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chartsheets/sheet9.xml" ContentType="application/vnd.openxmlformats-officedocument.spreadsheetml.chartsheet+xml"/>
  <Override PartName="/xl/chartsheets/sheet10.xml" ContentType="application/vnd.openxmlformats-officedocument.spreadsheetml.chartsheet+xml"/>
  <Override PartName="/xl/chartsheets/sheet11.xml" ContentType="application/vnd.openxmlformats-officedocument.spreadsheetml.chartsheet+xml"/>
  <Override PartName="/xl/chartsheets/sheet12.xml" ContentType="application/vnd.openxmlformats-officedocument.spreadsheetml.chart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theme/themeOverride1.xml" ContentType="application/vnd.openxmlformats-officedocument.themeOverride+xml"/>
  <Override PartName="/xl/charts/chart6.xml" ContentType="application/vnd.openxmlformats-officedocument.drawingml.chart+xml"/>
  <Override PartName="/xl/theme/themeOverride2.xml" ContentType="application/vnd.openxmlformats-officedocument.themeOverride+xml"/>
  <Override PartName="/xl/charts/chart7.xml" ContentType="application/vnd.openxmlformats-officedocument.drawingml.chart+xml"/>
  <Override PartName="/xl/theme/themeOverride3.xml" ContentType="application/vnd.openxmlformats-officedocument.themeOverride+xml"/>
  <Override PartName="/xl/charts/chart8.xml" ContentType="application/vnd.openxmlformats-officedocument.drawingml.chart+xml"/>
  <Override PartName="/xl/theme/themeOverride4.xml" ContentType="application/vnd.openxmlformats-officedocument.themeOverride+xml"/>
  <Override PartName="/xl/charts/chart9.xml" ContentType="application/vnd.openxmlformats-officedocument.drawingml.chart+xml"/>
  <Override PartName="/xl/charts/chart10.xml" ContentType="application/vnd.openxmlformats-officedocument.drawingml.chart+xml"/>
  <Override PartName="/xl/theme/themeOverride5.xml" ContentType="application/vnd.openxmlformats-officedocument.themeOverride+xml"/>
  <Override PartName="/xl/charts/chart11.xml" ContentType="application/vnd.openxmlformats-officedocument.drawingml.chart+xml"/>
  <Override PartName="/xl/theme/themeOverride6.xml" ContentType="application/vnd.openxmlformats-officedocument.themeOverride+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theme/themeOverride7.xml" ContentType="application/vnd.openxmlformats-officedocument.themeOverride+xml"/>
  <Override PartName="/xl/charts/chart1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2.xml" ContentType="application/vnd.openxmlformats-officedocument.drawing+xml"/>
  <Override PartName="/xl/charts/chart16.xml" ContentType="application/vnd.openxmlformats-officedocument.drawingml.chart+xml"/>
  <Override PartName="/xl/charts/style6.xml" ContentType="application/vnd.ms-office.chartstyle+xml"/>
  <Override PartName="/xl/charts/colors6.xml" ContentType="application/vnd.ms-office.chartcolorstyle+xml"/>
  <Override PartName="/xl/charts/chart1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xml"/>
  <Override PartName="/xl/charts/chart18.xml" ContentType="application/vnd.openxmlformats-officedocument.drawingml.chart+xml"/>
  <Override PartName="/xl/charts/style8.xml" ContentType="application/vnd.ms-office.chartstyle+xml"/>
  <Override PartName="/xl/charts/colors8.xml" ContentType="application/vnd.ms-office.chartcolorstyle+xml"/>
  <Override PartName="/xl/charts/chart1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4.xml" ContentType="application/vnd.openxmlformats-officedocument.drawing+xml"/>
  <Override PartName="/xl/charts/chart20.xml" ContentType="application/vnd.openxmlformats-officedocument.drawingml.chart+xml"/>
  <Override PartName="/xl/charts/style10.xml" ContentType="application/vnd.ms-office.chartstyle+xml"/>
  <Override PartName="/xl/charts/colors10.xml" ContentType="application/vnd.ms-office.chartcolorstyle+xml"/>
  <Override PartName="/xl/charts/chart2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5.xml" ContentType="application/vnd.openxmlformats-officedocument.drawing+xml"/>
  <Override PartName="/xl/charts/chart22.xml" ContentType="application/vnd.openxmlformats-officedocument.drawingml.chart+xml"/>
  <Override PartName="/xl/drawings/drawing6.xml" ContentType="application/vnd.openxmlformats-officedocument.drawing+xml"/>
  <Override PartName="/xl/charts/chart23.xml" ContentType="application/vnd.openxmlformats-officedocument.drawingml.chart+xml"/>
  <Override PartName="/xl/drawings/drawing7.xml" ContentType="application/vnd.openxmlformats-officedocument.drawing+xml"/>
  <Override PartName="/xl/charts/chart24.xml" ContentType="application/vnd.openxmlformats-officedocument.drawingml.chart+xml"/>
  <Override PartName="/xl/drawings/drawing8.xml" ContentType="application/vnd.openxmlformats-officedocument.drawing+xml"/>
  <Override PartName="/xl/charts/chart25.xml" ContentType="application/vnd.openxmlformats-officedocument.drawingml.chart+xml"/>
  <Override PartName="/xl/drawings/drawing9.xml" ContentType="application/vnd.openxmlformats-officedocument.drawing+xml"/>
  <Override PartName="/xl/charts/chart26.xml" ContentType="application/vnd.openxmlformats-officedocument.drawingml.chart+xml"/>
  <Override PartName="/xl/drawings/drawing10.xml" ContentType="application/vnd.openxmlformats-officedocument.drawing+xml"/>
  <Override PartName="/xl/charts/chart27.xml" ContentType="application/vnd.openxmlformats-officedocument.drawingml.chart+xml"/>
  <Override PartName="/xl/drawings/drawing11.xml" ContentType="application/vnd.openxmlformats-officedocument.drawing+xml"/>
  <Override PartName="/xl/charts/chart28.xml" ContentType="application/vnd.openxmlformats-officedocument.drawingml.chart+xml"/>
  <Override PartName="/xl/drawings/drawing12.xml" ContentType="application/vnd.openxmlformats-officedocument.drawing+xml"/>
  <Override PartName="/xl/charts/chart29.xml" ContentType="application/vnd.openxmlformats-officedocument.drawingml.chart+xml"/>
  <Override PartName="/xl/drawings/drawing13.xml" ContentType="application/vnd.openxmlformats-officedocument.drawing+xml"/>
  <Override PartName="/xl/charts/chart30.xml" ContentType="application/vnd.openxmlformats-officedocument.drawingml.chart+xml"/>
  <Override PartName="/xl/drawings/drawing14.xml" ContentType="application/vnd.openxmlformats-officedocument.drawing+xml"/>
  <Override PartName="/xl/charts/chart31.xml" ContentType="application/vnd.openxmlformats-officedocument.drawingml.chart+xml"/>
  <Override PartName="/xl/drawings/drawing15.xml" ContentType="application/vnd.openxmlformats-officedocument.drawing+xml"/>
  <Override PartName="/xl/charts/chart32.xml" ContentType="application/vnd.openxmlformats-officedocument.drawingml.chart+xml"/>
  <Override PartName="/xl/drawings/drawing16.xml" ContentType="application/vnd.openxmlformats-officedocument.drawing+xml"/>
  <Override PartName="/xl/charts/chart33.xml" ContentType="application/vnd.openxmlformats-officedocument.drawingml.chart+xml"/>
  <Override PartName="/xl/drawings/drawing17.xml" ContentType="application/vnd.openxmlformats-officedocument.drawing+xml"/>
  <Override PartName="/xl/charts/chart3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mc:AlternateContent xmlns:mc="http://schemas.openxmlformats.org/markup-compatibility/2006">
    <mc:Choice Requires="x15">
      <x15ac:absPath xmlns:x15ac="http://schemas.microsoft.com/office/spreadsheetml/2010/11/ac" url="C:\Users\jimmy\Documents\"/>
    </mc:Choice>
  </mc:AlternateContent>
  <xr:revisionPtr revIDLastSave="0" documentId="8_{2544455F-A191-440E-932A-1281484BCC54}" xr6:coauthVersionLast="47" xr6:coauthVersionMax="47" xr10:uidLastSave="{00000000-0000-0000-0000-000000000000}"/>
  <bookViews>
    <workbookView xWindow="-28920" yWindow="-120" windowWidth="29040" windowHeight="15720" tabRatio="811" xr2:uid="{00000000-000D-0000-FFFF-FFFF00000000}"/>
  </bookViews>
  <sheets>
    <sheet name="Part 1" sheetId="11" r:id="rId1"/>
    <sheet name="Part 2" sheetId="12" r:id="rId2"/>
    <sheet name="Masses &amp; Spring Data" sheetId="2" r:id="rId3"/>
    <sheet name="360x360 for Valve Lift (Inlet)" sheetId="10" r:id="rId4"/>
    <sheet name="360x360 for Valve Lift (Exh)" sheetId="13" r:id="rId5"/>
    <sheet name="Vel,Acc,Jer (Inlet)" sheetId="1" r:id="rId6"/>
    <sheet name="Vel,Acc,Jer (Exh)" sheetId="14" r:id="rId7"/>
    <sheet name="Vel,Acc,Jer (In Light)" sheetId="26" r:id="rId8"/>
    <sheet name="Vel,Acc,Jer (Exh Light)" sheetId="27" r:id="rId9"/>
    <sheet name="Vel,Acc,Jer (In Stiff)" sheetId="31" r:id="rId10"/>
    <sheet name="Vel,Acc,Jer (Exh Stiff)" sheetId="32" r:id="rId11"/>
    <sheet name="Valve Lift Graph (In)" sheetId="7" r:id="rId12"/>
    <sheet name="Valve Lift Graph (Exh)" sheetId="15" r:id="rId13"/>
    <sheet name="Velocity Graph (In)" sheetId="4" r:id="rId14"/>
    <sheet name="Velocity Graph (Ex)" sheetId="16" r:id="rId15"/>
    <sheet name="Acceleration Graph (In)" sheetId="5" r:id="rId16"/>
    <sheet name="Acceleration Graph (Ex)" sheetId="17" r:id="rId17"/>
    <sheet name="Spring Force Graph" sheetId="8" r:id="rId18"/>
    <sheet name="Contact Force Graph (In)" sheetId="9" r:id="rId19"/>
    <sheet name="Contact Force Graph (Exh)" sheetId="18" r:id="rId20"/>
    <sheet name="Contact Force Graph (In Light)" sheetId="28" r:id="rId21"/>
    <sheet name="Contact Force Graph (Exh Light)" sheetId="29" r:id="rId22"/>
    <sheet name="Contact Force Graph (In Stiff)" sheetId="33" r:id="rId23"/>
    <sheet name="Contact Force Graph (Exh Stiff)" sheetId="34" r:id="rId24"/>
  </sheets>
  <externalReferences>
    <externalReference r:id="rId25"/>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279" i="11" l="1"/>
  <c r="AU279" i="11"/>
  <c r="AW279" i="11" s="1"/>
  <c r="AQ277" i="11"/>
  <c r="AS277" i="11" s="1"/>
  <c r="AP277" i="11"/>
  <c r="AQ276" i="11"/>
  <c r="AS276" i="11" s="1"/>
  <c r="AP276" i="11"/>
  <c r="AQ275" i="11"/>
  <c r="AS275" i="11" s="1"/>
  <c r="AP275" i="11"/>
  <c r="AQ274" i="11"/>
  <c r="AS274" i="11" s="1"/>
  <c r="AP274" i="11"/>
  <c r="AQ273" i="11"/>
  <c r="AS273" i="11" s="1"/>
  <c r="AP273" i="11"/>
  <c r="AQ272" i="11"/>
  <c r="AS272" i="11" s="1"/>
  <c r="AP272" i="11"/>
  <c r="AQ264" i="11"/>
  <c r="AS264" i="11" s="1"/>
  <c r="AP264" i="11"/>
  <c r="AQ263" i="11"/>
  <c r="AS263" i="11" s="1"/>
  <c r="AP263" i="11"/>
  <c r="AQ262" i="11"/>
  <c r="AS262" i="11" s="1"/>
  <c r="AP262" i="11"/>
  <c r="AQ261" i="11"/>
  <c r="AS261" i="11" s="1"/>
  <c r="AP261" i="11"/>
  <c r="AQ260" i="11"/>
  <c r="AS260" i="11" s="1"/>
  <c r="AP260" i="11"/>
  <c r="AQ259" i="11"/>
  <c r="AS259" i="11" s="1"/>
  <c r="AP259" i="11"/>
  <c r="Y4" i="31"/>
  <c r="Y5" i="31"/>
  <c r="Y6" i="31"/>
  <c r="Y7" i="31"/>
  <c r="Y8" i="31"/>
  <c r="Y9" i="31"/>
  <c r="Y10" i="31"/>
  <c r="Y11" i="31"/>
  <c r="Y12" i="31"/>
  <c r="Y13" i="31"/>
  <c r="Y14" i="31"/>
  <c r="Y15" i="31"/>
  <c r="Y16" i="31"/>
  <c r="Y17" i="31"/>
  <c r="Y18" i="31"/>
  <c r="Y19" i="31"/>
  <c r="Y20" i="31"/>
  <c r="Y21" i="31"/>
  <c r="Y22" i="31"/>
  <c r="Y23" i="31"/>
  <c r="Y24" i="31"/>
  <c r="Y25" i="31"/>
  <c r="Y26" i="31"/>
  <c r="Y27" i="31"/>
  <c r="Y28" i="31"/>
  <c r="Y29" i="31"/>
  <c r="Y30" i="31"/>
  <c r="Y31" i="31"/>
  <c r="Y32" i="31"/>
  <c r="Y33" i="31"/>
  <c r="Y34" i="31"/>
  <c r="Y35" i="31"/>
  <c r="Y36" i="31"/>
  <c r="Y37" i="31"/>
  <c r="Y38" i="31"/>
  <c r="Y39" i="31"/>
  <c r="Y40" i="31"/>
  <c r="Y41" i="31"/>
  <c r="Y42" i="31"/>
  <c r="Y43" i="31"/>
  <c r="Y44" i="31"/>
  <c r="Y45" i="31"/>
  <c r="Y46" i="31"/>
  <c r="Y47" i="31"/>
  <c r="Y48" i="31"/>
  <c r="Y49" i="31"/>
  <c r="Y50" i="31"/>
  <c r="Y51" i="31"/>
  <c r="Y52" i="31"/>
  <c r="Y53" i="31"/>
  <c r="Y54" i="31"/>
  <c r="Y55" i="31"/>
  <c r="Y56" i="31"/>
  <c r="Y57" i="31"/>
  <c r="Y58" i="31"/>
  <c r="Y59" i="31"/>
  <c r="Y60" i="31"/>
  <c r="Y61" i="31"/>
  <c r="Y62" i="31"/>
  <c r="Y63" i="31"/>
  <c r="Y64" i="31"/>
  <c r="Y65" i="31"/>
  <c r="Y66" i="31"/>
  <c r="Y67" i="31"/>
  <c r="Y68" i="31"/>
  <c r="Y69" i="31"/>
  <c r="Y70" i="31"/>
  <c r="Y71" i="31"/>
  <c r="Y72" i="31"/>
  <c r="Y73" i="31"/>
  <c r="Y74" i="31"/>
  <c r="Y75" i="31"/>
  <c r="Y76" i="31"/>
  <c r="Y77" i="31"/>
  <c r="Y78" i="31"/>
  <c r="Y79" i="31"/>
  <c r="Y80" i="31"/>
  <c r="Y81" i="31"/>
  <c r="Y82" i="31"/>
  <c r="Y83" i="31"/>
  <c r="Y84" i="31"/>
  <c r="Y85" i="31"/>
  <c r="Y86" i="31"/>
  <c r="Y87" i="31"/>
  <c r="Y88" i="31"/>
  <c r="Y89" i="31"/>
  <c r="Y90" i="31"/>
  <c r="Y91" i="31"/>
  <c r="Y92" i="31"/>
  <c r="Y93" i="31"/>
  <c r="Y94" i="31"/>
  <c r="Y95" i="31"/>
  <c r="Y96" i="31"/>
  <c r="Y97" i="31"/>
  <c r="Y98" i="31"/>
  <c r="Y99" i="31"/>
  <c r="Y100" i="31"/>
  <c r="Y101" i="31"/>
  <c r="Y102" i="31"/>
  <c r="Y103" i="31"/>
  <c r="Y104" i="31"/>
  <c r="Y105" i="31"/>
  <c r="Y106" i="31"/>
  <c r="Y107" i="31"/>
  <c r="Y108" i="31"/>
  <c r="Y109" i="31"/>
  <c r="Y110" i="31"/>
  <c r="Y111" i="31"/>
  <c r="Y112" i="31"/>
  <c r="Y113" i="31"/>
  <c r="Y114" i="31"/>
  <c r="Y115" i="31"/>
  <c r="Y116" i="31"/>
  <c r="Y117" i="31"/>
  <c r="Y118" i="31"/>
  <c r="Y119" i="31"/>
  <c r="Y120" i="31"/>
  <c r="Y121" i="31"/>
  <c r="Y122" i="31"/>
  <c r="Y123" i="31"/>
  <c r="Y124" i="31"/>
  <c r="Y125" i="31"/>
  <c r="Y126" i="31"/>
  <c r="Y127" i="31"/>
  <c r="Y128" i="31"/>
  <c r="Y129" i="31"/>
  <c r="Y130" i="31"/>
  <c r="Y131" i="31"/>
  <c r="Y132" i="31"/>
  <c r="Y133" i="31"/>
  <c r="Y134" i="31"/>
  <c r="Y135" i="31"/>
  <c r="Y136" i="31"/>
  <c r="Y137" i="31"/>
  <c r="Y138" i="31"/>
  <c r="Y139" i="31"/>
  <c r="Y140" i="31"/>
  <c r="Y141" i="31"/>
  <c r="Y142" i="31"/>
  <c r="Y143" i="31"/>
  <c r="Y144" i="31"/>
  <c r="Y145" i="31"/>
  <c r="Y146" i="31"/>
  <c r="Y147" i="31"/>
  <c r="Y148" i="31"/>
  <c r="Y149" i="31"/>
  <c r="Y150" i="31"/>
  <c r="Y151" i="31"/>
  <c r="Y152" i="31"/>
  <c r="Y153" i="31"/>
  <c r="Y154" i="31"/>
  <c r="Y155" i="31"/>
  <c r="Y156" i="31"/>
  <c r="Y157" i="31"/>
  <c r="Y158" i="31"/>
  <c r="Y159" i="31"/>
  <c r="Y160" i="31"/>
  <c r="Y161" i="31"/>
  <c r="Y162" i="31"/>
  <c r="Y163" i="31"/>
  <c r="Y164" i="31"/>
  <c r="Y165" i="31"/>
  <c r="Y166" i="31"/>
  <c r="Y167" i="31"/>
  <c r="Y168" i="31"/>
  <c r="Y169" i="31"/>
  <c r="Y170" i="31"/>
  <c r="Y171" i="31"/>
  <c r="Y172" i="31"/>
  <c r="Y173" i="31"/>
  <c r="Y174" i="31"/>
  <c r="Y175" i="31"/>
  <c r="Y176" i="31"/>
  <c r="Y177" i="31"/>
  <c r="Y178" i="31"/>
  <c r="Y179" i="31"/>
  <c r="Y180" i="31"/>
  <c r="Y181" i="31"/>
  <c r="Y182" i="31"/>
  <c r="Y183" i="31"/>
  <c r="Y184" i="31"/>
  <c r="Y185" i="31"/>
  <c r="Y186" i="31"/>
  <c r="Y187" i="31"/>
  <c r="Y188" i="31"/>
  <c r="Y189" i="31"/>
  <c r="Y190" i="31"/>
  <c r="Y191" i="31"/>
  <c r="Y192" i="31"/>
  <c r="Y193" i="31"/>
  <c r="Y194" i="31"/>
  <c r="Y195" i="31"/>
  <c r="Y196" i="31"/>
  <c r="Y197" i="31"/>
  <c r="Y198" i="31"/>
  <c r="Y199" i="31"/>
  <c r="Y200" i="31"/>
  <c r="Y201" i="31"/>
  <c r="Y202" i="31"/>
  <c r="Y203" i="31"/>
  <c r="Y204" i="31"/>
  <c r="Y205" i="31"/>
  <c r="Y206" i="31"/>
  <c r="Y207" i="31"/>
  <c r="Y208" i="31"/>
  <c r="Y209" i="31"/>
  <c r="Y210" i="31"/>
  <c r="Y211" i="31"/>
  <c r="Y212" i="31"/>
  <c r="Y213" i="31"/>
  <c r="Y214" i="31"/>
  <c r="Y215" i="31"/>
  <c r="Y216" i="31"/>
  <c r="Y217" i="31"/>
  <c r="Y218" i="31"/>
  <c r="Y219" i="31"/>
  <c r="Y220" i="31"/>
  <c r="Y221" i="31"/>
  <c r="Y222" i="31"/>
  <c r="Y223" i="31"/>
  <c r="Y224" i="31"/>
  <c r="Y225" i="31"/>
  <c r="Y226" i="31"/>
  <c r="Y227" i="31"/>
  <c r="Y228" i="31"/>
  <c r="Y229" i="31"/>
  <c r="Y230" i="31"/>
  <c r="Y231" i="31"/>
  <c r="Y232" i="31"/>
  <c r="Y233" i="31"/>
  <c r="Y234" i="31"/>
  <c r="Y235" i="31"/>
  <c r="Y236" i="31"/>
  <c r="Y237" i="31"/>
  <c r="Y238" i="31"/>
  <c r="Y239" i="31"/>
  <c r="Y240" i="31"/>
  <c r="Y241" i="31"/>
  <c r="Y242" i="31"/>
  <c r="Y243" i="31"/>
  <c r="Y244" i="31"/>
  <c r="Y245" i="31"/>
  <c r="Y246" i="31"/>
  <c r="Y247" i="31"/>
  <c r="Y248" i="31"/>
  <c r="Y249" i="31"/>
  <c r="Y250" i="31"/>
  <c r="Y251" i="31"/>
  <c r="Y252" i="31"/>
  <c r="Y253" i="31"/>
  <c r="Y254" i="31"/>
  <c r="Y255" i="31"/>
  <c r="Y256" i="31"/>
  <c r="Y257" i="31"/>
  <c r="Y258" i="31"/>
  <c r="Y259" i="31"/>
  <c r="Y260" i="31"/>
  <c r="Y261" i="31"/>
  <c r="Y262" i="31"/>
  <c r="Y263" i="31"/>
  <c r="Y264" i="31"/>
  <c r="Y265" i="31"/>
  <c r="Y266" i="31"/>
  <c r="Y267" i="31"/>
  <c r="Y268" i="31"/>
  <c r="Y269" i="31"/>
  <c r="Y270" i="31"/>
  <c r="Y271" i="31"/>
  <c r="Y272" i="31"/>
  <c r="Y273" i="31"/>
  <c r="Y274" i="31"/>
  <c r="Y275" i="31"/>
  <c r="Y276" i="31"/>
  <c r="Y277" i="31"/>
  <c r="Y278" i="31"/>
  <c r="Y279" i="31"/>
  <c r="Y280" i="31"/>
  <c r="Y281" i="31"/>
  <c r="Y282" i="31"/>
  <c r="Y283" i="31"/>
  <c r="Y284" i="31"/>
  <c r="Y285" i="31"/>
  <c r="Y286" i="31"/>
  <c r="Y287" i="31"/>
  <c r="Y288" i="31"/>
  <c r="Y289" i="31"/>
  <c r="Y290" i="31"/>
  <c r="Y291" i="31"/>
  <c r="Y292" i="31"/>
  <c r="Y293" i="31"/>
  <c r="Y294" i="31"/>
  <c r="Y295" i="31"/>
  <c r="Y296" i="31"/>
  <c r="Y297" i="31"/>
  <c r="Y298" i="31"/>
  <c r="Y299" i="31"/>
  <c r="Y300" i="31"/>
  <c r="Y301" i="31"/>
  <c r="Y302" i="31"/>
  <c r="Y303" i="31"/>
  <c r="Y304" i="31"/>
  <c r="Y305" i="31"/>
  <c r="Y306" i="31"/>
  <c r="Y307" i="31"/>
  <c r="Y308" i="31"/>
  <c r="Y309" i="31"/>
  <c r="Y310" i="31"/>
  <c r="Y311" i="31"/>
  <c r="Y312" i="31"/>
  <c r="Y313" i="31"/>
  <c r="Y314" i="31"/>
  <c r="Y315" i="31"/>
  <c r="Y316" i="31"/>
  <c r="Y317" i="31"/>
  <c r="Y318" i="31"/>
  <c r="Y319" i="31"/>
  <c r="Y320" i="31"/>
  <c r="Y321" i="31"/>
  <c r="Y322" i="31"/>
  <c r="Y323" i="31"/>
  <c r="Y324" i="31"/>
  <c r="Y325" i="31"/>
  <c r="Y326" i="31"/>
  <c r="Y327" i="31"/>
  <c r="Y328" i="31"/>
  <c r="Y329" i="31"/>
  <c r="Y330" i="31"/>
  <c r="Y331" i="31"/>
  <c r="Y332" i="31"/>
  <c r="Y333" i="31"/>
  <c r="Y334" i="31"/>
  <c r="Y335" i="31"/>
  <c r="Y336" i="31"/>
  <c r="Y337" i="31"/>
  <c r="Y338" i="31"/>
  <c r="Y339" i="31"/>
  <c r="Y340" i="31"/>
  <c r="Y341" i="31"/>
  <c r="Y342" i="31"/>
  <c r="Y343" i="31"/>
  <c r="Y344" i="31"/>
  <c r="Y345" i="31"/>
  <c r="Y346" i="31"/>
  <c r="Y347" i="31"/>
  <c r="Y348" i="31"/>
  <c r="Y349" i="31"/>
  <c r="Y350" i="31"/>
  <c r="Y351" i="31"/>
  <c r="Y352" i="31"/>
  <c r="Y353" i="31"/>
  <c r="Y354" i="31"/>
  <c r="Y355" i="31"/>
  <c r="Y356" i="31"/>
  <c r="Y357" i="31"/>
  <c r="Y358" i="31"/>
  <c r="Y359" i="31"/>
  <c r="Y360" i="31"/>
  <c r="Y361" i="31"/>
  <c r="Y362" i="31"/>
  <c r="Y363" i="31"/>
  <c r="Y3" i="31"/>
  <c r="Y4" i="32"/>
  <c r="Y5" i="32"/>
  <c r="Y6" i="32"/>
  <c r="Y7" i="32"/>
  <c r="Y8" i="32"/>
  <c r="Y9" i="32"/>
  <c r="Y10" i="32"/>
  <c r="Y11" i="32"/>
  <c r="Y12" i="32"/>
  <c r="Y13" i="32"/>
  <c r="Y14" i="32"/>
  <c r="Y15" i="32"/>
  <c r="Y16" i="32"/>
  <c r="Y17" i="32"/>
  <c r="Y18" i="32"/>
  <c r="Y19" i="32"/>
  <c r="Y20" i="32"/>
  <c r="Y21" i="32"/>
  <c r="Y22" i="32"/>
  <c r="Y23" i="32"/>
  <c r="Y24" i="32"/>
  <c r="Y25" i="32"/>
  <c r="Y26" i="32"/>
  <c r="Y27" i="32"/>
  <c r="Y28" i="32"/>
  <c r="Y29" i="32"/>
  <c r="Y30" i="32"/>
  <c r="Y31" i="32"/>
  <c r="Y32" i="32"/>
  <c r="Y33" i="32"/>
  <c r="Y34" i="32"/>
  <c r="Y35" i="32"/>
  <c r="Y36" i="32"/>
  <c r="Y37" i="32"/>
  <c r="Y38" i="32"/>
  <c r="Y39" i="32"/>
  <c r="Y40" i="32"/>
  <c r="Y41" i="32"/>
  <c r="Y42" i="32"/>
  <c r="Y43" i="32"/>
  <c r="Y44" i="32"/>
  <c r="Y45" i="32"/>
  <c r="Y46" i="32"/>
  <c r="Y47" i="32"/>
  <c r="Y48" i="32"/>
  <c r="Y49" i="32"/>
  <c r="Y50" i="32"/>
  <c r="Y51" i="32"/>
  <c r="Y52" i="32"/>
  <c r="Y53" i="32"/>
  <c r="Y54" i="32"/>
  <c r="Y55" i="32"/>
  <c r="Y56" i="32"/>
  <c r="Y57" i="32"/>
  <c r="Y58" i="32"/>
  <c r="Y59" i="32"/>
  <c r="Y60" i="32"/>
  <c r="Y61" i="32"/>
  <c r="Y62" i="32"/>
  <c r="Y63" i="32"/>
  <c r="Y64" i="32"/>
  <c r="Y65" i="32"/>
  <c r="Y66" i="32"/>
  <c r="Y67" i="32"/>
  <c r="Y68" i="32"/>
  <c r="Y69" i="32"/>
  <c r="Y70" i="32"/>
  <c r="Y71" i="32"/>
  <c r="Y72" i="32"/>
  <c r="Y73" i="32"/>
  <c r="Y74" i="32"/>
  <c r="Y75" i="32"/>
  <c r="Y76" i="32"/>
  <c r="Y77" i="32"/>
  <c r="Y78" i="32"/>
  <c r="Y79" i="32"/>
  <c r="Y80" i="32"/>
  <c r="Y81" i="32"/>
  <c r="Y82" i="32"/>
  <c r="Y83" i="32"/>
  <c r="Y84" i="32"/>
  <c r="Y85" i="32"/>
  <c r="Y86" i="32"/>
  <c r="Y87" i="32"/>
  <c r="Y88" i="32"/>
  <c r="Y89" i="32"/>
  <c r="Y90" i="32"/>
  <c r="Y91" i="32"/>
  <c r="Y92" i="32"/>
  <c r="Y93" i="32"/>
  <c r="Y94" i="32"/>
  <c r="Y95" i="32"/>
  <c r="Y96" i="32"/>
  <c r="Y97" i="32"/>
  <c r="Y98" i="32"/>
  <c r="Y99" i="32"/>
  <c r="Y100" i="32"/>
  <c r="Y101" i="32"/>
  <c r="Y102" i="32"/>
  <c r="Y103" i="32"/>
  <c r="Y104" i="32"/>
  <c r="Y105" i="32"/>
  <c r="Y106" i="32"/>
  <c r="Y107" i="32"/>
  <c r="Y108" i="32"/>
  <c r="Y109" i="32"/>
  <c r="Y110" i="32"/>
  <c r="Y111" i="32"/>
  <c r="Y112" i="32"/>
  <c r="Y113" i="32"/>
  <c r="Y114" i="32"/>
  <c r="Y115" i="32"/>
  <c r="Y116" i="32"/>
  <c r="Y117" i="32"/>
  <c r="Y118" i="32"/>
  <c r="Y119" i="32"/>
  <c r="Y120" i="32"/>
  <c r="Y121" i="32"/>
  <c r="Y122" i="32"/>
  <c r="Y123" i="32"/>
  <c r="Y124" i="32"/>
  <c r="Y125" i="32"/>
  <c r="Y126" i="32"/>
  <c r="Y127" i="32"/>
  <c r="Y128" i="32"/>
  <c r="Y129" i="32"/>
  <c r="Y130" i="32"/>
  <c r="Y131" i="32"/>
  <c r="Y132" i="32"/>
  <c r="Y133" i="32"/>
  <c r="Y134" i="32"/>
  <c r="Y135" i="32"/>
  <c r="Y136" i="32"/>
  <c r="Y137" i="32"/>
  <c r="Y138" i="32"/>
  <c r="Y139" i="32"/>
  <c r="Y140" i="32"/>
  <c r="Y141" i="32"/>
  <c r="Y142" i="32"/>
  <c r="Y143" i="32"/>
  <c r="Y144" i="32"/>
  <c r="Y145" i="32"/>
  <c r="Y146" i="32"/>
  <c r="Y147" i="32"/>
  <c r="Y148" i="32"/>
  <c r="Y149" i="32"/>
  <c r="Y150" i="32"/>
  <c r="Y151" i="32"/>
  <c r="Y152" i="32"/>
  <c r="Y153" i="32"/>
  <c r="Y154" i="32"/>
  <c r="Y155" i="32"/>
  <c r="Y156" i="32"/>
  <c r="Y157" i="32"/>
  <c r="Y158" i="32"/>
  <c r="Y159" i="32"/>
  <c r="Y160" i="32"/>
  <c r="Y161" i="32"/>
  <c r="Y162" i="32"/>
  <c r="Y163" i="32"/>
  <c r="Y164" i="32"/>
  <c r="Y165" i="32"/>
  <c r="Y166" i="32"/>
  <c r="Y167" i="32"/>
  <c r="Y168" i="32"/>
  <c r="Y169" i="32"/>
  <c r="Y170" i="32"/>
  <c r="Y171" i="32"/>
  <c r="Y172" i="32"/>
  <c r="Y173" i="32"/>
  <c r="Y174" i="32"/>
  <c r="Y175" i="32"/>
  <c r="Y176" i="32"/>
  <c r="Y177" i="32"/>
  <c r="Y178" i="32"/>
  <c r="Y179" i="32"/>
  <c r="Y180" i="32"/>
  <c r="Y181" i="32"/>
  <c r="Y182" i="32"/>
  <c r="Y183" i="32"/>
  <c r="Y184" i="32"/>
  <c r="Y185" i="32"/>
  <c r="Y186" i="32"/>
  <c r="Y187" i="32"/>
  <c r="Y188" i="32"/>
  <c r="Y189" i="32"/>
  <c r="Y190" i="32"/>
  <c r="Y191" i="32"/>
  <c r="Y192" i="32"/>
  <c r="Y193" i="32"/>
  <c r="Y194" i="32"/>
  <c r="Y195" i="32"/>
  <c r="Y196" i="32"/>
  <c r="Y197" i="32"/>
  <c r="Y198" i="32"/>
  <c r="Y199" i="32"/>
  <c r="Y200" i="32"/>
  <c r="Y201" i="32"/>
  <c r="Y202" i="32"/>
  <c r="Y203" i="32"/>
  <c r="Y204" i="32"/>
  <c r="Y205" i="32"/>
  <c r="Y206" i="32"/>
  <c r="Y207" i="32"/>
  <c r="Y208" i="32"/>
  <c r="Y209" i="32"/>
  <c r="Y210" i="32"/>
  <c r="Y211" i="32"/>
  <c r="Y212" i="32"/>
  <c r="Y213" i="32"/>
  <c r="Y214" i="32"/>
  <c r="Y215" i="32"/>
  <c r="Y216" i="32"/>
  <c r="Y217" i="32"/>
  <c r="Y218" i="32"/>
  <c r="Y219" i="32"/>
  <c r="Y220" i="32"/>
  <c r="Y221" i="32"/>
  <c r="Y222" i="32"/>
  <c r="Y223" i="32"/>
  <c r="Y224" i="32"/>
  <c r="Y225" i="32"/>
  <c r="Y226" i="32"/>
  <c r="Y227" i="32"/>
  <c r="Y228" i="32"/>
  <c r="Y229" i="32"/>
  <c r="Y230" i="32"/>
  <c r="Y231" i="32"/>
  <c r="Y232" i="32"/>
  <c r="Y233" i="32"/>
  <c r="Y234" i="32"/>
  <c r="Y235" i="32"/>
  <c r="Y236" i="32"/>
  <c r="Y237" i="32"/>
  <c r="Y238" i="32"/>
  <c r="Y239" i="32"/>
  <c r="Y240" i="32"/>
  <c r="Y241" i="32"/>
  <c r="Y242" i="32"/>
  <c r="Y243" i="32"/>
  <c r="Y244" i="32"/>
  <c r="Y245" i="32"/>
  <c r="Y246" i="32"/>
  <c r="Y247" i="32"/>
  <c r="Y248" i="32"/>
  <c r="Y249" i="32"/>
  <c r="Y250" i="32"/>
  <c r="Y251" i="32"/>
  <c r="Y252" i="32"/>
  <c r="Y253" i="32"/>
  <c r="Y254" i="32"/>
  <c r="Y255" i="32"/>
  <c r="Y256" i="32"/>
  <c r="Y257" i="32"/>
  <c r="Y258" i="32"/>
  <c r="Y259" i="32"/>
  <c r="Y260" i="32"/>
  <c r="Y261" i="32"/>
  <c r="Y262" i="32"/>
  <c r="Y263" i="32"/>
  <c r="Y264" i="32"/>
  <c r="Y265" i="32"/>
  <c r="Y266" i="32"/>
  <c r="Y267" i="32"/>
  <c r="Y268" i="32"/>
  <c r="Y269" i="32"/>
  <c r="Y270" i="32"/>
  <c r="Y271" i="32"/>
  <c r="Y272" i="32"/>
  <c r="Y273" i="32"/>
  <c r="Y274" i="32"/>
  <c r="Y275" i="32"/>
  <c r="Y276" i="32"/>
  <c r="Y277" i="32"/>
  <c r="Y278" i="32"/>
  <c r="Y279" i="32"/>
  <c r="Y280" i="32"/>
  <c r="Y281" i="32"/>
  <c r="Y282" i="32"/>
  <c r="Y283" i="32"/>
  <c r="Y284" i="32"/>
  <c r="Y285" i="32"/>
  <c r="Y286" i="32"/>
  <c r="Y287" i="32"/>
  <c r="Y288" i="32"/>
  <c r="Y289" i="32"/>
  <c r="Y290" i="32"/>
  <c r="Y291" i="32"/>
  <c r="Y292" i="32"/>
  <c r="Y293" i="32"/>
  <c r="Y294" i="32"/>
  <c r="Y295" i="32"/>
  <c r="Y296" i="32"/>
  <c r="Y297" i="32"/>
  <c r="Y298" i="32"/>
  <c r="Y299" i="32"/>
  <c r="Y300" i="32"/>
  <c r="Y301" i="32"/>
  <c r="Y302" i="32"/>
  <c r="Y303" i="32"/>
  <c r="Y304" i="32"/>
  <c r="Y305" i="32"/>
  <c r="Y306" i="32"/>
  <c r="Y307" i="32"/>
  <c r="Y308" i="32"/>
  <c r="Y309" i="32"/>
  <c r="Y310" i="32"/>
  <c r="Y311" i="32"/>
  <c r="Y312" i="32"/>
  <c r="Y313" i="32"/>
  <c r="Y314" i="32"/>
  <c r="Y315" i="32"/>
  <c r="Y316" i="32"/>
  <c r="Y317" i="32"/>
  <c r="Y318" i="32"/>
  <c r="Y319" i="32"/>
  <c r="Y320" i="32"/>
  <c r="Y321" i="32"/>
  <c r="Y322" i="32"/>
  <c r="Y323" i="32"/>
  <c r="Y324" i="32"/>
  <c r="Y325" i="32"/>
  <c r="Y326" i="32"/>
  <c r="Y327" i="32"/>
  <c r="Y328" i="32"/>
  <c r="Y329" i="32"/>
  <c r="Y330" i="32"/>
  <c r="Y331" i="32"/>
  <c r="Y332" i="32"/>
  <c r="Y333" i="32"/>
  <c r="Y334" i="32"/>
  <c r="Y335" i="32"/>
  <c r="Y336" i="32"/>
  <c r="Y337" i="32"/>
  <c r="Y338" i="32"/>
  <c r="Y339" i="32"/>
  <c r="Y340" i="32"/>
  <c r="Y341" i="32"/>
  <c r="Y342" i="32"/>
  <c r="Y343" i="32"/>
  <c r="Y344" i="32"/>
  <c r="Y345" i="32"/>
  <c r="Y346" i="32"/>
  <c r="Y347" i="32"/>
  <c r="Y348" i="32"/>
  <c r="Y349" i="32"/>
  <c r="Y350" i="32"/>
  <c r="Y351" i="32"/>
  <c r="Y352" i="32"/>
  <c r="Y353" i="32"/>
  <c r="Y354" i="32"/>
  <c r="Y355" i="32"/>
  <c r="Y356" i="32"/>
  <c r="Y357" i="32"/>
  <c r="Y358" i="32"/>
  <c r="Y359" i="32"/>
  <c r="Y360" i="32"/>
  <c r="Y361" i="32"/>
  <c r="Y362" i="32"/>
  <c r="Y363" i="32"/>
  <c r="Y3" i="32"/>
  <c r="R363" i="32"/>
  <c r="R362" i="32"/>
  <c r="R361" i="32"/>
  <c r="R360" i="32"/>
  <c r="R359" i="32"/>
  <c r="R358" i="32"/>
  <c r="R357" i="32"/>
  <c r="R356" i="32"/>
  <c r="R355" i="32"/>
  <c r="R354" i="32"/>
  <c r="R353" i="32"/>
  <c r="R352" i="32"/>
  <c r="R351" i="32"/>
  <c r="R350" i="32"/>
  <c r="R349" i="32"/>
  <c r="R348" i="32"/>
  <c r="R347" i="32"/>
  <c r="R346" i="32"/>
  <c r="R345" i="32"/>
  <c r="R344" i="32"/>
  <c r="R343" i="32"/>
  <c r="R342" i="32"/>
  <c r="R341" i="32"/>
  <c r="R340" i="32"/>
  <c r="R339" i="32"/>
  <c r="R338" i="32"/>
  <c r="R337" i="32"/>
  <c r="R336" i="32"/>
  <c r="R335" i="32"/>
  <c r="R334" i="32"/>
  <c r="R333" i="32"/>
  <c r="R332" i="32"/>
  <c r="R331" i="32"/>
  <c r="R330" i="32"/>
  <c r="R329" i="32"/>
  <c r="R328" i="32"/>
  <c r="R327" i="32"/>
  <c r="R326" i="32"/>
  <c r="R325" i="32"/>
  <c r="R324" i="32"/>
  <c r="R323" i="32"/>
  <c r="R322" i="32"/>
  <c r="R321" i="32"/>
  <c r="R320" i="32"/>
  <c r="R319" i="32"/>
  <c r="R318" i="32"/>
  <c r="R317" i="32"/>
  <c r="R316" i="32"/>
  <c r="R315" i="32"/>
  <c r="R314" i="32"/>
  <c r="R313" i="32"/>
  <c r="R312" i="32"/>
  <c r="R311" i="32"/>
  <c r="R310" i="32"/>
  <c r="R309" i="32"/>
  <c r="R308" i="32"/>
  <c r="R307" i="32"/>
  <c r="R306" i="32"/>
  <c r="R305" i="32"/>
  <c r="R304" i="32"/>
  <c r="R303" i="32"/>
  <c r="R302" i="32"/>
  <c r="R301" i="32"/>
  <c r="R300" i="32"/>
  <c r="R299" i="32"/>
  <c r="R298" i="32"/>
  <c r="R297" i="32"/>
  <c r="R296" i="32"/>
  <c r="R295" i="32"/>
  <c r="R294" i="32"/>
  <c r="R293" i="32"/>
  <c r="R292" i="32"/>
  <c r="R291" i="32"/>
  <c r="R290" i="32"/>
  <c r="R289" i="32"/>
  <c r="R288" i="32"/>
  <c r="R287" i="32"/>
  <c r="R286" i="32"/>
  <c r="R285" i="32"/>
  <c r="R284" i="32"/>
  <c r="R283" i="32"/>
  <c r="R282" i="32"/>
  <c r="R281" i="32"/>
  <c r="R280" i="32"/>
  <c r="R279" i="32"/>
  <c r="R278" i="32"/>
  <c r="R277" i="32"/>
  <c r="R276" i="32"/>
  <c r="R275" i="32"/>
  <c r="R274" i="32"/>
  <c r="R273" i="32"/>
  <c r="R272" i="32"/>
  <c r="R271" i="32"/>
  <c r="R270" i="32"/>
  <c r="R269" i="32"/>
  <c r="R268" i="32"/>
  <c r="R267" i="32"/>
  <c r="R266" i="32"/>
  <c r="R265" i="32"/>
  <c r="R264" i="32"/>
  <c r="R263" i="32"/>
  <c r="R262" i="32"/>
  <c r="R261" i="32"/>
  <c r="R260" i="32"/>
  <c r="R259" i="32"/>
  <c r="R258" i="32"/>
  <c r="R257" i="32"/>
  <c r="R256" i="32"/>
  <c r="R255" i="32"/>
  <c r="R254" i="32"/>
  <c r="R253" i="32"/>
  <c r="R252" i="32"/>
  <c r="R251" i="32"/>
  <c r="R250" i="32"/>
  <c r="R249" i="32"/>
  <c r="R248" i="32"/>
  <c r="R247" i="32"/>
  <c r="R246" i="32"/>
  <c r="R245" i="32"/>
  <c r="R244" i="32"/>
  <c r="R243" i="32"/>
  <c r="R242" i="32"/>
  <c r="R241" i="32"/>
  <c r="R240" i="32"/>
  <c r="R239" i="32"/>
  <c r="R238" i="32"/>
  <c r="R237" i="32"/>
  <c r="R236" i="32"/>
  <c r="R235" i="32"/>
  <c r="R234" i="32"/>
  <c r="R233" i="32"/>
  <c r="R232" i="32"/>
  <c r="R231" i="32"/>
  <c r="R230" i="32"/>
  <c r="R229" i="32"/>
  <c r="R228" i="32"/>
  <c r="R227" i="32"/>
  <c r="R226" i="32"/>
  <c r="R225" i="32"/>
  <c r="R224" i="32"/>
  <c r="R223" i="32"/>
  <c r="R222" i="32"/>
  <c r="R221" i="32"/>
  <c r="R220" i="32"/>
  <c r="R219" i="32"/>
  <c r="R218" i="32"/>
  <c r="R217" i="32"/>
  <c r="R216" i="32"/>
  <c r="R215" i="32"/>
  <c r="R214" i="32"/>
  <c r="R213" i="32"/>
  <c r="R212" i="32"/>
  <c r="R211" i="32"/>
  <c r="R210" i="32"/>
  <c r="R209" i="32"/>
  <c r="R208" i="32"/>
  <c r="R207" i="32"/>
  <c r="R206" i="32"/>
  <c r="R205" i="32"/>
  <c r="R204" i="32"/>
  <c r="R203" i="32"/>
  <c r="R202" i="32"/>
  <c r="R201" i="32"/>
  <c r="R200" i="32"/>
  <c r="R199" i="32"/>
  <c r="R198" i="32"/>
  <c r="R197" i="32"/>
  <c r="R196" i="32"/>
  <c r="R195" i="32"/>
  <c r="R194" i="32"/>
  <c r="R193" i="32"/>
  <c r="R192" i="32"/>
  <c r="R191" i="32"/>
  <c r="R190" i="32"/>
  <c r="R189" i="32"/>
  <c r="R188" i="32"/>
  <c r="R187" i="32"/>
  <c r="R186" i="32"/>
  <c r="R185" i="32"/>
  <c r="R184" i="32"/>
  <c r="R183" i="32"/>
  <c r="R182" i="32"/>
  <c r="R181" i="32"/>
  <c r="R180" i="32"/>
  <c r="R179" i="32"/>
  <c r="R178" i="32"/>
  <c r="R177" i="32"/>
  <c r="R176" i="32"/>
  <c r="R175" i="32"/>
  <c r="R174" i="32"/>
  <c r="R173" i="32"/>
  <c r="R172" i="32"/>
  <c r="R171" i="32"/>
  <c r="R170" i="32"/>
  <c r="R169" i="32"/>
  <c r="R168" i="32"/>
  <c r="R167" i="32"/>
  <c r="R166" i="32"/>
  <c r="R165" i="32"/>
  <c r="R164" i="32"/>
  <c r="R163" i="32"/>
  <c r="R162" i="32"/>
  <c r="R161" i="32"/>
  <c r="R160" i="32"/>
  <c r="R159" i="32"/>
  <c r="R158" i="32"/>
  <c r="R157" i="32"/>
  <c r="R156" i="32"/>
  <c r="R155" i="32"/>
  <c r="R154" i="32"/>
  <c r="R153" i="32"/>
  <c r="R152" i="32"/>
  <c r="R151" i="32"/>
  <c r="R150" i="32"/>
  <c r="R149" i="32"/>
  <c r="R148" i="32"/>
  <c r="R147" i="32"/>
  <c r="R146" i="32"/>
  <c r="R145" i="32"/>
  <c r="R144" i="32"/>
  <c r="R143" i="32"/>
  <c r="R142" i="32"/>
  <c r="R141" i="32"/>
  <c r="R140" i="32"/>
  <c r="R139" i="32"/>
  <c r="R138" i="32"/>
  <c r="R137" i="32"/>
  <c r="R136" i="32"/>
  <c r="R135" i="32"/>
  <c r="R134" i="32"/>
  <c r="R133" i="32"/>
  <c r="R132" i="32"/>
  <c r="R131" i="32"/>
  <c r="R130" i="32"/>
  <c r="R129" i="32"/>
  <c r="R128" i="32"/>
  <c r="R127" i="32"/>
  <c r="R126" i="32"/>
  <c r="R125" i="32"/>
  <c r="R124" i="32"/>
  <c r="R123" i="32"/>
  <c r="R122" i="32"/>
  <c r="R121" i="32"/>
  <c r="R120" i="32"/>
  <c r="R119" i="32"/>
  <c r="R118" i="32"/>
  <c r="R117" i="32"/>
  <c r="R116" i="32"/>
  <c r="R115" i="32"/>
  <c r="R114" i="32"/>
  <c r="R113" i="32"/>
  <c r="R112" i="32"/>
  <c r="R111" i="32"/>
  <c r="R110" i="32"/>
  <c r="R109" i="32"/>
  <c r="R108" i="32"/>
  <c r="R107" i="32"/>
  <c r="R106" i="32"/>
  <c r="R105" i="32"/>
  <c r="R104" i="32"/>
  <c r="R103" i="32"/>
  <c r="R102" i="32"/>
  <c r="R101" i="32"/>
  <c r="R100" i="32"/>
  <c r="R99" i="32"/>
  <c r="R98" i="32"/>
  <c r="R97" i="32"/>
  <c r="R96" i="32"/>
  <c r="R95" i="32"/>
  <c r="R94" i="32"/>
  <c r="R93" i="32"/>
  <c r="R92" i="32"/>
  <c r="R91" i="32"/>
  <c r="R90" i="32"/>
  <c r="R89" i="32"/>
  <c r="R88" i="32"/>
  <c r="R87" i="32"/>
  <c r="R86" i="32"/>
  <c r="R85" i="32"/>
  <c r="R84" i="32"/>
  <c r="R83" i="32"/>
  <c r="R82" i="32"/>
  <c r="R81" i="32"/>
  <c r="R80" i="32"/>
  <c r="R79" i="32"/>
  <c r="R78" i="32"/>
  <c r="R77" i="32"/>
  <c r="R76" i="32"/>
  <c r="R75" i="32"/>
  <c r="R74" i="32"/>
  <c r="R73" i="32"/>
  <c r="R72" i="32"/>
  <c r="R71" i="32"/>
  <c r="R70" i="32"/>
  <c r="R69" i="32"/>
  <c r="R68" i="32"/>
  <c r="R67" i="32"/>
  <c r="R66" i="32"/>
  <c r="R65" i="32"/>
  <c r="R64" i="32"/>
  <c r="R63" i="32"/>
  <c r="R62" i="32"/>
  <c r="R61" i="32"/>
  <c r="R60" i="32"/>
  <c r="R59" i="32"/>
  <c r="R58" i="32"/>
  <c r="R57" i="32"/>
  <c r="R56" i="32"/>
  <c r="R55" i="32"/>
  <c r="R54" i="32"/>
  <c r="R53" i="32"/>
  <c r="R52" i="32"/>
  <c r="R51" i="32"/>
  <c r="R50" i="32"/>
  <c r="R49" i="32"/>
  <c r="R48" i="32"/>
  <c r="R47" i="32"/>
  <c r="R46" i="32"/>
  <c r="R45" i="32"/>
  <c r="R44" i="32"/>
  <c r="R43" i="32"/>
  <c r="R42" i="32"/>
  <c r="R41" i="32"/>
  <c r="R40" i="32"/>
  <c r="R39" i="32"/>
  <c r="R38" i="32"/>
  <c r="R37" i="32"/>
  <c r="R36" i="32"/>
  <c r="R35" i="32"/>
  <c r="R34" i="32"/>
  <c r="R33" i="32"/>
  <c r="R32" i="32"/>
  <c r="R31" i="32"/>
  <c r="R30" i="32"/>
  <c r="R29" i="32"/>
  <c r="R28" i="32"/>
  <c r="R27" i="32"/>
  <c r="R26" i="32"/>
  <c r="R25" i="32"/>
  <c r="R24" i="32"/>
  <c r="R23" i="32"/>
  <c r="R22" i="32"/>
  <c r="R21" i="32"/>
  <c r="R20" i="32"/>
  <c r="R19" i="32"/>
  <c r="R18" i="32"/>
  <c r="R17" i="32"/>
  <c r="R16" i="32"/>
  <c r="R15" i="32"/>
  <c r="R14" i="32"/>
  <c r="R13" i="32"/>
  <c r="R12" i="32"/>
  <c r="R11" i="32"/>
  <c r="R10" i="32"/>
  <c r="R9" i="32"/>
  <c r="R8" i="32"/>
  <c r="R7" i="32"/>
  <c r="R6" i="32"/>
  <c r="R5" i="32"/>
  <c r="R4" i="32"/>
  <c r="B4" i="32"/>
  <c r="D3" i="32" s="1"/>
  <c r="R3" i="32"/>
  <c r="R363" i="31"/>
  <c r="R362" i="31"/>
  <c r="R361" i="31"/>
  <c r="R360" i="31"/>
  <c r="R359" i="31"/>
  <c r="R358" i="31"/>
  <c r="R357" i="31"/>
  <c r="R356" i="31"/>
  <c r="R355" i="31"/>
  <c r="R354" i="31"/>
  <c r="R353" i="31"/>
  <c r="R352" i="31"/>
  <c r="R351" i="31"/>
  <c r="R350" i="31"/>
  <c r="R349" i="31"/>
  <c r="R348" i="31"/>
  <c r="R347" i="31"/>
  <c r="R346" i="31"/>
  <c r="R345" i="31"/>
  <c r="R344" i="31"/>
  <c r="R343" i="31"/>
  <c r="R342" i="31"/>
  <c r="R341" i="31"/>
  <c r="R340" i="31"/>
  <c r="R339" i="31"/>
  <c r="R338" i="31"/>
  <c r="R337" i="31"/>
  <c r="R336" i="31"/>
  <c r="R335" i="31"/>
  <c r="R334" i="31"/>
  <c r="R333" i="31"/>
  <c r="R332" i="31"/>
  <c r="R331" i="31"/>
  <c r="R330" i="31"/>
  <c r="R329" i="31"/>
  <c r="R328" i="31"/>
  <c r="R327" i="31"/>
  <c r="R326" i="31"/>
  <c r="R325" i="31"/>
  <c r="R324" i="31"/>
  <c r="R323" i="31"/>
  <c r="R322" i="31"/>
  <c r="R321" i="31"/>
  <c r="R320" i="31"/>
  <c r="R319" i="31"/>
  <c r="R318" i="31"/>
  <c r="R317" i="31"/>
  <c r="R316" i="31"/>
  <c r="R315" i="31"/>
  <c r="R314" i="31"/>
  <c r="R313" i="31"/>
  <c r="R312" i="31"/>
  <c r="R311" i="31"/>
  <c r="R310" i="31"/>
  <c r="R309" i="31"/>
  <c r="R308" i="31"/>
  <c r="R307" i="31"/>
  <c r="R306" i="31"/>
  <c r="R305" i="31"/>
  <c r="R304" i="31"/>
  <c r="R303" i="31"/>
  <c r="R302" i="31"/>
  <c r="R301" i="31"/>
  <c r="R300" i="31"/>
  <c r="R299" i="31"/>
  <c r="R298" i="31"/>
  <c r="R297" i="31"/>
  <c r="R296" i="31"/>
  <c r="R295" i="31"/>
  <c r="R294" i="31"/>
  <c r="R293" i="31"/>
  <c r="R292" i="31"/>
  <c r="R291" i="31"/>
  <c r="R290" i="31"/>
  <c r="R289" i="31"/>
  <c r="R288" i="31"/>
  <c r="R287" i="31"/>
  <c r="R286" i="31"/>
  <c r="R285" i="31"/>
  <c r="R284" i="31"/>
  <c r="R283" i="31"/>
  <c r="R282" i="31"/>
  <c r="R281" i="31"/>
  <c r="R280" i="31"/>
  <c r="R279" i="31"/>
  <c r="R278" i="31"/>
  <c r="R277" i="31"/>
  <c r="R276" i="31"/>
  <c r="R275" i="31"/>
  <c r="R274" i="31"/>
  <c r="R273" i="31"/>
  <c r="R272" i="31"/>
  <c r="R271" i="31"/>
  <c r="R270" i="31"/>
  <c r="R269" i="31"/>
  <c r="R268" i="31"/>
  <c r="R267" i="31"/>
  <c r="R266" i="31"/>
  <c r="R265" i="31"/>
  <c r="R264" i="31"/>
  <c r="R263" i="31"/>
  <c r="R262" i="31"/>
  <c r="R261" i="31"/>
  <c r="R260" i="31"/>
  <c r="R259" i="31"/>
  <c r="R258" i="31"/>
  <c r="R257" i="31"/>
  <c r="R256" i="31"/>
  <c r="R255" i="31"/>
  <c r="R254" i="31"/>
  <c r="R253" i="31"/>
  <c r="R252" i="31"/>
  <c r="R251" i="31"/>
  <c r="R250" i="31"/>
  <c r="R249" i="31"/>
  <c r="R248" i="31"/>
  <c r="R247" i="31"/>
  <c r="R246" i="31"/>
  <c r="R245" i="31"/>
  <c r="R244" i="31"/>
  <c r="R243" i="31"/>
  <c r="R242" i="31"/>
  <c r="R241" i="31"/>
  <c r="R240" i="31"/>
  <c r="R239" i="31"/>
  <c r="R238" i="31"/>
  <c r="R237" i="31"/>
  <c r="R236" i="31"/>
  <c r="R235" i="31"/>
  <c r="R234" i="31"/>
  <c r="R233" i="31"/>
  <c r="R232" i="31"/>
  <c r="R231" i="31"/>
  <c r="R230" i="31"/>
  <c r="R229" i="31"/>
  <c r="R228" i="31"/>
  <c r="R227" i="31"/>
  <c r="R226" i="31"/>
  <c r="R225" i="31"/>
  <c r="R224" i="31"/>
  <c r="R223" i="31"/>
  <c r="R222" i="31"/>
  <c r="R221" i="31"/>
  <c r="R220" i="31"/>
  <c r="R219" i="31"/>
  <c r="R218" i="31"/>
  <c r="R217" i="31"/>
  <c r="R216" i="31"/>
  <c r="R215" i="31"/>
  <c r="R214" i="31"/>
  <c r="R213" i="31"/>
  <c r="R212" i="31"/>
  <c r="R211" i="31"/>
  <c r="R210" i="31"/>
  <c r="R209" i="31"/>
  <c r="R208" i="31"/>
  <c r="R207" i="31"/>
  <c r="R206" i="31"/>
  <c r="R205" i="31"/>
  <c r="R204" i="31"/>
  <c r="R203" i="31"/>
  <c r="R202" i="31"/>
  <c r="R201" i="31"/>
  <c r="R200" i="31"/>
  <c r="R199" i="31"/>
  <c r="R198" i="31"/>
  <c r="R197" i="31"/>
  <c r="R196" i="31"/>
  <c r="R195" i="31"/>
  <c r="R194" i="31"/>
  <c r="R193" i="31"/>
  <c r="R192" i="31"/>
  <c r="R191" i="31"/>
  <c r="R190" i="31"/>
  <c r="R189" i="31"/>
  <c r="R188" i="31"/>
  <c r="R187" i="31"/>
  <c r="R186" i="31"/>
  <c r="R185" i="31"/>
  <c r="R184" i="31"/>
  <c r="R183" i="31"/>
  <c r="R182" i="31"/>
  <c r="R181" i="31"/>
  <c r="R180" i="31"/>
  <c r="R179" i="31"/>
  <c r="R178" i="31"/>
  <c r="R177" i="31"/>
  <c r="R176" i="31"/>
  <c r="R175" i="31"/>
  <c r="R174" i="31"/>
  <c r="R173" i="31"/>
  <c r="R172" i="31"/>
  <c r="R171" i="31"/>
  <c r="R170" i="31"/>
  <c r="R169" i="31"/>
  <c r="R168" i="31"/>
  <c r="R167" i="31"/>
  <c r="R166" i="31"/>
  <c r="R165" i="31"/>
  <c r="R164" i="31"/>
  <c r="R163" i="31"/>
  <c r="R162" i="31"/>
  <c r="R161" i="31"/>
  <c r="R160" i="31"/>
  <c r="R159" i="31"/>
  <c r="R158" i="31"/>
  <c r="R157" i="31"/>
  <c r="R156" i="31"/>
  <c r="R155" i="31"/>
  <c r="R154" i="31"/>
  <c r="R153" i="31"/>
  <c r="R152" i="31"/>
  <c r="R151" i="31"/>
  <c r="R150" i="31"/>
  <c r="R149" i="31"/>
  <c r="R148" i="31"/>
  <c r="R147" i="31"/>
  <c r="R146" i="31"/>
  <c r="R145" i="31"/>
  <c r="R144" i="31"/>
  <c r="R143" i="31"/>
  <c r="R142" i="31"/>
  <c r="R141" i="31"/>
  <c r="R140" i="31"/>
  <c r="R139" i="31"/>
  <c r="R138" i="31"/>
  <c r="R137" i="31"/>
  <c r="R136" i="31"/>
  <c r="R135" i="31"/>
  <c r="R134" i="31"/>
  <c r="R133" i="31"/>
  <c r="R132" i="31"/>
  <c r="R131" i="31"/>
  <c r="R130" i="31"/>
  <c r="R129" i="31"/>
  <c r="R128" i="31"/>
  <c r="R127" i="31"/>
  <c r="R126" i="31"/>
  <c r="R125" i="31"/>
  <c r="R124" i="31"/>
  <c r="R123" i="31"/>
  <c r="R122" i="31"/>
  <c r="R121" i="31"/>
  <c r="R120" i="31"/>
  <c r="R119" i="31"/>
  <c r="R118" i="31"/>
  <c r="R117" i="31"/>
  <c r="R116" i="31"/>
  <c r="R115" i="31"/>
  <c r="R114" i="31"/>
  <c r="R113" i="31"/>
  <c r="R112" i="31"/>
  <c r="R111" i="31"/>
  <c r="R110" i="31"/>
  <c r="R109" i="31"/>
  <c r="R108" i="31"/>
  <c r="R107" i="31"/>
  <c r="R106" i="31"/>
  <c r="R105" i="31"/>
  <c r="R104" i="31"/>
  <c r="R103" i="31"/>
  <c r="R102" i="31"/>
  <c r="R101" i="31"/>
  <c r="R100" i="31"/>
  <c r="R99" i="31"/>
  <c r="R98" i="31"/>
  <c r="R97" i="31"/>
  <c r="R96" i="31"/>
  <c r="R95" i="31"/>
  <c r="R94" i="31"/>
  <c r="R93" i="31"/>
  <c r="R92" i="31"/>
  <c r="R91" i="31"/>
  <c r="R90" i="31"/>
  <c r="R89" i="31"/>
  <c r="R88" i="31"/>
  <c r="R87" i="31"/>
  <c r="R86" i="31"/>
  <c r="R85" i="31"/>
  <c r="R84" i="31"/>
  <c r="R83" i="31"/>
  <c r="R82" i="31"/>
  <c r="R81" i="31"/>
  <c r="R80" i="31"/>
  <c r="R79" i="31"/>
  <c r="R78" i="31"/>
  <c r="R77" i="31"/>
  <c r="R76" i="31"/>
  <c r="R75" i="31"/>
  <c r="R74" i="31"/>
  <c r="R73" i="31"/>
  <c r="R72" i="31"/>
  <c r="R71" i="31"/>
  <c r="R70" i="31"/>
  <c r="R69" i="31"/>
  <c r="R68" i="31"/>
  <c r="R67" i="31"/>
  <c r="R66" i="31"/>
  <c r="R65" i="31"/>
  <c r="R64" i="31"/>
  <c r="R63" i="31"/>
  <c r="R62" i="31"/>
  <c r="R61" i="31"/>
  <c r="R60" i="31"/>
  <c r="R59" i="31"/>
  <c r="R58" i="31"/>
  <c r="R57" i="31"/>
  <c r="R56" i="31"/>
  <c r="R55" i="31"/>
  <c r="R54" i="31"/>
  <c r="R53" i="31"/>
  <c r="R52" i="31"/>
  <c r="R51" i="31"/>
  <c r="R50" i="31"/>
  <c r="R49" i="31"/>
  <c r="R48" i="31"/>
  <c r="R47" i="31"/>
  <c r="R46" i="31"/>
  <c r="R45" i="31"/>
  <c r="R44" i="31"/>
  <c r="R43" i="31"/>
  <c r="R42" i="31"/>
  <c r="R41" i="31"/>
  <c r="R40" i="31"/>
  <c r="R39" i="31"/>
  <c r="R38" i="31"/>
  <c r="R37" i="31"/>
  <c r="R36" i="31"/>
  <c r="R35" i="31"/>
  <c r="R34" i="31"/>
  <c r="R33" i="31"/>
  <c r="R32" i="31"/>
  <c r="R31" i="31"/>
  <c r="R30" i="31"/>
  <c r="R29" i="31"/>
  <c r="R28" i="31"/>
  <c r="R27" i="31"/>
  <c r="R26" i="31"/>
  <c r="R25" i="31"/>
  <c r="R24" i="31"/>
  <c r="R23" i="31"/>
  <c r="R22" i="31"/>
  <c r="R21" i="31"/>
  <c r="R20" i="31"/>
  <c r="R19" i="31"/>
  <c r="R18" i="31"/>
  <c r="R17" i="31"/>
  <c r="R16" i="31"/>
  <c r="R15" i="31"/>
  <c r="R14" i="31"/>
  <c r="R13" i="31"/>
  <c r="R12" i="31"/>
  <c r="R11" i="31"/>
  <c r="R10" i="31"/>
  <c r="R9" i="31"/>
  <c r="R8" i="31"/>
  <c r="R7" i="31"/>
  <c r="R6" i="31"/>
  <c r="R5" i="31"/>
  <c r="R4" i="31"/>
  <c r="B4" i="31"/>
  <c r="B5" i="31" s="1"/>
  <c r="R3" i="31"/>
  <c r="P3" i="31"/>
  <c r="O3" i="31"/>
  <c r="V3" i="31" s="1"/>
  <c r="AC3" i="31" s="1"/>
  <c r="N3" i="31"/>
  <c r="U3" i="31" s="1"/>
  <c r="AB3" i="31" s="1"/>
  <c r="K3" i="31"/>
  <c r="M3" i="31" s="1"/>
  <c r="I3" i="31"/>
  <c r="G3" i="31"/>
  <c r="D3" i="31"/>
  <c r="J3" i="31" s="1"/>
  <c r="K41" i="2"/>
  <c r="J41" i="2"/>
  <c r="I41" i="2"/>
  <c r="E39" i="2"/>
  <c r="G39" i="2" s="1"/>
  <c r="D39" i="2"/>
  <c r="G38" i="2"/>
  <c r="E38" i="2"/>
  <c r="D38" i="2"/>
  <c r="G37" i="2"/>
  <c r="E37" i="2"/>
  <c r="D37" i="2"/>
  <c r="E36" i="2"/>
  <c r="G36" i="2" s="1"/>
  <c r="D36" i="2"/>
  <c r="E35" i="2"/>
  <c r="G35" i="2" s="1"/>
  <c r="D35" i="2"/>
  <c r="G34" i="2"/>
  <c r="E34" i="2"/>
  <c r="D34" i="2"/>
  <c r="D41" i="2" s="1"/>
  <c r="AL124" i="11"/>
  <c r="AL123" i="11"/>
  <c r="AL122" i="11"/>
  <c r="AL121" i="11"/>
  <c r="AL120" i="11"/>
  <c r="AL119" i="11"/>
  <c r="AK124" i="11"/>
  <c r="AK123" i="11"/>
  <c r="AK122" i="11"/>
  <c r="AK121" i="11"/>
  <c r="AK120" i="11"/>
  <c r="AK119" i="11"/>
  <c r="AH124" i="11"/>
  <c r="AH123" i="11"/>
  <c r="AH122" i="11"/>
  <c r="AH121" i="11"/>
  <c r="AH120" i="11"/>
  <c r="AH119" i="11"/>
  <c r="AG124" i="11"/>
  <c r="AG123" i="11"/>
  <c r="AG122" i="11"/>
  <c r="AG121" i="11"/>
  <c r="AG120" i="11"/>
  <c r="AG119" i="11"/>
  <c r="R4" i="27"/>
  <c r="R5" i="27"/>
  <c r="R6" i="27"/>
  <c r="R7" i="27"/>
  <c r="R8" i="27"/>
  <c r="R9" i="27"/>
  <c r="R10" i="27"/>
  <c r="R11" i="27"/>
  <c r="R12" i="27"/>
  <c r="R13" i="27"/>
  <c r="R14" i="27"/>
  <c r="R15" i="27"/>
  <c r="R16" i="27"/>
  <c r="R17" i="27"/>
  <c r="R18" i="27"/>
  <c r="R19" i="27"/>
  <c r="R20" i="27"/>
  <c r="R21" i="27"/>
  <c r="R22" i="27"/>
  <c r="R23" i="27"/>
  <c r="R24" i="27"/>
  <c r="R25" i="27"/>
  <c r="R26" i="27"/>
  <c r="R27" i="27"/>
  <c r="R28" i="27"/>
  <c r="R29" i="27"/>
  <c r="R30" i="27"/>
  <c r="R31" i="27"/>
  <c r="R32" i="27"/>
  <c r="R33" i="27"/>
  <c r="R34" i="27"/>
  <c r="R35" i="27"/>
  <c r="R36" i="27"/>
  <c r="R37" i="27"/>
  <c r="R38" i="27"/>
  <c r="R39" i="27"/>
  <c r="R40" i="27"/>
  <c r="R41" i="27"/>
  <c r="R42" i="27"/>
  <c r="R43" i="27"/>
  <c r="R44" i="27"/>
  <c r="R45" i="27"/>
  <c r="R46" i="27"/>
  <c r="R47" i="27"/>
  <c r="R48" i="27"/>
  <c r="R49" i="27"/>
  <c r="R50" i="27"/>
  <c r="R51" i="27"/>
  <c r="R52" i="27"/>
  <c r="R53" i="27"/>
  <c r="R54" i="27"/>
  <c r="R55" i="27"/>
  <c r="R56" i="27"/>
  <c r="R57" i="27"/>
  <c r="R58" i="27"/>
  <c r="R59" i="27"/>
  <c r="R60" i="27"/>
  <c r="R61" i="27"/>
  <c r="R62" i="27"/>
  <c r="R63" i="27"/>
  <c r="R64" i="27"/>
  <c r="R65" i="27"/>
  <c r="R66" i="27"/>
  <c r="R67" i="27"/>
  <c r="R68" i="27"/>
  <c r="R69" i="27"/>
  <c r="R70" i="27"/>
  <c r="R71" i="27"/>
  <c r="R72" i="27"/>
  <c r="R73" i="27"/>
  <c r="R74" i="27"/>
  <c r="R75" i="27"/>
  <c r="R76" i="27"/>
  <c r="R77" i="27"/>
  <c r="R78" i="27"/>
  <c r="R79" i="27"/>
  <c r="R80" i="27"/>
  <c r="R81" i="27"/>
  <c r="R82" i="27"/>
  <c r="R83" i="27"/>
  <c r="R84" i="27"/>
  <c r="R85" i="27"/>
  <c r="R86" i="27"/>
  <c r="R87" i="27"/>
  <c r="R88" i="27"/>
  <c r="R89" i="27"/>
  <c r="R90" i="27"/>
  <c r="R91" i="27"/>
  <c r="R92" i="27"/>
  <c r="R93" i="27"/>
  <c r="R94" i="27"/>
  <c r="R95" i="27"/>
  <c r="R96" i="27"/>
  <c r="R97" i="27"/>
  <c r="R98" i="27"/>
  <c r="R99" i="27"/>
  <c r="R100" i="27"/>
  <c r="R101" i="27"/>
  <c r="R102" i="27"/>
  <c r="R103" i="27"/>
  <c r="R104" i="27"/>
  <c r="R105" i="27"/>
  <c r="R106" i="27"/>
  <c r="R107" i="27"/>
  <c r="R108" i="27"/>
  <c r="R109" i="27"/>
  <c r="R110" i="27"/>
  <c r="R111" i="27"/>
  <c r="R112" i="27"/>
  <c r="R113" i="27"/>
  <c r="R114" i="27"/>
  <c r="R115" i="27"/>
  <c r="R116" i="27"/>
  <c r="R117" i="27"/>
  <c r="R118" i="27"/>
  <c r="R119" i="27"/>
  <c r="R120" i="27"/>
  <c r="R121" i="27"/>
  <c r="R122" i="27"/>
  <c r="R123" i="27"/>
  <c r="R124" i="27"/>
  <c r="R125" i="27"/>
  <c r="R126" i="27"/>
  <c r="R127" i="27"/>
  <c r="R128" i="27"/>
  <c r="R129" i="27"/>
  <c r="R130" i="27"/>
  <c r="R131" i="27"/>
  <c r="R132" i="27"/>
  <c r="R133" i="27"/>
  <c r="R134" i="27"/>
  <c r="R135" i="27"/>
  <c r="R136" i="27"/>
  <c r="R137" i="27"/>
  <c r="R138" i="27"/>
  <c r="R139" i="27"/>
  <c r="R140" i="27"/>
  <c r="R141" i="27"/>
  <c r="R142" i="27"/>
  <c r="R143" i="27"/>
  <c r="R144" i="27"/>
  <c r="R145" i="27"/>
  <c r="R146" i="27"/>
  <c r="R147" i="27"/>
  <c r="R148" i="27"/>
  <c r="R149" i="27"/>
  <c r="R150" i="27"/>
  <c r="R151" i="27"/>
  <c r="R152" i="27"/>
  <c r="R153" i="27"/>
  <c r="R154" i="27"/>
  <c r="R155" i="27"/>
  <c r="R156" i="27"/>
  <c r="R157" i="27"/>
  <c r="R158" i="27"/>
  <c r="R159" i="27"/>
  <c r="R160" i="27"/>
  <c r="R161" i="27"/>
  <c r="R162" i="27"/>
  <c r="R163" i="27"/>
  <c r="R164" i="27"/>
  <c r="R165" i="27"/>
  <c r="R166" i="27"/>
  <c r="R167" i="27"/>
  <c r="R168" i="27"/>
  <c r="R169" i="27"/>
  <c r="R170" i="27"/>
  <c r="R171" i="27"/>
  <c r="R172" i="27"/>
  <c r="R173" i="27"/>
  <c r="R174" i="27"/>
  <c r="R175" i="27"/>
  <c r="R176" i="27"/>
  <c r="R177" i="27"/>
  <c r="R178" i="27"/>
  <c r="R179" i="27"/>
  <c r="R180" i="27"/>
  <c r="R181" i="27"/>
  <c r="R182" i="27"/>
  <c r="R183" i="27"/>
  <c r="R184" i="27"/>
  <c r="R185" i="27"/>
  <c r="R186" i="27"/>
  <c r="R187" i="27"/>
  <c r="R188" i="27"/>
  <c r="R189" i="27"/>
  <c r="R190" i="27"/>
  <c r="R191" i="27"/>
  <c r="R192" i="27"/>
  <c r="R193" i="27"/>
  <c r="R194" i="27"/>
  <c r="R195" i="27"/>
  <c r="R196" i="27"/>
  <c r="R197" i="27"/>
  <c r="R198" i="27"/>
  <c r="R199" i="27"/>
  <c r="R200" i="27"/>
  <c r="R201" i="27"/>
  <c r="R202" i="27"/>
  <c r="R203" i="27"/>
  <c r="R204" i="27"/>
  <c r="R205" i="27"/>
  <c r="R206" i="27"/>
  <c r="R207" i="27"/>
  <c r="R208" i="27"/>
  <c r="R209" i="27"/>
  <c r="R210" i="27"/>
  <c r="R211" i="27"/>
  <c r="R212" i="27"/>
  <c r="R213" i="27"/>
  <c r="R214" i="27"/>
  <c r="R215" i="27"/>
  <c r="R216" i="27"/>
  <c r="R217" i="27"/>
  <c r="R218" i="27"/>
  <c r="R219" i="27"/>
  <c r="R220" i="27"/>
  <c r="R221" i="27"/>
  <c r="R222" i="27"/>
  <c r="R223" i="27"/>
  <c r="R224" i="27"/>
  <c r="R225" i="27"/>
  <c r="R226" i="27"/>
  <c r="R227" i="27"/>
  <c r="R228" i="27"/>
  <c r="R229" i="27"/>
  <c r="R230" i="27"/>
  <c r="R231" i="27"/>
  <c r="R232" i="27"/>
  <c r="R233" i="27"/>
  <c r="R234" i="27"/>
  <c r="R235" i="27"/>
  <c r="R236" i="27"/>
  <c r="R237" i="27"/>
  <c r="R238" i="27"/>
  <c r="R239" i="27"/>
  <c r="R240" i="27"/>
  <c r="R241" i="27"/>
  <c r="R242" i="27"/>
  <c r="R243" i="27"/>
  <c r="R244" i="27"/>
  <c r="R245" i="27"/>
  <c r="R246" i="27"/>
  <c r="R247" i="27"/>
  <c r="R248" i="27"/>
  <c r="R249" i="27"/>
  <c r="R250" i="27"/>
  <c r="R251" i="27"/>
  <c r="R252" i="27"/>
  <c r="R253" i="27"/>
  <c r="R254" i="27"/>
  <c r="R255" i="27"/>
  <c r="R256" i="27"/>
  <c r="R257" i="27"/>
  <c r="R258" i="27"/>
  <c r="R259" i="27"/>
  <c r="R260" i="27"/>
  <c r="R261" i="27"/>
  <c r="R262" i="27"/>
  <c r="R263" i="27"/>
  <c r="R264" i="27"/>
  <c r="R265" i="27"/>
  <c r="R266" i="27"/>
  <c r="R267" i="27"/>
  <c r="R268" i="27"/>
  <c r="R269" i="27"/>
  <c r="R270" i="27"/>
  <c r="R271" i="27"/>
  <c r="R272" i="27"/>
  <c r="R273" i="27"/>
  <c r="R274" i="27"/>
  <c r="R275" i="27"/>
  <c r="R276" i="27"/>
  <c r="R277" i="27"/>
  <c r="R278" i="27"/>
  <c r="R279" i="27"/>
  <c r="R280" i="27"/>
  <c r="R281" i="27"/>
  <c r="R282" i="27"/>
  <c r="R283" i="27"/>
  <c r="R284" i="27"/>
  <c r="R285" i="27"/>
  <c r="R286" i="27"/>
  <c r="R287" i="27"/>
  <c r="R288" i="27"/>
  <c r="R289" i="27"/>
  <c r="R290" i="27"/>
  <c r="R291" i="27"/>
  <c r="R292" i="27"/>
  <c r="R293" i="27"/>
  <c r="R294" i="27"/>
  <c r="R295" i="27"/>
  <c r="R296" i="27"/>
  <c r="R297" i="27"/>
  <c r="R298" i="27"/>
  <c r="R299" i="27"/>
  <c r="R300" i="27"/>
  <c r="R301" i="27"/>
  <c r="R302" i="27"/>
  <c r="R303" i="27"/>
  <c r="R304" i="27"/>
  <c r="R305" i="27"/>
  <c r="R306" i="27"/>
  <c r="R307" i="27"/>
  <c r="R308" i="27"/>
  <c r="R309" i="27"/>
  <c r="R310" i="27"/>
  <c r="R311" i="27"/>
  <c r="R312" i="27"/>
  <c r="R313" i="27"/>
  <c r="R314" i="27"/>
  <c r="R315" i="27"/>
  <c r="R316" i="27"/>
  <c r="R317" i="27"/>
  <c r="R318" i="27"/>
  <c r="R319" i="27"/>
  <c r="R320" i="27"/>
  <c r="R321" i="27"/>
  <c r="R322" i="27"/>
  <c r="R323" i="27"/>
  <c r="R324" i="27"/>
  <c r="R325" i="27"/>
  <c r="R326" i="27"/>
  <c r="R327" i="27"/>
  <c r="R328" i="27"/>
  <c r="R329" i="27"/>
  <c r="R330" i="27"/>
  <c r="R331" i="27"/>
  <c r="R332" i="27"/>
  <c r="R333" i="27"/>
  <c r="R334" i="27"/>
  <c r="R335" i="27"/>
  <c r="R336" i="27"/>
  <c r="R337" i="27"/>
  <c r="R338" i="27"/>
  <c r="R339" i="27"/>
  <c r="R340" i="27"/>
  <c r="R341" i="27"/>
  <c r="R342" i="27"/>
  <c r="R343" i="27"/>
  <c r="R344" i="27"/>
  <c r="R345" i="27"/>
  <c r="R346" i="27"/>
  <c r="R347" i="27"/>
  <c r="R348" i="27"/>
  <c r="R349" i="27"/>
  <c r="R350" i="27"/>
  <c r="R351" i="27"/>
  <c r="R352" i="27"/>
  <c r="R353" i="27"/>
  <c r="R354" i="27"/>
  <c r="R355" i="27"/>
  <c r="R356" i="27"/>
  <c r="R357" i="27"/>
  <c r="R358" i="27"/>
  <c r="R359" i="27"/>
  <c r="R360" i="27"/>
  <c r="R361" i="27"/>
  <c r="R362" i="27"/>
  <c r="R363" i="27"/>
  <c r="R3" i="27"/>
  <c r="R4" i="26"/>
  <c r="R5" i="26"/>
  <c r="R6" i="26"/>
  <c r="R7" i="26"/>
  <c r="R8" i="26"/>
  <c r="R9" i="26"/>
  <c r="R10" i="26"/>
  <c r="R11" i="26"/>
  <c r="R12" i="26"/>
  <c r="R13" i="26"/>
  <c r="R14" i="26"/>
  <c r="R15" i="26"/>
  <c r="R16" i="26"/>
  <c r="R17" i="26"/>
  <c r="R18" i="26"/>
  <c r="R19" i="26"/>
  <c r="R20" i="26"/>
  <c r="R21" i="26"/>
  <c r="R22" i="26"/>
  <c r="R23" i="26"/>
  <c r="R24" i="26"/>
  <c r="R25" i="26"/>
  <c r="R26" i="26"/>
  <c r="R27" i="26"/>
  <c r="R28" i="26"/>
  <c r="R29" i="26"/>
  <c r="R30" i="26"/>
  <c r="R31" i="26"/>
  <c r="R32" i="26"/>
  <c r="R33" i="26"/>
  <c r="R34" i="26"/>
  <c r="R35" i="26"/>
  <c r="R36" i="26"/>
  <c r="R37" i="26"/>
  <c r="R38" i="26"/>
  <c r="R39" i="26"/>
  <c r="R40" i="26"/>
  <c r="R41" i="26"/>
  <c r="R42" i="26"/>
  <c r="R43" i="26"/>
  <c r="R44" i="26"/>
  <c r="R45" i="26"/>
  <c r="R46" i="26"/>
  <c r="R47" i="26"/>
  <c r="R48" i="26"/>
  <c r="R49" i="26"/>
  <c r="R50" i="26"/>
  <c r="R51" i="26"/>
  <c r="R52" i="26"/>
  <c r="R53" i="26"/>
  <c r="R54" i="26"/>
  <c r="R55" i="26"/>
  <c r="R56" i="26"/>
  <c r="R57" i="26"/>
  <c r="R58" i="26"/>
  <c r="R59" i="26"/>
  <c r="R60" i="26"/>
  <c r="R61" i="26"/>
  <c r="R62" i="26"/>
  <c r="R63" i="26"/>
  <c r="R64" i="26"/>
  <c r="R65" i="26"/>
  <c r="R66" i="26"/>
  <c r="R67" i="26"/>
  <c r="R68" i="26"/>
  <c r="R69" i="26"/>
  <c r="R70" i="26"/>
  <c r="R71" i="26"/>
  <c r="R72" i="26"/>
  <c r="R73" i="26"/>
  <c r="R74" i="26"/>
  <c r="R75" i="26"/>
  <c r="R76" i="26"/>
  <c r="R77" i="26"/>
  <c r="R78" i="26"/>
  <c r="R79" i="26"/>
  <c r="R80" i="26"/>
  <c r="R81" i="26"/>
  <c r="R82" i="26"/>
  <c r="R83" i="26"/>
  <c r="R84" i="26"/>
  <c r="R85" i="26"/>
  <c r="R86" i="26"/>
  <c r="R87" i="26"/>
  <c r="R88" i="26"/>
  <c r="R89" i="26"/>
  <c r="R90" i="26"/>
  <c r="R91" i="26"/>
  <c r="R92" i="26"/>
  <c r="R93" i="26"/>
  <c r="R94" i="26"/>
  <c r="R95" i="26"/>
  <c r="R96" i="26"/>
  <c r="R97" i="26"/>
  <c r="R98" i="26"/>
  <c r="R99" i="26"/>
  <c r="R100" i="26"/>
  <c r="R101" i="26"/>
  <c r="R102" i="26"/>
  <c r="R103" i="26"/>
  <c r="R104" i="26"/>
  <c r="R105" i="26"/>
  <c r="R106" i="26"/>
  <c r="R107" i="26"/>
  <c r="R108" i="26"/>
  <c r="R109" i="26"/>
  <c r="R110" i="26"/>
  <c r="R111" i="26"/>
  <c r="R112" i="26"/>
  <c r="R113" i="26"/>
  <c r="R114" i="26"/>
  <c r="R115" i="26"/>
  <c r="R116" i="26"/>
  <c r="R117" i="26"/>
  <c r="R118" i="26"/>
  <c r="R119" i="26"/>
  <c r="R120" i="26"/>
  <c r="R121" i="26"/>
  <c r="R122" i="26"/>
  <c r="R123" i="26"/>
  <c r="R124" i="26"/>
  <c r="R125" i="26"/>
  <c r="R126" i="26"/>
  <c r="R127" i="26"/>
  <c r="R128" i="26"/>
  <c r="R129" i="26"/>
  <c r="R130" i="26"/>
  <c r="R131" i="26"/>
  <c r="R132" i="26"/>
  <c r="R133" i="26"/>
  <c r="R134" i="26"/>
  <c r="R135" i="26"/>
  <c r="R136" i="26"/>
  <c r="R137" i="26"/>
  <c r="R138" i="26"/>
  <c r="R139" i="26"/>
  <c r="R140" i="26"/>
  <c r="R141" i="26"/>
  <c r="R142" i="26"/>
  <c r="R143" i="26"/>
  <c r="R144" i="26"/>
  <c r="R145" i="26"/>
  <c r="R146" i="26"/>
  <c r="R147" i="26"/>
  <c r="R148" i="26"/>
  <c r="R149" i="26"/>
  <c r="R150" i="26"/>
  <c r="R151" i="26"/>
  <c r="R152" i="26"/>
  <c r="R153" i="26"/>
  <c r="R154" i="26"/>
  <c r="R155" i="26"/>
  <c r="R156" i="26"/>
  <c r="R157" i="26"/>
  <c r="R158" i="26"/>
  <c r="R159" i="26"/>
  <c r="R160" i="26"/>
  <c r="R161" i="26"/>
  <c r="R162" i="26"/>
  <c r="R163" i="26"/>
  <c r="R164" i="26"/>
  <c r="R165" i="26"/>
  <c r="R166" i="26"/>
  <c r="R167" i="26"/>
  <c r="R168" i="26"/>
  <c r="R169" i="26"/>
  <c r="R170" i="26"/>
  <c r="R171" i="26"/>
  <c r="R172" i="26"/>
  <c r="R173" i="26"/>
  <c r="R174" i="26"/>
  <c r="R175" i="26"/>
  <c r="R176" i="26"/>
  <c r="R177" i="26"/>
  <c r="R178" i="26"/>
  <c r="R179" i="26"/>
  <c r="R180" i="26"/>
  <c r="R181" i="26"/>
  <c r="R182" i="26"/>
  <c r="R183" i="26"/>
  <c r="R184" i="26"/>
  <c r="R185" i="26"/>
  <c r="R186" i="26"/>
  <c r="R187" i="26"/>
  <c r="R188" i="26"/>
  <c r="R189" i="26"/>
  <c r="R190" i="26"/>
  <c r="R191" i="26"/>
  <c r="R192" i="26"/>
  <c r="R193" i="26"/>
  <c r="R194" i="26"/>
  <c r="R195" i="26"/>
  <c r="R196" i="26"/>
  <c r="R197" i="26"/>
  <c r="R198" i="26"/>
  <c r="R199" i="26"/>
  <c r="R200" i="26"/>
  <c r="R201" i="26"/>
  <c r="R202" i="26"/>
  <c r="R203" i="26"/>
  <c r="R204" i="26"/>
  <c r="R205" i="26"/>
  <c r="R206" i="26"/>
  <c r="R207" i="26"/>
  <c r="R208" i="26"/>
  <c r="R209" i="26"/>
  <c r="R210" i="26"/>
  <c r="R211" i="26"/>
  <c r="R212" i="26"/>
  <c r="R213" i="26"/>
  <c r="R214" i="26"/>
  <c r="R215" i="26"/>
  <c r="R216" i="26"/>
  <c r="R217" i="26"/>
  <c r="R218" i="26"/>
  <c r="R219" i="26"/>
  <c r="R220" i="26"/>
  <c r="R221" i="26"/>
  <c r="R222" i="26"/>
  <c r="R223" i="26"/>
  <c r="R224" i="26"/>
  <c r="R225" i="26"/>
  <c r="R226" i="26"/>
  <c r="R227" i="26"/>
  <c r="R228" i="26"/>
  <c r="R229" i="26"/>
  <c r="R230" i="26"/>
  <c r="R231" i="26"/>
  <c r="R232" i="26"/>
  <c r="R233" i="26"/>
  <c r="R234" i="26"/>
  <c r="R235" i="26"/>
  <c r="R236" i="26"/>
  <c r="R237" i="26"/>
  <c r="R238" i="26"/>
  <c r="R239" i="26"/>
  <c r="R240" i="26"/>
  <c r="R241" i="26"/>
  <c r="R242" i="26"/>
  <c r="R243" i="26"/>
  <c r="R244" i="26"/>
  <c r="R245" i="26"/>
  <c r="R246" i="26"/>
  <c r="R247" i="26"/>
  <c r="R248" i="26"/>
  <c r="R249" i="26"/>
  <c r="R250" i="26"/>
  <c r="R251" i="26"/>
  <c r="R252" i="26"/>
  <c r="R253" i="26"/>
  <c r="R254" i="26"/>
  <c r="R255" i="26"/>
  <c r="R256" i="26"/>
  <c r="R257" i="26"/>
  <c r="R258" i="26"/>
  <c r="R259" i="26"/>
  <c r="R260" i="26"/>
  <c r="R261" i="26"/>
  <c r="R262" i="26"/>
  <c r="R263" i="26"/>
  <c r="R264" i="26"/>
  <c r="R265" i="26"/>
  <c r="R266" i="26"/>
  <c r="R267" i="26"/>
  <c r="R268" i="26"/>
  <c r="R269" i="26"/>
  <c r="R270" i="26"/>
  <c r="R271" i="26"/>
  <c r="R272" i="26"/>
  <c r="R273" i="26"/>
  <c r="R274" i="26"/>
  <c r="R275" i="26"/>
  <c r="R276" i="26"/>
  <c r="R277" i="26"/>
  <c r="R278" i="26"/>
  <c r="R279" i="26"/>
  <c r="R280" i="26"/>
  <c r="R281" i="26"/>
  <c r="R282" i="26"/>
  <c r="R283" i="26"/>
  <c r="R284" i="26"/>
  <c r="R285" i="26"/>
  <c r="R286" i="26"/>
  <c r="R287" i="26"/>
  <c r="R288" i="26"/>
  <c r="R289" i="26"/>
  <c r="R290" i="26"/>
  <c r="R291" i="26"/>
  <c r="R292" i="26"/>
  <c r="R293" i="26"/>
  <c r="R294" i="26"/>
  <c r="R295" i="26"/>
  <c r="R296" i="26"/>
  <c r="R297" i="26"/>
  <c r="R298" i="26"/>
  <c r="R299" i="26"/>
  <c r="R300" i="26"/>
  <c r="R301" i="26"/>
  <c r="R302" i="26"/>
  <c r="R303" i="26"/>
  <c r="R304" i="26"/>
  <c r="R305" i="26"/>
  <c r="R306" i="26"/>
  <c r="R307" i="26"/>
  <c r="R308" i="26"/>
  <c r="R309" i="26"/>
  <c r="R310" i="26"/>
  <c r="R311" i="26"/>
  <c r="R312" i="26"/>
  <c r="R313" i="26"/>
  <c r="R314" i="26"/>
  <c r="R315" i="26"/>
  <c r="R316" i="26"/>
  <c r="R317" i="26"/>
  <c r="R318" i="26"/>
  <c r="R319" i="26"/>
  <c r="R320" i="26"/>
  <c r="R321" i="26"/>
  <c r="R322" i="26"/>
  <c r="R323" i="26"/>
  <c r="R324" i="26"/>
  <c r="R325" i="26"/>
  <c r="R326" i="26"/>
  <c r="R327" i="26"/>
  <c r="R328" i="26"/>
  <c r="R329" i="26"/>
  <c r="R330" i="26"/>
  <c r="R331" i="26"/>
  <c r="R332" i="26"/>
  <c r="R333" i="26"/>
  <c r="R334" i="26"/>
  <c r="R335" i="26"/>
  <c r="R336" i="26"/>
  <c r="R337" i="26"/>
  <c r="R338" i="26"/>
  <c r="R339" i="26"/>
  <c r="R340" i="26"/>
  <c r="R341" i="26"/>
  <c r="R342" i="26"/>
  <c r="R343" i="26"/>
  <c r="R344" i="26"/>
  <c r="R345" i="26"/>
  <c r="R346" i="26"/>
  <c r="R347" i="26"/>
  <c r="R348" i="26"/>
  <c r="R349" i="26"/>
  <c r="R350" i="26"/>
  <c r="R351" i="26"/>
  <c r="R352" i="26"/>
  <c r="R353" i="26"/>
  <c r="R354" i="26"/>
  <c r="R355" i="26"/>
  <c r="R356" i="26"/>
  <c r="R357" i="26"/>
  <c r="R358" i="26"/>
  <c r="R359" i="26"/>
  <c r="R360" i="26"/>
  <c r="R361" i="26"/>
  <c r="R362" i="26"/>
  <c r="R363" i="26"/>
  <c r="R3" i="26"/>
  <c r="Y363" i="27"/>
  <c r="Y362" i="27"/>
  <c r="Y361" i="27"/>
  <c r="Y360" i="27"/>
  <c r="Y359" i="27"/>
  <c r="Y358" i="27"/>
  <c r="Y357" i="27"/>
  <c r="Y356" i="27"/>
  <c r="Y355" i="27"/>
  <c r="Y354" i="27"/>
  <c r="Y353" i="27"/>
  <c r="Y352" i="27"/>
  <c r="Y351" i="27"/>
  <c r="Y350" i="27"/>
  <c r="Y349" i="27"/>
  <c r="Y348" i="27"/>
  <c r="Y347" i="27"/>
  <c r="Y346" i="27"/>
  <c r="Y345" i="27"/>
  <c r="Y344" i="27"/>
  <c r="Y343" i="27"/>
  <c r="Y342" i="27"/>
  <c r="Y341" i="27"/>
  <c r="Y340" i="27"/>
  <c r="Y339" i="27"/>
  <c r="Y338" i="27"/>
  <c r="Y337" i="27"/>
  <c r="Y336" i="27"/>
  <c r="Y335" i="27"/>
  <c r="Y334" i="27"/>
  <c r="Y333" i="27"/>
  <c r="Y332" i="27"/>
  <c r="Y331" i="27"/>
  <c r="Y330" i="27"/>
  <c r="Y329" i="27"/>
  <c r="Y328" i="27"/>
  <c r="Y327" i="27"/>
  <c r="Y326" i="27"/>
  <c r="Y325" i="27"/>
  <c r="Y324" i="27"/>
  <c r="Y323" i="27"/>
  <c r="Y322" i="27"/>
  <c r="Y321" i="27"/>
  <c r="Y320" i="27"/>
  <c r="Y319" i="27"/>
  <c r="Y318" i="27"/>
  <c r="Y317" i="27"/>
  <c r="Y316" i="27"/>
  <c r="Y315" i="27"/>
  <c r="Y314" i="27"/>
  <c r="Y313" i="27"/>
  <c r="Y312" i="27"/>
  <c r="Y311" i="27"/>
  <c r="Y310" i="27"/>
  <c r="Y309" i="27"/>
  <c r="Y308" i="27"/>
  <c r="Y307" i="27"/>
  <c r="Y306" i="27"/>
  <c r="Y305" i="27"/>
  <c r="Y304" i="27"/>
  <c r="Y303" i="27"/>
  <c r="Y302" i="27"/>
  <c r="Y301" i="27"/>
  <c r="Y300" i="27"/>
  <c r="Y299" i="27"/>
  <c r="Y298" i="27"/>
  <c r="Y297" i="27"/>
  <c r="Y296" i="27"/>
  <c r="Y295" i="27"/>
  <c r="Y294" i="27"/>
  <c r="Y293" i="27"/>
  <c r="Y292" i="27"/>
  <c r="Y291" i="27"/>
  <c r="Y290" i="27"/>
  <c r="Y289" i="27"/>
  <c r="Y288" i="27"/>
  <c r="Y287" i="27"/>
  <c r="Y286" i="27"/>
  <c r="Y285" i="27"/>
  <c r="Y284" i="27"/>
  <c r="Y283" i="27"/>
  <c r="Y282" i="27"/>
  <c r="Y281" i="27"/>
  <c r="Y280" i="27"/>
  <c r="Y279" i="27"/>
  <c r="Y278" i="27"/>
  <c r="Y277" i="27"/>
  <c r="Y276" i="27"/>
  <c r="Y275" i="27"/>
  <c r="Y274" i="27"/>
  <c r="Y273" i="27"/>
  <c r="Y272" i="27"/>
  <c r="Y271" i="27"/>
  <c r="Y270" i="27"/>
  <c r="Y269" i="27"/>
  <c r="Y268" i="27"/>
  <c r="Y267" i="27"/>
  <c r="Y266" i="27"/>
  <c r="Y265" i="27"/>
  <c r="Y264" i="27"/>
  <c r="Y263" i="27"/>
  <c r="Y262" i="27"/>
  <c r="Y261" i="27"/>
  <c r="Y260" i="27"/>
  <c r="Y259" i="27"/>
  <c r="Y258" i="27"/>
  <c r="Y257" i="27"/>
  <c r="Y256" i="27"/>
  <c r="Y255" i="27"/>
  <c r="Y254" i="27"/>
  <c r="Y253" i="27"/>
  <c r="Y252" i="27"/>
  <c r="Y251" i="27"/>
  <c r="Y250" i="27"/>
  <c r="Y249" i="27"/>
  <c r="Y248" i="27"/>
  <c r="Y247" i="27"/>
  <c r="Y246" i="27"/>
  <c r="Y245" i="27"/>
  <c r="Y244" i="27"/>
  <c r="Y243" i="27"/>
  <c r="Y242" i="27"/>
  <c r="Y241" i="27"/>
  <c r="Y240" i="27"/>
  <c r="Y239" i="27"/>
  <c r="Y238" i="27"/>
  <c r="Y237" i="27"/>
  <c r="Y236" i="27"/>
  <c r="Y235" i="27"/>
  <c r="Y234" i="27"/>
  <c r="Y233" i="27"/>
  <c r="Y232" i="27"/>
  <c r="Y231" i="27"/>
  <c r="Y230" i="27"/>
  <c r="Y229" i="27"/>
  <c r="Y228" i="27"/>
  <c r="Y227" i="27"/>
  <c r="Y226" i="27"/>
  <c r="Y225" i="27"/>
  <c r="Y224" i="27"/>
  <c r="Y223" i="27"/>
  <c r="Y222" i="27"/>
  <c r="Y221" i="27"/>
  <c r="Y220" i="27"/>
  <c r="Y219" i="27"/>
  <c r="Y218" i="27"/>
  <c r="Y217" i="27"/>
  <c r="Y216" i="27"/>
  <c r="Y215" i="27"/>
  <c r="Y214" i="27"/>
  <c r="Y213" i="27"/>
  <c r="Y212" i="27"/>
  <c r="Y211" i="27"/>
  <c r="Y210" i="27"/>
  <c r="Y209" i="27"/>
  <c r="Y208" i="27"/>
  <c r="Y207" i="27"/>
  <c r="Y206" i="27"/>
  <c r="Y205" i="27"/>
  <c r="Y204" i="27"/>
  <c r="Y203" i="27"/>
  <c r="Y202" i="27"/>
  <c r="Y201" i="27"/>
  <c r="Y200" i="27"/>
  <c r="Y199" i="27"/>
  <c r="Y198" i="27"/>
  <c r="Y197" i="27"/>
  <c r="Y196" i="27"/>
  <c r="Y195" i="27"/>
  <c r="Y194" i="27"/>
  <c r="Y193" i="27"/>
  <c r="Y192" i="27"/>
  <c r="Y191" i="27"/>
  <c r="Y190" i="27"/>
  <c r="Y189" i="27"/>
  <c r="Y188" i="27"/>
  <c r="Y187" i="27"/>
  <c r="Y186" i="27"/>
  <c r="Y185" i="27"/>
  <c r="Y184" i="27"/>
  <c r="Y183" i="27"/>
  <c r="Y182" i="27"/>
  <c r="Y181" i="27"/>
  <c r="Y180" i="27"/>
  <c r="Y179" i="27"/>
  <c r="Y178" i="27"/>
  <c r="Y177" i="27"/>
  <c r="Y176" i="27"/>
  <c r="Y175" i="27"/>
  <c r="Y174" i="27"/>
  <c r="Y173" i="27"/>
  <c r="Y172" i="27"/>
  <c r="Y171" i="27"/>
  <c r="Y170" i="27"/>
  <c r="Y169" i="27"/>
  <c r="Y168" i="27"/>
  <c r="Y167" i="27"/>
  <c r="Y166" i="27"/>
  <c r="Y165" i="27"/>
  <c r="Y164" i="27"/>
  <c r="Y163" i="27"/>
  <c r="Y162" i="27"/>
  <c r="Y161" i="27"/>
  <c r="Y160" i="27"/>
  <c r="Y159" i="27"/>
  <c r="Y158" i="27"/>
  <c r="Y157" i="27"/>
  <c r="Y156" i="27"/>
  <c r="Y155" i="27"/>
  <c r="Y154" i="27"/>
  <c r="Y153" i="27"/>
  <c r="Y152" i="27"/>
  <c r="Y151" i="27"/>
  <c r="Y150" i="27"/>
  <c r="Y149" i="27"/>
  <c r="Y148" i="27"/>
  <c r="Y147" i="27"/>
  <c r="Y146" i="27"/>
  <c r="Y145" i="27"/>
  <c r="Y144" i="27"/>
  <c r="Y143" i="27"/>
  <c r="Y142" i="27"/>
  <c r="Y141" i="27"/>
  <c r="Y140" i="27"/>
  <c r="Y139" i="27"/>
  <c r="Y138" i="27"/>
  <c r="Y137" i="27"/>
  <c r="Y136" i="27"/>
  <c r="Y135" i="27"/>
  <c r="Y134" i="27"/>
  <c r="Y133" i="27"/>
  <c r="Y132" i="27"/>
  <c r="Y131" i="27"/>
  <c r="Y130" i="27"/>
  <c r="Y129" i="27"/>
  <c r="Y128" i="27"/>
  <c r="Y127" i="27"/>
  <c r="Y126" i="27"/>
  <c r="Y125" i="27"/>
  <c r="Y124" i="27"/>
  <c r="Y123" i="27"/>
  <c r="Y122" i="27"/>
  <c r="Y121" i="27"/>
  <c r="Y120" i="27"/>
  <c r="Y119" i="27"/>
  <c r="Y118" i="27"/>
  <c r="Y117" i="27"/>
  <c r="Y116" i="27"/>
  <c r="Y115" i="27"/>
  <c r="Y114" i="27"/>
  <c r="Y113" i="27"/>
  <c r="Y112" i="27"/>
  <c r="Y111" i="27"/>
  <c r="Y110" i="27"/>
  <c r="Y109" i="27"/>
  <c r="Y108" i="27"/>
  <c r="Y107" i="27"/>
  <c r="Y106" i="27"/>
  <c r="Y105" i="27"/>
  <c r="Y104" i="27"/>
  <c r="Y103" i="27"/>
  <c r="Y102" i="27"/>
  <c r="Y101" i="27"/>
  <c r="Y100" i="27"/>
  <c r="Y99" i="27"/>
  <c r="Y98" i="27"/>
  <c r="Y97" i="27"/>
  <c r="Y96" i="27"/>
  <c r="Y95" i="27"/>
  <c r="Y94" i="27"/>
  <c r="Y93" i="27"/>
  <c r="Y92" i="27"/>
  <c r="Y91" i="27"/>
  <c r="Y90" i="27"/>
  <c r="Y89" i="27"/>
  <c r="Y88" i="27"/>
  <c r="Y87" i="27"/>
  <c r="Y86" i="27"/>
  <c r="Y85" i="27"/>
  <c r="Y84" i="27"/>
  <c r="Y83" i="27"/>
  <c r="Y82" i="27"/>
  <c r="Y81" i="27"/>
  <c r="Y80" i="27"/>
  <c r="Y79" i="27"/>
  <c r="Y78" i="27"/>
  <c r="Y77" i="27"/>
  <c r="Y76" i="27"/>
  <c r="Y75" i="27"/>
  <c r="Y74" i="27"/>
  <c r="Y73" i="27"/>
  <c r="Y72" i="27"/>
  <c r="Y71" i="27"/>
  <c r="Y70" i="27"/>
  <c r="Y69" i="27"/>
  <c r="Y68" i="27"/>
  <c r="Y67" i="27"/>
  <c r="Y66" i="27"/>
  <c r="Y65" i="27"/>
  <c r="Y64" i="27"/>
  <c r="Y63" i="27"/>
  <c r="Y62" i="27"/>
  <c r="Y61" i="27"/>
  <c r="Y60" i="27"/>
  <c r="Y59" i="27"/>
  <c r="Y58" i="27"/>
  <c r="Y57" i="27"/>
  <c r="Y56" i="27"/>
  <c r="Y55" i="27"/>
  <c r="Y54" i="27"/>
  <c r="Y53" i="27"/>
  <c r="Y52" i="27"/>
  <c r="Y51" i="27"/>
  <c r="Y50" i="27"/>
  <c r="Y49" i="27"/>
  <c r="Y48" i="27"/>
  <c r="Y47" i="27"/>
  <c r="Y46" i="27"/>
  <c r="Y45" i="27"/>
  <c r="Y44" i="27"/>
  <c r="Y43" i="27"/>
  <c r="Y42" i="27"/>
  <c r="Y41" i="27"/>
  <c r="Y40" i="27"/>
  <c r="Y39" i="27"/>
  <c r="Y38" i="27"/>
  <c r="Y37" i="27"/>
  <c r="Y36" i="27"/>
  <c r="Y35" i="27"/>
  <c r="Y34" i="27"/>
  <c r="Y33" i="27"/>
  <c r="Y32" i="27"/>
  <c r="Y31" i="27"/>
  <c r="Y30" i="27"/>
  <c r="Y29" i="27"/>
  <c r="Y28" i="27"/>
  <c r="Y27" i="27"/>
  <c r="Y26" i="27"/>
  <c r="Y25" i="27"/>
  <c r="Y24" i="27"/>
  <c r="Y23" i="27"/>
  <c r="Y22" i="27"/>
  <c r="Y21" i="27"/>
  <c r="Y20" i="27"/>
  <c r="Y19" i="27"/>
  <c r="Y18" i="27"/>
  <c r="Y17" i="27"/>
  <c r="Y16" i="27"/>
  <c r="Y15" i="27"/>
  <c r="Y14" i="27"/>
  <c r="Y13" i="27"/>
  <c r="Y12" i="27"/>
  <c r="Y11" i="27"/>
  <c r="Y10" i="27"/>
  <c r="Y9" i="27"/>
  <c r="Y8" i="27"/>
  <c r="Y7" i="27"/>
  <c r="Y6" i="27"/>
  <c r="Y5" i="27"/>
  <c r="Y4" i="27"/>
  <c r="B4" i="27"/>
  <c r="B5" i="27" s="1"/>
  <c r="Y3" i="27"/>
  <c r="M3" i="27"/>
  <c r="T3" i="27" s="1"/>
  <c r="AA3" i="27" s="1"/>
  <c r="L3" i="27"/>
  <c r="S3" i="27" s="1"/>
  <c r="Z3" i="27" s="1"/>
  <c r="K3" i="27"/>
  <c r="Q3" i="27" s="1"/>
  <c r="X3" i="27" s="1"/>
  <c r="AE3" i="27" s="1"/>
  <c r="Y363" i="26"/>
  <c r="Y362" i="26"/>
  <c r="Y361" i="26"/>
  <c r="Y360" i="26"/>
  <c r="Y359" i="26"/>
  <c r="Y358" i="26"/>
  <c r="Y357" i="26"/>
  <c r="Y356" i="26"/>
  <c r="Y355" i="26"/>
  <c r="Y354" i="26"/>
  <c r="Y353" i="26"/>
  <c r="Y352" i="26"/>
  <c r="Y351" i="26"/>
  <c r="Y350" i="26"/>
  <c r="Y349" i="26"/>
  <c r="Y348" i="26"/>
  <c r="Y347" i="26"/>
  <c r="Y346" i="26"/>
  <c r="Y345" i="26"/>
  <c r="Y344" i="26"/>
  <c r="Y343" i="26"/>
  <c r="Y342" i="26"/>
  <c r="Y341" i="26"/>
  <c r="Y340" i="26"/>
  <c r="Y339" i="26"/>
  <c r="Y338" i="26"/>
  <c r="Y337" i="26"/>
  <c r="Y336" i="26"/>
  <c r="Y335" i="26"/>
  <c r="Y334" i="26"/>
  <c r="Y333" i="26"/>
  <c r="Y332" i="26"/>
  <c r="Y331" i="26"/>
  <c r="Y330" i="26"/>
  <c r="Y329" i="26"/>
  <c r="Y328" i="26"/>
  <c r="Y327" i="26"/>
  <c r="Y326" i="26"/>
  <c r="Y325" i="26"/>
  <c r="Y324" i="26"/>
  <c r="Y323" i="26"/>
  <c r="Y322" i="26"/>
  <c r="Y321" i="26"/>
  <c r="Y320" i="26"/>
  <c r="Y319" i="26"/>
  <c r="Y318" i="26"/>
  <c r="Y317" i="26"/>
  <c r="Y316" i="26"/>
  <c r="Y315" i="26"/>
  <c r="Y314" i="26"/>
  <c r="Y313" i="26"/>
  <c r="Y312" i="26"/>
  <c r="Y311" i="26"/>
  <c r="Y310" i="26"/>
  <c r="Y309" i="26"/>
  <c r="Y308" i="26"/>
  <c r="Y307" i="26"/>
  <c r="Y306" i="26"/>
  <c r="Y305" i="26"/>
  <c r="Y304" i="26"/>
  <c r="Y303" i="26"/>
  <c r="Y302" i="26"/>
  <c r="Y301" i="26"/>
  <c r="Y300" i="26"/>
  <c r="Y299" i="26"/>
  <c r="Y298" i="26"/>
  <c r="Y297" i="26"/>
  <c r="Y296" i="26"/>
  <c r="Y295" i="26"/>
  <c r="Y294" i="26"/>
  <c r="Y293" i="26"/>
  <c r="Y292" i="26"/>
  <c r="Y291" i="26"/>
  <c r="Y290" i="26"/>
  <c r="Y289" i="26"/>
  <c r="Y288" i="26"/>
  <c r="Y287" i="26"/>
  <c r="Y286" i="26"/>
  <c r="Y285" i="26"/>
  <c r="Y284" i="26"/>
  <c r="Y283" i="26"/>
  <c r="Y282" i="26"/>
  <c r="Y281" i="26"/>
  <c r="Y280" i="26"/>
  <c r="Y279" i="26"/>
  <c r="Y278" i="26"/>
  <c r="Y277" i="26"/>
  <c r="Y276" i="26"/>
  <c r="Y275" i="26"/>
  <c r="Y274" i="26"/>
  <c r="Y273" i="26"/>
  <c r="Y272" i="26"/>
  <c r="Y271" i="26"/>
  <c r="Y270" i="26"/>
  <c r="Y269" i="26"/>
  <c r="Y268" i="26"/>
  <c r="Y267" i="26"/>
  <c r="Y266" i="26"/>
  <c r="Y265" i="26"/>
  <c r="Y264" i="26"/>
  <c r="Y263" i="26"/>
  <c r="Y262" i="26"/>
  <c r="Y261" i="26"/>
  <c r="Y260" i="26"/>
  <c r="Y259" i="26"/>
  <c r="Y258" i="26"/>
  <c r="Y257" i="26"/>
  <c r="Y256" i="26"/>
  <c r="Y255" i="26"/>
  <c r="Y254" i="26"/>
  <c r="Y253" i="26"/>
  <c r="Y252" i="26"/>
  <c r="Y251" i="26"/>
  <c r="Y250" i="26"/>
  <c r="Y249" i="26"/>
  <c r="Y248" i="26"/>
  <c r="Y247" i="26"/>
  <c r="Y246" i="26"/>
  <c r="Y245" i="26"/>
  <c r="Y244" i="26"/>
  <c r="Y243" i="26"/>
  <c r="Y242" i="26"/>
  <c r="Y241" i="26"/>
  <c r="Y240" i="26"/>
  <c r="Y239" i="26"/>
  <c r="Y238" i="26"/>
  <c r="Y237" i="26"/>
  <c r="Y236" i="26"/>
  <c r="Y235" i="26"/>
  <c r="Y234" i="26"/>
  <c r="Y233" i="26"/>
  <c r="Y232" i="26"/>
  <c r="Y231" i="26"/>
  <c r="Y230" i="26"/>
  <c r="Y229" i="26"/>
  <c r="Y228" i="26"/>
  <c r="Y227" i="26"/>
  <c r="Y226" i="26"/>
  <c r="Y225" i="26"/>
  <c r="Y224" i="26"/>
  <c r="Y223" i="26"/>
  <c r="Y222" i="26"/>
  <c r="Y221" i="26"/>
  <c r="Y220" i="26"/>
  <c r="Y219" i="26"/>
  <c r="Y218" i="26"/>
  <c r="Y217" i="26"/>
  <c r="Y216" i="26"/>
  <c r="Y215" i="26"/>
  <c r="Y214" i="26"/>
  <c r="Y213" i="26"/>
  <c r="Y212" i="26"/>
  <c r="Y211" i="26"/>
  <c r="Y210" i="26"/>
  <c r="Y209" i="26"/>
  <c r="Y208" i="26"/>
  <c r="Y207" i="26"/>
  <c r="Y206" i="26"/>
  <c r="Y205" i="26"/>
  <c r="Y204" i="26"/>
  <c r="Y203" i="26"/>
  <c r="Y202" i="26"/>
  <c r="Y201" i="26"/>
  <c r="Y200" i="26"/>
  <c r="Y199" i="26"/>
  <c r="Y198" i="26"/>
  <c r="Y197" i="26"/>
  <c r="Y196" i="26"/>
  <c r="Y195" i="26"/>
  <c r="Y194" i="26"/>
  <c r="Y193" i="26"/>
  <c r="Y192" i="26"/>
  <c r="Y191" i="26"/>
  <c r="Y190" i="26"/>
  <c r="Y189" i="26"/>
  <c r="Y188" i="26"/>
  <c r="Y187" i="26"/>
  <c r="Y186" i="26"/>
  <c r="Y185" i="26"/>
  <c r="Y184" i="26"/>
  <c r="Y183" i="26"/>
  <c r="Y182" i="26"/>
  <c r="Y181" i="26"/>
  <c r="Y180" i="26"/>
  <c r="Y179" i="26"/>
  <c r="Y178" i="26"/>
  <c r="Y177" i="26"/>
  <c r="Y176" i="26"/>
  <c r="Y175" i="26"/>
  <c r="Y174" i="26"/>
  <c r="Y173" i="26"/>
  <c r="Y172" i="26"/>
  <c r="Y171" i="26"/>
  <c r="Y170" i="26"/>
  <c r="Y169" i="26"/>
  <c r="Y168" i="26"/>
  <c r="Y167" i="26"/>
  <c r="Y166" i="26"/>
  <c r="Y165" i="26"/>
  <c r="Y164" i="26"/>
  <c r="Y163" i="26"/>
  <c r="Y162" i="26"/>
  <c r="Y161" i="26"/>
  <c r="Y160" i="26"/>
  <c r="Y159" i="26"/>
  <c r="Y158" i="26"/>
  <c r="Y157" i="26"/>
  <c r="Y156" i="26"/>
  <c r="Y155" i="26"/>
  <c r="Y154" i="26"/>
  <c r="Y153" i="26"/>
  <c r="Y152" i="26"/>
  <c r="Y151" i="26"/>
  <c r="Y150" i="26"/>
  <c r="Y149" i="26"/>
  <c r="Y148" i="26"/>
  <c r="Y147" i="26"/>
  <c r="Y146" i="26"/>
  <c r="Y145" i="26"/>
  <c r="Y144" i="26"/>
  <c r="Y143" i="26"/>
  <c r="Y142" i="26"/>
  <c r="Y141" i="26"/>
  <c r="Y140" i="26"/>
  <c r="Y139" i="26"/>
  <c r="Y138" i="26"/>
  <c r="Y137" i="26"/>
  <c r="Y136" i="26"/>
  <c r="Y135" i="26"/>
  <c r="Y134" i="26"/>
  <c r="Y133" i="26"/>
  <c r="Y132" i="26"/>
  <c r="Y131" i="26"/>
  <c r="Y130" i="26"/>
  <c r="Y129" i="26"/>
  <c r="Y128" i="26"/>
  <c r="Y127" i="26"/>
  <c r="Y126" i="26"/>
  <c r="Y125" i="26"/>
  <c r="Y124" i="26"/>
  <c r="Y123" i="26"/>
  <c r="Y122" i="26"/>
  <c r="Y121" i="26"/>
  <c r="Y120" i="26"/>
  <c r="Y119" i="26"/>
  <c r="Y118" i="26"/>
  <c r="Y117" i="26"/>
  <c r="Y116" i="26"/>
  <c r="Y115" i="26"/>
  <c r="Y114" i="26"/>
  <c r="Y113" i="26"/>
  <c r="Y112" i="26"/>
  <c r="Y111" i="26"/>
  <c r="Y110" i="26"/>
  <c r="Y109" i="26"/>
  <c r="Y108" i="26"/>
  <c r="Y107" i="26"/>
  <c r="Y106" i="26"/>
  <c r="Y105" i="26"/>
  <c r="Y104" i="26"/>
  <c r="Y103" i="26"/>
  <c r="Y102" i="26"/>
  <c r="Y101" i="26"/>
  <c r="Y100" i="26"/>
  <c r="Y99" i="26"/>
  <c r="Y98" i="26"/>
  <c r="Y97" i="26"/>
  <c r="Y96" i="26"/>
  <c r="Y95" i="26"/>
  <c r="Y94" i="26"/>
  <c r="Y93" i="26"/>
  <c r="Y92" i="26"/>
  <c r="Y91" i="26"/>
  <c r="Y90" i="26"/>
  <c r="Y89" i="26"/>
  <c r="Y88" i="26"/>
  <c r="Y87" i="26"/>
  <c r="Y86" i="26"/>
  <c r="Y85" i="26"/>
  <c r="Y84" i="26"/>
  <c r="Y83" i="26"/>
  <c r="Y82" i="26"/>
  <c r="Y81" i="26"/>
  <c r="Y80" i="26"/>
  <c r="Y79" i="26"/>
  <c r="Y78" i="26"/>
  <c r="Y77" i="26"/>
  <c r="Y76" i="26"/>
  <c r="Y75" i="26"/>
  <c r="Y74" i="26"/>
  <c r="Y73" i="26"/>
  <c r="Y72" i="26"/>
  <c r="Y71" i="26"/>
  <c r="Y70" i="26"/>
  <c r="Y69" i="26"/>
  <c r="Y68" i="26"/>
  <c r="Y67" i="26"/>
  <c r="Y66" i="26"/>
  <c r="Y65" i="26"/>
  <c r="Y64" i="26"/>
  <c r="Y63" i="26"/>
  <c r="Y62" i="26"/>
  <c r="Y61" i="26"/>
  <c r="Y60" i="26"/>
  <c r="Y59" i="26"/>
  <c r="Y58" i="26"/>
  <c r="Y57" i="26"/>
  <c r="Y56" i="26"/>
  <c r="Y55" i="26"/>
  <c r="Y54" i="26"/>
  <c r="Y53" i="26"/>
  <c r="Y52" i="26"/>
  <c r="Y51" i="26"/>
  <c r="Y50" i="26"/>
  <c r="Y49" i="26"/>
  <c r="Y48" i="26"/>
  <c r="Y47" i="26"/>
  <c r="Y46" i="26"/>
  <c r="Y45" i="26"/>
  <c r="Y44" i="26"/>
  <c r="Y43" i="26"/>
  <c r="Y42" i="26"/>
  <c r="Y41" i="26"/>
  <c r="Y40" i="26"/>
  <c r="Y39" i="26"/>
  <c r="Y38" i="26"/>
  <c r="Y37" i="26"/>
  <c r="Y36" i="26"/>
  <c r="Y35" i="26"/>
  <c r="Y34" i="26"/>
  <c r="Y33" i="26"/>
  <c r="Y32" i="26"/>
  <c r="Y31" i="26"/>
  <c r="Y30" i="26"/>
  <c r="Y29" i="26"/>
  <c r="Y28" i="26"/>
  <c r="Y27" i="26"/>
  <c r="Y26" i="26"/>
  <c r="Y25" i="26"/>
  <c r="Y24" i="26"/>
  <c r="Y23" i="26"/>
  <c r="Y22" i="26"/>
  <c r="Y21" i="26"/>
  <c r="Y20" i="26"/>
  <c r="Y19" i="26"/>
  <c r="Y18" i="26"/>
  <c r="Y17" i="26"/>
  <c r="Y16" i="26"/>
  <c r="Y15" i="26"/>
  <c r="Y14" i="26"/>
  <c r="Y13" i="26"/>
  <c r="Y12" i="26"/>
  <c r="Y11" i="26"/>
  <c r="Y10" i="26"/>
  <c r="Y9" i="26"/>
  <c r="Y8" i="26"/>
  <c r="Y7" i="26"/>
  <c r="Y6" i="26"/>
  <c r="Y5" i="26"/>
  <c r="Y4" i="26"/>
  <c r="B4" i="26"/>
  <c r="B5" i="26" s="1"/>
  <c r="Y3" i="26"/>
  <c r="G29" i="2"/>
  <c r="G23" i="2"/>
  <c r="G24" i="2"/>
  <c r="G25" i="2"/>
  <c r="G26" i="2"/>
  <c r="G27" i="2"/>
  <c r="G22" i="2"/>
  <c r="E23" i="2"/>
  <c r="E24" i="2"/>
  <c r="E25" i="2"/>
  <c r="E26" i="2"/>
  <c r="E27" i="2"/>
  <c r="E22" i="2"/>
  <c r="D29" i="2"/>
  <c r="D23" i="2"/>
  <c r="D24" i="2"/>
  <c r="D25" i="2"/>
  <c r="D26" i="2"/>
  <c r="D27" i="2"/>
  <c r="D22" i="2"/>
  <c r="Y363" i="14"/>
  <c r="Y362" i="14"/>
  <c r="Y361" i="14"/>
  <c r="Y360" i="14"/>
  <c r="Y359" i="14"/>
  <c r="Y358" i="14"/>
  <c r="Y357" i="14"/>
  <c r="Y356" i="14"/>
  <c r="Y355" i="14"/>
  <c r="Y354" i="14"/>
  <c r="Y353" i="14"/>
  <c r="AE353" i="14" s="1"/>
  <c r="Y352" i="14"/>
  <c r="Y351" i="14"/>
  <c r="Y350" i="14"/>
  <c r="Y349" i="14"/>
  <c r="Y348" i="14"/>
  <c r="Y347" i="14"/>
  <c r="Y346" i="14"/>
  <c r="Y345" i="14"/>
  <c r="Y344" i="14"/>
  <c r="Y343" i="14"/>
  <c r="Y342" i="14"/>
  <c r="Y341" i="14"/>
  <c r="AE341" i="14" s="1"/>
  <c r="Y340" i="14"/>
  <c r="Y339" i="14"/>
  <c r="Y338" i="14"/>
  <c r="Y337" i="14"/>
  <c r="Y336" i="14"/>
  <c r="Y335" i="14"/>
  <c r="Y334" i="14"/>
  <c r="Y333" i="14"/>
  <c r="Y332" i="14"/>
  <c r="Y331" i="14"/>
  <c r="Y330" i="14"/>
  <c r="Y329" i="14"/>
  <c r="AE329" i="14" s="1"/>
  <c r="Y328" i="14"/>
  <c r="Y327" i="14"/>
  <c r="Y326" i="14"/>
  <c r="Y325" i="14"/>
  <c r="Y324" i="14"/>
  <c r="Y323" i="14"/>
  <c r="Y322" i="14"/>
  <c r="Y321" i="14"/>
  <c r="Y320" i="14"/>
  <c r="Y319" i="14"/>
  <c r="Y318" i="14"/>
  <c r="Y317" i="14"/>
  <c r="AE317" i="14" s="1"/>
  <c r="Y316" i="14"/>
  <c r="Y315" i="14"/>
  <c r="Y314" i="14"/>
  <c r="Y313" i="14"/>
  <c r="Y312" i="14"/>
  <c r="Y311" i="14"/>
  <c r="Y310" i="14"/>
  <c r="Y309" i="14"/>
  <c r="Y308" i="14"/>
  <c r="Y307" i="14"/>
  <c r="Y306" i="14"/>
  <c r="Y305" i="14"/>
  <c r="AE305" i="14" s="1"/>
  <c r="Y304" i="14"/>
  <c r="Y303" i="14"/>
  <c r="Y302" i="14"/>
  <c r="Y301" i="14"/>
  <c r="Y300" i="14"/>
  <c r="Y299" i="14"/>
  <c r="Y298" i="14"/>
  <c r="Y297" i="14"/>
  <c r="Y296" i="14"/>
  <c r="Y295" i="14"/>
  <c r="Y294" i="14"/>
  <c r="Y293" i="14"/>
  <c r="AE293" i="14" s="1"/>
  <c r="Y292" i="14"/>
  <c r="Y291" i="14"/>
  <c r="Y290" i="14"/>
  <c r="Y289" i="14"/>
  <c r="Y288" i="14"/>
  <c r="Y287" i="14"/>
  <c r="Y286" i="14"/>
  <c r="Y285" i="14"/>
  <c r="Y284" i="14"/>
  <c r="Y283" i="14"/>
  <c r="Y282" i="14"/>
  <c r="Y281" i="14"/>
  <c r="AE281" i="14" s="1"/>
  <c r="Y280" i="14"/>
  <c r="Y279" i="14"/>
  <c r="Y278" i="14"/>
  <c r="Y277" i="14"/>
  <c r="Y276" i="14"/>
  <c r="Y275" i="14"/>
  <c r="Y274" i="14"/>
  <c r="Y273" i="14"/>
  <c r="Y272" i="14"/>
  <c r="Y271" i="14"/>
  <c r="Y270" i="14"/>
  <c r="Y269" i="14"/>
  <c r="AE269" i="14" s="1"/>
  <c r="Y268" i="14"/>
  <c r="Y267" i="14"/>
  <c r="Y266" i="14"/>
  <c r="Y265" i="14"/>
  <c r="Y264" i="14"/>
  <c r="Y263" i="14"/>
  <c r="Y262" i="14"/>
  <c r="Y261" i="14"/>
  <c r="Y260" i="14"/>
  <c r="Y259" i="14"/>
  <c r="Y258" i="14"/>
  <c r="Y257" i="14"/>
  <c r="AE257" i="14" s="1"/>
  <c r="Y256" i="14"/>
  <c r="Y255" i="14"/>
  <c r="Y254" i="14"/>
  <c r="Y253" i="14"/>
  <c r="Y252" i="14"/>
  <c r="Y251" i="14"/>
  <c r="Y250" i="14"/>
  <c r="Y249" i="14"/>
  <c r="Y248" i="14"/>
  <c r="Y247" i="14"/>
  <c r="Y246" i="14"/>
  <c r="Y245" i="14"/>
  <c r="AE245" i="14" s="1"/>
  <c r="Y244" i="14"/>
  <c r="Y243" i="14"/>
  <c r="Y242" i="14"/>
  <c r="Y241" i="14"/>
  <c r="Y240" i="14"/>
  <c r="Y239" i="14"/>
  <c r="Y238" i="14"/>
  <c r="Y237" i="14"/>
  <c r="Y236" i="14"/>
  <c r="Y235" i="14"/>
  <c r="Y234" i="14"/>
  <c r="Y233" i="14"/>
  <c r="AE233" i="14" s="1"/>
  <c r="Y232" i="14"/>
  <c r="Y231" i="14"/>
  <c r="Y230" i="14"/>
  <c r="Y229" i="14"/>
  <c r="Y228" i="14"/>
  <c r="Y227" i="14"/>
  <c r="Y226" i="14"/>
  <c r="Y225" i="14"/>
  <c r="Y224" i="14"/>
  <c r="Y223" i="14"/>
  <c r="Y222" i="14"/>
  <c r="Y221" i="14"/>
  <c r="AE221" i="14" s="1"/>
  <c r="Y220" i="14"/>
  <c r="Y219" i="14"/>
  <c r="Y218" i="14"/>
  <c r="Y217" i="14"/>
  <c r="Y216" i="14"/>
  <c r="Y215" i="14"/>
  <c r="Y214" i="14"/>
  <c r="Y213" i="14"/>
  <c r="Y212" i="14"/>
  <c r="Y211" i="14"/>
  <c r="Y210" i="14"/>
  <c r="Y209" i="14"/>
  <c r="AE209" i="14" s="1"/>
  <c r="Y208" i="14"/>
  <c r="Y207" i="14"/>
  <c r="Y206" i="14"/>
  <c r="Y205" i="14"/>
  <c r="Y204" i="14"/>
  <c r="Y203" i="14"/>
  <c r="Y202" i="14"/>
  <c r="Y201" i="14"/>
  <c r="Y200" i="14"/>
  <c r="Y199" i="14"/>
  <c r="Y198" i="14"/>
  <c r="Y197" i="14"/>
  <c r="AE197" i="14" s="1"/>
  <c r="Y196" i="14"/>
  <c r="Y195" i="14"/>
  <c r="Y194" i="14"/>
  <c r="Y193" i="14"/>
  <c r="Y192" i="14"/>
  <c r="Y191" i="14"/>
  <c r="Y190" i="14"/>
  <c r="Y189" i="14"/>
  <c r="Y188" i="14"/>
  <c r="Y187" i="14"/>
  <c r="Y186" i="14"/>
  <c r="Y185" i="14"/>
  <c r="AE185" i="14" s="1"/>
  <c r="Y184" i="14"/>
  <c r="Y183" i="14"/>
  <c r="Y182" i="14"/>
  <c r="Y181" i="14"/>
  <c r="Y180" i="14"/>
  <c r="Y179" i="14"/>
  <c r="Y178" i="14"/>
  <c r="Y177" i="14"/>
  <c r="Y176" i="14"/>
  <c r="Y175" i="14"/>
  <c r="Y174" i="14"/>
  <c r="Y173" i="14"/>
  <c r="AE173" i="14" s="1"/>
  <c r="Y172" i="14"/>
  <c r="Y171" i="14"/>
  <c r="Y170" i="14"/>
  <c r="Y169" i="14"/>
  <c r="Y168" i="14"/>
  <c r="Y167" i="14"/>
  <c r="Y166" i="14"/>
  <c r="Y165" i="14"/>
  <c r="Y164" i="14"/>
  <c r="Y163" i="14"/>
  <c r="Y162" i="14"/>
  <c r="Y161" i="14"/>
  <c r="AE161" i="14" s="1"/>
  <c r="Y160" i="14"/>
  <c r="Y159" i="14"/>
  <c r="Y158" i="14"/>
  <c r="Y157" i="14"/>
  <c r="Y156" i="14"/>
  <c r="Y155" i="14"/>
  <c r="Y154" i="14"/>
  <c r="Y153" i="14"/>
  <c r="Y152" i="14"/>
  <c r="Y151" i="14"/>
  <c r="Y150" i="14"/>
  <c r="Y149" i="14"/>
  <c r="AE149" i="14" s="1"/>
  <c r="Y148" i="14"/>
  <c r="Y147" i="14"/>
  <c r="Y146" i="14"/>
  <c r="Y145" i="14"/>
  <c r="Y144" i="14"/>
  <c r="Y143" i="14"/>
  <c r="Y142" i="14"/>
  <c r="Y141" i="14"/>
  <c r="Y140" i="14"/>
  <c r="Y139" i="14"/>
  <c r="Y138" i="14"/>
  <c r="Y137" i="14"/>
  <c r="AE137" i="14" s="1"/>
  <c r="Y136" i="14"/>
  <c r="Y135" i="14"/>
  <c r="Y134" i="14"/>
  <c r="Y133" i="14"/>
  <c r="Y132" i="14"/>
  <c r="Y131" i="14"/>
  <c r="Y130" i="14"/>
  <c r="Y129" i="14"/>
  <c r="Y128" i="14"/>
  <c r="Y127" i="14"/>
  <c r="Y126" i="14"/>
  <c r="Y125" i="14"/>
  <c r="AE125" i="14" s="1"/>
  <c r="Y124" i="14"/>
  <c r="Y123" i="14"/>
  <c r="Y122" i="14"/>
  <c r="Y121" i="14"/>
  <c r="Y120" i="14"/>
  <c r="Y119" i="14"/>
  <c r="Y118" i="14"/>
  <c r="Y117" i="14"/>
  <c r="Y116" i="14"/>
  <c r="Y115" i="14"/>
  <c r="Y114" i="14"/>
  <c r="Y113" i="14"/>
  <c r="AE113" i="14" s="1"/>
  <c r="Y112" i="14"/>
  <c r="Y111" i="14"/>
  <c r="Y110" i="14"/>
  <c r="Y109" i="14"/>
  <c r="Y108" i="14"/>
  <c r="Y107" i="14"/>
  <c r="Y106" i="14"/>
  <c r="Y105" i="14"/>
  <c r="Y104" i="14"/>
  <c r="Y103" i="14"/>
  <c r="Y102" i="14"/>
  <c r="Y101" i="14"/>
  <c r="AE101" i="14" s="1"/>
  <c r="Y100" i="14"/>
  <c r="Y99" i="14"/>
  <c r="Y98" i="14"/>
  <c r="Y97" i="14"/>
  <c r="Y96" i="14"/>
  <c r="Y95" i="14"/>
  <c r="Y94" i="14"/>
  <c r="Y93" i="14"/>
  <c r="Y92" i="14"/>
  <c r="Y91" i="14"/>
  <c r="Y90" i="14"/>
  <c r="Y89" i="14"/>
  <c r="AE89" i="14" s="1"/>
  <c r="Y88" i="14"/>
  <c r="Y87" i="14"/>
  <c r="Y86" i="14"/>
  <c r="Y85" i="14"/>
  <c r="Y84" i="14"/>
  <c r="Y83" i="14"/>
  <c r="Y82" i="14"/>
  <c r="Y81" i="14"/>
  <c r="Y80" i="14"/>
  <c r="Y79" i="14"/>
  <c r="Y78" i="14"/>
  <c r="Y77" i="14"/>
  <c r="AE77" i="14" s="1"/>
  <c r="Y76" i="14"/>
  <c r="Y75" i="14"/>
  <c r="Y74" i="14"/>
  <c r="Y73" i="14"/>
  <c r="Y72" i="14"/>
  <c r="Y71" i="14"/>
  <c r="Y70" i="14"/>
  <c r="Y69" i="14"/>
  <c r="Y68" i="14"/>
  <c r="Y67" i="14"/>
  <c r="Y66" i="14"/>
  <c r="Y65" i="14"/>
  <c r="AE65" i="14" s="1"/>
  <c r="Y64" i="14"/>
  <c r="Y63" i="14"/>
  <c r="Y62" i="14"/>
  <c r="Y61" i="14"/>
  <c r="Y60" i="14"/>
  <c r="Y59" i="14"/>
  <c r="Y58" i="14"/>
  <c r="Y57" i="14"/>
  <c r="Y56" i="14"/>
  <c r="Y55" i="14"/>
  <c r="Y54" i="14"/>
  <c r="Y53" i="14"/>
  <c r="AE53" i="14" s="1"/>
  <c r="Y52" i="14"/>
  <c r="Y51" i="14"/>
  <c r="Y50" i="14"/>
  <c r="Y49" i="14"/>
  <c r="Y48" i="14"/>
  <c r="Y47" i="14"/>
  <c r="Y46" i="14"/>
  <c r="Y45" i="14"/>
  <c r="Y44" i="14"/>
  <c r="Y43" i="14"/>
  <c r="Y42" i="14"/>
  <c r="Y41" i="14"/>
  <c r="AE41" i="14" s="1"/>
  <c r="Y40" i="14"/>
  <c r="Y39" i="14"/>
  <c r="Y38" i="14"/>
  <c r="Y37" i="14"/>
  <c r="Y36" i="14"/>
  <c r="Y35" i="14"/>
  <c r="Y34" i="14"/>
  <c r="Y33" i="14"/>
  <c r="Y32" i="14"/>
  <c r="Y31" i="14"/>
  <c r="Y30" i="14"/>
  <c r="Y29" i="14"/>
  <c r="AE29" i="14" s="1"/>
  <c r="Y28" i="14"/>
  <c r="Y27" i="14"/>
  <c r="Y26" i="14"/>
  <c r="Y25" i="14"/>
  <c r="Y24" i="14"/>
  <c r="Y23" i="14"/>
  <c r="Y22" i="14"/>
  <c r="Y21" i="14"/>
  <c r="Y20" i="14"/>
  <c r="Y19" i="14"/>
  <c r="Y18" i="14"/>
  <c r="Y17" i="14"/>
  <c r="AE17" i="14" s="1"/>
  <c r="Y16" i="14"/>
  <c r="Y15" i="14"/>
  <c r="Y14" i="14"/>
  <c r="Y13" i="14"/>
  <c r="Y12" i="14"/>
  <c r="Y11" i="14"/>
  <c r="Y10" i="14"/>
  <c r="Y9" i="14"/>
  <c r="Y8" i="14"/>
  <c r="Y7" i="14"/>
  <c r="Y6" i="14"/>
  <c r="Y5" i="14"/>
  <c r="AE5" i="14" s="1"/>
  <c r="Y4" i="14"/>
  <c r="Y3" i="14"/>
  <c r="AE363" i="14"/>
  <c r="AD363" i="14"/>
  <c r="AC363" i="14"/>
  <c r="AB363" i="14"/>
  <c r="AA363" i="14"/>
  <c r="Z363" i="14"/>
  <c r="AE362" i="14"/>
  <c r="AD362" i="14"/>
  <c r="AC362" i="14"/>
  <c r="AB362" i="14"/>
  <c r="AA362" i="14"/>
  <c r="Z362" i="14"/>
  <c r="AE361" i="14"/>
  <c r="AD361" i="14"/>
  <c r="AC361" i="14"/>
  <c r="AB361" i="14"/>
  <c r="AA361" i="14"/>
  <c r="Z361" i="14"/>
  <c r="AE360" i="14"/>
  <c r="AD360" i="14"/>
  <c r="AC360" i="14"/>
  <c r="AB360" i="14"/>
  <c r="AA360" i="14"/>
  <c r="Z360" i="14"/>
  <c r="AE359" i="14"/>
  <c r="AD359" i="14"/>
  <c r="AC359" i="14"/>
  <c r="AB359" i="14"/>
  <c r="AA359" i="14"/>
  <c r="Z359" i="14"/>
  <c r="AE358" i="14"/>
  <c r="AD358" i="14"/>
  <c r="AC358" i="14"/>
  <c r="AB358" i="14"/>
  <c r="AA358" i="14"/>
  <c r="Z358" i="14"/>
  <c r="AE357" i="14"/>
  <c r="AD357" i="14"/>
  <c r="AC357" i="14"/>
  <c r="AB357" i="14"/>
  <c r="AA357" i="14"/>
  <c r="Z357" i="14"/>
  <c r="AE356" i="14"/>
  <c r="AD356" i="14"/>
  <c r="AC356" i="14"/>
  <c r="AB356" i="14"/>
  <c r="AA356" i="14"/>
  <c r="Z356" i="14"/>
  <c r="AE355" i="14"/>
  <c r="AD355" i="14"/>
  <c r="AC355" i="14"/>
  <c r="AB355" i="14"/>
  <c r="AA355" i="14"/>
  <c r="Z355" i="14"/>
  <c r="AE354" i="14"/>
  <c r="AD354" i="14"/>
  <c r="AC354" i="14"/>
  <c r="AB354" i="14"/>
  <c r="AA354" i="14"/>
  <c r="Z354" i="14"/>
  <c r="AA353" i="14"/>
  <c r="AE352" i="14"/>
  <c r="AD352" i="14"/>
  <c r="AC352" i="14"/>
  <c r="AB352" i="14"/>
  <c r="Z352" i="14"/>
  <c r="AE351" i="14"/>
  <c r="AD351" i="14"/>
  <c r="AC351" i="14"/>
  <c r="AB351" i="14"/>
  <c r="AA351" i="14"/>
  <c r="Z351" i="14"/>
  <c r="AE350" i="14"/>
  <c r="AD350" i="14"/>
  <c r="AC350" i="14"/>
  <c r="AB350" i="14"/>
  <c r="AA350" i="14"/>
  <c r="Z350" i="14"/>
  <c r="AE349" i="14"/>
  <c r="AD349" i="14"/>
  <c r="AC349" i="14"/>
  <c r="AB349" i="14"/>
  <c r="AA349" i="14"/>
  <c r="Z349" i="14"/>
  <c r="AE348" i="14"/>
  <c r="AD348" i="14"/>
  <c r="AC348" i="14"/>
  <c r="AB348" i="14"/>
  <c r="AA348" i="14"/>
  <c r="Z348" i="14"/>
  <c r="AE347" i="14"/>
  <c r="AD347" i="14"/>
  <c r="AC347" i="14"/>
  <c r="AB347" i="14"/>
  <c r="AA347" i="14"/>
  <c r="Z347" i="14"/>
  <c r="AE346" i="14"/>
  <c r="AD346" i="14"/>
  <c r="AC346" i="14"/>
  <c r="AB346" i="14"/>
  <c r="AA346" i="14"/>
  <c r="Z346" i="14"/>
  <c r="AE345" i="14"/>
  <c r="AD345" i="14"/>
  <c r="AC345" i="14"/>
  <c r="AB345" i="14"/>
  <c r="AA345" i="14"/>
  <c r="Z345" i="14"/>
  <c r="AE344" i="14"/>
  <c r="AD344" i="14"/>
  <c r="AC344" i="14"/>
  <c r="AB344" i="14"/>
  <c r="AA344" i="14"/>
  <c r="Z344" i="14"/>
  <c r="AE343" i="14"/>
  <c r="AD343" i="14"/>
  <c r="AC343" i="14"/>
  <c r="AB343" i="14"/>
  <c r="AA343" i="14"/>
  <c r="Z343" i="14"/>
  <c r="AE342" i="14"/>
  <c r="AD342" i="14"/>
  <c r="AC342" i="14"/>
  <c r="AB342" i="14"/>
  <c r="AA342" i="14"/>
  <c r="Z342" i="14"/>
  <c r="AA341" i="14"/>
  <c r="AE340" i="14"/>
  <c r="AD340" i="14"/>
  <c r="AC340" i="14"/>
  <c r="AB340" i="14"/>
  <c r="Z340" i="14"/>
  <c r="AE339" i="14"/>
  <c r="AD339" i="14"/>
  <c r="AC339" i="14"/>
  <c r="AB339" i="14"/>
  <c r="AA339" i="14"/>
  <c r="Z339" i="14"/>
  <c r="AE338" i="14"/>
  <c r="AD338" i="14"/>
  <c r="AC338" i="14"/>
  <c r="AB338" i="14"/>
  <c r="AA338" i="14"/>
  <c r="Z338" i="14"/>
  <c r="AE337" i="14"/>
  <c r="AD337" i="14"/>
  <c r="AC337" i="14"/>
  <c r="AB337" i="14"/>
  <c r="AA337" i="14"/>
  <c r="Z337" i="14"/>
  <c r="AE336" i="14"/>
  <c r="AD336" i="14"/>
  <c r="AC336" i="14"/>
  <c r="AB336" i="14"/>
  <c r="AA336" i="14"/>
  <c r="Z336" i="14"/>
  <c r="AE335" i="14"/>
  <c r="AD335" i="14"/>
  <c r="AC335" i="14"/>
  <c r="AB335" i="14"/>
  <c r="AA335" i="14"/>
  <c r="Z335" i="14"/>
  <c r="AE334" i="14"/>
  <c r="AD334" i="14"/>
  <c r="AC334" i="14"/>
  <c r="AB334" i="14"/>
  <c r="AA334" i="14"/>
  <c r="Z334" i="14"/>
  <c r="AE333" i="14"/>
  <c r="AD333" i="14"/>
  <c r="AC333" i="14"/>
  <c r="AB333" i="14"/>
  <c r="AA333" i="14"/>
  <c r="Z333" i="14"/>
  <c r="AE332" i="14"/>
  <c r="AD332" i="14"/>
  <c r="AC332" i="14"/>
  <c r="AB332" i="14"/>
  <c r="AA332" i="14"/>
  <c r="Z332" i="14"/>
  <c r="AE331" i="14"/>
  <c r="AD331" i="14"/>
  <c r="AC331" i="14"/>
  <c r="AB331" i="14"/>
  <c r="AA331" i="14"/>
  <c r="Z331" i="14"/>
  <c r="AE330" i="14"/>
  <c r="AD330" i="14"/>
  <c r="AC330" i="14"/>
  <c r="AB330" i="14"/>
  <c r="AA330" i="14"/>
  <c r="Z330" i="14"/>
  <c r="AA329" i="14"/>
  <c r="AE328" i="14"/>
  <c r="AD328" i="14"/>
  <c r="AC328" i="14"/>
  <c r="AB328" i="14"/>
  <c r="Z328" i="14"/>
  <c r="AE327" i="14"/>
  <c r="AD327" i="14"/>
  <c r="AC327" i="14"/>
  <c r="AB327" i="14"/>
  <c r="AA327" i="14"/>
  <c r="Z327" i="14"/>
  <c r="AE326" i="14"/>
  <c r="AD326" i="14"/>
  <c r="AC326" i="14"/>
  <c r="AB326" i="14"/>
  <c r="AA326" i="14"/>
  <c r="Z326" i="14"/>
  <c r="AE325" i="14"/>
  <c r="AD325" i="14"/>
  <c r="AC325" i="14"/>
  <c r="AB325" i="14"/>
  <c r="AA325" i="14"/>
  <c r="Z325" i="14"/>
  <c r="AE324" i="14"/>
  <c r="AD324" i="14"/>
  <c r="AC324" i="14"/>
  <c r="AB324" i="14"/>
  <c r="AA324" i="14"/>
  <c r="Z324" i="14"/>
  <c r="AE323" i="14"/>
  <c r="AD323" i="14"/>
  <c r="AC323" i="14"/>
  <c r="AB323" i="14"/>
  <c r="AA323" i="14"/>
  <c r="Z323" i="14"/>
  <c r="AE322" i="14"/>
  <c r="AD322" i="14"/>
  <c r="AC322" i="14"/>
  <c r="AB322" i="14"/>
  <c r="AA322" i="14"/>
  <c r="Z322" i="14"/>
  <c r="AE321" i="14"/>
  <c r="AD321" i="14"/>
  <c r="AC321" i="14"/>
  <c r="AB321" i="14"/>
  <c r="AA321" i="14"/>
  <c r="Z321" i="14"/>
  <c r="AE320" i="14"/>
  <c r="AD320" i="14"/>
  <c r="AC320" i="14"/>
  <c r="AB320" i="14"/>
  <c r="AA320" i="14"/>
  <c r="Z320" i="14"/>
  <c r="AE319" i="14"/>
  <c r="AD319" i="14"/>
  <c r="AC319" i="14"/>
  <c r="AB319" i="14"/>
  <c r="AA319" i="14"/>
  <c r="Z319" i="14"/>
  <c r="AE318" i="14"/>
  <c r="AD318" i="14"/>
  <c r="AC318" i="14"/>
  <c r="AB318" i="14"/>
  <c r="AA318" i="14"/>
  <c r="Z318" i="14"/>
  <c r="AA317" i="14"/>
  <c r="AE316" i="14"/>
  <c r="AD316" i="14"/>
  <c r="AC316" i="14"/>
  <c r="AB316" i="14"/>
  <c r="Z316" i="14"/>
  <c r="AE315" i="14"/>
  <c r="AD315" i="14"/>
  <c r="AC315" i="14"/>
  <c r="AB315" i="14"/>
  <c r="AA315" i="14"/>
  <c r="Z315" i="14"/>
  <c r="AE314" i="14"/>
  <c r="AD314" i="14"/>
  <c r="AC314" i="14"/>
  <c r="AB314" i="14"/>
  <c r="AA314" i="14"/>
  <c r="Z314" i="14"/>
  <c r="AE313" i="14"/>
  <c r="AD313" i="14"/>
  <c r="AC313" i="14"/>
  <c r="AB313" i="14"/>
  <c r="AA313" i="14"/>
  <c r="Z313" i="14"/>
  <c r="AE312" i="14"/>
  <c r="AD312" i="14"/>
  <c r="AC312" i="14"/>
  <c r="AB312" i="14"/>
  <c r="AA312" i="14"/>
  <c r="Z312" i="14"/>
  <c r="AE311" i="14"/>
  <c r="AD311" i="14"/>
  <c r="AC311" i="14"/>
  <c r="AB311" i="14"/>
  <c r="AA311" i="14"/>
  <c r="Z311" i="14"/>
  <c r="AE310" i="14"/>
  <c r="AD310" i="14"/>
  <c r="AC310" i="14"/>
  <c r="AB310" i="14"/>
  <c r="AA310" i="14"/>
  <c r="Z310" i="14"/>
  <c r="AE309" i="14"/>
  <c r="AD309" i="14"/>
  <c r="AC309" i="14"/>
  <c r="AB309" i="14"/>
  <c r="AA309" i="14"/>
  <c r="Z309" i="14"/>
  <c r="AE308" i="14"/>
  <c r="AD308" i="14"/>
  <c r="AC308" i="14"/>
  <c r="AB308" i="14"/>
  <c r="AA308" i="14"/>
  <c r="Z308" i="14"/>
  <c r="AE307" i="14"/>
  <c r="AD307" i="14"/>
  <c r="AC307" i="14"/>
  <c r="AB307" i="14"/>
  <c r="AA307" i="14"/>
  <c r="Z307" i="14"/>
  <c r="AE306" i="14"/>
  <c r="AD306" i="14"/>
  <c r="AC306" i="14"/>
  <c r="AB306" i="14"/>
  <c r="AA306" i="14"/>
  <c r="Z306" i="14"/>
  <c r="AA305" i="14"/>
  <c r="AE304" i="14"/>
  <c r="AD304" i="14"/>
  <c r="AC304" i="14"/>
  <c r="AB304" i="14"/>
  <c r="Z304" i="14"/>
  <c r="AE303" i="14"/>
  <c r="AD303" i="14"/>
  <c r="AC303" i="14"/>
  <c r="AB303" i="14"/>
  <c r="AA303" i="14"/>
  <c r="Z303" i="14"/>
  <c r="AE302" i="14"/>
  <c r="AD302" i="14"/>
  <c r="AC302" i="14"/>
  <c r="AB302" i="14"/>
  <c r="AA302" i="14"/>
  <c r="Z302" i="14"/>
  <c r="AE301" i="14"/>
  <c r="AD301" i="14"/>
  <c r="AC301" i="14"/>
  <c r="AB301" i="14"/>
  <c r="AA301" i="14"/>
  <c r="Z301" i="14"/>
  <c r="AE300" i="14"/>
  <c r="AD300" i="14"/>
  <c r="AC300" i="14"/>
  <c r="AB300" i="14"/>
  <c r="AA300" i="14"/>
  <c r="Z300" i="14"/>
  <c r="AE299" i="14"/>
  <c r="AD299" i="14"/>
  <c r="AC299" i="14"/>
  <c r="AB299" i="14"/>
  <c r="AA299" i="14"/>
  <c r="Z299" i="14"/>
  <c r="AE298" i="14"/>
  <c r="AD298" i="14"/>
  <c r="AC298" i="14"/>
  <c r="AB298" i="14"/>
  <c r="AA298" i="14"/>
  <c r="Z298" i="14"/>
  <c r="AE297" i="14"/>
  <c r="AD297" i="14"/>
  <c r="AC297" i="14"/>
  <c r="AB297" i="14"/>
  <c r="AA297" i="14"/>
  <c r="Z297" i="14"/>
  <c r="AE296" i="14"/>
  <c r="AD296" i="14"/>
  <c r="AC296" i="14"/>
  <c r="AB296" i="14"/>
  <c r="AA296" i="14"/>
  <c r="Z296" i="14"/>
  <c r="AE295" i="14"/>
  <c r="AD295" i="14"/>
  <c r="AC295" i="14"/>
  <c r="AB295" i="14"/>
  <c r="AA295" i="14"/>
  <c r="Z295" i="14"/>
  <c r="AE294" i="14"/>
  <c r="AD294" i="14"/>
  <c r="AC294" i="14"/>
  <c r="AB294" i="14"/>
  <c r="AA294" i="14"/>
  <c r="Z294" i="14"/>
  <c r="AA293" i="14"/>
  <c r="AE292" i="14"/>
  <c r="AD292" i="14"/>
  <c r="AC292" i="14"/>
  <c r="AB292" i="14"/>
  <c r="Z292" i="14"/>
  <c r="AE291" i="14"/>
  <c r="AD291" i="14"/>
  <c r="AC291" i="14"/>
  <c r="AB291" i="14"/>
  <c r="AA291" i="14"/>
  <c r="Z291" i="14"/>
  <c r="AE290" i="14"/>
  <c r="AD290" i="14"/>
  <c r="AC290" i="14"/>
  <c r="AB290" i="14"/>
  <c r="AA290" i="14"/>
  <c r="Z290" i="14"/>
  <c r="AE289" i="14"/>
  <c r="AD289" i="14"/>
  <c r="AC289" i="14"/>
  <c r="AB289" i="14"/>
  <c r="AA289" i="14"/>
  <c r="Z289" i="14"/>
  <c r="AE288" i="14"/>
  <c r="AD288" i="14"/>
  <c r="AC288" i="14"/>
  <c r="AB288" i="14"/>
  <c r="AA288" i="14"/>
  <c r="Z288" i="14"/>
  <c r="AE287" i="14"/>
  <c r="AD287" i="14"/>
  <c r="AC287" i="14"/>
  <c r="AB287" i="14"/>
  <c r="AA287" i="14"/>
  <c r="Z287" i="14"/>
  <c r="AE286" i="14"/>
  <c r="AD286" i="14"/>
  <c r="AC286" i="14"/>
  <c r="AB286" i="14"/>
  <c r="AA286" i="14"/>
  <c r="Z286" i="14"/>
  <c r="AE285" i="14"/>
  <c r="AD285" i="14"/>
  <c r="AC285" i="14"/>
  <c r="AB285" i="14"/>
  <c r="AA285" i="14"/>
  <c r="Z285" i="14"/>
  <c r="AE284" i="14"/>
  <c r="AD284" i="14"/>
  <c r="AC284" i="14"/>
  <c r="AB284" i="14"/>
  <c r="AA284" i="14"/>
  <c r="Z284" i="14"/>
  <c r="AE283" i="14"/>
  <c r="AD283" i="14"/>
  <c r="AC283" i="14"/>
  <c r="AB283" i="14"/>
  <c r="AA283" i="14"/>
  <c r="Z283" i="14"/>
  <c r="AE282" i="14"/>
  <c r="AD282" i="14"/>
  <c r="AC282" i="14"/>
  <c r="AB282" i="14"/>
  <c r="AA282" i="14"/>
  <c r="Z282" i="14"/>
  <c r="AA281" i="14"/>
  <c r="AE280" i="14"/>
  <c r="AD280" i="14"/>
  <c r="AC280" i="14"/>
  <c r="AB280" i="14"/>
  <c r="Z280" i="14"/>
  <c r="AE279" i="14"/>
  <c r="AD279" i="14"/>
  <c r="AC279" i="14"/>
  <c r="AB279" i="14"/>
  <c r="AA279" i="14"/>
  <c r="Z279" i="14"/>
  <c r="AE278" i="14"/>
  <c r="AD278" i="14"/>
  <c r="AC278" i="14"/>
  <c r="AB278" i="14"/>
  <c r="AA278" i="14"/>
  <c r="Z278" i="14"/>
  <c r="AE277" i="14"/>
  <c r="AD277" i="14"/>
  <c r="AC277" i="14"/>
  <c r="AB277" i="14"/>
  <c r="AA277" i="14"/>
  <c r="Z277" i="14"/>
  <c r="AE276" i="14"/>
  <c r="AD276" i="14"/>
  <c r="AC276" i="14"/>
  <c r="AB276" i="14"/>
  <c r="AA276" i="14"/>
  <c r="Z276" i="14"/>
  <c r="AE275" i="14"/>
  <c r="AD275" i="14"/>
  <c r="AC275" i="14"/>
  <c r="AB275" i="14"/>
  <c r="AA275" i="14"/>
  <c r="Z275" i="14"/>
  <c r="AE274" i="14"/>
  <c r="AD274" i="14"/>
  <c r="AC274" i="14"/>
  <c r="AB274" i="14"/>
  <c r="AA274" i="14"/>
  <c r="Z274" i="14"/>
  <c r="AE273" i="14"/>
  <c r="AD273" i="14"/>
  <c r="AC273" i="14"/>
  <c r="AB273" i="14"/>
  <c r="AA273" i="14"/>
  <c r="Z273" i="14"/>
  <c r="AE272" i="14"/>
  <c r="AD272" i="14"/>
  <c r="AC272" i="14"/>
  <c r="AB272" i="14"/>
  <c r="AA272" i="14"/>
  <c r="Z272" i="14"/>
  <c r="AE271" i="14"/>
  <c r="AD271" i="14"/>
  <c r="AC271" i="14"/>
  <c r="AB271" i="14"/>
  <c r="AA271" i="14"/>
  <c r="Z271" i="14"/>
  <c r="AE270" i="14"/>
  <c r="AD270" i="14"/>
  <c r="AC270" i="14"/>
  <c r="AB270" i="14"/>
  <c r="AA270" i="14"/>
  <c r="Z270" i="14"/>
  <c r="AA269" i="14"/>
  <c r="AE268" i="14"/>
  <c r="AD268" i="14"/>
  <c r="AC268" i="14"/>
  <c r="AB268" i="14"/>
  <c r="Z268" i="14"/>
  <c r="AE267" i="14"/>
  <c r="AD267" i="14"/>
  <c r="AC267" i="14"/>
  <c r="AB267" i="14"/>
  <c r="AA267" i="14"/>
  <c r="Z267" i="14"/>
  <c r="AE266" i="14"/>
  <c r="AD266" i="14"/>
  <c r="AC266" i="14"/>
  <c r="AB266" i="14"/>
  <c r="AA266" i="14"/>
  <c r="Z266" i="14"/>
  <c r="AE265" i="14"/>
  <c r="AD265" i="14"/>
  <c r="AC265" i="14"/>
  <c r="AB265" i="14"/>
  <c r="AA265" i="14"/>
  <c r="Z265" i="14"/>
  <c r="AE264" i="14"/>
  <c r="AD264" i="14"/>
  <c r="AC264" i="14"/>
  <c r="AB264" i="14"/>
  <c r="AA264" i="14"/>
  <c r="Z264" i="14"/>
  <c r="AE263" i="14"/>
  <c r="AD263" i="14"/>
  <c r="AC263" i="14"/>
  <c r="AB263" i="14"/>
  <c r="AA263" i="14"/>
  <c r="Z263" i="14"/>
  <c r="AE262" i="14"/>
  <c r="AD262" i="14"/>
  <c r="AC262" i="14"/>
  <c r="AB262" i="14"/>
  <c r="AA262" i="14"/>
  <c r="Z262" i="14"/>
  <c r="AE261" i="14"/>
  <c r="AD261" i="14"/>
  <c r="AC261" i="14"/>
  <c r="AB261" i="14"/>
  <c r="AA261" i="14"/>
  <c r="Z261" i="14"/>
  <c r="AE260" i="14"/>
  <c r="AD260" i="14"/>
  <c r="AC260" i="14"/>
  <c r="AB260" i="14"/>
  <c r="AA260" i="14"/>
  <c r="Z260" i="14"/>
  <c r="AE259" i="14"/>
  <c r="AD259" i="14"/>
  <c r="AC259" i="14"/>
  <c r="AB259" i="14"/>
  <c r="AA259" i="14"/>
  <c r="Z259" i="14"/>
  <c r="AE258" i="14"/>
  <c r="AD258" i="14"/>
  <c r="AC258" i="14"/>
  <c r="AB258" i="14"/>
  <c r="AA258" i="14"/>
  <c r="Z258" i="14"/>
  <c r="AA257" i="14"/>
  <c r="AE256" i="14"/>
  <c r="AD256" i="14"/>
  <c r="AC256" i="14"/>
  <c r="AB256" i="14"/>
  <c r="Z256" i="14"/>
  <c r="AE255" i="14"/>
  <c r="AD255" i="14"/>
  <c r="AC255" i="14"/>
  <c r="AB255" i="14"/>
  <c r="AA255" i="14"/>
  <c r="Z255" i="14"/>
  <c r="AE254" i="14"/>
  <c r="AD254" i="14"/>
  <c r="AC254" i="14"/>
  <c r="AB254" i="14"/>
  <c r="AA254" i="14"/>
  <c r="Z254" i="14"/>
  <c r="AE253" i="14"/>
  <c r="AD253" i="14"/>
  <c r="AC253" i="14"/>
  <c r="AB253" i="14"/>
  <c r="AA253" i="14"/>
  <c r="Z253" i="14"/>
  <c r="AE252" i="14"/>
  <c r="AD252" i="14"/>
  <c r="AC252" i="14"/>
  <c r="AB252" i="14"/>
  <c r="AA252" i="14"/>
  <c r="Z252" i="14"/>
  <c r="AE251" i="14"/>
  <c r="AD251" i="14"/>
  <c r="AC251" i="14"/>
  <c r="AB251" i="14"/>
  <c r="AA251" i="14"/>
  <c r="Z251" i="14"/>
  <c r="AE250" i="14"/>
  <c r="AD250" i="14"/>
  <c r="AC250" i="14"/>
  <c r="AB250" i="14"/>
  <c r="AA250" i="14"/>
  <c r="Z250" i="14"/>
  <c r="AE249" i="14"/>
  <c r="AD249" i="14"/>
  <c r="AC249" i="14"/>
  <c r="AB249" i="14"/>
  <c r="AA249" i="14"/>
  <c r="Z249" i="14"/>
  <c r="AE248" i="14"/>
  <c r="AD248" i="14"/>
  <c r="AC248" i="14"/>
  <c r="AB248" i="14"/>
  <c r="AA248" i="14"/>
  <c r="Z248" i="14"/>
  <c r="AE247" i="14"/>
  <c r="AD247" i="14"/>
  <c r="AC247" i="14"/>
  <c r="AB247" i="14"/>
  <c r="AA247" i="14"/>
  <c r="Z247" i="14"/>
  <c r="AE246" i="14"/>
  <c r="AD246" i="14"/>
  <c r="AC246" i="14"/>
  <c r="AB246" i="14"/>
  <c r="AA246" i="14"/>
  <c r="Z246" i="14"/>
  <c r="AA245" i="14"/>
  <c r="AE244" i="14"/>
  <c r="AD244" i="14"/>
  <c r="AC244" i="14"/>
  <c r="AB244" i="14"/>
  <c r="Z244" i="14"/>
  <c r="AE243" i="14"/>
  <c r="AD243" i="14"/>
  <c r="AC243" i="14"/>
  <c r="AB243" i="14"/>
  <c r="AA243" i="14"/>
  <c r="Z243" i="14"/>
  <c r="AE242" i="14"/>
  <c r="AD242" i="14"/>
  <c r="AC242" i="14"/>
  <c r="AB242" i="14"/>
  <c r="AA242" i="14"/>
  <c r="Z242" i="14"/>
  <c r="AE241" i="14"/>
  <c r="AD241" i="14"/>
  <c r="AC241" i="14"/>
  <c r="AB241" i="14"/>
  <c r="AA241" i="14"/>
  <c r="Z241" i="14"/>
  <c r="AE240" i="14"/>
  <c r="AD240" i="14"/>
  <c r="AC240" i="14"/>
  <c r="AB240" i="14"/>
  <c r="AA240" i="14"/>
  <c r="Z240" i="14"/>
  <c r="AE239" i="14"/>
  <c r="AD239" i="14"/>
  <c r="AC239" i="14"/>
  <c r="AB239" i="14"/>
  <c r="AA239" i="14"/>
  <c r="Z239" i="14"/>
  <c r="AE238" i="14"/>
  <c r="AD238" i="14"/>
  <c r="AC238" i="14"/>
  <c r="AB238" i="14"/>
  <c r="AA238" i="14"/>
  <c r="Z238" i="14"/>
  <c r="AE237" i="14"/>
  <c r="AD237" i="14"/>
  <c r="AC237" i="14"/>
  <c r="AB237" i="14"/>
  <c r="AA237" i="14"/>
  <c r="Z237" i="14"/>
  <c r="AE236" i="14"/>
  <c r="AD236" i="14"/>
  <c r="AC236" i="14"/>
  <c r="AB236" i="14"/>
  <c r="AA236" i="14"/>
  <c r="Z236" i="14"/>
  <c r="AE235" i="14"/>
  <c r="AD235" i="14"/>
  <c r="AC235" i="14"/>
  <c r="AB235" i="14"/>
  <c r="AA235" i="14"/>
  <c r="Z235" i="14"/>
  <c r="AE234" i="14"/>
  <c r="AD234" i="14"/>
  <c r="AC234" i="14"/>
  <c r="AB234" i="14"/>
  <c r="AA234" i="14"/>
  <c r="Z234" i="14"/>
  <c r="AA233" i="14"/>
  <c r="AE232" i="14"/>
  <c r="AD232" i="14"/>
  <c r="AC232" i="14"/>
  <c r="AB232" i="14"/>
  <c r="Z232" i="14"/>
  <c r="AE231" i="14"/>
  <c r="AD231" i="14"/>
  <c r="AC231" i="14"/>
  <c r="AB231" i="14"/>
  <c r="AA231" i="14"/>
  <c r="Z231" i="14"/>
  <c r="AE230" i="14"/>
  <c r="AD230" i="14"/>
  <c r="AC230" i="14"/>
  <c r="AB230" i="14"/>
  <c r="AA230" i="14"/>
  <c r="Z230" i="14"/>
  <c r="AE229" i="14"/>
  <c r="AD229" i="14"/>
  <c r="AC229" i="14"/>
  <c r="AB229" i="14"/>
  <c r="AA229" i="14"/>
  <c r="Z229" i="14"/>
  <c r="AE228" i="14"/>
  <c r="AD228" i="14"/>
  <c r="AC228" i="14"/>
  <c r="AB228" i="14"/>
  <c r="AA228" i="14"/>
  <c r="Z228" i="14"/>
  <c r="AE227" i="14"/>
  <c r="AD227" i="14"/>
  <c r="AC227" i="14"/>
  <c r="AB227" i="14"/>
  <c r="AA227" i="14"/>
  <c r="Z227" i="14"/>
  <c r="AE226" i="14"/>
  <c r="AD226" i="14"/>
  <c r="AC226" i="14"/>
  <c r="AB226" i="14"/>
  <c r="AA226" i="14"/>
  <c r="Z226" i="14"/>
  <c r="AE225" i="14"/>
  <c r="AD225" i="14"/>
  <c r="AC225" i="14"/>
  <c r="AB225" i="14"/>
  <c r="AA225" i="14"/>
  <c r="Z225" i="14"/>
  <c r="AE224" i="14"/>
  <c r="AD224" i="14"/>
  <c r="AC224" i="14"/>
  <c r="AB224" i="14"/>
  <c r="AA224" i="14"/>
  <c r="Z224" i="14"/>
  <c r="AE223" i="14"/>
  <c r="AD223" i="14"/>
  <c r="AC223" i="14"/>
  <c r="AB223" i="14"/>
  <c r="AA223" i="14"/>
  <c r="Z223" i="14"/>
  <c r="AE222" i="14"/>
  <c r="AD222" i="14"/>
  <c r="AC222" i="14"/>
  <c r="AB222" i="14"/>
  <c r="AA222" i="14"/>
  <c r="Z222" i="14"/>
  <c r="AA221" i="14"/>
  <c r="AE220" i="14"/>
  <c r="AD220" i="14"/>
  <c r="AC220" i="14"/>
  <c r="AB220" i="14"/>
  <c r="Z220" i="14"/>
  <c r="AE219" i="14"/>
  <c r="AD219" i="14"/>
  <c r="AC219" i="14"/>
  <c r="AB219" i="14"/>
  <c r="AA219" i="14"/>
  <c r="Z219" i="14"/>
  <c r="AE218" i="14"/>
  <c r="AD218" i="14"/>
  <c r="AC218" i="14"/>
  <c r="AB218" i="14"/>
  <c r="AA218" i="14"/>
  <c r="Z218" i="14"/>
  <c r="AE217" i="14"/>
  <c r="AD217" i="14"/>
  <c r="AC217" i="14"/>
  <c r="AB217" i="14"/>
  <c r="AA217" i="14"/>
  <c r="Z217" i="14"/>
  <c r="AE216" i="14"/>
  <c r="AD216" i="14"/>
  <c r="AC216" i="14"/>
  <c r="AB216" i="14"/>
  <c r="AA216" i="14"/>
  <c r="Z216" i="14"/>
  <c r="AE215" i="14"/>
  <c r="AD215" i="14"/>
  <c r="AC215" i="14"/>
  <c r="AB215" i="14"/>
  <c r="AA215" i="14"/>
  <c r="Z215" i="14"/>
  <c r="AE214" i="14"/>
  <c r="AD214" i="14"/>
  <c r="AC214" i="14"/>
  <c r="AB214" i="14"/>
  <c r="AA214" i="14"/>
  <c r="Z214" i="14"/>
  <c r="AE213" i="14"/>
  <c r="AD213" i="14"/>
  <c r="AC213" i="14"/>
  <c r="AB213" i="14"/>
  <c r="AA213" i="14"/>
  <c r="Z213" i="14"/>
  <c r="AE212" i="14"/>
  <c r="AD212" i="14"/>
  <c r="AC212" i="14"/>
  <c r="AB212" i="14"/>
  <c r="AA212" i="14"/>
  <c r="Z212" i="14"/>
  <c r="AE211" i="14"/>
  <c r="AD211" i="14"/>
  <c r="AC211" i="14"/>
  <c r="AB211" i="14"/>
  <c r="AA211" i="14"/>
  <c r="Z211" i="14"/>
  <c r="AE210" i="14"/>
  <c r="AD210" i="14"/>
  <c r="AC210" i="14"/>
  <c r="AB210" i="14"/>
  <c r="AA210" i="14"/>
  <c r="Z210" i="14"/>
  <c r="AA209" i="14"/>
  <c r="AE208" i="14"/>
  <c r="AD208" i="14"/>
  <c r="AC208" i="14"/>
  <c r="AB208" i="14"/>
  <c r="Z208" i="14"/>
  <c r="AE207" i="14"/>
  <c r="AD207" i="14"/>
  <c r="AC207" i="14"/>
  <c r="AB207" i="14"/>
  <c r="AA207" i="14"/>
  <c r="Z207" i="14"/>
  <c r="AE206" i="14"/>
  <c r="AD206" i="14"/>
  <c r="AC206" i="14"/>
  <c r="AB206" i="14"/>
  <c r="AA206" i="14"/>
  <c r="Z206" i="14"/>
  <c r="AE205" i="14"/>
  <c r="AD205" i="14"/>
  <c r="AC205" i="14"/>
  <c r="AB205" i="14"/>
  <c r="AA205" i="14"/>
  <c r="Z205" i="14"/>
  <c r="AE204" i="14"/>
  <c r="AD204" i="14"/>
  <c r="AC204" i="14"/>
  <c r="AB204" i="14"/>
  <c r="AA204" i="14"/>
  <c r="Z204" i="14"/>
  <c r="AE203" i="14"/>
  <c r="AD203" i="14"/>
  <c r="AC203" i="14"/>
  <c r="AB203" i="14"/>
  <c r="AA203" i="14"/>
  <c r="Z203" i="14"/>
  <c r="AE202" i="14"/>
  <c r="AD202" i="14"/>
  <c r="AC202" i="14"/>
  <c r="AB202" i="14"/>
  <c r="AA202" i="14"/>
  <c r="Z202" i="14"/>
  <c r="AE201" i="14"/>
  <c r="AD201" i="14"/>
  <c r="AC201" i="14"/>
  <c r="AB201" i="14"/>
  <c r="AA201" i="14"/>
  <c r="Z201" i="14"/>
  <c r="AE200" i="14"/>
  <c r="AD200" i="14"/>
  <c r="AC200" i="14"/>
  <c r="AB200" i="14"/>
  <c r="AA200" i="14"/>
  <c r="Z200" i="14"/>
  <c r="AE199" i="14"/>
  <c r="AD199" i="14"/>
  <c r="AC199" i="14"/>
  <c r="AB199" i="14"/>
  <c r="AA199" i="14"/>
  <c r="Z199" i="14"/>
  <c r="AE198" i="14"/>
  <c r="AD198" i="14"/>
  <c r="AC198" i="14"/>
  <c r="AB198" i="14"/>
  <c r="AA198" i="14"/>
  <c r="Z198" i="14"/>
  <c r="AA197" i="14"/>
  <c r="AE196" i="14"/>
  <c r="AD196" i="14"/>
  <c r="AC196" i="14"/>
  <c r="AB196" i="14"/>
  <c r="Z196" i="14"/>
  <c r="AE195" i="14"/>
  <c r="AD195" i="14"/>
  <c r="AC195" i="14"/>
  <c r="AB195" i="14"/>
  <c r="AA195" i="14"/>
  <c r="Z195" i="14"/>
  <c r="AE194" i="14"/>
  <c r="AD194" i="14"/>
  <c r="AC194" i="14"/>
  <c r="AB194" i="14"/>
  <c r="AA194" i="14"/>
  <c r="Z194" i="14"/>
  <c r="AE193" i="14"/>
  <c r="AD193" i="14"/>
  <c r="AC193" i="14"/>
  <c r="AB193" i="14"/>
  <c r="AA193" i="14"/>
  <c r="Z193" i="14"/>
  <c r="AE192" i="14"/>
  <c r="AD192" i="14"/>
  <c r="AC192" i="14"/>
  <c r="AB192" i="14"/>
  <c r="AA192" i="14"/>
  <c r="Z192" i="14"/>
  <c r="AE191" i="14"/>
  <c r="AD191" i="14"/>
  <c r="AC191" i="14"/>
  <c r="AB191" i="14"/>
  <c r="AA191" i="14"/>
  <c r="Z191" i="14"/>
  <c r="AE190" i="14"/>
  <c r="AD190" i="14"/>
  <c r="AC190" i="14"/>
  <c r="AB190" i="14"/>
  <c r="AA190" i="14"/>
  <c r="Z190" i="14"/>
  <c r="AE189" i="14"/>
  <c r="AD189" i="14"/>
  <c r="AC189" i="14"/>
  <c r="AB189" i="14"/>
  <c r="AA189" i="14"/>
  <c r="Z189" i="14"/>
  <c r="AE188" i="14"/>
  <c r="AD188" i="14"/>
  <c r="AC188" i="14"/>
  <c r="AB188" i="14"/>
  <c r="AA188" i="14"/>
  <c r="Z188" i="14"/>
  <c r="AE187" i="14"/>
  <c r="AD187" i="14"/>
  <c r="AC187" i="14"/>
  <c r="AB187" i="14"/>
  <c r="AA187" i="14"/>
  <c r="Z187" i="14"/>
  <c r="AE186" i="14"/>
  <c r="AD186" i="14"/>
  <c r="AC186" i="14"/>
  <c r="AB186" i="14"/>
  <c r="AA186" i="14"/>
  <c r="Z186" i="14"/>
  <c r="AA185" i="14"/>
  <c r="AE184" i="14"/>
  <c r="AD184" i="14"/>
  <c r="AC184" i="14"/>
  <c r="AB184" i="14"/>
  <c r="Z184" i="14"/>
  <c r="AE183" i="14"/>
  <c r="AD183" i="14"/>
  <c r="AC183" i="14"/>
  <c r="AB183" i="14"/>
  <c r="AA183" i="14"/>
  <c r="Z183" i="14"/>
  <c r="AE182" i="14"/>
  <c r="AD182" i="14"/>
  <c r="AC182" i="14"/>
  <c r="AB182" i="14"/>
  <c r="AA182" i="14"/>
  <c r="Z182" i="14"/>
  <c r="AE181" i="14"/>
  <c r="AD181" i="14"/>
  <c r="AC181" i="14"/>
  <c r="AB181" i="14"/>
  <c r="AA181" i="14"/>
  <c r="Z181" i="14"/>
  <c r="AE180" i="14"/>
  <c r="AD180" i="14"/>
  <c r="AC180" i="14"/>
  <c r="AB180" i="14"/>
  <c r="AA180" i="14"/>
  <c r="Z180" i="14"/>
  <c r="AE179" i="14"/>
  <c r="AD179" i="14"/>
  <c r="AC179" i="14"/>
  <c r="AB179" i="14"/>
  <c r="AA179" i="14"/>
  <c r="Z179" i="14"/>
  <c r="AE178" i="14"/>
  <c r="AD178" i="14"/>
  <c r="AC178" i="14"/>
  <c r="AB178" i="14"/>
  <c r="AA178" i="14"/>
  <c r="Z178" i="14"/>
  <c r="AE177" i="14"/>
  <c r="AD177" i="14"/>
  <c r="AC177" i="14"/>
  <c r="AB177" i="14"/>
  <c r="AA177" i="14"/>
  <c r="Z177" i="14"/>
  <c r="AE176" i="14"/>
  <c r="AD176" i="14"/>
  <c r="AC176" i="14"/>
  <c r="AB176" i="14"/>
  <c r="AA176" i="14"/>
  <c r="Z176" i="14"/>
  <c r="AE175" i="14"/>
  <c r="AD175" i="14"/>
  <c r="AC175" i="14"/>
  <c r="AB175" i="14"/>
  <c r="AA175" i="14"/>
  <c r="Z175" i="14"/>
  <c r="AE174" i="14"/>
  <c r="AD174" i="14"/>
  <c r="AC174" i="14"/>
  <c r="AB174" i="14"/>
  <c r="AA174" i="14"/>
  <c r="Z174" i="14"/>
  <c r="AA173" i="14"/>
  <c r="AE172" i="14"/>
  <c r="AD172" i="14"/>
  <c r="AC172" i="14"/>
  <c r="AB172" i="14"/>
  <c r="Z172" i="14"/>
  <c r="AE171" i="14"/>
  <c r="AD171" i="14"/>
  <c r="AC171" i="14"/>
  <c r="AB171" i="14"/>
  <c r="AA171" i="14"/>
  <c r="Z171" i="14"/>
  <c r="AE170" i="14"/>
  <c r="AD170" i="14"/>
  <c r="AC170" i="14"/>
  <c r="AB170" i="14"/>
  <c r="AA170" i="14"/>
  <c r="Z170" i="14"/>
  <c r="AE169" i="14"/>
  <c r="AD169" i="14"/>
  <c r="AC169" i="14"/>
  <c r="AB169" i="14"/>
  <c r="AA169" i="14"/>
  <c r="Z169" i="14"/>
  <c r="AE168" i="14"/>
  <c r="AD168" i="14"/>
  <c r="AC168" i="14"/>
  <c r="AB168" i="14"/>
  <c r="AA168" i="14"/>
  <c r="Z168" i="14"/>
  <c r="AE167" i="14"/>
  <c r="AD167" i="14"/>
  <c r="AC167" i="14"/>
  <c r="AB167" i="14"/>
  <c r="AA167" i="14"/>
  <c r="Z167" i="14"/>
  <c r="AE166" i="14"/>
  <c r="AD166" i="14"/>
  <c r="AC166" i="14"/>
  <c r="AB166" i="14"/>
  <c r="AA166" i="14"/>
  <c r="Z166" i="14"/>
  <c r="AE165" i="14"/>
  <c r="AD165" i="14"/>
  <c r="AC165" i="14"/>
  <c r="AB165" i="14"/>
  <c r="AA165" i="14"/>
  <c r="Z165" i="14"/>
  <c r="AE164" i="14"/>
  <c r="AD164" i="14"/>
  <c r="AC164" i="14"/>
  <c r="AB164" i="14"/>
  <c r="AA164" i="14"/>
  <c r="Z164" i="14"/>
  <c r="AE163" i="14"/>
  <c r="AD163" i="14"/>
  <c r="AC163" i="14"/>
  <c r="AB163" i="14"/>
  <c r="AA163" i="14"/>
  <c r="Z163" i="14"/>
  <c r="AE162" i="14"/>
  <c r="AD162" i="14"/>
  <c r="AC162" i="14"/>
  <c r="AB162" i="14"/>
  <c r="AA162" i="14"/>
  <c r="Z162" i="14"/>
  <c r="AA161" i="14"/>
  <c r="AE160" i="14"/>
  <c r="AD160" i="14"/>
  <c r="AC160" i="14"/>
  <c r="AB160" i="14"/>
  <c r="Z160" i="14"/>
  <c r="AE159" i="14"/>
  <c r="AD159" i="14"/>
  <c r="AC159" i="14"/>
  <c r="AB159" i="14"/>
  <c r="AA159" i="14"/>
  <c r="Z159" i="14"/>
  <c r="AE158" i="14"/>
  <c r="AD158" i="14"/>
  <c r="AC158" i="14"/>
  <c r="AB158" i="14"/>
  <c r="AA158" i="14"/>
  <c r="Z158" i="14"/>
  <c r="AE157" i="14"/>
  <c r="AD157" i="14"/>
  <c r="AC157" i="14"/>
  <c r="AB157" i="14"/>
  <c r="AA157" i="14"/>
  <c r="Z157" i="14"/>
  <c r="AE156" i="14"/>
  <c r="AD156" i="14"/>
  <c r="AC156" i="14"/>
  <c r="AB156" i="14"/>
  <c r="AA156" i="14"/>
  <c r="Z156" i="14"/>
  <c r="AE155" i="14"/>
  <c r="AD155" i="14"/>
  <c r="AC155" i="14"/>
  <c r="AB155" i="14"/>
  <c r="AA155" i="14"/>
  <c r="Z155" i="14"/>
  <c r="AE154" i="14"/>
  <c r="AD154" i="14"/>
  <c r="AC154" i="14"/>
  <c r="AB154" i="14"/>
  <c r="AA154" i="14"/>
  <c r="Z154" i="14"/>
  <c r="AE153" i="14"/>
  <c r="AD153" i="14"/>
  <c r="AC153" i="14"/>
  <c r="AB153" i="14"/>
  <c r="AA153" i="14"/>
  <c r="Z153" i="14"/>
  <c r="AE152" i="14"/>
  <c r="AD152" i="14"/>
  <c r="AC152" i="14"/>
  <c r="AB152" i="14"/>
  <c r="AA152" i="14"/>
  <c r="Z152" i="14"/>
  <c r="AE151" i="14"/>
  <c r="AD151" i="14"/>
  <c r="AC151" i="14"/>
  <c r="AB151" i="14"/>
  <c r="AA151" i="14"/>
  <c r="Z151" i="14"/>
  <c r="AE150" i="14"/>
  <c r="AD150" i="14"/>
  <c r="AC150" i="14"/>
  <c r="AB150" i="14"/>
  <c r="AA150" i="14"/>
  <c r="Z150" i="14"/>
  <c r="AA149" i="14"/>
  <c r="AE148" i="14"/>
  <c r="AD148" i="14"/>
  <c r="AC148" i="14"/>
  <c r="AB148" i="14"/>
  <c r="Z148" i="14"/>
  <c r="AE147" i="14"/>
  <c r="AD147" i="14"/>
  <c r="AC147" i="14"/>
  <c r="AB147" i="14"/>
  <c r="AA147" i="14"/>
  <c r="Z147" i="14"/>
  <c r="AE146" i="14"/>
  <c r="AD146" i="14"/>
  <c r="AC146" i="14"/>
  <c r="AB146" i="14"/>
  <c r="AA146" i="14"/>
  <c r="Z146" i="14"/>
  <c r="AE145" i="14"/>
  <c r="AD145" i="14"/>
  <c r="AC145" i="14"/>
  <c r="AB145" i="14"/>
  <c r="AA145" i="14"/>
  <c r="Z145" i="14"/>
  <c r="AE144" i="14"/>
  <c r="AD144" i="14"/>
  <c r="AC144" i="14"/>
  <c r="AB144" i="14"/>
  <c r="AA144" i="14"/>
  <c r="Z144" i="14"/>
  <c r="AE143" i="14"/>
  <c r="AD143" i="14"/>
  <c r="AC143" i="14"/>
  <c r="AB143" i="14"/>
  <c r="AA143" i="14"/>
  <c r="Z143" i="14"/>
  <c r="AE142" i="14"/>
  <c r="AD142" i="14"/>
  <c r="AC142" i="14"/>
  <c r="AB142" i="14"/>
  <c r="AA142" i="14"/>
  <c r="Z142" i="14"/>
  <c r="AE141" i="14"/>
  <c r="AD141" i="14"/>
  <c r="AC141" i="14"/>
  <c r="AB141" i="14"/>
  <c r="AA141" i="14"/>
  <c r="Z141" i="14"/>
  <c r="AE140" i="14"/>
  <c r="AD140" i="14"/>
  <c r="AC140" i="14"/>
  <c r="AB140" i="14"/>
  <c r="AA140" i="14"/>
  <c r="Z140" i="14"/>
  <c r="AE139" i="14"/>
  <c r="AD139" i="14"/>
  <c r="AC139" i="14"/>
  <c r="AB139" i="14"/>
  <c r="AA139" i="14"/>
  <c r="Z139" i="14"/>
  <c r="AE138" i="14"/>
  <c r="AD138" i="14"/>
  <c r="AC138" i="14"/>
  <c r="AB138" i="14"/>
  <c r="AA138" i="14"/>
  <c r="Z138" i="14"/>
  <c r="AA137" i="14"/>
  <c r="AE136" i="14"/>
  <c r="AD136" i="14"/>
  <c r="AC136" i="14"/>
  <c r="AB136" i="14"/>
  <c r="Z136" i="14"/>
  <c r="AE135" i="14"/>
  <c r="AD135" i="14"/>
  <c r="AC135" i="14"/>
  <c r="AB135" i="14"/>
  <c r="AA135" i="14"/>
  <c r="Z135" i="14"/>
  <c r="AE134" i="14"/>
  <c r="AD134" i="14"/>
  <c r="AC134" i="14"/>
  <c r="AB134" i="14"/>
  <c r="AA134" i="14"/>
  <c r="Z134" i="14"/>
  <c r="AE133" i="14"/>
  <c r="AD133" i="14"/>
  <c r="AC133" i="14"/>
  <c r="AB133" i="14"/>
  <c r="AA133" i="14"/>
  <c r="Z133" i="14"/>
  <c r="AE132" i="14"/>
  <c r="AD132" i="14"/>
  <c r="AC132" i="14"/>
  <c r="AB132" i="14"/>
  <c r="AA132" i="14"/>
  <c r="Z132" i="14"/>
  <c r="AE131" i="14"/>
  <c r="AD131" i="14"/>
  <c r="AC131" i="14"/>
  <c r="AB131" i="14"/>
  <c r="AA131" i="14"/>
  <c r="Z131" i="14"/>
  <c r="AE130" i="14"/>
  <c r="AD130" i="14"/>
  <c r="AC130" i="14"/>
  <c r="AB130" i="14"/>
  <c r="AA130" i="14"/>
  <c r="Z130" i="14"/>
  <c r="AE129" i="14"/>
  <c r="AD129" i="14"/>
  <c r="AC129" i="14"/>
  <c r="AB129" i="14"/>
  <c r="AA129" i="14"/>
  <c r="Z129" i="14"/>
  <c r="AE128" i="14"/>
  <c r="AD128" i="14"/>
  <c r="AC128" i="14"/>
  <c r="AB128" i="14"/>
  <c r="AA128" i="14"/>
  <c r="Z128" i="14"/>
  <c r="AE127" i="14"/>
  <c r="AD127" i="14"/>
  <c r="AC127" i="14"/>
  <c r="AB127" i="14"/>
  <c r="AA127" i="14"/>
  <c r="Z127" i="14"/>
  <c r="AE126" i="14"/>
  <c r="AD126" i="14"/>
  <c r="AC126" i="14"/>
  <c r="AB126" i="14"/>
  <c r="AA126" i="14"/>
  <c r="Z126" i="14"/>
  <c r="AA125" i="14"/>
  <c r="AE124" i="14"/>
  <c r="AD124" i="14"/>
  <c r="AC124" i="14"/>
  <c r="AB124" i="14"/>
  <c r="Z124" i="14"/>
  <c r="AE123" i="14"/>
  <c r="AD123" i="14"/>
  <c r="AC123" i="14"/>
  <c r="AB123" i="14"/>
  <c r="AA123" i="14"/>
  <c r="Z123" i="14"/>
  <c r="AE122" i="14"/>
  <c r="AD122" i="14"/>
  <c r="AC122" i="14"/>
  <c r="AB122" i="14"/>
  <c r="AA122" i="14"/>
  <c r="Z122" i="14"/>
  <c r="AE121" i="14"/>
  <c r="AD121" i="14"/>
  <c r="AC121" i="14"/>
  <c r="AB121" i="14"/>
  <c r="AA121" i="14"/>
  <c r="Z121" i="14"/>
  <c r="AE120" i="14"/>
  <c r="AD120" i="14"/>
  <c r="AC120" i="14"/>
  <c r="AB120" i="14"/>
  <c r="AA120" i="14"/>
  <c r="Z120" i="14"/>
  <c r="AE119" i="14"/>
  <c r="AD119" i="14"/>
  <c r="AC119" i="14"/>
  <c r="AB119" i="14"/>
  <c r="AA119" i="14"/>
  <c r="Z119" i="14"/>
  <c r="AE118" i="14"/>
  <c r="AD118" i="14"/>
  <c r="AC118" i="14"/>
  <c r="AB118" i="14"/>
  <c r="AA118" i="14"/>
  <c r="Z118" i="14"/>
  <c r="AE117" i="14"/>
  <c r="AD117" i="14"/>
  <c r="AC117" i="14"/>
  <c r="AB117" i="14"/>
  <c r="AA117" i="14"/>
  <c r="Z117" i="14"/>
  <c r="AE116" i="14"/>
  <c r="AD116" i="14"/>
  <c r="AC116" i="14"/>
  <c r="AB116" i="14"/>
  <c r="AA116" i="14"/>
  <c r="Z116" i="14"/>
  <c r="AE115" i="14"/>
  <c r="AD115" i="14"/>
  <c r="AC115" i="14"/>
  <c r="AB115" i="14"/>
  <c r="AA115" i="14"/>
  <c r="Z115" i="14"/>
  <c r="AE114" i="14"/>
  <c r="AD114" i="14"/>
  <c r="AC114" i="14"/>
  <c r="AB114" i="14"/>
  <c r="AA114" i="14"/>
  <c r="Z114" i="14"/>
  <c r="AA113" i="14"/>
  <c r="AE112" i="14"/>
  <c r="AD112" i="14"/>
  <c r="AC112" i="14"/>
  <c r="AB112" i="14"/>
  <c r="Z112" i="14"/>
  <c r="AE111" i="14"/>
  <c r="AD111" i="14"/>
  <c r="AC111" i="14"/>
  <c r="AB111" i="14"/>
  <c r="AA111" i="14"/>
  <c r="Z111" i="14"/>
  <c r="AE110" i="14"/>
  <c r="AD110" i="14"/>
  <c r="AC110" i="14"/>
  <c r="AB110" i="14"/>
  <c r="AA110" i="14"/>
  <c r="Z110" i="14"/>
  <c r="AE109" i="14"/>
  <c r="AD109" i="14"/>
  <c r="AC109" i="14"/>
  <c r="AB109" i="14"/>
  <c r="AA109" i="14"/>
  <c r="Z109" i="14"/>
  <c r="AE108" i="14"/>
  <c r="AD108" i="14"/>
  <c r="AC108" i="14"/>
  <c r="AB108" i="14"/>
  <c r="AA108" i="14"/>
  <c r="Z108" i="14"/>
  <c r="AE107" i="14"/>
  <c r="AD107" i="14"/>
  <c r="AC107" i="14"/>
  <c r="AB107" i="14"/>
  <c r="AA107" i="14"/>
  <c r="Z107" i="14"/>
  <c r="AE106" i="14"/>
  <c r="AD106" i="14"/>
  <c r="AC106" i="14"/>
  <c r="AB106" i="14"/>
  <c r="AA106" i="14"/>
  <c r="Z106" i="14"/>
  <c r="AE105" i="14"/>
  <c r="AD105" i="14"/>
  <c r="AC105" i="14"/>
  <c r="AB105" i="14"/>
  <c r="AA105" i="14"/>
  <c r="Z105" i="14"/>
  <c r="AE104" i="14"/>
  <c r="AD104" i="14"/>
  <c r="AC104" i="14"/>
  <c r="AB104" i="14"/>
  <c r="AA104" i="14"/>
  <c r="Z104" i="14"/>
  <c r="AE103" i="14"/>
  <c r="AD103" i="14"/>
  <c r="AC103" i="14"/>
  <c r="AB103" i="14"/>
  <c r="AA103" i="14"/>
  <c r="Z103" i="14"/>
  <c r="AE102" i="14"/>
  <c r="AD102" i="14"/>
  <c r="AC102" i="14"/>
  <c r="AB102" i="14"/>
  <c r="AA102" i="14"/>
  <c r="Z102" i="14"/>
  <c r="AA101" i="14"/>
  <c r="AE100" i="14"/>
  <c r="AD100" i="14"/>
  <c r="AC100" i="14"/>
  <c r="AB100" i="14"/>
  <c r="Z100" i="14"/>
  <c r="AE99" i="14"/>
  <c r="AD99" i="14"/>
  <c r="AC99" i="14"/>
  <c r="AB99" i="14"/>
  <c r="AA99" i="14"/>
  <c r="Z99" i="14"/>
  <c r="AE98" i="14"/>
  <c r="AD98" i="14"/>
  <c r="AC98" i="14"/>
  <c r="AB98" i="14"/>
  <c r="AA98" i="14"/>
  <c r="Z98" i="14"/>
  <c r="AE97" i="14"/>
  <c r="AD97" i="14"/>
  <c r="AC97" i="14"/>
  <c r="AB97" i="14"/>
  <c r="AA97" i="14"/>
  <c r="Z97" i="14"/>
  <c r="AE96" i="14"/>
  <c r="AD96" i="14"/>
  <c r="AC96" i="14"/>
  <c r="AB96" i="14"/>
  <c r="AA96" i="14"/>
  <c r="Z96" i="14"/>
  <c r="AE95" i="14"/>
  <c r="AD95" i="14"/>
  <c r="AC95" i="14"/>
  <c r="AB95" i="14"/>
  <c r="AA95" i="14"/>
  <c r="Z95" i="14"/>
  <c r="AE94" i="14"/>
  <c r="AD94" i="14"/>
  <c r="AC94" i="14"/>
  <c r="AB94" i="14"/>
  <c r="AA94" i="14"/>
  <c r="Z94" i="14"/>
  <c r="AE93" i="14"/>
  <c r="AD93" i="14"/>
  <c r="AC93" i="14"/>
  <c r="AB93" i="14"/>
  <c r="AA93" i="14"/>
  <c r="Z93" i="14"/>
  <c r="AE92" i="14"/>
  <c r="AD92" i="14"/>
  <c r="AC92" i="14"/>
  <c r="AB92" i="14"/>
  <c r="AA92" i="14"/>
  <c r="Z92" i="14"/>
  <c r="AE91" i="14"/>
  <c r="AD91" i="14"/>
  <c r="AC91" i="14"/>
  <c r="AB91" i="14"/>
  <c r="AA91" i="14"/>
  <c r="Z91" i="14"/>
  <c r="AE90" i="14"/>
  <c r="AD90" i="14"/>
  <c r="AC90" i="14"/>
  <c r="AB90" i="14"/>
  <c r="AA90" i="14"/>
  <c r="Z90" i="14"/>
  <c r="AA89" i="14"/>
  <c r="AE88" i="14"/>
  <c r="AD88" i="14"/>
  <c r="AC88" i="14"/>
  <c r="AB88" i="14"/>
  <c r="Z88" i="14"/>
  <c r="AE87" i="14"/>
  <c r="AD87" i="14"/>
  <c r="AC87" i="14"/>
  <c r="AB87" i="14"/>
  <c r="AA87" i="14"/>
  <c r="Z87" i="14"/>
  <c r="AE86" i="14"/>
  <c r="AD86" i="14"/>
  <c r="AC86" i="14"/>
  <c r="AB86" i="14"/>
  <c r="AA86" i="14"/>
  <c r="Z86" i="14"/>
  <c r="AE85" i="14"/>
  <c r="AD85" i="14"/>
  <c r="AC85" i="14"/>
  <c r="AB85" i="14"/>
  <c r="AA85" i="14"/>
  <c r="Z85" i="14"/>
  <c r="AE84" i="14"/>
  <c r="AD84" i="14"/>
  <c r="AC84" i="14"/>
  <c r="AB84" i="14"/>
  <c r="AA84" i="14"/>
  <c r="Z84" i="14"/>
  <c r="AE83" i="14"/>
  <c r="AD83" i="14"/>
  <c r="AC83" i="14"/>
  <c r="AB83" i="14"/>
  <c r="AA83" i="14"/>
  <c r="Z83" i="14"/>
  <c r="AE82" i="14"/>
  <c r="AD82" i="14"/>
  <c r="AC82" i="14"/>
  <c r="AB82" i="14"/>
  <c r="AA82" i="14"/>
  <c r="Z82" i="14"/>
  <c r="AE81" i="14"/>
  <c r="AD81" i="14"/>
  <c r="AC81" i="14"/>
  <c r="AB81" i="14"/>
  <c r="AA81" i="14"/>
  <c r="Z81" i="14"/>
  <c r="AE80" i="14"/>
  <c r="AD80" i="14"/>
  <c r="AC80" i="14"/>
  <c r="AB80" i="14"/>
  <c r="AA80" i="14"/>
  <c r="Z80" i="14"/>
  <c r="AE79" i="14"/>
  <c r="AD79" i="14"/>
  <c r="AC79" i="14"/>
  <c r="AB79" i="14"/>
  <c r="AA79" i="14"/>
  <c r="Z79" i="14"/>
  <c r="AE78" i="14"/>
  <c r="AD78" i="14"/>
  <c r="AC78" i="14"/>
  <c r="AB78" i="14"/>
  <c r="AA78" i="14"/>
  <c r="Z78" i="14"/>
  <c r="AA77" i="14"/>
  <c r="AE76" i="14"/>
  <c r="AD76" i="14"/>
  <c r="AC76" i="14"/>
  <c r="AB76" i="14"/>
  <c r="Z76" i="14"/>
  <c r="AE75" i="14"/>
  <c r="AD75" i="14"/>
  <c r="AC75" i="14"/>
  <c r="AB75" i="14"/>
  <c r="AA75" i="14"/>
  <c r="Z75" i="14"/>
  <c r="AE74" i="14"/>
  <c r="AD74" i="14"/>
  <c r="AC74" i="14"/>
  <c r="AB74" i="14"/>
  <c r="AA74" i="14"/>
  <c r="Z74" i="14"/>
  <c r="AE73" i="14"/>
  <c r="AD73" i="14"/>
  <c r="AC73" i="14"/>
  <c r="AB73" i="14"/>
  <c r="AA73" i="14"/>
  <c r="Z73" i="14"/>
  <c r="AE72" i="14"/>
  <c r="AD72" i="14"/>
  <c r="AC72" i="14"/>
  <c r="AB72" i="14"/>
  <c r="AA72" i="14"/>
  <c r="Z72" i="14"/>
  <c r="AE71" i="14"/>
  <c r="AD71" i="14"/>
  <c r="AC71" i="14"/>
  <c r="AB71" i="14"/>
  <c r="AA71" i="14"/>
  <c r="Z71" i="14"/>
  <c r="AE70" i="14"/>
  <c r="AD70" i="14"/>
  <c r="AC70" i="14"/>
  <c r="AB70" i="14"/>
  <c r="AA70" i="14"/>
  <c r="Z70" i="14"/>
  <c r="AE69" i="14"/>
  <c r="AD69" i="14"/>
  <c r="AC69" i="14"/>
  <c r="AB69" i="14"/>
  <c r="AA69" i="14"/>
  <c r="Z69" i="14"/>
  <c r="AE68" i="14"/>
  <c r="AD68" i="14"/>
  <c r="AC68" i="14"/>
  <c r="AB68" i="14"/>
  <c r="AA68" i="14"/>
  <c r="Z68" i="14"/>
  <c r="AE67" i="14"/>
  <c r="AD67" i="14"/>
  <c r="AC67" i="14"/>
  <c r="AB67" i="14"/>
  <c r="AA67" i="14"/>
  <c r="Z67" i="14"/>
  <c r="AE66" i="14"/>
  <c r="AD66" i="14"/>
  <c r="AC66" i="14"/>
  <c r="AB66" i="14"/>
  <c r="AA66" i="14"/>
  <c r="Z66" i="14"/>
  <c r="AA65" i="14"/>
  <c r="AE64" i="14"/>
  <c r="AD64" i="14"/>
  <c r="AC64" i="14"/>
  <c r="AB64" i="14"/>
  <c r="Z64" i="14"/>
  <c r="AE63" i="14"/>
  <c r="AD63" i="14"/>
  <c r="AC63" i="14"/>
  <c r="AB63" i="14"/>
  <c r="AA63" i="14"/>
  <c r="Z63" i="14"/>
  <c r="AE62" i="14"/>
  <c r="AD62" i="14"/>
  <c r="AC62" i="14"/>
  <c r="AB62" i="14"/>
  <c r="AA62" i="14"/>
  <c r="Z62" i="14"/>
  <c r="AE61" i="14"/>
  <c r="AD61" i="14"/>
  <c r="AC61" i="14"/>
  <c r="AB61" i="14"/>
  <c r="AA61" i="14"/>
  <c r="Z61" i="14"/>
  <c r="AE60" i="14"/>
  <c r="AD60" i="14"/>
  <c r="AC60" i="14"/>
  <c r="AB60" i="14"/>
  <c r="AA60" i="14"/>
  <c r="Z60" i="14"/>
  <c r="AE59" i="14"/>
  <c r="AD59" i="14"/>
  <c r="AC59" i="14"/>
  <c r="AB59" i="14"/>
  <c r="AA59" i="14"/>
  <c r="Z59" i="14"/>
  <c r="AE58" i="14"/>
  <c r="AD58" i="14"/>
  <c r="AC58" i="14"/>
  <c r="AB58" i="14"/>
  <c r="AA58" i="14"/>
  <c r="Z58" i="14"/>
  <c r="AE57" i="14"/>
  <c r="AD57" i="14"/>
  <c r="AC57" i="14"/>
  <c r="AB57" i="14"/>
  <c r="AA57" i="14"/>
  <c r="Z57" i="14"/>
  <c r="AE56" i="14"/>
  <c r="AD56" i="14"/>
  <c r="AC56" i="14"/>
  <c r="AB56" i="14"/>
  <c r="AA56" i="14"/>
  <c r="Z56" i="14"/>
  <c r="AE55" i="14"/>
  <c r="AD55" i="14"/>
  <c r="AC55" i="14"/>
  <c r="AB55" i="14"/>
  <c r="AA55" i="14"/>
  <c r="Z55" i="14"/>
  <c r="AE54" i="14"/>
  <c r="AD54" i="14"/>
  <c r="AC54" i="14"/>
  <c r="AB54" i="14"/>
  <c r="AA54" i="14"/>
  <c r="Z54" i="14"/>
  <c r="AA53" i="14"/>
  <c r="AE52" i="14"/>
  <c r="AD52" i="14"/>
  <c r="AC52" i="14"/>
  <c r="AB52" i="14"/>
  <c r="Z52" i="14"/>
  <c r="AE51" i="14"/>
  <c r="AD51" i="14"/>
  <c r="AC51" i="14"/>
  <c r="AB51" i="14"/>
  <c r="AA51" i="14"/>
  <c r="Z51" i="14"/>
  <c r="AE50" i="14"/>
  <c r="AD50" i="14"/>
  <c r="AC50" i="14"/>
  <c r="AB50" i="14"/>
  <c r="AA50" i="14"/>
  <c r="Z50" i="14"/>
  <c r="AE49" i="14"/>
  <c r="AD49" i="14"/>
  <c r="AC49" i="14"/>
  <c r="AB49" i="14"/>
  <c r="AA49" i="14"/>
  <c r="Z49" i="14"/>
  <c r="AE48" i="14"/>
  <c r="AD48" i="14"/>
  <c r="AC48" i="14"/>
  <c r="AB48" i="14"/>
  <c r="AA48" i="14"/>
  <c r="Z48" i="14"/>
  <c r="AE47" i="14"/>
  <c r="AD47" i="14"/>
  <c r="AC47" i="14"/>
  <c r="AB47" i="14"/>
  <c r="AA47" i="14"/>
  <c r="Z47" i="14"/>
  <c r="AE46" i="14"/>
  <c r="AD46" i="14"/>
  <c r="AC46" i="14"/>
  <c r="AB46" i="14"/>
  <c r="AA46" i="14"/>
  <c r="Z46" i="14"/>
  <c r="AE45" i="14"/>
  <c r="AD45" i="14"/>
  <c r="AC45" i="14"/>
  <c r="AB45" i="14"/>
  <c r="AA45" i="14"/>
  <c r="Z45" i="14"/>
  <c r="AE44" i="14"/>
  <c r="AD44" i="14"/>
  <c r="AC44" i="14"/>
  <c r="AB44" i="14"/>
  <c r="AA44" i="14"/>
  <c r="Z44" i="14"/>
  <c r="AE43" i="14"/>
  <c r="AD43" i="14"/>
  <c r="AC43" i="14"/>
  <c r="AB43" i="14"/>
  <c r="AA43" i="14"/>
  <c r="Z43" i="14"/>
  <c r="AE42" i="14"/>
  <c r="AD42" i="14"/>
  <c r="AC42" i="14"/>
  <c r="AB42" i="14"/>
  <c r="AA42" i="14"/>
  <c r="Z42" i="14"/>
  <c r="AA41" i="14"/>
  <c r="AE40" i="14"/>
  <c r="AD40" i="14"/>
  <c r="AC40" i="14"/>
  <c r="AB40" i="14"/>
  <c r="Z40" i="14"/>
  <c r="AE39" i="14"/>
  <c r="AD39" i="14"/>
  <c r="AC39" i="14"/>
  <c r="AB39" i="14"/>
  <c r="AA39" i="14"/>
  <c r="Z39" i="14"/>
  <c r="AE38" i="14"/>
  <c r="AD38" i="14"/>
  <c r="AC38" i="14"/>
  <c r="AB38" i="14"/>
  <c r="AA38" i="14"/>
  <c r="Z38" i="14"/>
  <c r="AE37" i="14"/>
  <c r="AD37" i="14"/>
  <c r="AC37" i="14"/>
  <c r="AB37" i="14"/>
  <c r="AA37" i="14"/>
  <c r="Z37" i="14"/>
  <c r="AE36" i="14"/>
  <c r="AD36" i="14"/>
  <c r="AC36" i="14"/>
  <c r="AB36" i="14"/>
  <c r="AA36" i="14"/>
  <c r="Z36" i="14"/>
  <c r="AE35" i="14"/>
  <c r="AD35" i="14"/>
  <c r="AC35" i="14"/>
  <c r="AB35" i="14"/>
  <c r="AA35" i="14"/>
  <c r="Z35" i="14"/>
  <c r="AE34" i="14"/>
  <c r="AD34" i="14"/>
  <c r="AC34" i="14"/>
  <c r="AB34" i="14"/>
  <c r="AA34" i="14"/>
  <c r="Z34" i="14"/>
  <c r="AE33" i="14"/>
  <c r="AD33" i="14"/>
  <c r="AC33" i="14"/>
  <c r="AB33" i="14"/>
  <c r="AA33" i="14"/>
  <c r="Z33" i="14"/>
  <c r="AE32" i="14"/>
  <c r="AD32" i="14"/>
  <c r="AC32" i="14"/>
  <c r="AB32" i="14"/>
  <c r="AA32" i="14"/>
  <c r="Z32" i="14"/>
  <c r="AE31" i="14"/>
  <c r="AD31" i="14"/>
  <c r="AC31" i="14"/>
  <c r="AB31" i="14"/>
  <c r="AA31" i="14"/>
  <c r="Z31" i="14"/>
  <c r="AE30" i="14"/>
  <c r="AD30" i="14"/>
  <c r="AC30" i="14"/>
  <c r="AB30" i="14"/>
  <c r="AA30" i="14"/>
  <c r="Z30" i="14"/>
  <c r="AA29" i="14"/>
  <c r="AE28" i="14"/>
  <c r="AD28" i="14"/>
  <c r="AC28" i="14"/>
  <c r="AB28" i="14"/>
  <c r="Z28" i="14"/>
  <c r="AE27" i="14"/>
  <c r="AD27" i="14"/>
  <c r="AC27" i="14"/>
  <c r="AB27" i="14"/>
  <c r="AA27" i="14"/>
  <c r="Z27" i="14"/>
  <c r="AE26" i="14"/>
  <c r="AD26" i="14"/>
  <c r="AC26" i="14"/>
  <c r="AB26" i="14"/>
  <c r="AA26" i="14"/>
  <c r="Z26" i="14"/>
  <c r="AE25" i="14"/>
  <c r="AD25" i="14"/>
  <c r="AC25" i="14"/>
  <c r="AB25" i="14"/>
  <c r="AA25" i="14"/>
  <c r="Z25" i="14"/>
  <c r="AE24" i="14"/>
  <c r="AD24" i="14"/>
  <c r="AC24" i="14"/>
  <c r="AB24" i="14"/>
  <c r="AA24" i="14"/>
  <c r="Z24" i="14"/>
  <c r="AE23" i="14"/>
  <c r="AD23" i="14"/>
  <c r="AC23" i="14"/>
  <c r="AB23" i="14"/>
  <c r="AA23" i="14"/>
  <c r="Z23" i="14"/>
  <c r="AE22" i="14"/>
  <c r="AD22" i="14"/>
  <c r="AC22" i="14"/>
  <c r="AB22" i="14"/>
  <c r="AA22" i="14"/>
  <c r="Z22" i="14"/>
  <c r="AE21" i="14"/>
  <c r="AD21" i="14"/>
  <c r="AC21" i="14"/>
  <c r="AB21" i="14"/>
  <c r="AA21" i="14"/>
  <c r="Z21" i="14"/>
  <c r="AE20" i="14"/>
  <c r="AD20" i="14"/>
  <c r="AC20" i="14"/>
  <c r="AB20" i="14"/>
  <c r="AA20" i="14"/>
  <c r="Z20" i="14"/>
  <c r="AE19" i="14"/>
  <c r="AD19" i="14"/>
  <c r="AC19" i="14"/>
  <c r="AB19" i="14"/>
  <c r="AA19" i="14"/>
  <c r="Z19" i="14"/>
  <c r="AE18" i="14"/>
  <c r="AD18" i="14"/>
  <c r="AC18" i="14"/>
  <c r="AB18" i="14"/>
  <c r="AA18" i="14"/>
  <c r="Z18" i="14"/>
  <c r="AA17" i="14"/>
  <c r="AE16" i="14"/>
  <c r="AD16" i="14"/>
  <c r="AC16" i="14"/>
  <c r="AB16" i="14"/>
  <c r="Z16" i="14"/>
  <c r="AE15" i="14"/>
  <c r="AD15" i="14"/>
  <c r="AC15" i="14"/>
  <c r="AB15" i="14"/>
  <c r="AA15" i="14"/>
  <c r="Z15" i="14"/>
  <c r="AE14" i="14"/>
  <c r="AD14" i="14"/>
  <c r="AC14" i="14"/>
  <c r="AB14" i="14"/>
  <c r="AA14" i="14"/>
  <c r="Z14" i="14"/>
  <c r="AE13" i="14"/>
  <c r="AD13" i="14"/>
  <c r="AC13" i="14"/>
  <c r="AB13" i="14"/>
  <c r="AA13" i="14"/>
  <c r="Z13" i="14"/>
  <c r="AE12" i="14"/>
  <c r="AD12" i="14"/>
  <c r="AC12" i="14"/>
  <c r="AB12" i="14"/>
  <c r="AA12" i="14"/>
  <c r="Z12" i="14"/>
  <c r="AE11" i="14"/>
  <c r="AD11" i="14"/>
  <c r="AC11" i="14"/>
  <c r="AB11" i="14"/>
  <c r="AA11" i="14"/>
  <c r="Z11" i="14"/>
  <c r="AE10" i="14"/>
  <c r="AD10" i="14"/>
  <c r="AC10" i="14"/>
  <c r="AB10" i="14"/>
  <c r="AA10" i="14"/>
  <c r="Z10" i="14"/>
  <c r="AE9" i="14"/>
  <c r="AD9" i="14"/>
  <c r="AC9" i="14"/>
  <c r="AB9" i="14"/>
  <c r="AA9" i="14"/>
  <c r="Z9" i="14"/>
  <c r="AE8" i="14"/>
  <c r="AD8" i="14"/>
  <c r="AC8" i="14"/>
  <c r="AB8" i="14"/>
  <c r="AA8" i="14"/>
  <c r="Z8" i="14"/>
  <c r="AE7" i="14"/>
  <c r="AD7" i="14"/>
  <c r="AC7" i="14"/>
  <c r="AB7" i="14"/>
  <c r="AA7" i="14"/>
  <c r="Z7" i="14"/>
  <c r="AE6" i="14"/>
  <c r="AD6" i="14"/>
  <c r="AC6" i="14"/>
  <c r="AB6" i="14"/>
  <c r="AA6" i="14"/>
  <c r="Z6" i="14"/>
  <c r="AA5" i="14"/>
  <c r="AE4" i="14"/>
  <c r="AD4" i="14"/>
  <c r="AC4" i="14"/>
  <c r="AB4" i="14"/>
  <c r="Z4" i="14"/>
  <c r="AE3" i="14"/>
  <c r="AD3" i="14"/>
  <c r="AC3" i="14"/>
  <c r="AB3" i="14"/>
  <c r="AA3" i="14"/>
  <c r="Z3" i="14"/>
  <c r="X363" i="14"/>
  <c r="W363" i="14"/>
  <c r="V363" i="14"/>
  <c r="U363" i="14"/>
  <c r="T363" i="14"/>
  <c r="S363" i="14"/>
  <c r="X362" i="14"/>
  <c r="W362" i="14"/>
  <c r="V362" i="14"/>
  <c r="U362" i="14"/>
  <c r="T362" i="14"/>
  <c r="S362" i="14"/>
  <c r="X361" i="14"/>
  <c r="W361" i="14"/>
  <c r="V361" i="14"/>
  <c r="U361" i="14"/>
  <c r="T361" i="14"/>
  <c r="S361" i="14"/>
  <c r="X360" i="14"/>
  <c r="W360" i="14"/>
  <c r="V360" i="14"/>
  <c r="U360" i="14"/>
  <c r="T360" i="14"/>
  <c r="S360" i="14"/>
  <c r="X359" i="14"/>
  <c r="W359" i="14"/>
  <c r="V359" i="14"/>
  <c r="U359" i="14"/>
  <c r="T359" i="14"/>
  <c r="S359" i="14"/>
  <c r="X358" i="14"/>
  <c r="W358" i="14"/>
  <c r="V358" i="14"/>
  <c r="U358" i="14"/>
  <c r="T358" i="14"/>
  <c r="S358" i="14"/>
  <c r="X357" i="14"/>
  <c r="W357" i="14"/>
  <c r="V357" i="14"/>
  <c r="U357" i="14"/>
  <c r="T357" i="14"/>
  <c r="S357" i="14"/>
  <c r="X356" i="14"/>
  <c r="W356" i="14"/>
  <c r="V356" i="14"/>
  <c r="U356" i="14"/>
  <c r="T356" i="14"/>
  <c r="S356" i="14"/>
  <c r="X355" i="14"/>
  <c r="W355" i="14"/>
  <c r="V355" i="14"/>
  <c r="U355" i="14"/>
  <c r="T355" i="14"/>
  <c r="S355" i="14"/>
  <c r="X354" i="14"/>
  <c r="W354" i="14"/>
  <c r="V354" i="14"/>
  <c r="U354" i="14"/>
  <c r="T354" i="14"/>
  <c r="S354" i="14"/>
  <c r="X353" i="14"/>
  <c r="W353" i="14"/>
  <c r="V353" i="14"/>
  <c r="U353" i="14"/>
  <c r="T353" i="14"/>
  <c r="S353" i="14"/>
  <c r="X352" i="14"/>
  <c r="W352" i="14"/>
  <c r="V352" i="14"/>
  <c r="U352" i="14"/>
  <c r="T352" i="14"/>
  <c r="S352" i="14"/>
  <c r="X351" i="14"/>
  <c r="W351" i="14"/>
  <c r="V351" i="14"/>
  <c r="U351" i="14"/>
  <c r="T351" i="14"/>
  <c r="S351" i="14"/>
  <c r="X350" i="14"/>
  <c r="W350" i="14"/>
  <c r="V350" i="14"/>
  <c r="U350" i="14"/>
  <c r="T350" i="14"/>
  <c r="S350" i="14"/>
  <c r="X349" i="14"/>
  <c r="W349" i="14"/>
  <c r="V349" i="14"/>
  <c r="U349" i="14"/>
  <c r="T349" i="14"/>
  <c r="S349" i="14"/>
  <c r="X348" i="14"/>
  <c r="W348" i="14"/>
  <c r="V348" i="14"/>
  <c r="U348" i="14"/>
  <c r="T348" i="14"/>
  <c r="S348" i="14"/>
  <c r="X347" i="14"/>
  <c r="W347" i="14"/>
  <c r="V347" i="14"/>
  <c r="U347" i="14"/>
  <c r="T347" i="14"/>
  <c r="S347" i="14"/>
  <c r="X346" i="14"/>
  <c r="W346" i="14"/>
  <c r="V346" i="14"/>
  <c r="U346" i="14"/>
  <c r="T346" i="14"/>
  <c r="S346" i="14"/>
  <c r="X345" i="14"/>
  <c r="W345" i="14"/>
  <c r="V345" i="14"/>
  <c r="U345" i="14"/>
  <c r="T345" i="14"/>
  <c r="S345" i="14"/>
  <c r="X344" i="14"/>
  <c r="W344" i="14"/>
  <c r="V344" i="14"/>
  <c r="U344" i="14"/>
  <c r="T344" i="14"/>
  <c r="S344" i="14"/>
  <c r="X343" i="14"/>
  <c r="W343" i="14"/>
  <c r="V343" i="14"/>
  <c r="U343" i="14"/>
  <c r="T343" i="14"/>
  <c r="S343" i="14"/>
  <c r="X342" i="14"/>
  <c r="W342" i="14"/>
  <c r="V342" i="14"/>
  <c r="U342" i="14"/>
  <c r="T342" i="14"/>
  <c r="S342" i="14"/>
  <c r="X341" i="14"/>
  <c r="W341" i="14"/>
  <c r="V341" i="14"/>
  <c r="U341" i="14"/>
  <c r="T341" i="14"/>
  <c r="S341" i="14"/>
  <c r="X340" i="14"/>
  <c r="W340" i="14"/>
  <c r="V340" i="14"/>
  <c r="U340" i="14"/>
  <c r="T340" i="14"/>
  <c r="S340" i="14"/>
  <c r="X339" i="14"/>
  <c r="W339" i="14"/>
  <c r="V339" i="14"/>
  <c r="U339" i="14"/>
  <c r="T339" i="14"/>
  <c r="S339" i="14"/>
  <c r="X338" i="14"/>
  <c r="W338" i="14"/>
  <c r="V338" i="14"/>
  <c r="U338" i="14"/>
  <c r="T338" i="14"/>
  <c r="S338" i="14"/>
  <c r="X337" i="14"/>
  <c r="W337" i="14"/>
  <c r="V337" i="14"/>
  <c r="U337" i="14"/>
  <c r="T337" i="14"/>
  <c r="S337" i="14"/>
  <c r="X336" i="14"/>
  <c r="W336" i="14"/>
  <c r="V336" i="14"/>
  <c r="U336" i="14"/>
  <c r="T336" i="14"/>
  <c r="S336" i="14"/>
  <c r="X335" i="14"/>
  <c r="W335" i="14"/>
  <c r="V335" i="14"/>
  <c r="U335" i="14"/>
  <c r="T335" i="14"/>
  <c r="S335" i="14"/>
  <c r="X334" i="14"/>
  <c r="W334" i="14"/>
  <c r="V334" i="14"/>
  <c r="U334" i="14"/>
  <c r="T334" i="14"/>
  <c r="S334" i="14"/>
  <c r="X333" i="14"/>
  <c r="W333" i="14"/>
  <c r="V333" i="14"/>
  <c r="U333" i="14"/>
  <c r="T333" i="14"/>
  <c r="S333" i="14"/>
  <c r="X332" i="14"/>
  <c r="W332" i="14"/>
  <c r="V332" i="14"/>
  <c r="U332" i="14"/>
  <c r="T332" i="14"/>
  <c r="S332" i="14"/>
  <c r="X331" i="14"/>
  <c r="W331" i="14"/>
  <c r="V331" i="14"/>
  <c r="U331" i="14"/>
  <c r="T331" i="14"/>
  <c r="S331" i="14"/>
  <c r="X330" i="14"/>
  <c r="W330" i="14"/>
  <c r="V330" i="14"/>
  <c r="U330" i="14"/>
  <c r="T330" i="14"/>
  <c r="S330" i="14"/>
  <c r="X329" i="14"/>
  <c r="W329" i="14"/>
  <c r="V329" i="14"/>
  <c r="U329" i="14"/>
  <c r="T329" i="14"/>
  <c r="S329" i="14"/>
  <c r="X328" i="14"/>
  <c r="W328" i="14"/>
  <c r="V328" i="14"/>
  <c r="U328" i="14"/>
  <c r="T328" i="14"/>
  <c r="S328" i="14"/>
  <c r="X327" i="14"/>
  <c r="W327" i="14"/>
  <c r="V327" i="14"/>
  <c r="U327" i="14"/>
  <c r="T327" i="14"/>
  <c r="S327" i="14"/>
  <c r="X326" i="14"/>
  <c r="W326" i="14"/>
  <c r="V326" i="14"/>
  <c r="U326" i="14"/>
  <c r="T326" i="14"/>
  <c r="S326" i="14"/>
  <c r="X325" i="14"/>
  <c r="W325" i="14"/>
  <c r="V325" i="14"/>
  <c r="U325" i="14"/>
  <c r="T325" i="14"/>
  <c r="S325" i="14"/>
  <c r="X324" i="14"/>
  <c r="W324" i="14"/>
  <c r="V324" i="14"/>
  <c r="U324" i="14"/>
  <c r="T324" i="14"/>
  <c r="S324" i="14"/>
  <c r="X323" i="14"/>
  <c r="W323" i="14"/>
  <c r="V323" i="14"/>
  <c r="U323" i="14"/>
  <c r="T323" i="14"/>
  <c r="S323" i="14"/>
  <c r="X322" i="14"/>
  <c r="W322" i="14"/>
  <c r="V322" i="14"/>
  <c r="U322" i="14"/>
  <c r="T322" i="14"/>
  <c r="S322" i="14"/>
  <c r="X321" i="14"/>
  <c r="W321" i="14"/>
  <c r="V321" i="14"/>
  <c r="U321" i="14"/>
  <c r="T321" i="14"/>
  <c r="S321" i="14"/>
  <c r="X320" i="14"/>
  <c r="W320" i="14"/>
  <c r="V320" i="14"/>
  <c r="U320" i="14"/>
  <c r="T320" i="14"/>
  <c r="S320" i="14"/>
  <c r="X319" i="14"/>
  <c r="W319" i="14"/>
  <c r="V319" i="14"/>
  <c r="U319" i="14"/>
  <c r="T319" i="14"/>
  <c r="S319" i="14"/>
  <c r="X318" i="14"/>
  <c r="W318" i="14"/>
  <c r="V318" i="14"/>
  <c r="U318" i="14"/>
  <c r="T318" i="14"/>
  <c r="S318" i="14"/>
  <c r="X317" i="14"/>
  <c r="W317" i="14"/>
  <c r="V317" i="14"/>
  <c r="U317" i="14"/>
  <c r="T317" i="14"/>
  <c r="S317" i="14"/>
  <c r="X316" i="14"/>
  <c r="W316" i="14"/>
  <c r="V316" i="14"/>
  <c r="U316" i="14"/>
  <c r="T316" i="14"/>
  <c r="S316" i="14"/>
  <c r="X315" i="14"/>
  <c r="W315" i="14"/>
  <c r="V315" i="14"/>
  <c r="U315" i="14"/>
  <c r="T315" i="14"/>
  <c r="S315" i="14"/>
  <c r="X314" i="14"/>
  <c r="W314" i="14"/>
  <c r="V314" i="14"/>
  <c r="U314" i="14"/>
  <c r="T314" i="14"/>
  <c r="S314" i="14"/>
  <c r="X313" i="14"/>
  <c r="W313" i="14"/>
  <c r="V313" i="14"/>
  <c r="U313" i="14"/>
  <c r="T313" i="14"/>
  <c r="S313" i="14"/>
  <c r="X312" i="14"/>
  <c r="W312" i="14"/>
  <c r="V312" i="14"/>
  <c r="U312" i="14"/>
  <c r="T312" i="14"/>
  <c r="S312" i="14"/>
  <c r="X311" i="14"/>
  <c r="W311" i="14"/>
  <c r="V311" i="14"/>
  <c r="U311" i="14"/>
  <c r="T311" i="14"/>
  <c r="S311" i="14"/>
  <c r="X310" i="14"/>
  <c r="W310" i="14"/>
  <c r="V310" i="14"/>
  <c r="U310" i="14"/>
  <c r="T310" i="14"/>
  <c r="S310" i="14"/>
  <c r="X309" i="14"/>
  <c r="W309" i="14"/>
  <c r="V309" i="14"/>
  <c r="U309" i="14"/>
  <c r="T309" i="14"/>
  <c r="S309" i="14"/>
  <c r="X308" i="14"/>
  <c r="W308" i="14"/>
  <c r="V308" i="14"/>
  <c r="U308" i="14"/>
  <c r="T308" i="14"/>
  <c r="S308" i="14"/>
  <c r="X307" i="14"/>
  <c r="W307" i="14"/>
  <c r="V307" i="14"/>
  <c r="U307" i="14"/>
  <c r="T307" i="14"/>
  <c r="S307" i="14"/>
  <c r="X306" i="14"/>
  <c r="W306" i="14"/>
  <c r="V306" i="14"/>
  <c r="U306" i="14"/>
  <c r="T306" i="14"/>
  <c r="S306" i="14"/>
  <c r="X305" i="14"/>
  <c r="W305" i="14"/>
  <c r="V305" i="14"/>
  <c r="U305" i="14"/>
  <c r="T305" i="14"/>
  <c r="S305" i="14"/>
  <c r="X304" i="14"/>
  <c r="W304" i="14"/>
  <c r="V304" i="14"/>
  <c r="U304" i="14"/>
  <c r="T304" i="14"/>
  <c r="S304" i="14"/>
  <c r="X303" i="14"/>
  <c r="W303" i="14"/>
  <c r="V303" i="14"/>
  <c r="U303" i="14"/>
  <c r="T303" i="14"/>
  <c r="S303" i="14"/>
  <c r="X302" i="14"/>
  <c r="W302" i="14"/>
  <c r="V302" i="14"/>
  <c r="U302" i="14"/>
  <c r="T302" i="14"/>
  <c r="S302" i="14"/>
  <c r="X301" i="14"/>
  <c r="W301" i="14"/>
  <c r="V301" i="14"/>
  <c r="U301" i="14"/>
  <c r="T301" i="14"/>
  <c r="S301" i="14"/>
  <c r="X300" i="14"/>
  <c r="W300" i="14"/>
  <c r="V300" i="14"/>
  <c r="U300" i="14"/>
  <c r="T300" i="14"/>
  <c r="S300" i="14"/>
  <c r="X299" i="14"/>
  <c r="W299" i="14"/>
  <c r="V299" i="14"/>
  <c r="U299" i="14"/>
  <c r="T299" i="14"/>
  <c r="S299" i="14"/>
  <c r="X298" i="14"/>
  <c r="W298" i="14"/>
  <c r="V298" i="14"/>
  <c r="U298" i="14"/>
  <c r="T298" i="14"/>
  <c r="S298" i="14"/>
  <c r="X297" i="14"/>
  <c r="W297" i="14"/>
  <c r="V297" i="14"/>
  <c r="U297" i="14"/>
  <c r="T297" i="14"/>
  <c r="S297" i="14"/>
  <c r="X296" i="14"/>
  <c r="W296" i="14"/>
  <c r="V296" i="14"/>
  <c r="U296" i="14"/>
  <c r="T296" i="14"/>
  <c r="S296" i="14"/>
  <c r="X295" i="14"/>
  <c r="W295" i="14"/>
  <c r="V295" i="14"/>
  <c r="U295" i="14"/>
  <c r="T295" i="14"/>
  <c r="S295" i="14"/>
  <c r="X294" i="14"/>
  <c r="W294" i="14"/>
  <c r="V294" i="14"/>
  <c r="U294" i="14"/>
  <c r="T294" i="14"/>
  <c r="S294" i="14"/>
  <c r="X293" i="14"/>
  <c r="W293" i="14"/>
  <c r="V293" i="14"/>
  <c r="U293" i="14"/>
  <c r="T293" i="14"/>
  <c r="S293" i="14"/>
  <c r="X292" i="14"/>
  <c r="W292" i="14"/>
  <c r="V292" i="14"/>
  <c r="U292" i="14"/>
  <c r="T292" i="14"/>
  <c r="S292" i="14"/>
  <c r="X291" i="14"/>
  <c r="W291" i="14"/>
  <c r="V291" i="14"/>
  <c r="U291" i="14"/>
  <c r="T291" i="14"/>
  <c r="S291" i="14"/>
  <c r="X290" i="14"/>
  <c r="W290" i="14"/>
  <c r="V290" i="14"/>
  <c r="U290" i="14"/>
  <c r="T290" i="14"/>
  <c r="S290" i="14"/>
  <c r="X289" i="14"/>
  <c r="W289" i="14"/>
  <c r="V289" i="14"/>
  <c r="U289" i="14"/>
  <c r="T289" i="14"/>
  <c r="S289" i="14"/>
  <c r="X288" i="14"/>
  <c r="W288" i="14"/>
  <c r="V288" i="14"/>
  <c r="U288" i="14"/>
  <c r="T288" i="14"/>
  <c r="S288" i="14"/>
  <c r="X287" i="14"/>
  <c r="W287" i="14"/>
  <c r="V287" i="14"/>
  <c r="U287" i="14"/>
  <c r="T287" i="14"/>
  <c r="S287" i="14"/>
  <c r="X286" i="14"/>
  <c r="W286" i="14"/>
  <c r="V286" i="14"/>
  <c r="U286" i="14"/>
  <c r="T286" i="14"/>
  <c r="S286" i="14"/>
  <c r="X285" i="14"/>
  <c r="W285" i="14"/>
  <c r="V285" i="14"/>
  <c r="U285" i="14"/>
  <c r="T285" i="14"/>
  <c r="S285" i="14"/>
  <c r="X284" i="14"/>
  <c r="W284" i="14"/>
  <c r="V284" i="14"/>
  <c r="U284" i="14"/>
  <c r="T284" i="14"/>
  <c r="S284" i="14"/>
  <c r="X283" i="14"/>
  <c r="W283" i="14"/>
  <c r="V283" i="14"/>
  <c r="U283" i="14"/>
  <c r="T283" i="14"/>
  <c r="S283" i="14"/>
  <c r="X282" i="14"/>
  <c r="W282" i="14"/>
  <c r="V282" i="14"/>
  <c r="U282" i="14"/>
  <c r="T282" i="14"/>
  <c r="S282" i="14"/>
  <c r="X281" i="14"/>
  <c r="W281" i="14"/>
  <c r="V281" i="14"/>
  <c r="U281" i="14"/>
  <c r="T281" i="14"/>
  <c r="S281" i="14"/>
  <c r="X280" i="14"/>
  <c r="W280" i="14"/>
  <c r="V280" i="14"/>
  <c r="U280" i="14"/>
  <c r="T280" i="14"/>
  <c r="S280" i="14"/>
  <c r="X279" i="14"/>
  <c r="W279" i="14"/>
  <c r="V279" i="14"/>
  <c r="U279" i="14"/>
  <c r="T279" i="14"/>
  <c r="S279" i="14"/>
  <c r="X278" i="14"/>
  <c r="W278" i="14"/>
  <c r="V278" i="14"/>
  <c r="U278" i="14"/>
  <c r="T278" i="14"/>
  <c r="S278" i="14"/>
  <c r="X277" i="14"/>
  <c r="W277" i="14"/>
  <c r="V277" i="14"/>
  <c r="U277" i="14"/>
  <c r="T277" i="14"/>
  <c r="S277" i="14"/>
  <c r="X276" i="14"/>
  <c r="W276" i="14"/>
  <c r="V276" i="14"/>
  <c r="U276" i="14"/>
  <c r="T276" i="14"/>
  <c r="S276" i="14"/>
  <c r="X275" i="14"/>
  <c r="W275" i="14"/>
  <c r="V275" i="14"/>
  <c r="U275" i="14"/>
  <c r="T275" i="14"/>
  <c r="S275" i="14"/>
  <c r="X274" i="14"/>
  <c r="W274" i="14"/>
  <c r="V274" i="14"/>
  <c r="U274" i="14"/>
  <c r="T274" i="14"/>
  <c r="S274" i="14"/>
  <c r="X273" i="14"/>
  <c r="W273" i="14"/>
  <c r="V273" i="14"/>
  <c r="U273" i="14"/>
  <c r="T273" i="14"/>
  <c r="S273" i="14"/>
  <c r="X272" i="14"/>
  <c r="W272" i="14"/>
  <c r="V272" i="14"/>
  <c r="U272" i="14"/>
  <c r="T272" i="14"/>
  <c r="S272" i="14"/>
  <c r="X271" i="14"/>
  <c r="W271" i="14"/>
  <c r="V271" i="14"/>
  <c r="U271" i="14"/>
  <c r="T271" i="14"/>
  <c r="S271" i="14"/>
  <c r="X270" i="14"/>
  <c r="W270" i="14"/>
  <c r="V270" i="14"/>
  <c r="U270" i="14"/>
  <c r="T270" i="14"/>
  <c r="S270" i="14"/>
  <c r="X269" i="14"/>
  <c r="W269" i="14"/>
  <c r="V269" i="14"/>
  <c r="U269" i="14"/>
  <c r="T269" i="14"/>
  <c r="S269" i="14"/>
  <c r="X268" i="14"/>
  <c r="W268" i="14"/>
  <c r="V268" i="14"/>
  <c r="U268" i="14"/>
  <c r="T268" i="14"/>
  <c r="S268" i="14"/>
  <c r="X267" i="14"/>
  <c r="W267" i="14"/>
  <c r="V267" i="14"/>
  <c r="U267" i="14"/>
  <c r="T267" i="14"/>
  <c r="S267" i="14"/>
  <c r="X266" i="14"/>
  <c r="W266" i="14"/>
  <c r="V266" i="14"/>
  <c r="U266" i="14"/>
  <c r="T266" i="14"/>
  <c r="S266" i="14"/>
  <c r="X265" i="14"/>
  <c r="W265" i="14"/>
  <c r="V265" i="14"/>
  <c r="U265" i="14"/>
  <c r="T265" i="14"/>
  <c r="S265" i="14"/>
  <c r="X264" i="14"/>
  <c r="W264" i="14"/>
  <c r="V264" i="14"/>
  <c r="U264" i="14"/>
  <c r="T264" i="14"/>
  <c r="S264" i="14"/>
  <c r="X263" i="14"/>
  <c r="W263" i="14"/>
  <c r="V263" i="14"/>
  <c r="U263" i="14"/>
  <c r="T263" i="14"/>
  <c r="S263" i="14"/>
  <c r="X262" i="14"/>
  <c r="W262" i="14"/>
  <c r="V262" i="14"/>
  <c r="U262" i="14"/>
  <c r="T262" i="14"/>
  <c r="S262" i="14"/>
  <c r="X261" i="14"/>
  <c r="W261" i="14"/>
  <c r="V261" i="14"/>
  <c r="U261" i="14"/>
  <c r="T261" i="14"/>
  <c r="S261" i="14"/>
  <c r="X260" i="14"/>
  <c r="W260" i="14"/>
  <c r="V260" i="14"/>
  <c r="U260" i="14"/>
  <c r="T260" i="14"/>
  <c r="S260" i="14"/>
  <c r="X259" i="14"/>
  <c r="W259" i="14"/>
  <c r="V259" i="14"/>
  <c r="U259" i="14"/>
  <c r="T259" i="14"/>
  <c r="S259" i="14"/>
  <c r="X258" i="14"/>
  <c r="W258" i="14"/>
  <c r="V258" i="14"/>
  <c r="U258" i="14"/>
  <c r="T258" i="14"/>
  <c r="S258" i="14"/>
  <c r="X257" i="14"/>
  <c r="W257" i="14"/>
  <c r="V257" i="14"/>
  <c r="U257" i="14"/>
  <c r="T257" i="14"/>
  <c r="S257" i="14"/>
  <c r="X256" i="14"/>
  <c r="W256" i="14"/>
  <c r="V256" i="14"/>
  <c r="U256" i="14"/>
  <c r="T256" i="14"/>
  <c r="S256" i="14"/>
  <c r="X255" i="14"/>
  <c r="W255" i="14"/>
  <c r="V255" i="14"/>
  <c r="U255" i="14"/>
  <c r="T255" i="14"/>
  <c r="S255" i="14"/>
  <c r="X254" i="14"/>
  <c r="W254" i="14"/>
  <c r="V254" i="14"/>
  <c r="U254" i="14"/>
  <c r="T254" i="14"/>
  <c r="S254" i="14"/>
  <c r="X253" i="14"/>
  <c r="W253" i="14"/>
  <c r="V253" i="14"/>
  <c r="U253" i="14"/>
  <c r="T253" i="14"/>
  <c r="S253" i="14"/>
  <c r="X252" i="14"/>
  <c r="W252" i="14"/>
  <c r="V252" i="14"/>
  <c r="U252" i="14"/>
  <c r="T252" i="14"/>
  <c r="S252" i="14"/>
  <c r="X251" i="14"/>
  <c r="W251" i="14"/>
  <c r="V251" i="14"/>
  <c r="U251" i="14"/>
  <c r="T251" i="14"/>
  <c r="S251" i="14"/>
  <c r="X250" i="14"/>
  <c r="W250" i="14"/>
  <c r="V250" i="14"/>
  <c r="U250" i="14"/>
  <c r="T250" i="14"/>
  <c r="S250" i="14"/>
  <c r="X249" i="14"/>
  <c r="W249" i="14"/>
  <c r="V249" i="14"/>
  <c r="U249" i="14"/>
  <c r="T249" i="14"/>
  <c r="S249" i="14"/>
  <c r="X248" i="14"/>
  <c r="W248" i="14"/>
  <c r="V248" i="14"/>
  <c r="U248" i="14"/>
  <c r="T248" i="14"/>
  <c r="S248" i="14"/>
  <c r="X247" i="14"/>
  <c r="W247" i="14"/>
  <c r="V247" i="14"/>
  <c r="U247" i="14"/>
  <c r="T247" i="14"/>
  <c r="S247" i="14"/>
  <c r="X246" i="14"/>
  <c r="W246" i="14"/>
  <c r="V246" i="14"/>
  <c r="U246" i="14"/>
  <c r="T246" i="14"/>
  <c r="S246" i="14"/>
  <c r="X245" i="14"/>
  <c r="W245" i="14"/>
  <c r="V245" i="14"/>
  <c r="U245" i="14"/>
  <c r="T245" i="14"/>
  <c r="S245" i="14"/>
  <c r="X244" i="14"/>
  <c r="W244" i="14"/>
  <c r="V244" i="14"/>
  <c r="U244" i="14"/>
  <c r="T244" i="14"/>
  <c r="S244" i="14"/>
  <c r="X243" i="14"/>
  <c r="W243" i="14"/>
  <c r="V243" i="14"/>
  <c r="U243" i="14"/>
  <c r="T243" i="14"/>
  <c r="S243" i="14"/>
  <c r="X242" i="14"/>
  <c r="W242" i="14"/>
  <c r="V242" i="14"/>
  <c r="U242" i="14"/>
  <c r="T242" i="14"/>
  <c r="S242" i="14"/>
  <c r="X241" i="14"/>
  <c r="W241" i="14"/>
  <c r="V241" i="14"/>
  <c r="U241" i="14"/>
  <c r="T241" i="14"/>
  <c r="S241" i="14"/>
  <c r="X240" i="14"/>
  <c r="W240" i="14"/>
  <c r="V240" i="14"/>
  <c r="U240" i="14"/>
  <c r="T240" i="14"/>
  <c r="S240" i="14"/>
  <c r="X239" i="14"/>
  <c r="W239" i="14"/>
  <c r="V239" i="14"/>
  <c r="U239" i="14"/>
  <c r="T239" i="14"/>
  <c r="S239" i="14"/>
  <c r="X238" i="14"/>
  <c r="W238" i="14"/>
  <c r="V238" i="14"/>
  <c r="U238" i="14"/>
  <c r="T238" i="14"/>
  <c r="S238" i="14"/>
  <c r="X237" i="14"/>
  <c r="W237" i="14"/>
  <c r="V237" i="14"/>
  <c r="U237" i="14"/>
  <c r="T237" i="14"/>
  <c r="S237" i="14"/>
  <c r="X236" i="14"/>
  <c r="W236" i="14"/>
  <c r="V236" i="14"/>
  <c r="U236" i="14"/>
  <c r="T236" i="14"/>
  <c r="S236" i="14"/>
  <c r="X235" i="14"/>
  <c r="W235" i="14"/>
  <c r="V235" i="14"/>
  <c r="U235" i="14"/>
  <c r="T235" i="14"/>
  <c r="S235" i="14"/>
  <c r="X234" i="14"/>
  <c r="W234" i="14"/>
  <c r="V234" i="14"/>
  <c r="U234" i="14"/>
  <c r="T234" i="14"/>
  <c r="S234" i="14"/>
  <c r="X233" i="14"/>
  <c r="W233" i="14"/>
  <c r="V233" i="14"/>
  <c r="U233" i="14"/>
  <c r="T233" i="14"/>
  <c r="S233" i="14"/>
  <c r="X232" i="14"/>
  <c r="W232" i="14"/>
  <c r="V232" i="14"/>
  <c r="U232" i="14"/>
  <c r="T232" i="14"/>
  <c r="S232" i="14"/>
  <c r="X231" i="14"/>
  <c r="W231" i="14"/>
  <c r="V231" i="14"/>
  <c r="U231" i="14"/>
  <c r="T231" i="14"/>
  <c r="S231" i="14"/>
  <c r="X230" i="14"/>
  <c r="W230" i="14"/>
  <c r="V230" i="14"/>
  <c r="U230" i="14"/>
  <c r="T230" i="14"/>
  <c r="S230" i="14"/>
  <c r="X229" i="14"/>
  <c r="W229" i="14"/>
  <c r="V229" i="14"/>
  <c r="U229" i="14"/>
  <c r="T229" i="14"/>
  <c r="S229" i="14"/>
  <c r="X228" i="14"/>
  <c r="W228" i="14"/>
  <c r="V228" i="14"/>
  <c r="U228" i="14"/>
  <c r="T228" i="14"/>
  <c r="S228" i="14"/>
  <c r="X227" i="14"/>
  <c r="W227" i="14"/>
  <c r="V227" i="14"/>
  <c r="U227" i="14"/>
  <c r="T227" i="14"/>
  <c r="S227" i="14"/>
  <c r="X226" i="14"/>
  <c r="W226" i="14"/>
  <c r="V226" i="14"/>
  <c r="U226" i="14"/>
  <c r="T226" i="14"/>
  <c r="S226" i="14"/>
  <c r="X225" i="14"/>
  <c r="W225" i="14"/>
  <c r="V225" i="14"/>
  <c r="U225" i="14"/>
  <c r="T225" i="14"/>
  <c r="S225" i="14"/>
  <c r="X224" i="14"/>
  <c r="W224" i="14"/>
  <c r="V224" i="14"/>
  <c r="U224" i="14"/>
  <c r="T224" i="14"/>
  <c r="S224" i="14"/>
  <c r="X223" i="14"/>
  <c r="W223" i="14"/>
  <c r="V223" i="14"/>
  <c r="U223" i="14"/>
  <c r="T223" i="14"/>
  <c r="S223" i="14"/>
  <c r="X222" i="14"/>
  <c r="W222" i="14"/>
  <c r="V222" i="14"/>
  <c r="U222" i="14"/>
  <c r="T222" i="14"/>
  <c r="S222" i="14"/>
  <c r="X221" i="14"/>
  <c r="W221" i="14"/>
  <c r="V221" i="14"/>
  <c r="U221" i="14"/>
  <c r="T221" i="14"/>
  <c r="S221" i="14"/>
  <c r="X220" i="14"/>
  <c r="W220" i="14"/>
  <c r="V220" i="14"/>
  <c r="U220" i="14"/>
  <c r="T220" i="14"/>
  <c r="S220" i="14"/>
  <c r="X219" i="14"/>
  <c r="W219" i="14"/>
  <c r="V219" i="14"/>
  <c r="U219" i="14"/>
  <c r="T219" i="14"/>
  <c r="S219" i="14"/>
  <c r="X218" i="14"/>
  <c r="W218" i="14"/>
  <c r="V218" i="14"/>
  <c r="U218" i="14"/>
  <c r="T218" i="14"/>
  <c r="S218" i="14"/>
  <c r="X217" i="14"/>
  <c r="W217" i="14"/>
  <c r="V217" i="14"/>
  <c r="U217" i="14"/>
  <c r="T217" i="14"/>
  <c r="S217" i="14"/>
  <c r="X216" i="14"/>
  <c r="W216" i="14"/>
  <c r="V216" i="14"/>
  <c r="U216" i="14"/>
  <c r="T216" i="14"/>
  <c r="S216" i="14"/>
  <c r="X215" i="14"/>
  <c r="W215" i="14"/>
  <c r="V215" i="14"/>
  <c r="U215" i="14"/>
  <c r="T215" i="14"/>
  <c r="S215" i="14"/>
  <c r="X214" i="14"/>
  <c r="W214" i="14"/>
  <c r="V214" i="14"/>
  <c r="U214" i="14"/>
  <c r="T214" i="14"/>
  <c r="S214" i="14"/>
  <c r="X213" i="14"/>
  <c r="W213" i="14"/>
  <c r="V213" i="14"/>
  <c r="U213" i="14"/>
  <c r="T213" i="14"/>
  <c r="S213" i="14"/>
  <c r="X212" i="14"/>
  <c r="W212" i="14"/>
  <c r="V212" i="14"/>
  <c r="U212" i="14"/>
  <c r="T212" i="14"/>
  <c r="S212" i="14"/>
  <c r="X211" i="14"/>
  <c r="W211" i="14"/>
  <c r="V211" i="14"/>
  <c r="U211" i="14"/>
  <c r="T211" i="14"/>
  <c r="S211" i="14"/>
  <c r="X210" i="14"/>
  <c r="W210" i="14"/>
  <c r="V210" i="14"/>
  <c r="U210" i="14"/>
  <c r="T210" i="14"/>
  <c r="S210" i="14"/>
  <c r="X209" i="14"/>
  <c r="W209" i="14"/>
  <c r="V209" i="14"/>
  <c r="U209" i="14"/>
  <c r="T209" i="14"/>
  <c r="S209" i="14"/>
  <c r="X208" i="14"/>
  <c r="W208" i="14"/>
  <c r="V208" i="14"/>
  <c r="U208" i="14"/>
  <c r="T208" i="14"/>
  <c r="S208" i="14"/>
  <c r="X207" i="14"/>
  <c r="W207" i="14"/>
  <c r="V207" i="14"/>
  <c r="U207" i="14"/>
  <c r="T207" i="14"/>
  <c r="S207" i="14"/>
  <c r="X206" i="14"/>
  <c r="W206" i="14"/>
  <c r="V206" i="14"/>
  <c r="U206" i="14"/>
  <c r="T206" i="14"/>
  <c r="S206" i="14"/>
  <c r="X205" i="14"/>
  <c r="W205" i="14"/>
  <c r="V205" i="14"/>
  <c r="U205" i="14"/>
  <c r="T205" i="14"/>
  <c r="S205" i="14"/>
  <c r="X204" i="14"/>
  <c r="W204" i="14"/>
  <c r="V204" i="14"/>
  <c r="U204" i="14"/>
  <c r="T204" i="14"/>
  <c r="S204" i="14"/>
  <c r="X203" i="14"/>
  <c r="W203" i="14"/>
  <c r="V203" i="14"/>
  <c r="U203" i="14"/>
  <c r="T203" i="14"/>
  <c r="S203" i="14"/>
  <c r="X202" i="14"/>
  <c r="W202" i="14"/>
  <c r="V202" i="14"/>
  <c r="U202" i="14"/>
  <c r="T202" i="14"/>
  <c r="S202" i="14"/>
  <c r="X201" i="14"/>
  <c r="W201" i="14"/>
  <c r="V201" i="14"/>
  <c r="U201" i="14"/>
  <c r="T201" i="14"/>
  <c r="S201" i="14"/>
  <c r="X200" i="14"/>
  <c r="W200" i="14"/>
  <c r="V200" i="14"/>
  <c r="U200" i="14"/>
  <c r="T200" i="14"/>
  <c r="S200" i="14"/>
  <c r="X199" i="14"/>
  <c r="W199" i="14"/>
  <c r="V199" i="14"/>
  <c r="U199" i="14"/>
  <c r="T199" i="14"/>
  <c r="S199" i="14"/>
  <c r="X198" i="14"/>
  <c r="W198" i="14"/>
  <c r="V198" i="14"/>
  <c r="U198" i="14"/>
  <c r="T198" i="14"/>
  <c r="S198" i="14"/>
  <c r="X197" i="14"/>
  <c r="W197" i="14"/>
  <c r="V197" i="14"/>
  <c r="U197" i="14"/>
  <c r="T197" i="14"/>
  <c r="S197" i="14"/>
  <c r="X196" i="14"/>
  <c r="W196" i="14"/>
  <c r="V196" i="14"/>
  <c r="U196" i="14"/>
  <c r="T196" i="14"/>
  <c r="S196" i="14"/>
  <c r="X195" i="14"/>
  <c r="W195" i="14"/>
  <c r="V195" i="14"/>
  <c r="U195" i="14"/>
  <c r="T195" i="14"/>
  <c r="S195" i="14"/>
  <c r="X194" i="14"/>
  <c r="W194" i="14"/>
  <c r="V194" i="14"/>
  <c r="U194" i="14"/>
  <c r="T194" i="14"/>
  <c r="S194" i="14"/>
  <c r="X193" i="14"/>
  <c r="W193" i="14"/>
  <c r="V193" i="14"/>
  <c r="U193" i="14"/>
  <c r="T193" i="14"/>
  <c r="S193" i="14"/>
  <c r="X192" i="14"/>
  <c r="W192" i="14"/>
  <c r="V192" i="14"/>
  <c r="U192" i="14"/>
  <c r="T192" i="14"/>
  <c r="S192" i="14"/>
  <c r="X191" i="14"/>
  <c r="W191" i="14"/>
  <c r="V191" i="14"/>
  <c r="U191" i="14"/>
  <c r="T191" i="14"/>
  <c r="S191" i="14"/>
  <c r="X190" i="14"/>
  <c r="W190" i="14"/>
  <c r="V190" i="14"/>
  <c r="U190" i="14"/>
  <c r="T190" i="14"/>
  <c r="S190" i="14"/>
  <c r="X189" i="14"/>
  <c r="W189" i="14"/>
  <c r="V189" i="14"/>
  <c r="U189" i="14"/>
  <c r="T189" i="14"/>
  <c r="S189" i="14"/>
  <c r="X188" i="14"/>
  <c r="W188" i="14"/>
  <c r="V188" i="14"/>
  <c r="U188" i="14"/>
  <c r="T188" i="14"/>
  <c r="S188" i="14"/>
  <c r="X187" i="14"/>
  <c r="W187" i="14"/>
  <c r="V187" i="14"/>
  <c r="U187" i="14"/>
  <c r="T187" i="14"/>
  <c r="S187" i="14"/>
  <c r="X186" i="14"/>
  <c r="W186" i="14"/>
  <c r="V186" i="14"/>
  <c r="U186" i="14"/>
  <c r="T186" i="14"/>
  <c r="S186" i="14"/>
  <c r="X185" i="14"/>
  <c r="W185" i="14"/>
  <c r="V185" i="14"/>
  <c r="U185" i="14"/>
  <c r="T185" i="14"/>
  <c r="S185" i="14"/>
  <c r="X184" i="14"/>
  <c r="W184" i="14"/>
  <c r="V184" i="14"/>
  <c r="U184" i="14"/>
  <c r="T184" i="14"/>
  <c r="S184" i="14"/>
  <c r="X183" i="14"/>
  <c r="W183" i="14"/>
  <c r="V183" i="14"/>
  <c r="U183" i="14"/>
  <c r="T183" i="14"/>
  <c r="S183" i="14"/>
  <c r="X182" i="14"/>
  <c r="W182" i="14"/>
  <c r="V182" i="14"/>
  <c r="U182" i="14"/>
  <c r="T182" i="14"/>
  <c r="S182" i="14"/>
  <c r="X181" i="14"/>
  <c r="W181" i="14"/>
  <c r="V181" i="14"/>
  <c r="U181" i="14"/>
  <c r="T181" i="14"/>
  <c r="S181" i="14"/>
  <c r="X180" i="14"/>
  <c r="W180" i="14"/>
  <c r="V180" i="14"/>
  <c r="U180" i="14"/>
  <c r="T180" i="14"/>
  <c r="S180" i="14"/>
  <c r="X179" i="14"/>
  <c r="W179" i="14"/>
  <c r="V179" i="14"/>
  <c r="U179" i="14"/>
  <c r="T179" i="14"/>
  <c r="S179" i="14"/>
  <c r="X178" i="14"/>
  <c r="W178" i="14"/>
  <c r="V178" i="14"/>
  <c r="U178" i="14"/>
  <c r="T178" i="14"/>
  <c r="S178" i="14"/>
  <c r="X177" i="14"/>
  <c r="W177" i="14"/>
  <c r="V177" i="14"/>
  <c r="U177" i="14"/>
  <c r="T177" i="14"/>
  <c r="S177" i="14"/>
  <c r="X176" i="14"/>
  <c r="W176" i="14"/>
  <c r="V176" i="14"/>
  <c r="U176" i="14"/>
  <c r="T176" i="14"/>
  <c r="S176" i="14"/>
  <c r="X175" i="14"/>
  <c r="W175" i="14"/>
  <c r="V175" i="14"/>
  <c r="U175" i="14"/>
  <c r="T175" i="14"/>
  <c r="S175" i="14"/>
  <c r="X174" i="14"/>
  <c r="W174" i="14"/>
  <c r="V174" i="14"/>
  <c r="U174" i="14"/>
  <c r="T174" i="14"/>
  <c r="S174" i="14"/>
  <c r="X173" i="14"/>
  <c r="W173" i="14"/>
  <c r="V173" i="14"/>
  <c r="U173" i="14"/>
  <c r="T173" i="14"/>
  <c r="S173" i="14"/>
  <c r="X172" i="14"/>
  <c r="W172" i="14"/>
  <c r="V172" i="14"/>
  <c r="U172" i="14"/>
  <c r="T172" i="14"/>
  <c r="S172" i="14"/>
  <c r="X171" i="14"/>
  <c r="W171" i="14"/>
  <c r="V171" i="14"/>
  <c r="U171" i="14"/>
  <c r="T171" i="14"/>
  <c r="S171" i="14"/>
  <c r="X170" i="14"/>
  <c r="W170" i="14"/>
  <c r="V170" i="14"/>
  <c r="U170" i="14"/>
  <c r="T170" i="14"/>
  <c r="S170" i="14"/>
  <c r="X169" i="14"/>
  <c r="W169" i="14"/>
  <c r="V169" i="14"/>
  <c r="U169" i="14"/>
  <c r="T169" i="14"/>
  <c r="S169" i="14"/>
  <c r="X168" i="14"/>
  <c r="W168" i="14"/>
  <c r="V168" i="14"/>
  <c r="U168" i="14"/>
  <c r="T168" i="14"/>
  <c r="S168" i="14"/>
  <c r="X167" i="14"/>
  <c r="W167" i="14"/>
  <c r="V167" i="14"/>
  <c r="U167" i="14"/>
  <c r="T167" i="14"/>
  <c r="S167" i="14"/>
  <c r="X166" i="14"/>
  <c r="W166" i="14"/>
  <c r="V166" i="14"/>
  <c r="U166" i="14"/>
  <c r="T166" i="14"/>
  <c r="S166" i="14"/>
  <c r="X165" i="14"/>
  <c r="W165" i="14"/>
  <c r="V165" i="14"/>
  <c r="U165" i="14"/>
  <c r="T165" i="14"/>
  <c r="S165" i="14"/>
  <c r="X164" i="14"/>
  <c r="W164" i="14"/>
  <c r="V164" i="14"/>
  <c r="U164" i="14"/>
  <c r="T164" i="14"/>
  <c r="S164" i="14"/>
  <c r="X163" i="14"/>
  <c r="W163" i="14"/>
  <c r="V163" i="14"/>
  <c r="U163" i="14"/>
  <c r="T163" i="14"/>
  <c r="S163" i="14"/>
  <c r="X162" i="14"/>
  <c r="W162" i="14"/>
  <c r="V162" i="14"/>
  <c r="U162" i="14"/>
  <c r="T162" i="14"/>
  <c r="S162" i="14"/>
  <c r="X161" i="14"/>
  <c r="W161" i="14"/>
  <c r="V161" i="14"/>
  <c r="U161" i="14"/>
  <c r="T161" i="14"/>
  <c r="S161" i="14"/>
  <c r="X160" i="14"/>
  <c r="W160" i="14"/>
  <c r="V160" i="14"/>
  <c r="U160" i="14"/>
  <c r="T160" i="14"/>
  <c r="S160" i="14"/>
  <c r="X159" i="14"/>
  <c r="W159" i="14"/>
  <c r="V159" i="14"/>
  <c r="U159" i="14"/>
  <c r="T159" i="14"/>
  <c r="S159" i="14"/>
  <c r="X158" i="14"/>
  <c r="W158" i="14"/>
  <c r="V158" i="14"/>
  <c r="U158" i="14"/>
  <c r="T158" i="14"/>
  <c r="S158" i="14"/>
  <c r="X157" i="14"/>
  <c r="W157" i="14"/>
  <c r="V157" i="14"/>
  <c r="U157" i="14"/>
  <c r="T157" i="14"/>
  <c r="S157" i="14"/>
  <c r="X156" i="14"/>
  <c r="W156" i="14"/>
  <c r="V156" i="14"/>
  <c r="U156" i="14"/>
  <c r="T156" i="14"/>
  <c r="S156" i="14"/>
  <c r="X155" i="14"/>
  <c r="W155" i="14"/>
  <c r="V155" i="14"/>
  <c r="U155" i="14"/>
  <c r="T155" i="14"/>
  <c r="S155" i="14"/>
  <c r="X154" i="14"/>
  <c r="W154" i="14"/>
  <c r="V154" i="14"/>
  <c r="U154" i="14"/>
  <c r="T154" i="14"/>
  <c r="S154" i="14"/>
  <c r="X153" i="14"/>
  <c r="W153" i="14"/>
  <c r="V153" i="14"/>
  <c r="U153" i="14"/>
  <c r="T153" i="14"/>
  <c r="S153" i="14"/>
  <c r="X152" i="14"/>
  <c r="W152" i="14"/>
  <c r="V152" i="14"/>
  <c r="U152" i="14"/>
  <c r="T152" i="14"/>
  <c r="S152" i="14"/>
  <c r="X151" i="14"/>
  <c r="W151" i="14"/>
  <c r="V151" i="14"/>
  <c r="U151" i="14"/>
  <c r="T151" i="14"/>
  <c r="S151" i="14"/>
  <c r="X150" i="14"/>
  <c r="W150" i="14"/>
  <c r="V150" i="14"/>
  <c r="U150" i="14"/>
  <c r="T150" i="14"/>
  <c r="S150" i="14"/>
  <c r="X149" i="14"/>
  <c r="W149" i="14"/>
  <c r="V149" i="14"/>
  <c r="U149" i="14"/>
  <c r="T149" i="14"/>
  <c r="S149" i="14"/>
  <c r="X148" i="14"/>
  <c r="W148" i="14"/>
  <c r="V148" i="14"/>
  <c r="U148" i="14"/>
  <c r="T148" i="14"/>
  <c r="S148" i="14"/>
  <c r="X147" i="14"/>
  <c r="W147" i="14"/>
  <c r="V147" i="14"/>
  <c r="U147" i="14"/>
  <c r="T147" i="14"/>
  <c r="S147" i="14"/>
  <c r="X146" i="14"/>
  <c r="W146" i="14"/>
  <c r="V146" i="14"/>
  <c r="U146" i="14"/>
  <c r="T146" i="14"/>
  <c r="S146" i="14"/>
  <c r="X145" i="14"/>
  <c r="W145" i="14"/>
  <c r="V145" i="14"/>
  <c r="U145" i="14"/>
  <c r="T145" i="14"/>
  <c r="S145" i="14"/>
  <c r="X144" i="14"/>
  <c r="W144" i="14"/>
  <c r="V144" i="14"/>
  <c r="U144" i="14"/>
  <c r="T144" i="14"/>
  <c r="S144" i="14"/>
  <c r="X143" i="14"/>
  <c r="W143" i="14"/>
  <c r="V143" i="14"/>
  <c r="U143" i="14"/>
  <c r="T143" i="14"/>
  <c r="S143" i="14"/>
  <c r="X142" i="14"/>
  <c r="W142" i="14"/>
  <c r="V142" i="14"/>
  <c r="U142" i="14"/>
  <c r="T142" i="14"/>
  <c r="S142" i="14"/>
  <c r="X141" i="14"/>
  <c r="W141" i="14"/>
  <c r="V141" i="14"/>
  <c r="U141" i="14"/>
  <c r="T141" i="14"/>
  <c r="S141" i="14"/>
  <c r="X140" i="14"/>
  <c r="W140" i="14"/>
  <c r="V140" i="14"/>
  <c r="U140" i="14"/>
  <c r="T140" i="14"/>
  <c r="S140" i="14"/>
  <c r="X139" i="14"/>
  <c r="W139" i="14"/>
  <c r="V139" i="14"/>
  <c r="U139" i="14"/>
  <c r="T139" i="14"/>
  <c r="S139" i="14"/>
  <c r="X138" i="14"/>
  <c r="W138" i="14"/>
  <c r="V138" i="14"/>
  <c r="U138" i="14"/>
  <c r="T138" i="14"/>
  <c r="S138" i="14"/>
  <c r="X137" i="14"/>
  <c r="W137" i="14"/>
  <c r="V137" i="14"/>
  <c r="U137" i="14"/>
  <c r="T137" i="14"/>
  <c r="S137" i="14"/>
  <c r="X136" i="14"/>
  <c r="W136" i="14"/>
  <c r="V136" i="14"/>
  <c r="U136" i="14"/>
  <c r="T136" i="14"/>
  <c r="S136" i="14"/>
  <c r="X135" i="14"/>
  <c r="W135" i="14"/>
  <c r="V135" i="14"/>
  <c r="U135" i="14"/>
  <c r="T135" i="14"/>
  <c r="S135" i="14"/>
  <c r="X134" i="14"/>
  <c r="W134" i="14"/>
  <c r="V134" i="14"/>
  <c r="U134" i="14"/>
  <c r="T134" i="14"/>
  <c r="S134" i="14"/>
  <c r="X133" i="14"/>
  <c r="W133" i="14"/>
  <c r="V133" i="14"/>
  <c r="U133" i="14"/>
  <c r="T133" i="14"/>
  <c r="S133" i="14"/>
  <c r="X132" i="14"/>
  <c r="W132" i="14"/>
  <c r="V132" i="14"/>
  <c r="U132" i="14"/>
  <c r="T132" i="14"/>
  <c r="S132" i="14"/>
  <c r="X131" i="14"/>
  <c r="W131" i="14"/>
  <c r="V131" i="14"/>
  <c r="U131" i="14"/>
  <c r="T131" i="14"/>
  <c r="S131" i="14"/>
  <c r="X130" i="14"/>
  <c r="W130" i="14"/>
  <c r="V130" i="14"/>
  <c r="U130" i="14"/>
  <c r="T130" i="14"/>
  <c r="S130" i="14"/>
  <c r="X129" i="14"/>
  <c r="W129" i="14"/>
  <c r="V129" i="14"/>
  <c r="U129" i="14"/>
  <c r="T129" i="14"/>
  <c r="S129" i="14"/>
  <c r="X128" i="14"/>
  <c r="W128" i="14"/>
  <c r="V128" i="14"/>
  <c r="U128" i="14"/>
  <c r="T128" i="14"/>
  <c r="S128" i="14"/>
  <c r="X127" i="14"/>
  <c r="W127" i="14"/>
  <c r="V127" i="14"/>
  <c r="U127" i="14"/>
  <c r="T127" i="14"/>
  <c r="S127" i="14"/>
  <c r="X126" i="14"/>
  <c r="W126" i="14"/>
  <c r="V126" i="14"/>
  <c r="U126" i="14"/>
  <c r="T126" i="14"/>
  <c r="S126" i="14"/>
  <c r="X125" i="14"/>
  <c r="W125" i="14"/>
  <c r="V125" i="14"/>
  <c r="U125" i="14"/>
  <c r="T125" i="14"/>
  <c r="S125" i="14"/>
  <c r="X124" i="14"/>
  <c r="W124" i="14"/>
  <c r="V124" i="14"/>
  <c r="U124" i="14"/>
  <c r="T124" i="14"/>
  <c r="S124" i="14"/>
  <c r="X123" i="14"/>
  <c r="W123" i="14"/>
  <c r="V123" i="14"/>
  <c r="U123" i="14"/>
  <c r="T123" i="14"/>
  <c r="S123" i="14"/>
  <c r="X122" i="14"/>
  <c r="W122" i="14"/>
  <c r="V122" i="14"/>
  <c r="U122" i="14"/>
  <c r="T122" i="14"/>
  <c r="S122" i="14"/>
  <c r="X121" i="14"/>
  <c r="W121" i="14"/>
  <c r="V121" i="14"/>
  <c r="U121" i="14"/>
  <c r="T121" i="14"/>
  <c r="S121" i="14"/>
  <c r="X120" i="14"/>
  <c r="W120" i="14"/>
  <c r="V120" i="14"/>
  <c r="U120" i="14"/>
  <c r="T120" i="14"/>
  <c r="S120" i="14"/>
  <c r="X119" i="14"/>
  <c r="W119" i="14"/>
  <c r="V119" i="14"/>
  <c r="U119" i="14"/>
  <c r="T119" i="14"/>
  <c r="S119" i="14"/>
  <c r="X118" i="14"/>
  <c r="W118" i="14"/>
  <c r="V118" i="14"/>
  <c r="U118" i="14"/>
  <c r="T118" i="14"/>
  <c r="S118" i="14"/>
  <c r="X117" i="14"/>
  <c r="W117" i="14"/>
  <c r="V117" i="14"/>
  <c r="U117" i="14"/>
  <c r="T117" i="14"/>
  <c r="S117" i="14"/>
  <c r="X116" i="14"/>
  <c r="W116" i="14"/>
  <c r="V116" i="14"/>
  <c r="U116" i="14"/>
  <c r="T116" i="14"/>
  <c r="S116" i="14"/>
  <c r="X115" i="14"/>
  <c r="W115" i="14"/>
  <c r="V115" i="14"/>
  <c r="U115" i="14"/>
  <c r="T115" i="14"/>
  <c r="S115" i="14"/>
  <c r="X114" i="14"/>
  <c r="W114" i="14"/>
  <c r="V114" i="14"/>
  <c r="U114" i="14"/>
  <c r="T114" i="14"/>
  <c r="S114" i="14"/>
  <c r="X113" i="14"/>
  <c r="W113" i="14"/>
  <c r="V113" i="14"/>
  <c r="U113" i="14"/>
  <c r="T113" i="14"/>
  <c r="S113" i="14"/>
  <c r="X112" i="14"/>
  <c r="W112" i="14"/>
  <c r="V112" i="14"/>
  <c r="U112" i="14"/>
  <c r="T112" i="14"/>
  <c r="S112" i="14"/>
  <c r="X111" i="14"/>
  <c r="W111" i="14"/>
  <c r="V111" i="14"/>
  <c r="U111" i="14"/>
  <c r="T111" i="14"/>
  <c r="S111" i="14"/>
  <c r="X110" i="14"/>
  <c r="W110" i="14"/>
  <c r="V110" i="14"/>
  <c r="U110" i="14"/>
  <c r="T110" i="14"/>
  <c r="S110" i="14"/>
  <c r="X109" i="14"/>
  <c r="W109" i="14"/>
  <c r="V109" i="14"/>
  <c r="U109" i="14"/>
  <c r="T109" i="14"/>
  <c r="S109" i="14"/>
  <c r="X108" i="14"/>
  <c r="W108" i="14"/>
  <c r="V108" i="14"/>
  <c r="U108" i="14"/>
  <c r="T108" i="14"/>
  <c r="S108" i="14"/>
  <c r="X107" i="14"/>
  <c r="W107" i="14"/>
  <c r="V107" i="14"/>
  <c r="U107" i="14"/>
  <c r="T107" i="14"/>
  <c r="S107" i="14"/>
  <c r="X106" i="14"/>
  <c r="W106" i="14"/>
  <c r="V106" i="14"/>
  <c r="U106" i="14"/>
  <c r="T106" i="14"/>
  <c r="S106" i="14"/>
  <c r="X105" i="14"/>
  <c r="W105" i="14"/>
  <c r="V105" i="14"/>
  <c r="U105" i="14"/>
  <c r="T105" i="14"/>
  <c r="S105" i="14"/>
  <c r="X104" i="14"/>
  <c r="W104" i="14"/>
  <c r="V104" i="14"/>
  <c r="U104" i="14"/>
  <c r="T104" i="14"/>
  <c r="S104" i="14"/>
  <c r="X103" i="14"/>
  <c r="W103" i="14"/>
  <c r="V103" i="14"/>
  <c r="U103" i="14"/>
  <c r="T103" i="14"/>
  <c r="S103" i="14"/>
  <c r="X102" i="14"/>
  <c r="W102" i="14"/>
  <c r="V102" i="14"/>
  <c r="U102" i="14"/>
  <c r="T102" i="14"/>
  <c r="S102" i="14"/>
  <c r="X101" i="14"/>
  <c r="W101" i="14"/>
  <c r="V101" i="14"/>
  <c r="U101" i="14"/>
  <c r="T101" i="14"/>
  <c r="S101" i="14"/>
  <c r="X100" i="14"/>
  <c r="W100" i="14"/>
  <c r="V100" i="14"/>
  <c r="U100" i="14"/>
  <c r="T100" i="14"/>
  <c r="S100" i="14"/>
  <c r="X99" i="14"/>
  <c r="W99" i="14"/>
  <c r="V99" i="14"/>
  <c r="U99" i="14"/>
  <c r="T99" i="14"/>
  <c r="S99" i="14"/>
  <c r="X98" i="14"/>
  <c r="W98" i="14"/>
  <c r="V98" i="14"/>
  <c r="U98" i="14"/>
  <c r="T98" i="14"/>
  <c r="S98" i="14"/>
  <c r="X97" i="14"/>
  <c r="W97" i="14"/>
  <c r="V97" i="14"/>
  <c r="U97" i="14"/>
  <c r="T97" i="14"/>
  <c r="S97" i="14"/>
  <c r="X96" i="14"/>
  <c r="W96" i="14"/>
  <c r="V96" i="14"/>
  <c r="U96" i="14"/>
  <c r="T96" i="14"/>
  <c r="S96" i="14"/>
  <c r="X95" i="14"/>
  <c r="W95" i="14"/>
  <c r="V95" i="14"/>
  <c r="U95" i="14"/>
  <c r="T95" i="14"/>
  <c r="S95" i="14"/>
  <c r="X94" i="14"/>
  <c r="W94" i="14"/>
  <c r="V94" i="14"/>
  <c r="U94" i="14"/>
  <c r="T94" i="14"/>
  <c r="S94" i="14"/>
  <c r="X93" i="14"/>
  <c r="W93" i="14"/>
  <c r="V93" i="14"/>
  <c r="U93" i="14"/>
  <c r="T93" i="14"/>
  <c r="S93" i="14"/>
  <c r="X92" i="14"/>
  <c r="W92" i="14"/>
  <c r="V92" i="14"/>
  <c r="U92" i="14"/>
  <c r="T92" i="14"/>
  <c r="S92" i="14"/>
  <c r="X91" i="14"/>
  <c r="W91" i="14"/>
  <c r="V91" i="14"/>
  <c r="U91" i="14"/>
  <c r="T91" i="14"/>
  <c r="S91" i="14"/>
  <c r="X90" i="14"/>
  <c r="W90" i="14"/>
  <c r="V90" i="14"/>
  <c r="U90" i="14"/>
  <c r="T90" i="14"/>
  <c r="S90" i="14"/>
  <c r="X89" i="14"/>
  <c r="W89" i="14"/>
  <c r="V89" i="14"/>
  <c r="U89" i="14"/>
  <c r="T89" i="14"/>
  <c r="S89" i="14"/>
  <c r="X88" i="14"/>
  <c r="W88" i="14"/>
  <c r="V88" i="14"/>
  <c r="U88" i="14"/>
  <c r="T88" i="14"/>
  <c r="S88" i="14"/>
  <c r="X87" i="14"/>
  <c r="W87" i="14"/>
  <c r="V87" i="14"/>
  <c r="U87" i="14"/>
  <c r="T87" i="14"/>
  <c r="S87" i="14"/>
  <c r="X86" i="14"/>
  <c r="W86" i="14"/>
  <c r="V86" i="14"/>
  <c r="U86" i="14"/>
  <c r="T86" i="14"/>
  <c r="S86" i="14"/>
  <c r="X85" i="14"/>
  <c r="W85" i="14"/>
  <c r="V85" i="14"/>
  <c r="U85" i="14"/>
  <c r="T85" i="14"/>
  <c r="S85" i="14"/>
  <c r="X84" i="14"/>
  <c r="W84" i="14"/>
  <c r="V84" i="14"/>
  <c r="U84" i="14"/>
  <c r="T84" i="14"/>
  <c r="S84" i="14"/>
  <c r="X83" i="14"/>
  <c r="W83" i="14"/>
  <c r="V83" i="14"/>
  <c r="U83" i="14"/>
  <c r="T83" i="14"/>
  <c r="S83" i="14"/>
  <c r="X82" i="14"/>
  <c r="W82" i="14"/>
  <c r="V82" i="14"/>
  <c r="U82" i="14"/>
  <c r="T82" i="14"/>
  <c r="S82" i="14"/>
  <c r="X81" i="14"/>
  <c r="W81" i="14"/>
  <c r="V81" i="14"/>
  <c r="U81" i="14"/>
  <c r="T81" i="14"/>
  <c r="S81" i="14"/>
  <c r="X80" i="14"/>
  <c r="W80" i="14"/>
  <c r="V80" i="14"/>
  <c r="U80" i="14"/>
  <c r="T80" i="14"/>
  <c r="S80" i="14"/>
  <c r="X79" i="14"/>
  <c r="W79" i="14"/>
  <c r="V79" i="14"/>
  <c r="U79" i="14"/>
  <c r="T79" i="14"/>
  <c r="S79" i="14"/>
  <c r="X78" i="14"/>
  <c r="W78" i="14"/>
  <c r="V78" i="14"/>
  <c r="U78" i="14"/>
  <c r="T78" i="14"/>
  <c r="S78" i="14"/>
  <c r="X77" i="14"/>
  <c r="W77" i="14"/>
  <c r="V77" i="14"/>
  <c r="U77" i="14"/>
  <c r="T77" i="14"/>
  <c r="S77" i="14"/>
  <c r="X76" i="14"/>
  <c r="W76" i="14"/>
  <c r="V76" i="14"/>
  <c r="U76" i="14"/>
  <c r="T76" i="14"/>
  <c r="S76" i="14"/>
  <c r="X75" i="14"/>
  <c r="W75" i="14"/>
  <c r="V75" i="14"/>
  <c r="U75" i="14"/>
  <c r="T75" i="14"/>
  <c r="S75" i="14"/>
  <c r="X74" i="14"/>
  <c r="W74" i="14"/>
  <c r="V74" i="14"/>
  <c r="U74" i="14"/>
  <c r="T74" i="14"/>
  <c r="S74" i="14"/>
  <c r="X73" i="14"/>
  <c r="W73" i="14"/>
  <c r="V73" i="14"/>
  <c r="U73" i="14"/>
  <c r="T73" i="14"/>
  <c r="S73" i="14"/>
  <c r="X72" i="14"/>
  <c r="W72" i="14"/>
  <c r="V72" i="14"/>
  <c r="U72" i="14"/>
  <c r="T72" i="14"/>
  <c r="S72" i="14"/>
  <c r="X71" i="14"/>
  <c r="W71" i="14"/>
  <c r="V71" i="14"/>
  <c r="U71" i="14"/>
  <c r="T71" i="14"/>
  <c r="S71" i="14"/>
  <c r="X70" i="14"/>
  <c r="W70" i="14"/>
  <c r="V70" i="14"/>
  <c r="U70" i="14"/>
  <c r="T70" i="14"/>
  <c r="S70" i="14"/>
  <c r="X69" i="14"/>
  <c r="W69" i="14"/>
  <c r="V69" i="14"/>
  <c r="U69" i="14"/>
  <c r="T69" i="14"/>
  <c r="S69" i="14"/>
  <c r="X68" i="14"/>
  <c r="W68" i="14"/>
  <c r="V68" i="14"/>
  <c r="U68" i="14"/>
  <c r="T68" i="14"/>
  <c r="S68" i="14"/>
  <c r="X67" i="14"/>
  <c r="W67" i="14"/>
  <c r="V67" i="14"/>
  <c r="U67" i="14"/>
  <c r="T67" i="14"/>
  <c r="S67" i="14"/>
  <c r="X66" i="14"/>
  <c r="W66" i="14"/>
  <c r="V66" i="14"/>
  <c r="U66" i="14"/>
  <c r="T66" i="14"/>
  <c r="S66" i="14"/>
  <c r="X65" i="14"/>
  <c r="W65" i="14"/>
  <c r="V65" i="14"/>
  <c r="U65" i="14"/>
  <c r="T65" i="14"/>
  <c r="S65" i="14"/>
  <c r="X64" i="14"/>
  <c r="W64" i="14"/>
  <c r="V64" i="14"/>
  <c r="U64" i="14"/>
  <c r="T64" i="14"/>
  <c r="S64" i="14"/>
  <c r="X63" i="14"/>
  <c r="W63" i="14"/>
  <c r="V63" i="14"/>
  <c r="U63" i="14"/>
  <c r="T63" i="14"/>
  <c r="S63" i="14"/>
  <c r="X62" i="14"/>
  <c r="W62" i="14"/>
  <c r="V62" i="14"/>
  <c r="U62" i="14"/>
  <c r="T62" i="14"/>
  <c r="S62" i="14"/>
  <c r="X61" i="14"/>
  <c r="W61" i="14"/>
  <c r="V61" i="14"/>
  <c r="U61" i="14"/>
  <c r="T61" i="14"/>
  <c r="S61" i="14"/>
  <c r="X60" i="14"/>
  <c r="W60" i="14"/>
  <c r="V60" i="14"/>
  <c r="U60" i="14"/>
  <c r="T60" i="14"/>
  <c r="S60" i="14"/>
  <c r="X59" i="14"/>
  <c r="W59" i="14"/>
  <c r="V59" i="14"/>
  <c r="U59" i="14"/>
  <c r="T59" i="14"/>
  <c r="S59" i="14"/>
  <c r="X58" i="14"/>
  <c r="W58" i="14"/>
  <c r="V58" i="14"/>
  <c r="U58" i="14"/>
  <c r="T58" i="14"/>
  <c r="S58" i="14"/>
  <c r="X57" i="14"/>
  <c r="W57" i="14"/>
  <c r="V57" i="14"/>
  <c r="U57" i="14"/>
  <c r="T57" i="14"/>
  <c r="S57" i="14"/>
  <c r="X56" i="14"/>
  <c r="W56" i="14"/>
  <c r="V56" i="14"/>
  <c r="U56" i="14"/>
  <c r="T56" i="14"/>
  <c r="S56" i="14"/>
  <c r="X55" i="14"/>
  <c r="W55" i="14"/>
  <c r="V55" i="14"/>
  <c r="U55" i="14"/>
  <c r="T55" i="14"/>
  <c r="S55" i="14"/>
  <c r="X54" i="14"/>
  <c r="W54" i="14"/>
  <c r="V54" i="14"/>
  <c r="U54" i="14"/>
  <c r="T54" i="14"/>
  <c r="S54" i="14"/>
  <c r="X53" i="14"/>
  <c r="W53" i="14"/>
  <c r="V53" i="14"/>
  <c r="U53" i="14"/>
  <c r="T53" i="14"/>
  <c r="S53" i="14"/>
  <c r="X52" i="14"/>
  <c r="W52" i="14"/>
  <c r="V52" i="14"/>
  <c r="U52" i="14"/>
  <c r="T52" i="14"/>
  <c r="S52" i="14"/>
  <c r="X51" i="14"/>
  <c r="W51" i="14"/>
  <c r="V51" i="14"/>
  <c r="U51" i="14"/>
  <c r="T51" i="14"/>
  <c r="S51" i="14"/>
  <c r="X50" i="14"/>
  <c r="W50" i="14"/>
  <c r="V50" i="14"/>
  <c r="U50" i="14"/>
  <c r="T50" i="14"/>
  <c r="S50" i="14"/>
  <c r="X49" i="14"/>
  <c r="W49" i="14"/>
  <c r="V49" i="14"/>
  <c r="U49" i="14"/>
  <c r="T49" i="14"/>
  <c r="S49" i="14"/>
  <c r="X48" i="14"/>
  <c r="W48" i="14"/>
  <c r="V48" i="14"/>
  <c r="U48" i="14"/>
  <c r="T48" i="14"/>
  <c r="S48" i="14"/>
  <c r="X47" i="14"/>
  <c r="W47" i="14"/>
  <c r="V47" i="14"/>
  <c r="U47" i="14"/>
  <c r="T47" i="14"/>
  <c r="S47" i="14"/>
  <c r="X46" i="14"/>
  <c r="W46" i="14"/>
  <c r="V46" i="14"/>
  <c r="U46" i="14"/>
  <c r="T46" i="14"/>
  <c r="S46" i="14"/>
  <c r="X45" i="14"/>
  <c r="W45" i="14"/>
  <c r="V45" i="14"/>
  <c r="U45" i="14"/>
  <c r="T45" i="14"/>
  <c r="S45" i="14"/>
  <c r="X44" i="14"/>
  <c r="W44" i="14"/>
  <c r="V44" i="14"/>
  <c r="U44" i="14"/>
  <c r="T44" i="14"/>
  <c r="S44" i="14"/>
  <c r="X43" i="14"/>
  <c r="W43" i="14"/>
  <c r="V43" i="14"/>
  <c r="U43" i="14"/>
  <c r="T43" i="14"/>
  <c r="S43" i="14"/>
  <c r="X42" i="14"/>
  <c r="W42" i="14"/>
  <c r="V42" i="14"/>
  <c r="U42" i="14"/>
  <c r="T42" i="14"/>
  <c r="S42" i="14"/>
  <c r="X41" i="14"/>
  <c r="W41" i="14"/>
  <c r="V41" i="14"/>
  <c r="U41" i="14"/>
  <c r="T41" i="14"/>
  <c r="S41" i="14"/>
  <c r="X40" i="14"/>
  <c r="W40" i="14"/>
  <c r="V40" i="14"/>
  <c r="U40" i="14"/>
  <c r="T40" i="14"/>
  <c r="S40" i="14"/>
  <c r="X39" i="14"/>
  <c r="W39" i="14"/>
  <c r="V39" i="14"/>
  <c r="U39" i="14"/>
  <c r="T39" i="14"/>
  <c r="S39" i="14"/>
  <c r="X38" i="14"/>
  <c r="W38" i="14"/>
  <c r="V38" i="14"/>
  <c r="U38" i="14"/>
  <c r="T38" i="14"/>
  <c r="S38" i="14"/>
  <c r="X37" i="14"/>
  <c r="W37" i="14"/>
  <c r="V37" i="14"/>
  <c r="U37" i="14"/>
  <c r="T37" i="14"/>
  <c r="S37" i="14"/>
  <c r="X36" i="14"/>
  <c r="W36" i="14"/>
  <c r="V36" i="14"/>
  <c r="U36" i="14"/>
  <c r="T36" i="14"/>
  <c r="S36" i="14"/>
  <c r="X35" i="14"/>
  <c r="W35" i="14"/>
  <c r="V35" i="14"/>
  <c r="U35" i="14"/>
  <c r="T35" i="14"/>
  <c r="S35" i="14"/>
  <c r="X34" i="14"/>
  <c r="W34" i="14"/>
  <c r="V34" i="14"/>
  <c r="U34" i="14"/>
  <c r="T34" i="14"/>
  <c r="S34" i="14"/>
  <c r="X33" i="14"/>
  <c r="W33" i="14"/>
  <c r="V33" i="14"/>
  <c r="U33" i="14"/>
  <c r="T33" i="14"/>
  <c r="S33" i="14"/>
  <c r="X32" i="14"/>
  <c r="W32" i="14"/>
  <c r="V32" i="14"/>
  <c r="U32" i="14"/>
  <c r="T32" i="14"/>
  <c r="S32" i="14"/>
  <c r="X31" i="14"/>
  <c r="W31" i="14"/>
  <c r="V31" i="14"/>
  <c r="U31" i="14"/>
  <c r="T31" i="14"/>
  <c r="S31" i="14"/>
  <c r="X30" i="14"/>
  <c r="W30" i="14"/>
  <c r="V30" i="14"/>
  <c r="U30" i="14"/>
  <c r="T30" i="14"/>
  <c r="S30" i="14"/>
  <c r="X29" i="14"/>
  <c r="W29" i="14"/>
  <c r="V29" i="14"/>
  <c r="U29" i="14"/>
  <c r="T29" i="14"/>
  <c r="S29" i="14"/>
  <c r="X28" i="14"/>
  <c r="W28" i="14"/>
  <c r="V28" i="14"/>
  <c r="U28" i="14"/>
  <c r="T28" i="14"/>
  <c r="S28" i="14"/>
  <c r="X27" i="14"/>
  <c r="W27" i="14"/>
  <c r="V27" i="14"/>
  <c r="U27" i="14"/>
  <c r="T27" i="14"/>
  <c r="S27" i="14"/>
  <c r="X26" i="14"/>
  <c r="W26" i="14"/>
  <c r="V26" i="14"/>
  <c r="U26" i="14"/>
  <c r="T26" i="14"/>
  <c r="S26" i="14"/>
  <c r="X25" i="14"/>
  <c r="W25" i="14"/>
  <c r="V25" i="14"/>
  <c r="U25" i="14"/>
  <c r="T25" i="14"/>
  <c r="S25" i="14"/>
  <c r="X24" i="14"/>
  <c r="W24" i="14"/>
  <c r="V24" i="14"/>
  <c r="U24" i="14"/>
  <c r="T24" i="14"/>
  <c r="S24" i="14"/>
  <c r="X23" i="14"/>
  <c r="W23" i="14"/>
  <c r="V23" i="14"/>
  <c r="U23" i="14"/>
  <c r="T23" i="14"/>
  <c r="S23" i="14"/>
  <c r="X22" i="14"/>
  <c r="W22" i="14"/>
  <c r="V22" i="14"/>
  <c r="U22" i="14"/>
  <c r="T22" i="14"/>
  <c r="S22" i="14"/>
  <c r="X21" i="14"/>
  <c r="W21" i="14"/>
  <c r="V21" i="14"/>
  <c r="U21" i="14"/>
  <c r="T21" i="14"/>
  <c r="S21" i="14"/>
  <c r="X20" i="14"/>
  <c r="W20" i="14"/>
  <c r="V20" i="14"/>
  <c r="U20" i="14"/>
  <c r="T20" i="14"/>
  <c r="S20" i="14"/>
  <c r="X19" i="14"/>
  <c r="W19" i="14"/>
  <c r="V19" i="14"/>
  <c r="U19" i="14"/>
  <c r="T19" i="14"/>
  <c r="S19" i="14"/>
  <c r="X18" i="14"/>
  <c r="W18" i="14"/>
  <c r="V18" i="14"/>
  <c r="U18" i="14"/>
  <c r="T18" i="14"/>
  <c r="S18" i="14"/>
  <c r="X17" i="14"/>
  <c r="W17" i="14"/>
  <c r="V17" i="14"/>
  <c r="U17" i="14"/>
  <c r="T17" i="14"/>
  <c r="S17" i="14"/>
  <c r="X16" i="14"/>
  <c r="W16" i="14"/>
  <c r="V16" i="14"/>
  <c r="U16" i="14"/>
  <c r="T16" i="14"/>
  <c r="S16" i="14"/>
  <c r="X15" i="14"/>
  <c r="W15" i="14"/>
  <c r="V15" i="14"/>
  <c r="U15" i="14"/>
  <c r="T15" i="14"/>
  <c r="S15" i="14"/>
  <c r="X14" i="14"/>
  <c r="W14" i="14"/>
  <c r="V14" i="14"/>
  <c r="U14" i="14"/>
  <c r="T14" i="14"/>
  <c r="S14" i="14"/>
  <c r="X13" i="14"/>
  <c r="W13" i="14"/>
  <c r="V13" i="14"/>
  <c r="U13" i="14"/>
  <c r="T13" i="14"/>
  <c r="S13" i="14"/>
  <c r="X12" i="14"/>
  <c r="W12" i="14"/>
  <c r="V12" i="14"/>
  <c r="U12" i="14"/>
  <c r="T12" i="14"/>
  <c r="S12" i="14"/>
  <c r="X11" i="14"/>
  <c r="W11" i="14"/>
  <c r="V11" i="14"/>
  <c r="U11" i="14"/>
  <c r="T11" i="14"/>
  <c r="S11" i="14"/>
  <c r="X10" i="14"/>
  <c r="W10" i="14"/>
  <c r="V10" i="14"/>
  <c r="U10" i="14"/>
  <c r="T10" i="14"/>
  <c r="S10" i="14"/>
  <c r="X9" i="14"/>
  <c r="W9" i="14"/>
  <c r="V9" i="14"/>
  <c r="U9" i="14"/>
  <c r="T9" i="14"/>
  <c r="S9" i="14"/>
  <c r="X8" i="14"/>
  <c r="W8" i="14"/>
  <c r="V8" i="14"/>
  <c r="U8" i="14"/>
  <c r="T8" i="14"/>
  <c r="S8" i="14"/>
  <c r="X7" i="14"/>
  <c r="W7" i="14"/>
  <c r="V7" i="14"/>
  <c r="U7" i="14"/>
  <c r="T7" i="14"/>
  <c r="S7" i="14"/>
  <c r="X6" i="14"/>
  <c r="W6" i="14"/>
  <c r="V6" i="14"/>
  <c r="U6" i="14"/>
  <c r="T6" i="14"/>
  <c r="S6" i="14"/>
  <c r="X5" i="14"/>
  <c r="W5" i="14"/>
  <c r="V5" i="14"/>
  <c r="U5" i="14"/>
  <c r="T5" i="14"/>
  <c r="S5" i="14"/>
  <c r="X4" i="14"/>
  <c r="W4" i="14"/>
  <c r="V4" i="14"/>
  <c r="U4" i="14"/>
  <c r="T4" i="14"/>
  <c r="S4" i="14"/>
  <c r="X3" i="14"/>
  <c r="W3" i="14"/>
  <c r="V3" i="14"/>
  <c r="U3" i="14"/>
  <c r="T3" i="14"/>
  <c r="S3" i="14"/>
  <c r="AE4" i="1"/>
  <c r="AE5" i="1"/>
  <c r="AE6" i="1"/>
  <c r="AE7" i="1"/>
  <c r="AE8" i="1"/>
  <c r="AE9" i="1"/>
  <c r="AE10" i="1"/>
  <c r="AE11" i="1"/>
  <c r="AE12" i="1"/>
  <c r="AE13" i="1"/>
  <c r="AE14" i="1"/>
  <c r="AE15" i="1"/>
  <c r="AE16" i="1"/>
  <c r="AE17" i="1"/>
  <c r="AE18" i="1"/>
  <c r="AE19" i="1"/>
  <c r="AE20" i="1"/>
  <c r="AE21" i="1"/>
  <c r="AE22" i="1"/>
  <c r="AE23" i="1"/>
  <c r="AE24" i="1"/>
  <c r="AE25" i="1"/>
  <c r="AE26" i="1"/>
  <c r="AE27" i="1"/>
  <c r="AE28" i="1"/>
  <c r="AE29" i="1"/>
  <c r="AE30" i="1"/>
  <c r="AE31" i="1"/>
  <c r="AE32" i="1"/>
  <c r="AE33" i="1"/>
  <c r="AE34" i="1"/>
  <c r="AE35" i="1"/>
  <c r="AE36" i="1"/>
  <c r="AE37" i="1"/>
  <c r="AE38" i="1"/>
  <c r="AE39" i="1"/>
  <c r="AE40" i="1"/>
  <c r="AE41" i="1"/>
  <c r="AE42" i="1"/>
  <c r="AE43" i="1"/>
  <c r="AE44" i="1"/>
  <c r="AE45" i="1"/>
  <c r="AE46" i="1"/>
  <c r="AE47" i="1"/>
  <c r="AE48" i="1"/>
  <c r="AE49" i="1"/>
  <c r="AE50" i="1"/>
  <c r="AE51" i="1"/>
  <c r="AE52" i="1"/>
  <c r="AE53" i="1"/>
  <c r="AE54" i="1"/>
  <c r="AE55" i="1"/>
  <c r="AE56" i="1"/>
  <c r="AE57" i="1"/>
  <c r="AE58" i="1"/>
  <c r="AE59" i="1"/>
  <c r="AE60" i="1"/>
  <c r="AE61" i="1"/>
  <c r="AE62" i="1"/>
  <c r="AE63" i="1"/>
  <c r="AE64" i="1"/>
  <c r="AE65" i="1"/>
  <c r="AE66" i="1"/>
  <c r="AE67" i="1"/>
  <c r="AE68" i="1"/>
  <c r="AE69" i="1"/>
  <c r="AE70" i="1"/>
  <c r="AE71" i="1"/>
  <c r="AE72" i="1"/>
  <c r="AE73" i="1"/>
  <c r="AE74" i="1"/>
  <c r="AE75" i="1"/>
  <c r="AE76" i="1"/>
  <c r="AE77" i="1"/>
  <c r="AE78" i="1"/>
  <c r="AE79" i="1"/>
  <c r="AE80" i="1"/>
  <c r="AE81" i="1"/>
  <c r="AE82" i="1"/>
  <c r="AE83" i="1"/>
  <c r="AE84" i="1"/>
  <c r="AE85" i="1"/>
  <c r="AE86" i="1"/>
  <c r="AE87" i="1"/>
  <c r="AE88" i="1"/>
  <c r="AE89" i="1"/>
  <c r="AE90" i="1"/>
  <c r="AE91" i="1"/>
  <c r="AE92" i="1"/>
  <c r="AE93" i="1"/>
  <c r="AE94" i="1"/>
  <c r="AE95" i="1"/>
  <c r="AE96" i="1"/>
  <c r="AE97" i="1"/>
  <c r="AE98" i="1"/>
  <c r="AE99" i="1"/>
  <c r="AE100" i="1"/>
  <c r="AE101" i="1"/>
  <c r="AE102" i="1"/>
  <c r="AE103" i="1"/>
  <c r="AE104" i="1"/>
  <c r="AE105" i="1"/>
  <c r="AE106" i="1"/>
  <c r="AE107" i="1"/>
  <c r="AE108" i="1"/>
  <c r="AE109" i="1"/>
  <c r="AE110" i="1"/>
  <c r="AE111" i="1"/>
  <c r="AE112" i="1"/>
  <c r="AE113" i="1"/>
  <c r="AE114" i="1"/>
  <c r="AE115" i="1"/>
  <c r="AE116" i="1"/>
  <c r="AE117" i="1"/>
  <c r="AE118" i="1"/>
  <c r="AE119" i="1"/>
  <c r="AE120" i="1"/>
  <c r="AE121" i="1"/>
  <c r="AE122" i="1"/>
  <c r="AE123" i="1"/>
  <c r="AE124" i="1"/>
  <c r="AE125" i="1"/>
  <c r="AE126" i="1"/>
  <c r="AE127" i="1"/>
  <c r="AE128" i="1"/>
  <c r="AE129" i="1"/>
  <c r="AE130" i="1"/>
  <c r="AE131" i="1"/>
  <c r="AE132" i="1"/>
  <c r="AE133" i="1"/>
  <c r="AE134" i="1"/>
  <c r="AE135" i="1"/>
  <c r="AE136" i="1"/>
  <c r="AE137" i="1"/>
  <c r="AE138" i="1"/>
  <c r="AE139" i="1"/>
  <c r="AE140" i="1"/>
  <c r="AE141" i="1"/>
  <c r="AE142" i="1"/>
  <c r="AE143" i="1"/>
  <c r="AE144" i="1"/>
  <c r="AE145" i="1"/>
  <c r="AE146" i="1"/>
  <c r="AE147" i="1"/>
  <c r="AE148" i="1"/>
  <c r="AE149" i="1"/>
  <c r="AE150" i="1"/>
  <c r="AE151" i="1"/>
  <c r="AE152" i="1"/>
  <c r="AE153" i="1"/>
  <c r="AE154" i="1"/>
  <c r="AE155" i="1"/>
  <c r="AE156" i="1"/>
  <c r="AE157" i="1"/>
  <c r="AE158" i="1"/>
  <c r="AE159" i="1"/>
  <c r="AE160" i="1"/>
  <c r="AE161" i="1"/>
  <c r="AE162" i="1"/>
  <c r="AE163" i="1"/>
  <c r="AE164" i="1"/>
  <c r="AE165" i="1"/>
  <c r="AE166" i="1"/>
  <c r="AE167" i="1"/>
  <c r="AE168" i="1"/>
  <c r="AE169" i="1"/>
  <c r="AE170" i="1"/>
  <c r="AE171" i="1"/>
  <c r="AE172" i="1"/>
  <c r="AE173" i="1"/>
  <c r="AE174" i="1"/>
  <c r="AE175" i="1"/>
  <c r="AE176" i="1"/>
  <c r="AE177" i="1"/>
  <c r="AE178" i="1"/>
  <c r="AE179" i="1"/>
  <c r="AE180" i="1"/>
  <c r="AE181" i="1"/>
  <c r="AE182" i="1"/>
  <c r="AE183" i="1"/>
  <c r="AE184" i="1"/>
  <c r="AE185" i="1"/>
  <c r="AE186" i="1"/>
  <c r="AE187" i="1"/>
  <c r="AE188" i="1"/>
  <c r="AE189" i="1"/>
  <c r="AE190" i="1"/>
  <c r="AE191" i="1"/>
  <c r="AE192" i="1"/>
  <c r="AE193" i="1"/>
  <c r="AE194" i="1"/>
  <c r="AE195" i="1"/>
  <c r="AE196" i="1"/>
  <c r="AE197" i="1"/>
  <c r="AE198" i="1"/>
  <c r="AE199" i="1"/>
  <c r="AE200" i="1"/>
  <c r="AE201" i="1"/>
  <c r="AE202" i="1"/>
  <c r="AE203" i="1"/>
  <c r="AE204" i="1"/>
  <c r="AE205" i="1"/>
  <c r="AE206" i="1"/>
  <c r="AE207" i="1"/>
  <c r="AE208" i="1"/>
  <c r="AE209" i="1"/>
  <c r="AE210" i="1"/>
  <c r="AE211" i="1"/>
  <c r="AE212" i="1"/>
  <c r="AE213" i="1"/>
  <c r="AE214" i="1"/>
  <c r="AE215" i="1"/>
  <c r="AE216" i="1"/>
  <c r="AE217" i="1"/>
  <c r="AE218" i="1"/>
  <c r="AE219" i="1"/>
  <c r="AE220" i="1"/>
  <c r="AE221" i="1"/>
  <c r="AE222" i="1"/>
  <c r="AE223" i="1"/>
  <c r="AE224" i="1"/>
  <c r="AE225" i="1"/>
  <c r="AE226" i="1"/>
  <c r="AE227" i="1"/>
  <c r="AE228" i="1"/>
  <c r="AE229" i="1"/>
  <c r="AE230" i="1"/>
  <c r="AE231" i="1"/>
  <c r="AE232" i="1"/>
  <c r="AE233" i="1"/>
  <c r="AE234" i="1"/>
  <c r="AE235" i="1"/>
  <c r="AE236" i="1"/>
  <c r="AE237" i="1"/>
  <c r="AE238" i="1"/>
  <c r="AE239" i="1"/>
  <c r="AE240" i="1"/>
  <c r="AE241" i="1"/>
  <c r="AE242" i="1"/>
  <c r="AE243" i="1"/>
  <c r="AE244" i="1"/>
  <c r="AE245" i="1"/>
  <c r="AE246" i="1"/>
  <c r="AE247" i="1"/>
  <c r="AE248" i="1"/>
  <c r="AE249" i="1"/>
  <c r="AE250" i="1"/>
  <c r="AE251" i="1"/>
  <c r="AE252" i="1"/>
  <c r="AE253" i="1"/>
  <c r="AE254" i="1"/>
  <c r="AE255" i="1"/>
  <c r="AE256" i="1"/>
  <c r="AE257" i="1"/>
  <c r="AE258" i="1"/>
  <c r="AE259" i="1"/>
  <c r="AE260" i="1"/>
  <c r="AE261" i="1"/>
  <c r="AE262" i="1"/>
  <c r="AE263" i="1"/>
  <c r="AE264" i="1"/>
  <c r="AE265" i="1"/>
  <c r="AE266" i="1"/>
  <c r="AE267" i="1"/>
  <c r="AE268" i="1"/>
  <c r="AE269" i="1"/>
  <c r="AE270" i="1"/>
  <c r="AE271" i="1"/>
  <c r="AE272" i="1"/>
  <c r="AE273" i="1"/>
  <c r="AE274" i="1"/>
  <c r="AE275" i="1"/>
  <c r="AE276" i="1"/>
  <c r="AE277" i="1"/>
  <c r="AE278" i="1"/>
  <c r="AE279" i="1"/>
  <c r="AE280" i="1"/>
  <c r="AE281" i="1"/>
  <c r="AE282" i="1"/>
  <c r="AE283" i="1"/>
  <c r="AE284" i="1"/>
  <c r="AE285" i="1"/>
  <c r="AE286" i="1"/>
  <c r="AE287" i="1"/>
  <c r="AE288" i="1"/>
  <c r="AE289" i="1"/>
  <c r="AE290" i="1"/>
  <c r="AE291" i="1"/>
  <c r="AE292" i="1"/>
  <c r="AE293" i="1"/>
  <c r="AE294" i="1"/>
  <c r="AE295" i="1"/>
  <c r="AE296" i="1"/>
  <c r="AE297" i="1"/>
  <c r="AE298" i="1"/>
  <c r="AE299" i="1"/>
  <c r="AE300" i="1"/>
  <c r="AE301" i="1"/>
  <c r="AE302" i="1"/>
  <c r="AE303" i="1"/>
  <c r="AE304" i="1"/>
  <c r="AE305" i="1"/>
  <c r="AE306" i="1"/>
  <c r="AE307" i="1"/>
  <c r="AE308" i="1"/>
  <c r="AE309" i="1"/>
  <c r="AE310" i="1"/>
  <c r="AE311" i="1"/>
  <c r="AE312" i="1"/>
  <c r="AE313" i="1"/>
  <c r="AE314" i="1"/>
  <c r="AE315" i="1"/>
  <c r="AE316" i="1"/>
  <c r="AE317" i="1"/>
  <c r="AE318" i="1"/>
  <c r="AE319" i="1"/>
  <c r="AE320" i="1"/>
  <c r="AE321" i="1"/>
  <c r="AE322" i="1"/>
  <c r="AE323" i="1"/>
  <c r="AE324" i="1"/>
  <c r="AE325" i="1"/>
  <c r="AE326" i="1"/>
  <c r="AE327" i="1"/>
  <c r="AE328" i="1"/>
  <c r="AE329" i="1"/>
  <c r="AE330" i="1"/>
  <c r="AE331" i="1"/>
  <c r="AE332" i="1"/>
  <c r="AE333" i="1"/>
  <c r="AE334" i="1"/>
  <c r="AE335" i="1"/>
  <c r="AE336" i="1"/>
  <c r="AE337" i="1"/>
  <c r="AE338" i="1"/>
  <c r="AE339" i="1"/>
  <c r="AE340" i="1"/>
  <c r="AE341" i="1"/>
  <c r="AE342" i="1"/>
  <c r="AE343" i="1"/>
  <c r="AE344" i="1"/>
  <c r="AE345" i="1"/>
  <c r="AE346" i="1"/>
  <c r="AE347" i="1"/>
  <c r="AE348" i="1"/>
  <c r="AE349" i="1"/>
  <c r="AE350" i="1"/>
  <c r="AE351" i="1"/>
  <c r="AE352" i="1"/>
  <c r="AE353" i="1"/>
  <c r="AE354" i="1"/>
  <c r="AE355" i="1"/>
  <c r="AE356" i="1"/>
  <c r="AE357" i="1"/>
  <c r="AE358" i="1"/>
  <c r="AE359" i="1"/>
  <c r="AE360" i="1"/>
  <c r="AE361" i="1"/>
  <c r="AE362" i="1"/>
  <c r="AE363" i="1"/>
  <c r="AE3" i="1"/>
  <c r="AD4" i="1"/>
  <c r="AD5" i="1"/>
  <c r="AD6" i="1"/>
  <c r="AD7" i="1"/>
  <c r="AD8" i="1"/>
  <c r="AD9" i="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AD59" i="1"/>
  <c r="AD60" i="1"/>
  <c r="AD61" i="1"/>
  <c r="AD62" i="1"/>
  <c r="AD63" i="1"/>
  <c r="AD64" i="1"/>
  <c r="AD65" i="1"/>
  <c r="AD66" i="1"/>
  <c r="AD67" i="1"/>
  <c r="AD68" i="1"/>
  <c r="AD69" i="1"/>
  <c r="AD70" i="1"/>
  <c r="AD71" i="1"/>
  <c r="AD72" i="1"/>
  <c r="AD73" i="1"/>
  <c r="AD74" i="1"/>
  <c r="AD75" i="1"/>
  <c r="AD76" i="1"/>
  <c r="AD77" i="1"/>
  <c r="AD78" i="1"/>
  <c r="AD79" i="1"/>
  <c r="AD80" i="1"/>
  <c r="AD81" i="1"/>
  <c r="AD82" i="1"/>
  <c r="AD83" i="1"/>
  <c r="AD84" i="1"/>
  <c r="AD85" i="1"/>
  <c r="AD86" i="1"/>
  <c r="AD87" i="1"/>
  <c r="AD88" i="1"/>
  <c r="AD89" i="1"/>
  <c r="AD90" i="1"/>
  <c r="AD91" i="1"/>
  <c r="AD92" i="1"/>
  <c r="AD93" i="1"/>
  <c r="AD94" i="1"/>
  <c r="AD95" i="1"/>
  <c r="AD96" i="1"/>
  <c r="AD97" i="1"/>
  <c r="AD98" i="1"/>
  <c r="AD99" i="1"/>
  <c r="AD100" i="1"/>
  <c r="AD101" i="1"/>
  <c r="AD102" i="1"/>
  <c r="AD103" i="1"/>
  <c r="AD104" i="1"/>
  <c r="AD105" i="1"/>
  <c r="AD106" i="1"/>
  <c r="AD107" i="1"/>
  <c r="AD108" i="1"/>
  <c r="AD109" i="1"/>
  <c r="AD110" i="1"/>
  <c r="AD111" i="1"/>
  <c r="AD112" i="1"/>
  <c r="AD113" i="1"/>
  <c r="AD114" i="1"/>
  <c r="AD115"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D151" i="1"/>
  <c r="AD152" i="1"/>
  <c r="AD153" i="1"/>
  <c r="AD154" i="1"/>
  <c r="AD155" i="1"/>
  <c r="AD156" i="1"/>
  <c r="AD157" i="1"/>
  <c r="AD158" i="1"/>
  <c r="AD159" i="1"/>
  <c r="AD160" i="1"/>
  <c r="AD161" i="1"/>
  <c r="AD162" i="1"/>
  <c r="AD163" i="1"/>
  <c r="AD164" i="1"/>
  <c r="AD165" i="1"/>
  <c r="AD166" i="1"/>
  <c r="AD167" i="1"/>
  <c r="AD168" i="1"/>
  <c r="AD169" i="1"/>
  <c r="AD170" i="1"/>
  <c r="AD171" i="1"/>
  <c r="AD172" i="1"/>
  <c r="AD173" i="1"/>
  <c r="AD174" i="1"/>
  <c r="AD175" i="1"/>
  <c r="AD176" i="1"/>
  <c r="AD177" i="1"/>
  <c r="AD178" i="1"/>
  <c r="AD179" i="1"/>
  <c r="AD180" i="1"/>
  <c r="AD181" i="1"/>
  <c r="AD182" i="1"/>
  <c r="AD183" i="1"/>
  <c r="AD184" i="1"/>
  <c r="AD185" i="1"/>
  <c r="AD186" i="1"/>
  <c r="AD187" i="1"/>
  <c r="AD188" i="1"/>
  <c r="AD189" i="1"/>
  <c r="AD190" i="1"/>
  <c r="AD191" i="1"/>
  <c r="AD192" i="1"/>
  <c r="AD193" i="1"/>
  <c r="AD194" i="1"/>
  <c r="AD195" i="1"/>
  <c r="AD196" i="1"/>
  <c r="AD197" i="1"/>
  <c r="AD198" i="1"/>
  <c r="AD199" i="1"/>
  <c r="AD200" i="1"/>
  <c r="AD201" i="1"/>
  <c r="AD202" i="1"/>
  <c r="AD203" i="1"/>
  <c r="AD204" i="1"/>
  <c r="AD205" i="1"/>
  <c r="AD206" i="1"/>
  <c r="AD207" i="1"/>
  <c r="AD208" i="1"/>
  <c r="AD209" i="1"/>
  <c r="AD210" i="1"/>
  <c r="AD211" i="1"/>
  <c r="AD212" i="1"/>
  <c r="AD213" i="1"/>
  <c r="AD214" i="1"/>
  <c r="AD215" i="1"/>
  <c r="AD216" i="1"/>
  <c r="AD217" i="1"/>
  <c r="AD218" i="1"/>
  <c r="AD219" i="1"/>
  <c r="AD220" i="1"/>
  <c r="AD221" i="1"/>
  <c r="AD222" i="1"/>
  <c r="AD223" i="1"/>
  <c r="AD224" i="1"/>
  <c r="AD225" i="1"/>
  <c r="AD226" i="1"/>
  <c r="AD227" i="1"/>
  <c r="AD228" i="1"/>
  <c r="AD229" i="1"/>
  <c r="AD230" i="1"/>
  <c r="AD231" i="1"/>
  <c r="AD232" i="1"/>
  <c r="AD233" i="1"/>
  <c r="AD234" i="1"/>
  <c r="AD235" i="1"/>
  <c r="AD236" i="1"/>
  <c r="AD237" i="1"/>
  <c r="AD238" i="1"/>
  <c r="AD239" i="1"/>
  <c r="AD240" i="1"/>
  <c r="AD241" i="1"/>
  <c r="AD242" i="1"/>
  <c r="AD243" i="1"/>
  <c r="AD244" i="1"/>
  <c r="AD245" i="1"/>
  <c r="AD246" i="1"/>
  <c r="AD247" i="1"/>
  <c r="AD248" i="1"/>
  <c r="AD249" i="1"/>
  <c r="AD250" i="1"/>
  <c r="AD251" i="1"/>
  <c r="AD252" i="1"/>
  <c r="AD253" i="1"/>
  <c r="AD254" i="1"/>
  <c r="AD255" i="1"/>
  <c r="AD256" i="1"/>
  <c r="AD257" i="1"/>
  <c r="AD258" i="1"/>
  <c r="AD259" i="1"/>
  <c r="AD260" i="1"/>
  <c r="AD261" i="1"/>
  <c r="AD262" i="1"/>
  <c r="AD263" i="1"/>
  <c r="AD264" i="1"/>
  <c r="AD265" i="1"/>
  <c r="AD266" i="1"/>
  <c r="AD267" i="1"/>
  <c r="AD268" i="1"/>
  <c r="AD269" i="1"/>
  <c r="AD270" i="1"/>
  <c r="AD271" i="1"/>
  <c r="AD272" i="1"/>
  <c r="AD273" i="1"/>
  <c r="AD274" i="1"/>
  <c r="AD275" i="1"/>
  <c r="AD276" i="1"/>
  <c r="AD277" i="1"/>
  <c r="AD278" i="1"/>
  <c r="AD279" i="1"/>
  <c r="AD280" i="1"/>
  <c r="AD281" i="1"/>
  <c r="AD282" i="1"/>
  <c r="AD283" i="1"/>
  <c r="AD284" i="1"/>
  <c r="AD285" i="1"/>
  <c r="AD286" i="1"/>
  <c r="AD287" i="1"/>
  <c r="AD288" i="1"/>
  <c r="AD289" i="1"/>
  <c r="AD290" i="1"/>
  <c r="AD291" i="1"/>
  <c r="AD292" i="1"/>
  <c r="AD293" i="1"/>
  <c r="AD294" i="1"/>
  <c r="AD295" i="1"/>
  <c r="AD296" i="1"/>
  <c r="AD297" i="1"/>
  <c r="AD298" i="1"/>
  <c r="AD299" i="1"/>
  <c r="AD300" i="1"/>
  <c r="AD301" i="1"/>
  <c r="AD302" i="1"/>
  <c r="AD303" i="1"/>
  <c r="AD304" i="1"/>
  <c r="AD305" i="1"/>
  <c r="AD306" i="1"/>
  <c r="AD307" i="1"/>
  <c r="AD308" i="1"/>
  <c r="AD309" i="1"/>
  <c r="AD310" i="1"/>
  <c r="AD311" i="1"/>
  <c r="AD312" i="1"/>
  <c r="AD313" i="1"/>
  <c r="AD314" i="1"/>
  <c r="AD315" i="1"/>
  <c r="AD316" i="1"/>
  <c r="AD317" i="1"/>
  <c r="AD318" i="1"/>
  <c r="AD319" i="1"/>
  <c r="AD320" i="1"/>
  <c r="AD321" i="1"/>
  <c r="AD322" i="1"/>
  <c r="AD323" i="1"/>
  <c r="AD324" i="1"/>
  <c r="AD325" i="1"/>
  <c r="AD326" i="1"/>
  <c r="AD327" i="1"/>
  <c r="AD328" i="1"/>
  <c r="AD329" i="1"/>
  <c r="AD330" i="1"/>
  <c r="AD331" i="1"/>
  <c r="AD332" i="1"/>
  <c r="AD333" i="1"/>
  <c r="AD334" i="1"/>
  <c r="AD335" i="1"/>
  <c r="AD336" i="1"/>
  <c r="AD337" i="1"/>
  <c r="AD338" i="1"/>
  <c r="AD339" i="1"/>
  <c r="AD340" i="1"/>
  <c r="AD341" i="1"/>
  <c r="AD342" i="1"/>
  <c r="AD343" i="1"/>
  <c r="AD344" i="1"/>
  <c r="AD345" i="1"/>
  <c r="AD346" i="1"/>
  <c r="AD347" i="1"/>
  <c r="AD348" i="1"/>
  <c r="AD349" i="1"/>
  <c r="AD350" i="1"/>
  <c r="AD351" i="1"/>
  <c r="AD352" i="1"/>
  <c r="AD353" i="1"/>
  <c r="AD354" i="1"/>
  <c r="AD355" i="1"/>
  <c r="AD356" i="1"/>
  <c r="AD357" i="1"/>
  <c r="AD358" i="1"/>
  <c r="AD359" i="1"/>
  <c r="AD360" i="1"/>
  <c r="AD361" i="1"/>
  <c r="AD362" i="1"/>
  <c r="AD363" i="1"/>
  <c r="AD3" i="1"/>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 i="1"/>
  <c r="AB4" i="1"/>
  <c r="AB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 i="1"/>
  <c r="AA4" i="1"/>
  <c r="AA5" i="1"/>
  <c r="AA6"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5" i="1"/>
  <c r="AA356" i="1"/>
  <c r="AA357" i="1"/>
  <c r="AA358" i="1"/>
  <c r="AA359" i="1"/>
  <c r="AA360" i="1"/>
  <c r="AA361" i="1"/>
  <c r="AA362" i="1"/>
  <c r="AA363" i="1"/>
  <c r="AA3" i="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 i="1"/>
  <c r="U3" i="1"/>
  <c r="V3" i="1"/>
  <c r="W3" i="1"/>
  <c r="X3" i="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 i="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 i="1"/>
  <c r="I47" i="12"/>
  <c r="D49" i="12"/>
  <c r="D48" i="12"/>
  <c r="D45" i="12"/>
  <c r="D31" i="12"/>
  <c r="K11" i="2"/>
  <c r="AB35" i="11"/>
  <c r="AB34" i="11"/>
  <c r="AB33" i="11"/>
  <c r="AB32" i="11"/>
  <c r="AB31" i="11"/>
  <c r="AB30" i="11"/>
  <c r="AA30" i="11"/>
  <c r="AA35" i="11"/>
  <c r="AA34" i="11"/>
  <c r="AA33" i="11"/>
  <c r="AA32" i="11"/>
  <c r="AA31" i="11"/>
  <c r="B4" i="14"/>
  <c r="B5" i="14" s="1"/>
  <c r="D3" i="14"/>
  <c r="H3" i="14" s="1"/>
  <c r="AP279" i="11" l="1"/>
  <c r="AP266" i="11"/>
  <c r="AS266" i="11"/>
  <c r="AS279" i="11"/>
  <c r="G3" i="32"/>
  <c r="F3" i="32"/>
  <c r="E3" i="32"/>
  <c r="J3" i="32"/>
  <c r="I3" i="32"/>
  <c r="H3" i="32"/>
  <c r="K3" i="32"/>
  <c r="B5" i="32"/>
  <c r="D4" i="31"/>
  <c r="B6" i="31"/>
  <c r="K4" i="31"/>
  <c r="E3" i="31"/>
  <c r="Q3" i="31"/>
  <c r="X3" i="31" s="1"/>
  <c r="AE3" i="31" s="1"/>
  <c r="F3" i="31"/>
  <c r="H3" i="31"/>
  <c r="T3" i="31"/>
  <c r="AA3" i="31" s="1"/>
  <c r="W3" i="31"/>
  <c r="AD3" i="31" s="1"/>
  <c r="L3" i="31"/>
  <c r="S3" i="31" s="1"/>
  <c r="Z3" i="31" s="1"/>
  <c r="G41" i="2"/>
  <c r="B6" i="27"/>
  <c r="D4" i="27"/>
  <c r="K4" i="27"/>
  <c r="N3" i="27"/>
  <c r="U3" i="27" s="1"/>
  <c r="AB3" i="27" s="1"/>
  <c r="O3" i="27"/>
  <c r="V3" i="27" s="1"/>
  <c r="AC3" i="27" s="1"/>
  <c r="P3" i="27"/>
  <c r="W3" i="27" s="1"/>
  <c r="AD3" i="27" s="1"/>
  <c r="D3" i="27"/>
  <c r="D4" i="26"/>
  <c r="B6" i="26"/>
  <c r="K4" i="26"/>
  <c r="D3" i="26"/>
  <c r="K3" i="26"/>
  <c r="AA4" i="14"/>
  <c r="AA16" i="14"/>
  <c r="AA28" i="14"/>
  <c r="AA40" i="14"/>
  <c r="AA52" i="14"/>
  <c r="AA64" i="14"/>
  <c r="AA76" i="14"/>
  <c r="AA88" i="14"/>
  <c r="AA100" i="14"/>
  <c r="AA112" i="14"/>
  <c r="AA124" i="14"/>
  <c r="AA136" i="14"/>
  <c r="AA148" i="14"/>
  <c r="AA160" i="14"/>
  <c r="AA172" i="14"/>
  <c r="AA184" i="14"/>
  <c r="AA196" i="14"/>
  <c r="AA208" i="14"/>
  <c r="AA220" i="14"/>
  <c r="AA232" i="14"/>
  <c r="AA244" i="14"/>
  <c r="AA256" i="14"/>
  <c r="AA268" i="14"/>
  <c r="AA280" i="14"/>
  <c r="AA292" i="14"/>
  <c r="AA304" i="14"/>
  <c r="AA316" i="14"/>
  <c r="AA328" i="14"/>
  <c r="AA340" i="14"/>
  <c r="AA352" i="14"/>
  <c r="Z5" i="14"/>
  <c r="Z17" i="14"/>
  <c r="Z29" i="14"/>
  <c r="Z41" i="14"/>
  <c r="Z53" i="14"/>
  <c r="Z65" i="14"/>
  <c r="Z77" i="14"/>
  <c r="Z89" i="14"/>
  <c r="Z101" i="14"/>
  <c r="Z113" i="14"/>
  <c r="Z125" i="14"/>
  <c r="Z137" i="14"/>
  <c r="Z149" i="14"/>
  <c r="Z161" i="14"/>
  <c r="Z173" i="14"/>
  <c r="Z185" i="14"/>
  <c r="Z197" i="14"/>
  <c r="Z209" i="14"/>
  <c r="Z221" i="14"/>
  <c r="Z233" i="14"/>
  <c r="Z245" i="14"/>
  <c r="Z257" i="14"/>
  <c r="Z269" i="14"/>
  <c r="Z281" i="14"/>
  <c r="Z293" i="14"/>
  <c r="Z305" i="14"/>
  <c r="Z317" i="14"/>
  <c r="Z329" i="14"/>
  <c r="Z341" i="14"/>
  <c r="Z353" i="14"/>
  <c r="AB5" i="14"/>
  <c r="AB17" i="14"/>
  <c r="AB29" i="14"/>
  <c r="AB41" i="14"/>
  <c r="AB53" i="14"/>
  <c r="AB65" i="14"/>
  <c r="AB77" i="14"/>
  <c r="AB89" i="14"/>
  <c r="AB101" i="14"/>
  <c r="AB113" i="14"/>
  <c r="AB125" i="14"/>
  <c r="AB137" i="14"/>
  <c r="AB149" i="14"/>
  <c r="AB161" i="14"/>
  <c r="AB173" i="14"/>
  <c r="AB185" i="14"/>
  <c r="AB197" i="14"/>
  <c r="AB209" i="14"/>
  <c r="AB221" i="14"/>
  <c r="AB233" i="14"/>
  <c r="AB245" i="14"/>
  <c r="AB257" i="14"/>
  <c r="AB269" i="14"/>
  <c r="AB281" i="14"/>
  <c r="AB293" i="14"/>
  <c r="AB305" i="14"/>
  <c r="AB317" i="14"/>
  <c r="AB329" i="14"/>
  <c r="AB341" i="14"/>
  <c r="AB353" i="14"/>
  <c r="AC5" i="14"/>
  <c r="AC17" i="14"/>
  <c r="AC29" i="14"/>
  <c r="AC41" i="14"/>
  <c r="AC53" i="14"/>
  <c r="AC65" i="14"/>
  <c r="AC77" i="14"/>
  <c r="AC89" i="14"/>
  <c r="AC101" i="14"/>
  <c r="AC113" i="14"/>
  <c r="AC125" i="14"/>
  <c r="AC137" i="14"/>
  <c r="AC149" i="14"/>
  <c r="AC161" i="14"/>
  <c r="AC173" i="14"/>
  <c r="AC185" i="14"/>
  <c r="AC197" i="14"/>
  <c r="AC209" i="14"/>
  <c r="AC221" i="14"/>
  <c r="AC233" i="14"/>
  <c r="AC245" i="14"/>
  <c r="AC257" i="14"/>
  <c r="AC269" i="14"/>
  <c r="AC281" i="14"/>
  <c r="AC293" i="14"/>
  <c r="AC305" i="14"/>
  <c r="AC317" i="14"/>
  <c r="AC329" i="14"/>
  <c r="AC341" i="14"/>
  <c r="AC353" i="14"/>
  <c r="AD5" i="14"/>
  <c r="AD17" i="14"/>
  <c r="AD29" i="14"/>
  <c r="AD41" i="14"/>
  <c r="AD53" i="14"/>
  <c r="AD65" i="14"/>
  <c r="AD77" i="14"/>
  <c r="AD89" i="14"/>
  <c r="AD101" i="14"/>
  <c r="AD113" i="14"/>
  <c r="AD125" i="14"/>
  <c r="AD137" i="14"/>
  <c r="AD149" i="14"/>
  <c r="AD161" i="14"/>
  <c r="AD173" i="14"/>
  <c r="AD185" i="14"/>
  <c r="AD197" i="14"/>
  <c r="AD209" i="14"/>
  <c r="AD221" i="14"/>
  <c r="AD233" i="14"/>
  <c r="AD245" i="14"/>
  <c r="AD257" i="14"/>
  <c r="AD269" i="14"/>
  <c r="AD281" i="14"/>
  <c r="AD293" i="14"/>
  <c r="AD305" i="14"/>
  <c r="AD317" i="14"/>
  <c r="AD329" i="14"/>
  <c r="AD341" i="14"/>
  <c r="AD353" i="14"/>
  <c r="D4" i="14"/>
  <c r="B6" i="14"/>
  <c r="K4" i="14"/>
  <c r="N4" i="14" s="1"/>
  <c r="J3" i="14"/>
  <c r="K3" i="14"/>
  <c r="Q3" i="14" s="1"/>
  <c r="I3" i="14"/>
  <c r="E3" i="14"/>
  <c r="E4" i="14"/>
  <c r="J4" i="14"/>
  <c r="N3" i="14"/>
  <c r="D5" i="14"/>
  <c r="Q4" i="14"/>
  <c r="F4" i="14"/>
  <c r="G4" i="14"/>
  <c r="F3" i="14"/>
  <c r="G3" i="14"/>
  <c r="B6" i="32" l="1"/>
  <c r="K4" i="32"/>
  <c r="D4" i="32"/>
  <c r="Q3" i="32"/>
  <c r="X3" i="32" s="1"/>
  <c r="AE3" i="32" s="1"/>
  <c r="P3" i="32"/>
  <c r="W3" i="32" s="1"/>
  <c r="AD3" i="32" s="1"/>
  <c r="O3" i="32"/>
  <c r="V3" i="32" s="1"/>
  <c r="AC3" i="32" s="1"/>
  <c r="N3" i="32"/>
  <c r="U3" i="32" s="1"/>
  <c r="AB3" i="32" s="1"/>
  <c r="M3" i="32"/>
  <c r="T3" i="32" s="1"/>
  <c r="AA3" i="32" s="1"/>
  <c r="L3" i="32"/>
  <c r="S3" i="32" s="1"/>
  <c r="Z3" i="32" s="1"/>
  <c r="Q4" i="31"/>
  <c r="X4" i="31" s="1"/>
  <c r="AE4" i="31" s="1"/>
  <c r="P4" i="31"/>
  <c r="W4" i="31" s="1"/>
  <c r="AD4" i="31" s="1"/>
  <c r="O4" i="31"/>
  <c r="V4" i="31" s="1"/>
  <c r="AC4" i="31" s="1"/>
  <c r="N4" i="31"/>
  <c r="U4" i="31" s="1"/>
  <c r="AB4" i="31" s="1"/>
  <c r="M4" i="31"/>
  <c r="T4" i="31" s="1"/>
  <c r="AA4" i="31" s="1"/>
  <c r="L4" i="31"/>
  <c r="S4" i="31" s="1"/>
  <c r="Z4" i="31" s="1"/>
  <c r="B7" i="31"/>
  <c r="K5" i="31"/>
  <c r="D5" i="31"/>
  <c r="H4" i="31"/>
  <c r="I4" i="31"/>
  <c r="G4" i="31"/>
  <c r="F4" i="31"/>
  <c r="E4" i="31"/>
  <c r="J4" i="31"/>
  <c r="I3" i="27"/>
  <c r="H3" i="27"/>
  <c r="G3" i="27"/>
  <c r="J3" i="27"/>
  <c r="F3" i="27"/>
  <c r="E3" i="27"/>
  <c r="Q4" i="27"/>
  <c r="X4" i="27" s="1"/>
  <c r="AE4" i="27" s="1"/>
  <c r="P4" i="27"/>
  <c r="W4" i="27" s="1"/>
  <c r="AD4" i="27" s="1"/>
  <c r="O4" i="27"/>
  <c r="V4" i="27" s="1"/>
  <c r="AC4" i="27" s="1"/>
  <c r="N4" i="27"/>
  <c r="U4" i="27" s="1"/>
  <c r="AB4" i="27" s="1"/>
  <c r="M4" i="27"/>
  <c r="T4" i="27" s="1"/>
  <c r="AA4" i="27" s="1"/>
  <c r="L4" i="27"/>
  <c r="S4" i="27" s="1"/>
  <c r="Z4" i="27" s="1"/>
  <c r="E4" i="27"/>
  <c r="G4" i="27"/>
  <c r="H4" i="27"/>
  <c r="F4" i="27"/>
  <c r="J4" i="27"/>
  <c r="I4" i="27"/>
  <c r="D5" i="27"/>
  <c r="K5" i="27"/>
  <c r="B7" i="27"/>
  <c r="Q4" i="26"/>
  <c r="X4" i="26" s="1"/>
  <c r="AE4" i="26" s="1"/>
  <c r="P4" i="26"/>
  <c r="W4" i="26" s="1"/>
  <c r="AD4" i="26" s="1"/>
  <c r="O4" i="26"/>
  <c r="V4" i="26" s="1"/>
  <c r="AC4" i="26" s="1"/>
  <c r="N4" i="26"/>
  <c r="U4" i="26" s="1"/>
  <c r="AB4" i="26" s="1"/>
  <c r="M4" i="26"/>
  <c r="T4" i="26" s="1"/>
  <c r="AA4" i="26" s="1"/>
  <c r="L4" i="26"/>
  <c r="S4" i="26" s="1"/>
  <c r="Z4" i="26" s="1"/>
  <c r="Q3" i="26"/>
  <c r="X3" i="26" s="1"/>
  <c r="AE3" i="26" s="1"/>
  <c r="M3" i="26"/>
  <c r="T3" i="26" s="1"/>
  <c r="AA3" i="26" s="1"/>
  <c r="P3" i="26"/>
  <c r="W3" i="26" s="1"/>
  <c r="AD3" i="26" s="1"/>
  <c r="O3" i="26"/>
  <c r="V3" i="26" s="1"/>
  <c r="AC3" i="26" s="1"/>
  <c r="N3" i="26"/>
  <c r="U3" i="26" s="1"/>
  <c r="AB3" i="26" s="1"/>
  <c r="L3" i="26"/>
  <c r="S3" i="26" s="1"/>
  <c r="Z3" i="26" s="1"/>
  <c r="B7" i="26"/>
  <c r="K5" i="26"/>
  <c r="D5" i="26"/>
  <c r="J3" i="26"/>
  <c r="I3" i="26"/>
  <c r="H3" i="26"/>
  <c r="G3" i="26"/>
  <c r="F3" i="26"/>
  <c r="E3" i="26"/>
  <c r="G4" i="26"/>
  <c r="F4" i="26"/>
  <c r="E4" i="26"/>
  <c r="I4" i="26"/>
  <c r="J4" i="26"/>
  <c r="H4" i="26"/>
  <c r="M3" i="14"/>
  <c r="O3" i="14"/>
  <c r="P3" i="14"/>
  <c r="L3" i="14"/>
  <c r="M4" i="14"/>
  <c r="K5" i="14"/>
  <c r="B7" i="14"/>
  <c r="O4" i="14"/>
  <c r="L4" i="14"/>
  <c r="P4" i="14"/>
  <c r="I4" i="14"/>
  <c r="H4" i="14"/>
  <c r="J5" i="14"/>
  <c r="G5" i="14"/>
  <c r="F5" i="14"/>
  <c r="I5" i="14"/>
  <c r="H5" i="14"/>
  <c r="E5" i="14"/>
  <c r="J4" i="32" l="1"/>
  <c r="I4" i="32"/>
  <c r="H4" i="32"/>
  <c r="G4" i="32"/>
  <c r="F4" i="32"/>
  <c r="E4" i="32"/>
  <c r="N4" i="32"/>
  <c r="U4" i="32" s="1"/>
  <c r="AB4" i="32" s="1"/>
  <c r="M4" i="32"/>
  <c r="T4" i="32" s="1"/>
  <c r="AA4" i="32" s="1"/>
  <c r="L4" i="32"/>
  <c r="S4" i="32" s="1"/>
  <c r="Z4" i="32" s="1"/>
  <c r="Q4" i="32"/>
  <c r="X4" i="32" s="1"/>
  <c r="AE4" i="32" s="1"/>
  <c r="P4" i="32"/>
  <c r="W4" i="32" s="1"/>
  <c r="AD4" i="32" s="1"/>
  <c r="O4" i="32"/>
  <c r="V4" i="32" s="1"/>
  <c r="AC4" i="32" s="1"/>
  <c r="D5" i="32"/>
  <c r="B7" i="32"/>
  <c r="K5" i="32"/>
  <c r="O5" i="31"/>
  <c r="V5" i="31" s="1"/>
  <c r="AC5" i="31" s="1"/>
  <c r="N5" i="31"/>
  <c r="U5" i="31" s="1"/>
  <c r="AB5" i="31" s="1"/>
  <c r="M5" i="31"/>
  <c r="T5" i="31" s="1"/>
  <c r="AA5" i="31" s="1"/>
  <c r="L5" i="31"/>
  <c r="S5" i="31" s="1"/>
  <c r="Z5" i="31" s="1"/>
  <c r="P5" i="31"/>
  <c r="W5" i="31" s="1"/>
  <c r="AD5" i="31" s="1"/>
  <c r="Q5" i="31"/>
  <c r="X5" i="31" s="1"/>
  <c r="AE5" i="31" s="1"/>
  <c r="J5" i="31"/>
  <c r="I5" i="31"/>
  <c r="H5" i="31"/>
  <c r="G5" i="31"/>
  <c r="F5" i="31"/>
  <c r="E5" i="31"/>
  <c r="K6" i="31"/>
  <c r="D6" i="31"/>
  <c r="B8" i="31"/>
  <c r="M5" i="27"/>
  <c r="T5" i="27" s="1"/>
  <c r="AA5" i="27" s="1"/>
  <c r="Q5" i="27"/>
  <c r="X5" i="27" s="1"/>
  <c r="AE5" i="27" s="1"/>
  <c r="P5" i="27"/>
  <c r="W5" i="27" s="1"/>
  <c r="AD5" i="27" s="1"/>
  <c r="O5" i="27"/>
  <c r="V5" i="27" s="1"/>
  <c r="AC5" i="27" s="1"/>
  <c r="N5" i="27"/>
  <c r="U5" i="27" s="1"/>
  <c r="AB5" i="27" s="1"/>
  <c r="L5" i="27"/>
  <c r="S5" i="27" s="1"/>
  <c r="Z5" i="27" s="1"/>
  <c r="K6" i="27"/>
  <c r="B8" i="27"/>
  <c r="D6" i="27"/>
  <c r="E5" i="27"/>
  <c r="F5" i="27"/>
  <c r="J5" i="27"/>
  <c r="I5" i="27"/>
  <c r="H5" i="27"/>
  <c r="G5" i="27"/>
  <c r="E5" i="26"/>
  <c r="J5" i="26"/>
  <c r="I5" i="26"/>
  <c r="H5" i="26"/>
  <c r="G5" i="26"/>
  <c r="F5" i="26"/>
  <c r="O5" i="26"/>
  <c r="V5" i="26" s="1"/>
  <c r="AC5" i="26" s="1"/>
  <c r="N5" i="26"/>
  <c r="U5" i="26" s="1"/>
  <c r="AB5" i="26" s="1"/>
  <c r="M5" i="26"/>
  <c r="T5" i="26" s="1"/>
  <c r="AA5" i="26" s="1"/>
  <c r="L5" i="26"/>
  <c r="S5" i="26" s="1"/>
  <c r="Z5" i="26" s="1"/>
  <c r="Q5" i="26"/>
  <c r="X5" i="26" s="1"/>
  <c r="AE5" i="26" s="1"/>
  <c r="P5" i="26"/>
  <c r="W5" i="26" s="1"/>
  <c r="AD5" i="26" s="1"/>
  <c r="B8" i="26"/>
  <c r="K6" i="26"/>
  <c r="D6" i="26"/>
  <c r="K6" i="14"/>
  <c r="B8" i="14"/>
  <c r="D6" i="14"/>
  <c r="P5" i="14"/>
  <c r="N5" i="14"/>
  <c r="M5" i="14"/>
  <c r="O5" i="14"/>
  <c r="L5" i="14"/>
  <c r="Q5" i="14"/>
  <c r="Q5" i="32" l="1"/>
  <c r="X5" i="32" s="1"/>
  <c r="AE5" i="32" s="1"/>
  <c r="P5" i="32"/>
  <c r="W5" i="32" s="1"/>
  <c r="AD5" i="32" s="1"/>
  <c r="O5" i="32"/>
  <c r="V5" i="32" s="1"/>
  <c r="AC5" i="32" s="1"/>
  <c r="N5" i="32"/>
  <c r="U5" i="32" s="1"/>
  <c r="AB5" i="32" s="1"/>
  <c r="M5" i="32"/>
  <c r="T5" i="32" s="1"/>
  <c r="AA5" i="32" s="1"/>
  <c r="L5" i="32"/>
  <c r="S5" i="32" s="1"/>
  <c r="Z5" i="32" s="1"/>
  <c r="D6" i="32"/>
  <c r="B8" i="32"/>
  <c r="K6" i="32"/>
  <c r="I5" i="32"/>
  <c r="H5" i="32"/>
  <c r="G5" i="32"/>
  <c r="F5" i="32"/>
  <c r="E5" i="32"/>
  <c r="J5" i="32"/>
  <c r="D7" i="31"/>
  <c r="B9" i="31"/>
  <c r="K7" i="31"/>
  <c r="J6" i="31"/>
  <c r="I6" i="31"/>
  <c r="H6" i="31"/>
  <c r="G6" i="31"/>
  <c r="F6" i="31"/>
  <c r="E6" i="31"/>
  <c r="Q6" i="31"/>
  <c r="X6" i="31" s="1"/>
  <c r="AE6" i="31" s="1"/>
  <c r="P6" i="31"/>
  <c r="W6" i="31" s="1"/>
  <c r="AD6" i="31" s="1"/>
  <c r="O6" i="31"/>
  <c r="V6" i="31" s="1"/>
  <c r="AC6" i="31" s="1"/>
  <c r="N6" i="31"/>
  <c r="U6" i="31" s="1"/>
  <c r="AB6" i="31" s="1"/>
  <c r="M6" i="31"/>
  <c r="T6" i="31" s="1"/>
  <c r="AA6" i="31" s="1"/>
  <c r="L6" i="31"/>
  <c r="S6" i="31" s="1"/>
  <c r="Z6" i="31" s="1"/>
  <c r="P6" i="27"/>
  <c r="W6" i="27" s="1"/>
  <c r="AD6" i="27" s="1"/>
  <c r="Q6" i="27"/>
  <c r="X6" i="27" s="1"/>
  <c r="AE6" i="27" s="1"/>
  <c r="O6" i="27"/>
  <c r="V6" i="27" s="1"/>
  <c r="AC6" i="27" s="1"/>
  <c r="N6" i="27"/>
  <c r="U6" i="27" s="1"/>
  <c r="AB6" i="27" s="1"/>
  <c r="M6" i="27"/>
  <c r="T6" i="27" s="1"/>
  <c r="AA6" i="27" s="1"/>
  <c r="L6" i="27"/>
  <c r="S6" i="27" s="1"/>
  <c r="Z6" i="27" s="1"/>
  <c r="I6" i="27"/>
  <c r="J6" i="27"/>
  <c r="H6" i="27"/>
  <c r="G6" i="27"/>
  <c r="F6" i="27"/>
  <c r="E6" i="27"/>
  <c r="K7" i="27"/>
  <c r="B9" i="27"/>
  <c r="D7" i="27"/>
  <c r="M6" i="26"/>
  <c r="T6" i="26" s="1"/>
  <c r="AA6" i="26" s="1"/>
  <c r="Q6" i="26"/>
  <c r="X6" i="26" s="1"/>
  <c r="AE6" i="26" s="1"/>
  <c r="P6" i="26"/>
  <c r="W6" i="26" s="1"/>
  <c r="AD6" i="26" s="1"/>
  <c r="O6" i="26"/>
  <c r="V6" i="26" s="1"/>
  <c r="AC6" i="26" s="1"/>
  <c r="N6" i="26"/>
  <c r="U6" i="26" s="1"/>
  <c r="AB6" i="26" s="1"/>
  <c r="L6" i="26"/>
  <c r="S6" i="26" s="1"/>
  <c r="Z6" i="26" s="1"/>
  <c r="J6" i="26"/>
  <c r="I6" i="26"/>
  <c r="H6" i="26"/>
  <c r="G6" i="26"/>
  <c r="F6" i="26"/>
  <c r="E6" i="26"/>
  <c r="D7" i="26"/>
  <c r="B9" i="26"/>
  <c r="K7" i="26"/>
  <c r="J6" i="14"/>
  <c r="I6" i="14"/>
  <c r="G6" i="14"/>
  <c r="E6" i="14"/>
  <c r="H6" i="14"/>
  <c r="F6" i="14"/>
  <c r="B9" i="14"/>
  <c r="K7" i="14"/>
  <c r="D7" i="14"/>
  <c r="P6" i="14"/>
  <c r="Q6" i="14"/>
  <c r="M6" i="14"/>
  <c r="L6" i="14"/>
  <c r="O6" i="14"/>
  <c r="N6" i="14"/>
  <c r="K7" i="32" l="1"/>
  <c r="D7" i="32"/>
  <c r="B9" i="32"/>
  <c r="P6" i="32"/>
  <c r="W6" i="32" s="1"/>
  <c r="AD6" i="32" s="1"/>
  <c r="O6" i="32"/>
  <c r="V6" i="32" s="1"/>
  <c r="AC6" i="32" s="1"/>
  <c r="N6" i="32"/>
  <c r="U6" i="32" s="1"/>
  <c r="AB6" i="32" s="1"/>
  <c r="M6" i="32"/>
  <c r="T6" i="32" s="1"/>
  <c r="AA6" i="32" s="1"/>
  <c r="L6" i="32"/>
  <c r="S6" i="32" s="1"/>
  <c r="Z6" i="32" s="1"/>
  <c r="Q6" i="32"/>
  <c r="X6" i="32" s="1"/>
  <c r="AE6" i="32" s="1"/>
  <c r="J6" i="32"/>
  <c r="I6" i="32"/>
  <c r="H6" i="32"/>
  <c r="G6" i="32"/>
  <c r="F6" i="32"/>
  <c r="E6" i="32"/>
  <c r="Q7" i="31"/>
  <c r="X7" i="31" s="1"/>
  <c r="AE7" i="31" s="1"/>
  <c r="P7" i="31"/>
  <c r="W7" i="31" s="1"/>
  <c r="AD7" i="31" s="1"/>
  <c r="O7" i="31"/>
  <c r="V7" i="31" s="1"/>
  <c r="AC7" i="31" s="1"/>
  <c r="N7" i="31"/>
  <c r="U7" i="31" s="1"/>
  <c r="AB7" i="31" s="1"/>
  <c r="M7" i="31"/>
  <c r="T7" i="31" s="1"/>
  <c r="AA7" i="31" s="1"/>
  <c r="L7" i="31"/>
  <c r="S7" i="31" s="1"/>
  <c r="Z7" i="31" s="1"/>
  <c r="K8" i="31"/>
  <c r="B10" i="31"/>
  <c r="D8" i="31"/>
  <c r="E7" i="31"/>
  <c r="F7" i="31"/>
  <c r="J7" i="31"/>
  <c r="I7" i="31"/>
  <c r="H7" i="31"/>
  <c r="G7" i="31"/>
  <c r="E7" i="27"/>
  <c r="J7" i="27"/>
  <c r="I7" i="27"/>
  <c r="H7" i="27"/>
  <c r="G7" i="27"/>
  <c r="F7" i="27"/>
  <c r="K8" i="27"/>
  <c r="B10" i="27"/>
  <c r="D8" i="27"/>
  <c r="Q7" i="27"/>
  <c r="X7" i="27" s="1"/>
  <c r="AE7" i="27" s="1"/>
  <c r="N7" i="27"/>
  <c r="U7" i="27" s="1"/>
  <c r="AB7" i="27" s="1"/>
  <c r="M7" i="27"/>
  <c r="T7" i="27" s="1"/>
  <c r="AA7" i="27" s="1"/>
  <c r="L7" i="27"/>
  <c r="S7" i="27" s="1"/>
  <c r="Z7" i="27" s="1"/>
  <c r="O7" i="27"/>
  <c r="V7" i="27" s="1"/>
  <c r="AC7" i="27" s="1"/>
  <c r="P7" i="27"/>
  <c r="W7" i="27" s="1"/>
  <c r="AD7" i="27" s="1"/>
  <c r="Q7" i="26"/>
  <c r="X7" i="26" s="1"/>
  <c r="AE7" i="26" s="1"/>
  <c r="P7" i="26"/>
  <c r="W7" i="26" s="1"/>
  <c r="AD7" i="26" s="1"/>
  <c r="O7" i="26"/>
  <c r="V7" i="26" s="1"/>
  <c r="AC7" i="26" s="1"/>
  <c r="N7" i="26"/>
  <c r="U7" i="26" s="1"/>
  <c r="AB7" i="26" s="1"/>
  <c r="M7" i="26"/>
  <c r="T7" i="26" s="1"/>
  <c r="AA7" i="26" s="1"/>
  <c r="L7" i="26"/>
  <c r="S7" i="26" s="1"/>
  <c r="Z7" i="26" s="1"/>
  <c r="B10" i="26"/>
  <c r="K8" i="26"/>
  <c r="D8" i="26"/>
  <c r="G7" i="26"/>
  <c r="F7" i="26"/>
  <c r="E7" i="26"/>
  <c r="I7" i="26"/>
  <c r="J7" i="26"/>
  <c r="H7" i="26"/>
  <c r="O7" i="14"/>
  <c r="M7" i="14"/>
  <c r="L7" i="14"/>
  <c r="N7" i="14"/>
  <c r="P7" i="14"/>
  <c r="Q7" i="14"/>
  <c r="D8" i="14"/>
  <c r="B10" i="14"/>
  <c r="K8" i="14"/>
  <c r="J7" i="14"/>
  <c r="H7" i="14"/>
  <c r="E7" i="14"/>
  <c r="G7" i="14"/>
  <c r="F7" i="14"/>
  <c r="I7" i="14"/>
  <c r="D8" i="32" l="1"/>
  <c r="B10" i="32"/>
  <c r="K8" i="32"/>
  <c r="J7" i="32"/>
  <c r="I7" i="32"/>
  <c r="H7" i="32"/>
  <c r="G7" i="32"/>
  <c r="F7" i="32"/>
  <c r="E7" i="32"/>
  <c r="Q7" i="32"/>
  <c r="X7" i="32" s="1"/>
  <c r="AE7" i="32" s="1"/>
  <c r="P7" i="32"/>
  <c r="W7" i="32" s="1"/>
  <c r="AD7" i="32" s="1"/>
  <c r="O7" i="32"/>
  <c r="V7" i="32" s="1"/>
  <c r="AC7" i="32" s="1"/>
  <c r="N7" i="32"/>
  <c r="U7" i="32" s="1"/>
  <c r="AB7" i="32" s="1"/>
  <c r="M7" i="32"/>
  <c r="T7" i="32" s="1"/>
  <c r="AA7" i="32" s="1"/>
  <c r="L7" i="32"/>
  <c r="S7" i="32" s="1"/>
  <c r="Z7" i="32" s="1"/>
  <c r="L8" i="31"/>
  <c r="S8" i="31" s="1"/>
  <c r="Z8" i="31" s="1"/>
  <c r="Q8" i="31"/>
  <c r="X8" i="31" s="1"/>
  <c r="AE8" i="31" s="1"/>
  <c r="M8" i="31"/>
  <c r="T8" i="31" s="1"/>
  <c r="AA8" i="31" s="1"/>
  <c r="P8" i="31"/>
  <c r="W8" i="31" s="1"/>
  <c r="AD8" i="31" s="1"/>
  <c r="O8" i="31"/>
  <c r="V8" i="31" s="1"/>
  <c r="AC8" i="31" s="1"/>
  <c r="N8" i="31"/>
  <c r="U8" i="31" s="1"/>
  <c r="AB8" i="31" s="1"/>
  <c r="D9" i="31"/>
  <c r="B11" i="31"/>
  <c r="K9" i="31"/>
  <c r="J8" i="31"/>
  <c r="I8" i="31"/>
  <c r="H8" i="31"/>
  <c r="G8" i="31"/>
  <c r="F8" i="31"/>
  <c r="E8" i="31"/>
  <c r="J8" i="27"/>
  <c r="I8" i="27"/>
  <c r="H8" i="27"/>
  <c r="G8" i="27"/>
  <c r="F8" i="27"/>
  <c r="E8" i="27"/>
  <c r="K9" i="27"/>
  <c r="B11" i="27"/>
  <c r="D9" i="27"/>
  <c r="M8" i="27"/>
  <c r="T8" i="27" s="1"/>
  <c r="AA8" i="27" s="1"/>
  <c r="L8" i="27"/>
  <c r="S8" i="27" s="1"/>
  <c r="Z8" i="27" s="1"/>
  <c r="Q8" i="27"/>
  <c r="X8" i="27" s="1"/>
  <c r="AE8" i="27" s="1"/>
  <c r="P8" i="27"/>
  <c r="W8" i="27" s="1"/>
  <c r="AD8" i="27" s="1"/>
  <c r="O8" i="27"/>
  <c r="V8" i="27" s="1"/>
  <c r="AC8" i="27" s="1"/>
  <c r="N8" i="27"/>
  <c r="U8" i="27" s="1"/>
  <c r="AB8" i="27" s="1"/>
  <c r="J8" i="26"/>
  <c r="I8" i="26"/>
  <c r="E8" i="26"/>
  <c r="H8" i="26"/>
  <c r="G8" i="26"/>
  <c r="F8" i="26"/>
  <c r="O8" i="26"/>
  <c r="V8" i="26" s="1"/>
  <c r="AC8" i="26" s="1"/>
  <c r="N8" i="26"/>
  <c r="U8" i="26" s="1"/>
  <c r="AB8" i="26" s="1"/>
  <c r="M8" i="26"/>
  <c r="T8" i="26" s="1"/>
  <c r="AA8" i="26" s="1"/>
  <c r="P8" i="26"/>
  <c r="W8" i="26" s="1"/>
  <c r="AD8" i="26" s="1"/>
  <c r="L8" i="26"/>
  <c r="S8" i="26" s="1"/>
  <c r="Z8" i="26" s="1"/>
  <c r="Q8" i="26"/>
  <c r="X8" i="26" s="1"/>
  <c r="AE8" i="26" s="1"/>
  <c r="B11" i="26"/>
  <c r="K9" i="26"/>
  <c r="D9" i="26"/>
  <c r="J8" i="14"/>
  <c r="I8" i="14"/>
  <c r="F8" i="14"/>
  <c r="E8" i="14"/>
  <c r="G8" i="14"/>
  <c r="H8" i="14"/>
  <c r="L8" i="14"/>
  <c r="M8" i="14"/>
  <c r="N8" i="14"/>
  <c r="Q8" i="14"/>
  <c r="P8" i="14"/>
  <c r="O8" i="14"/>
  <c r="B11" i="14"/>
  <c r="K9" i="14"/>
  <c r="D9" i="14"/>
  <c r="Q8" i="32" l="1"/>
  <c r="X8" i="32" s="1"/>
  <c r="AE8" i="32" s="1"/>
  <c r="P8" i="32"/>
  <c r="W8" i="32" s="1"/>
  <c r="AD8" i="32" s="1"/>
  <c r="O8" i="32"/>
  <c r="V8" i="32" s="1"/>
  <c r="AC8" i="32" s="1"/>
  <c r="N8" i="32"/>
  <c r="U8" i="32" s="1"/>
  <c r="AB8" i="32" s="1"/>
  <c r="M8" i="32"/>
  <c r="T8" i="32" s="1"/>
  <c r="AA8" i="32" s="1"/>
  <c r="L8" i="32"/>
  <c r="S8" i="32" s="1"/>
  <c r="Z8" i="32" s="1"/>
  <c r="B11" i="32"/>
  <c r="K9" i="32"/>
  <c r="D9" i="32"/>
  <c r="F8" i="32"/>
  <c r="E8" i="32"/>
  <c r="J8" i="32"/>
  <c r="I8" i="32"/>
  <c r="H8" i="32"/>
  <c r="G8" i="32"/>
  <c r="G9" i="31"/>
  <c r="F9" i="31"/>
  <c r="E9" i="31"/>
  <c r="H9" i="31"/>
  <c r="J9" i="31"/>
  <c r="I9" i="31"/>
  <c r="B12" i="31"/>
  <c r="K10" i="31"/>
  <c r="D10" i="31"/>
  <c r="Q9" i="31"/>
  <c r="X9" i="31" s="1"/>
  <c r="AE9" i="31" s="1"/>
  <c r="P9" i="31"/>
  <c r="W9" i="31" s="1"/>
  <c r="AD9" i="31" s="1"/>
  <c r="O9" i="31"/>
  <c r="V9" i="31" s="1"/>
  <c r="AC9" i="31" s="1"/>
  <c r="N9" i="31"/>
  <c r="U9" i="31" s="1"/>
  <c r="AB9" i="31" s="1"/>
  <c r="M9" i="31"/>
  <c r="T9" i="31" s="1"/>
  <c r="AA9" i="31" s="1"/>
  <c r="L9" i="31"/>
  <c r="S9" i="31" s="1"/>
  <c r="Z9" i="31" s="1"/>
  <c r="B12" i="27"/>
  <c r="D10" i="27"/>
  <c r="K10" i="27"/>
  <c r="Q9" i="27"/>
  <c r="X9" i="27" s="1"/>
  <c r="AE9" i="27" s="1"/>
  <c r="L9" i="27"/>
  <c r="S9" i="27" s="1"/>
  <c r="Z9" i="27" s="1"/>
  <c r="P9" i="27"/>
  <c r="W9" i="27" s="1"/>
  <c r="AD9" i="27" s="1"/>
  <c r="O9" i="27"/>
  <c r="V9" i="27" s="1"/>
  <c r="AC9" i="27" s="1"/>
  <c r="N9" i="27"/>
  <c r="U9" i="27" s="1"/>
  <c r="AB9" i="27" s="1"/>
  <c r="M9" i="27"/>
  <c r="T9" i="27" s="1"/>
  <c r="AA9" i="27" s="1"/>
  <c r="I9" i="27"/>
  <c r="J9" i="27"/>
  <c r="H9" i="27"/>
  <c r="G9" i="27"/>
  <c r="F9" i="27"/>
  <c r="E9" i="27"/>
  <c r="M9" i="26"/>
  <c r="T9" i="26" s="1"/>
  <c r="AA9" i="26" s="1"/>
  <c r="L9" i="26"/>
  <c r="S9" i="26" s="1"/>
  <c r="Z9" i="26" s="1"/>
  <c r="Q9" i="26"/>
  <c r="X9" i="26" s="1"/>
  <c r="AE9" i="26" s="1"/>
  <c r="P9" i="26"/>
  <c r="W9" i="26" s="1"/>
  <c r="AD9" i="26" s="1"/>
  <c r="O9" i="26"/>
  <c r="V9" i="26" s="1"/>
  <c r="AC9" i="26" s="1"/>
  <c r="N9" i="26"/>
  <c r="U9" i="26" s="1"/>
  <c r="AB9" i="26" s="1"/>
  <c r="J9" i="26"/>
  <c r="I9" i="26"/>
  <c r="H9" i="26"/>
  <c r="G9" i="26"/>
  <c r="F9" i="26"/>
  <c r="E9" i="26"/>
  <c r="D10" i="26"/>
  <c r="B12" i="26"/>
  <c r="K10" i="26"/>
  <c r="J9" i="14"/>
  <c r="I9" i="14"/>
  <c r="G9" i="14"/>
  <c r="F9" i="14"/>
  <c r="E9" i="14"/>
  <c r="H9" i="14"/>
  <c r="M9" i="14"/>
  <c r="O9" i="14"/>
  <c r="L9" i="14"/>
  <c r="Q9" i="14"/>
  <c r="N9" i="14"/>
  <c r="P9" i="14"/>
  <c r="K10" i="14"/>
  <c r="B12" i="14"/>
  <c r="D10" i="14"/>
  <c r="J9" i="32" l="1"/>
  <c r="I9" i="32"/>
  <c r="H9" i="32"/>
  <c r="G9" i="32"/>
  <c r="F9" i="32"/>
  <c r="E9" i="32"/>
  <c r="D10" i="32"/>
  <c r="B12" i="32"/>
  <c r="K10" i="32"/>
  <c r="M9" i="32"/>
  <c r="T9" i="32" s="1"/>
  <c r="AA9" i="32" s="1"/>
  <c r="L9" i="32"/>
  <c r="S9" i="32" s="1"/>
  <c r="Z9" i="32" s="1"/>
  <c r="Q9" i="32"/>
  <c r="X9" i="32" s="1"/>
  <c r="AE9" i="32" s="1"/>
  <c r="P9" i="32"/>
  <c r="W9" i="32" s="1"/>
  <c r="AD9" i="32" s="1"/>
  <c r="O9" i="32"/>
  <c r="V9" i="32" s="1"/>
  <c r="AC9" i="32" s="1"/>
  <c r="N9" i="32"/>
  <c r="U9" i="32" s="1"/>
  <c r="AB9" i="32" s="1"/>
  <c r="J10" i="31"/>
  <c r="I10" i="31"/>
  <c r="H10" i="31"/>
  <c r="G10" i="31"/>
  <c r="F10" i="31"/>
  <c r="E10" i="31"/>
  <c r="N10" i="31"/>
  <c r="U10" i="31" s="1"/>
  <c r="AB10" i="31" s="1"/>
  <c r="M10" i="31"/>
  <c r="T10" i="31" s="1"/>
  <c r="AA10" i="31" s="1"/>
  <c r="L10" i="31"/>
  <c r="S10" i="31" s="1"/>
  <c r="Z10" i="31" s="1"/>
  <c r="O10" i="31"/>
  <c r="V10" i="31" s="1"/>
  <c r="AC10" i="31" s="1"/>
  <c r="Q10" i="31"/>
  <c r="X10" i="31" s="1"/>
  <c r="AE10" i="31" s="1"/>
  <c r="P10" i="31"/>
  <c r="W10" i="31" s="1"/>
  <c r="AD10" i="31" s="1"/>
  <c r="D11" i="31"/>
  <c r="B13" i="31"/>
  <c r="K11" i="31"/>
  <c r="Q10" i="27"/>
  <c r="X10" i="27" s="1"/>
  <c r="AE10" i="27" s="1"/>
  <c r="P10" i="27"/>
  <c r="W10" i="27" s="1"/>
  <c r="AD10" i="27" s="1"/>
  <c r="O10" i="27"/>
  <c r="V10" i="27" s="1"/>
  <c r="AC10" i="27" s="1"/>
  <c r="N10" i="27"/>
  <c r="U10" i="27" s="1"/>
  <c r="AB10" i="27" s="1"/>
  <c r="M10" i="27"/>
  <c r="T10" i="27" s="1"/>
  <c r="AA10" i="27" s="1"/>
  <c r="L10" i="27"/>
  <c r="S10" i="27" s="1"/>
  <c r="Z10" i="27" s="1"/>
  <c r="E10" i="27"/>
  <c r="I10" i="27"/>
  <c r="H10" i="27"/>
  <c r="G10" i="27"/>
  <c r="F10" i="27"/>
  <c r="J10" i="27"/>
  <c r="B13" i="27"/>
  <c r="D11" i="27"/>
  <c r="K11" i="27"/>
  <c r="Q10" i="26"/>
  <c r="X10" i="26" s="1"/>
  <c r="AE10" i="26" s="1"/>
  <c r="P10" i="26"/>
  <c r="W10" i="26" s="1"/>
  <c r="AD10" i="26" s="1"/>
  <c r="O10" i="26"/>
  <c r="V10" i="26" s="1"/>
  <c r="AC10" i="26" s="1"/>
  <c r="N10" i="26"/>
  <c r="U10" i="26" s="1"/>
  <c r="AB10" i="26" s="1"/>
  <c r="M10" i="26"/>
  <c r="T10" i="26" s="1"/>
  <c r="AA10" i="26" s="1"/>
  <c r="L10" i="26"/>
  <c r="S10" i="26" s="1"/>
  <c r="Z10" i="26" s="1"/>
  <c r="B13" i="26"/>
  <c r="K11" i="26"/>
  <c r="D11" i="26"/>
  <c r="G10" i="26"/>
  <c r="F10" i="26"/>
  <c r="I10" i="26"/>
  <c r="E10" i="26"/>
  <c r="H10" i="26"/>
  <c r="J10" i="26"/>
  <c r="J10" i="14"/>
  <c r="I10" i="14"/>
  <c r="G10" i="14"/>
  <c r="F10" i="14"/>
  <c r="E10" i="14"/>
  <c r="H10" i="14"/>
  <c r="B13" i="14"/>
  <c r="K11" i="14"/>
  <c r="D11" i="14"/>
  <c r="M10" i="14"/>
  <c r="L10" i="14"/>
  <c r="P10" i="14"/>
  <c r="O10" i="14"/>
  <c r="N10" i="14"/>
  <c r="Q10" i="14"/>
  <c r="Q10" i="32" l="1"/>
  <c r="X10" i="32" s="1"/>
  <c r="AE10" i="32" s="1"/>
  <c r="P10" i="32"/>
  <c r="W10" i="32" s="1"/>
  <c r="AD10" i="32" s="1"/>
  <c r="O10" i="32"/>
  <c r="V10" i="32" s="1"/>
  <c r="AC10" i="32" s="1"/>
  <c r="N10" i="32"/>
  <c r="U10" i="32" s="1"/>
  <c r="AB10" i="32" s="1"/>
  <c r="M10" i="32"/>
  <c r="T10" i="32" s="1"/>
  <c r="AA10" i="32" s="1"/>
  <c r="L10" i="32"/>
  <c r="S10" i="32" s="1"/>
  <c r="Z10" i="32" s="1"/>
  <c r="B13" i="32"/>
  <c r="K11" i="32"/>
  <c r="D11" i="32"/>
  <c r="H10" i="32"/>
  <c r="G10" i="32"/>
  <c r="F10" i="32"/>
  <c r="E10" i="32"/>
  <c r="J10" i="32"/>
  <c r="I10" i="32"/>
  <c r="Q11" i="31"/>
  <c r="X11" i="31" s="1"/>
  <c r="AE11" i="31" s="1"/>
  <c r="P11" i="31"/>
  <c r="W11" i="31" s="1"/>
  <c r="AD11" i="31" s="1"/>
  <c r="O11" i="31"/>
  <c r="V11" i="31" s="1"/>
  <c r="AC11" i="31" s="1"/>
  <c r="N11" i="31"/>
  <c r="U11" i="31" s="1"/>
  <c r="AB11" i="31" s="1"/>
  <c r="M11" i="31"/>
  <c r="T11" i="31" s="1"/>
  <c r="AA11" i="31" s="1"/>
  <c r="L11" i="31"/>
  <c r="S11" i="31" s="1"/>
  <c r="Z11" i="31" s="1"/>
  <c r="D12" i="31"/>
  <c r="B14" i="31"/>
  <c r="K12" i="31"/>
  <c r="I11" i="31"/>
  <c r="H11" i="31"/>
  <c r="G11" i="31"/>
  <c r="F11" i="31"/>
  <c r="E11" i="31"/>
  <c r="J11" i="31"/>
  <c r="G11" i="27"/>
  <c r="H11" i="27"/>
  <c r="F11" i="27"/>
  <c r="E11" i="27"/>
  <c r="J11" i="27"/>
  <c r="I11" i="27"/>
  <c r="M11" i="27"/>
  <c r="T11" i="27" s="1"/>
  <c r="AA11" i="27" s="1"/>
  <c r="Q11" i="27"/>
  <c r="X11" i="27" s="1"/>
  <c r="AE11" i="27" s="1"/>
  <c r="P11" i="27"/>
  <c r="W11" i="27" s="1"/>
  <c r="AD11" i="27" s="1"/>
  <c r="O11" i="27"/>
  <c r="V11" i="27" s="1"/>
  <c r="AC11" i="27" s="1"/>
  <c r="N11" i="27"/>
  <c r="U11" i="27" s="1"/>
  <c r="AB11" i="27" s="1"/>
  <c r="L11" i="27"/>
  <c r="S11" i="27" s="1"/>
  <c r="Z11" i="27" s="1"/>
  <c r="D12" i="27"/>
  <c r="B14" i="27"/>
  <c r="K12" i="27"/>
  <c r="O11" i="26"/>
  <c r="V11" i="26" s="1"/>
  <c r="AC11" i="26" s="1"/>
  <c r="Q11" i="26"/>
  <c r="X11" i="26" s="1"/>
  <c r="AE11" i="26" s="1"/>
  <c r="N11" i="26"/>
  <c r="U11" i="26" s="1"/>
  <c r="AB11" i="26" s="1"/>
  <c r="M11" i="26"/>
  <c r="T11" i="26" s="1"/>
  <c r="AA11" i="26" s="1"/>
  <c r="L11" i="26"/>
  <c r="S11" i="26" s="1"/>
  <c r="Z11" i="26" s="1"/>
  <c r="P11" i="26"/>
  <c r="W11" i="26" s="1"/>
  <c r="AD11" i="26" s="1"/>
  <c r="J11" i="26"/>
  <c r="E11" i="26"/>
  <c r="I11" i="26"/>
  <c r="H11" i="26"/>
  <c r="G11" i="26"/>
  <c r="F11" i="26"/>
  <c r="B14" i="26"/>
  <c r="K12" i="26"/>
  <c r="D12" i="26"/>
  <c r="G11" i="14"/>
  <c r="J11" i="14"/>
  <c r="I11" i="14"/>
  <c r="H11" i="14"/>
  <c r="E11" i="14"/>
  <c r="F11" i="14"/>
  <c r="K12" i="14"/>
  <c r="B14" i="14"/>
  <c r="D12" i="14"/>
  <c r="N11" i="14"/>
  <c r="M11" i="14"/>
  <c r="Q11" i="14"/>
  <c r="O11" i="14"/>
  <c r="L11" i="14"/>
  <c r="P11" i="14"/>
  <c r="O11" i="32" l="1"/>
  <c r="V11" i="32" s="1"/>
  <c r="AC11" i="32" s="1"/>
  <c r="N11" i="32"/>
  <c r="U11" i="32" s="1"/>
  <c r="AB11" i="32" s="1"/>
  <c r="M11" i="32"/>
  <c r="T11" i="32" s="1"/>
  <c r="AA11" i="32" s="1"/>
  <c r="L11" i="32"/>
  <c r="S11" i="32" s="1"/>
  <c r="Z11" i="32" s="1"/>
  <c r="Q11" i="32"/>
  <c r="X11" i="32" s="1"/>
  <c r="AE11" i="32" s="1"/>
  <c r="P11" i="32"/>
  <c r="W11" i="32" s="1"/>
  <c r="AD11" i="32" s="1"/>
  <c r="D12" i="32"/>
  <c r="B14" i="32"/>
  <c r="K12" i="32"/>
  <c r="J11" i="32"/>
  <c r="I11" i="32"/>
  <c r="H11" i="32"/>
  <c r="G11" i="32"/>
  <c r="F11" i="32"/>
  <c r="E11" i="32"/>
  <c r="K13" i="31"/>
  <c r="D13" i="31"/>
  <c r="B15" i="31"/>
  <c r="E12" i="31"/>
  <c r="J12" i="31"/>
  <c r="I12" i="31"/>
  <c r="H12" i="31"/>
  <c r="G12" i="31"/>
  <c r="F12" i="31"/>
  <c r="P12" i="31"/>
  <c r="W12" i="31" s="1"/>
  <c r="AD12" i="31" s="1"/>
  <c r="O12" i="31"/>
  <c r="V12" i="31" s="1"/>
  <c r="AC12" i="31" s="1"/>
  <c r="N12" i="31"/>
  <c r="U12" i="31" s="1"/>
  <c r="AB12" i="31" s="1"/>
  <c r="M12" i="31"/>
  <c r="T12" i="31" s="1"/>
  <c r="AA12" i="31" s="1"/>
  <c r="Q12" i="31"/>
  <c r="X12" i="31" s="1"/>
  <c r="AE12" i="31" s="1"/>
  <c r="L12" i="31"/>
  <c r="S12" i="31" s="1"/>
  <c r="Z12" i="31" s="1"/>
  <c r="Q12" i="27"/>
  <c r="X12" i="27" s="1"/>
  <c r="AE12" i="27" s="1"/>
  <c r="P12" i="27"/>
  <c r="W12" i="27" s="1"/>
  <c r="AD12" i="27" s="1"/>
  <c r="O12" i="27"/>
  <c r="V12" i="27" s="1"/>
  <c r="AC12" i="27" s="1"/>
  <c r="N12" i="27"/>
  <c r="U12" i="27" s="1"/>
  <c r="AB12" i="27" s="1"/>
  <c r="M12" i="27"/>
  <c r="T12" i="27" s="1"/>
  <c r="AA12" i="27" s="1"/>
  <c r="L12" i="27"/>
  <c r="S12" i="27" s="1"/>
  <c r="Z12" i="27" s="1"/>
  <c r="D13" i="27"/>
  <c r="K13" i="27"/>
  <c r="B15" i="27"/>
  <c r="I12" i="27"/>
  <c r="E12" i="27"/>
  <c r="F12" i="27"/>
  <c r="J12" i="27"/>
  <c r="H12" i="27"/>
  <c r="G12" i="27"/>
  <c r="L12" i="26"/>
  <c r="S12" i="26" s="1"/>
  <c r="Z12" i="26" s="1"/>
  <c r="Q12" i="26"/>
  <c r="X12" i="26" s="1"/>
  <c r="AE12" i="26" s="1"/>
  <c r="P12" i="26"/>
  <c r="W12" i="26" s="1"/>
  <c r="AD12" i="26" s="1"/>
  <c r="O12" i="26"/>
  <c r="V12" i="26" s="1"/>
  <c r="AC12" i="26" s="1"/>
  <c r="M12" i="26"/>
  <c r="T12" i="26" s="1"/>
  <c r="AA12" i="26" s="1"/>
  <c r="N12" i="26"/>
  <c r="U12" i="26" s="1"/>
  <c r="AB12" i="26" s="1"/>
  <c r="J12" i="26"/>
  <c r="I12" i="26"/>
  <c r="H12" i="26"/>
  <c r="G12" i="26"/>
  <c r="F12" i="26"/>
  <c r="E12" i="26"/>
  <c r="D13" i="26"/>
  <c r="B15" i="26"/>
  <c r="K13" i="26"/>
  <c r="E12" i="14"/>
  <c r="I12" i="14"/>
  <c r="H12" i="14"/>
  <c r="F12" i="14"/>
  <c r="J12" i="14"/>
  <c r="G12" i="14"/>
  <c r="K13" i="14"/>
  <c r="D13" i="14"/>
  <c r="B15" i="14"/>
  <c r="Q12" i="14"/>
  <c r="M12" i="14"/>
  <c r="P12" i="14"/>
  <c r="O12" i="14"/>
  <c r="L12" i="14"/>
  <c r="N12" i="14"/>
  <c r="J12" i="32" l="1"/>
  <c r="I12" i="32"/>
  <c r="H12" i="32"/>
  <c r="G12" i="32"/>
  <c r="F12" i="32"/>
  <c r="E12" i="32"/>
  <c r="D13" i="32"/>
  <c r="B15" i="32"/>
  <c r="K13" i="32"/>
  <c r="Q12" i="32"/>
  <c r="X12" i="32" s="1"/>
  <c r="AE12" i="32" s="1"/>
  <c r="P12" i="32"/>
  <c r="W12" i="32" s="1"/>
  <c r="AD12" i="32" s="1"/>
  <c r="O12" i="32"/>
  <c r="V12" i="32" s="1"/>
  <c r="AC12" i="32" s="1"/>
  <c r="N12" i="32"/>
  <c r="U12" i="32" s="1"/>
  <c r="AB12" i="32" s="1"/>
  <c r="M12" i="32"/>
  <c r="T12" i="32" s="1"/>
  <c r="AA12" i="32" s="1"/>
  <c r="L12" i="32"/>
  <c r="S12" i="32" s="1"/>
  <c r="Z12" i="32" s="1"/>
  <c r="D14" i="31"/>
  <c r="B16" i="31"/>
  <c r="K14" i="31"/>
  <c r="J13" i="31"/>
  <c r="I13" i="31"/>
  <c r="H13" i="31"/>
  <c r="G13" i="31"/>
  <c r="F13" i="31"/>
  <c r="E13" i="31"/>
  <c r="Q13" i="31"/>
  <c r="X13" i="31" s="1"/>
  <c r="AE13" i="31" s="1"/>
  <c r="P13" i="31"/>
  <c r="W13" i="31" s="1"/>
  <c r="AD13" i="31" s="1"/>
  <c r="O13" i="31"/>
  <c r="V13" i="31" s="1"/>
  <c r="AC13" i="31" s="1"/>
  <c r="L13" i="31"/>
  <c r="S13" i="31" s="1"/>
  <c r="Z13" i="31" s="1"/>
  <c r="N13" i="31"/>
  <c r="U13" i="31" s="1"/>
  <c r="AB13" i="31" s="1"/>
  <c r="M13" i="31"/>
  <c r="T13" i="31" s="1"/>
  <c r="AA13" i="31" s="1"/>
  <c r="Q13" i="27"/>
  <c r="X13" i="27" s="1"/>
  <c r="AE13" i="27" s="1"/>
  <c r="P13" i="27"/>
  <c r="W13" i="27" s="1"/>
  <c r="AD13" i="27" s="1"/>
  <c r="O13" i="27"/>
  <c r="V13" i="27" s="1"/>
  <c r="AC13" i="27" s="1"/>
  <c r="N13" i="27"/>
  <c r="U13" i="27" s="1"/>
  <c r="AB13" i="27" s="1"/>
  <c r="M13" i="27"/>
  <c r="T13" i="27" s="1"/>
  <c r="AA13" i="27" s="1"/>
  <c r="L13" i="27"/>
  <c r="S13" i="27" s="1"/>
  <c r="Z13" i="27" s="1"/>
  <c r="E13" i="27"/>
  <c r="J13" i="27"/>
  <c r="I13" i="27"/>
  <c r="H13" i="27"/>
  <c r="G13" i="27"/>
  <c r="F13" i="27"/>
  <c r="K14" i="27"/>
  <c r="B16" i="27"/>
  <c r="D14" i="27"/>
  <c r="Q13" i="26"/>
  <c r="X13" i="26" s="1"/>
  <c r="AE13" i="26" s="1"/>
  <c r="P13" i="26"/>
  <c r="W13" i="26" s="1"/>
  <c r="AD13" i="26" s="1"/>
  <c r="O13" i="26"/>
  <c r="V13" i="26" s="1"/>
  <c r="AC13" i="26" s="1"/>
  <c r="N13" i="26"/>
  <c r="U13" i="26" s="1"/>
  <c r="AB13" i="26" s="1"/>
  <c r="M13" i="26"/>
  <c r="T13" i="26" s="1"/>
  <c r="AA13" i="26" s="1"/>
  <c r="L13" i="26"/>
  <c r="S13" i="26" s="1"/>
  <c r="Z13" i="26" s="1"/>
  <c r="B16" i="26"/>
  <c r="K14" i="26"/>
  <c r="D14" i="26"/>
  <c r="G13" i="26"/>
  <c r="F13" i="26"/>
  <c r="I13" i="26"/>
  <c r="E13" i="26"/>
  <c r="J13" i="26"/>
  <c r="H13" i="26"/>
  <c r="D14" i="14"/>
  <c r="B16" i="14"/>
  <c r="K14" i="14"/>
  <c r="J13" i="14"/>
  <c r="F13" i="14"/>
  <c r="E13" i="14"/>
  <c r="I13" i="14"/>
  <c r="H13" i="14"/>
  <c r="G13" i="14"/>
  <c r="M13" i="14"/>
  <c r="L13" i="14"/>
  <c r="Q13" i="14"/>
  <c r="O13" i="14"/>
  <c r="N13" i="14"/>
  <c r="P13" i="14"/>
  <c r="K14" i="32" l="1"/>
  <c r="D14" i="32"/>
  <c r="B16" i="32"/>
  <c r="E13" i="32"/>
  <c r="J13" i="32"/>
  <c r="I13" i="32"/>
  <c r="H13" i="32"/>
  <c r="G13" i="32"/>
  <c r="F13" i="32"/>
  <c r="Q13" i="32"/>
  <c r="X13" i="32" s="1"/>
  <c r="AE13" i="32" s="1"/>
  <c r="P13" i="32"/>
  <c r="W13" i="32" s="1"/>
  <c r="AD13" i="32" s="1"/>
  <c r="O13" i="32"/>
  <c r="V13" i="32" s="1"/>
  <c r="AC13" i="32" s="1"/>
  <c r="N13" i="32"/>
  <c r="U13" i="32" s="1"/>
  <c r="AB13" i="32" s="1"/>
  <c r="M13" i="32"/>
  <c r="T13" i="32" s="1"/>
  <c r="AA13" i="32" s="1"/>
  <c r="L13" i="32"/>
  <c r="S13" i="32" s="1"/>
  <c r="Z13" i="32" s="1"/>
  <c r="Q14" i="31"/>
  <c r="X14" i="31" s="1"/>
  <c r="AE14" i="31" s="1"/>
  <c r="P14" i="31"/>
  <c r="W14" i="31" s="1"/>
  <c r="AD14" i="31" s="1"/>
  <c r="O14" i="31"/>
  <c r="V14" i="31" s="1"/>
  <c r="AC14" i="31" s="1"/>
  <c r="N14" i="31"/>
  <c r="U14" i="31" s="1"/>
  <c r="AB14" i="31" s="1"/>
  <c r="M14" i="31"/>
  <c r="T14" i="31" s="1"/>
  <c r="AA14" i="31" s="1"/>
  <c r="L14" i="31"/>
  <c r="S14" i="31" s="1"/>
  <c r="Z14" i="31" s="1"/>
  <c r="B17" i="31"/>
  <c r="K15" i="31"/>
  <c r="D15" i="31"/>
  <c r="F14" i="31"/>
  <c r="E14" i="31"/>
  <c r="G14" i="31"/>
  <c r="J14" i="31"/>
  <c r="I14" i="31"/>
  <c r="H14" i="31"/>
  <c r="K15" i="27"/>
  <c r="B17" i="27"/>
  <c r="D15" i="27"/>
  <c r="J14" i="27"/>
  <c r="I14" i="27"/>
  <c r="H14" i="27"/>
  <c r="G14" i="27"/>
  <c r="F14" i="27"/>
  <c r="E14" i="27"/>
  <c r="M14" i="27"/>
  <c r="T14" i="27" s="1"/>
  <c r="AA14" i="27" s="1"/>
  <c r="O14" i="27"/>
  <c r="V14" i="27" s="1"/>
  <c r="AC14" i="27" s="1"/>
  <c r="N14" i="27"/>
  <c r="U14" i="27" s="1"/>
  <c r="AB14" i="27" s="1"/>
  <c r="L14" i="27"/>
  <c r="S14" i="27" s="1"/>
  <c r="Z14" i="27" s="1"/>
  <c r="Q14" i="27"/>
  <c r="X14" i="27" s="1"/>
  <c r="AE14" i="27" s="1"/>
  <c r="P14" i="27"/>
  <c r="W14" i="27" s="1"/>
  <c r="AD14" i="27" s="1"/>
  <c r="O14" i="26"/>
  <c r="V14" i="26" s="1"/>
  <c r="AC14" i="26" s="1"/>
  <c r="N14" i="26"/>
  <c r="U14" i="26" s="1"/>
  <c r="AB14" i="26" s="1"/>
  <c r="M14" i="26"/>
  <c r="T14" i="26" s="1"/>
  <c r="AA14" i="26" s="1"/>
  <c r="P14" i="26"/>
  <c r="W14" i="26" s="1"/>
  <c r="AD14" i="26" s="1"/>
  <c r="L14" i="26"/>
  <c r="S14" i="26" s="1"/>
  <c r="Z14" i="26" s="1"/>
  <c r="Q14" i="26"/>
  <c r="X14" i="26" s="1"/>
  <c r="AE14" i="26" s="1"/>
  <c r="J14" i="26"/>
  <c r="E14" i="26"/>
  <c r="I14" i="26"/>
  <c r="H14" i="26"/>
  <c r="G14" i="26"/>
  <c r="F14" i="26"/>
  <c r="B17" i="26"/>
  <c r="K15" i="26"/>
  <c r="D15" i="26"/>
  <c r="P14" i="14"/>
  <c r="O14" i="14"/>
  <c r="M14" i="14"/>
  <c r="N14" i="14"/>
  <c r="Q14" i="14"/>
  <c r="L14" i="14"/>
  <c r="B17" i="14"/>
  <c r="K15" i="14"/>
  <c r="D15" i="14"/>
  <c r="J14" i="14"/>
  <c r="I14" i="14"/>
  <c r="F14" i="14"/>
  <c r="E14" i="14"/>
  <c r="H14" i="14"/>
  <c r="G14" i="14"/>
  <c r="D15" i="32" l="1"/>
  <c r="B17" i="32"/>
  <c r="K15" i="32"/>
  <c r="J14" i="32"/>
  <c r="I14" i="32"/>
  <c r="H14" i="32"/>
  <c r="G14" i="32"/>
  <c r="F14" i="32"/>
  <c r="E14" i="32"/>
  <c r="L14" i="32"/>
  <c r="S14" i="32" s="1"/>
  <c r="Z14" i="32" s="1"/>
  <c r="Q14" i="32"/>
  <c r="X14" i="32" s="1"/>
  <c r="AE14" i="32" s="1"/>
  <c r="P14" i="32"/>
  <c r="W14" i="32" s="1"/>
  <c r="AD14" i="32" s="1"/>
  <c r="O14" i="32"/>
  <c r="V14" i="32" s="1"/>
  <c r="AC14" i="32" s="1"/>
  <c r="N14" i="32"/>
  <c r="U14" i="32" s="1"/>
  <c r="AB14" i="32" s="1"/>
  <c r="M14" i="32"/>
  <c r="T14" i="32" s="1"/>
  <c r="AA14" i="32" s="1"/>
  <c r="J15" i="31"/>
  <c r="I15" i="31"/>
  <c r="H15" i="31"/>
  <c r="G15" i="31"/>
  <c r="F15" i="31"/>
  <c r="E15" i="31"/>
  <c r="D16" i="31"/>
  <c r="B18" i="31"/>
  <c r="K16" i="31"/>
  <c r="M15" i="31"/>
  <c r="T15" i="31" s="1"/>
  <c r="AA15" i="31" s="1"/>
  <c r="L15" i="31"/>
  <c r="S15" i="31" s="1"/>
  <c r="Z15" i="31" s="1"/>
  <c r="N15" i="31"/>
  <c r="U15" i="31" s="1"/>
  <c r="AB15" i="31" s="1"/>
  <c r="Q15" i="31"/>
  <c r="X15" i="31" s="1"/>
  <c r="AE15" i="31" s="1"/>
  <c r="P15" i="31"/>
  <c r="W15" i="31" s="1"/>
  <c r="AD15" i="31" s="1"/>
  <c r="O15" i="31"/>
  <c r="V15" i="31" s="1"/>
  <c r="AC15" i="31" s="1"/>
  <c r="K16" i="27"/>
  <c r="B18" i="27"/>
  <c r="D16" i="27"/>
  <c r="I15" i="27"/>
  <c r="J15" i="27"/>
  <c r="H15" i="27"/>
  <c r="G15" i="27"/>
  <c r="F15" i="27"/>
  <c r="E15" i="27"/>
  <c r="M15" i="27"/>
  <c r="T15" i="27" s="1"/>
  <c r="AA15" i="27" s="1"/>
  <c r="L15" i="27"/>
  <c r="S15" i="27" s="1"/>
  <c r="Z15" i="27" s="1"/>
  <c r="N15" i="27"/>
  <c r="U15" i="27" s="1"/>
  <c r="AB15" i="27" s="1"/>
  <c r="Q15" i="27"/>
  <c r="X15" i="27" s="1"/>
  <c r="AE15" i="27" s="1"/>
  <c r="P15" i="27"/>
  <c r="W15" i="27" s="1"/>
  <c r="AD15" i="27" s="1"/>
  <c r="O15" i="27"/>
  <c r="V15" i="27" s="1"/>
  <c r="AC15" i="27" s="1"/>
  <c r="J15" i="26"/>
  <c r="I15" i="26"/>
  <c r="H15" i="26"/>
  <c r="G15" i="26"/>
  <c r="F15" i="26"/>
  <c r="E15" i="26"/>
  <c r="M15" i="26"/>
  <c r="T15" i="26" s="1"/>
  <c r="AA15" i="26" s="1"/>
  <c r="Q15" i="26"/>
  <c r="X15" i="26" s="1"/>
  <c r="AE15" i="26" s="1"/>
  <c r="P15" i="26"/>
  <c r="W15" i="26" s="1"/>
  <c r="AD15" i="26" s="1"/>
  <c r="L15" i="26"/>
  <c r="S15" i="26" s="1"/>
  <c r="Z15" i="26" s="1"/>
  <c r="O15" i="26"/>
  <c r="V15" i="26" s="1"/>
  <c r="AC15" i="26" s="1"/>
  <c r="N15" i="26"/>
  <c r="U15" i="26" s="1"/>
  <c r="AB15" i="26" s="1"/>
  <c r="D16" i="26"/>
  <c r="B18" i="26"/>
  <c r="K16" i="26"/>
  <c r="D16" i="14"/>
  <c r="B18" i="14"/>
  <c r="K16" i="14"/>
  <c r="L15" i="14"/>
  <c r="Q15" i="14"/>
  <c r="O15" i="14"/>
  <c r="M15" i="14"/>
  <c r="P15" i="14"/>
  <c r="N15" i="14"/>
  <c r="G15" i="14"/>
  <c r="F15" i="14"/>
  <c r="J15" i="14"/>
  <c r="H15" i="14"/>
  <c r="I15" i="14"/>
  <c r="E15" i="14"/>
  <c r="Q15" i="32" l="1"/>
  <c r="X15" i="32" s="1"/>
  <c r="AE15" i="32" s="1"/>
  <c r="P15" i="32"/>
  <c r="W15" i="32" s="1"/>
  <c r="AD15" i="32" s="1"/>
  <c r="O15" i="32"/>
  <c r="V15" i="32" s="1"/>
  <c r="AC15" i="32" s="1"/>
  <c r="N15" i="32"/>
  <c r="U15" i="32" s="1"/>
  <c r="AB15" i="32" s="1"/>
  <c r="M15" i="32"/>
  <c r="T15" i="32" s="1"/>
  <c r="AA15" i="32" s="1"/>
  <c r="L15" i="32"/>
  <c r="S15" i="32" s="1"/>
  <c r="Z15" i="32" s="1"/>
  <c r="B18" i="32"/>
  <c r="K16" i="32"/>
  <c r="D16" i="32"/>
  <c r="G15" i="32"/>
  <c r="F15" i="32"/>
  <c r="E15" i="32"/>
  <c r="J15" i="32"/>
  <c r="I15" i="32"/>
  <c r="H15" i="32"/>
  <c r="Q16" i="31"/>
  <c r="X16" i="31" s="1"/>
  <c r="AE16" i="31" s="1"/>
  <c r="P16" i="31"/>
  <c r="W16" i="31" s="1"/>
  <c r="AD16" i="31" s="1"/>
  <c r="O16" i="31"/>
  <c r="V16" i="31" s="1"/>
  <c r="AC16" i="31" s="1"/>
  <c r="N16" i="31"/>
  <c r="U16" i="31" s="1"/>
  <c r="AB16" i="31" s="1"/>
  <c r="M16" i="31"/>
  <c r="T16" i="31" s="1"/>
  <c r="AA16" i="31" s="1"/>
  <c r="L16" i="31"/>
  <c r="S16" i="31" s="1"/>
  <c r="Z16" i="31" s="1"/>
  <c r="H16" i="31"/>
  <c r="G16" i="31"/>
  <c r="F16" i="31"/>
  <c r="E16" i="31"/>
  <c r="I16" i="31"/>
  <c r="J16" i="31"/>
  <c r="B19" i="31"/>
  <c r="K17" i="31"/>
  <c r="D17" i="31"/>
  <c r="E16" i="27"/>
  <c r="J16" i="27"/>
  <c r="I16" i="27"/>
  <c r="H16" i="27"/>
  <c r="G16" i="27"/>
  <c r="F16" i="27"/>
  <c r="B19" i="27"/>
  <c r="D17" i="27"/>
  <c r="K17" i="27"/>
  <c r="Q16" i="27"/>
  <c r="X16" i="27" s="1"/>
  <c r="AE16" i="27" s="1"/>
  <c r="L16" i="27"/>
  <c r="S16" i="27" s="1"/>
  <c r="Z16" i="27" s="1"/>
  <c r="P16" i="27"/>
  <c r="W16" i="27" s="1"/>
  <c r="AD16" i="27" s="1"/>
  <c r="O16" i="27"/>
  <c r="V16" i="27" s="1"/>
  <c r="AC16" i="27" s="1"/>
  <c r="N16" i="27"/>
  <c r="U16" i="27" s="1"/>
  <c r="AB16" i="27" s="1"/>
  <c r="M16" i="27"/>
  <c r="T16" i="27" s="1"/>
  <c r="AA16" i="27" s="1"/>
  <c r="B19" i="26"/>
  <c r="K17" i="26"/>
  <c r="D17" i="26"/>
  <c r="Q16" i="26"/>
  <c r="X16" i="26" s="1"/>
  <c r="AE16" i="26" s="1"/>
  <c r="P16" i="26"/>
  <c r="W16" i="26" s="1"/>
  <c r="AD16" i="26" s="1"/>
  <c r="O16" i="26"/>
  <c r="V16" i="26" s="1"/>
  <c r="AC16" i="26" s="1"/>
  <c r="N16" i="26"/>
  <c r="U16" i="26" s="1"/>
  <c r="AB16" i="26" s="1"/>
  <c r="M16" i="26"/>
  <c r="T16" i="26" s="1"/>
  <c r="AA16" i="26" s="1"/>
  <c r="L16" i="26"/>
  <c r="S16" i="26" s="1"/>
  <c r="Z16" i="26" s="1"/>
  <c r="G16" i="26"/>
  <c r="F16" i="26"/>
  <c r="E16" i="26"/>
  <c r="H16" i="26"/>
  <c r="I16" i="26"/>
  <c r="J16" i="26"/>
  <c r="L16" i="14"/>
  <c r="N16" i="14"/>
  <c r="Q16" i="14"/>
  <c r="P16" i="14"/>
  <c r="O16" i="14"/>
  <c r="M16" i="14"/>
  <c r="B19" i="14"/>
  <c r="D17" i="14"/>
  <c r="K17" i="14"/>
  <c r="I16" i="14"/>
  <c r="J16" i="14"/>
  <c r="E16" i="14"/>
  <c r="H16" i="14"/>
  <c r="G16" i="14"/>
  <c r="F16" i="14"/>
  <c r="D17" i="32" l="1"/>
  <c r="B19" i="32"/>
  <c r="K17" i="32"/>
  <c r="J16" i="32"/>
  <c r="I16" i="32"/>
  <c r="H16" i="32"/>
  <c r="G16" i="32"/>
  <c r="F16" i="32"/>
  <c r="E16" i="32"/>
  <c r="N16" i="32"/>
  <c r="U16" i="32" s="1"/>
  <c r="AB16" i="32" s="1"/>
  <c r="M16" i="32"/>
  <c r="T16" i="32" s="1"/>
  <c r="AA16" i="32" s="1"/>
  <c r="L16" i="32"/>
  <c r="S16" i="32" s="1"/>
  <c r="Z16" i="32" s="1"/>
  <c r="Q16" i="32"/>
  <c r="X16" i="32" s="1"/>
  <c r="AE16" i="32" s="1"/>
  <c r="P16" i="32"/>
  <c r="W16" i="32" s="1"/>
  <c r="AD16" i="32" s="1"/>
  <c r="O16" i="32"/>
  <c r="V16" i="32" s="1"/>
  <c r="AC16" i="32" s="1"/>
  <c r="J17" i="31"/>
  <c r="I17" i="31"/>
  <c r="H17" i="31"/>
  <c r="G17" i="31"/>
  <c r="F17" i="31"/>
  <c r="E17" i="31"/>
  <c r="O17" i="31"/>
  <c r="V17" i="31" s="1"/>
  <c r="AC17" i="31" s="1"/>
  <c r="N17" i="31"/>
  <c r="U17" i="31" s="1"/>
  <c r="AB17" i="31" s="1"/>
  <c r="M17" i="31"/>
  <c r="T17" i="31" s="1"/>
  <c r="AA17" i="31" s="1"/>
  <c r="L17" i="31"/>
  <c r="S17" i="31" s="1"/>
  <c r="Z17" i="31" s="1"/>
  <c r="P17" i="31"/>
  <c r="W17" i="31" s="1"/>
  <c r="AD17" i="31" s="1"/>
  <c r="Q17" i="31"/>
  <c r="X17" i="31" s="1"/>
  <c r="AE17" i="31" s="1"/>
  <c r="K18" i="31"/>
  <c r="D18" i="31"/>
  <c r="B20" i="31"/>
  <c r="I17" i="27"/>
  <c r="J17" i="27"/>
  <c r="H17" i="27"/>
  <c r="G17" i="27"/>
  <c r="F17" i="27"/>
  <c r="E17" i="27"/>
  <c r="B20" i="27"/>
  <c r="D18" i="27"/>
  <c r="K18" i="27"/>
  <c r="M17" i="27"/>
  <c r="T17" i="27" s="1"/>
  <c r="AA17" i="27" s="1"/>
  <c r="Q17" i="27"/>
  <c r="X17" i="27" s="1"/>
  <c r="AE17" i="27" s="1"/>
  <c r="P17" i="27"/>
  <c r="W17" i="27" s="1"/>
  <c r="AD17" i="27" s="1"/>
  <c r="O17" i="27"/>
  <c r="V17" i="27" s="1"/>
  <c r="AC17" i="27" s="1"/>
  <c r="N17" i="27"/>
  <c r="U17" i="27" s="1"/>
  <c r="AB17" i="27" s="1"/>
  <c r="L17" i="27"/>
  <c r="S17" i="27" s="1"/>
  <c r="Z17" i="27" s="1"/>
  <c r="J17" i="26"/>
  <c r="E17" i="26"/>
  <c r="I17" i="26"/>
  <c r="H17" i="26"/>
  <c r="G17" i="26"/>
  <c r="F17" i="26"/>
  <c r="O17" i="26"/>
  <c r="V17" i="26" s="1"/>
  <c r="AC17" i="26" s="1"/>
  <c r="N17" i="26"/>
  <c r="U17" i="26" s="1"/>
  <c r="AB17" i="26" s="1"/>
  <c r="M17" i="26"/>
  <c r="T17" i="26" s="1"/>
  <c r="AA17" i="26" s="1"/>
  <c r="Q17" i="26"/>
  <c r="X17" i="26" s="1"/>
  <c r="AE17" i="26" s="1"/>
  <c r="L17" i="26"/>
  <c r="S17" i="26" s="1"/>
  <c r="Z17" i="26" s="1"/>
  <c r="P17" i="26"/>
  <c r="W17" i="26" s="1"/>
  <c r="AD17" i="26" s="1"/>
  <c r="B20" i="26"/>
  <c r="K18" i="26"/>
  <c r="D18" i="26"/>
  <c r="J17" i="14"/>
  <c r="I17" i="14"/>
  <c r="H17" i="14"/>
  <c r="G17" i="14"/>
  <c r="F17" i="14"/>
  <c r="E17" i="14"/>
  <c r="K18" i="14"/>
  <c r="B20" i="14"/>
  <c r="D18" i="14"/>
  <c r="M17" i="14"/>
  <c r="L17" i="14"/>
  <c r="O17" i="14"/>
  <c r="P17" i="14"/>
  <c r="Q17" i="14"/>
  <c r="N17" i="14"/>
  <c r="Q17" i="32" l="1"/>
  <c r="X17" i="32" s="1"/>
  <c r="AE17" i="32" s="1"/>
  <c r="P17" i="32"/>
  <c r="W17" i="32" s="1"/>
  <c r="AD17" i="32" s="1"/>
  <c r="O17" i="32"/>
  <c r="V17" i="32" s="1"/>
  <c r="AC17" i="32" s="1"/>
  <c r="N17" i="32"/>
  <c r="U17" i="32" s="1"/>
  <c r="AB17" i="32" s="1"/>
  <c r="M17" i="32"/>
  <c r="T17" i="32" s="1"/>
  <c r="AA17" i="32" s="1"/>
  <c r="L17" i="32"/>
  <c r="S17" i="32" s="1"/>
  <c r="Z17" i="32" s="1"/>
  <c r="D18" i="32"/>
  <c r="B20" i="32"/>
  <c r="K18" i="32"/>
  <c r="I17" i="32"/>
  <c r="H17" i="32"/>
  <c r="G17" i="32"/>
  <c r="F17" i="32"/>
  <c r="E17" i="32"/>
  <c r="J17" i="32"/>
  <c r="J18" i="31"/>
  <c r="I18" i="31"/>
  <c r="H18" i="31"/>
  <c r="G18" i="31"/>
  <c r="F18" i="31"/>
  <c r="E18" i="31"/>
  <c r="D19" i="31"/>
  <c r="B21" i="31"/>
  <c r="K19" i="31"/>
  <c r="Q18" i="31"/>
  <c r="X18" i="31" s="1"/>
  <c r="AE18" i="31" s="1"/>
  <c r="P18" i="31"/>
  <c r="W18" i="31" s="1"/>
  <c r="AD18" i="31" s="1"/>
  <c r="O18" i="31"/>
  <c r="V18" i="31" s="1"/>
  <c r="AC18" i="31" s="1"/>
  <c r="N18" i="31"/>
  <c r="U18" i="31" s="1"/>
  <c r="AB18" i="31" s="1"/>
  <c r="M18" i="31"/>
  <c r="T18" i="31" s="1"/>
  <c r="AA18" i="31" s="1"/>
  <c r="L18" i="31"/>
  <c r="S18" i="31" s="1"/>
  <c r="Z18" i="31" s="1"/>
  <c r="Q18" i="27"/>
  <c r="X18" i="27" s="1"/>
  <c r="AE18" i="27" s="1"/>
  <c r="P18" i="27"/>
  <c r="W18" i="27" s="1"/>
  <c r="AD18" i="27" s="1"/>
  <c r="O18" i="27"/>
  <c r="V18" i="27" s="1"/>
  <c r="AC18" i="27" s="1"/>
  <c r="N18" i="27"/>
  <c r="U18" i="27" s="1"/>
  <c r="AB18" i="27" s="1"/>
  <c r="M18" i="27"/>
  <c r="T18" i="27" s="1"/>
  <c r="AA18" i="27" s="1"/>
  <c r="L18" i="27"/>
  <c r="S18" i="27" s="1"/>
  <c r="Z18" i="27" s="1"/>
  <c r="I18" i="27"/>
  <c r="G18" i="27"/>
  <c r="F18" i="27"/>
  <c r="E18" i="27"/>
  <c r="H18" i="27"/>
  <c r="J18" i="27"/>
  <c r="B21" i="27"/>
  <c r="D19" i="27"/>
  <c r="K19" i="27"/>
  <c r="J18" i="26"/>
  <c r="I18" i="26"/>
  <c r="H18" i="26"/>
  <c r="G18" i="26"/>
  <c r="F18" i="26"/>
  <c r="E18" i="26"/>
  <c r="M18" i="26"/>
  <c r="T18" i="26" s="1"/>
  <c r="AA18" i="26" s="1"/>
  <c r="L18" i="26"/>
  <c r="S18" i="26" s="1"/>
  <c r="Z18" i="26" s="1"/>
  <c r="Q18" i="26"/>
  <c r="X18" i="26" s="1"/>
  <c r="AE18" i="26" s="1"/>
  <c r="P18" i="26"/>
  <c r="W18" i="26" s="1"/>
  <c r="AD18" i="26" s="1"/>
  <c r="O18" i="26"/>
  <c r="V18" i="26" s="1"/>
  <c r="AC18" i="26" s="1"/>
  <c r="N18" i="26"/>
  <c r="U18" i="26" s="1"/>
  <c r="AB18" i="26" s="1"/>
  <c r="D19" i="26"/>
  <c r="K19" i="26"/>
  <c r="B21" i="26"/>
  <c r="K19" i="14"/>
  <c r="B21" i="14"/>
  <c r="D19" i="14"/>
  <c r="F18" i="14"/>
  <c r="E18" i="14"/>
  <c r="G18" i="14"/>
  <c r="H18" i="14"/>
  <c r="J18" i="14"/>
  <c r="I18" i="14"/>
  <c r="Q18" i="14"/>
  <c r="P18" i="14"/>
  <c r="N18" i="14"/>
  <c r="M18" i="14"/>
  <c r="L18" i="14"/>
  <c r="O18" i="14"/>
  <c r="J18" i="32" l="1"/>
  <c r="I18" i="32"/>
  <c r="H18" i="32"/>
  <c r="G18" i="32"/>
  <c r="F18" i="32"/>
  <c r="E18" i="32"/>
  <c r="P18" i="32"/>
  <c r="W18" i="32" s="1"/>
  <c r="AD18" i="32" s="1"/>
  <c r="O18" i="32"/>
  <c r="V18" i="32" s="1"/>
  <c r="AC18" i="32" s="1"/>
  <c r="N18" i="32"/>
  <c r="U18" i="32" s="1"/>
  <c r="AB18" i="32" s="1"/>
  <c r="M18" i="32"/>
  <c r="T18" i="32" s="1"/>
  <c r="AA18" i="32" s="1"/>
  <c r="L18" i="32"/>
  <c r="S18" i="32" s="1"/>
  <c r="Z18" i="32" s="1"/>
  <c r="Q18" i="32"/>
  <c r="X18" i="32" s="1"/>
  <c r="AE18" i="32" s="1"/>
  <c r="K19" i="32"/>
  <c r="D19" i="32"/>
  <c r="B21" i="32"/>
  <c r="K20" i="31"/>
  <c r="B22" i="31"/>
  <c r="D20" i="31"/>
  <c r="E19" i="31"/>
  <c r="F19" i="31"/>
  <c r="J19" i="31"/>
  <c r="I19" i="31"/>
  <c r="H19" i="31"/>
  <c r="G19" i="31"/>
  <c r="Q19" i="31"/>
  <c r="X19" i="31" s="1"/>
  <c r="AE19" i="31" s="1"/>
  <c r="P19" i="31"/>
  <c r="W19" i="31" s="1"/>
  <c r="AD19" i="31" s="1"/>
  <c r="O19" i="31"/>
  <c r="V19" i="31" s="1"/>
  <c r="AC19" i="31" s="1"/>
  <c r="N19" i="31"/>
  <c r="U19" i="31" s="1"/>
  <c r="AB19" i="31" s="1"/>
  <c r="M19" i="31"/>
  <c r="T19" i="31" s="1"/>
  <c r="AA19" i="31" s="1"/>
  <c r="L19" i="31"/>
  <c r="S19" i="31" s="1"/>
  <c r="Z19" i="31" s="1"/>
  <c r="Q19" i="27"/>
  <c r="X19" i="27" s="1"/>
  <c r="AE19" i="27" s="1"/>
  <c r="P19" i="27"/>
  <c r="W19" i="27" s="1"/>
  <c r="AD19" i="27" s="1"/>
  <c r="O19" i="27"/>
  <c r="V19" i="27" s="1"/>
  <c r="AC19" i="27" s="1"/>
  <c r="N19" i="27"/>
  <c r="U19" i="27" s="1"/>
  <c r="AB19" i="27" s="1"/>
  <c r="M19" i="27"/>
  <c r="T19" i="27" s="1"/>
  <c r="AA19" i="27" s="1"/>
  <c r="L19" i="27"/>
  <c r="S19" i="27" s="1"/>
  <c r="Z19" i="27" s="1"/>
  <c r="E19" i="27"/>
  <c r="F19" i="27"/>
  <c r="J19" i="27"/>
  <c r="I19" i="27"/>
  <c r="G19" i="27"/>
  <c r="H19" i="27"/>
  <c r="D20" i="27"/>
  <c r="K20" i="27"/>
  <c r="B22" i="27"/>
  <c r="Q19" i="26"/>
  <c r="X19" i="26" s="1"/>
  <c r="AE19" i="26" s="1"/>
  <c r="P19" i="26"/>
  <c r="W19" i="26" s="1"/>
  <c r="AD19" i="26" s="1"/>
  <c r="O19" i="26"/>
  <c r="V19" i="26" s="1"/>
  <c r="AC19" i="26" s="1"/>
  <c r="N19" i="26"/>
  <c r="U19" i="26" s="1"/>
  <c r="AB19" i="26" s="1"/>
  <c r="M19" i="26"/>
  <c r="T19" i="26" s="1"/>
  <c r="AA19" i="26" s="1"/>
  <c r="L19" i="26"/>
  <c r="S19" i="26" s="1"/>
  <c r="Z19" i="26" s="1"/>
  <c r="B22" i="26"/>
  <c r="K20" i="26"/>
  <c r="D20" i="26"/>
  <c r="G19" i="26"/>
  <c r="F19" i="26"/>
  <c r="E19" i="26"/>
  <c r="I19" i="26"/>
  <c r="H19" i="26"/>
  <c r="J19" i="26"/>
  <c r="H19" i="14"/>
  <c r="E19" i="14"/>
  <c r="J19" i="14"/>
  <c r="I19" i="14"/>
  <c r="G19" i="14"/>
  <c r="F19" i="14"/>
  <c r="K20" i="14"/>
  <c r="B22" i="14"/>
  <c r="D20" i="14"/>
  <c r="O19" i="14"/>
  <c r="N19" i="14"/>
  <c r="M19" i="14"/>
  <c r="L19" i="14"/>
  <c r="P19" i="14"/>
  <c r="Q19" i="14"/>
  <c r="D20" i="32" l="1"/>
  <c r="B22" i="32"/>
  <c r="K20" i="32"/>
  <c r="J19" i="32"/>
  <c r="I19" i="32"/>
  <c r="H19" i="32"/>
  <c r="G19" i="32"/>
  <c r="F19" i="32"/>
  <c r="E19" i="32"/>
  <c r="Q19" i="32"/>
  <c r="X19" i="32" s="1"/>
  <c r="AE19" i="32" s="1"/>
  <c r="P19" i="32"/>
  <c r="W19" i="32" s="1"/>
  <c r="AD19" i="32" s="1"/>
  <c r="O19" i="32"/>
  <c r="V19" i="32" s="1"/>
  <c r="AC19" i="32" s="1"/>
  <c r="N19" i="32"/>
  <c r="U19" i="32" s="1"/>
  <c r="AB19" i="32" s="1"/>
  <c r="M19" i="32"/>
  <c r="T19" i="32" s="1"/>
  <c r="AA19" i="32" s="1"/>
  <c r="L19" i="32"/>
  <c r="S19" i="32" s="1"/>
  <c r="Z19" i="32" s="1"/>
  <c r="J20" i="31"/>
  <c r="I20" i="31"/>
  <c r="H20" i="31"/>
  <c r="G20" i="31"/>
  <c r="F20" i="31"/>
  <c r="E20" i="31"/>
  <c r="D21" i="31"/>
  <c r="B23" i="31"/>
  <c r="K21" i="31"/>
  <c r="L20" i="31"/>
  <c r="S20" i="31" s="1"/>
  <c r="Z20" i="31" s="1"/>
  <c r="M20" i="31"/>
  <c r="T20" i="31" s="1"/>
  <c r="AA20" i="31" s="1"/>
  <c r="Q20" i="31"/>
  <c r="X20" i="31" s="1"/>
  <c r="AE20" i="31" s="1"/>
  <c r="P20" i="31"/>
  <c r="W20" i="31" s="1"/>
  <c r="AD20" i="31" s="1"/>
  <c r="O20" i="31"/>
  <c r="V20" i="31" s="1"/>
  <c r="AC20" i="31" s="1"/>
  <c r="N20" i="31"/>
  <c r="U20" i="31" s="1"/>
  <c r="AB20" i="31" s="1"/>
  <c r="M20" i="27"/>
  <c r="T20" i="27" s="1"/>
  <c r="AA20" i="27" s="1"/>
  <c r="Q20" i="27"/>
  <c r="X20" i="27" s="1"/>
  <c r="AE20" i="27" s="1"/>
  <c r="P20" i="27"/>
  <c r="W20" i="27" s="1"/>
  <c r="AD20" i="27" s="1"/>
  <c r="O20" i="27"/>
  <c r="V20" i="27" s="1"/>
  <c r="AC20" i="27" s="1"/>
  <c r="N20" i="27"/>
  <c r="U20" i="27" s="1"/>
  <c r="AB20" i="27" s="1"/>
  <c r="L20" i="27"/>
  <c r="S20" i="27" s="1"/>
  <c r="Z20" i="27" s="1"/>
  <c r="K21" i="27"/>
  <c r="B23" i="27"/>
  <c r="D21" i="27"/>
  <c r="E20" i="27"/>
  <c r="J20" i="27"/>
  <c r="I20" i="27"/>
  <c r="H20" i="27"/>
  <c r="G20" i="27"/>
  <c r="F20" i="27"/>
  <c r="O20" i="26"/>
  <c r="V20" i="26" s="1"/>
  <c r="AC20" i="26" s="1"/>
  <c r="N20" i="26"/>
  <c r="U20" i="26" s="1"/>
  <c r="AB20" i="26" s="1"/>
  <c r="M20" i="26"/>
  <c r="T20" i="26" s="1"/>
  <c r="AA20" i="26" s="1"/>
  <c r="L20" i="26"/>
  <c r="S20" i="26" s="1"/>
  <c r="Z20" i="26" s="1"/>
  <c r="Q20" i="26"/>
  <c r="X20" i="26" s="1"/>
  <c r="AE20" i="26" s="1"/>
  <c r="P20" i="26"/>
  <c r="W20" i="26" s="1"/>
  <c r="AD20" i="26" s="1"/>
  <c r="B23" i="26"/>
  <c r="K21" i="26"/>
  <c r="D21" i="26"/>
  <c r="J20" i="26"/>
  <c r="E20" i="26"/>
  <c r="I20" i="26"/>
  <c r="H20" i="26"/>
  <c r="G20" i="26"/>
  <c r="F20" i="26"/>
  <c r="E20" i="14"/>
  <c r="J20" i="14"/>
  <c r="I20" i="14"/>
  <c r="F20" i="14"/>
  <c r="G20" i="14"/>
  <c r="H20" i="14"/>
  <c r="K21" i="14"/>
  <c r="D21" i="14"/>
  <c r="B23" i="14"/>
  <c r="Q20" i="14"/>
  <c r="P20" i="14"/>
  <c r="O20" i="14"/>
  <c r="M20" i="14"/>
  <c r="L20" i="14"/>
  <c r="N20" i="14"/>
  <c r="Q20" i="32" l="1"/>
  <c r="X20" i="32" s="1"/>
  <c r="AE20" i="32" s="1"/>
  <c r="P20" i="32"/>
  <c r="W20" i="32" s="1"/>
  <c r="AD20" i="32" s="1"/>
  <c r="O20" i="32"/>
  <c r="V20" i="32" s="1"/>
  <c r="AC20" i="32" s="1"/>
  <c r="N20" i="32"/>
  <c r="U20" i="32" s="1"/>
  <c r="AB20" i="32" s="1"/>
  <c r="M20" i="32"/>
  <c r="T20" i="32" s="1"/>
  <c r="AA20" i="32" s="1"/>
  <c r="L20" i="32"/>
  <c r="S20" i="32" s="1"/>
  <c r="Z20" i="32" s="1"/>
  <c r="B23" i="32"/>
  <c r="K21" i="32"/>
  <c r="D21" i="32"/>
  <c r="F20" i="32"/>
  <c r="E20" i="32"/>
  <c r="J20" i="32"/>
  <c r="I20" i="32"/>
  <c r="H20" i="32"/>
  <c r="G20" i="32"/>
  <c r="B24" i="31"/>
  <c r="K22" i="31"/>
  <c r="D22" i="31"/>
  <c r="Q21" i="31"/>
  <c r="X21" i="31" s="1"/>
  <c r="AE21" i="31" s="1"/>
  <c r="P21" i="31"/>
  <c r="W21" i="31" s="1"/>
  <c r="AD21" i="31" s="1"/>
  <c r="O21" i="31"/>
  <c r="V21" i="31" s="1"/>
  <c r="AC21" i="31" s="1"/>
  <c r="N21" i="31"/>
  <c r="U21" i="31" s="1"/>
  <c r="AB21" i="31" s="1"/>
  <c r="M21" i="31"/>
  <c r="T21" i="31" s="1"/>
  <c r="AA21" i="31" s="1"/>
  <c r="L21" i="31"/>
  <c r="S21" i="31" s="1"/>
  <c r="Z21" i="31" s="1"/>
  <c r="G21" i="31"/>
  <c r="F21" i="31"/>
  <c r="E21" i="31"/>
  <c r="H21" i="31"/>
  <c r="J21" i="31"/>
  <c r="I21" i="31"/>
  <c r="I21" i="27"/>
  <c r="J21" i="27"/>
  <c r="H21" i="27"/>
  <c r="G21" i="27"/>
  <c r="F21" i="27"/>
  <c r="E21" i="27"/>
  <c r="O21" i="27"/>
  <c r="V21" i="27" s="1"/>
  <c r="AC21" i="27" s="1"/>
  <c r="N21" i="27"/>
  <c r="U21" i="27" s="1"/>
  <c r="AB21" i="27" s="1"/>
  <c r="M21" i="27"/>
  <c r="T21" i="27" s="1"/>
  <c r="AA21" i="27" s="1"/>
  <c r="L21" i="27"/>
  <c r="S21" i="27" s="1"/>
  <c r="Z21" i="27" s="1"/>
  <c r="Q21" i="27"/>
  <c r="X21" i="27" s="1"/>
  <c r="AE21" i="27" s="1"/>
  <c r="P21" i="27"/>
  <c r="W21" i="27" s="1"/>
  <c r="AD21" i="27" s="1"/>
  <c r="K22" i="27"/>
  <c r="B24" i="27"/>
  <c r="D22" i="27"/>
  <c r="I21" i="26"/>
  <c r="E21" i="26"/>
  <c r="J21" i="26"/>
  <c r="H21" i="26"/>
  <c r="G21" i="26"/>
  <c r="F21" i="26"/>
  <c r="B24" i="26"/>
  <c r="K22" i="26"/>
  <c r="D22" i="26"/>
  <c r="Q21" i="26"/>
  <c r="X21" i="26" s="1"/>
  <c r="AE21" i="26" s="1"/>
  <c r="M21" i="26"/>
  <c r="T21" i="26" s="1"/>
  <c r="AA21" i="26" s="1"/>
  <c r="O21" i="26"/>
  <c r="V21" i="26" s="1"/>
  <c r="AC21" i="26" s="1"/>
  <c r="N21" i="26"/>
  <c r="U21" i="26" s="1"/>
  <c r="AB21" i="26" s="1"/>
  <c r="L21" i="26"/>
  <c r="S21" i="26" s="1"/>
  <c r="Z21" i="26" s="1"/>
  <c r="P21" i="26"/>
  <c r="W21" i="26" s="1"/>
  <c r="AD21" i="26" s="1"/>
  <c r="B24" i="14"/>
  <c r="K22" i="14"/>
  <c r="D22" i="14"/>
  <c r="I21" i="14"/>
  <c r="H21" i="14"/>
  <c r="G21" i="14"/>
  <c r="E21" i="14"/>
  <c r="J21" i="14"/>
  <c r="F21" i="14"/>
  <c r="M21" i="14"/>
  <c r="L21" i="14"/>
  <c r="P21" i="14"/>
  <c r="O21" i="14"/>
  <c r="N21" i="14"/>
  <c r="Q21" i="14"/>
  <c r="M21" i="32" l="1"/>
  <c r="T21" i="32" s="1"/>
  <c r="AA21" i="32" s="1"/>
  <c r="L21" i="32"/>
  <c r="S21" i="32" s="1"/>
  <c r="Z21" i="32" s="1"/>
  <c r="Q21" i="32"/>
  <c r="X21" i="32" s="1"/>
  <c r="AE21" i="32" s="1"/>
  <c r="P21" i="32"/>
  <c r="W21" i="32" s="1"/>
  <c r="AD21" i="32" s="1"/>
  <c r="O21" i="32"/>
  <c r="V21" i="32" s="1"/>
  <c r="AC21" i="32" s="1"/>
  <c r="N21" i="32"/>
  <c r="U21" i="32" s="1"/>
  <c r="AB21" i="32" s="1"/>
  <c r="D22" i="32"/>
  <c r="B24" i="32"/>
  <c r="K22" i="32"/>
  <c r="J21" i="32"/>
  <c r="I21" i="32"/>
  <c r="H21" i="32"/>
  <c r="G21" i="32"/>
  <c r="F21" i="32"/>
  <c r="E21" i="32"/>
  <c r="N22" i="31"/>
  <c r="U22" i="31" s="1"/>
  <c r="AB22" i="31" s="1"/>
  <c r="M22" i="31"/>
  <c r="T22" i="31" s="1"/>
  <c r="AA22" i="31" s="1"/>
  <c r="O22" i="31"/>
  <c r="V22" i="31" s="1"/>
  <c r="AC22" i="31" s="1"/>
  <c r="L22" i="31"/>
  <c r="S22" i="31" s="1"/>
  <c r="Z22" i="31" s="1"/>
  <c r="Q22" i="31"/>
  <c r="X22" i="31" s="1"/>
  <c r="AE22" i="31" s="1"/>
  <c r="P22" i="31"/>
  <c r="W22" i="31" s="1"/>
  <c r="AD22" i="31" s="1"/>
  <c r="J22" i="31"/>
  <c r="I22" i="31"/>
  <c r="H22" i="31"/>
  <c r="G22" i="31"/>
  <c r="F22" i="31"/>
  <c r="E22" i="31"/>
  <c r="B25" i="31"/>
  <c r="D23" i="31"/>
  <c r="K23" i="31"/>
  <c r="K23" i="27"/>
  <c r="B25" i="27"/>
  <c r="D23" i="27"/>
  <c r="E22" i="27"/>
  <c r="J22" i="27"/>
  <c r="I22" i="27"/>
  <c r="H22" i="27"/>
  <c r="G22" i="27"/>
  <c r="F22" i="27"/>
  <c r="Q22" i="27"/>
  <c r="X22" i="27" s="1"/>
  <c r="AE22" i="27" s="1"/>
  <c r="M22" i="27"/>
  <c r="T22" i="27" s="1"/>
  <c r="AA22" i="27" s="1"/>
  <c r="L22" i="27"/>
  <c r="S22" i="27" s="1"/>
  <c r="Z22" i="27" s="1"/>
  <c r="N22" i="27"/>
  <c r="U22" i="27" s="1"/>
  <c r="AB22" i="27" s="1"/>
  <c r="P22" i="27"/>
  <c r="W22" i="27" s="1"/>
  <c r="AD22" i="27" s="1"/>
  <c r="O22" i="27"/>
  <c r="V22" i="27" s="1"/>
  <c r="AC22" i="27" s="1"/>
  <c r="H22" i="26"/>
  <c r="G22" i="26"/>
  <c r="F22" i="26"/>
  <c r="E22" i="26"/>
  <c r="I22" i="26"/>
  <c r="J22" i="26"/>
  <c r="Q22" i="26"/>
  <c r="X22" i="26" s="1"/>
  <c r="AE22" i="26" s="1"/>
  <c r="O22" i="26"/>
  <c r="V22" i="26" s="1"/>
  <c r="AC22" i="26" s="1"/>
  <c r="N22" i="26"/>
  <c r="U22" i="26" s="1"/>
  <c r="AB22" i="26" s="1"/>
  <c r="M22" i="26"/>
  <c r="T22" i="26" s="1"/>
  <c r="AA22" i="26" s="1"/>
  <c r="L22" i="26"/>
  <c r="S22" i="26" s="1"/>
  <c r="Z22" i="26" s="1"/>
  <c r="P22" i="26"/>
  <c r="W22" i="26" s="1"/>
  <c r="AD22" i="26" s="1"/>
  <c r="D23" i="26"/>
  <c r="B25" i="26"/>
  <c r="K23" i="26"/>
  <c r="Q22" i="14"/>
  <c r="P22" i="14"/>
  <c r="O22" i="14"/>
  <c r="N22" i="14"/>
  <c r="L22" i="14"/>
  <c r="M22" i="14"/>
  <c r="J22" i="14"/>
  <c r="I22" i="14"/>
  <c r="E22" i="14"/>
  <c r="H22" i="14"/>
  <c r="G22" i="14"/>
  <c r="F22" i="14"/>
  <c r="K23" i="14"/>
  <c r="B25" i="14"/>
  <c r="D23" i="14"/>
  <c r="B25" i="32" l="1"/>
  <c r="K23" i="32"/>
  <c r="D23" i="32"/>
  <c r="Q22" i="32"/>
  <c r="X22" i="32" s="1"/>
  <c r="AE22" i="32" s="1"/>
  <c r="P22" i="32"/>
  <c r="W22" i="32" s="1"/>
  <c r="AD22" i="32" s="1"/>
  <c r="O22" i="32"/>
  <c r="V22" i="32" s="1"/>
  <c r="AC22" i="32" s="1"/>
  <c r="N22" i="32"/>
  <c r="U22" i="32" s="1"/>
  <c r="AB22" i="32" s="1"/>
  <c r="M22" i="32"/>
  <c r="T22" i="32" s="1"/>
  <c r="AA22" i="32" s="1"/>
  <c r="L22" i="32"/>
  <c r="S22" i="32" s="1"/>
  <c r="Z22" i="32" s="1"/>
  <c r="H22" i="32"/>
  <c r="G22" i="32"/>
  <c r="F22" i="32"/>
  <c r="E22" i="32"/>
  <c r="J22" i="32"/>
  <c r="I22" i="32"/>
  <c r="Q23" i="31"/>
  <c r="X23" i="31" s="1"/>
  <c r="AE23" i="31" s="1"/>
  <c r="P23" i="31"/>
  <c r="W23" i="31" s="1"/>
  <c r="AD23" i="31" s="1"/>
  <c r="O23" i="31"/>
  <c r="V23" i="31" s="1"/>
  <c r="AC23" i="31" s="1"/>
  <c r="N23" i="31"/>
  <c r="U23" i="31" s="1"/>
  <c r="AB23" i="31" s="1"/>
  <c r="M23" i="31"/>
  <c r="T23" i="31" s="1"/>
  <c r="AA23" i="31" s="1"/>
  <c r="L23" i="31"/>
  <c r="S23" i="31" s="1"/>
  <c r="Z23" i="31" s="1"/>
  <c r="I23" i="31"/>
  <c r="H23" i="31"/>
  <c r="G23" i="31"/>
  <c r="J23" i="31"/>
  <c r="F23" i="31"/>
  <c r="E23" i="31"/>
  <c r="D24" i="31"/>
  <c r="K24" i="31"/>
  <c r="B26" i="31"/>
  <c r="J23" i="27"/>
  <c r="I23" i="27"/>
  <c r="H23" i="27"/>
  <c r="G23" i="27"/>
  <c r="F23" i="27"/>
  <c r="E23" i="27"/>
  <c r="D24" i="27"/>
  <c r="B26" i="27"/>
  <c r="K24" i="27"/>
  <c r="M23" i="27"/>
  <c r="T23" i="27" s="1"/>
  <c r="AA23" i="27" s="1"/>
  <c r="L23" i="27"/>
  <c r="S23" i="27" s="1"/>
  <c r="Z23" i="27" s="1"/>
  <c r="Q23" i="27"/>
  <c r="X23" i="27" s="1"/>
  <c r="AE23" i="27" s="1"/>
  <c r="P23" i="27"/>
  <c r="W23" i="27" s="1"/>
  <c r="AD23" i="27" s="1"/>
  <c r="O23" i="27"/>
  <c r="V23" i="27" s="1"/>
  <c r="AC23" i="27" s="1"/>
  <c r="N23" i="27"/>
  <c r="U23" i="27" s="1"/>
  <c r="AB23" i="27" s="1"/>
  <c r="B26" i="26"/>
  <c r="K24" i="26"/>
  <c r="D24" i="26"/>
  <c r="P23" i="26"/>
  <c r="W23" i="26" s="1"/>
  <c r="AD23" i="26" s="1"/>
  <c r="O23" i="26"/>
  <c r="V23" i="26" s="1"/>
  <c r="AC23" i="26" s="1"/>
  <c r="N23" i="26"/>
  <c r="U23" i="26" s="1"/>
  <c r="AB23" i="26" s="1"/>
  <c r="M23" i="26"/>
  <c r="T23" i="26" s="1"/>
  <c r="AA23" i="26" s="1"/>
  <c r="Q23" i="26"/>
  <c r="X23" i="26" s="1"/>
  <c r="AE23" i="26" s="1"/>
  <c r="L23" i="26"/>
  <c r="S23" i="26" s="1"/>
  <c r="Z23" i="26" s="1"/>
  <c r="J23" i="26"/>
  <c r="I23" i="26"/>
  <c r="H23" i="26"/>
  <c r="E23" i="26"/>
  <c r="F23" i="26"/>
  <c r="G23" i="26"/>
  <c r="K24" i="14"/>
  <c r="B26" i="14"/>
  <c r="D24" i="14"/>
  <c r="G23" i="14"/>
  <c r="F23" i="14"/>
  <c r="J23" i="14"/>
  <c r="H23" i="14"/>
  <c r="I23" i="14"/>
  <c r="E23" i="14"/>
  <c r="P23" i="14"/>
  <c r="O23" i="14"/>
  <c r="N23" i="14"/>
  <c r="M23" i="14"/>
  <c r="Q23" i="14"/>
  <c r="L23" i="14"/>
  <c r="J23" i="32" l="1"/>
  <c r="I23" i="32"/>
  <c r="H23" i="32"/>
  <c r="G23" i="32"/>
  <c r="F23" i="32"/>
  <c r="E23" i="32"/>
  <c r="O23" i="32"/>
  <c r="V23" i="32" s="1"/>
  <c r="AC23" i="32" s="1"/>
  <c r="N23" i="32"/>
  <c r="U23" i="32" s="1"/>
  <c r="AB23" i="32" s="1"/>
  <c r="M23" i="32"/>
  <c r="T23" i="32" s="1"/>
  <c r="AA23" i="32" s="1"/>
  <c r="L23" i="32"/>
  <c r="S23" i="32" s="1"/>
  <c r="Z23" i="32" s="1"/>
  <c r="Q23" i="32"/>
  <c r="X23" i="32" s="1"/>
  <c r="AE23" i="32" s="1"/>
  <c r="P23" i="32"/>
  <c r="W23" i="32" s="1"/>
  <c r="AD23" i="32" s="1"/>
  <c r="D24" i="32"/>
  <c r="B26" i="32"/>
  <c r="K24" i="32"/>
  <c r="K25" i="31"/>
  <c r="B27" i="31"/>
  <c r="D25" i="31"/>
  <c r="P24" i="31"/>
  <c r="W24" i="31" s="1"/>
  <c r="AD24" i="31" s="1"/>
  <c r="O24" i="31"/>
  <c r="V24" i="31" s="1"/>
  <c r="AC24" i="31" s="1"/>
  <c r="Q24" i="31"/>
  <c r="X24" i="31" s="1"/>
  <c r="AE24" i="31" s="1"/>
  <c r="N24" i="31"/>
  <c r="U24" i="31" s="1"/>
  <c r="AB24" i="31" s="1"/>
  <c r="M24" i="31"/>
  <c r="T24" i="31" s="1"/>
  <c r="AA24" i="31" s="1"/>
  <c r="L24" i="31"/>
  <c r="S24" i="31" s="1"/>
  <c r="Z24" i="31" s="1"/>
  <c r="E24" i="31"/>
  <c r="J24" i="31"/>
  <c r="I24" i="31"/>
  <c r="H24" i="31"/>
  <c r="G24" i="31"/>
  <c r="F24" i="31"/>
  <c r="Q24" i="27"/>
  <c r="X24" i="27" s="1"/>
  <c r="AE24" i="27" s="1"/>
  <c r="P24" i="27"/>
  <c r="W24" i="27" s="1"/>
  <c r="AD24" i="27" s="1"/>
  <c r="O24" i="27"/>
  <c r="V24" i="27" s="1"/>
  <c r="AC24" i="27" s="1"/>
  <c r="N24" i="27"/>
  <c r="U24" i="27" s="1"/>
  <c r="AB24" i="27" s="1"/>
  <c r="M24" i="27"/>
  <c r="T24" i="27" s="1"/>
  <c r="AA24" i="27" s="1"/>
  <c r="L24" i="27"/>
  <c r="S24" i="27" s="1"/>
  <c r="Z24" i="27" s="1"/>
  <c r="I24" i="27"/>
  <c r="J24" i="27"/>
  <c r="H24" i="27"/>
  <c r="G24" i="27"/>
  <c r="F24" i="27"/>
  <c r="E24" i="27"/>
  <c r="B27" i="27"/>
  <c r="D25" i="27"/>
  <c r="K25" i="27"/>
  <c r="J24" i="26"/>
  <c r="I24" i="26"/>
  <c r="G24" i="26"/>
  <c r="F24" i="26"/>
  <c r="E24" i="26"/>
  <c r="H24" i="26"/>
  <c r="L24" i="26"/>
  <c r="S24" i="26" s="1"/>
  <c r="Z24" i="26" s="1"/>
  <c r="Q24" i="26"/>
  <c r="X24" i="26" s="1"/>
  <c r="AE24" i="26" s="1"/>
  <c r="P24" i="26"/>
  <c r="W24" i="26" s="1"/>
  <c r="AD24" i="26" s="1"/>
  <c r="M24" i="26"/>
  <c r="T24" i="26" s="1"/>
  <c r="AA24" i="26" s="1"/>
  <c r="O24" i="26"/>
  <c r="V24" i="26" s="1"/>
  <c r="AC24" i="26" s="1"/>
  <c r="N24" i="26"/>
  <c r="U24" i="26" s="1"/>
  <c r="AB24" i="26" s="1"/>
  <c r="B27" i="26"/>
  <c r="K25" i="26"/>
  <c r="D25" i="26"/>
  <c r="B27" i="14"/>
  <c r="D25" i="14"/>
  <c r="K25" i="14"/>
  <c r="E24" i="14"/>
  <c r="J24" i="14"/>
  <c r="I24" i="14"/>
  <c r="G24" i="14"/>
  <c r="F24" i="14"/>
  <c r="H24" i="14"/>
  <c r="O24" i="14"/>
  <c r="N24" i="14"/>
  <c r="P24" i="14"/>
  <c r="M24" i="14"/>
  <c r="L24" i="14"/>
  <c r="Q24" i="14"/>
  <c r="D25" i="32" l="1"/>
  <c r="B27" i="32"/>
  <c r="K25" i="32"/>
  <c r="Q24" i="32"/>
  <c r="X24" i="32" s="1"/>
  <c r="AE24" i="32" s="1"/>
  <c r="P24" i="32"/>
  <c r="W24" i="32" s="1"/>
  <c r="AD24" i="32" s="1"/>
  <c r="O24" i="32"/>
  <c r="V24" i="32" s="1"/>
  <c r="AC24" i="32" s="1"/>
  <c r="N24" i="32"/>
  <c r="U24" i="32" s="1"/>
  <c r="AB24" i="32" s="1"/>
  <c r="M24" i="32"/>
  <c r="T24" i="32" s="1"/>
  <c r="AA24" i="32" s="1"/>
  <c r="L24" i="32"/>
  <c r="S24" i="32" s="1"/>
  <c r="Z24" i="32" s="1"/>
  <c r="J24" i="32"/>
  <c r="I24" i="32"/>
  <c r="H24" i="32"/>
  <c r="G24" i="32"/>
  <c r="F24" i="32"/>
  <c r="E24" i="32"/>
  <c r="G25" i="31"/>
  <c r="J25" i="31"/>
  <c r="I25" i="31"/>
  <c r="H25" i="31"/>
  <c r="F25" i="31"/>
  <c r="E25" i="31"/>
  <c r="K26" i="31"/>
  <c r="B28" i="31"/>
  <c r="D26" i="31"/>
  <c r="N25" i="31"/>
  <c r="U25" i="31" s="1"/>
  <c r="AB25" i="31" s="1"/>
  <c r="P25" i="31"/>
  <c r="W25" i="31" s="1"/>
  <c r="AD25" i="31" s="1"/>
  <c r="O25" i="31"/>
  <c r="V25" i="31" s="1"/>
  <c r="AC25" i="31" s="1"/>
  <c r="M25" i="31"/>
  <c r="T25" i="31" s="1"/>
  <c r="AA25" i="31" s="1"/>
  <c r="L25" i="31"/>
  <c r="S25" i="31" s="1"/>
  <c r="Z25" i="31" s="1"/>
  <c r="Q25" i="31"/>
  <c r="X25" i="31" s="1"/>
  <c r="AE25" i="31" s="1"/>
  <c r="Q25" i="27"/>
  <c r="X25" i="27" s="1"/>
  <c r="AE25" i="27" s="1"/>
  <c r="M25" i="27"/>
  <c r="T25" i="27" s="1"/>
  <c r="AA25" i="27" s="1"/>
  <c r="P25" i="27"/>
  <c r="W25" i="27" s="1"/>
  <c r="AD25" i="27" s="1"/>
  <c r="O25" i="27"/>
  <c r="V25" i="27" s="1"/>
  <c r="AC25" i="27" s="1"/>
  <c r="N25" i="27"/>
  <c r="U25" i="27" s="1"/>
  <c r="AB25" i="27" s="1"/>
  <c r="L25" i="27"/>
  <c r="S25" i="27" s="1"/>
  <c r="Z25" i="27" s="1"/>
  <c r="E25" i="27"/>
  <c r="H25" i="27"/>
  <c r="I25" i="27"/>
  <c r="G25" i="27"/>
  <c r="F25" i="27"/>
  <c r="J25" i="27"/>
  <c r="B28" i="27"/>
  <c r="K26" i="27"/>
  <c r="D26" i="27"/>
  <c r="H25" i="26"/>
  <c r="G25" i="26"/>
  <c r="F25" i="26"/>
  <c r="E25" i="26"/>
  <c r="I25" i="26"/>
  <c r="J25" i="26"/>
  <c r="Q25" i="26"/>
  <c r="X25" i="26" s="1"/>
  <c r="AE25" i="26" s="1"/>
  <c r="O25" i="26"/>
  <c r="V25" i="26" s="1"/>
  <c r="AC25" i="26" s="1"/>
  <c r="N25" i="26"/>
  <c r="U25" i="26" s="1"/>
  <c r="AB25" i="26" s="1"/>
  <c r="M25" i="26"/>
  <c r="T25" i="26" s="1"/>
  <c r="AA25" i="26" s="1"/>
  <c r="L25" i="26"/>
  <c r="S25" i="26" s="1"/>
  <c r="Z25" i="26" s="1"/>
  <c r="P25" i="26"/>
  <c r="W25" i="26" s="1"/>
  <c r="AD25" i="26" s="1"/>
  <c r="D26" i="26"/>
  <c r="B28" i="26"/>
  <c r="K26" i="26"/>
  <c r="B28" i="14"/>
  <c r="D26" i="14"/>
  <c r="K26" i="14"/>
  <c r="L25" i="14"/>
  <c r="Q25" i="14"/>
  <c r="N25" i="14"/>
  <c r="P25" i="14"/>
  <c r="M25" i="14"/>
  <c r="O25" i="14"/>
  <c r="J25" i="14"/>
  <c r="I25" i="14"/>
  <c r="H25" i="14"/>
  <c r="G25" i="14"/>
  <c r="F25" i="14"/>
  <c r="E25" i="14"/>
  <c r="K26" i="32" l="1"/>
  <c r="D26" i="32"/>
  <c r="B28" i="32"/>
  <c r="Q25" i="32"/>
  <c r="X25" i="32" s="1"/>
  <c r="AE25" i="32" s="1"/>
  <c r="P25" i="32"/>
  <c r="W25" i="32" s="1"/>
  <c r="AD25" i="32" s="1"/>
  <c r="O25" i="32"/>
  <c r="V25" i="32" s="1"/>
  <c r="AC25" i="32" s="1"/>
  <c r="N25" i="32"/>
  <c r="U25" i="32" s="1"/>
  <c r="AB25" i="32" s="1"/>
  <c r="M25" i="32"/>
  <c r="T25" i="32" s="1"/>
  <c r="AA25" i="32" s="1"/>
  <c r="L25" i="32"/>
  <c r="S25" i="32" s="1"/>
  <c r="Z25" i="32" s="1"/>
  <c r="E25" i="32"/>
  <c r="J25" i="32"/>
  <c r="I25" i="32"/>
  <c r="H25" i="32"/>
  <c r="G25" i="32"/>
  <c r="F25" i="32"/>
  <c r="D27" i="31"/>
  <c r="K27" i="31"/>
  <c r="B29" i="31"/>
  <c r="N26" i="31"/>
  <c r="U26" i="31" s="1"/>
  <c r="AB26" i="31" s="1"/>
  <c r="P26" i="31"/>
  <c r="W26" i="31" s="1"/>
  <c r="AD26" i="31" s="1"/>
  <c r="O26" i="31"/>
  <c r="V26" i="31" s="1"/>
  <c r="AC26" i="31" s="1"/>
  <c r="M26" i="31"/>
  <c r="T26" i="31" s="1"/>
  <c r="AA26" i="31" s="1"/>
  <c r="Q26" i="31"/>
  <c r="X26" i="31" s="1"/>
  <c r="AE26" i="31" s="1"/>
  <c r="L26" i="31"/>
  <c r="S26" i="31" s="1"/>
  <c r="Z26" i="31" s="1"/>
  <c r="I26" i="31"/>
  <c r="J26" i="31"/>
  <c r="H26" i="31"/>
  <c r="G26" i="31"/>
  <c r="F26" i="31"/>
  <c r="E26" i="31"/>
  <c r="I26" i="27"/>
  <c r="G26" i="27"/>
  <c r="J26" i="27"/>
  <c r="H26" i="27"/>
  <c r="F26" i="27"/>
  <c r="E26" i="27"/>
  <c r="M26" i="27"/>
  <c r="T26" i="27" s="1"/>
  <c r="AA26" i="27" s="1"/>
  <c r="Q26" i="27"/>
  <c r="X26" i="27" s="1"/>
  <c r="AE26" i="27" s="1"/>
  <c r="P26" i="27"/>
  <c r="W26" i="27" s="1"/>
  <c r="AD26" i="27" s="1"/>
  <c r="O26" i="27"/>
  <c r="V26" i="27" s="1"/>
  <c r="AC26" i="27" s="1"/>
  <c r="N26" i="27"/>
  <c r="U26" i="27" s="1"/>
  <c r="AB26" i="27" s="1"/>
  <c r="L26" i="27"/>
  <c r="S26" i="27" s="1"/>
  <c r="Z26" i="27" s="1"/>
  <c r="B29" i="27"/>
  <c r="K27" i="27"/>
  <c r="D27" i="27"/>
  <c r="P26" i="26"/>
  <c r="W26" i="26" s="1"/>
  <c r="AD26" i="26" s="1"/>
  <c r="O26" i="26"/>
  <c r="V26" i="26" s="1"/>
  <c r="AC26" i="26" s="1"/>
  <c r="N26" i="26"/>
  <c r="U26" i="26" s="1"/>
  <c r="AB26" i="26" s="1"/>
  <c r="M26" i="26"/>
  <c r="T26" i="26" s="1"/>
  <c r="AA26" i="26" s="1"/>
  <c r="Q26" i="26"/>
  <c r="X26" i="26" s="1"/>
  <c r="AE26" i="26" s="1"/>
  <c r="L26" i="26"/>
  <c r="S26" i="26" s="1"/>
  <c r="Z26" i="26" s="1"/>
  <c r="B29" i="26"/>
  <c r="K27" i="26"/>
  <c r="D27" i="26"/>
  <c r="J26" i="26"/>
  <c r="I26" i="26"/>
  <c r="H26" i="26"/>
  <c r="E26" i="26"/>
  <c r="G26" i="26"/>
  <c r="F26" i="26"/>
  <c r="O26" i="14"/>
  <c r="M26" i="14"/>
  <c r="Q26" i="14"/>
  <c r="P26" i="14"/>
  <c r="N26" i="14"/>
  <c r="L26" i="14"/>
  <c r="F26" i="14"/>
  <c r="E26" i="14"/>
  <c r="J26" i="14"/>
  <c r="H26" i="14"/>
  <c r="I26" i="14"/>
  <c r="G26" i="14"/>
  <c r="D27" i="14"/>
  <c r="B29" i="14"/>
  <c r="K27" i="14"/>
  <c r="D27" i="32" l="1"/>
  <c r="B29" i="32"/>
  <c r="K27" i="32"/>
  <c r="J26" i="32"/>
  <c r="I26" i="32"/>
  <c r="H26" i="32"/>
  <c r="G26" i="32"/>
  <c r="F26" i="32"/>
  <c r="E26" i="32"/>
  <c r="L26" i="32"/>
  <c r="S26" i="32" s="1"/>
  <c r="Z26" i="32" s="1"/>
  <c r="Q26" i="32"/>
  <c r="X26" i="32" s="1"/>
  <c r="AE26" i="32" s="1"/>
  <c r="P26" i="32"/>
  <c r="W26" i="32" s="1"/>
  <c r="AD26" i="32" s="1"/>
  <c r="O26" i="32"/>
  <c r="V26" i="32" s="1"/>
  <c r="AC26" i="32" s="1"/>
  <c r="N26" i="32"/>
  <c r="U26" i="32" s="1"/>
  <c r="AB26" i="32" s="1"/>
  <c r="M26" i="32"/>
  <c r="T26" i="32" s="1"/>
  <c r="AA26" i="32" s="1"/>
  <c r="P27" i="31"/>
  <c r="W27" i="31" s="1"/>
  <c r="AD27" i="31" s="1"/>
  <c r="O27" i="31"/>
  <c r="V27" i="31" s="1"/>
  <c r="AC27" i="31" s="1"/>
  <c r="N27" i="31"/>
  <c r="U27" i="31" s="1"/>
  <c r="AB27" i="31" s="1"/>
  <c r="Q27" i="31"/>
  <c r="X27" i="31" s="1"/>
  <c r="AE27" i="31" s="1"/>
  <c r="M27" i="31"/>
  <c r="T27" i="31" s="1"/>
  <c r="AA27" i="31" s="1"/>
  <c r="L27" i="31"/>
  <c r="S27" i="31" s="1"/>
  <c r="Z27" i="31" s="1"/>
  <c r="D28" i="31"/>
  <c r="K28" i="31"/>
  <c r="B30" i="31"/>
  <c r="I27" i="31"/>
  <c r="J27" i="31"/>
  <c r="H27" i="31"/>
  <c r="G27" i="31"/>
  <c r="F27" i="31"/>
  <c r="E27" i="31"/>
  <c r="I27" i="27"/>
  <c r="E27" i="27"/>
  <c r="J27" i="27"/>
  <c r="H27" i="27"/>
  <c r="G27" i="27"/>
  <c r="F27" i="27"/>
  <c r="Q27" i="27"/>
  <c r="X27" i="27" s="1"/>
  <c r="AE27" i="27" s="1"/>
  <c r="O27" i="27"/>
  <c r="V27" i="27" s="1"/>
  <c r="AC27" i="27" s="1"/>
  <c r="N27" i="27"/>
  <c r="U27" i="27" s="1"/>
  <c r="AB27" i="27" s="1"/>
  <c r="P27" i="27"/>
  <c r="W27" i="27" s="1"/>
  <c r="AD27" i="27" s="1"/>
  <c r="M27" i="27"/>
  <c r="T27" i="27" s="1"/>
  <c r="AA27" i="27" s="1"/>
  <c r="L27" i="27"/>
  <c r="S27" i="27" s="1"/>
  <c r="Z27" i="27" s="1"/>
  <c r="B30" i="27"/>
  <c r="K28" i="27"/>
  <c r="D28" i="27"/>
  <c r="J27" i="26"/>
  <c r="I27" i="26"/>
  <c r="G27" i="26"/>
  <c r="F27" i="26"/>
  <c r="E27" i="26"/>
  <c r="H27" i="26"/>
  <c r="L27" i="26"/>
  <c r="S27" i="26" s="1"/>
  <c r="Z27" i="26" s="1"/>
  <c r="Q27" i="26"/>
  <c r="X27" i="26" s="1"/>
  <c r="AE27" i="26" s="1"/>
  <c r="P27" i="26"/>
  <c r="W27" i="26" s="1"/>
  <c r="AD27" i="26" s="1"/>
  <c r="M27" i="26"/>
  <c r="T27" i="26" s="1"/>
  <c r="AA27" i="26" s="1"/>
  <c r="O27" i="26"/>
  <c r="V27" i="26" s="1"/>
  <c r="AC27" i="26" s="1"/>
  <c r="N27" i="26"/>
  <c r="U27" i="26" s="1"/>
  <c r="AB27" i="26" s="1"/>
  <c r="B30" i="26"/>
  <c r="K28" i="26"/>
  <c r="D28" i="26"/>
  <c r="M27" i="14"/>
  <c r="L27" i="14"/>
  <c r="N27" i="14"/>
  <c r="P27" i="14"/>
  <c r="O27" i="14"/>
  <c r="Q27" i="14"/>
  <c r="D28" i="14"/>
  <c r="K28" i="14"/>
  <c r="B30" i="14"/>
  <c r="H27" i="14"/>
  <c r="F27" i="14"/>
  <c r="E27" i="14"/>
  <c r="I27" i="14"/>
  <c r="G27" i="14"/>
  <c r="J27" i="14"/>
  <c r="B30" i="32" l="1"/>
  <c r="K28" i="32"/>
  <c r="D28" i="32"/>
  <c r="Q27" i="32"/>
  <c r="X27" i="32" s="1"/>
  <c r="AE27" i="32" s="1"/>
  <c r="P27" i="32"/>
  <c r="W27" i="32" s="1"/>
  <c r="AD27" i="32" s="1"/>
  <c r="O27" i="32"/>
  <c r="V27" i="32" s="1"/>
  <c r="AC27" i="32" s="1"/>
  <c r="N27" i="32"/>
  <c r="U27" i="32" s="1"/>
  <c r="AB27" i="32" s="1"/>
  <c r="M27" i="32"/>
  <c r="T27" i="32" s="1"/>
  <c r="AA27" i="32" s="1"/>
  <c r="L27" i="32"/>
  <c r="S27" i="32" s="1"/>
  <c r="Z27" i="32" s="1"/>
  <c r="G27" i="32"/>
  <c r="F27" i="32"/>
  <c r="E27" i="32"/>
  <c r="J27" i="32"/>
  <c r="I27" i="32"/>
  <c r="H27" i="32"/>
  <c r="K29" i="31"/>
  <c r="B31" i="31"/>
  <c r="D29" i="31"/>
  <c r="P28" i="31"/>
  <c r="W28" i="31" s="1"/>
  <c r="AD28" i="31" s="1"/>
  <c r="O28" i="31"/>
  <c r="V28" i="31" s="1"/>
  <c r="AC28" i="31" s="1"/>
  <c r="N28" i="31"/>
  <c r="U28" i="31" s="1"/>
  <c r="AB28" i="31" s="1"/>
  <c r="M28" i="31"/>
  <c r="T28" i="31" s="1"/>
  <c r="AA28" i="31" s="1"/>
  <c r="L28" i="31"/>
  <c r="S28" i="31" s="1"/>
  <c r="Z28" i="31" s="1"/>
  <c r="Q28" i="31"/>
  <c r="X28" i="31" s="1"/>
  <c r="AE28" i="31" s="1"/>
  <c r="J28" i="31"/>
  <c r="I28" i="31"/>
  <c r="H28" i="31"/>
  <c r="G28" i="31"/>
  <c r="F28" i="31"/>
  <c r="E28" i="31"/>
  <c r="E28" i="27"/>
  <c r="J28" i="27"/>
  <c r="I28" i="27"/>
  <c r="H28" i="27"/>
  <c r="G28" i="27"/>
  <c r="F28" i="27"/>
  <c r="Q28" i="27"/>
  <c r="X28" i="27" s="1"/>
  <c r="AE28" i="27" s="1"/>
  <c r="M28" i="27"/>
  <c r="T28" i="27" s="1"/>
  <c r="AA28" i="27" s="1"/>
  <c r="P28" i="27"/>
  <c r="W28" i="27" s="1"/>
  <c r="AD28" i="27" s="1"/>
  <c r="O28" i="27"/>
  <c r="V28" i="27" s="1"/>
  <c r="AC28" i="27" s="1"/>
  <c r="N28" i="27"/>
  <c r="U28" i="27" s="1"/>
  <c r="AB28" i="27" s="1"/>
  <c r="L28" i="27"/>
  <c r="S28" i="27" s="1"/>
  <c r="Z28" i="27" s="1"/>
  <c r="B31" i="27"/>
  <c r="K29" i="27"/>
  <c r="D29" i="27"/>
  <c r="Q28" i="26"/>
  <c r="X28" i="26" s="1"/>
  <c r="AE28" i="26" s="1"/>
  <c r="O28" i="26"/>
  <c r="V28" i="26" s="1"/>
  <c r="AC28" i="26" s="1"/>
  <c r="N28" i="26"/>
  <c r="U28" i="26" s="1"/>
  <c r="AB28" i="26" s="1"/>
  <c r="M28" i="26"/>
  <c r="T28" i="26" s="1"/>
  <c r="AA28" i="26" s="1"/>
  <c r="L28" i="26"/>
  <c r="S28" i="26" s="1"/>
  <c r="Z28" i="26" s="1"/>
  <c r="P28" i="26"/>
  <c r="W28" i="26" s="1"/>
  <c r="AD28" i="26" s="1"/>
  <c r="H28" i="26"/>
  <c r="G28" i="26"/>
  <c r="F28" i="26"/>
  <c r="E28" i="26"/>
  <c r="I28" i="26"/>
  <c r="J28" i="26"/>
  <c r="D29" i="26"/>
  <c r="B31" i="26"/>
  <c r="K29" i="26"/>
  <c r="M28" i="14"/>
  <c r="L28" i="14"/>
  <c r="P28" i="14"/>
  <c r="N28" i="14"/>
  <c r="Q28" i="14"/>
  <c r="O28" i="14"/>
  <c r="H28" i="14"/>
  <c r="J28" i="14"/>
  <c r="F28" i="14"/>
  <c r="E28" i="14"/>
  <c r="I28" i="14"/>
  <c r="G28" i="14"/>
  <c r="B31" i="14"/>
  <c r="K29" i="14"/>
  <c r="D29" i="14"/>
  <c r="N28" i="32" l="1"/>
  <c r="U28" i="32" s="1"/>
  <c r="AB28" i="32" s="1"/>
  <c r="M28" i="32"/>
  <c r="T28" i="32" s="1"/>
  <c r="AA28" i="32" s="1"/>
  <c r="L28" i="32"/>
  <c r="S28" i="32" s="1"/>
  <c r="Z28" i="32" s="1"/>
  <c r="Q28" i="32"/>
  <c r="X28" i="32" s="1"/>
  <c r="AE28" i="32" s="1"/>
  <c r="P28" i="32"/>
  <c r="W28" i="32" s="1"/>
  <c r="AD28" i="32" s="1"/>
  <c r="O28" i="32"/>
  <c r="V28" i="32" s="1"/>
  <c r="AC28" i="32" s="1"/>
  <c r="J28" i="32"/>
  <c r="I28" i="32"/>
  <c r="H28" i="32"/>
  <c r="G28" i="32"/>
  <c r="F28" i="32"/>
  <c r="E28" i="32"/>
  <c r="D29" i="32"/>
  <c r="B31" i="32"/>
  <c r="K29" i="32"/>
  <c r="D30" i="31"/>
  <c r="B32" i="31"/>
  <c r="K30" i="31"/>
  <c r="F29" i="31"/>
  <c r="J29" i="31"/>
  <c r="I29" i="31"/>
  <c r="H29" i="31"/>
  <c r="G29" i="31"/>
  <c r="E29" i="31"/>
  <c r="O29" i="31"/>
  <c r="V29" i="31" s="1"/>
  <c r="AC29" i="31" s="1"/>
  <c r="P29" i="31"/>
  <c r="W29" i="31" s="1"/>
  <c r="AD29" i="31" s="1"/>
  <c r="N29" i="31"/>
  <c r="U29" i="31" s="1"/>
  <c r="AB29" i="31" s="1"/>
  <c r="M29" i="31"/>
  <c r="T29" i="31" s="1"/>
  <c r="AA29" i="31" s="1"/>
  <c r="L29" i="31"/>
  <c r="S29" i="31" s="1"/>
  <c r="Z29" i="31" s="1"/>
  <c r="Q29" i="31"/>
  <c r="X29" i="31" s="1"/>
  <c r="AE29" i="31" s="1"/>
  <c r="M29" i="27"/>
  <c r="T29" i="27" s="1"/>
  <c r="AA29" i="27" s="1"/>
  <c r="Q29" i="27"/>
  <c r="X29" i="27" s="1"/>
  <c r="AE29" i="27" s="1"/>
  <c r="P29" i="27"/>
  <c r="W29" i="27" s="1"/>
  <c r="AD29" i="27" s="1"/>
  <c r="O29" i="27"/>
  <c r="V29" i="27" s="1"/>
  <c r="AC29" i="27" s="1"/>
  <c r="N29" i="27"/>
  <c r="U29" i="27" s="1"/>
  <c r="AB29" i="27" s="1"/>
  <c r="L29" i="27"/>
  <c r="S29" i="27" s="1"/>
  <c r="Z29" i="27" s="1"/>
  <c r="I29" i="27"/>
  <c r="G29" i="27"/>
  <c r="F29" i="27"/>
  <c r="H29" i="27"/>
  <c r="E29" i="27"/>
  <c r="J29" i="27"/>
  <c r="K30" i="27"/>
  <c r="D30" i="27"/>
  <c r="B32" i="27"/>
  <c r="P29" i="26"/>
  <c r="W29" i="26" s="1"/>
  <c r="AD29" i="26" s="1"/>
  <c r="O29" i="26"/>
  <c r="V29" i="26" s="1"/>
  <c r="AC29" i="26" s="1"/>
  <c r="N29" i="26"/>
  <c r="U29" i="26" s="1"/>
  <c r="AB29" i="26" s="1"/>
  <c r="M29" i="26"/>
  <c r="T29" i="26" s="1"/>
  <c r="AA29" i="26" s="1"/>
  <c r="Q29" i="26"/>
  <c r="X29" i="26" s="1"/>
  <c r="AE29" i="26" s="1"/>
  <c r="L29" i="26"/>
  <c r="S29" i="26" s="1"/>
  <c r="Z29" i="26" s="1"/>
  <c r="B32" i="26"/>
  <c r="K30" i="26"/>
  <c r="D30" i="26"/>
  <c r="J29" i="26"/>
  <c r="I29" i="26"/>
  <c r="H29" i="26"/>
  <c r="E29" i="26"/>
  <c r="F29" i="26"/>
  <c r="G29" i="26"/>
  <c r="N29" i="14"/>
  <c r="L29" i="14"/>
  <c r="M29" i="14"/>
  <c r="P29" i="14"/>
  <c r="O29" i="14"/>
  <c r="Q29" i="14"/>
  <c r="J29" i="14"/>
  <c r="F29" i="14"/>
  <c r="E29" i="14"/>
  <c r="G29" i="14"/>
  <c r="I29" i="14"/>
  <c r="H29" i="14"/>
  <c r="B32" i="14"/>
  <c r="D30" i="14"/>
  <c r="K30" i="14"/>
  <c r="Q29" i="32" l="1"/>
  <c r="X29" i="32" s="1"/>
  <c r="AE29" i="32" s="1"/>
  <c r="P29" i="32"/>
  <c r="W29" i="32" s="1"/>
  <c r="AD29" i="32" s="1"/>
  <c r="O29" i="32"/>
  <c r="V29" i="32" s="1"/>
  <c r="AC29" i="32" s="1"/>
  <c r="N29" i="32"/>
  <c r="U29" i="32" s="1"/>
  <c r="AB29" i="32" s="1"/>
  <c r="M29" i="32"/>
  <c r="T29" i="32" s="1"/>
  <c r="AA29" i="32" s="1"/>
  <c r="L29" i="32"/>
  <c r="S29" i="32" s="1"/>
  <c r="Z29" i="32" s="1"/>
  <c r="B32" i="32"/>
  <c r="D30" i="32"/>
  <c r="K30" i="32"/>
  <c r="I29" i="32"/>
  <c r="H29" i="32"/>
  <c r="G29" i="32"/>
  <c r="F29" i="32"/>
  <c r="E29" i="32"/>
  <c r="J29" i="32"/>
  <c r="B33" i="31"/>
  <c r="K31" i="31"/>
  <c r="D31" i="31"/>
  <c r="Q30" i="31"/>
  <c r="X30" i="31" s="1"/>
  <c r="AE30" i="31" s="1"/>
  <c r="P30" i="31"/>
  <c r="W30" i="31" s="1"/>
  <c r="AD30" i="31" s="1"/>
  <c r="M30" i="31"/>
  <c r="T30" i="31" s="1"/>
  <c r="AA30" i="31" s="1"/>
  <c r="O30" i="31"/>
  <c r="V30" i="31" s="1"/>
  <c r="AC30" i="31" s="1"/>
  <c r="N30" i="31"/>
  <c r="U30" i="31" s="1"/>
  <c r="AB30" i="31" s="1"/>
  <c r="L30" i="31"/>
  <c r="S30" i="31" s="1"/>
  <c r="Z30" i="31" s="1"/>
  <c r="F30" i="31"/>
  <c r="E30" i="31"/>
  <c r="J30" i="31"/>
  <c r="I30" i="31"/>
  <c r="H30" i="31"/>
  <c r="G30" i="31"/>
  <c r="B33" i="27"/>
  <c r="K31" i="27"/>
  <c r="D31" i="27"/>
  <c r="I30" i="27"/>
  <c r="G30" i="27"/>
  <c r="E30" i="27"/>
  <c r="J30" i="27"/>
  <c r="H30" i="27"/>
  <c r="F30" i="27"/>
  <c r="Q30" i="27"/>
  <c r="X30" i="27" s="1"/>
  <c r="AE30" i="27" s="1"/>
  <c r="O30" i="27"/>
  <c r="V30" i="27" s="1"/>
  <c r="AC30" i="27" s="1"/>
  <c r="N30" i="27"/>
  <c r="U30" i="27" s="1"/>
  <c r="AB30" i="27" s="1"/>
  <c r="M30" i="27"/>
  <c r="T30" i="27" s="1"/>
  <c r="AA30" i="27" s="1"/>
  <c r="L30" i="27"/>
  <c r="S30" i="27" s="1"/>
  <c r="Z30" i="27" s="1"/>
  <c r="P30" i="27"/>
  <c r="W30" i="27" s="1"/>
  <c r="AD30" i="27" s="1"/>
  <c r="L30" i="26"/>
  <c r="S30" i="26" s="1"/>
  <c r="Z30" i="26" s="1"/>
  <c r="Q30" i="26"/>
  <c r="X30" i="26" s="1"/>
  <c r="AE30" i="26" s="1"/>
  <c r="P30" i="26"/>
  <c r="W30" i="26" s="1"/>
  <c r="AD30" i="26" s="1"/>
  <c r="M30" i="26"/>
  <c r="T30" i="26" s="1"/>
  <c r="AA30" i="26" s="1"/>
  <c r="O30" i="26"/>
  <c r="V30" i="26" s="1"/>
  <c r="AC30" i="26" s="1"/>
  <c r="N30" i="26"/>
  <c r="U30" i="26" s="1"/>
  <c r="AB30" i="26" s="1"/>
  <c r="J30" i="26"/>
  <c r="I30" i="26"/>
  <c r="G30" i="26"/>
  <c r="F30" i="26"/>
  <c r="E30" i="26"/>
  <c r="H30" i="26"/>
  <c r="B33" i="26"/>
  <c r="K31" i="26"/>
  <c r="D31" i="26"/>
  <c r="F30" i="14"/>
  <c r="E30" i="14"/>
  <c r="J30" i="14"/>
  <c r="I30" i="14"/>
  <c r="H30" i="14"/>
  <c r="G30" i="14"/>
  <c r="B33" i="14"/>
  <c r="D31" i="14"/>
  <c r="K31" i="14"/>
  <c r="Q30" i="14"/>
  <c r="N30" i="14"/>
  <c r="M30" i="14"/>
  <c r="L30" i="14"/>
  <c r="P30" i="14"/>
  <c r="O30" i="14"/>
  <c r="P30" i="32" l="1"/>
  <c r="W30" i="32" s="1"/>
  <c r="AD30" i="32" s="1"/>
  <c r="O30" i="32"/>
  <c r="V30" i="32" s="1"/>
  <c r="AC30" i="32" s="1"/>
  <c r="N30" i="32"/>
  <c r="U30" i="32" s="1"/>
  <c r="AB30" i="32" s="1"/>
  <c r="M30" i="32"/>
  <c r="T30" i="32" s="1"/>
  <c r="AA30" i="32" s="1"/>
  <c r="L30" i="32"/>
  <c r="S30" i="32" s="1"/>
  <c r="Z30" i="32" s="1"/>
  <c r="Q30" i="32"/>
  <c r="X30" i="32" s="1"/>
  <c r="AE30" i="32" s="1"/>
  <c r="J30" i="32"/>
  <c r="I30" i="32"/>
  <c r="H30" i="32"/>
  <c r="G30" i="32"/>
  <c r="F30" i="32"/>
  <c r="E30" i="32"/>
  <c r="B33" i="32"/>
  <c r="K31" i="32"/>
  <c r="D31" i="32"/>
  <c r="H31" i="31"/>
  <c r="F31" i="31"/>
  <c r="G31" i="31"/>
  <c r="E31" i="31"/>
  <c r="I31" i="31"/>
  <c r="J31" i="31"/>
  <c r="M31" i="31"/>
  <c r="T31" i="31" s="1"/>
  <c r="AA31" i="31" s="1"/>
  <c r="L31" i="31"/>
  <c r="S31" i="31" s="1"/>
  <c r="Z31" i="31" s="1"/>
  <c r="Q31" i="31"/>
  <c r="X31" i="31" s="1"/>
  <c r="AE31" i="31" s="1"/>
  <c r="P31" i="31"/>
  <c r="W31" i="31" s="1"/>
  <c r="AD31" i="31" s="1"/>
  <c r="O31" i="31"/>
  <c r="V31" i="31" s="1"/>
  <c r="AC31" i="31" s="1"/>
  <c r="N31" i="31"/>
  <c r="U31" i="31" s="1"/>
  <c r="AB31" i="31" s="1"/>
  <c r="B34" i="31"/>
  <c r="K32" i="31"/>
  <c r="D32" i="31"/>
  <c r="Q31" i="27"/>
  <c r="X31" i="27" s="1"/>
  <c r="AE31" i="27" s="1"/>
  <c r="O31" i="27"/>
  <c r="V31" i="27" s="1"/>
  <c r="AC31" i="27" s="1"/>
  <c r="M31" i="27"/>
  <c r="T31" i="27" s="1"/>
  <c r="AA31" i="27" s="1"/>
  <c r="P31" i="27"/>
  <c r="W31" i="27" s="1"/>
  <c r="AD31" i="27" s="1"/>
  <c r="N31" i="27"/>
  <c r="U31" i="27" s="1"/>
  <c r="AB31" i="27" s="1"/>
  <c r="L31" i="27"/>
  <c r="S31" i="27" s="1"/>
  <c r="Z31" i="27" s="1"/>
  <c r="E31" i="27"/>
  <c r="F31" i="27"/>
  <c r="J31" i="27"/>
  <c r="I31" i="27"/>
  <c r="H31" i="27"/>
  <c r="G31" i="27"/>
  <c r="B34" i="27"/>
  <c r="K32" i="27"/>
  <c r="D32" i="27"/>
  <c r="Q31" i="26"/>
  <c r="X31" i="26" s="1"/>
  <c r="AE31" i="26" s="1"/>
  <c r="O31" i="26"/>
  <c r="V31" i="26" s="1"/>
  <c r="AC31" i="26" s="1"/>
  <c r="N31" i="26"/>
  <c r="U31" i="26" s="1"/>
  <c r="AB31" i="26" s="1"/>
  <c r="M31" i="26"/>
  <c r="T31" i="26" s="1"/>
  <c r="AA31" i="26" s="1"/>
  <c r="L31" i="26"/>
  <c r="S31" i="26" s="1"/>
  <c r="Z31" i="26" s="1"/>
  <c r="P31" i="26"/>
  <c r="W31" i="26" s="1"/>
  <c r="AD31" i="26" s="1"/>
  <c r="H31" i="26"/>
  <c r="G31" i="26"/>
  <c r="F31" i="26"/>
  <c r="E31" i="26"/>
  <c r="I31" i="26"/>
  <c r="J31" i="26"/>
  <c r="D32" i="26"/>
  <c r="B34" i="26"/>
  <c r="K32" i="26"/>
  <c r="M31" i="14"/>
  <c r="L31" i="14"/>
  <c r="O31" i="14"/>
  <c r="N31" i="14"/>
  <c r="Q31" i="14"/>
  <c r="P31" i="14"/>
  <c r="E31" i="14"/>
  <c r="H31" i="14"/>
  <c r="G31" i="14"/>
  <c r="F31" i="14"/>
  <c r="J31" i="14"/>
  <c r="I31" i="14"/>
  <c r="K32" i="14"/>
  <c r="D32" i="14"/>
  <c r="B34" i="14"/>
  <c r="N31" i="32" l="1"/>
  <c r="U31" i="32" s="1"/>
  <c r="AB31" i="32" s="1"/>
  <c r="M31" i="32"/>
  <c r="T31" i="32" s="1"/>
  <c r="AA31" i="32" s="1"/>
  <c r="L31" i="32"/>
  <c r="S31" i="32" s="1"/>
  <c r="Z31" i="32" s="1"/>
  <c r="Q31" i="32"/>
  <c r="X31" i="32" s="1"/>
  <c r="AE31" i="32" s="1"/>
  <c r="P31" i="32"/>
  <c r="W31" i="32" s="1"/>
  <c r="AD31" i="32" s="1"/>
  <c r="O31" i="32"/>
  <c r="V31" i="32" s="1"/>
  <c r="AC31" i="32" s="1"/>
  <c r="J31" i="32"/>
  <c r="H31" i="32"/>
  <c r="G31" i="32"/>
  <c r="I31" i="32"/>
  <c r="F31" i="32"/>
  <c r="E31" i="32"/>
  <c r="D32" i="32"/>
  <c r="B34" i="32"/>
  <c r="K32" i="32"/>
  <c r="Q32" i="31"/>
  <c r="X32" i="31" s="1"/>
  <c r="AE32" i="31" s="1"/>
  <c r="O32" i="31"/>
  <c r="V32" i="31" s="1"/>
  <c r="AC32" i="31" s="1"/>
  <c r="M32" i="31"/>
  <c r="T32" i="31" s="1"/>
  <c r="AA32" i="31" s="1"/>
  <c r="P32" i="31"/>
  <c r="W32" i="31" s="1"/>
  <c r="AD32" i="31" s="1"/>
  <c r="N32" i="31"/>
  <c r="U32" i="31" s="1"/>
  <c r="AB32" i="31" s="1"/>
  <c r="L32" i="31"/>
  <c r="S32" i="31" s="1"/>
  <c r="Z32" i="31" s="1"/>
  <c r="H32" i="31"/>
  <c r="G32" i="31"/>
  <c r="F32" i="31"/>
  <c r="E32" i="31"/>
  <c r="J32" i="31"/>
  <c r="I32" i="31"/>
  <c r="B35" i="31"/>
  <c r="D33" i="31"/>
  <c r="K33" i="31"/>
  <c r="J32" i="27"/>
  <c r="I32" i="27"/>
  <c r="G32" i="27"/>
  <c r="H32" i="27"/>
  <c r="F32" i="27"/>
  <c r="E32" i="27"/>
  <c r="M32" i="27"/>
  <c r="T32" i="27" s="1"/>
  <c r="AA32" i="27" s="1"/>
  <c r="P32" i="27"/>
  <c r="W32" i="27" s="1"/>
  <c r="AD32" i="27" s="1"/>
  <c r="Q32" i="27"/>
  <c r="X32" i="27" s="1"/>
  <c r="AE32" i="27" s="1"/>
  <c r="O32" i="27"/>
  <c r="V32" i="27" s="1"/>
  <c r="AC32" i="27" s="1"/>
  <c r="N32" i="27"/>
  <c r="U32" i="27" s="1"/>
  <c r="AB32" i="27" s="1"/>
  <c r="L32" i="27"/>
  <c r="S32" i="27" s="1"/>
  <c r="Z32" i="27" s="1"/>
  <c r="D33" i="27"/>
  <c r="K33" i="27"/>
  <c r="B35" i="27"/>
  <c r="P32" i="26"/>
  <c r="W32" i="26" s="1"/>
  <c r="AD32" i="26" s="1"/>
  <c r="O32" i="26"/>
  <c r="V32" i="26" s="1"/>
  <c r="AC32" i="26" s="1"/>
  <c r="N32" i="26"/>
  <c r="U32" i="26" s="1"/>
  <c r="AB32" i="26" s="1"/>
  <c r="M32" i="26"/>
  <c r="T32" i="26" s="1"/>
  <c r="AA32" i="26" s="1"/>
  <c r="Q32" i="26"/>
  <c r="X32" i="26" s="1"/>
  <c r="AE32" i="26" s="1"/>
  <c r="L32" i="26"/>
  <c r="S32" i="26" s="1"/>
  <c r="Z32" i="26" s="1"/>
  <c r="B35" i="26"/>
  <c r="K33" i="26"/>
  <c r="D33" i="26"/>
  <c r="J32" i="26"/>
  <c r="I32" i="26"/>
  <c r="H32" i="26"/>
  <c r="E32" i="26"/>
  <c r="G32" i="26"/>
  <c r="F32" i="26"/>
  <c r="K33" i="14"/>
  <c r="B35" i="14"/>
  <c r="D33" i="14"/>
  <c r="E32" i="14"/>
  <c r="J32" i="14"/>
  <c r="I32" i="14"/>
  <c r="H32" i="14"/>
  <c r="F32" i="14"/>
  <c r="G32" i="14"/>
  <c r="M32" i="14"/>
  <c r="L32" i="14"/>
  <c r="O32" i="14"/>
  <c r="N32" i="14"/>
  <c r="Q32" i="14"/>
  <c r="P32" i="14"/>
  <c r="B35" i="32" l="1"/>
  <c r="K33" i="32"/>
  <c r="D33" i="32"/>
  <c r="Q32" i="32"/>
  <c r="X32" i="32" s="1"/>
  <c r="AE32" i="32" s="1"/>
  <c r="P32" i="32"/>
  <c r="W32" i="32" s="1"/>
  <c r="AD32" i="32" s="1"/>
  <c r="O32" i="32"/>
  <c r="V32" i="32" s="1"/>
  <c r="AC32" i="32" s="1"/>
  <c r="N32" i="32"/>
  <c r="U32" i="32" s="1"/>
  <c r="AB32" i="32" s="1"/>
  <c r="M32" i="32"/>
  <c r="T32" i="32" s="1"/>
  <c r="AA32" i="32" s="1"/>
  <c r="L32" i="32"/>
  <c r="S32" i="32" s="1"/>
  <c r="Z32" i="32" s="1"/>
  <c r="H32" i="32"/>
  <c r="G32" i="32"/>
  <c r="F32" i="32"/>
  <c r="E32" i="32"/>
  <c r="I32" i="32"/>
  <c r="J32" i="32"/>
  <c r="O33" i="31"/>
  <c r="V33" i="31" s="1"/>
  <c r="AC33" i="31" s="1"/>
  <c r="N33" i="31"/>
  <c r="U33" i="31" s="1"/>
  <c r="AB33" i="31" s="1"/>
  <c r="M33" i="31"/>
  <c r="T33" i="31" s="1"/>
  <c r="AA33" i="31" s="1"/>
  <c r="L33" i="31"/>
  <c r="S33" i="31" s="1"/>
  <c r="Z33" i="31" s="1"/>
  <c r="Q33" i="31"/>
  <c r="X33" i="31" s="1"/>
  <c r="AE33" i="31" s="1"/>
  <c r="P33" i="31"/>
  <c r="W33" i="31" s="1"/>
  <c r="AD33" i="31" s="1"/>
  <c r="J33" i="31"/>
  <c r="H33" i="31"/>
  <c r="I33" i="31"/>
  <c r="G33" i="31"/>
  <c r="F33" i="31"/>
  <c r="E33" i="31"/>
  <c r="K34" i="31"/>
  <c r="B36" i="31"/>
  <c r="D34" i="31"/>
  <c r="B36" i="27"/>
  <c r="K34" i="27"/>
  <c r="D34" i="27"/>
  <c r="Q33" i="27"/>
  <c r="X33" i="27" s="1"/>
  <c r="AE33" i="27" s="1"/>
  <c r="O33" i="27"/>
  <c r="V33" i="27" s="1"/>
  <c r="AC33" i="27" s="1"/>
  <c r="P33" i="27"/>
  <c r="W33" i="27" s="1"/>
  <c r="AD33" i="27" s="1"/>
  <c r="N33" i="27"/>
  <c r="U33" i="27" s="1"/>
  <c r="AB33" i="27" s="1"/>
  <c r="M33" i="27"/>
  <c r="T33" i="27" s="1"/>
  <c r="AA33" i="27" s="1"/>
  <c r="L33" i="27"/>
  <c r="S33" i="27" s="1"/>
  <c r="Z33" i="27" s="1"/>
  <c r="I33" i="27"/>
  <c r="G33" i="27"/>
  <c r="F33" i="27"/>
  <c r="E33" i="27"/>
  <c r="J33" i="27"/>
  <c r="H33" i="27"/>
  <c r="J33" i="26"/>
  <c r="I33" i="26"/>
  <c r="G33" i="26"/>
  <c r="F33" i="26"/>
  <c r="E33" i="26"/>
  <c r="H33" i="26"/>
  <c r="D34" i="26"/>
  <c r="B36" i="26"/>
  <c r="K34" i="26"/>
  <c r="L33" i="26"/>
  <c r="S33" i="26" s="1"/>
  <c r="Z33" i="26" s="1"/>
  <c r="Q33" i="26"/>
  <c r="X33" i="26" s="1"/>
  <c r="AE33" i="26" s="1"/>
  <c r="P33" i="26"/>
  <c r="W33" i="26" s="1"/>
  <c r="AD33" i="26" s="1"/>
  <c r="M33" i="26"/>
  <c r="T33" i="26" s="1"/>
  <c r="AA33" i="26" s="1"/>
  <c r="O33" i="26"/>
  <c r="V33" i="26" s="1"/>
  <c r="AC33" i="26" s="1"/>
  <c r="N33" i="26"/>
  <c r="U33" i="26" s="1"/>
  <c r="AB33" i="26" s="1"/>
  <c r="B36" i="14"/>
  <c r="D34" i="14"/>
  <c r="K34" i="14"/>
  <c r="I33" i="14"/>
  <c r="F33" i="14"/>
  <c r="E33" i="14"/>
  <c r="H33" i="14"/>
  <c r="G33" i="14"/>
  <c r="J33" i="14"/>
  <c r="N33" i="14"/>
  <c r="Q33" i="14"/>
  <c r="P33" i="14"/>
  <c r="M33" i="14"/>
  <c r="L33" i="14"/>
  <c r="O33" i="14"/>
  <c r="J33" i="32" l="1"/>
  <c r="I33" i="32"/>
  <c r="G33" i="32"/>
  <c r="E33" i="32"/>
  <c r="H33" i="32"/>
  <c r="F33" i="32"/>
  <c r="O33" i="32"/>
  <c r="V33" i="32" s="1"/>
  <c r="AC33" i="32" s="1"/>
  <c r="N33" i="32"/>
  <c r="U33" i="32" s="1"/>
  <c r="AB33" i="32" s="1"/>
  <c r="M33" i="32"/>
  <c r="T33" i="32" s="1"/>
  <c r="AA33" i="32" s="1"/>
  <c r="L33" i="32"/>
  <c r="S33" i="32" s="1"/>
  <c r="Z33" i="32" s="1"/>
  <c r="Q33" i="32"/>
  <c r="X33" i="32" s="1"/>
  <c r="AE33" i="32" s="1"/>
  <c r="P33" i="32"/>
  <c r="W33" i="32" s="1"/>
  <c r="AD33" i="32" s="1"/>
  <c r="D34" i="32"/>
  <c r="K34" i="32"/>
  <c r="B36" i="32"/>
  <c r="D35" i="31"/>
  <c r="K35" i="31"/>
  <c r="B37" i="31"/>
  <c r="J34" i="31"/>
  <c r="I34" i="31"/>
  <c r="H34" i="31"/>
  <c r="G34" i="31"/>
  <c r="E34" i="31"/>
  <c r="F34" i="31"/>
  <c r="Q34" i="31"/>
  <c r="X34" i="31" s="1"/>
  <c r="AE34" i="31" s="1"/>
  <c r="O34" i="31"/>
  <c r="V34" i="31" s="1"/>
  <c r="AC34" i="31" s="1"/>
  <c r="P34" i="31"/>
  <c r="W34" i="31" s="1"/>
  <c r="AD34" i="31" s="1"/>
  <c r="N34" i="31"/>
  <c r="U34" i="31" s="1"/>
  <c r="AB34" i="31" s="1"/>
  <c r="M34" i="31"/>
  <c r="T34" i="31" s="1"/>
  <c r="AA34" i="31" s="1"/>
  <c r="L34" i="31"/>
  <c r="S34" i="31" s="1"/>
  <c r="Z34" i="31" s="1"/>
  <c r="Q34" i="27"/>
  <c r="X34" i="27" s="1"/>
  <c r="AE34" i="27" s="1"/>
  <c r="O34" i="27"/>
  <c r="V34" i="27" s="1"/>
  <c r="AC34" i="27" s="1"/>
  <c r="N34" i="27"/>
  <c r="U34" i="27" s="1"/>
  <c r="AB34" i="27" s="1"/>
  <c r="M34" i="27"/>
  <c r="T34" i="27" s="1"/>
  <c r="AA34" i="27" s="1"/>
  <c r="P34" i="27"/>
  <c r="W34" i="27" s="1"/>
  <c r="AD34" i="27" s="1"/>
  <c r="L34" i="27"/>
  <c r="S34" i="27" s="1"/>
  <c r="Z34" i="27" s="1"/>
  <c r="E34" i="27"/>
  <c r="J34" i="27"/>
  <c r="F34" i="27"/>
  <c r="I34" i="27"/>
  <c r="H34" i="27"/>
  <c r="G34" i="27"/>
  <c r="B37" i="27"/>
  <c r="K35" i="27"/>
  <c r="D35" i="27"/>
  <c r="D35" i="26"/>
  <c r="B37" i="26"/>
  <c r="K35" i="26"/>
  <c r="Q34" i="26"/>
  <c r="X34" i="26" s="1"/>
  <c r="AE34" i="26" s="1"/>
  <c r="O34" i="26"/>
  <c r="V34" i="26" s="1"/>
  <c r="AC34" i="26" s="1"/>
  <c r="N34" i="26"/>
  <c r="U34" i="26" s="1"/>
  <c r="AB34" i="26" s="1"/>
  <c r="M34" i="26"/>
  <c r="T34" i="26" s="1"/>
  <c r="AA34" i="26" s="1"/>
  <c r="L34" i="26"/>
  <c r="S34" i="26" s="1"/>
  <c r="Z34" i="26" s="1"/>
  <c r="P34" i="26"/>
  <c r="W34" i="26" s="1"/>
  <c r="AD34" i="26" s="1"/>
  <c r="H34" i="26"/>
  <c r="G34" i="26"/>
  <c r="F34" i="26"/>
  <c r="E34" i="26"/>
  <c r="I34" i="26"/>
  <c r="J34" i="26"/>
  <c r="Q34" i="14"/>
  <c r="P34" i="14"/>
  <c r="O34" i="14"/>
  <c r="M34" i="14"/>
  <c r="N34" i="14"/>
  <c r="L34" i="14"/>
  <c r="F34" i="14"/>
  <c r="E34" i="14"/>
  <c r="J34" i="14"/>
  <c r="I34" i="14"/>
  <c r="H34" i="14"/>
  <c r="G34" i="14"/>
  <c r="D35" i="14"/>
  <c r="K35" i="14"/>
  <c r="B37" i="14"/>
  <c r="D35" i="32" l="1"/>
  <c r="B37" i="32"/>
  <c r="K35" i="32"/>
  <c r="Q34" i="32"/>
  <c r="X34" i="32" s="1"/>
  <c r="AE34" i="32" s="1"/>
  <c r="P34" i="32"/>
  <c r="W34" i="32" s="1"/>
  <c r="AD34" i="32" s="1"/>
  <c r="N34" i="32"/>
  <c r="U34" i="32" s="1"/>
  <c r="AB34" i="32" s="1"/>
  <c r="O34" i="32"/>
  <c r="V34" i="32" s="1"/>
  <c r="AC34" i="32" s="1"/>
  <c r="M34" i="32"/>
  <c r="T34" i="32" s="1"/>
  <c r="AA34" i="32" s="1"/>
  <c r="L34" i="32"/>
  <c r="S34" i="32" s="1"/>
  <c r="Z34" i="32" s="1"/>
  <c r="J34" i="32"/>
  <c r="I34" i="32"/>
  <c r="H34" i="32"/>
  <c r="G34" i="32"/>
  <c r="F34" i="32"/>
  <c r="E34" i="32"/>
  <c r="K36" i="31"/>
  <c r="D36" i="31"/>
  <c r="B38" i="31"/>
  <c r="Q35" i="31"/>
  <c r="X35" i="31" s="1"/>
  <c r="AE35" i="31" s="1"/>
  <c r="P35" i="31"/>
  <c r="W35" i="31" s="1"/>
  <c r="AD35" i="31" s="1"/>
  <c r="O35" i="31"/>
  <c r="V35" i="31" s="1"/>
  <c r="AC35" i="31" s="1"/>
  <c r="N35" i="31"/>
  <c r="U35" i="31" s="1"/>
  <c r="AB35" i="31" s="1"/>
  <c r="L35" i="31"/>
  <c r="S35" i="31" s="1"/>
  <c r="Z35" i="31" s="1"/>
  <c r="M35" i="31"/>
  <c r="T35" i="31" s="1"/>
  <c r="AA35" i="31" s="1"/>
  <c r="E35" i="31"/>
  <c r="J35" i="31"/>
  <c r="I35" i="31"/>
  <c r="H35" i="31"/>
  <c r="G35" i="31"/>
  <c r="F35" i="31"/>
  <c r="J35" i="27"/>
  <c r="I35" i="27"/>
  <c r="G35" i="27"/>
  <c r="F35" i="27"/>
  <c r="H35" i="27"/>
  <c r="E35" i="27"/>
  <c r="M35" i="27"/>
  <c r="T35" i="27" s="1"/>
  <c r="AA35" i="27" s="1"/>
  <c r="Q35" i="27"/>
  <c r="X35" i="27" s="1"/>
  <c r="AE35" i="27" s="1"/>
  <c r="P35" i="27"/>
  <c r="W35" i="27" s="1"/>
  <c r="AD35" i="27" s="1"/>
  <c r="O35" i="27"/>
  <c r="V35" i="27" s="1"/>
  <c r="AC35" i="27" s="1"/>
  <c r="N35" i="27"/>
  <c r="U35" i="27" s="1"/>
  <c r="AB35" i="27" s="1"/>
  <c r="L35" i="27"/>
  <c r="S35" i="27" s="1"/>
  <c r="Z35" i="27" s="1"/>
  <c r="D36" i="27"/>
  <c r="B38" i="27"/>
  <c r="K36" i="27"/>
  <c r="B38" i="26"/>
  <c r="K36" i="26"/>
  <c r="D36" i="26"/>
  <c r="P35" i="26"/>
  <c r="W35" i="26" s="1"/>
  <c r="AD35" i="26" s="1"/>
  <c r="O35" i="26"/>
  <c r="V35" i="26" s="1"/>
  <c r="AC35" i="26" s="1"/>
  <c r="N35" i="26"/>
  <c r="U35" i="26" s="1"/>
  <c r="AB35" i="26" s="1"/>
  <c r="M35" i="26"/>
  <c r="T35" i="26" s="1"/>
  <c r="AA35" i="26" s="1"/>
  <c r="Q35" i="26"/>
  <c r="X35" i="26" s="1"/>
  <c r="AE35" i="26" s="1"/>
  <c r="L35" i="26"/>
  <c r="S35" i="26" s="1"/>
  <c r="Z35" i="26" s="1"/>
  <c r="J35" i="26"/>
  <c r="I35" i="26"/>
  <c r="H35" i="26"/>
  <c r="E35" i="26"/>
  <c r="G35" i="26"/>
  <c r="F35" i="26"/>
  <c r="K36" i="14"/>
  <c r="D36" i="14"/>
  <c r="B38" i="14"/>
  <c r="M35" i="14"/>
  <c r="L35" i="14"/>
  <c r="Q35" i="14"/>
  <c r="P35" i="14"/>
  <c r="N35" i="14"/>
  <c r="O35" i="14"/>
  <c r="I35" i="14"/>
  <c r="H35" i="14"/>
  <c r="G35" i="14"/>
  <c r="E35" i="14"/>
  <c r="F35" i="14"/>
  <c r="J35" i="14"/>
  <c r="Q35" i="32" l="1"/>
  <c r="X35" i="32" s="1"/>
  <c r="AE35" i="32" s="1"/>
  <c r="P35" i="32"/>
  <c r="W35" i="32" s="1"/>
  <c r="AD35" i="32" s="1"/>
  <c r="O35" i="32"/>
  <c r="V35" i="32" s="1"/>
  <c r="AC35" i="32" s="1"/>
  <c r="N35" i="32"/>
  <c r="U35" i="32" s="1"/>
  <c r="AB35" i="32" s="1"/>
  <c r="M35" i="32"/>
  <c r="T35" i="32" s="1"/>
  <c r="AA35" i="32" s="1"/>
  <c r="L35" i="32"/>
  <c r="S35" i="32" s="1"/>
  <c r="Z35" i="32" s="1"/>
  <c r="K36" i="32"/>
  <c r="D36" i="32"/>
  <c r="B38" i="32"/>
  <c r="E35" i="32"/>
  <c r="I35" i="32"/>
  <c r="J35" i="32"/>
  <c r="H35" i="32"/>
  <c r="G35" i="32"/>
  <c r="F35" i="32"/>
  <c r="J36" i="31"/>
  <c r="I36" i="31"/>
  <c r="G36" i="31"/>
  <c r="E36" i="31"/>
  <c r="H36" i="31"/>
  <c r="F36" i="31"/>
  <c r="D37" i="31"/>
  <c r="K37" i="31"/>
  <c r="B39" i="31"/>
  <c r="L36" i="31"/>
  <c r="S36" i="31" s="1"/>
  <c r="Z36" i="31" s="1"/>
  <c r="Q36" i="31"/>
  <c r="X36" i="31" s="1"/>
  <c r="AE36" i="31" s="1"/>
  <c r="P36" i="31"/>
  <c r="W36" i="31" s="1"/>
  <c r="AD36" i="31" s="1"/>
  <c r="O36" i="31"/>
  <c r="V36" i="31" s="1"/>
  <c r="AC36" i="31" s="1"/>
  <c r="N36" i="31"/>
  <c r="U36" i="31" s="1"/>
  <c r="AB36" i="31" s="1"/>
  <c r="M36" i="31"/>
  <c r="T36" i="31" s="1"/>
  <c r="AA36" i="31" s="1"/>
  <c r="D37" i="27"/>
  <c r="B39" i="27"/>
  <c r="K37" i="27"/>
  <c r="Q36" i="27"/>
  <c r="X36" i="27" s="1"/>
  <c r="AE36" i="27" s="1"/>
  <c r="P36" i="27"/>
  <c r="W36" i="27" s="1"/>
  <c r="AD36" i="27" s="1"/>
  <c r="O36" i="27"/>
  <c r="V36" i="27" s="1"/>
  <c r="AC36" i="27" s="1"/>
  <c r="N36" i="27"/>
  <c r="U36" i="27" s="1"/>
  <c r="AB36" i="27" s="1"/>
  <c r="M36" i="27"/>
  <c r="T36" i="27" s="1"/>
  <c r="AA36" i="27" s="1"/>
  <c r="L36" i="27"/>
  <c r="S36" i="27" s="1"/>
  <c r="Z36" i="27" s="1"/>
  <c r="I36" i="27"/>
  <c r="H36" i="27"/>
  <c r="G36" i="27"/>
  <c r="F36" i="27"/>
  <c r="E36" i="27"/>
  <c r="J36" i="27"/>
  <c r="J36" i="26"/>
  <c r="I36" i="26"/>
  <c r="G36" i="26"/>
  <c r="F36" i="26"/>
  <c r="E36" i="26"/>
  <c r="H36" i="26"/>
  <c r="L36" i="26"/>
  <c r="S36" i="26" s="1"/>
  <c r="Z36" i="26" s="1"/>
  <c r="Q36" i="26"/>
  <c r="X36" i="26" s="1"/>
  <c r="AE36" i="26" s="1"/>
  <c r="P36" i="26"/>
  <c r="W36" i="26" s="1"/>
  <c r="AD36" i="26" s="1"/>
  <c r="M36" i="26"/>
  <c r="T36" i="26" s="1"/>
  <c r="AA36" i="26" s="1"/>
  <c r="O36" i="26"/>
  <c r="V36" i="26" s="1"/>
  <c r="AC36" i="26" s="1"/>
  <c r="N36" i="26"/>
  <c r="U36" i="26" s="1"/>
  <c r="AB36" i="26" s="1"/>
  <c r="B39" i="26"/>
  <c r="D37" i="26"/>
  <c r="K37" i="26"/>
  <c r="J36" i="14"/>
  <c r="G36" i="14"/>
  <c r="E36" i="14"/>
  <c r="I36" i="14"/>
  <c r="H36" i="14"/>
  <c r="F36" i="14"/>
  <c r="K37" i="14"/>
  <c r="B39" i="14"/>
  <c r="D37" i="14"/>
  <c r="M36" i="14"/>
  <c r="Q36" i="14"/>
  <c r="O36" i="14"/>
  <c r="L36" i="14"/>
  <c r="N36" i="14"/>
  <c r="P36" i="14"/>
  <c r="L36" i="32" l="1"/>
  <c r="S36" i="32" s="1"/>
  <c r="Z36" i="32" s="1"/>
  <c r="P36" i="32"/>
  <c r="W36" i="32" s="1"/>
  <c r="AD36" i="32" s="1"/>
  <c r="O36" i="32"/>
  <c r="V36" i="32" s="1"/>
  <c r="AC36" i="32" s="1"/>
  <c r="N36" i="32"/>
  <c r="U36" i="32" s="1"/>
  <c r="AB36" i="32" s="1"/>
  <c r="M36" i="32"/>
  <c r="T36" i="32" s="1"/>
  <c r="AA36" i="32" s="1"/>
  <c r="Q36" i="32"/>
  <c r="X36" i="32" s="1"/>
  <c r="AE36" i="32" s="1"/>
  <c r="J36" i="32"/>
  <c r="I36" i="32"/>
  <c r="H36" i="32"/>
  <c r="G36" i="32"/>
  <c r="F36" i="32"/>
  <c r="E36" i="32"/>
  <c r="D37" i="32"/>
  <c r="B39" i="32"/>
  <c r="K37" i="32"/>
  <c r="Q37" i="31"/>
  <c r="X37" i="31" s="1"/>
  <c r="AE37" i="31" s="1"/>
  <c r="P37" i="31"/>
  <c r="W37" i="31" s="1"/>
  <c r="AD37" i="31" s="1"/>
  <c r="N37" i="31"/>
  <c r="U37" i="31" s="1"/>
  <c r="AB37" i="31" s="1"/>
  <c r="L37" i="31"/>
  <c r="S37" i="31" s="1"/>
  <c r="Z37" i="31" s="1"/>
  <c r="O37" i="31"/>
  <c r="V37" i="31" s="1"/>
  <c r="AC37" i="31" s="1"/>
  <c r="M37" i="31"/>
  <c r="T37" i="31" s="1"/>
  <c r="AA37" i="31" s="1"/>
  <c r="B40" i="31"/>
  <c r="K38" i="31"/>
  <c r="D38" i="31"/>
  <c r="G37" i="31"/>
  <c r="F37" i="31"/>
  <c r="E37" i="31"/>
  <c r="J37" i="31"/>
  <c r="I37" i="31"/>
  <c r="H37" i="31"/>
  <c r="B40" i="27"/>
  <c r="K38" i="27"/>
  <c r="D38" i="27"/>
  <c r="Q37" i="27"/>
  <c r="X37" i="27" s="1"/>
  <c r="AE37" i="27" s="1"/>
  <c r="P37" i="27"/>
  <c r="W37" i="27" s="1"/>
  <c r="AD37" i="27" s="1"/>
  <c r="O37" i="27"/>
  <c r="V37" i="27" s="1"/>
  <c r="AC37" i="27" s="1"/>
  <c r="N37" i="27"/>
  <c r="U37" i="27" s="1"/>
  <c r="AB37" i="27" s="1"/>
  <c r="M37" i="27"/>
  <c r="T37" i="27" s="1"/>
  <c r="AA37" i="27" s="1"/>
  <c r="L37" i="27"/>
  <c r="S37" i="27" s="1"/>
  <c r="Z37" i="27" s="1"/>
  <c r="E37" i="27"/>
  <c r="J37" i="27"/>
  <c r="G37" i="27"/>
  <c r="F37" i="27"/>
  <c r="I37" i="27"/>
  <c r="H37" i="27"/>
  <c r="Q37" i="26"/>
  <c r="X37" i="26" s="1"/>
  <c r="AE37" i="26" s="1"/>
  <c r="O37" i="26"/>
  <c r="V37" i="26" s="1"/>
  <c r="AC37" i="26" s="1"/>
  <c r="N37" i="26"/>
  <c r="U37" i="26" s="1"/>
  <c r="AB37" i="26" s="1"/>
  <c r="M37" i="26"/>
  <c r="T37" i="26" s="1"/>
  <c r="AA37" i="26" s="1"/>
  <c r="L37" i="26"/>
  <c r="S37" i="26" s="1"/>
  <c r="Z37" i="26" s="1"/>
  <c r="P37" i="26"/>
  <c r="W37" i="26" s="1"/>
  <c r="AD37" i="26" s="1"/>
  <c r="H37" i="26"/>
  <c r="G37" i="26"/>
  <c r="F37" i="26"/>
  <c r="E37" i="26"/>
  <c r="I37" i="26"/>
  <c r="J37" i="26"/>
  <c r="D38" i="26"/>
  <c r="B40" i="26"/>
  <c r="K38" i="26"/>
  <c r="I37" i="14"/>
  <c r="H37" i="14"/>
  <c r="E37" i="14"/>
  <c r="J37" i="14"/>
  <c r="G37" i="14"/>
  <c r="F37" i="14"/>
  <c r="B40" i="14"/>
  <c r="D38" i="14"/>
  <c r="K38" i="14"/>
  <c r="N37" i="14"/>
  <c r="M37" i="14"/>
  <c r="L37" i="14"/>
  <c r="P37" i="14"/>
  <c r="O37" i="14"/>
  <c r="Q37" i="14"/>
  <c r="B40" i="32" l="1"/>
  <c r="K38" i="32"/>
  <c r="D38" i="32"/>
  <c r="Q37" i="32"/>
  <c r="X37" i="32" s="1"/>
  <c r="AE37" i="32" s="1"/>
  <c r="P37" i="32"/>
  <c r="W37" i="32" s="1"/>
  <c r="AD37" i="32" s="1"/>
  <c r="O37" i="32"/>
  <c r="V37" i="32" s="1"/>
  <c r="AC37" i="32" s="1"/>
  <c r="N37" i="32"/>
  <c r="U37" i="32" s="1"/>
  <c r="AB37" i="32" s="1"/>
  <c r="M37" i="32"/>
  <c r="T37" i="32" s="1"/>
  <c r="AA37" i="32" s="1"/>
  <c r="L37" i="32"/>
  <c r="S37" i="32" s="1"/>
  <c r="Z37" i="32" s="1"/>
  <c r="G37" i="32"/>
  <c r="F37" i="32"/>
  <c r="E37" i="32"/>
  <c r="J37" i="32"/>
  <c r="I37" i="32"/>
  <c r="H37" i="32"/>
  <c r="N38" i="31"/>
  <c r="U38" i="31" s="1"/>
  <c r="AB38" i="31" s="1"/>
  <c r="M38" i="31"/>
  <c r="T38" i="31" s="1"/>
  <c r="AA38" i="31" s="1"/>
  <c r="L38" i="31"/>
  <c r="S38" i="31" s="1"/>
  <c r="Z38" i="31" s="1"/>
  <c r="Q38" i="31"/>
  <c r="X38" i="31" s="1"/>
  <c r="AE38" i="31" s="1"/>
  <c r="P38" i="31"/>
  <c r="W38" i="31" s="1"/>
  <c r="AD38" i="31" s="1"/>
  <c r="O38" i="31"/>
  <c r="V38" i="31" s="1"/>
  <c r="AC38" i="31" s="1"/>
  <c r="I38" i="31"/>
  <c r="G38" i="31"/>
  <c r="F38" i="31"/>
  <c r="J38" i="31"/>
  <c r="H38" i="31"/>
  <c r="E38" i="31"/>
  <c r="D39" i="31"/>
  <c r="B41" i="31"/>
  <c r="K39" i="31"/>
  <c r="M38" i="27"/>
  <c r="T38" i="27" s="1"/>
  <c r="AA38" i="27" s="1"/>
  <c r="L38" i="27"/>
  <c r="S38" i="27" s="1"/>
  <c r="Z38" i="27" s="1"/>
  <c r="O38" i="27"/>
  <c r="V38" i="27" s="1"/>
  <c r="AC38" i="27" s="1"/>
  <c r="P38" i="27"/>
  <c r="W38" i="27" s="1"/>
  <c r="AD38" i="27" s="1"/>
  <c r="N38" i="27"/>
  <c r="U38" i="27" s="1"/>
  <c r="AB38" i="27" s="1"/>
  <c r="Q38" i="27"/>
  <c r="X38" i="27" s="1"/>
  <c r="AE38" i="27" s="1"/>
  <c r="J38" i="27"/>
  <c r="I38" i="27"/>
  <c r="H38" i="27"/>
  <c r="G38" i="27"/>
  <c r="F38" i="27"/>
  <c r="E38" i="27"/>
  <c r="D39" i="27"/>
  <c r="B41" i="27"/>
  <c r="K39" i="27"/>
  <c r="P38" i="26"/>
  <c r="W38" i="26" s="1"/>
  <c r="AD38" i="26" s="1"/>
  <c r="O38" i="26"/>
  <c r="V38" i="26" s="1"/>
  <c r="AC38" i="26" s="1"/>
  <c r="N38" i="26"/>
  <c r="U38" i="26" s="1"/>
  <c r="AB38" i="26" s="1"/>
  <c r="M38" i="26"/>
  <c r="T38" i="26" s="1"/>
  <c r="AA38" i="26" s="1"/>
  <c r="Q38" i="26"/>
  <c r="X38" i="26" s="1"/>
  <c r="AE38" i="26" s="1"/>
  <c r="L38" i="26"/>
  <c r="S38" i="26" s="1"/>
  <c r="Z38" i="26" s="1"/>
  <c r="B41" i="26"/>
  <c r="K39" i="26"/>
  <c r="D39" i="26"/>
  <c r="J38" i="26"/>
  <c r="I38" i="26"/>
  <c r="H38" i="26"/>
  <c r="E38" i="26"/>
  <c r="G38" i="26"/>
  <c r="F38" i="26"/>
  <c r="J38" i="14"/>
  <c r="H38" i="14"/>
  <c r="I38" i="14"/>
  <c r="G38" i="14"/>
  <c r="F38" i="14"/>
  <c r="E38" i="14"/>
  <c r="K39" i="14"/>
  <c r="B41" i="14"/>
  <c r="D39" i="14"/>
  <c r="Q38" i="14"/>
  <c r="P38" i="14"/>
  <c r="O38" i="14"/>
  <c r="N38" i="14"/>
  <c r="L38" i="14"/>
  <c r="M38" i="14"/>
  <c r="N38" i="32" l="1"/>
  <c r="U38" i="32" s="1"/>
  <c r="AB38" i="32" s="1"/>
  <c r="M38" i="32"/>
  <c r="T38" i="32" s="1"/>
  <c r="AA38" i="32" s="1"/>
  <c r="L38" i="32"/>
  <c r="S38" i="32" s="1"/>
  <c r="Z38" i="32" s="1"/>
  <c r="Q38" i="32"/>
  <c r="X38" i="32" s="1"/>
  <c r="AE38" i="32" s="1"/>
  <c r="P38" i="32"/>
  <c r="W38" i="32" s="1"/>
  <c r="AD38" i="32" s="1"/>
  <c r="O38" i="32"/>
  <c r="V38" i="32" s="1"/>
  <c r="AC38" i="32" s="1"/>
  <c r="J38" i="32"/>
  <c r="I38" i="32"/>
  <c r="H38" i="32"/>
  <c r="F38" i="32"/>
  <c r="G38" i="32"/>
  <c r="E38" i="32"/>
  <c r="D39" i="32"/>
  <c r="B41" i="32"/>
  <c r="K39" i="32"/>
  <c r="D40" i="31"/>
  <c r="B42" i="31"/>
  <c r="K40" i="31"/>
  <c r="P39" i="31"/>
  <c r="W39" i="31" s="1"/>
  <c r="AD39" i="31" s="1"/>
  <c r="N39" i="31"/>
  <c r="U39" i="31" s="1"/>
  <c r="AB39" i="31" s="1"/>
  <c r="M39" i="31"/>
  <c r="T39" i="31" s="1"/>
  <c r="AA39" i="31" s="1"/>
  <c r="Q39" i="31"/>
  <c r="X39" i="31" s="1"/>
  <c r="AE39" i="31" s="1"/>
  <c r="O39" i="31"/>
  <c r="V39" i="31" s="1"/>
  <c r="AC39" i="31" s="1"/>
  <c r="L39" i="31"/>
  <c r="S39" i="31" s="1"/>
  <c r="Z39" i="31" s="1"/>
  <c r="I39" i="31"/>
  <c r="H39" i="31"/>
  <c r="G39" i="31"/>
  <c r="F39" i="31"/>
  <c r="J39" i="31"/>
  <c r="E39" i="31"/>
  <c r="Q39" i="27"/>
  <c r="X39" i="27" s="1"/>
  <c r="AE39" i="27" s="1"/>
  <c r="P39" i="27"/>
  <c r="W39" i="27" s="1"/>
  <c r="AD39" i="27" s="1"/>
  <c r="O39" i="27"/>
  <c r="V39" i="27" s="1"/>
  <c r="AC39" i="27" s="1"/>
  <c r="N39" i="27"/>
  <c r="U39" i="27" s="1"/>
  <c r="AB39" i="27" s="1"/>
  <c r="M39" i="27"/>
  <c r="T39" i="27" s="1"/>
  <c r="AA39" i="27" s="1"/>
  <c r="L39" i="27"/>
  <c r="S39" i="27" s="1"/>
  <c r="Z39" i="27" s="1"/>
  <c r="D40" i="27"/>
  <c r="B42" i="27"/>
  <c r="K40" i="27"/>
  <c r="I39" i="27"/>
  <c r="H39" i="27"/>
  <c r="G39" i="27"/>
  <c r="F39" i="27"/>
  <c r="E39" i="27"/>
  <c r="J39" i="27"/>
  <c r="L39" i="26"/>
  <c r="S39" i="26" s="1"/>
  <c r="Z39" i="26" s="1"/>
  <c r="Q39" i="26"/>
  <c r="X39" i="26" s="1"/>
  <c r="AE39" i="26" s="1"/>
  <c r="P39" i="26"/>
  <c r="W39" i="26" s="1"/>
  <c r="AD39" i="26" s="1"/>
  <c r="M39" i="26"/>
  <c r="T39" i="26" s="1"/>
  <c r="AA39" i="26" s="1"/>
  <c r="O39" i="26"/>
  <c r="V39" i="26" s="1"/>
  <c r="AC39" i="26" s="1"/>
  <c r="N39" i="26"/>
  <c r="U39" i="26" s="1"/>
  <c r="AB39" i="26" s="1"/>
  <c r="J39" i="26"/>
  <c r="I39" i="26"/>
  <c r="G39" i="26"/>
  <c r="F39" i="26"/>
  <c r="E39" i="26"/>
  <c r="H39" i="26"/>
  <c r="B42" i="26"/>
  <c r="D40" i="26"/>
  <c r="K40" i="26"/>
  <c r="H39" i="14"/>
  <c r="I39" i="14"/>
  <c r="G39" i="14"/>
  <c r="E39" i="14"/>
  <c r="F39" i="14"/>
  <c r="J39" i="14"/>
  <c r="K40" i="14"/>
  <c r="B42" i="14"/>
  <c r="D40" i="14"/>
  <c r="P39" i="14"/>
  <c r="O39" i="14"/>
  <c r="Q39" i="14"/>
  <c r="L39" i="14"/>
  <c r="N39" i="14"/>
  <c r="M39" i="14"/>
  <c r="Q39" i="32" l="1"/>
  <c r="X39" i="32" s="1"/>
  <c r="AE39" i="32" s="1"/>
  <c r="P39" i="32"/>
  <c r="W39" i="32" s="1"/>
  <c r="AD39" i="32" s="1"/>
  <c r="O39" i="32"/>
  <c r="V39" i="32" s="1"/>
  <c r="AC39" i="32" s="1"/>
  <c r="M39" i="32"/>
  <c r="T39" i="32" s="1"/>
  <c r="AA39" i="32" s="1"/>
  <c r="L39" i="32"/>
  <c r="S39" i="32" s="1"/>
  <c r="Z39" i="32" s="1"/>
  <c r="N39" i="32"/>
  <c r="U39" i="32" s="1"/>
  <c r="AB39" i="32" s="1"/>
  <c r="D40" i="32"/>
  <c r="B42" i="32"/>
  <c r="K40" i="32"/>
  <c r="I39" i="32"/>
  <c r="H39" i="32"/>
  <c r="G39" i="32"/>
  <c r="F39" i="32"/>
  <c r="E39" i="32"/>
  <c r="J39" i="32"/>
  <c r="P40" i="31"/>
  <c r="W40" i="31" s="1"/>
  <c r="AD40" i="31" s="1"/>
  <c r="O40" i="31"/>
  <c r="V40" i="31" s="1"/>
  <c r="AC40" i="31" s="1"/>
  <c r="N40" i="31"/>
  <c r="U40" i="31" s="1"/>
  <c r="AB40" i="31" s="1"/>
  <c r="M40" i="31"/>
  <c r="T40" i="31" s="1"/>
  <c r="AA40" i="31" s="1"/>
  <c r="Q40" i="31"/>
  <c r="X40" i="31" s="1"/>
  <c r="AE40" i="31" s="1"/>
  <c r="L40" i="31"/>
  <c r="S40" i="31" s="1"/>
  <c r="Z40" i="31" s="1"/>
  <c r="K41" i="31"/>
  <c r="D41" i="31"/>
  <c r="B43" i="31"/>
  <c r="I40" i="31"/>
  <c r="H40" i="31"/>
  <c r="G40" i="31"/>
  <c r="J40" i="31"/>
  <c r="F40" i="31"/>
  <c r="E40" i="31"/>
  <c r="Q40" i="27"/>
  <c r="X40" i="27" s="1"/>
  <c r="AE40" i="27" s="1"/>
  <c r="P40" i="27"/>
  <c r="W40" i="27" s="1"/>
  <c r="AD40" i="27" s="1"/>
  <c r="O40" i="27"/>
  <c r="V40" i="27" s="1"/>
  <c r="AC40" i="27" s="1"/>
  <c r="N40" i="27"/>
  <c r="U40" i="27" s="1"/>
  <c r="AB40" i="27" s="1"/>
  <c r="M40" i="27"/>
  <c r="T40" i="27" s="1"/>
  <c r="AA40" i="27" s="1"/>
  <c r="L40" i="27"/>
  <c r="S40" i="27" s="1"/>
  <c r="Z40" i="27" s="1"/>
  <c r="B43" i="27"/>
  <c r="K41" i="27"/>
  <c r="D41" i="27"/>
  <c r="E40" i="27"/>
  <c r="J40" i="27"/>
  <c r="G40" i="27"/>
  <c r="F40" i="27"/>
  <c r="H40" i="27"/>
  <c r="I40" i="27"/>
  <c r="Q40" i="26"/>
  <c r="X40" i="26" s="1"/>
  <c r="AE40" i="26" s="1"/>
  <c r="P40" i="26"/>
  <c r="W40" i="26" s="1"/>
  <c r="AD40" i="26" s="1"/>
  <c r="O40" i="26"/>
  <c r="V40" i="26" s="1"/>
  <c r="AC40" i="26" s="1"/>
  <c r="N40" i="26"/>
  <c r="U40" i="26" s="1"/>
  <c r="AB40" i="26" s="1"/>
  <c r="M40" i="26"/>
  <c r="T40" i="26" s="1"/>
  <c r="AA40" i="26" s="1"/>
  <c r="L40" i="26"/>
  <c r="S40" i="26" s="1"/>
  <c r="Z40" i="26" s="1"/>
  <c r="H40" i="26"/>
  <c r="G40" i="26"/>
  <c r="F40" i="26"/>
  <c r="E40" i="26"/>
  <c r="I40" i="26"/>
  <c r="J40" i="26"/>
  <c r="D41" i="26"/>
  <c r="B43" i="26"/>
  <c r="K41" i="26"/>
  <c r="G40" i="14"/>
  <c r="F40" i="14"/>
  <c r="J40" i="14"/>
  <c r="I40" i="14"/>
  <c r="H40" i="14"/>
  <c r="E40" i="14"/>
  <c r="Q40" i="14"/>
  <c r="P40" i="14"/>
  <c r="O40" i="14"/>
  <c r="N40" i="14"/>
  <c r="M40" i="14"/>
  <c r="L40" i="14"/>
  <c r="K41" i="14"/>
  <c r="B43" i="14"/>
  <c r="D41" i="14"/>
  <c r="P40" i="32" l="1"/>
  <c r="W40" i="32" s="1"/>
  <c r="AD40" i="32" s="1"/>
  <c r="O40" i="32"/>
  <c r="V40" i="32" s="1"/>
  <c r="AC40" i="32" s="1"/>
  <c r="N40" i="32"/>
  <c r="U40" i="32" s="1"/>
  <c r="AB40" i="32" s="1"/>
  <c r="M40" i="32"/>
  <c r="T40" i="32" s="1"/>
  <c r="AA40" i="32" s="1"/>
  <c r="L40" i="32"/>
  <c r="S40" i="32" s="1"/>
  <c r="Z40" i="32" s="1"/>
  <c r="Q40" i="32"/>
  <c r="X40" i="32" s="1"/>
  <c r="AE40" i="32" s="1"/>
  <c r="K41" i="32"/>
  <c r="D41" i="32"/>
  <c r="B43" i="32"/>
  <c r="J40" i="32"/>
  <c r="H40" i="32"/>
  <c r="G40" i="32"/>
  <c r="I40" i="32"/>
  <c r="F40" i="32"/>
  <c r="E40" i="32"/>
  <c r="P41" i="31"/>
  <c r="W41" i="31" s="1"/>
  <c r="AD41" i="31" s="1"/>
  <c r="O41" i="31"/>
  <c r="V41" i="31" s="1"/>
  <c r="AC41" i="31" s="1"/>
  <c r="N41" i="31"/>
  <c r="U41" i="31" s="1"/>
  <c r="AB41" i="31" s="1"/>
  <c r="Q41" i="31"/>
  <c r="X41" i="31" s="1"/>
  <c r="AE41" i="31" s="1"/>
  <c r="M41" i="31"/>
  <c r="T41" i="31" s="1"/>
  <c r="AA41" i="31" s="1"/>
  <c r="L41" i="31"/>
  <c r="S41" i="31" s="1"/>
  <c r="Z41" i="31" s="1"/>
  <c r="J41" i="31"/>
  <c r="I41" i="31"/>
  <c r="H41" i="31"/>
  <c r="F41" i="31"/>
  <c r="G41" i="31"/>
  <c r="E41" i="31"/>
  <c r="D42" i="31"/>
  <c r="B44" i="31"/>
  <c r="K42" i="31"/>
  <c r="M41" i="27"/>
  <c r="T41" i="27" s="1"/>
  <c r="AA41" i="27" s="1"/>
  <c r="L41" i="27"/>
  <c r="S41" i="27" s="1"/>
  <c r="Z41" i="27" s="1"/>
  <c r="Q41" i="27"/>
  <c r="X41" i="27" s="1"/>
  <c r="AE41" i="27" s="1"/>
  <c r="O41" i="27"/>
  <c r="V41" i="27" s="1"/>
  <c r="AC41" i="27" s="1"/>
  <c r="P41" i="27"/>
  <c r="W41" i="27" s="1"/>
  <c r="AD41" i="27" s="1"/>
  <c r="N41" i="27"/>
  <c r="U41" i="27" s="1"/>
  <c r="AB41" i="27" s="1"/>
  <c r="D42" i="27"/>
  <c r="B44" i="27"/>
  <c r="K42" i="27"/>
  <c r="J41" i="27"/>
  <c r="I41" i="27"/>
  <c r="H41" i="27"/>
  <c r="G41" i="27"/>
  <c r="F41" i="27"/>
  <c r="E41" i="27"/>
  <c r="P41" i="26"/>
  <c r="W41" i="26" s="1"/>
  <c r="AD41" i="26" s="1"/>
  <c r="O41" i="26"/>
  <c r="V41" i="26" s="1"/>
  <c r="AC41" i="26" s="1"/>
  <c r="N41" i="26"/>
  <c r="U41" i="26" s="1"/>
  <c r="AB41" i="26" s="1"/>
  <c r="M41" i="26"/>
  <c r="T41" i="26" s="1"/>
  <c r="AA41" i="26" s="1"/>
  <c r="L41" i="26"/>
  <c r="S41" i="26" s="1"/>
  <c r="Z41" i="26" s="1"/>
  <c r="Q41" i="26"/>
  <c r="X41" i="26" s="1"/>
  <c r="AE41" i="26" s="1"/>
  <c r="B44" i="26"/>
  <c r="K42" i="26"/>
  <c r="D42" i="26"/>
  <c r="J41" i="26"/>
  <c r="I41" i="26"/>
  <c r="H41" i="26"/>
  <c r="E41" i="26"/>
  <c r="G41" i="26"/>
  <c r="F41" i="26"/>
  <c r="J41" i="14"/>
  <c r="G41" i="14"/>
  <c r="F41" i="14"/>
  <c r="E41" i="14"/>
  <c r="I41" i="14"/>
  <c r="H41" i="14"/>
  <c r="B44" i="14"/>
  <c r="D42" i="14"/>
  <c r="K42" i="14"/>
  <c r="L41" i="14"/>
  <c r="P41" i="14"/>
  <c r="N41" i="14"/>
  <c r="M41" i="14"/>
  <c r="Q41" i="14"/>
  <c r="O41" i="14"/>
  <c r="Q41" i="32" l="1"/>
  <c r="X41" i="32" s="1"/>
  <c r="AE41" i="32" s="1"/>
  <c r="O41" i="32"/>
  <c r="V41" i="32" s="1"/>
  <c r="AC41" i="32" s="1"/>
  <c r="N41" i="32"/>
  <c r="U41" i="32" s="1"/>
  <c r="AB41" i="32" s="1"/>
  <c r="M41" i="32"/>
  <c r="T41" i="32" s="1"/>
  <c r="AA41" i="32" s="1"/>
  <c r="L41" i="32"/>
  <c r="S41" i="32" s="1"/>
  <c r="Z41" i="32" s="1"/>
  <c r="P41" i="32"/>
  <c r="W41" i="32" s="1"/>
  <c r="AD41" i="32" s="1"/>
  <c r="J41" i="32"/>
  <c r="I41" i="32"/>
  <c r="H41" i="32"/>
  <c r="G41" i="32"/>
  <c r="F41" i="32"/>
  <c r="E41" i="32"/>
  <c r="D42" i="32"/>
  <c r="B44" i="32"/>
  <c r="K42" i="32"/>
  <c r="Q42" i="31"/>
  <c r="X42" i="31" s="1"/>
  <c r="AE42" i="31" s="1"/>
  <c r="P42" i="31"/>
  <c r="W42" i="31" s="1"/>
  <c r="AD42" i="31" s="1"/>
  <c r="O42" i="31"/>
  <c r="V42" i="31" s="1"/>
  <c r="AC42" i="31" s="1"/>
  <c r="N42" i="31"/>
  <c r="U42" i="31" s="1"/>
  <c r="AB42" i="31" s="1"/>
  <c r="M42" i="31"/>
  <c r="T42" i="31" s="1"/>
  <c r="AA42" i="31" s="1"/>
  <c r="L42" i="31"/>
  <c r="S42" i="31" s="1"/>
  <c r="Z42" i="31" s="1"/>
  <c r="B45" i="31"/>
  <c r="K43" i="31"/>
  <c r="D43" i="31"/>
  <c r="F42" i="31"/>
  <c r="E42" i="31"/>
  <c r="J42" i="31"/>
  <c r="I42" i="31"/>
  <c r="H42" i="31"/>
  <c r="G42" i="31"/>
  <c r="D43" i="27"/>
  <c r="B45" i="27"/>
  <c r="K43" i="27"/>
  <c r="I42" i="27"/>
  <c r="H42" i="27"/>
  <c r="G42" i="27"/>
  <c r="F42" i="27"/>
  <c r="E42" i="27"/>
  <c r="J42" i="27"/>
  <c r="Q42" i="27"/>
  <c r="X42" i="27" s="1"/>
  <c r="AE42" i="27" s="1"/>
  <c r="P42" i="27"/>
  <c r="W42" i="27" s="1"/>
  <c r="AD42" i="27" s="1"/>
  <c r="O42" i="27"/>
  <c r="V42" i="27" s="1"/>
  <c r="AC42" i="27" s="1"/>
  <c r="N42" i="27"/>
  <c r="U42" i="27" s="1"/>
  <c r="AB42" i="27" s="1"/>
  <c r="M42" i="27"/>
  <c r="T42" i="27" s="1"/>
  <c r="AA42" i="27" s="1"/>
  <c r="L42" i="27"/>
  <c r="S42" i="27" s="1"/>
  <c r="Z42" i="27" s="1"/>
  <c r="L42" i="26"/>
  <c r="S42" i="26" s="1"/>
  <c r="Z42" i="26" s="1"/>
  <c r="Q42" i="26"/>
  <c r="X42" i="26" s="1"/>
  <c r="AE42" i="26" s="1"/>
  <c r="P42" i="26"/>
  <c r="W42" i="26" s="1"/>
  <c r="AD42" i="26" s="1"/>
  <c r="M42" i="26"/>
  <c r="T42" i="26" s="1"/>
  <c r="AA42" i="26" s="1"/>
  <c r="O42" i="26"/>
  <c r="V42" i="26" s="1"/>
  <c r="AC42" i="26" s="1"/>
  <c r="N42" i="26"/>
  <c r="U42" i="26" s="1"/>
  <c r="AB42" i="26" s="1"/>
  <c r="J42" i="26"/>
  <c r="I42" i="26"/>
  <c r="H42" i="26"/>
  <c r="G42" i="26"/>
  <c r="F42" i="26"/>
  <c r="E42" i="26"/>
  <c r="D43" i="26"/>
  <c r="K43" i="26"/>
  <c r="B45" i="26"/>
  <c r="H42" i="14"/>
  <c r="G42" i="14"/>
  <c r="I42" i="14"/>
  <c r="J42" i="14"/>
  <c r="F42" i="14"/>
  <c r="E42" i="14"/>
  <c r="Q42" i="14"/>
  <c r="P42" i="14"/>
  <c r="N42" i="14"/>
  <c r="M42" i="14"/>
  <c r="L42" i="14"/>
  <c r="O42" i="14"/>
  <c r="K43" i="14"/>
  <c r="B45" i="14"/>
  <c r="D43" i="14"/>
  <c r="Q42" i="32" l="1"/>
  <c r="X42" i="32" s="1"/>
  <c r="AE42" i="32" s="1"/>
  <c r="P42" i="32"/>
  <c r="W42" i="32" s="1"/>
  <c r="AD42" i="32" s="1"/>
  <c r="O42" i="32"/>
  <c r="V42" i="32" s="1"/>
  <c r="AC42" i="32" s="1"/>
  <c r="N42" i="32"/>
  <c r="U42" i="32" s="1"/>
  <c r="AB42" i="32" s="1"/>
  <c r="M42" i="32"/>
  <c r="T42" i="32" s="1"/>
  <c r="AA42" i="32" s="1"/>
  <c r="L42" i="32"/>
  <c r="S42" i="32" s="1"/>
  <c r="Z42" i="32" s="1"/>
  <c r="B45" i="32"/>
  <c r="K43" i="32"/>
  <c r="D43" i="32"/>
  <c r="F42" i="32"/>
  <c r="E42" i="32"/>
  <c r="J42" i="32"/>
  <c r="I42" i="32"/>
  <c r="H42" i="32"/>
  <c r="G42" i="32"/>
  <c r="M43" i="31"/>
  <c r="T43" i="31" s="1"/>
  <c r="AA43" i="31" s="1"/>
  <c r="L43" i="31"/>
  <c r="S43" i="31" s="1"/>
  <c r="Z43" i="31" s="1"/>
  <c r="Q43" i="31"/>
  <c r="X43" i="31" s="1"/>
  <c r="AE43" i="31" s="1"/>
  <c r="P43" i="31"/>
  <c r="W43" i="31" s="1"/>
  <c r="AD43" i="31" s="1"/>
  <c r="O43" i="31"/>
  <c r="V43" i="31" s="1"/>
  <c r="AC43" i="31" s="1"/>
  <c r="N43" i="31"/>
  <c r="U43" i="31" s="1"/>
  <c r="AB43" i="31" s="1"/>
  <c r="J43" i="31"/>
  <c r="I43" i="31"/>
  <c r="H43" i="31"/>
  <c r="F43" i="31"/>
  <c r="E43" i="31"/>
  <c r="G43" i="31"/>
  <c r="D44" i="31"/>
  <c r="B46" i="31"/>
  <c r="K44" i="31"/>
  <c r="B46" i="27"/>
  <c r="K44" i="27"/>
  <c r="D44" i="27"/>
  <c r="Q43" i="27"/>
  <c r="X43" i="27" s="1"/>
  <c r="AE43" i="27" s="1"/>
  <c r="P43" i="27"/>
  <c r="W43" i="27" s="1"/>
  <c r="AD43" i="27" s="1"/>
  <c r="O43" i="27"/>
  <c r="V43" i="27" s="1"/>
  <c r="AC43" i="27" s="1"/>
  <c r="N43" i="27"/>
  <c r="U43" i="27" s="1"/>
  <c r="AB43" i="27" s="1"/>
  <c r="M43" i="27"/>
  <c r="T43" i="27" s="1"/>
  <c r="AA43" i="27" s="1"/>
  <c r="L43" i="27"/>
  <c r="S43" i="27" s="1"/>
  <c r="Z43" i="27" s="1"/>
  <c r="E43" i="27"/>
  <c r="J43" i="27"/>
  <c r="I43" i="27"/>
  <c r="G43" i="27"/>
  <c r="H43" i="27"/>
  <c r="F43" i="27"/>
  <c r="D44" i="26"/>
  <c r="B46" i="26"/>
  <c r="K44" i="26"/>
  <c r="Q43" i="26"/>
  <c r="X43" i="26" s="1"/>
  <c r="AE43" i="26" s="1"/>
  <c r="P43" i="26"/>
  <c r="W43" i="26" s="1"/>
  <c r="AD43" i="26" s="1"/>
  <c r="O43" i="26"/>
  <c r="V43" i="26" s="1"/>
  <c r="AC43" i="26" s="1"/>
  <c r="N43" i="26"/>
  <c r="U43" i="26" s="1"/>
  <c r="AB43" i="26" s="1"/>
  <c r="M43" i="26"/>
  <c r="T43" i="26" s="1"/>
  <c r="AA43" i="26" s="1"/>
  <c r="L43" i="26"/>
  <c r="S43" i="26" s="1"/>
  <c r="Z43" i="26" s="1"/>
  <c r="H43" i="26"/>
  <c r="G43" i="26"/>
  <c r="F43" i="26"/>
  <c r="E43" i="26"/>
  <c r="I43" i="26"/>
  <c r="J43" i="26"/>
  <c r="K44" i="14"/>
  <c r="B46" i="14"/>
  <c r="D44" i="14"/>
  <c r="H43" i="14"/>
  <c r="J43" i="14"/>
  <c r="G43" i="14"/>
  <c r="E43" i="14"/>
  <c r="F43" i="14"/>
  <c r="I43" i="14"/>
  <c r="Q43" i="14"/>
  <c r="L43" i="14"/>
  <c r="O43" i="14"/>
  <c r="N43" i="14"/>
  <c r="M43" i="14"/>
  <c r="P43" i="14"/>
  <c r="M43" i="32" l="1"/>
  <c r="T43" i="32" s="1"/>
  <c r="AA43" i="32" s="1"/>
  <c r="L43" i="32"/>
  <c r="S43" i="32" s="1"/>
  <c r="Z43" i="32" s="1"/>
  <c r="Q43" i="32"/>
  <c r="X43" i="32" s="1"/>
  <c r="AE43" i="32" s="1"/>
  <c r="P43" i="32"/>
  <c r="W43" i="32" s="1"/>
  <c r="AD43" i="32" s="1"/>
  <c r="O43" i="32"/>
  <c r="V43" i="32" s="1"/>
  <c r="AC43" i="32" s="1"/>
  <c r="N43" i="32"/>
  <c r="U43" i="32" s="1"/>
  <c r="AB43" i="32" s="1"/>
  <c r="J43" i="32"/>
  <c r="I43" i="32"/>
  <c r="H43" i="32"/>
  <c r="G43" i="32"/>
  <c r="E43" i="32"/>
  <c r="F43" i="32"/>
  <c r="D44" i="32"/>
  <c r="B46" i="32"/>
  <c r="K44" i="32"/>
  <c r="Q44" i="31"/>
  <c r="X44" i="31" s="1"/>
  <c r="AE44" i="31" s="1"/>
  <c r="P44" i="31"/>
  <c r="W44" i="31" s="1"/>
  <c r="AD44" i="31" s="1"/>
  <c r="O44" i="31"/>
  <c r="V44" i="31" s="1"/>
  <c r="AC44" i="31" s="1"/>
  <c r="M44" i="31"/>
  <c r="T44" i="31" s="1"/>
  <c r="AA44" i="31" s="1"/>
  <c r="L44" i="31"/>
  <c r="S44" i="31" s="1"/>
  <c r="Z44" i="31" s="1"/>
  <c r="N44" i="31"/>
  <c r="U44" i="31" s="1"/>
  <c r="AB44" i="31" s="1"/>
  <c r="B47" i="31"/>
  <c r="K45" i="31"/>
  <c r="D45" i="31"/>
  <c r="H44" i="31"/>
  <c r="G44" i="31"/>
  <c r="F44" i="31"/>
  <c r="E44" i="31"/>
  <c r="J44" i="31"/>
  <c r="I44" i="31"/>
  <c r="J44" i="27"/>
  <c r="I44" i="27"/>
  <c r="H44" i="27"/>
  <c r="G44" i="27"/>
  <c r="F44" i="27"/>
  <c r="E44" i="27"/>
  <c r="M44" i="27"/>
  <c r="T44" i="27" s="1"/>
  <c r="AA44" i="27" s="1"/>
  <c r="L44" i="27"/>
  <c r="S44" i="27" s="1"/>
  <c r="Z44" i="27" s="1"/>
  <c r="Q44" i="27"/>
  <c r="X44" i="27" s="1"/>
  <c r="AE44" i="27" s="1"/>
  <c r="O44" i="27"/>
  <c r="V44" i="27" s="1"/>
  <c r="AC44" i="27" s="1"/>
  <c r="N44" i="27"/>
  <c r="U44" i="27" s="1"/>
  <c r="AB44" i="27" s="1"/>
  <c r="P44" i="27"/>
  <c r="W44" i="27" s="1"/>
  <c r="AD44" i="27" s="1"/>
  <c r="D45" i="27"/>
  <c r="B47" i="27"/>
  <c r="K45" i="27"/>
  <c r="P44" i="26"/>
  <c r="W44" i="26" s="1"/>
  <c r="AD44" i="26" s="1"/>
  <c r="O44" i="26"/>
  <c r="V44" i="26" s="1"/>
  <c r="AC44" i="26" s="1"/>
  <c r="N44" i="26"/>
  <c r="U44" i="26" s="1"/>
  <c r="AB44" i="26" s="1"/>
  <c r="M44" i="26"/>
  <c r="T44" i="26" s="1"/>
  <c r="AA44" i="26" s="1"/>
  <c r="L44" i="26"/>
  <c r="S44" i="26" s="1"/>
  <c r="Z44" i="26" s="1"/>
  <c r="Q44" i="26"/>
  <c r="X44" i="26" s="1"/>
  <c r="AE44" i="26" s="1"/>
  <c r="B47" i="26"/>
  <c r="K45" i="26"/>
  <c r="D45" i="26"/>
  <c r="J44" i="26"/>
  <c r="I44" i="26"/>
  <c r="H44" i="26"/>
  <c r="E44" i="26"/>
  <c r="G44" i="26"/>
  <c r="F44" i="26"/>
  <c r="B47" i="14"/>
  <c r="D45" i="14"/>
  <c r="K45" i="14"/>
  <c r="J44" i="14"/>
  <c r="E44" i="14"/>
  <c r="H44" i="14"/>
  <c r="G44" i="14"/>
  <c r="I44" i="14"/>
  <c r="F44" i="14"/>
  <c r="O44" i="14"/>
  <c r="M44" i="14"/>
  <c r="P44" i="14"/>
  <c r="Q44" i="14"/>
  <c r="N44" i="14"/>
  <c r="L44" i="14"/>
  <c r="Q44" i="32" l="1"/>
  <c r="X44" i="32" s="1"/>
  <c r="AE44" i="32" s="1"/>
  <c r="P44" i="32"/>
  <c r="W44" i="32" s="1"/>
  <c r="AD44" i="32" s="1"/>
  <c r="O44" i="32"/>
  <c r="V44" i="32" s="1"/>
  <c r="AC44" i="32" s="1"/>
  <c r="N44" i="32"/>
  <c r="U44" i="32" s="1"/>
  <c r="AB44" i="32" s="1"/>
  <c r="L44" i="32"/>
  <c r="S44" i="32" s="1"/>
  <c r="Z44" i="32" s="1"/>
  <c r="M44" i="32"/>
  <c r="T44" i="32" s="1"/>
  <c r="AA44" i="32" s="1"/>
  <c r="B47" i="32"/>
  <c r="K45" i="32"/>
  <c r="D45" i="32"/>
  <c r="H44" i="32"/>
  <c r="G44" i="32"/>
  <c r="F44" i="32"/>
  <c r="E44" i="32"/>
  <c r="I44" i="32"/>
  <c r="J44" i="32"/>
  <c r="J45" i="31"/>
  <c r="H45" i="31"/>
  <c r="G45" i="31"/>
  <c r="F45" i="31"/>
  <c r="E45" i="31"/>
  <c r="I45" i="31"/>
  <c r="O45" i="31"/>
  <c r="V45" i="31" s="1"/>
  <c r="AC45" i="31" s="1"/>
  <c r="N45" i="31"/>
  <c r="U45" i="31" s="1"/>
  <c r="AB45" i="31" s="1"/>
  <c r="M45" i="31"/>
  <c r="T45" i="31" s="1"/>
  <c r="AA45" i="31" s="1"/>
  <c r="L45" i="31"/>
  <c r="S45" i="31" s="1"/>
  <c r="Z45" i="31" s="1"/>
  <c r="Q45" i="31"/>
  <c r="X45" i="31" s="1"/>
  <c r="AE45" i="31" s="1"/>
  <c r="P45" i="31"/>
  <c r="W45" i="31" s="1"/>
  <c r="AD45" i="31" s="1"/>
  <c r="B48" i="31"/>
  <c r="K46" i="31"/>
  <c r="D46" i="31"/>
  <c r="Q45" i="27"/>
  <c r="X45" i="27" s="1"/>
  <c r="AE45" i="27" s="1"/>
  <c r="P45" i="27"/>
  <c r="W45" i="27" s="1"/>
  <c r="AD45" i="27" s="1"/>
  <c r="O45" i="27"/>
  <c r="V45" i="27" s="1"/>
  <c r="AC45" i="27" s="1"/>
  <c r="N45" i="27"/>
  <c r="U45" i="27" s="1"/>
  <c r="AB45" i="27" s="1"/>
  <c r="M45" i="27"/>
  <c r="T45" i="27" s="1"/>
  <c r="AA45" i="27" s="1"/>
  <c r="L45" i="27"/>
  <c r="S45" i="27" s="1"/>
  <c r="Z45" i="27" s="1"/>
  <c r="D46" i="27"/>
  <c r="B48" i="27"/>
  <c r="K46" i="27"/>
  <c r="I45" i="27"/>
  <c r="H45" i="27"/>
  <c r="G45" i="27"/>
  <c r="F45" i="27"/>
  <c r="E45" i="27"/>
  <c r="J45" i="27"/>
  <c r="L45" i="26"/>
  <c r="S45" i="26" s="1"/>
  <c r="Z45" i="26" s="1"/>
  <c r="Q45" i="26"/>
  <c r="X45" i="26" s="1"/>
  <c r="AE45" i="26" s="1"/>
  <c r="P45" i="26"/>
  <c r="W45" i="26" s="1"/>
  <c r="AD45" i="26" s="1"/>
  <c r="M45" i="26"/>
  <c r="T45" i="26" s="1"/>
  <c r="AA45" i="26" s="1"/>
  <c r="O45" i="26"/>
  <c r="V45" i="26" s="1"/>
  <c r="AC45" i="26" s="1"/>
  <c r="N45" i="26"/>
  <c r="U45" i="26" s="1"/>
  <c r="AB45" i="26" s="1"/>
  <c r="D46" i="26"/>
  <c r="K46" i="26"/>
  <c r="B48" i="26"/>
  <c r="J45" i="26"/>
  <c r="I45" i="26"/>
  <c r="H45" i="26"/>
  <c r="G45" i="26"/>
  <c r="F45" i="26"/>
  <c r="E45" i="26"/>
  <c r="N45" i="14"/>
  <c r="M45" i="14"/>
  <c r="O45" i="14"/>
  <c r="L45" i="14"/>
  <c r="Q45" i="14"/>
  <c r="P45" i="14"/>
  <c r="I45" i="14"/>
  <c r="G45" i="14"/>
  <c r="F45" i="14"/>
  <c r="J45" i="14"/>
  <c r="H45" i="14"/>
  <c r="E45" i="14"/>
  <c r="B48" i="14"/>
  <c r="K46" i="14"/>
  <c r="D46" i="14"/>
  <c r="O45" i="32" l="1"/>
  <c r="V45" i="32" s="1"/>
  <c r="AC45" i="32" s="1"/>
  <c r="N45" i="32"/>
  <c r="U45" i="32" s="1"/>
  <c r="AB45" i="32" s="1"/>
  <c r="M45" i="32"/>
  <c r="T45" i="32" s="1"/>
  <c r="AA45" i="32" s="1"/>
  <c r="L45" i="32"/>
  <c r="S45" i="32" s="1"/>
  <c r="Z45" i="32" s="1"/>
  <c r="Q45" i="32"/>
  <c r="X45" i="32" s="1"/>
  <c r="AE45" i="32" s="1"/>
  <c r="P45" i="32"/>
  <c r="W45" i="32" s="1"/>
  <c r="AD45" i="32" s="1"/>
  <c r="J45" i="32"/>
  <c r="I45" i="32"/>
  <c r="H45" i="32"/>
  <c r="G45" i="32"/>
  <c r="F45" i="32"/>
  <c r="E45" i="32"/>
  <c r="D46" i="32"/>
  <c r="B48" i="32"/>
  <c r="K46" i="32"/>
  <c r="Q46" i="31"/>
  <c r="X46" i="31" s="1"/>
  <c r="AE46" i="31" s="1"/>
  <c r="O46" i="31"/>
  <c r="V46" i="31" s="1"/>
  <c r="AC46" i="31" s="1"/>
  <c r="N46" i="31"/>
  <c r="U46" i="31" s="1"/>
  <c r="AB46" i="31" s="1"/>
  <c r="M46" i="31"/>
  <c r="T46" i="31" s="1"/>
  <c r="AA46" i="31" s="1"/>
  <c r="L46" i="31"/>
  <c r="S46" i="31" s="1"/>
  <c r="Z46" i="31" s="1"/>
  <c r="P46" i="31"/>
  <c r="W46" i="31" s="1"/>
  <c r="AD46" i="31" s="1"/>
  <c r="J46" i="31"/>
  <c r="I46" i="31"/>
  <c r="H46" i="31"/>
  <c r="G46" i="31"/>
  <c r="F46" i="31"/>
  <c r="E46" i="31"/>
  <c r="D47" i="31"/>
  <c r="B49" i="31"/>
  <c r="K47" i="31"/>
  <c r="Q46" i="27"/>
  <c r="X46" i="27" s="1"/>
  <c r="AE46" i="27" s="1"/>
  <c r="P46" i="27"/>
  <c r="W46" i="27" s="1"/>
  <c r="AD46" i="27" s="1"/>
  <c r="O46" i="27"/>
  <c r="V46" i="27" s="1"/>
  <c r="AC46" i="27" s="1"/>
  <c r="N46" i="27"/>
  <c r="U46" i="27" s="1"/>
  <c r="AB46" i="27" s="1"/>
  <c r="M46" i="27"/>
  <c r="T46" i="27" s="1"/>
  <c r="AA46" i="27" s="1"/>
  <c r="L46" i="27"/>
  <c r="S46" i="27" s="1"/>
  <c r="Z46" i="27" s="1"/>
  <c r="E46" i="27"/>
  <c r="J46" i="27"/>
  <c r="I46" i="27"/>
  <c r="G46" i="27"/>
  <c r="H46" i="27"/>
  <c r="F46" i="27"/>
  <c r="B49" i="27"/>
  <c r="K47" i="27"/>
  <c r="D47" i="27"/>
  <c r="D47" i="26"/>
  <c r="B49" i="26"/>
  <c r="K47" i="26"/>
  <c r="H46" i="26"/>
  <c r="G46" i="26"/>
  <c r="F46" i="26"/>
  <c r="E46" i="26"/>
  <c r="I46" i="26"/>
  <c r="J46" i="26"/>
  <c r="Q46" i="26"/>
  <c r="X46" i="26" s="1"/>
  <c r="AE46" i="26" s="1"/>
  <c r="P46" i="26"/>
  <c r="W46" i="26" s="1"/>
  <c r="AD46" i="26" s="1"/>
  <c r="O46" i="26"/>
  <c r="V46" i="26" s="1"/>
  <c r="AC46" i="26" s="1"/>
  <c r="N46" i="26"/>
  <c r="U46" i="26" s="1"/>
  <c r="AB46" i="26" s="1"/>
  <c r="M46" i="26"/>
  <c r="T46" i="26" s="1"/>
  <c r="AA46" i="26" s="1"/>
  <c r="L46" i="26"/>
  <c r="S46" i="26" s="1"/>
  <c r="Z46" i="26" s="1"/>
  <c r="F46" i="14"/>
  <c r="E46" i="14"/>
  <c r="J46" i="14"/>
  <c r="H46" i="14"/>
  <c r="G46" i="14"/>
  <c r="I46" i="14"/>
  <c r="P46" i="14"/>
  <c r="O46" i="14"/>
  <c r="N46" i="14"/>
  <c r="Q46" i="14"/>
  <c r="M46" i="14"/>
  <c r="L46" i="14"/>
  <c r="K47" i="14"/>
  <c r="D47" i="14"/>
  <c r="B49" i="14"/>
  <c r="Q46" i="32" l="1"/>
  <c r="X46" i="32" s="1"/>
  <c r="AE46" i="32" s="1"/>
  <c r="P46" i="32"/>
  <c r="W46" i="32" s="1"/>
  <c r="AD46" i="32" s="1"/>
  <c r="O46" i="32"/>
  <c r="V46" i="32" s="1"/>
  <c r="AC46" i="32" s="1"/>
  <c r="N46" i="32"/>
  <c r="U46" i="32" s="1"/>
  <c r="AB46" i="32" s="1"/>
  <c r="M46" i="32"/>
  <c r="T46" i="32" s="1"/>
  <c r="AA46" i="32" s="1"/>
  <c r="L46" i="32"/>
  <c r="S46" i="32" s="1"/>
  <c r="Z46" i="32" s="1"/>
  <c r="D47" i="32"/>
  <c r="B49" i="32"/>
  <c r="K47" i="32"/>
  <c r="J46" i="32"/>
  <c r="I46" i="32"/>
  <c r="H46" i="32"/>
  <c r="G46" i="32"/>
  <c r="F46" i="32"/>
  <c r="E46" i="32"/>
  <c r="Q47" i="31"/>
  <c r="X47" i="31" s="1"/>
  <c r="AE47" i="31" s="1"/>
  <c r="P47" i="31"/>
  <c r="W47" i="31" s="1"/>
  <c r="AD47" i="31" s="1"/>
  <c r="O47" i="31"/>
  <c r="V47" i="31" s="1"/>
  <c r="AC47" i="31" s="1"/>
  <c r="N47" i="31"/>
  <c r="U47" i="31" s="1"/>
  <c r="AB47" i="31" s="1"/>
  <c r="M47" i="31"/>
  <c r="T47" i="31" s="1"/>
  <c r="AA47" i="31" s="1"/>
  <c r="L47" i="31"/>
  <c r="S47" i="31" s="1"/>
  <c r="Z47" i="31" s="1"/>
  <c r="K48" i="31"/>
  <c r="D48" i="31"/>
  <c r="B50" i="31"/>
  <c r="E47" i="31"/>
  <c r="J47" i="31"/>
  <c r="I47" i="31"/>
  <c r="H47" i="31"/>
  <c r="G47" i="31"/>
  <c r="F47" i="31"/>
  <c r="M47" i="27"/>
  <c r="T47" i="27" s="1"/>
  <c r="AA47" i="27" s="1"/>
  <c r="L47" i="27"/>
  <c r="S47" i="27" s="1"/>
  <c r="Z47" i="27" s="1"/>
  <c r="Q47" i="27"/>
  <c r="X47" i="27" s="1"/>
  <c r="AE47" i="27" s="1"/>
  <c r="O47" i="27"/>
  <c r="V47" i="27" s="1"/>
  <c r="AC47" i="27" s="1"/>
  <c r="P47" i="27"/>
  <c r="W47" i="27" s="1"/>
  <c r="AD47" i="27" s="1"/>
  <c r="N47" i="27"/>
  <c r="U47" i="27" s="1"/>
  <c r="AB47" i="27" s="1"/>
  <c r="J47" i="27"/>
  <c r="I47" i="27"/>
  <c r="H47" i="27"/>
  <c r="G47" i="27"/>
  <c r="F47" i="27"/>
  <c r="E47" i="27"/>
  <c r="D48" i="27"/>
  <c r="B50" i="27"/>
  <c r="K48" i="27"/>
  <c r="B50" i="26"/>
  <c r="K48" i="26"/>
  <c r="D48" i="26"/>
  <c r="P47" i="26"/>
  <c r="W47" i="26" s="1"/>
  <c r="AD47" i="26" s="1"/>
  <c r="O47" i="26"/>
  <c r="V47" i="26" s="1"/>
  <c r="AC47" i="26" s="1"/>
  <c r="N47" i="26"/>
  <c r="U47" i="26" s="1"/>
  <c r="AB47" i="26" s="1"/>
  <c r="M47" i="26"/>
  <c r="T47" i="26" s="1"/>
  <c r="AA47" i="26" s="1"/>
  <c r="L47" i="26"/>
  <c r="S47" i="26" s="1"/>
  <c r="Z47" i="26" s="1"/>
  <c r="Q47" i="26"/>
  <c r="X47" i="26" s="1"/>
  <c r="AE47" i="26" s="1"/>
  <c r="J47" i="26"/>
  <c r="I47" i="26"/>
  <c r="H47" i="26"/>
  <c r="E47" i="26"/>
  <c r="G47" i="26"/>
  <c r="F47" i="26"/>
  <c r="K48" i="14"/>
  <c r="D48" i="14"/>
  <c r="B50" i="14"/>
  <c r="H47" i="14"/>
  <c r="I47" i="14"/>
  <c r="G47" i="14"/>
  <c r="F47" i="14"/>
  <c r="E47" i="14"/>
  <c r="J47" i="14"/>
  <c r="M47" i="14"/>
  <c r="L47" i="14"/>
  <c r="P47" i="14"/>
  <c r="O47" i="14"/>
  <c r="Q47" i="14"/>
  <c r="N47" i="14"/>
  <c r="Q47" i="32" l="1"/>
  <c r="X47" i="32" s="1"/>
  <c r="AE47" i="32" s="1"/>
  <c r="P47" i="32"/>
  <c r="W47" i="32" s="1"/>
  <c r="AD47" i="32" s="1"/>
  <c r="O47" i="32"/>
  <c r="V47" i="32" s="1"/>
  <c r="AC47" i="32" s="1"/>
  <c r="N47" i="32"/>
  <c r="U47" i="32" s="1"/>
  <c r="AB47" i="32" s="1"/>
  <c r="M47" i="32"/>
  <c r="T47" i="32" s="1"/>
  <c r="AA47" i="32" s="1"/>
  <c r="L47" i="32"/>
  <c r="S47" i="32" s="1"/>
  <c r="Z47" i="32" s="1"/>
  <c r="K48" i="32"/>
  <c r="D48" i="32"/>
  <c r="B50" i="32"/>
  <c r="E47" i="32"/>
  <c r="J47" i="32"/>
  <c r="I47" i="32"/>
  <c r="H47" i="32"/>
  <c r="G47" i="32"/>
  <c r="F47" i="32"/>
  <c r="L48" i="31"/>
  <c r="S48" i="31" s="1"/>
  <c r="Z48" i="31" s="1"/>
  <c r="Q48" i="31"/>
  <c r="X48" i="31" s="1"/>
  <c r="AE48" i="31" s="1"/>
  <c r="P48" i="31"/>
  <c r="W48" i="31" s="1"/>
  <c r="AD48" i="31" s="1"/>
  <c r="O48" i="31"/>
  <c r="V48" i="31" s="1"/>
  <c r="AC48" i="31" s="1"/>
  <c r="N48" i="31"/>
  <c r="U48" i="31" s="1"/>
  <c r="AB48" i="31" s="1"/>
  <c r="M48" i="31"/>
  <c r="T48" i="31" s="1"/>
  <c r="AA48" i="31" s="1"/>
  <c r="J48" i="31"/>
  <c r="I48" i="31"/>
  <c r="H48" i="31"/>
  <c r="G48" i="31"/>
  <c r="E48" i="31"/>
  <c r="F48" i="31"/>
  <c r="D49" i="31"/>
  <c r="K49" i="31"/>
  <c r="B51" i="31"/>
  <c r="D49" i="27"/>
  <c r="B51" i="27"/>
  <c r="K49" i="27"/>
  <c r="Q48" i="27"/>
  <c r="X48" i="27" s="1"/>
  <c r="AE48" i="27" s="1"/>
  <c r="P48" i="27"/>
  <c r="W48" i="27" s="1"/>
  <c r="AD48" i="27" s="1"/>
  <c r="O48" i="27"/>
  <c r="V48" i="27" s="1"/>
  <c r="AC48" i="27" s="1"/>
  <c r="N48" i="27"/>
  <c r="U48" i="27" s="1"/>
  <c r="AB48" i="27" s="1"/>
  <c r="M48" i="27"/>
  <c r="T48" i="27" s="1"/>
  <c r="AA48" i="27" s="1"/>
  <c r="L48" i="27"/>
  <c r="S48" i="27" s="1"/>
  <c r="Z48" i="27" s="1"/>
  <c r="I48" i="27"/>
  <c r="H48" i="27"/>
  <c r="G48" i="27"/>
  <c r="F48" i="27"/>
  <c r="E48" i="27"/>
  <c r="J48" i="27"/>
  <c r="J48" i="26"/>
  <c r="I48" i="26"/>
  <c r="H48" i="26"/>
  <c r="G48" i="26"/>
  <c r="F48" i="26"/>
  <c r="E48" i="26"/>
  <c r="L48" i="26"/>
  <c r="S48" i="26" s="1"/>
  <c r="Z48" i="26" s="1"/>
  <c r="Q48" i="26"/>
  <c r="X48" i="26" s="1"/>
  <c r="AE48" i="26" s="1"/>
  <c r="P48" i="26"/>
  <c r="W48" i="26" s="1"/>
  <c r="AD48" i="26" s="1"/>
  <c r="M48" i="26"/>
  <c r="T48" i="26" s="1"/>
  <c r="AA48" i="26" s="1"/>
  <c r="O48" i="26"/>
  <c r="V48" i="26" s="1"/>
  <c r="AC48" i="26" s="1"/>
  <c r="N48" i="26"/>
  <c r="U48" i="26" s="1"/>
  <c r="AB48" i="26" s="1"/>
  <c r="D49" i="26"/>
  <c r="K49" i="26"/>
  <c r="B51" i="26"/>
  <c r="J48" i="14"/>
  <c r="E48" i="14"/>
  <c r="G48" i="14"/>
  <c r="F48" i="14"/>
  <c r="I48" i="14"/>
  <c r="H48" i="14"/>
  <c r="K49" i="14"/>
  <c r="D49" i="14"/>
  <c r="B51" i="14"/>
  <c r="M48" i="14"/>
  <c r="L48" i="14"/>
  <c r="Q48" i="14"/>
  <c r="P48" i="14"/>
  <c r="O48" i="14"/>
  <c r="N48" i="14"/>
  <c r="J48" i="32" l="1"/>
  <c r="I48" i="32"/>
  <c r="H48" i="32"/>
  <c r="G48" i="32"/>
  <c r="F48" i="32"/>
  <c r="E48" i="32"/>
  <c r="L48" i="32"/>
  <c r="S48" i="32" s="1"/>
  <c r="Z48" i="32" s="1"/>
  <c r="Q48" i="32"/>
  <c r="X48" i="32" s="1"/>
  <c r="AE48" i="32" s="1"/>
  <c r="P48" i="32"/>
  <c r="W48" i="32" s="1"/>
  <c r="AD48" i="32" s="1"/>
  <c r="O48" i="32"/>
  <c r="V48" i="32" s="1"/>
  <c r="AC48" i="32" s="1"/>
  <c r="N48" i="32"/>
  <c r="U48" i="32" s="1"/>
  <c r="AB48" i="32" s="1"/>
  <c r="M48" i="32"/>
  <c r="T48" i="32" s="1"/>
  <c r="AA48" i="32" s="1"/>
  <c r="D49" i="32"/>
  <c r="B51" i="32"/>
  <c r="K49" i="32"/>
  <c r="Q49" i="31"/>
  <c r="X49" i="31" s="1"/>
  <c r="AE49" i="31" s="1"/>
  <c r="P49" i="31"/>
  <c r="W49" i="31" s="1"/>
  <c r="AD49" i="31" s="1"/>
  <c r="O49" i="31"/>
  <c r="V49" i="31" s="1"/>
  <c r="AC49" i="31" s="1"/>
  <c r="N49" i="31"/>
  <c r="U49" i="31" s="1"/>
  <c r="AB49" i="31" s="1"/>
  <c r="L49" i="31"/>
  <c r="S49" i="31" s="1"/>
  <c r="Z49" i="31" s="1"/>
  <c r="M49" i="31"/>
  <c r="T49" i="31" s="1"/>
  <c r="AA49" i="31" s="1"/>
  <c r="B52" i="31"/>
  <c r="K50" i="31"/>
  <c r="D50" i="31"/>
  <c r="G49" i="31"/>
  <c r="F49" i="31"/>
  <c r="E49" i="31"/>
  <c r="J49" i="31"/>
  <c r="I49" i="31"/>
  <c r="H49" i="31"/>
  <c r="Q49" i="27"/>
  <c r="X49" i="27" s="1"/>
  <c r="AE49" i="27" s="1"/>
  <c r="P49" i="27"/>
  <c r="W49" i="27" s="1"/>
  <c r="AD49" i="27" s="1"/>
  <c r="O49" i="27"/>
  <c r="V49" i="27" s="1"/>
  <c r="AC49" i="27" s="1"/>
  <c r="N49" i="27"/>
  <c r="U49" i="27" s="1"/>
  <c r="AB49" i="27" s="1"/>
  <c r="M49" i="27"/>
  <c r="T49" i="27" s="1"/>
  <c r="AA49" i="27" s="1"/>
  <c r="L49" i="27"/>
  <c r="S49" i="27" s="1"/>
  <c r="Z49" i="27" s="1"/>
  <c r="B52" i="27"/>
  <c r="K50" i="27"/>
  <c r="D50" i="27"/>
  <c r="E49" i="27"/>
  <c r="J49" i="27"/>
  <c r="I49" i="27"/>
  <c r="G49" i="27"/>
  <c r="F49" i="27"/>
  <c r="H49" i="27"/>
  <c r="D50" i="26"/>
  <c r="B52" i="26"/>
  <c r="K50" i="26"/>
  <c r="Q49" i="26"/>
  <c r="X49" i="26" s="1"/>
  <c r="AE49" i="26" s="1"/>
  <c r="P49" i="26"/>
  <c r="W49" i="26" s="1"/>
  <c r="AD49" i="26" s="1"/>
  <c r="O49" i="26"/>
  <c r="V49" i="26" s="1"/>
  <c r="AC49" i="26" s="1"/>
  <c r="N49" i="26"/>
  <c r="U49" i="26" s="1"/>
  <c r="AB49" i="26" s="1"/>
  <c r="M49" i="26"/>
  <c r="T49" i="26" s="1"/>
  <c r="AA49" i="26" s="1"/>
  <c r="L49" i="26"/>
  <c r="S49" i="26" s="1"/>
  <c r="Z49" i="26" s="1"/>
  <c r="H49" i="26"/>
  <c r="G49" i="26"/>
  <c r="F49" i="26"/>
  <c r="E49" i="26"/>
  <c r="I49" i="26"/>
  <c r="J49" i="26"/>
  <c r="B52" i="14"/>
  <c r="K50" i="14"/>
  <c r="D50" i="14"/>
  <c r="M49" i="14"/>
  <c r="N49" i="14"/>
  <c r="L49" i="14"/>
  <c r="Q49" i="14"/>
  <c r="P49" i="14"/>
  <c r="O49" i="14"/>
  <c r="H49" i="14"/>
  <c r="F49" i="14"/>
  <c r="E49" i="14"/>
  <c r="J49" i="14"/>
  <c r="I49" i="14"/>
  <c r="G49" i="14"/>
  <c r="Q49" i="32" l="1"/>
  <c r="X49" i="32" s="1"/>
  <c r="AE49" i="32" s="1"/>
  <c r="P49" i="32"/>
  <c r="W49" i="32" s="1"/>
  <c r="AD49" i="32" s="1"/>
  <c r="O49" i="32"/>
  <c r="V49" i="32" s="1"/>
  <c r="AC49" i="32" s="1"/>
  <c r="N49" i="32"/>
  <c r="U49" i="32" s="1"/>
  <c r="AB49" i="32" s="1"/>
  <c r="M49" i="32"/>
  <c r="T49" i="32" s="1"/>
  <c r="AA49" i="32" s="1"/>
  <c r="L49" i="32"/>
  <c r="S49" i="32" s="1"/>
  <c r="Z49" i="32" s="1"/>
  <c r="B52" i="32"/>
  <c r="K50" i="32"/>
  <c r="D50" i="32"/>
  <c r="G49" i="32"/>
  <c r="F49" i="32"/>
  <c r="E49" i="32"/>
  <c r="J49" i="32"/>
  <c r="I49" i="32"/>
  <c r="H49" i="32"/>
  <c r="N50" i="31"/>
  <c r="U50" i="31" s="1"/>
  <c r="AB50" i="31" s="1"/>
  <c r="M50" i="31"/>
  <c r="T50" i="31" s="1"/>
  <c r="AA50" i="31" s="1"/>
  <c r="L50" i="31"/>
  <c r="S50" i="31" s="1"/>
  <c r="Z50" i="31" s="1"/>
  <c r="Q50" i="31"/>
  <c r="X50" i="31" s="1"/>
  <c r="AE50" i="31" s="1"/>
  <c r="P50" i="31"/>
  <c r="W50" i="31" s="1"/>
  <c r="AD50" i="31" s="1"/>
  <c r="O50" i="31"/>
  <c r="V50" i="31" s="1"/>
  <c r="AC50" i="31" s="1"/>
  <c r="D51" i="31"/>
  <c r="B53" i="31"/>
  <c r="K51" i="31"/>
  <c r="J50" i="31"/>
  <c r="I50" i="31"/>
  <c r="G50" i="31"/>
  <c r="F50" i="31"/>
  <c r="E50" i="31"/>
  <c r="H50" i="31"/>
  <c r="J50" i="27"/>
  <c r="I50" i="27"/>
  <c r="H50" i="27"/>
  <c r="G50" i="27"/>
  <c r="F50" i="27"/>
  <c r="E50" i="27"/>
  <c r="M50" i="27"/>
  <c r="T50" i="27" s="1"/>
  <c r="AA50" i="27" s="1"/>
  <c r="L50" i="27"/>
  <c r="S50" i="27" s="1"/>
  <c r="Z50" i="27" s="1"/>
  <c r="Q50" i="27"/>
  <c r="X50" i="27" s="1"/>
  <c r="AE50" i="27" s="1"/>
  <c r="O50" i="27"/>
  <c r="V50" i="27" s="1"/>
  <c r="AC50" i="27" s="1"/>
  <c r="P50" i="27"/>
  <c r="W50" i="27" s="1"/>
  <c r="AD50" i="27" s="1"/>
  <c r="N50" i="27"/>
  <c r="U50" i="27" s="1"/>
  <c r="AB50" i="27" s="1"/>
  <c r="D51" i="27"/>
  <c r="B53" i="27"/>
  <c r="K51" i="27"/>
  <c r="B53" i="26"/>
  <c r="K51" i="26"/>
  <c r="D51" i="26"/>
  <c r="P50" i="26"/>
  <c r="W50" i="26" s="1"/>
  <c r="AD50" i="26" s="1"/>
  <c r="O50" i="26"/>
  <c r="V50" i="26" s="1"/>
  <c r="AC50" i="26" s="1"/>
  <c r="N50" i="26"/>
  <c r="U50" i="26" s="1"/>
  <c r="AB50" i="26" s="1"/>
  <c r="M50" i="26"/>
  <c r="T50" i="26" s="1"/>
  <c r="AA50" i="26" s="1"/>
  <c r="L50" i="26"/>
  <c r="S50" i="26" s="1"/>
  <c r="Z50" i="26" s="1"/>
  <c r="Q50" i="26"/>
  <c r="X50" i="26" s="1"/>
  <c r="AE50" i="26" s="1"/>
  <c r="J50" i="26"/>
  <c r="I50" i="26"/>
  <c r="H50" i="26"/>
  <c r="E50" i="26"/>
  <c r="G50" i="26"/>
  <c r="F50" i="26"/>
  <c r="F50" i="14"/>
  <c r="E50" i="14"/>
  <c r="J50" i="14"/>
  <c r="I50" i="14"/>
  <c r="H50" i="14"/>
  <c r="G50" i="14"/>
  <c r="Q50" i="14"/>
  <c r="P50" i="14"/>
  <c r="O50" i="14"/>
  <c r="N50" i="14"/>
  <c r="M50" i="14"/>
  <c r="L50" i="14"/>
  <c r="D51" i="14"/>
  <c r="B53" i="14"/>
  <c r="K51" i="14"/>
  <c r="J50" i="32" l="1"/>
  <c r="I50" i="32"/>
  <c r="H50" i="32"/>
  <c r="G50" i="32"/>
  <c r="F50" i="32"/>
  <c r="E50" i="32"/>
  <c r="D51" i="32"/>
  <c r="B53" i="32"/>
  <c r="K51" i="32"/>
  <c r="N50" i="32"/>
  <c r="U50" i="32" s="1"/>
  <c r="AB50" i="32" s="1"/>
  <c r="M50" i="32"/>
  <c r="T50" i="32" s="1"/>
  <c r="AA50" i="32" s="1"/>
  <c r="L50" i="32"/>
  <c r="S50" i="32" s="1"/>
  <c r="Z50" i="32" s="1"/>
  <c r="Q50" i="32"/>
  <c r="X50" i="32" s="1"/>
  <c r="AE50" i="32" s="1"/>
  <c r="P50" i="32"/>
  <c r="W50" i="32" s="1"/>
  <c r="AD50" i="32" s="1"/>
  <c r="O50" i="32"/>
  <c r="V50" i="32" s="1"/>
  <c r="AC50" i="32" s="1"/>
  <c r="Q51" i="31"/>
  <c r="X51" i="31" s="1"/>
  <c r="AE51" i="31" s="1"/>
  <c r="P51" i="31"/>
  <c r="W51" i="31" s="1"/>
  <c r="AD51" i="31" s="1"/>
  <c r="N51" i="31"/>
  <c r="U51" i="31" s="1"/>
  <c r="AB51" i="31" s="1"/>
  <c r="M51" i="31"/>
  <c r="T51" i="31" s="1"/>
  <c r="AA51" i="31" s="1"/>
  <c r="L51" i="31"/>
  <c r="S51" i="31" s="1"/>
  <c r="Z51" i="31" s="1"/>
  <c r="O51" i="31"/>
  <c r="V51" i="31" s="1"/>
  <c r="AC51" i="31" s="1"/>
  <c r="I51" i="31"/>
  <c r="H51" i="31"/>
  <c r="G51" i="31"/>
  <c r="F51" i="31"/>
  <c r="E51" i="31"/>
  <c r="J51" i="31"/>
  <c r="D52" i="31"/>
  <c r="B54" i="31"/>
  <c r="K52" i="31"/>
  <c r="D52" i="27"/>
  <c r="B54" i="27"/>
  <c r="K52" i="27"/>
  <c r="Q51" i="27"/>
  <c r="X51" i="27" s="1"/>
  <c r="AE51" i="27" s="1"/>
  <c r="P51" i="27"/>
  <c r="W51" i="27" s="1"/>
  <c r="AD51" i="27" s="1"/>
  <c r="O51" i="27"/>
  <c r="V51" i="27" s="1"/>
  <c r="AC51" i="27" s="1"/>
  <c r="N51" i="27"/>
  <c r="U51" i="27" s="1"/>
  <c r="AB51" i="27" s="1"/>
  <c r="M51" i="27"/>
  <c r="T51" i="27" s="1"/>
  <c r="AA51" i="27" s="1"/>
  <c r="L51" i="27"/>
  <c r="S51" i="27" s="1"/>
  <c r="Z51" i="27" s="1"/>
  <c r="I51" i="27"/>
  <c r="H51" i="27"/>
  <c r="G51" i="27"/>
  <c r="F51" i="27"/>
  <c r="E51" i="27"/>
  <c r="J51" i="27"/>
  <c r="J51" i="26"/>
  <c r="I51" i="26"/>
  <c r="H51" i="26"/>
  <c r="G51" i="26"/>
  <c r="F51" i="26"/>
  <c r="E51" i="26"/>
  <c r="L51" i="26"/>
  <c r="S51" i="26" s="1"/>
  <c r="Z51" i="26" s="1"/>
  <c r="Q51" i="26"/>
  <c r="X51" i="26" s="1"/>
  <c r="AE51" i="26" s="1"/>
  <c r="P51" i="26"/>
  <c r="W51" i="26" s="1"/>
  <c r="AD51" i="26" s="1"/>
  <c r="M51" i="26"/>
  <c r="T51" i="26" s="1"/>
  <c r="AA51" i="26" s="1"/>
  <c r="O51" i="26"/>
  <c r="V51" i="26" s="1"/>
  <c r="AC51" i="26" s="1"/>
  <c r="N51" i="26"/>
  <c r="U51" i="26" s="1"/>
  <c r="AB51" i="26" s="1"/>
  <c r="D52" i="26"/>
  <c r="K52" i="26"/>
  <c r="B54" i="26"/>
  <c r="D52" i="14"/>
  <c r="K52" i="14"/>
  <c r="B54" i="14"/>
  <c r="M51" i="14"/>
  <c r="L51" i="14"/>
  <c r="N51" i="14"/>
  <c r="Q51" i="14"/>
  <c r="P51" i="14"/>
  <c r="O51" i="14"/>
  <c r="H51" i="14"/>
  <c r="G51" i="14"/>
  <c r="E51" i="14"/>
  <c r="F51" i="14"/>
  <c r="J51" i="14"/>
  <c r="I51" i="14"/>
  <c r="Q51" i="32" l="1"/>
  <c r="X51" i="32" s="1"/>
  <c r="AE51" i="32" s="1"/>
  <c r="P51" i="32"/>
  <c r="W51" i="32" s="1"/>
  <c r="AD51" i="32" s="1"/>
  <c r="O51" i="32"/>
  <c r="V51" i="32" s="1"/>
  <c r="AC51" i="32" s="1"/>
  <c r="N51" i="32"/>
  <c r="U51" i="32" s="1"/>
  <c r="AB51" i="32" s="1"/>
  <c r="M51" i="32"/>
  <c r="T51" i="32" s="1"/>
  <c r="AA51" i="32" s="1"/>
  <c r="L51" i="32"/>
  <c r="S51" i="32" s="1"/>
  <c r="Z51" i="32" s="1"/>
  <c r="I51" i="32"/>
  <c r="H51" i="32"/>
  <c r="G51" i="32"/>
  <c r="F51" i="32"/>
  <c r="E51" i="32"/>
  <c r="J51" i="32"/>
  <c r="D52" i="32"/>
  <c r="B54" i="32"/>
  <c r="K52" i="32"/>
  <c r="P52" i="31"/>
  <c r="W52" i="31" s="1"/>
  <c r="AD52" i="31" s="1"/>
  <c r="O52" i="31"/>
  <c r="V52" i="31" s="1"/>
  <c r="AC52" i="31" s="1"/>
  <c r="N52" i="31"/>
  <c r="U52" i="31" s="1"/>
  <c r="AB52" i="31" s="1"/>
  <c r="M52" i="31"/>
  <c r="T52" i="31" s="1"/>
  <c r="AA52" i="31" s="1"/>
  <c r="L52" i="31"/>
  <c r="S52" i="31" s="1"/>
  <c r="Z52" i="31" s="1"/>
  <c r="Q52" i="31"/>
  <c r="X52" i="31" s="1"/>
  <c r="AE52" i="31" s="1"/>
  <c r="K53" i="31"/>
  <c r="D53" i="31"/>
  <c r="B55" i="31"/>
  <c r="I52" i="31"/>
  <c r="H52" i="31"/>
  <c r="G52" i="31"/>
  <c r="F52" i="31"/>
  <c r="J52" i="31"/>
  <c r="E52" i="31"/>
  <c r="B55" i="27"/>
  <c r="K53" i="27"/>
  <c r="D53" i="27"/>
  <c r="Q52" i="27"/>
  <c r="X52" i="27" s="1"/>
  <c r="AE52" i="27" s="1"/>
  <c r="P52" i="27"/>
  <c r="W52" i="27" s="1"/>
  <c r="AD52" i="27" s="1"/>
  <c r="O52" i="27"/>
  <c r="V52" i="27" s="1"/>
  <c r="AC52" i="27" s="1"/>
  <c r="N52" i="27"/>
  <c r="U52" i="27" s="1"/>
  <c r="AB52" i="27" s="1"/>
  <c r="M52" i="27"/>
  <c r="T52" i="27" s="1"/>
  <c r="AA52" i="27" s="1"/>
  <c r="L52" i="27"/>
  <c r="S52" i="27" s="1"/>
  <c r="Z52" i="27" s="1"/>
  <c r="E52" i="27"/>
  <c r="J52" i="27"/>
  <c r="I52" i="27"/>
  <c r="H52" i="27"/>
  <c r="G52" i="27"/>
  <c r="F52" i="27"/>
  <c r="D53" i="26"/>
  <c r="B55" i="26"/>
  <c r="K53" i="26"/>
  <c r="Q52" i="26"/>
  <c r="X52" i="26" s="1"/>
  <c r="AE52" i="26" s="1"/>
  <c r="P52" i="26"/>
  <c r="W52" i="26" s="1"/>
  <c r="AD52" i="26" s="1"/>
  <c r="O52" i="26"/>
  <c r="V52" i="26" s="1"/>
  <c r="AC52" i="26" s="1"/>
  <c r="N52" i="26"/>
  <c r="U52" i="26" s="1"/>
  <c r="AB52" i="26" s="1"/>
  <c r="M52" i="26"/>
  <c r="T52" i="26" s="1"/>
  <c r="AA52" i="26" s="1"/>
  <c r="L52" i="26"/>
  <c r="S52" i="26" s="1"/>
  <c r="Z52" i="26" s="1"/>
  <c r="H52" i="26"/>
  <c r="G52" i="26"/>
  <c r="F52" i="26"/>
  <c r="E52" i="26"/>
  <c r="I52" i="26"/>
  <c r="J52" i="26"/>
  <c r="M52" i="14"/>
  <c r="L52" i="14"/>
  <c r="P52" i="14"/>
  <c r="O52" i="14"/>
  <c r="Q52" i="14"/>
  <c r="N52" i="14"/>
  <c r="K53" i="14"/>
  <c r="B55" i="14"/>
  <c r="D53" i="14"/>
  <c r="I52" i="14"/>
  <c r="E52" i="14"/>
  <c r="J52" i="14"/>
  <c r="H52" i="14"/>
  <c r="F52" i="14"/>
  <c r="G52" i="14"/>
  <c r="K53" i="32" l="1"/>
  <c r="D53" i="32"/>
  <c r="B55" i="32"/>
  <c r="P52" i="32"/>
  <c r="W52" i="32" s="1"/>
  <c r="AD52" i="32" s="1"/>
  <c r="O52" i="32"/>
  <c r="V52" i="32" s="1"/>
  <c r="AC52" i="32" s="1"/>
  <c r="N52" i="32"/>
  <c r="U52" i="32" s="1"/>
  <c r="AB52" i="32" s="1"/>
  <c r="M52" i="32"/>
  <c r="T52" i="32" s="1"/>
  <c r="AA52" i="32" s="1"/>
  <c r="L52" i="32"/>
  <c r="S52" i="32" s="1"/>
  <c r="Z52" i="32" s="1"/>
  <c r="Q52" i="32"/>
  <c r="X52" i="32" s="1"/>
  <c r="AE52" i="32" s="1"/>
  <c r="J52" i="32"/>
  <c r="I52" i="32"/>
  <c r="H52" i="32"/>
  <c r="G52" i="32"/>
  <c r="F52" i="32"/>
  <c r="E52" i="32"/>
  <c r="D54" i="31"/>
  <c r="B56" i="31"/>
  <c r="K54" i="31"/>
  <c r="J53" i="31"/>
  <c r="I53" i="31"/>
  <c r="H53" i="31"/>
  <c r="G53" i="31"/>
  <c r="F53" i="31"/>
  <c r="E53" i="31"/>
  <c r="P53" i="31"/>
  <c r="W53" i="31" s="1"/>
  <c r="AD53" i="31" s="1"/>
  <c r="O53" i="31"/>
  <c r="V53" i="31" s="1"/>
  <c r="AC53" i="31" s="1"/>
  <c r="N53" i="31"/>
  <c r="U53" i="31" s="1"/>
  <c r="AB53" i="31" s="1"/>
  <c r="M53" i="31"/>
  <c r="T53" i="31" s="1"/>
  <c r="AA53" i="31" s="1"/>
  <c r="Q53" i="31"/>
  <c r="X53" i="31" s="1"/>
  <c r="AE53" i="31" s="1"/>
  <c r="L53" i="31"/>
  <c r="S53" i="31" s="1"/>
  <c r="Z53" i="31" s="1"/>
  <c r="M53" i="27"/>
  <c r="T53" i="27" s="1"/>
  <c r="AA53" i="27" s="1"/>
  <c r="L53" i="27"/>
  <c r="S53" i="27" s="1"/>
  <c r="Z53" i="27" s="1"/>
  <c r="Q53" i="27"/>
  <c r="X53" i="27" s="1"/>
  <c r="AE53" i="27" s="1"/>
  <c r="P53" i="27"/>
  <c r="W53" i="27" s="1"/>
  <c r="AD53" i="27" s="1"/>
  <c r="O53" i="27"/>
  <c r="V53" i="27" s="1"/>
  <c r="AC53" i="27" s="1"/>
  <c r="N53" i="27"/>
  <c r="U53" i="27" s="1"/>
  <c r="AB53" i="27" s="1"/>
  <c r="J53" i="27"/>
  <c r="I53" i="27"/>
  <c r="H53" i="27"/>
  <c r="G53" i="27"/>
  <c r="F53" i="27"/>
  <c r="E53" i="27"/>
  <c r="D54" i="27"/>
  <c r="B56" i="27"/>
  <c r="K54" i="27"/>
  <c r="P53" i="26"/>
  <c r="W53" i="26" s="1"/>
  <c r="AD53" i="26" s="1"/>
  <c r="O53" i="26"/>
  <c r="V53" i="26" s="1"/>
  <c r="AC53" i="26" s="1"/>
  <c r="N53" i="26"/>
  <c r="U53" i="26" s="1"/>
  <c r="AB53" i="26" s="1"/>
  <c r="M53" i="26"/>
  <c r="T53" i="26" s="1"/>
  <c r="AA53" i="26" s="1"/>
  <c r="L53" i="26"/>
  <c r="S53" i="26" s="1"/>
  <c r="Z53" i="26" s="1"/>
  <c r="Q53" i="26"/>
  <c r="X53" i="26" s="1"/>
  <c r="AE53" i="26" s="1"/>
  <c r="B56" i="26"/>
  <c r="K54" i="26"/>
  <c r="D54" i="26"/>
  <c r="J53" i="26"/>
  <c r="I53" i="26"/>
  <c r="H53" i="26"/>
  <c r="E53" i="26"/>
  <c r="F53" i="26"/>
  <c r="G53" i="26"/>
  <c r="N53" i="14"/>
  <c r="P53" i="14"/>
  <c r="M53" i="14"/>
  <c r="L53" i="14"/>
  <c r="Q53" i="14"/>
  <c r="O53" i="14"/>
  <c r="B56" i="14"/>
  <c r="D54" i="14"/>
  <c r="K54" i="14"/>
  <c r="J53" i="14"/>
  <c r="I53" i="14"/>
  <c r="H53" i="14"/>
  <c r="G53" i="14"/>
  <c r="F53" i="14"/>
  <c r="E53" i="14"/>
  <c r="D54" i="32" l="1"/>
  <c r="B56" i="32"/>
  <c r="K54" i="32"/>
  <c r="J53" i="32"/>
  <c r="I53" i="32"/>
  <c r="H53" i="32"/>
  <c r="G53" i="32"/>
  <c r="F53" i="32"/>
  <c r="E53" i="32"/>
  <c r="Q53" i="32"/>
  <c r="X53" i="32" s="1"/>
  <c r="AE53" i="32" s="1"/>
  <c r="P53" i="32"/>
  <c r="W53" i="32" s="1"/>
  <c r="AD53" i="32" s="1"/>
  <c r="O53" i="32"/>
  <c r="V53" i="32" s="1"/>
  <c r="AC53" i="32" s="1"/>
  <c r="N53" i="32"/>
  <c r="U53" i="32" s="1"/>
  <c r="AB53" i="32" s="1"/>
  <c r="M53" i="32"/>
  <c r="T53" i="32" s="1"/>
  <c r="AA53" i="32" s="1"/>
  <c r="L53" i="32"/>
  <c r="S53" i="32" s="1"/>
  <c r="Z53" i="32" s="1"/>
  <c r="B57" i="31"/>
  <c r="K55" i="31"/>
  <c r="D55" i="31"/>
  <c r="Q54" i="31"/>
  <c r="X54" i="31" s="1"/>
  <c r="AE54" i="31" s="1"/>
  <c r="P54" i="31"/>
  <c r="W54" i="31" s="1"/>
  <c r="AD54" i="31" s="1"/>
  <c r="O54" i="31"/>
  <c r="V54" i="31" s="1"/>
  <c r="AC54" i="31" s="1"/>
  <c r="N54" i="31"/>
  <c r="U54" i="31" s="1"/>
  <c r="AB54" i="31" s="1"/>
  <c r="M54" i="31"/>
  <c r="T54" i="31" s="1"/>
  <c r="AA54" i="31" s="1"/>
  <c r="L54" i="31"/>
  <c r="S54" i="31" s="1"/>
  <c r="Z54" i="31" s="1"/>
  <c r="F54" i="31"/>
  <c r="E54" i="31"/>
  <c r="J54" i="31"/>
  <c r="I54" i="31"/>
  <c r="H54" i="31"/>
  <c r="G54" i="31"/>
  <c r="D55" i="27"/>
  <c r="B57" i="27"/>
  <c r="K55" i="27"/>
  <c r="Q54" i="27"/>
  <c r="X54" i="27" s="1"/>
  <c r="AE54" i="27" s="1"/>
  <c r="P54" i="27"/>
  <c r="W54" i="27" s="1"/>
  <c r="AD54" i="27" s="1"/>
  <c r="O54" i="27"/>
  <c r="V54" i="27" s="1"/>
  <c r="AC54" i="27" s="1"/>
  <c r="N54" i="27"/>
  <c r="U54" i="27" s="1"/>
  <c r="AB54" i="27" s="1"/>
  <c r="M54" i="27"/>
  <c r="T54" i="27" s="1"/>
  <c r="AA54" i="27" s="1"/>
  <c r="L54" i="27"/>
  <c r="S54" i="27" s="1"/>
  <c r="Z54" i="27" s="1"/>
  <c r="I54" i="27"/>
  <c r="H54" i="27"/>
  <c r="G54" i="27"/>
  <c r="F54" i="27"/>
  <c r="E54" i="27"/>
  <c r="J54" i="27"/>
  <c r="L54" i="26"/>
  <c r="S54" i="26" s="1"/>
  <c r="Z54" i="26" s="1"/>
  <c r="Q54" i="26"/>
  <c r="X54" i="26" s="1"/>
  <c r="AE54" i="26" s="1"/>
  <c r="P54" i="26"/>
  <c r="W54" i="26" s="1"/>
  <c r="AD54" i="26" s="1"/>
  <c r="M54" i="26"/>
  <c r="T54" i="26" s="1"/>
  <c r="AA54" i="26" s="1"/>
  <c r="O54" i="26"/>
  <c r="V54" i="26" s="1"/>
  <c r="AC54" i="26" s="1"/>
  <c r="N54" i="26"/>
  <c r="U54" i="26" s="1"/>
  <c r="AB54" i="26" s="1"/>
  <c r="D55" i="26"/>
  <c r="B57" i="26"/>
  <c r="K55" i="26"/>
  <c r="J54" i="26"/>
  <c r="I54" i="26"/>
  <c r="H54" i="26"/>
  <c r="G54" i="26"/>
  <c r="F54" i="26"/>
  <c r="E54" i="26"/>
  <c r="H54" i="14"/>
  <c r="F54" i="14"/>
  <c r="E54" i="14"/>
  <c r="I54" i="14"/>
  <c r="J54" i="14"/>
  <c r="G54" i="14"/>
  <c r="D55" i="14"/>
  <c r="B57" i="14"/>
  <c r="K55" i="14"/>
  <c r="P54" i="14"/>
  <c r="Q54" i="14"/>
  <c r="O54" i="14"/>
  <c r="N54" i="14"/>
  <c r="L54" i="14"/>
  <c r="M54" i="14"/>
  <c r="Q54" i="32" l="1"/>
  <c r="X54" i="32" s="1"/>
  <c r="AE54" i="32" s="1"/>
  <c r="P54" i="32"/>
  <c r="W54" i="32" s="1"/>
  <c r="AD54" i="32" s="1"/>
  <c r="O54" i="32"/>
  <c r="V54" i="32" s="1"/>
  <c r="AC54" i="32" s="1"/>
  <c r="N54" i="32"/>
  <c r="U54" i="32" s="1"/>
  <c r="AB54" i="32" s="1"/>
  <c r="M54" i="32"/>
  <c r="T54" i="32" s="1"/>
  <c r="AA54" i="32" s="1"/>
  <c r="L54" i="32"/>
  <c r="S54" i="32" s="1"/>
  <c r="Z54" i="32" s="1"/>
  <c r="B57" i="32"/>
  <c r="K55" i="32"/>
  <c r="D55" i="32"/>
  <c r="F54" i="32"/>
  <c r="E54" i="32"/>
  <c r="J54" i="32"/>
  <c r="I54" i="32"/>
  <c r="H54" i="32"/>
  <c r="G54" i="32"/>
  <c r="M55" i="31"/>
  <c r="T55" i="31" s="1"/>
  <c r="AA55" i="31" s="1"/>
  <c r="L55" i="31"/>
  <c r="S55" i="31" s="1"/>
  <c r="Z55" i="31" s="1"/>
  <c r="Q55" i="31"/>
  <c r="X55" i="31" s="1"/>
  <c r="AE55" i="31" s="1"/>
  <c r="P55" i="31"/>
  <c r="W55" i="31" s="1"/>
  <c r="AD55" i="31" s="1"/>
  <c r="O55" i="31"/>
  <c r="V55" i="31" s="1"/>
  <c r="AC55" i="31" s="1"/>
  <c r="N55" i="31"/>
  <c r="U55" i="31" s="1"/>
  <c r="AB55" i="31" s="1"/>
  <c r="J55" i="31"/>
  <c r="I55" i="31"/>
  <c r="H55" i="31"/>
  <c r="G55" i="31"/>
  <c r="F55" i="31"/>
  <c r="E55" i="31"/>
  <c r="D56" i="31"/>
  <c r="B58" i="31"/>
  <c r="K56" i="31"/>
  <c r="B58" i="27"/>
  <c r="K56" i="27"/>
  <c r="D56" i="27"/>
  <c r="Q55" i="27"/>
  <c r="X55" i="27" s="1"/>
  <c r="AE55" i="27" s="1"/>
  <c r="P55" i="27"/>
  <c r="W55" i="27" s="1"/>
  <c r="AD55" i="27" s="1"/>
  <c r="O55" i="27"/>
  <c r="V55" i="27" s="1"/>
  <c r="AC55" i="27" s="1"/>
  <c r="N55" i="27"/>
  <c r="U55" i="27" s="1"/>
  <c r="AB55" i="27" s="1"/>
  <c r="M55" i="27"/>
  <c r="T55" i="27" s="1"/>
  <c r="AA55" i="27" s="1"/>
  <c r="L55" i="27"/>
  <c r="S55" i="27" s="1"/>
  <c r="Z55" i="27" s="1"/>
  <c r="E55" i="27"/>
  <c r="J55" i="27"/>
  <c r="I55" i="27"/>
  <c r="H55" i="27"/>
  <c r="G55" i="27"/>
  <c r="F55" i="27"/>
  <c r="H55" i="26"/>
  <c r="G55" i="26"/>
  <c r="F55" i="26"/>
  <c r="E55" i="26"/>
  <c r="I55" i="26"/>
  <c r="J55" i="26"/>
  <c r="Q55" i="26"/>
  <c r="X55" i="26" s="1"/>
  <c r="AE55" i="26" s="1"/>
  <c r="P55" i="26"/>
  <c r="W55" i="26" s="1"/>
  <c r="AD55" i="26" s="1"/>
  <c r="O55" i="26"/>
  <c r="V55" i="26" s="1"/>
  <c r="AC55" i="26" s="1"/>
  <c r="N55" i="26"/>
  <c r="U55" i="26" s="1"/>
  <c r="AB55" i="26" s="1"/>
  <c r="M55" i="26"/>
  <c r="T55" i="26" s="1"/>
  <c r="AA55" i="26" s="1"/>
  <c r="L55" i="26"/>
  <c r="S55" i="26" s="1"/>
  <c r="Z55" i="26" s="1"/>
  <c r="D56" i="26"/>
  <c r="B58" i="26"/>
  <c r="K56" i="26"/>
  <c r="D56" i="14"/>
  <c r="B58" i="14"/>
  <c r="K56" i="14"/>
  <c r="E55" i="14"/>
  <c r="I55" i="14"/>
  <c r="H55" i="14"/>
  <c r="G55" i="14"/>
  <c r="F55" i="14"/>
  <c r="J55" i="14"/>
  <c r="P55" i="14"/>
  <c r="O55" i="14"/>
  <c r="N55" i="14"/>
  <c r="M55" i="14"/>
  <c r="Q55" i="14"/>
  <c r="L55" i="14"/>
  <c r="J55" i="32" l="1"/>
  <c r="I55" i="32"/>
  <c r="H55" i="32"/>
  <c r="G55" i="32"/>
  <c r="F55" i="32"/>
  <c r="E55" i="32"/>
  <c r="D56" i="32"/>
  <c r="B58" i="32"/>
  <c r="K56" i="32"/>
  <c r="M55" i="32"/>
  <c r="T55" i="32" s="1"/>
  <c r="AA55" i="32" s="1"/>
  <c r="L55" i="32"/>
  <c r="S55" i="32" s="1"/>
  <c r="Z55" i="32" s="1"/>
  <c r="Q55" i="32"/>
  <c r="X55" i="32" s="1"/>
  <c r="AE55" i="32" s="1"/>
  <c r="P55" i="32"/>
  <c r="W55" i="32" s="1"/>
  <c r="AD55" i="32" s="1"/>
  <c r="O55" i="32"/>
  <c r="V55" i="32" s="1"/>
  <c r="AC55" i="32" s="1"/>
  <c r="N55" i="32"/>
  <c r="U55" i="32" s="1"/>
  <c r="AB55" i="32" s="1"/>
  <c r="Q56" i="31"/>
  <c r="X56" i="31" s="1"/>
  <c r="AE56" i="31" s="1"/>
  <c r="P56" i="31"/>
  <c r="W56" i="31" s="1"/>
  <c r="AD56" i="31" s="1"/>
  <c r="O56" i="31"/>
  <c r="V56" i="31" s="1"/>
  <c r="AC56" i="31" s="1"/>
  <c r="N56" i="31"/>
  <c r="U56" i="31" s="1"/>
  <c r="AB56" i="31" s="1"/>
  <c r="M56" i="31"/>
  <c r="T56" i="31" s="1"/>
  <c r="AA56" i="31" s="1"/>
  <c r="L56" i="31"/>
  <c r="S56" i="31" s="1"/>
  <c r="Z56" i="31" s="1"/>
  <c r="B59" i="31"/>
  <c r="K57" i="31"/>
  <c r="D57" i="31"/>
  <c r="H56" i="31"/>
  <c r="G56" i="31"/>
  <c r="F56" i="31"/>
  <c r="E56" i="31"/>
  <c r="J56" i="31"/>
  <c r="I56" i="31"/>
  <c r="M56" i="27"/>
  <c r="T56" i="27" s="1"/>
  <c r="AA56" i="27" s="1"/>
  <c r="L56" i="27"/>
  <c r="S56" i="27" s="1"/>
  <c r="Z56" i="27" s="1"/>
  <c r="Q56" i="27"/>
  <c r="X56" i="27" s="1"/>
  <c r="AE56" i="27" s="1"/>
  <c r="P56" i="27"/>
  <c r="W56" i="27" s="1"/>
  <c r="AD56" i="27" s="1"/>
  <c r="O56" i="27"/>
  <c r="V56" i="27" s="1"/>
  <c r="AC56" i="27" s="1"/>
  <c r="N56" i="27"/>
  <c r="U56" i="27" s="1"/>
  <c r="AB56" i="27" s="1"/>
  <c r="J56" i="27"/>
  <c r="I56" i="27"/>
  <c r="H56" i="27"/>
  <c r="G56" i="27"/>
  <c r="F56" i="27"/>
  <c r="E56" i="27"/>
  <c r="D57" i="27"/>
  <c r="B59" i="27"/>
  <c r="K57" i="27"/>
  <c r="P56" i="26"/>
  <c r="W56" i="26" s="1"/>
  <c r="AD56" i="26" s="1"/>
  <c r="O56" i="26"/>
  <c r="V56" i="26" s="1"/>
  <c r="AC56" i="26" s="1"/>
  <c r="N56" i="26"/>
  <c r="U56" i="26" s="1"/>
  <c r="AB56" i="26" s="1"/>
  <c r="M56" i="26"/>
  <c r="T56" i="26" s="1"/>
  <c r="AA56" i="26" s="1"/>
  <c r="L56" i="26"/>
  <c r="S56" i="26" s="1"/>
  <c r="Z56" i="26" s="1"/>
  <c r="Q56" i="26"/>
  <c r="X56" i="26" s="1"/>
  <c r="AE56" i="26" s="1"/>
  <c r="B59" i="26"/>
  <c r="K57" i="26"/>
  <c r="D57" i="26"/>
  <c r="J56" i="26"/>
  <c r="I56" i="26"/>
  <c r="H56" i="26"/>
  <c r="E56" i="26"/>
  <c r="G56" i="26"/>
  <c r="F56" i="26"/>
  <c r="D57" i="14"/>
  <c r="K57" i="14"/>
  <c r="B59" i="14"/>
  <c r="M56" i="14"/>
  <c r="Q56" i="14"/>
  <c r="O56" i="14"/>
  <c r="N56" i="14"/>
  <c r="P56" i="14"/>
  <c r="L56" i="14"/>
  <c r="G56" i="14"/>
  <c r="F56" i="14"/>
  <c r="H56" i="14"/>
  <c r="E56" i="14"/>
  <c r="J56" i="14"/>
  <c r="I56" i="14"/>
  <c r="B59" i="32" l="1"/>
  <c r="K57" i="32"/>
  <c r="D57" i="32"/>
  <c r="H56" i="32"/>
  <c r="G56" i="32"/>
  <c r="F56" i="32"/>
  <c r="E56" i="32"/>
  <c r="J56" i="32"/>
  <c r="I56" i="32"/>
  <c r="Q56" i="32"/>
  <c r="X56" i="32" s="1"/>
  <c r="AE56" i="32" s="1"/>
  <c r="P56" i="32"/>
  <c r="W56" i="32" s="1"/>
  <c r="AD56" i="32" s="1"/>
  <c r="O56" i="32"/>
  <c r="V56" i="32" s="1"/>
  <c r="AC56" i="32" s="1"/>
  <c r="N56" i="32"/>
  <c r="U56" i="32" s="1"/>
  <c r="AB56" i="32" s="1"/>
  <c r="M56" i="32"/>
  <c r="T56" i="32" s="1"/>
  <c r="AA56" i="32" s="1"/>
  <c r="L56" i="32"/>
  <c r="S56" i="32" s="1"/>
  <c r="Z56" i="32" s="1"/>
  <c r="J57" i="31"/>
  <c r="I57" i="31"/>
  <c r="H57" i="31"/>
  <c r="G57" i="31"/>
  <c r="F57" i="31"/>
  <c r="E57" i="31"/>
  <c r="D58" i="31"/>
  <c r="B60" i="31"/>
  <c r="K58" i="31"/>
  <c r="O57" i="31"/>
  <c r="V57" i="31" s="1"/>
  <c r="AC57" i="31" s="1"/>
  <c r="N57" i="31"/>
  <c r="U57" i="31" s="1"/>
  <c r="AB57" i="31" s="1"/>
  <c r="M57" i="31"/>
  <c r="T57" i="31" s="1"/>
  <c r="AA57" i="31" s="1"/>
  <c r="L57" i="31"/>
  <c r="S57" i="31" s="1"/>
  <c r="Z57" i="31" s="1"/>
  <c r="Q57" i="31"/>
  <c r="X57" i="31" s="1"/>
  <c r="AE57" i="31" s="1"/>
  <c r="P57" i="31"/>
  <c r="W57" i="31" s="1"/>
  <c r="AD57" i="31" s="1"/>
  <c r="D58" i="27"/>
  <c r="B60" i="27"/>
  <c r="K58" i="27"/>
  <c r="Q57" i="27"/>
  <c r="X57" i="27" s="1"/>
  <c r="AE57" i="27" s="1"/>
  <c r="P57" i="27"/>
  <c r="W57" i="27" s="1"/>
  <c r="AD57" i="27" s="1"/>
  <c r="O57" i="27"/>
  <c r="V57" i="27" s="1"/>
  <c r="AC57" i="27" s="1"/>
  <c r="N57" i="27"/>
  <c r="U57" i="27" s="1"/>
  <c r="AB57" i="27" s="1"/>
  <c r="M57" i="27"/>
  <c r="T57" i="27" s="1"/>
  <c r="AA57" i="27" s="1"/>
  <c r="L57" i="27"/>
  <c r="S57" i="27" s="1"/>
  <c r="Z57" i="27" s="1"/>
  <c r="I57" i="27"/>
  <c r="H57" i="27"/>
  <c r="G57" i="27"/>
  <c r="F57" i="27"/>
  <c r="E57" i="27"/>
  <c r="J57" i="27"/>
  <c r="J57" i="26"/>
  <c r="I57" i="26"/>
  <c r="H57" i="26"/>
  <c r="G57" i="26"/>
  <c r="F57" i="26"/>
  <c r="E57" i="26"/>
  <c r="L57" i="26"/>
  <c r="S57" i="26" s="1"/>
  <c r="Z57" i="26" s="1"/>
  <c r="Q57" i="26"/>
  <c r="X57" i="26" s="1"/>
  <c r="AE57" i="26" s="1"/>
  <c r="P57" i="26"/>
  <c r="W57" i="26" s="1"/>
  <c r="AD57" i="26" s="1"/>
  <c r="M57" i="26"/>
  <c r="T57" i="26" s="1"/>
  <c r="AA57" i="26" s="1"/>
  <c r="N57" i="26"/>
  <c r="U57" i="26" s="1"/>
  <c r="AB57" i="26" s="1"/>
  <c r="O57" i="26"/>
  <c r="V57" i="26" s="1"/>
  <c r="AC57" i="26" s="1"/>
  <c r="D58" i="26"/>
  <c r="K58" i="26"/>
  <c r="B60" i="26"/>
  <c r="L57" i="14"/>
  <c r="N57" i="14"/>
  <c r="Q57" i="14"/>
  <c r="P57" i="14"/>
  <c r="O57" i="14"/>
  <c r="M57" i="14"/>
  <c r="B60" i="14"/>
  <c r="K58" i="14"/>
  <c r="D58" i="14"/>
  <c r="I57" i="14"/>
  <c r="G57" i="14"/>
  <c r="F57" i="14"/>
  <c r="E57" i="14"/>
  <c r="J57" i="14"/>
  <c r="H57" i="14"/>
  <c r="J57" i="32" l="1"/>
  <c r="I57" i="32"/>
  <c r="H57" i="32"/>
  <c r="G57" i="32"/>
  <c r="F57" i="32"/>
  <c r="E57" i="32"/>
  <c r="O57" i="32"/>
  <c r="V57" i="32" s="1"/>
  <c r="AC57" i="32" s="1"/>
  <c r="N57" i="32"/>
  <c r="U57" i="32" s="1"/>
  <c r="AB57" i="32" s="1"/>
  <c r="M57" i="32"/>
  <c r="T57" i="32" s="1"/>
  <c r="AA57" i="32" s="1"/>
  <c r="L57" i="32"/>
  <c r="S57" i="32" s="1"/>
  <c r="Z57" i="32" s="1"/>
  <c r="Q57" i="32"/>
  <c r="X57" i="32" s="1"/>
  <c r="AE57" i="32" s="1"/>
  <c r="P57" i="32"/>
  <c r="W57" i="32" s="1"/>
  <c r="AD57" i="32" s="1"/>
  <c r="D58" i="32"/>
  <c r="B60" i="32"/>
  <c r="K58" i="32"/>
  <c r="Q58" i="31"/>
  <c r="X58" i="31" s="1"/>
  <c r="AE58" i="31" s="1"/>
  <c r="P58" i="31"/>
  <c r="W58" i="31" s="1"/>
  <c r="AD58" i="31" s="1"/>
  <c r="O58" i="31"/>
  <c r="V58" i="31" s="1"/>
  <c r="AC58" i="31" s="1"/>
  <c r="N58" i="31"/>
  <c r="U58" i="31" s="1"/>
  <c r="AB58" i="31" s="1"/>
  <c r="M58" i="31"/>
  <c r="T58" i="31" s="1"/>
  <c r="AA58" i="31" s="1"/>
  <c r="L58" i="31"/>
  <c r="S58" i="31" s="1"/>
  <c r="Z58" i="31" s="1"/>
  <c r="J58" i="31"/>
  <c r="I58" i="31"/>
  <c r="H58" i="31"/>
  <c r="G58" i="31"/>
  <c r="F58" i="31"/>
  <c r="E58" i="31"/>
  <c r="D59" i="31"/>
  <c r="B61" i="31"/>
  <c r="K59" i="31"/>
  <c r="B61" i="27"/>
  <c r="K59" i="27"/>
  <c r="D59" i="27"/>
  <c r="Q58" i="27"/>
  <c r="X58" i="27" s="1"/>
  <c r="AE58" i="27" s="1"/>
  <c r="P58" i="27"/>
  <c r="W58" i="27" s="1"/>
  <c r="AD58" i="27" s="1"/>
  <c r="O58" i="27"/>
  <c r="V58" i="27" s="1"/>
  <c r="AC58" i="27" s="1"/>
  <c r="N58" i="27"/>
  <c r="U58" i="27" s="1"/>
  <c r="AB58" i="27" s="1"/>
  <c r="M58" i="27"/>
  <c r="T58" i="27" s="1"/>
  <c r="AA58" i="27" s="1"/>
  <c r="L58" i="27"/>
  <c r="S58" i="27" s="1"/>
  <c r="Z58" i="27" s="1"/>
  <c r="E58" i="27"/>
  <c r="J58" i="27"/>
  <c r="I58" i="27"/>
  <c r="H58" i="27"/>
  <c r="G58" i="27"/>
  <c r="F58" i="27"/>
  <c r="D59" i="26"/>
  <c r="B61" i="26"/>
  <c r="K59" i="26"/>
  <c r="Q58" i="26"/>
  <c r="X58" i="26" s="1"/>
  <c r="AE58" i="26" s="1"/>
  <c r="P58" i="26"/>
  <c r="W58" i="26" s="1"/>
  <c r="AD58" i="26" s="1"/>
  <c r="O58" i="26"/>
  <c r="V58" i="26" s="1"/>
  <c r="AC58" i="26" s="1"/>
  <c r="N58" i="26"/>
  <c r="U58" i="26" s="1"/>
  <c r="AB58" i="26" s="1"/>
  <c r="M58" i="26"/>
  <c r="T58" i="26" s="1"/>
  <c r="AA58" i="26" s="1"/>
  <c r="L58" i="26"/>
  <c r="S58" i="26" s="1"/>
  <c r="Z58" i="26" s="1"/>
  <c r="H58" i="26"/>
  <c r="G58" i="26"/>
  <c r="F58" i="26"/>
  <c r="E58" i="26"/>
  <c r="I58" i="26"/>
  <c r="J58" i="26"/>
  <c r="P58" i="14"/>
  <c r="M58" i="14"/>
  <c r="O58" i="14"/>
  <c r="N58" i="14"/>
  <c r="L58" i="14"/>
  <c r="Q58" i="14"/>
  <c r="H58" i="14"/>
  <c r="E58" i="14"/>
  <c r="I58" i="14"/>
  <c r="F58" i="14"/>
  <c r="J58" i="14"/>
  <c r="G58" i="14"/>
  <c r="K59" i="14"/>
  <c r="D59" i="14"/>
  <c r="B61" i="14"/>
  <c r="Q58" i="32" l="1"/>
  <c r="X58" i="32" s="1"/>
  <c r="AE58" i="32" s="1"/>
  <c r="P58" i="32"/>
  <c r="W58" i="32" s="1"/>
  <c r="AD58" i="32" s="1"/>
  <c r="O58" i="32"/>
  <c r="V58" i="32" s="1"/>
  <c r="AC58" i="32" s="1"/>
  <c r="N58" i="32"/>
  <c r="U58" i="32" s="1"/>
  <c r="AB58" i="32" s="1"/>
  <c r="M58" i="32"/>
  <c r="T58" i="32" s="1"/>
  <c r="AA58" i="32" s="1"/>
  <c r="L58" i="32"/>
  <c r="S58" i="32" s="1"/>
  <c r="Z58" i="32" s="1"/>
  <c r="D59" i="32"/>
  <c r="B61" i="32"/>
  <c r="K59" i="32"/>
  <c r="J58" i="32"/>
  <c r="I58" i="32"/>
  <c r="H58" i="32"/>
  <c r="G58" i="32"/>
  <c r="F58" i="32"/>
  <c r="E58" i="32"/>
  <c r="Q59" i="31"/>
  <c r="X59" i="31" s="1"/>
  <c r="AE59" i="31" s="1"/>
  <c r="P59" i="31"/>
  <c r="W59" i="31" s="1"/>
  <c r="AD59" i="31" s="1"/>
  <c r="O59" i="31"/>
  <c r="V59" i="31" s="1"/>
  <c r="AC59" i="31" s="1"/>
  <c r="N59" i="31"/>
  <c r="U59" i="31" s="1"/>
  <c r="AB59" i="31" s="1"/>
  <c r="M59" i="31"/>
  <c r="T59" i="31" s="1"/>
  <c r="AA59" i="31" s="1"/>
  <c r="L59" i="31"/>
  <c r="S59" i="31" s="1"/>
  <c r="Z59" i="31" s="1"/>
  <c r="K60" i="31"/>
  <c r="D60" i="31"/>
  <c r="B62" i="31"/>
  <c r="E59" i="31"/>
  <c r="J59" i="31"/>
  <c r="I59" i="31"/>
  <c r="H59" i="31"/>
  <c r="G59" i="31"/>
  <c r="F59" i="31"/>
  <c r="J59" i="27"/>
  <c r="I59" i="27"/>
  <c r="H59" i="27"/>
  <c r="G59" i="27"/>
  <c r="F59" i="27"/>
  <c r="E59" i="27"/>
  <c r="M59" i="27"/>
  <c r="T59" i="27" s="1"/>
  <c r="AA59" i="27" s="1"/>
  <c r="L59" i="27"/>
  <c r="S59" i="27" s="1"/>
  <c r="Z59" i="27" s="1"/>
  <c r="Q59" i="27"/>
  <c r="X59" i="27" s="1"/>
  <c r="AE59" i="27" s="1"/>
  <c r="P59" i="27"/>
  <c r="W59" i="27" s="1"/>
  <c r="AD59" i="27" s="1"/>
  <c r="O59" i="27"/>
  <c r="V59" i="27" s="1"/>
  <c r="AC59" i="27" s="1"/>
  <c r="N59" i="27"/>
  <c r="U59" i="27" s="1"/>
  <c r="AB59" i="27" s="1"/>
  <c r="D60" i="27"/>
  <c r="B62" i="27"/>
  <c r="K60" i="27"/>
  <c r="B62" i="26"/>
  <c r="K60" i="26"/>
  <c r="D60" i="26"/>
  <c r="P59" i="26"/>
  <c r="W59" i="26" s="1"/>
  <c r="AD59" i="26" s="1"/>
  <c r="O59" i="26"/>
  <c r="V59" i="26" s="1"/>
  <c r="AC59" i="26" s="1"/>
  <c r="N59" i="26"/>
  <c r="U59" i="26" s="1"/>
  <c r="AB59" i="26" s="1"/>
  <c r="M59" i="26"/>
  <c r="T59" i="26" s="1"/>
  <c r="AA59" i="26" s="1"/>
  <c r="L59" i="26"/>
  <c r="S59" i="26" s="1"/>
  <c r="Z59" i="26" s="1"/>
  <c r="Q59" i="26"/>
  <c r="X59" i="26" s="1"/>
  <c r="AE59" i="26" s="1"/>
  <c r="J59" i="26"/>
  <c r="I59" i="26"/>
  <c r="H59" i="26"/>
  <c r="E59" i="26"/>
  <c r="F59" i="26"/>
  <c r="G59" i="26"/>
  <c r="K60" i="14"/>
  <c r="B62" i="14"/>
  <c r="D60" i="14"/>
  <c r="J59" i="14"/>
  <c r="F59" i="14"/>
  <c r="E59" i="14"/>
  <c r="I59" i="14"/>
  <c r="H59" i="14"/>
  <c r="G59" i="14"/>
  <c r="O59" i="14"/>
  <c r="M59" i="14"/>
  <c r="N59" i="14"/>
  <c r="L59" i="14"/>
  <c r="Q59" i="14"/>
  <c r="P59" i="14"/>
  <c r="K60" i="32" l="1"/>
  <c r="D60" i="32"/>
  <c r="B62" i="32"/>
  <c r="E59" i="32"/>
  <c r="J59" i="32"/>
  <c r="I59" i="32"/>
  <c r="H59" i="32"/>
  <c r="G59" i="32"/>
  <c r="F59" i="32"/>
  <c r="Q59" i="32"/>
  <c r="X59" i="32" s="1"/>
  <c r="AE59" i="32" s="1"/>
  <c r="P59" i="32"/>
  <c r="W59" i="32" s="1"/>
  <c r="AD59" i="32" s="1"/>
  <c r="O59" i="32"/>
  <c r="V59" i="32" s="1"/>
  <c r="AC59" i="32" s="1"/>
  <c r="N59" i="32"/>
  <c r="U59" i="32" s="1"/>
  <c r="AB59" i="32" s="1"/>
  <c r="M59" i="32"/>
  <c r="T59" i="32" s="1"/>
  <c r="AA59" i="32" s="1"/>
  <c r="L59" i="32"/>
  <c r="S59" i="32" s="1"/>
  <c r="Z59" i="32" s="1"/>
  <c r="D61" i="31"/>
  <c r="B63" i="31"/>
  <c r="K61" i="31"/>
  <c r="J60" i="31"/>
  <c r="I60" i="31"/>
  <c r="H60" i="31"/>
  <c r="G60" i="31"/>
  <c r="F60" i="31"/>
  <c r="E60" i="31"/>
  <c r="L60" i="31"/>
  <c r="S60" i="31" s="1"/>
  <c r="Z60" i="31" s="1"/>
  <c r="Q60" i="31"/>
  <c r="X60" i="31" s="1"/>
  <c r="AE60" i="31" s="1"/>
  <c r="P60" i="31"/>
  <c r="W60" i="31" s="1"/>
  <c r="AD60" i="31" s="1"/>
  <c r="O60" i="31"/>
  <c r="V60" i="31" s="1"/>
  <c r="AC60" i="31" s="1"/>
  <c r="N60" i="31"/>
  <c r="U60" i="31" s="1"/>
  <c r="AB60" i="31" s="1"/>
  <c r="M60" i="31"/>
  <c r="T60" i="31" s="1"/>
  <c r="AA60" i="31" s="1"/>
  <c r="Q60" i="27"/>
  <c r="X60" i="27" s="1"/>
  <c r="AE60" i="27" s="1"/>
  <c r="P60" i="27"/>
  <c r="W60" i="27" s="1"/>
  <c r="AD60" i="27" s="1"/>
  <c r="O60" i="27"/>
  <c r="V60" i="27" s="1"/>
  <c r="AC60" i="27" s="1"/>
  <c r="N60" i="27"/>
  <c r="U60" i="27" s="1"/>
  <c r="AB60" i="27" s="1"/>
  <c r="M60" i="27"/>
  <c r="T60" i="27" s="1"/>
  <c r="AA60" i="27" s="1"/>
  <c r="L60" i="27"/>
  <c r="S60" i="27" s="1"/>
  <c r="Z60" i="27" s="1"/>
  <c r="D61" i="27"/>
  <c r="B63" i="27"/>
  <c r="K61" i="27"/>
  <c r="I60" i="27"/>
  <c r="H60" i="27"/>
  <c r="G60" i="27"/>
  <c r="F60" i="27"/>
  <c r="E60" i="27"/>
  <c r="J60" i="27"/>
  <c r="J60" i="26"/>
  <c r="I60" i="26"/>
  <c r="H60" i="26"/>
  <c r="G60" i="26"/>
  <c r="F60" i="26"/>
  <c r="E60" i="26"/>
  <c r="L60" i="26"/>
  <c r="S60" i="26" s="1"/>
  <c r="Z60" i="26" s="1"/>
  <c r="Q60" i="26"/>
  <c r="X60" i="26" s="1"/>
  <c r="AE60" i="26" s="1"/>
  <c r="P60" i="26"/>
  <c r="W60" i="26" s="1"/>
  <c r="AD60" i="26" s="1"/>
  <c r="M60" i="26"/>
  <c r="T60" i="26" s="1"/>
  <c r="AA60" i="26" s="1"/>
  <c r="O60" i="26"/>
  <c r="V60" i="26" s="1"/>
  <c r="AC60" i="26" s="1"/>
  <c r="N60" i="26"/>
  <c r="U60" i="26" s="1"/>
  <c r="AB60" i="26" s="1"/>
  <c r="D61" i="26"/>
  <c r="B63" i="26"/>
  <c r="K61" i="26"/>
  <c r="B63" i="14"/>
  <c r="D61" i="14"/>
  <c r="K61" i="14"/>
  <c r="J60" i="14"/>
  <c r="G60" i="14"/>
  <c r="H60" i="14"/>
  <c r="E60" i="14"/>
  <c r="I60" i="14"/>
  <c r="F60" i="14"/>
  <c r="M60" i="14"/>
  <c r="Q60" i="14"/>
  <c r="P60" i="14"/>
  <c r="O60" i="14"/>
  <c r="N60" i="14"/>
  <c r="L60" i="14"/>
  <c r="D61" i="32" l="1"/>
  <c r="B63" i="32"/>
  <c r="K61" i="32"/>
  <c r="J60" i="32"/>
  <c r="I60" i="32"/>
  <c r="H60" i="32"/>
  <c r="G60" i="32"/>
  <c r="F60" i="32"/>
  <c r="E60" i="32"/>
  <c r="L60" i="32"/>
  <c r="S60" i="32" s="1"/>
  <c r="Z60" i="32" s="1"/>
  <c r="Q60" i="32"/>
  <c r="X60" i="32" s="1"/>
  <c r="AE60" i="32" s="1"/>
  <c r="P60" i="32"/>
  <c r="W60" i="32" s="1"/>
  <c r="AD60" i="32" s="1"/>
  <c r="O60" i="32"/>
  <c r="V60" i="32" s="1"/>
  <c r="AC60" i="32" s="1"/>
  <c r="N60" i="32"/>
  <c r="U60" i="32" s="1"/>
  <c r="AB60" i="32" s="1"/>
  <c r="M60" i="32"/>
  <c r="T60" i="32" s="1"/>
  <c r="AA60" i="32" s="1"/>
  <c r="Q61" i="31"/>
  <c r="X61" i="31" s="1"/>
  <c r="AE61" i="31" s="1"/>
  <c r="P61" i="31"/>
  <c r="W61" i="31" s="1"/>
  <c r="AD61" i="31" s="1"/>
  <c r="O61" i="31"/>
  <c r="V61" i="31" s="1"/>
  <c r="AC61" i="31" s="1"/>
  <c r="N61" i="31"/>
  <c r="U61" i="31" s="1"/>
  <c r="AB61" i="31" s="1"/>
  <c r="M61" i="31"/>
  <c r="T61" i="31" s="1"/>
  <c r="AA61" i="31" s="1"/>
  <c r="L61" i="31"/>
  <c r="S61" i="31" s="1"/>
  <c r="Z61" i="31" s="1"/>
  <c r="B64" i="31"/>
  <c r="K62" i="31"/>
  <c r="D62" i="31"/>
  <c r="G61" i="31"/>
  <c r="F61" i="31"/>
  <c r="E61" i="31"/>
  <c r="J61" i="31"/>
  <c r="I61" i="31"/>
  <c r="H61" i="31"/>
  <c r="E61" i="27"/>
  <c r="J61" i="27"/>
  <c r="I61" i="27"/>
  <c r="H61" i="27"/>
  <c r="G61" i="27"/>
  <c r="F61" i="27"/>
  <c r="B64" i="27"/>
  <c r="K62" i="27"/>
  <c r="D62" i="27"/>
  <c r="Q61" i="27"/>
  <c r="X61" i="27" s="1"/>
  <c r="AE61" i="27" s="1"/>
  <c r="P61" i="27"/>
  <c r="W61" i="27" s="1"/>
  <c r="AD61" i="27" s="1"/>
  <c r="O61" i="27"/>
  <c r="V61" i="27" s="1"/>
  <c r="AC61" i="27" s="1"/>
  <c r="N61" i="27"/>
  <c r="U61" i="27" s="1"/>
  <c r="AB61" i="27" s="1"/>
  <c r="M61" i="27"/>
  <c r="T61" i="27" s="1"/>
  <c r="AA61" i="27" s="1"/>
  <c r="L61" i="27"/>
  <c r="S61" i="27" s="1"/>
  <c r="Z61" i="27" s="1"/>
  <c r="D62" i="26"/>
  <c r="B64" i="26"/>
  <c r="K62" i="26"/>
  <c r="Q61" i="26"/>
  <c r="X61" i="26" s="1"/>
  <c r="AE61" i="26" s="1"/>
  <c r="P61" i="26"/>
  <c r="W61" i="26" s="1"/>
  <c r="AD61" i="26" s="1"/>
  <c r="O61" i="26"/>
  <c r="V61" i="26" s="1"/>
  <c r="AC61" i="26" s="1"/>
  <c r="N61" i="26"/>
  <c r="U61" i="26" s="1"/>
  <c r="AB61" i="26" s="1"/>
  <c r="M61" i="26"/>
  <c r="T61" i="26" s="1"/>
  <c r="AA61" i="26" s="1"/>
  <c r="L61" i="26"/>
  <c r="S61" i="26" s="1"/>
  <c r="Z61" i="26" s="1"/>
  <c r="H61" i="26"/>
  <c r="G61" i="26"/>
  <c r="F61" i="26"/>
  <c r="E61" i="26"/>
  <c r="I61" i="26"/>
  <c r="J61" i="26"/>
  <c r="L61" i="14"/>
  <c r="Q61" i="14"/>
  <c r="P61" i="14"/>
  <c r="N61" i="14"/>
  <c r="M61" i="14"/>
  <c r="O61" i="14"/>
  <c r="J61" i="14"/>
  <c r="H61" i="14"/>
  <c r="I61" i="14"/>
  <c r="E61" i="14"/>
  <c r="G61" i="14"/>
  <c r="F61" i="14"/>
  <c r="K62" i="14"/>
  <c r="D62" i="14"/>
  <c r="B64" i="14"/>
  <c r="Q61" i="32" l="1"/>
  <c r="X61" i="32" s="1"/>
  <c r="AE61" i="32" s="1"/>
  <c r="P61" i="32"/>
  <c r="W61" i="32" s="1"/>
  <c r="AD61" i="32" s="1"/>
  <c r="O61" i="32"/>
  <c r="V61" i="32" s="1"/>
  <c r="AC61" i="32" s="1"/>
  <c r="N61" i="32"/>
  <c r="U61" i="32" s="1"/>
  <c r="AB61" i="32" s="1"/>
  <c r="M61" i="32"/>
  <c r="T61" i="32" s="1"/>
  <c r="AA61" i="32" s="1"/>
  <c r="L61" i="32"/>
  <c r="S61" i="32" s="1"/>
  <c r="Z61" i="32" s="1"/>
  <c r="B64" i="32"/>
  <c r="K62" i="32"/>
  <c r="D62" i="32"/>
  <c r="G61" i="32"/>
  <c r="F61" i="32"/>
  <c r="E61" i="32"/>
  <c r="J61" i="32"/>
  <c r="I61" i="32"/>
  <c r="H61" i="32"/>
  <c r="J62" i="31"/>
  <c r="I62" i="31"/>
  <c r="H62" i="31"/>
  <c r="G62" i="31"/>
  <c r="F62" i="31"/>
  <c r="E62" i="31"/>
  <c r="N62" i="31"/>
  <c r="U62" i="31" s="1"/>
  <c r="AB62" i="31" s="1"/>
  <c r="M62" i="31"/>
  <c r="T62" i="31" s="1"/>
  <c r="AA62" i="31" s="1"/>
  <c r="L62" i="31"/>
  <c r="S62" i="31" s="1"/>
  <c r="Z62" i="31" s="1"/>
  <c r="Q62" i="31"/>
  <c r="X62" i="31" s="1"/>
  <c r="AE62" i="31" s="1"/>
  <c r="P62" i="31"/>
  <c r="W62" i="31" s="1"/>
  <c r="AD62" i="31" s="1"/>
  <c r="O62" i="31"/>
  <c r="V62" i="31" s="1"/>
  <c r="AC62" i="31" s="1"/>
  <c r="D63" i="31"/>
  <c r="B65" i="31"/>
  <c r="K63" i="31"/>
  <c r="J62" i="27"/>
  <c r="I62" i="27"/>
  <c r="H62" i="27"/>
  <c r="G62" i="27"/>
  <c r="F62" i="27"/>
  <c r="E62" i="27"/>
  <c r="M62" i="27"/>
  <c r="T62" i="27" s="1"/>
  <c r="AA62" i="27" s="1"/>
  <c r="L62" i="27"/>
  <c r="S62" i="27" s="1"/>
  <c r="Z62" i="27" s="1"/>
  <c r="Q62" i="27"/>
  <c r="X62" i="27" s="1"/>
  <c r="AE62" i="27" s="1"/>
  <c r="P62" i="27"/>
  <c r="W62" i="27" s="1"/>
  <c r="AD62" i="27" s="1"/>
  <c r="O62" i="27"/>
  <c r="V62" i="27" s="1"/>
  <c r="AC62" i="27" s="1"/>
  <c r="N62" i="27"/>
  <c r="U62" i="27" s="1"/>
  <c r="AB62" i="27" s="1"/>
  <c r="D63" i="27"/>
  <c r="K63" i="27"/>
  <c r="B65" i="27"/>
  <c r="B65" i="26"/>
  <c r="K63" i="26"/>
  <c r="D63" i="26"/>
  <c r="P62" i="26"/>
  <c r="W62" i="26" s="1"/>
  <c r="AD62" i="26" s="1"/>
  <c r="O62" i="26"/>
  <c r="V62" i="26" s="1"/>
  <c r="AC62" i="26" s="1"/>
  <c r="N62" i="26"/>
  <c r="U62" i="26" s="1"/>
  <c r="AB62" i="26" s="1"/>
  <c r="M62" i="26"/>
  <c r="T62" i="26" s="1"/>
  <c r="AA62" i="26" s="1"/>
  <c r="L62" i="26"/>
  <c r="S62" i="26" s="1"/>
  <c r="Z62" i="26" s="1"/>
  <c r="Q62" i="26"/>
  <c r="X62" i="26" s="1"/>
  <c r="AE62" i="26" s="1"/>
  <c r="J62" i="26"/>
  <c r="I62" i="26"/>
  <c r="H62" i="26"/>
  <c r="E62" i="26"/>
  <c r="G62" i="26"/>
  <c r="F62" i="26"/>
  <c r="K63" i="14"/>
  <c r="D63" i="14"/>
  <c r="B65" i="14"/>
  <c r="I62" i="14"/>
  <c r="F62" i="14"/>
  <c r="H62" i="14"/>
  <c r="G62" i="14"/>
  <c r="E62" i="14"/>
  <c r="J62" i="14"/>
  <c r="P62" i="14"/>
  <c r="O62" i="14"/>
  <c r="N62" i="14"/>
  <c r="M62" i="14"/>
  <c r="L62" i="14"/>
  <c r="Q62" i="14"/>
  <c r="N62" i="32" l="1"/>
  <c r="U62" i="32" s="1"/>
  <c r="AB62" i="32" s="1"/>
  <c r="M62" i="32"/>
  <c r="T62" i="32" s="1"/>
  <c r="AA62" i="32" s="1"/>
  <c r="L62" i="32"/>
  <c r="S62" i="32" s="1"/>
  <c r="Z62" i="32" s="1"/>
  <c r="Q62" i="32"/>
  <c r="X62" i="32" s="1"/>
  <c r="AE62" i="32" s="1"/>
  <c r="P62" i="32"/>
  <c r="W62" i="32" s="1"/>
  <c r="AD62" i="32" s="1"/>
  <c r="O62" i="32"/>
  <c r="V62" i="32" s="1"/>
  <c r="AC62" i="32" s="1"/>
  <c r="J62" i="32"/>
  <c r="I62" i="32"/>
  <c r="H62" i="32"/>
  <c r="G62" i="32"/>
  <c r="F62" i="32"/>
  <c r="E62" i="32"/>
  <c r="D63" i="32"/>
  <c r="B65" i="32"/>
  <c r="K63" i="32"/>
  <c r="Q63" i="31"/>
  <c r="X63" i="31" s="1"/>
  <c r="AE63" i="31" s="1"/>
  <c r="P63" i="31"/>
  <c r="W63" i="31" s="1"/>
  <c r="AD63" i="31" s="1"/>
  <c r="O63" i="31"/>
  <c r="V63" i="31" s="1"/>
  <c r="AC63" i="31" s="1"/>
  <c r="N63" i="31"/>
  <c r="U63" i="31" s="1"/>
  <c r="AB63" i="31" s="1"/>
  <c r="M63" i="31"/>
  <c r="T63" i="31" s="1"/>
  <c r="AA63" i="31" s="1"/>
  <c r="L63" i="31"/>
  <c r="S63" i="31" s="1"/>
  <c r="Z63" i="31" s="1"/>
  <c r="D64" i="31"/>
  <c r="B66" i="31"/>
  <c r="K64" i="31"/>
  <c r="I63" i="31"/>
  <c r="H63" i="31"/>
  <c r="G63" i="31"/>
  <c r="F63" i="31"/>
  <c r="E63" i="31"/>
  <c r="J63" i="31"/>
  <c r="D64" i="27"/>
  <c r="K64" i="27"/>
  <c r="B66" i="27"/>
  <c r="Q63" i="27"/>
  <c r="X63" i="27" s="1"/>
  <c r="AE63" i="27" s="1"/>
  <c r="P63" i="27"/>
  <c r="W63" i="27" s="1"/>
  <c r="AD63" i="27" s="1"/>
  <c r="O63" i="27"/>
  <c r="V63" i="27" s="1"/>
  <c r="AC63" i="27" s="1"/>
  <c r="N63" i="27"/>
  <c r="U63" i="27" s="1"/>
  <c r="AB63" i="27" s="1"/>
  <c r="M63" i="27"/>
  <c r="T63" i="27" s="1"/>
  <c r="AA63" i="27" s="1"/>
  <c r="L63" i="27"/>
  <c r="S63" i="27" s="1"/>
  <c r="Z63" i="27" s="1"/>
  <c r="I63" i="27"/>
  <c r="H63" i="27"/>
  <c r="G63" i="27"/>
  <c r="F63" i="27"/>
  <c r="E63" i="27"/>
  <c r="J63" i="27"/>
  <c r="J63" i="26"/>
  <c r="I63" i="26"/>
  <c r="H63" i="26"/>
  <c r="G63" i="26"/>
  <c r="F63" i="26"/>
  <c r="E63" i="26"/>
  <c r="L63" i="26"/>
  <c r="S63" i="26" s="1"/>
  <c r="Z63" i="26" s="1"/>
  <c r="Q63" i="26"/>
  <c r="X63" i="26" s="1"/>
  <c r="AE63" i="26" s="1"/>
  <c r="P63" i="26"/>
  <c r="W63" i="26" s="1"/>
  <c r="AD63" i="26" s="1"/>
  <c r="M63" i="26"/>
  <c r="T63" i="26" s="1"/>
  <c r="AA63" i="26" s="1"/>
  <c r="N63" i="26"/>
  <c r="U63" i="26" s="1"/>
  <c r="AB63" i="26" s="1"/>
  <c r="O63" i="26"/>
  <c r="V63" i="26" s="1"/>
  <c r="AC63" i="26" s="1"/>
  <c r="D64" i="26"/>
  <c r="K64" i="26"/>
  <c r="B66" i="26"/>
  <c r="F63" i="14"/>
  <c r="E63" i="14"/>
  <c r="G63" i="14"/>
  <c r="H63" i="14"/>
  <c r="J63" i="14"/>
  <c r="I63" i="14"/>
  <c r="D64" i="14"/>
  <c r="B66" i="14"/>
  <c r="K64" i="14"/>
  <c r="P63" i="14"/>
  <c r="N63" i="14"/>
  <c r="M63" i="14"/>
  <c r="O63" i="14"/>
  <c r="Q63" i="14"/>
  <c r="L63" i="14"/>
  <c r="Q63" i="32" l="1"/>
  <c r="X63" i="32" s="1"/>
  <c r="AE63" i="32" s="1"/>
  <c r="P63" i="32"/>
  <c r="W63" i="32" s="1"/>
  <c r="AD63" i="32" s="1"/>
  <c r="O63" i="32"/>
  <c r="V63" i="32" s="1"/>
  <c r="AC63" i="32" s="1"/>
  <c r="N63" i="32"/>
  <c r="U63" i="32" s="1"/>
  <c r="AB63" i="32" s="1"/>
  <c r="M63" i="32"/>
  <c r="T63" i="32" s="1"/>
  <c r="AA63" i="32" s="1"/>
  <c r="L63" i="32"/>
  <c r="S63" i="32" s="1"/>
  <c r="Z63" i="32" s="1"/>
  <c r="D64" i="32"/>
  <c r="B66" i="32"/>
  <c r="K64" i="32"/>
  <c r="I63" i="32"/>
  <c r="H63" i="32"/>
  <c r="G63" i="32"/>
  <c r="F63" i="32"/>
  <c r="E63" i="32"/>
  <c r="J63" i="32"/>
  <c r="K65" i="31"/>
  <c r="D65" i="31"/>
  <c r="B67" i="31"/>
  <c r="P64" i="31"/>
  <c r="W64" i="31" s="1"/>
  <c r="AD64" i="31" s="1"/>
  <c r="O64" i="31"/>
  <c r="V64" i="31" s="1"/>
  <c r="AC64" i="31" s="1"/>
  <c r="N64" i="31"/>
  <c r="U64" i="31" s="1"/>
  <c r="AB64" i="31" s="1"/>
  <c r="M64" i="31"/>
  <c r="T64" i="31" s="1"/>
  <c r="AA64" i="31" s="1"/>
  <c r="L64" i="31"/>
  <c r="S64" i="31" s="1"/>
  <c r="Z64" i="31" s="1"/>
  <c r="Q64" i="31"/>
  <c r="X64" i="31" s="1"/>
  <c r="AE64" i="31" s="1"/>
  <c r="J64" i="31"/>
  <c r="I64" i="31"/>
  <c r="H64" i="31"/>
  <c r="G64" i="31"/>
  <c r="F64" i="31"/>
  <c r="E64" i="31"/>
  <c r="Q64" i="27"/>
  <c r="X64" i="27" s="1"/>
  <c r="AE64" i="27" s="1"/>
  <c r="P64" i="27"/>
  <c r="W64" i="27" s="1"/>
  <c r="AD64" i="27" s="1"/>
  <c r="O64" i="27"/>
  <c r="V64" i="27" s="1"/>
  <c r="AC64" i="27" s="1"/>
  <c r="N64" i="27"/>
  <c r="U64" i="27" s="1"/>
  <c r="AB64" i="27" s="1"/>
  <c r="M64" i="27"/>
  <c r="T64" i="27" s="1"/>
  <c r="AA64" i="27" s="1"/>
  <c r="L64" i="27"/>
  <c r="S64" i="27" s="1"/>
  <c r="Z64" i="27" s="1"/>
  <c r="K65" i="27"/>
  <c r="B67" i="27"/>
  <c r="D65" i="27"/>
  <c r="E64" i="27"/>
  <c r="J64" i="27"/>
  <c r="I64" i="27"/>
  <c r="H64" i="27"/>
  <c r="G64" i="27"/>
  <c r="F64" i="27"/>
  <c r="D65" i="26"/>
  <c r="B67" i="26"/>
  <c r="K65" i="26"/>
  <c r="Q64" i="26"/>
  <c r="X64" i="26" s="1"/>
  <c r="AE64" i="26" s="1"/>
  <c r="P64" i="26"/>
  <c r="W64" i="26" s="1"/>
  <c r="AD64" i="26" s="1"/>
  <c r="O64" i="26"/>
  <c r="V64" i="26" s="1"/>
  <c r="AC64" i="26" s="1"/>
  <c r="N64" i="26"/>
  <c r="U64" i="26" s="1"/>
  <c r="AB64" i="26" s="1"/>
  <c r="M64" i="26"/>
  <c r="T64" i="26" s="1"/>
  <c r="AA64" i="26" s="1"/>
  <c r="L64" i="26"/>
  <c r="S64" i="26" s="1"/>
  <c r="Z64" i="26" s="1"/>
  <c r="H64" i="26"/>
  <c r="G64" i="26"/>
  <c r="F64" i="26"/>
  <c r="E64" i="26"/>
  <c r="I64" i="26"/>
  <c r="J64" i="26"/>
  <c r="L64" i="14"/>
  <c r="Q64" i="14"/>
  <c r="O64" i="14"/>
  <c r="N64" i="14"/>
  <c r="M64" i="14"/>
  <c r="P64" i="14"/>
  <c r="B67" i="14"/>
  <c r="D65" i="14"/>
  <c r="K65" i="14"/>
  <c r="I64" i="14"/>
  <c r="G64" i="14"/>
  <c r="J64" i="14"/>
  <c r="F64" i="14"/>
  <c r="E64" i="14"/>
  <c r="H64" i="14"/>
  <c r="P64" i="32" l="1"/>
  <c r="W64" i="32" s="1"/>
  <c r="AD64" i="32" s="1"/>
  <c r="O64" i="32"/>
  <c r="V64" i="32" s="1"/>
  <c r="AC64" i="32" s="1"/>
  <c r="N64" i="32"/>
  <c r="U64" i="32" s="1"/>
  <c r="AB64" i="32" s="1"/>
  <c r="M64" i="32"/>
  <c r="T64" i="32" s="1"/>
  <c r="AA64" i="32" s="1"/>
  <c r="L64" i="32"/>
  <c r="S64" i="32" s="1"/>
  <c r="Z64" i="32" s="1"/>
  <c r="Q64" i="32"/>
  <c r="X64" i="32" s="1"/>
  <c r="AE64" i="32" s="1"/>
  <c r="J64" i="32"/>
  <c r="I64" i="32"/>
  <c r="H64" i="32"/>
  <c r="G64" i="32"/>
  <c r="F64" i="32"/>
  <c r="E64" i="32"/>
  <c r="K65" i="32"/>
  <c r="D65" i="32"/>
  <c r="B67" i="32"/>
  <c r="D66" i="31"/>
  <c r="B68" i="31"/>
  <c r="K66" i="31"/>
  <c r="J65" i="31"/>
  <c r="I65" i="31"/>
  <c r="H65" i="31"/>
  <c r="G65" i="31"/>
  <c r="F65" i="31"/>
  <c r="E65" i="31"/>
  <c r="Q65" i="31"/>
  <c r="X65" i="31" s="1"/>
  <c r="AE65" i="31" s="1"/>
  <c r="P65" i="31"/>
  <c r="W65" i="31" s="1"/>
  <c r="AD65" i="31" s="1"/>
  <c r="O65" i="31"/>
  <c r="V65" i="31" s="1"/>
  <c r="AC65" i="31" s="1"/>
  <c r="N65" i="31"/>
  <c r="U65" i="31" s="1"/>
  <c r="AB65" i="31" s="1"/>
  <c r="M65" i="31"/>
  <c r="T65" i="31" s="1"/>
  <c r="AA65" i="31" s="1"/>
  <c r="L65" i="31"/>
  <c r="S65" i="31" s="1"/>
  <c r="Z65" i="31" s="1"/>
  <c r="M65" i="27"/>
  <c r="T65" i="27" s="1"/>
  <c r="AA65" i="27" s="1"/>
  <c r="O65" i="27"/>
  <c r="V65" i="27" s="1"/>
  <c r="AC65" i="27" s="1"/>
  <c r="N65" i="27"/>
  <c r="U65" i="27" s="1"/>
  <c r="AB65" i="27" s="1"/>
  <c r="L65" i="27"/>
  <c r="S65" i="27" s="1"/>
  <c r="Z65" i="27" s="1"/>
  <c r="Q65" i="27"/>
  <c r="X65" i="27" s="1"/>
  <c r="AE65" i="27" s="1"/>
  <c r="P65" i="27"/>
  <c r="W65" i="27" s="1"/>
  <c r="AD65" i="27" s="1"/>
  <c r="J65" i="27"/>
  <c r="I65" i="27"/>
  <c r="H65" i="27"/>
  <c r="G65" i="27"/>
  <c r="F65" i="27"/>
  <c r="E65" i="27"/>
  <c r="K66" i="27"/>
  <c r="B68" i="27"/>
  <c r="D66" i="27"/>
  <c r="B68" i="26"/>
  <c r="K66" i="26"/>
  <c r="D66" i="26"/>
  <c r="P65" i="26"/>
  <c r="W65" i="26" s="1"/>
  <c r="AD65" i="26" s="1"/>
  <c r="O65" i="26"/>
  <c r="V65" i="26" s="1"/>
  <c r="AC65" i="26" s="1"/>
  <c r="N65" i="26"/>
  <c r="U65" i="26" s="1"/>
  <c r="AB65" i="26" s="1"/>
  <c r="M65" i="26"/>
  <c r="T65" i="26" s="1"/>
  <c r="AA65" i="26" s="1"/>
  <c r="L65" i="26"/>
  <c r="S65" i="26" s="1"/>
  <c r="Z65" i="26" s="1"/>
  <c r="Q65" i="26"/>
  <c r="X65" i="26" s="1"/>
  <c r="AE65" i="26" s="1"/>
  <c r="J65" i="26"/>
  <c r="I65" i="26"/>
  <c r="H65" i="26"/>
  <c r="E65" i="26"/>
  <c r="G65" i="26"/>
  <c r="F65" i="26"/>
  <c r="J65" i="14"/>
  <c r="E65" i="14"/>
  <c r="I65" i="14"/>
  <c r="F65" i="14"/>
  <c r="H65" i="14"/>
  <c r="G65" i="14"/>
  <c r="Q65" i="14"/>
  <c r="L65" i="14"/>
  <c r="N65" i="14"/>
  <c r="P65" i="14"/>
  <c r="O65" i="14"/>
  <c r="M65" i="14"/>
  <c r="D66" i="14"/>
  <c r="B68" i="14"/>
  <c r="K66" i="14"/>
  <c r="D66" i="32" l="1"/>
  <c r="B68" i="32"/>
  <c r="K66" i="32"/>
  <c r="J65" i="32"/>
  <c r="I65" i="32"/>
  <c r="H65" i="32"/>
  <c r="G65" i="32"/>
  <c r="F65" i="32"/>
  <c r="E65" i="32"/>
  <c r="Q65" i="32"/>
  <c r="X65" i="32" s="1"/>
  <c r="AE65" i="32" s="1"/>
  <c r="P65" i="32"/>
  <c r="W65" i="32" s="1"/>
  <c r="AD65" i="32" s="1"/>
  <c r="O65" i="32"/>
  <c r="V65" i="32" s="1"/>
  <c r="AC65" i="32" s="1"/>
  <c r="N65" i="32"/>
  <c r="U65" i="32" s="1"/>
  <c r="AB65" i="32" s="1"/>
  <c r="M65" i="32"/>
  <c r="T65" i="32" s="1"/>
  <c r="AA65" i="32" s="1"/>
  <c r="L65" i="32"/>
  <c r="S65" i="32" s="1"/>
  <c r="Z65" i="32" s="1"/>
  <c r="Q66" i="31"/>
  <c r="X66" i="31" s="1"/>
  <c r="AE66" i="31" s="1"/>
  <c r="P66" i="31"/>
  <c r="W66" i="31" s="1"/>
  <c r="AD66" i="31" s="1"/>
  <c r="O66" i="31"/>
  <c r="V66" i="31" s="1"/>
  <c r="AC66" i="31" s="1"/>
  <c r="N66" i="31"/>
  <c r="U66" i="31" s="1"/>
  <c r="AB66" i="31" s="1"/>
  <c r="M66" i="31"/>
  <c r="T66" i="31" s="1"/>
  <c r="AA66" i="31" s="1"/>
  <c r="L66" i="31"/>
  <c r="S66" i="31" s="1"/>
  <c r="Z66" i="31" s="1"/>
  <c r="B69" i="31"/>
  <c r="K67" i="31"/>
  <c r="D67" i="31"/>
  <c r="F66" i="31"/>
  <c r="E66" i="31"/>
  <c r="J66" i="31"/>
  <c r="I66" i="31"/>
  <c r="H66" i="31"/>
  <c r="G66" i="31"/>
  <c r="K67" i="27"/>
  <c r="B69" i="27"/>
  <c r="D67" i="27"/>
  <c r="I66" i="27"/>
  <c r="J66" i="27"/>
  <c r="H66" i="27"/>
  <c r="G66" i="27"/>
  <c r="F66" i="27"/>
  <c r="E66" i="27"/>
  <c r="M66" i="27"/>
  <c r="T66" i="27" s="1"/>
  <c r="AA66" i="27" s="1"/>
  <c r="L66" i="27"/>
  <c r="S66" i="27" s="1"/>
  <c r="Z66" i="27" s="1"/>
  <c r="Q66" i="27"/>
  <c r="X66" i="27" s="1"/>
  <c r="AE66" i="27" s="1"/>
  <c r="P66" i="27"/>
  <c r="W66" i="27" s="1"/>
  <c r="AD66" i="27" s="1"/>
  <c r="O66" i="27"/>
  <c r="V66" i="27" s="1"/>
  <c r="AC66" i="27" s="1"/>
  <c r="N66" i="27"/>
  <c r="U66" i="27" s="1"/>
  <c r="AB66" i="27" s="1"/>
  <c r="J66" i="26"/>
  <c r="I66" i="26"/>
  <c r="H66" i="26"/>
  <c r="G66" i="26"/>
  <c r="F66" i="26"/>
  <c r="E66" i="26"/>
  <c r="L66" i="26"/>
  <c r="S66" i="26" s="1"/>
  <c r="Z66" i="26" s="1"/>
  <c r="Q66" i="26"/>
  <c r="X66" i="26" s="1"/>
  <c r="AE66" i="26" s="1"/>
  <c r="P66" i="26"/>
  <c r="W66" i="26" s="1"/>
  <c r="AD66" i="26" s="1"/>
  <c r="M66" i="26"/>
  <c r="T66" i="26" s="1"/>
  <c r="AA66" i="26" s="1"/>
  <c r="O66" i="26"/>
  <c r="V66" i="26" s="1"/>
  <c r="AC66" i="26" s="1"/>
  <c r="N66" i="26"/>
  <c r="U66" i="26" s="1"/>
  <c r="AB66" i="26" s="1"/>
  <c r="D67" i="26"/>
  <c r="K67" i="26"/>
  <c r="B69" i="26"/>
  <c r="P66" i="14"/>
  <c r="L66" i="14"/>
  <c r="O66" i="14"/>
  <c r="N66" i="14"/>
  <c r="M66" i="14"/>
  <c r="Q66" i="14"/>
  <c r="D67" i="14"/>
  <c r="K67" i="14"/>
  <c r="B69" i="14"/>
  <c r="E66" i="14"/>
  <c r="J66" i="14"/>
  <c r="F66" i="14"/>
  <c r="I66" i="14"/>
  <c r="H66" i="14"/>
  <c r="G66" i="14"/>
  <c r="Q66" i="32" l="1"/>
  <c r="X66" i="32" s="1"/>
  <c r="AE66" i="32" s="1"/>
  <c r="P66" i="32"/>
  <c r="W66" i="32" s="1"/>
  <c r="AD66" i="32" s="1"/>
  <c r="O66" i="32"/>
  <c r="V66" i="32" s="1"/>
  <c r="AC66" i="32" s="1"/>
  <c r="N66" i="32"/>
  <c r="U66" i="32" s="1"/>
  <c r="AB66" i="32" s="1"/>
  <c r="M66" i="32"/>
  <c r="T66" i="32" s="1"/>
  <c r="AA66" i="32" s="1"/>
  <c r="L66" i="32"/>
  <c r="S66" i="32" s="1"/>
  <c r="Z66" i="32" s="1"/>
  <c r="B69" i="32"/>
  <c r="K67" i="32"/>
  <c r="D67" i="32"/>
  <c r="F66" i="32"/>
  <c r="E66" i="32"/>
  <c r="J66" i="32"/>
  <c r="I66" i="32"/>
  <c r="H66" i="32"/>
  <c r="G66" i="32"/>
  <c r="J67" i="31"/>
  <c r="I67" i="31"/>
  <c r="H67" i="31"/>
  <c r="G67" i="31"/>
  <c r="F67" i="31"/>
  <c r="E67" i="31"/>
  <c r="D68" i="31"/>
  <c r="B70" i="31"/>
  <c r="K68" i="31"/>
  <c r="M67" i="31"/>
  <c r="T67" i="31" s="1"/>
  <c r="AA67" i="31" s="1"/>
  <c r="L67" i="31"/>
  <c r="S67" i="31" s="1"/>
  <c r="Z67" i="31" s="1"/>
  <c r="Q67" i="31"/>
  <c r="X67" i="31" s="1"/>
  <c r="AE67" i="31" s="1"/>
  <c r="P67" i="31"/>
  <c r="W67" i="31" s="1"/>
  <c r="AD67" i="31" s="1"/>
  <c r="O67" i="31"/>
  <c r="V67" i="31" s="1"/>
  <c r="AC67" i="31" s="1"/>
  <c r="N67" i="31"/>
  <c r="U67" i="31" s="1"/>
  <c r="AB67" i="31" s="1"/>
  <c r="B70" i="27"/>
  <c r="D68" i="27"/>
  <c r="K68" i="27"/>
  <c r="E67" i="27"/>
  <c r="J67" i="27"/>
  <c r="I67" i="27"/>
  <c r="H67" i="27"/>
  <c r="G67" i="27"/>
  <c r="F67" i="27"/>
  <c r="Q67" i="27"/>
  <c r="X67" i="27" s="1"/>
  <c r="AE67" i="27" s="1"/>
  <c r="P67" i="27"/>
  <c r="W67" i="27" s="1"/>
  <c r="AD67" i="27" s="1"/>
  <c r="O67" i="27"/>
  <c r="V67" i="27" s="1"/>
  <c r="AC67" i="27" s="1"/>
  <c r="N67" i="27"/>
  <c r="U67" i="27" s="1"/>
  <c r="AB67" i="27" s="1"/>
  <c r="M67" i="27"/>
  <c r="T67" i="27" s="1"/>
  <c r="AA67" i="27" s="1"/>
  <c r="L67" i="27"/>
  <c r="S67" i="27" s="1"/>
  <c r="Z67" i="27" s="1"/>
  <c r="Q67" i="26"/>
  <c r="X67" i="26" s="1"/>
  <c r="AE67" i="26" s="1"/>
  <c r="P67" i="26"/>
  <c r="W67" i="26" s="1"/>
  <c r="AD67" i="26" s="1"/>
  <c r="O67" i="26"/>
  <c r="V67" i="26" s="1"/>
  <c r="AC67" i="26" s="1"/>
  <c r="N67" i="26"/>
  <c r="U67" i="26" s="1"/>
  <c r="AB67" i="26" s="1"/>
  <c r="M67" i="26"/>
  <c r="T67" i="26" s="1"/>
  <c r="AA67" i="26" s="1"/>
  <c r="L67" i="26"/>
  <c r="S67" i="26" s="1"/>
  <c r="Z67" i="26" s="1"/>
  <c r="D68" i="26"/>
  <c r="B70" i="26"/>
  <c r="K68" i="26"/>
  <c r="H67" i="26"/>
  <c r="G67" i="26"/>
  <c r="F67" i="26"/>
  <c r="E67" i="26"/>
  <c r="I67" i="26"/>
  <c r="J67" i="26"/>
  <c r="K68" i="14"/>
  <c r="B70" i="14"/>
  <c r="D68" i="14"/>
  <c r="O67" i="14"/>
  <c r="L67" i="14"/>
  <c r="M67" i="14"/>
  <c r="Q67" i="14"/>
  <c r="P67" i="14"/>
  <c r="N67" i="14"/>
  <c r="F67" i="14"/>
  <c r="G67" i="14"/>
  <c r="J67" i="14"/>
  <c r="E67" i="14"/>
  <c r="I67" i="14"/>
  <c r="H67" i="14"/>
  <c r="J67" i="32" l="1"/>
  <c r="I67" i="32"/>
  <c r="H67" i="32"/>
  <c r="G67" i="32"/>
  <c r="F67" i="32"/>
  <c r="E67" i="32"/>
  <c r="D68" i="32"/>
  <c r="B70" i="32"/>
  <c r="K68" i="32"/>
  <c r="M67" i="32"/>
  <c r="T67" i="32" s="1"/>
  <c r="AA67" i="32" s="1"/>
  <c r="L67" i="32"/>
  <c r="S67" i="32" s="1"/>
  <c r="Z67" i="32" s="1"/>
  <c r="Q67" i="32"/>
  <c r="X67" i="32" s="1"/>
  <c r="AE67" i="32" s="1"/>
  <c r="P67" i="32"/>
  <c r="W67" i="32" s="1"/>
  <c r="AD67" i="32" s="1"/>
  <c r="O67" i="32"/>
  <c r="V67" i="32" s="1"/>
  <c r="AC67" i="32" s="1"/>
  <c r="N67" i="32"/>
  <c r="U67" i="32" s="1"/>
  <c r="AB67" i="32" s="1"/>
  <c r="Q68" i="31"/>
  <c r="X68" i="31" s="1"/>
  <c r="AE68" i="31" s="1"/>
  <c r="P68" i="31"/>
  <c r="W68" i="31" s="1"/>
  <c r="AD68" i="31" s="1"/>
  <c r="O68" i="31"/>
  <c r="V68" i="31" s="1"/>
  <c r="AC68" i="31" s="1"/>
  <c r="N68" i="31"/>
  <c r="U68" i="31" s="1"/>
  <c r="AB68" i="31" s="1"/>
  <c r="M68" i="31"/>
  <c r="T68" i="31" s="1"/>
  <c r="AA68" i="31" s="1"/>
  <c r="L68" i="31"/>
  <c r="S68" i="31" s="1"/>
  <c r="Z68" i="31" s="1"/>
  <c r="H68" i="31"/>
  <c r="G68" i="31"/>
  <c r="F68" i="31"/>
  <c r="E68" i="31"/>
  <c r="J68" i="31"/>
  <c r="I68" i="31"/>
  <c r="B71" i="31"/>
  <c r="K69" i="31"/>
  <c r="D69" i="31"/>
  <c r="I68" i="27"/>
  <c r="H68" i="27"/>
  <c r="G68" i="27"/>
  <c r="F68" i="27"/>
  <c r="E68" i="27"/>
  <c r="J68" i="27"/>
  <c r="M68" i="27"/>
  <c r="T68" i="27" s="1"/>
  <c r="AA68" i="27" s="1"/>
  <c r="Q68" i="27"/>
  <c r="X68" i="27" s="1"/>
  <c r="AE68" i="27" s="1"/>
  <c r="P68" i="27"/>
  <c r="W68" i="27" s="1"/>
  <c r="AD68" i="27" s="1"/>
  <c r="O68" i="27"/>
  <c r="V68" i="27" s="1"/>
  <c r="AC68" i="27" s="1"/>
  <c r="N68" i="27"/>
  <c r="U68" i="27" s="1"/>
  <c r="AB68" i="27" s="1"/>
  <c r="L68" i="27"/>
  <c r="S68" i="27" s="1"/>
  <c r="Z68" i="27" s="1"/>
  <c r="B71" i="27"/>
  <c r="D69" i="27"/>
  <c r="K69" i="27"/>
  <c r="B71" i="26"/>
  <c r="K69" i="26"/>
  <c r="D69" i="26"/>
  <c r="P68" i="26"/>
  <c r="W68" i="26" s="1"/>
  <c r="AD68" i="26" s="1"/>
  <c r="O68" i="26"/>
  <c r="V68" i="26" s="1"/>
  <c r="AC68" i="26" s="1"/>
  <c r="N68" i="26"/>
  <c r="U68" i="26" s="1"/>
  <c r="AB68" i="26" s="1"/>
  <c r="M68" i="26"/>
  <c r="T68" i="26" s="1"/>
  <c r="AA68" i="26" s="1"/>
  <c r="L68" i="26"/>
  <c r="S68" i="26" s="1"/>
  <c r="Z68" i="26" s="1"/>
  <c r="Q68" i="26"/>
  <c r="X68" i="26" s="1"/>
  <c r="AE68" i="26" s="1"/>
  <c r="J68" i="26"/>
  <c r="I68" i="26"/>
  <c r="H68" i="26"/>
  <c r="E68" i="26"/>
  <c r="G68" i="26"/>
  <c r="F68" i="26"/>
  <c r="B71" i="14"/>
  <c r="D69" i="14"/>
  <c r="K69" i="14"/>
  <c r="I68" i="14"/>
  <c r="J68" i="14"/>
  <c r="H68" i="14"/>
  <c r="G68" i="14"/>
  <c r="F68" i="14"/>
  <c r="E68" i="14"/>
  <c r="Q68" i="14"/>
  <c r="O68" i="14"/>
  <c r="M68" i="14"/>
  <c r="L68" i="14"/>
  <c r="N68" i="14"/>
  <c r="P68" i="14"/>
  <c r="B71" i="32" l="1"/>
  <c r="K69" i="32"/>
  <c r="D69" i="32"/>
  <c r="H68" i="32"/>
  <c r="G68" i="32"/>
  <c r="F68" i="32"/>
  <c r="E68" i="32"/>
  <c r="J68" i="32"/>
  <c r="I68" i="32"/>
  <c r="Q68" i="32"/>
  <c r="X68" i="32" s="1"/>
  <c r="AE68" i="32" s="1"/>
  <c r="P68" i="32"/>
  <c r="W68" i="32" s="1"/>
  <c r="AD68" i="32" s="1"/>
  <c r="O68" i="32"/>
  <c r="V68" i="32" s="1"/>
  <c r="AC68" i="32" s="1"/>
  <c r="N68" i="32"/>
  <c r="U68" i="32" s="1"/>
  <c r="AB68" i="32" s="1"/>
  <c r="M68" i="32"/>
  <c r="T68" i="32" s="1"/>
  <c r="AA68" i="32" s="1"/>
  <c r="L68" i="32"/>
  <c r="S68" i="32" s="1"/>
  <c r="Z68" i="32" s="1"/>
  <c r="J69" i="31"/>
  <c r="I69" i="31"/>
  <c r="H69" i="31"/>
  <c r="G69" i="31"/>
  <c r="F69" i="31"/>
  <c r="E69" i="31"/>
  <c r="O69" i="31"/>
  <c r="V69" i="31" s="1"/>
  <c r="AC69" i="31" s="1"/>
  <c r="N69" i="31"/>
  <c r="U69" i="31" s="1"/>
  <c r="AB69" i="31" s="1"/>
  <c r="M69" i="31"/>
  <c r="T69" i="31" s="1"/>
  <c r="AA69" i="31" s="1"/>
  <c r="L69" i="31"/>
  <c r="S69" i="31" s="1"/>
  <c r="Z69" i="31" s="1"/>
  <c r="Q69" i="31"/>
  <c r="X69" i="31" s="1"/>
  <c r="AE69" i="31" s="1"/>
  <c r="P69" i="31"/>
  <c r="W69" i="31" s="1"/>
  <c r="AD69" i="31" s="1"/>
  <c r="D70" i="31"/>
  <c r="B72" i="31"/>
  <c r="K70" i="31"/>
  <c r="I69" i="27"/>
  <c r="G69" i="27"/>
  <c r="F69" i="27"/>
  <c r="E69" i="27"/>
  <c r="J69" i="27"/>
  <c r="H69" i="27"/>
  <c r="Q69" i="27"/>
  <c r="X69" i="27" s="1"/>
  <c r="AE69" i="27" s="1"/>
  <c r="P69" i="27"/>
  <c r="W69" i="27" s="1"/>
  <c r="AD69" i="27" s="1"/>
  <c r="O69" i="27"/>
  <c r="V69" i="27" s="1"/>
  <c r="AC69" i="27" s="1"/>
  <c r="N69" i="27"/>
  <c r="U69" i="27" s="1"/>
  <c r="AB69" i="27" s="1"/>
  <c r="M69" i="27"/>
  <c r="T69" i="27" s="1"/>
  <c r="AA69" i="27" s="1"/>
  <c r="L69" i="27"/>
  <c r="S69" i="27" s="1"/>
  <c r="Z69" i="27" s="1"/>
  <c r="B72" i="27"/>
  <c r="D70" i="27"/>
  <c r="K70" i="27"/>
  <c r="J69" i="26"/>
  <c r="I69" i="26"/>
  <c r="H69" i="26"/>
  <c r="F69" i="26"/>
  <c r="G69" i="26"/>
  <c r="E69" i="26"/>
  <c r="Q69" i="26"/>
  <c r="X69" i="26" s="1"/>
  <c r="AE69" i="26" s="1"/>
  <c r="P69" i="26"/>
  <c r="W69" i="26" s="1"/>
  <c r="AD69" i="26" s="1"/>
  <c r="O69" i="26"/>
  <c r="V69" i="26" s="1"/>
  <c r="AC69" i="26" s="1"/>
  <c r="N69" i="26"/>
  <c r="U69" i="26" s="1"/>
  <c r="AB69" i="26" s="1"/>
  <c r="M69" i="26"/>
  <c r="T69" i="26" s="1"/>
  <c r="AA69" i="26" s="1"/>
  <c r="L69" i="26"/>
  <c r="S69" i="26" s="1"/>
  <c r="Z69" i="26" s="1"/>
  <c r="D70" i="26"/>
  <c r="K70" i="26"/>
  <c r="B72" i="26"/>
  <c r="L69" i="14"/>
  <c r="Q69" i="14"/>
  <c r="O69" i="14"/>
  <c r="N69" i="14"/>
  <c r="M69" i="14"/>
  <c r="P69" i="14"/>
  <c r="D70" i="14"/>
  <c r="K70" i="14"/>
  <c r="B72" i="14"/>
  <c r="F69" i="14"/>
  <c r="G69" i="14"/>
  <c r="E69" i="14"/>
  <c r="J69" i="14"/>
  <c r="H69" i="14"/>
  <c r="I69" i="14"/>
  <c r="J69" i="32" l="1"/>
  <c r="I69" i="32"/>
  <c r="H69" i="32"/>
  <c r="G69" i="32"/>
  <c r="F69" i="32"/>
  <c r="E69" i="32"/>
  <c r="O69" i="32"/>
  <c r="V69" i="32" s="1"/>
  <c r="AC69" i="32" s="1"/>
  <c r="N69" i="32"/>
  <c r="U69" i="32" s="1"/>
  <c r="AB69" i="32" s="1"/>
  <c r="M69" i="32"/>
  <c r="T69" i="32" s="1"/>
  <c r="AA69" i="32" s="1"/>
  <c r="L69" i="32"/>
  <c r="S69" i="32" s="1"/>
  <c r="Z69" i="32" s="1"/>
  <c r="Q69" i="32"/>
  <c r="X69" i="32" s="1"/>
  <c r="AE69" i="32" s="1"/>
  <c r="P69" i="32"/>
  <c r="W69" i="32" s="1"/>
  <c r="AD69" i="32" s="1"/>
  <c r="D70" i="32"/>
  <c r="B72" i="32"/>
  <c r="K70" i="32"/>
  <c r="Q70" i="31"/>
  <c r="X70" i="31" s="1"/>
  <c r="AE70" i="31" s="1"/>
  <c r="P70" i="31"/>
  <c r="W70" i="31" s="1"/>
  <c r="AD70" i="31" s="1"/>
  <c r="O70" i="31"/>
  <c r="V70" i="31" s="1"/>
  <c r="AC70" i="31" s="1"/>
  <c r="N70" i="31"/>
  <c r="U70" i="31" s="1"/>
  <c r="AB70" i="31" s="1"/>
  <c r="M70" i="31"/>
  <c r="T70" i="31" s="1"/>
  <c r="AA70" i="31" s="1"/>
  <c r="L70" i="31"/>
  <c r="S70" i="31" s="1"/>
  <c r="Z70" i="31" s="1"/>
  <c r="D71" i="31"/>
  <c r="B73" i="31"/>
  <c r="K71" i="31"/>
  <c r="J70" i="31"/>
  <c r="I70" i="31"/>
  <c r="H70" i="31"/>
  <c r="G70" i="31"/>
  <c r="F70" i="31"/>
  <c r="E70" i="31"/>
  <c r="Q70" i="27"/>
  <c r="X70" i="27" s="1"/>
  <c r="AE70" i="27" s="1"/>
  <c r="P70" i="27"/>
  <c r="W70" i="27" s="1"/>
  <c r="AD70" i="27" s="1"/>
  <c r="O70" i="27"/>
  <c r="V70" i="27" s="1"/>
  <c r="AC70" i="27" s="1"/>
  <c r="N70" i="27"/>
  <c r="U70" i="27" s="1"/>
  <c r="AB70" i="27" s="1"/>
  <c r="M70" i="27"/>
  <c r="T70" i="27" s="1"/>
  <c r="AA70" i="27" s="1"/>
  <c r="L70" i="27"/>
  <c r="S70" i="27" s="1"/>
  <c r="Z70" i="27" s="1"/>
  <c r="E70" i="27"/>
  <c r="F70" i="27"/>
  <c r="J70" i="27"/>
  <c r="I70" i="27"/>
  <c r="H70" i="27"/>
  <c r="G70" i="27"/>
  <c r="B73" i="27"/>
  <c r="D71" i="27"/>
  <c r="K71" i="27"/>
  <c r="D71" i="26"/>
  <c r="B73" i="26"/>
  <c r="K71" i="26"/>
  <c r="Q70" i="26"/>
  <c r="X70" i="26" s="1"/>
  <c r="AE70" i="26" s="1"/>
  <c r="P70" i="26"/>
  <c r="W70" i="26" s="1"/>
  <c r="AD70" i="26" s="1"/>
  <c r="N70" i="26"/>
  <c r="U70" i="26" s="1"/>
  <c r="AB70" i="26" s="1"/>
  <c r="L70" i="26"/>
  <c r="S70" i="26" s="1"/>
  <c r="Z70" i="26" s="1"/>
  <c r="M70" i="26"/>
  <c r="T70" i="26" s="1"/>
  <c r="AA70" i="26" s="1"/>
  <c r="O70" i="26"/>
  <c r="V70" i="26" s="1"/>
  <c r="AC70" i="26" s="1"/>
  <c r="G70" i="26"/>
  <c r="F70" i="26"/>
  <c r="E70" i="26"/>
  <c r="J70" i="26"/>
  <c r="I70" i="26"/>
  <c r="H70" i="26"/>
  <c r="K71" i="14"/>
  <c r="B73" i="14"/>
  <c r="D71" i="14"/>
  <c r="Q70" i="14"/>
  <c r="P70" i="14"/>
  <c r="N70" i="14"/>
  <c r="O70" i="14"/>
  <c r="M70" i="14"/>
  <c r="L70" i="14"/>
  <c r="J70" i="14"/>
  <c r="F70" i="14"/>
  <c r="E70" i="14"/>
  <c r="I70" i="14"/>
  <c r="G70" i="14"/>
  <c r="H70" i="14"/>
  <c r="Q70" i="32" l="1"/>
  <c r="X70" i="32" s="1"/>
  <c r="AE70" i="32" s="1"/>
  <c r="P70" i="32"/>
  <c r="W70" i="32" s="1"/>
  <c r="AD70" i="32" s="1"/>
  <c r="O70" i="32"/>
  <c r="V70" i="32" s="1"/>
  <c r="AC70" i="32" s="1"/>
  <c r="N70" i="32"/>
  <c r="U70" i="32" s="1"/>
  <c r="AB70" i="32" s="1"/>
  <c r="M70" i="32"/>
  <c r="T70" i="32" s="1"/>
  <c r="AA70" i="32" s="1"/>
  <c r="L70" i="32"/>
  <c r="S70" i="32" s="1"/>
  <c r="Z70" i="32" s="1"/>
  <c r="D71" i="32"/>
  <c r="B73" i="32"/>
  <c r="K71" i="32"/>
  <c r="J70" i="32"/>
  <c r="I70" i="32"/>
  <c r="H70" i="32"/>
  <c r="G70" i="32"/>
  <c r="F70" i="32"/>
  <c r="E70" i="32"/>
  <c r="K72" i="31"/>
  <c r="D72" i="31"/>
  <c r="B74" i="31"/>
  <c r="Q71" i="31"/>
  <c r="X71" i="31" s="1"/>
  <c r="AE71" i="31" s="1"/>
  <c r="P71" i="31"/>
  <c r="W71" i="31" s="1"/>
  <c r="AD71" i="31" s="1"/>
  <c r="O71" i="31"/>
  <c r="V71" i="31" s="1"/>
  <c r="AC71" i="31" s="1"/>
  <c r="N71" i="31"/>
  <c r="U71" i="31" s="1"/>
  <c r="AB71" i="31" s="1"/>
  <c r="M71" i="31"/>
  <c r="T71" i="31" s="1"/>
  <c r="AA71" i="31" s="1"/>
  <c r="L71" i="31"/>
  <c r="S71" i="31" s="1"/>
  <c r="Z71" i="31" s="1"/>
  <c r="E71" i="31"/>
  <c r="J71" i="31"/>
  <c r="I71" i="31"/>
  <c r="H71" i="31"/>
  <c r="G71" i="31"/>
  <c r="F71" i="31"/>
  <c r="M71" i="27"/>
  <c r="T71" i="27" s="1"/>
  <c r="AA71" i="27" s="1"/>
  <c r="Q71" i="27"/>
  <c r="X71" i="27" s="1"/>
  <c r="AE71" i="27" s="1"/>
  <c r="P71" i="27"/>
  <c r="W71" i="27" s="1"/>
  <c r="AD71" i="27" s="1"/>
  <c r="O71" i="27"/>
  <c r="V71" i="27" s="1"/>
  <c r="AC71" i="27" s="1"/>
  <c r="N71" i="27"/>
  <c r="U71" i="27" s="1"/>
  <c r="AB71" i="27" s="1"/>
  <c r="L71" i="27"/>
  <c r="S71" i="27" s="1"/>
  <c r="Z71" i="27" s="1"/>
  <c r="J71" i="27"/>
  <c r="I71" i="27"/>
  <c r="H71" i="27"/>
  <c r="G71" i="27"/>
  <c r="F71" i="27"/>
  <c r="E71" i="27"/>
  <c r="B74" i="27"/>
  <c r="K72" i="27"/>
  <c r="D72" i="27"/>
  <c r="O71" i="26"/>
  <c r="V71" i="26" s="1"/>
  <c r="AC71" i="26" s="1"/>
  <c r="N71" i="26"/>
  <c r="U71" i="26" s="1"/>
  <c r="AB71" i="26" s="1"/>
  <c r="M71" i="26"/>
  <c r="T71" i="26" s="1"/>
  <c r="AA71" i="26" s="1"/>
  <c r="L71" i="26"/>
  <c r="S71" i="26" s="1"/>
  <c r="Z71" i="26" s="1"/>
  <c r="Q71" i="26"/>
  <c r="X71" i="26" s="1"/>
  <c r="AE71" i="26" s="1"/>
  <c r="P71" i="26"/>
  <c r="W71" i="26" s="1"/>
  <c r="AD71" i="26" s="1"/>
  <c r="B74" i="26"/>
  <c r="K72" i="26"/>
  <c r="D72" i="26"/>
  <c r="J71" i="26"/>
  <c r="E71" i="26"/>
  <c r="I71" i="26"/>
  <c r="F71" i="26"/>
  <c r="H71" i="26"/>
  <c r="G71" i="26"/>
  <c r="D72" i="14"/>
  <c r="B74" i="14"/>
  <c r="K72" i="14"/>
  <c r="H71" i="14"/>
  <c r="F71" i="14"/>
  <c r="E71" i="14"/>
  <c r="J71" i="14"/>
  <c r="I71" i="14"/>
  <c r="G71" i="14"/>
  <c r="O71" i="14"/>
  <c r="Q71" i="14"/>
  <c r="L71" i="14"/>
  <c r="P71" i="14"/>
  <c r="N71" i="14"/>
  <c r="M71" i="14"/>
  <c r="K72" i="32" l="1"/>
  <c r="D72" i="32"/>
  <c r="B74" i="32"/>
  <c r="E71" i="32"/>
  <c r="J71" i="32"/>
  <c r="I71" i="32"/>
  <c r="H71" i="32"/>
  <c r="G71" i="32"/>
  <c r="F71" i="32"/>
  <c r="Q71" i="32"/>
  <c r="X71" i="32" s="1"/>
  <c r="AE71" i="32" s="1"/>
  <c r="P71" i="32"/>
  <c r="W71" i="32" s="1"/>
  <c r="AD71" i="32" s="1"/>
  <c r="O71" i="32"/>
  <c r="V71" i="32" s="1"/>
  <c r="AC71" i="32" s="1"/>
  <c r="N71" i="32"/>
  <c r="U71" i="32" s="1"/>
  <c r="AB71" i="32" s="1"/>
  <c r="M71" i="32"/>
  <c r="T71" i="32" s="1"/>
  <c r="AA71" i="32" s="1"/>
  <c r="L71" i="32"/>
  <c r="S71" i="32" s="1"/>
  <c r="Z71" i="32" s="1"/>
  <c r="D73" i="31"/>
  <c r="B75" i="31"/>
  <c r="K73" i="31"/>
  <c r="J72" i="31"/>
  <c r="I72" i="31"/>
  <c r="H72" i="31"/>
  <c r="G72" i="31"/>
  <c r="F72" i="31"/>
  <c r="E72" i="31"/>
  <c r="L72" i="31"/>
  <c r="S72" i="31" s="1"/>
  <c r="Z72" i="31" s="1"/>
  <c r="Q72" i="31"/>
  <c r="X72" i="31" s="1"/>
  <c r="AE72" i="31" s="1"/>
  <c r="P72" i="31"/>
  <c r="W72" i="31" s="1"/>
  <c r="AD72" i="31" s="1"/>
  <c r="O72" i="31"/>
  <c r="V72" i="31" s="1"/>
  <c r="AC72" i="31" s="1"/>
  <c r="N72" i="31"/>
  <c r="U72" i="31" s="1"/>
  <c r="AB72" i="31" s="1"/>
  <c r="M72" i="31"/>
  <c r="T72" i="31" s="1"/>
  <c r="AA72" i="31" s="1"/>
  <c r="O72" i="27"/>
  <c r="V72" i="27" s="1"/>
  <c r="AC72" i="27" s="1"/>
  <c r="Q72" i="27"/>
  <c r="X72" i="27" s="1"/>
  <c r="AE72" i="27" s="1"/>
  <c r="P72" i="27"/>
  <c r="W72" i="27" s="1"/>
  <c r="AD72" i="27" s="1"/>
  <c r="N72" i="27"/>
  <c r="U72" i="27" s="1"/>
  <c r="AB72" i="27" s="1"/>
  <c r="M72" i="27"/>
  <c r="T72" i="27" s="1"/>
  <c r="AA72" i="27" s="1"/>
  <c r="L72" i="27"/>
  <c r="S72" i="27" s="1"/>
  <c r="Z72" i="27" s="1"/>
  <c r="I72" i="27"/>
  <c r="J72" i="27"/>
  <c r="H72" i="27"/>
  <c r="G72" i="27"/>
  <c r="F72" i="27"/>
  <c r="E72" i="27"/>
  <c r="B75" i="27"/>
  <c r="K73" i="27"/>
  <c r="D73" i="27"/>
  <c r="J72" i="26"/>
  <c r="I72" i="26"/>
  <c r="H72" i="26"/>
  <c r="F72" i="26"/>
  <c r="G72" i="26"/>
  <c r="E72" i="26"/>
  <c r="O72" i="26"/>
  <c r="V72" i="26" s="1"/>
  <c r="AC72" i="26" s="1"/>
  <c r="N72" i="26"/>
  <c r="U72" i="26" s="1"/>
  <c r="AB72" i="26" s="1"/>
  <c r="M72" i="26"/>
  <c r="T72" i="26" s="1"/>
  <c r="AA72" i="26" s="1"/>
  <c r="L72" i="26"/>
  <c r="S72" i="26" s="1"/>
  <c r="Z72" i="26" s="1"/>
  <c r="P72" i="26"/>
  <c r="W72" i="26" s="1"/>
  <c r="AD72" i="26" s="1"/>
  <c r="Q72" i="26"/>
  <c r="X72" i="26" s="1"/>
  <c r="AE72" i="26" s="1"/>
  <c r="D73" i="26"/>
  <c r="B75" i="26"/>
  <c r="K73" i="26"/>
  <c r="O72" i="14"/>
  <c r="N72" i="14"/>
  <c r="L72" i="14"/>
  <c r="M72" i="14"/>
  <c r="Q72" i="14"/>
  <c r="P72" i="14"/>
  <c r="B75" i="14"/>
  <c r="D73" i="14"/>
  <c r="K73" i="14"/>
  <c r="J72" i="14"/>
  <c r="I72" i="14"/>
  <c r="G72" i="14"/>
  <c r="E72" i="14"/>
  <c r="H72" i="14"/>
  <c r="F72" i="14"/>
  <c r="J72" i="32" l="1"/>
  <c r="I72" i="32"/>
  <c r="H72" i="32"/>
  <c r="G72" i="32"/>
  <c r="F72" i="32"/>
  <c r="E72" i="32"/>
  <c r="D73" i="32"/>
  <c r="B75" i="32"/>
  <c r="K73" i="32"/>
  <c r="L72" i="32"/>
  <c r="S72" i="32" s="1"/>
  <c r="Z72" i="32" s="1"/>
  <c r="Q72" i="32"/>
  <c r="X72" i="32" s="1"/>
  <c r="AE72" i="32" s="1"/>
  <c r="P72" i="32"/>
  <c r="W72" i="32" s="1"/>
  <c r="AD72" i="32" s="1"/>
  <c r="O72" i="32"/>
  <c r="V72" i="32" s="1"/>
  <c r="AC72" i="32" s="1"/>
  <c r="N72" i="32"/>
  <c r="U72" i="32" s="1"/>
  <c r="AB72" i="32" s="1"/>
  <c r="M72" i="32"/>
  <c r="T72" i="32" s="1"/>
  <c r="AA72" i="32" s="1"/>
  <c r="B76" i="31"/>
  <c r="K74" i="31"/>
  <c r="D74" i="31"/>
  <c r="Q73" i="31"/>
  <c r="X73" i="31" s="1"/>
  <c r="AE73" i="31" s="1"/>
  <c r="P73" i="31"/>
  <c r="W73" i="31" s="1"/>
  <c r="AD73" i="31" s="1"/>
  <c r="O73" i="31"/>
  <c r="V73" i="31" s="1"/>
  <c r="AC73" i="31" s="1"/>
  <c r="N73" i="31"/>
  <c r="U73" i="31" s="1"/>
  <c r="AB73" i="31" s="1"/>
  <c r="M73" i="31"/>
  <c r="T73" i="31" s="1"/>
  <c r="AA73" i="31" s="1"/>
  <c r="L73" i="31"/>
  <c r="S73" i="31" s="1"/>
  <c r="Z73" i="31" s="1"/>
  <c r="G73" i="31"/>
  <c r="F73" i="31"/>
  <c r="E73" i="31"/>
  <c r="J73" i="31"/>
  <c r="I73" i="31"/>
  <c r="H73" i="31"/>
  <c r="Q73" i="27"/>
  <c r="X73" i="27" s="1"/>
  <c r="AE73" i="27" s="1"/>
  <c r="P73" i="27"/>
  <c r="W73" i="27" s="1"/>
  <c r="AD73" i="27" s="1"/>
  <c r="O73" i="27"/>
  <c r="V73" i="27" s="1"/>
  <c r="AC73" i="27" s="1"/>
  <c r="N73" i="27"/>
  <c r="U73" i="27" s="1"/>
  <c r="AB73" i="27" s="1"/>
  <c r="M73" i="27"/>
  <c r="T73" i="27" s="1"/>
  <c r="AA73" i="27" s="1"/>
  <c r="L73" i="27"/>
  <c r="S73" i="27" s="1"/>
  <c r="Z73" i="27" s="1"/>
  <c r="E73" i="27"/>
  <c r="J73" i="27"/>
  <c r="I73" i="27"/>
  <c r="H73" i="27"/>
  <c r="G73" i="27"/>
  <c r="F73" i="27"/>
  <c r="D74" i="27"/>
  <c r="B76" i="27"/>
  <c r="K74" i="27"/>
  <c r="B76" i="26"/>
  <c r="K74" i="26"/>
  <c r="D74" i="26"/>
  <c r="Q73" i="26"/>
  <c r="X73" i="26" s="1"/>
  <c r="AE73" i="26" s="1"/>
  <c r="P73" i="26"/>
  <c r="W73" i="26" s="1"/>
  <c r="AD73" i="26" s="1"/>
  <c r="O73" i="26"/>
  <c r="V73" i="26" s="1"/>
  <c r="AC73" i="26" s="1"/>
  <c r="N73" i="26"/>
  <c r="U73" i="26" s="1"/>
  <c r="AB73" i="26" s="1"/>
  <c r="M73" i="26"/>
  <c r="T73" i="26" s="1"/>
  <c r="AA73" i="26" s="1"/>
  <c r="L73" i="26"/>
  <c r="S73" i="26" s="1"/>
  <c r="Z73" i="26" s="1"/>
  <c r="G73" i="26"/>
  <c r="F73" i="26"/>
  <c r="E73" i="26"/>
  <c r="I73" i="26"/>
  <c r="H73" i="26"/>
  <c r="J73" i="26"/>
  <c r="Q73" i="14"/>
  <c r="M73" i="14"/>
  <c r="O73" i="14"/>
  <c r="L73" i="14"/>
  <c r="P73" i="14"/>
  <c r="N73" i="14"/>
  <c r="H73" i="14"/>
  <c r="G73" i="14"/>
  <c r="E73" i="14"/>
  <c r="J73" i="14"/>
  <c r="F73" i="14"/>
  <c r="I73" i="14"/>
  <c r="D74" i="14"/>
  <c r="K74" i="14"/>
  <c r="B76" i="14"/>
  <c r="G73" i="32" l="1"/>
  <c r="F73" i="32"/>
  <c r="E73" i="32"/>
  <c r="J73" i="32"/>
  <c r="I73" i="32"/>
  <c r="H73" i="32"/>
  <c r="Q73" i="32"/>
  <c r="X73" i="32" s="1"/>
  <c r="AE73" i="32" s="1"/>
  <c r="P73" i="32"/>
  <c r="W73" i="32" s="1"/>
  <c r="AD73" i="32" s="1"/>
  <c r="O73" i="32"/>
  <c r="V73" i="32" s="1"/>
  <c r="AC73" i="32" s="1"/>
  <c r="N73" i="32"/>
  <c r="U73" i="32" s="1"/>
  <c r="AB73" i="32" s="1"/>
  <c r="M73" i="32"/>
  <c r="T73" i="32" s="1"/>
  <c r="AA73" i="32" s="1"/>
  <c r="L73" i="32"/>
  <c r="S73" i="32" s="1"/>
  <c r="Z73" i="32" s="1"/>
  <c r="B76" i="32"/>
  <c r="K74" i="32"/>
  <c r="D74" i="32"/>
  <c r="J74" i="31"/>
  <c r="I74" i="31"/>
  <c r="H74" i="31"/>
  <c r="G74" i="31"/>
  <c r="F74" i="31"/>
  <c r="E74" i="31"/>
  <c r="N74" i="31"/>
  <c r="U74" i="31" s="1"/>
  <c r="AB74" i="31" s="1"/>
  <c r="M74" i="31"/>
  <c r="T74" i="31" s="1"/>
  <c r="AA74" i="31" s="1"/>
  <c r="L74" i="31"/>
  <c r="S74" i="31" s="1"/>
  <c r="Z74" i="31" s="1"/>
  <c r="Q74" i="31"/>
  <c r="X74" i="31" s="1"/>
  <c r="AE74" i="31" s="1"/>
  <c r="P74" i="31"/>
  <c r="W74" i="31" s="1"/>
  <c r="AD74" i="31" s="1"/>
  <c r="O74" i="31"/>
  <c r="V74" i="31" s="1"/>
  <c r="AC74" i="31" s="1"/>
  <c r="D75" i="31"/>
  <c r="B77" i="31"/>
  <c r="K75" i="31"/>
  <c r="D75" i="27"/>
  <c r="B77" i="27"/>
  <c r="K75" i="27"/>
  <c r="M74" i="27"/>
  <c r="T74" i="27" s="1"/>
  <c r="AA74" i="27" s="1"/>
  <c r="Q74" i="27"/>
  <c r="X74" i="27" s="1"/>
  <c r="AE74" i="27" s="1"/>
  <c r="P74" i="27"/>
  <c r="W74" i="27" s="1"/>
  <c r="AD74" i="27" s="1"/>
  <c r="O74" i="27"/>
  <c r="V74" i="27" s="1"/>
  <c r="AC74" i="27" s="1"/>
  <c r="N74" i="27"/>
  <c r="U74" i="27" s="1"/>
  <c r="AB74" i="27" s="1"/>
  <c r="L74" i="27"/>
  <c r="S74" i="27" s="1"/>
  <c r="Z74" i="27" s="1"/>
  <c r="G74" i="27"/>
  <c r="J74" i="27"/>
  <c r="I74" i="27"/>
  <c r="H74" i="27"/>
  <c r="F74" i="27"/>
  <c r="E74" i="27"/>
  <c r="O74" i="26"/>
  <c r="V74" i="26" s="1"/>
  <c r="AC74" i="26" s="1"/>
  <c r="N74" i="26"/>
  <c r="U74" i="26" s="1"/>
  <c r="AB74" i="26" s="1"/>
  <c r="M74" i="26"/>
  <c r="T74" i="26" s="1"/>
  <c r="AA74" i="26" s="1"/>
  <c r="L74" i="26"/>
  <c r="S74" i="26" s="1"/>
  <c r="Z74" i="26" s="1"/>
  <c r="P74" i="26"/>
  <c r="W74" i="26" s="1"/>
  <c r="AD74" i="26" s="1"/>
  <c r="Q74" i="26"/>
  <c r="X74" i="26" s="1"/>
  <c r="AE74" i="26" s="1"/>
  <c r="J74" i="26"/>
  <c r="H74" i="26"/>
  <c r="G74" i="26"/>
  <c r="I74" i="26"/>
  <c r="F74" i="26"/>
  <c r="E74" i="26"/>
  <c r="B77" i="26"/>
  <c r="K75" i="26"/>
  <c r="D75" i="26"/>
  <c r="D75" i="14"/>
  <c r="K75" i="14"/>
  <c r="B77" i="14"/>
  <c r="P74" i="14"/>
  <c r="N74" i="14"/>
  <c r="M74" i="14"/>
  <c r="O74" i="14"/>
  <c r="L74" i="14"/>
  <c r="Q74" i="14"/>
  <c r="H74" i="14"/>
  <c r="I74" i="14"/>
  <c r="G74" i="14"/>
  <c r="E74" i="14"/>
  <c r="F74" i="14"/>
  <c r="J74" i="14"/>
  <c r="J74" i="32" l="1"/>
  <c r="I74" i="32"/>
  <c r="H74" i="32"/>
  <c r="G74" i="32"/>
  <c r="F74" i="32"/>
  <c r="E74" i="32"/>
  <c r="N74" i="32"/>
  <c r="U74" i="32" s="1"/>
  <c r="AB74" i="32" s="1"/>
  <c r="M74" i="32"/>
  <c r="T74" i="32" s="1"/>
  <c r="AA74" i="32" s="1"/>
  <c r="L74" i="32"/>
  <c r="S74" i="32" s="1"/>
  <c r="Z74" i="32" s="1"/>
  <c r="Q74" i="32"/>
  <c r="X74" i="32" s="1"/>
  <c r="AE74" i="32" s="1"/>
  <c r="P74" i="32"/>
  <c r="W74" i="32" s="1"/>
  <c r="AD74" i="32" s="1"/>
  <c r="O74" i="32"/>
  <c r="V74" i="32" s="1"/>
  <c r="AC74" i="32" s="1"/>
  <c r="D75" i="32"/>
  <c r="K75" i="32"/>
  <c r="B77" i="32"/>
  <c r="Q75" i="31"/>
  <c r="X75" i="31" s="1"/>
  <c r="AE75" i="31" s="1"/>
  <c r="P75" i="31"/>
  <c r="W75" i="31" s="1"/>
  <c r="AD75" i="31" s="1"/>
  <c r="O75" i="31"/>
  <c r="V75" i="31" s="1"/>
  <c r="AC75" i="31" s="1"/>
  <c r="N75" i="31"/>
  <c r="U75" i="31" s="1"/>
  <c r="AB75" i="31" s="1"/>
  <c r="M75" i="31"/>
  <c r="T75" i="31" s="1"/>
  <c r="AA75" i="31" s="1"/>
  <c r="L75" i="31"/>
  <c r="S75" i="31" s="1"/>
  <c r="Z75" i="31" s="1"/>
  <c r="D76" i="31"/>
  <c r="B78" i="31"/>
  <c r="K76" i="31"/>
  <c r="I75" i="31"/>
  <c r="H75" i="31"/>
  <c r="G75" i="31"/>
  <c r="F75" i="31"/>
  <c r="E75" i="31"/>
  <c r="J75" i="31"/>
  <c r="O75" i="27"/>
  <c r="V75" i="27" s="1"/>
  <c r="AC75" i="27" s="1"/>
  <c r="Q75" i="27"/>
  <c r="X75" i="27" s="1"/>
  <c r="AE75" i="27" s="1"/>
  <c r="P75" i="27"/>
  <c r="W75" i="27" s="1"/>
  <c r="AD75" i="27" s="1"/>
  <c r="N75" i="27"/>
  <c r="U75" i="27" s="1"/>
  <c r="AB75" i="27" s="1"/>
  <c r="M75" i="27"/>
  <c r="T75" i="27" s="1"/>
  <c r="AA75" i="27" s="1"/>
  <c r="L75" i="27"/>
  <c r="S75" i="27" s="1"/>
  <c r="Z75" i="27" s="1"/>
  <c r="B78" i="27"/>
  <c r="K76" i="27"/>
  <c r="D76" i="27"/>
  <c r="I75" i="27"/>
  <c r="E75" i="27"/>
  <c r="J75" i="27"/>
  <c r="H75" i="27"/>
  <c r="G75" i="27"/>
  <c r="F75" i="27"/>
  <c r="J75" i="26"/>
  <c r="I75" i="26"/>
  <c r="H75" i="26"/>
  <c r="G75" i="26"/>
  <c r="F75" i="26"/>
  <c r="E75" i="26"/>
  <c r="P75" i="26"/>
  <c r="W75" i="26" s="1"/>
  <c r="AD75" i="26" s="1"/>
  <c r="O75" i="26"/>
  <c r="V75" i="26" s="1"/>
  <c r="AC75" i="26" s="1"/>
  <c r="N75" i="26"/>
  <c r="U75" i="26" s="1"/>
  <c r="AB75" i="26" s="1"/>
  <c r="M75" i="26"/>
  <c r="T75" i="26" s="1"/>
  <c r="AA75" i="26" s="1"/>
  <c r="L75" i="26"/>
  <c r="S75" i="26" s="1"/>
  <c r="Z75" i="26" s="1"/>
  <c r="Q75" i="26"/>
  <c r="X75" i="26" s="1"/>
  <c r="AE75" i="26" s="1"/>
  <c r="D76" i="26"/>
  <c r="B78" i="26"/>
  <c r="K76" i="26"/>
  <c r="B78" i="14"/>
  <c r="K76" i="14"/>
  <c r="D76" i="14"/>
  <c r="Q75" i="14"/>
  <c r="P75" i="14"/>
  <c r="N75" i="14"/>
  <c r="M75" i="14"/>
  <c r="L75" i="14"/>
  <c r="O75" i="14"/>
  <c r="E75" i="14"/>
  <c r="F75" i="14"/>
  <c r="J75" i="14"/>
  <c r="I75" i="14"/>
  <c r="H75" i="14"/>
  <c r="G75" i="14"/>
  <c r="D76" i="32" l="1"/>
  <c r="K76" i="32"/>
  <c r="B78" i="32"/>
  <c r="P75" i="32"/>
  <c r="W75" i="32" s="1"/>
  <c r="AD75" i="32" s="1"/>
  <c r="O75" i="32"/>
  <c r="V75" i="32" s="1"/>
  <c r="AC75" i="32" s="1"/>
  <c r="N75" i="32"/>
  <c r="U75" i="32" s="1"/>
  <c r="AB75" i="32" s="1"/>
  <c r="M75" i="32"/>
  <c r="T75" i="32" s="1"/>
  <c r="AA75" i="32" s="1"/>
  <c r="L75" i="32"/>
  <c r="S75" i="32" s="1"/>
  <c r="Z75" i="32" s="1"/>
  <c r="Q75" i="32"/>
  <c r="X75" i="32" s="1"/>
  <c r="AE75" i="32" s="1"/>
  <c r="I75" i="32"/>
  <c r="H75" i="32"/>
  <c r="G75" i="32"/>
  <c r="J75" i="32"/>
  <c r="F75" i="32"/>
  <c r="E75" i="32"/>
  <c r="K77" i="31"/>
  <c r="D77" i="31"/>
  <c r="B79" i="31"/>
  <c r="J76" i="31"/>
  <c r="I76" i="31"/>
  <c r="H76" i="31"/>
  <c r="G76" i="31"/>
  <c r="F76" i="31"/>
  <c r="E76" i="31"/>
  <c r="P76" i="31"/>
  <c r="W76" i="31" s="1"/>
  <c r="AD76" i="31" s="1"/>
  <c r="O76" i="31"/>
  <c r="V76" i="31" s="1"/>
  <c r="AC76" i="31" s="1"/>
  <c r="N76" i="31"/>
  <c r="U76" i="31" s="1"/>
  <c r="AB76" i="31" s="1"/>
  <c r="M76" i="31"/>
  <c r="T76" i="31" s="1"/>
  <c r="AA76" i="31" s="1"/>
  <c r="L76" i="31"/>
  <c r="S76" i="31" s="1"/>
  <c r="Z76" i="31" s="1"/>
  <c r="Q76" i="31"/>
  <c r="X76" i="31" s="1"/>
  <c r="AE76" i="31" s="1"/>
  <c r="E76" i="27"/>
  <c r="F76" i="27"/>
  <c r="J76" i="27"/>
  <c r="I76" i="27"/>
  <c r="H76" i="27"/>
  <c r="G76" i="27"/>
  <c r="D77" i="27"/>
  <c r="B79" i="27"/>
  <c r="K77" i="27"/>
  <c r="Q76" i="27"/>
  <c r="X76" i="27" s="1"/>
  <c r="AE76" i="27" s="1"/>
  <c r="P76" i="27"/>
  <c r="W76" i="27" s="1"/>
  <c r="AD76" i="27" s="1"/>
  <c r="O76" i="27"/>
  <c r="V76" i="27" s="1"/>
  <c r="AC76" i="27" s="1"/>
  <c r="N76" i="27"/>
  <c r="U76" i="27" s="1"/>
  <c r="AB76" i="27" s="1"/>
  <c r="M76" i="27"/>
  <c r="T76" i="27" s="1"/>
  <c r="AA76" i="27" s="1"/>
  <c r="L76" i="27"/>
  <c r="S76" i="27" s="1"/>
  <c r="Z76" i="27" s="1"/>
  <c r="Q76" i="26"/>
  <c r="X76" i="26" s="1"/>
  <c r="AE76" i="26" s="1"/>
  <c r="P76" i="26"/>
  <c r="W76" i="26" s="1"/>
  <c r="AD76" i="26" s="1"/>
  <c r="O76" i="26"/>
  <c r="V76" i="26" s="1"/>
  <c r="AC76" i="26" s="1"/>
  <c r="N76" i="26"/>
  <c r="U76" i="26" s="1"/>
  <c r="AB76" i="26" s="1"/>
  <c r="L76" i="26"/>
  <c r="S76" i="26" s="1"/>
  <c r="Z76" i="26" s="1"/>
  <c r="M76" i="26"/>
  <c r="T76" i="26" s="1"/>
  <c r="AA76" i="26" s="1"/>
  <c r="B79" i="26"/>
  <c r="K77" i="26"/>
  <c r="D77" i="26"/>
  <c r="G76" i="26"/>
  <c r="F76" i="26"/>
  <c r="E76" i="26"/>
  <c r="J76" i="26"/>
  <c r="I76" i="26"/>
  <c r="H76" i="26"/>
  <c r="H76" i="14"/>
  <c r="F76" i="14"/>
  <c r="I76" i="14"/>
  <c r="G76" i="14"/>
  <c r="E76" i="14"/>
  <c r="J76" i="14"/>
  <c r="B79" i="14"/>
  <c r="K77" i="14"/>
  <c r="D77" i="14"/>
  <c r="O76" i="14"/>
  <c r="Q76" i="14"/>
  <c r="P76" i="14"/>
  <c r="L76" i="14"/>
  <c r="N76" i="14"/>
  <c r="M76" i="14"/>
  <c r="K77" i="32" l="1"/>
  <c r="B79" i="32"/>
  <c r="D77" i="32"/>
  <c r="P76" i="32"/>
  <c r="W76" i="32" s="1"/>
  <c r="AD76" i="32" s="1"/>
  <c r="O76" i="32"/>
  <c r="V76" i="32" s="1"/>
  <c r="AC76" i="32" s="1"/>
  <c r="N76" i="32"/>
  <c r="U76" i="32" s="1"/>
  <c r="AB76" i="32" s="1"/>
  <c r="Q76" i="32"/>
  <c r="X76" i="32" s="1"/>
  <c r="AE76" i="32" s="1"/>
  <c r="M76" i="32"/>
  <c r="T76" i="32" s="1"/>
  <c r="AA76" i="32" s="1"/>
  <c r="L76" i="32"/>
  <c r="S76" i="32" s="1"/>
  <c r="Z76" i="32" s="1"/>
  <c r="F76" i="32"/>
  <c r="E76" i="32"/>
  <c r="J76" i="32"/>
  <c r="I76" i="32"/>
  <c r="H76" i="32"/>
  <c r="G76" i="32"/>
  <c r="D78" i="31"/>
  <c r="B80" i="31"/>
  <c r="K78" i="31"/>
  <c r="J77" i="31"/>
  <c r="I77" i="31"/>
  <c r="H77" i="31"/>
  <c r="G77" i="31"/>
  <c r="F77" i="31"/>
  <c r="E77" i="31"/>
  <c r="Q77" i="31"/>
  <c r="X77" i="31" s="1"/>
  <c r="AE77" i="31" s="1"/>
  <c r="P77" i="31"/>
  <c r="W77" i="31" s="1"/>
  <c r="AD77" i="31" s="1"/>
  <c r="O77" i="31"/>
  <c r="V77" i="31" s="1"/>
  <c r="AC77" i="31" s="1"/>
  <c r="N77" i="31"/>
  <c r="U77" i="31" s="1"/>
  <c r="AB77" i="31" s="1"/>
  <c r="M77" i="31"/>
  <c r="T77" i="31" s="1"/>
  <c r="AA77" i="31" s="1"/>
  <c r="L77" i="31"/>
  <c r="S77" i="31" s="1"/>
  <c r="Z77" i="31" s="1"/>
  <c r="M77" i="27"/>
  <c r="T77" i="27" s="1"/>
  <c r="AA77" i="27" s="1"/>
  <c r="Q77" i="27"/>
  <c r="X77" i="27" s="1"/>
  <c r="AE77" i="27" s="1"/>
  <c r="P77" i="27"/>
  <c r="W77" i="27" s="1"/>
  <c r="AD77" i="27" s="1"/>
  <c r="O77" i="27"/>
  <c r="V77" i="27" s="1"/>
  <c r="AC77" i="27" s="1"/>
  <c r="N77" i="27"/>
  <c r="U77" i="27" s="1"/>
  <c r="AB77" i="27" s="1"/>
  <c r="L77" i="27"/>
  <c r="S77" i="27" s="1"/>
  <c r="Z77" i="27" s="1"/>
  <c r="G77" i="27"/>
  <c r="F77" i="27"/>
  <c r="E77" i="27"/>
  <c r="J77" i="27"/>
  <c r="I77" i="27"/>
  <c r="H77" i="27"/>
  <c r="D78" i="27"/>
  <c r="B80" i="27"/>
  <c r="K78" i="27"/>
  <c r="J77" i="26"/>
  <c r="H77" i="26"/>
  <c r="G77" i="26"/>
  <c r="I77" i="26"/>
  <c r="F77" i="26"/>
  <c r="E77" i="26"/>
  <c r="O77" i="26"/>
  <c r="V77" i="26" s="1"/>
  <c r="AC77" i="26" s="1"/>
  <c r="N77" i="26"/>
  <c r="U77" i="26" s="1"/>
  <c r="AB77" i="26" s="1"/>
  <c r="M77" i="26"/>
  <c r="T77" i="26" s="1"/>
  <c r="AA77" i="26" s="1"/>
  <c r="L77" i="26"/>
  <c r="S77" i="26" s="1"/>
  <c r="Z77" i="26" s="1"/>
  <c r="Q77" i="26"/>
  <c r="X77" i="26" s="1"/>
  <c r="AE77" i="26" s="1"/>
  <c r="P77" i="26"/>
  <c r="W77" i="26" s="1"/>
  <c r="AD77" i="26" s="1"/>
  <c r="B80" i="26"/>
  <c r="K78" i="26"/>
  <c r="D78" i="26"/>
  <c r="E77" i="14"/>
  <c r="I77" i="14"/>
  <c r="J77" i="14"/>
  <c r="F77" i="14"/>
  <c r="H77" i="14"/>
  <c r="G77" i="14"/>
  <c r="D78" i="14"/>
  <c r="K78" i="14"/>
  <c r="B80" i="14"/>
  <c r="L77" i="14"/>
  <c r="P77" i="14"/>
  <c r="O77" i="14"/>
  <c r="Q77" i="14"/>
  <c r="N77" i="14"/>
  <c r="M77" i="14"/>
  <c r="J77" i="32" l="1"/>
  <c r="I77" i="32"/>
  <c r="F77" i="32"/>
  <c r="H77" i="32"/>
  <c r="G77" i="32"/>
  <c r="E77" i="32"/>
  <c r="D78" i="32"/>
  <c r="B80" i="32"/>
  <c r="K78" i="32"/>
  <c r="M77" i="32"/>
  <c r="T77" i="32" s="1"/>
  <c r="AA77" i="32" s="1"/>
  <c r="L77" i="32"/>
  <c r="S77" i="32" s="1"/>
  <c r="Z77" i="32" s="1"/>
  <c r="Q77" i="32"/>
  <c r="X77" i="32" s="1"/>
  <c r="AE77" i="32" s="1"/>
  <c r="P77" i="32"/>
  <c r="W77" i="32" s="1"/>
  <c r="AD77" i="32" s="1"/>
  <c r="O77" i="32"/>
  <c r="V77" i="32" s="1"/>
  <c r="AC77" i="32" s="1"/>
  <c r="N77" i="32"/>
  <c r="U77" i="32" s="1"/>
  <c r="AB77" i="32" s="1"/>
  <c r="Q78" i="31"/>
  <c r="X78" i="31" s="1"/>
  <c r="AE78" i="31" s="1"/>
  <c r="P78" i="31"/>
  <c r="W78" i="31" s="1"/>
  <c r="AD78" i="31" s="1"/>
  <c r="O78" i="31"/>
  <c r="V78" i="31" s="1"/>
  <c r="AC78" i="31" s="1"/>
  <c r="N78" i="31"/>
  <c r="U78" i="31" s="1"/>
  <c r="AB78" i="31" s="1"/>
  <c r="M78" i="31"/>
  <c r="T78" i="31" s="1"/>
  <c r="AA78" i="31" s="1"/>
  <c r="L78" i="31"/>
  <c r="S78" i="31" s="1"/>
  <c r="Z78" i="31" s="1"/>
  <c r="B81" i="31"/>
  <c r="K79" i="31"/>
  <c r="D79" i="31"/>
  <c r="F78" i="31"/>
  <c r="E78" i="31"/>
  <c r="J78" i="31"/>
  <c r="I78" i="31"/>
  <c r="H78" i="31"/>
  <c r="G78" i="31"/>
  <c r="O78" i="27"/>
  <c r="V78" i="27" s="1"/>
  <c r="AC78" i="27" s="1"/>
  <c r="Q78" i="27"/>
  <c r="X78" i="27" s="1"/>
  <c r="AE78" i="27" s="1"/>
  <c r="P78" i="27"/>
  <c r="W78" i="27" s="1"/>
  <c r="AD78" i="27" s="1"/>
  <c r="N78" i="27"/>
  <c r="U78" i="27" s="1"/>
  <c r="AB78" i="27" s="1"/>
  <c r="M78" i="27"/>
  <c r="T78" i="27" s="1"/>
  <c r="AA78" i="27" s="1"/>
  <c r="L78" i="27"/>
  <c r="S78" i="27" s="1"/>
  <c r="Z78" i="27" s="1"/>
  <c r="B81" i="27"/>
  <c r="K79" i="27"/>
  <c r="D79" i="27"/>
  <c r="I78" i="27"/>
  <c r="G78" i="27"/>
  <c r="F78" i="27"/>
  <c r="E78" i="27"/>
  <c r="J78" i="27"/>
  <c r="H78" i="27"/>
  <c r="J78" i="26"/>
  <c r="I78" i="26"/>
  <c r="H78" i="26"/>
  <c r="G78" i="26"/>
  <c r="F78" i="26"/>
  <c r="E78" i="26"/>
  <c r="P78" i="26"/>
  <c r="W78" i="26" s="1"/>
  <c r="AD78" i="26" s="1"/>
  <c r="O78" i="26"/>
  <c r="V78" i="26" s="1"/>
  <c r="AC78" i="26" s="1"/>
  <c r="Q78" i="26"/>
  <c r="X78" i="26" s="1"/>
  <c r="AE78" i="26" s="1"/>
  <c r="N78" i="26"/>
  <c r="U78" i="26" s="1"/>
  <c r="AB78" i="26" s="1"/>
  <c r="M78" i="26"/>
  <c r="T78" i="26" s="1"/>
  <c r="AA78" i="26" s="1"/>
  <c r="L78" i="26"/>
  <c r="S78" i="26" s="1"/>
  <c r="Z78" i="26" s="1"/>
  <c r="D79" i="26"/>
  <c r="B81" i="26"/>
  <c r="K79" i="26"/>
  <c r="Q78" i="14"/>
  <c r="N78" i="14"/>
  <c r="M78" i="14"/>
  <c r="O78" i="14"/>
  <c r="L78" i="14"/>
  <c r="P78" i="14"/>
  <c r="J78" i="14"/>
  <c r="I78" i="14"/>
  <c r="G78" i="14"/>
  <c r="E78" i="14"/>
  <c r="H78" i="14"/>
  <c r="F78" i="14"/>
  <c r="K79" i="14"/>
  <c r="B81" i="14"/>
  <c r="D79" i="14"/>
  <c r="B81" i="32" l="1"/>
  <c r="K79" i="32"/>
  <c r="D79" i="32"/>
  <c r="Q78" i="32"/>
  <c r="X78" i="32" s="1"/>
  <c r="AE78" i="32" s="1"/>
  <c r="P78" i="32"/>
  <c r="W78" i="32" s="1"/>
  <c r="AD78" i="32" s="1"/>
  <c r="M78" i="32"/>
  <c r="T78" i="32" s="1"/>
  <c r="AA78" i="32" s="1"/>
  <c r="O78" i="32"/>
  <c r="V78" i="32" s="1"/>
  <c r="AC78" i="32" s="1"/>
  <c r="N78" i="32"/>
  <c r="U78" i="32" s="1"/>
  <c r="AB78" i="32" s="1"/>
  <c r="L78" i="32"/>
  <c r="S78" i="32" s="1"/>
  <c r="Z78" i="32" s="1"/>
  <c r="F78" i="32"/>
  <c r="E78" i="32"/>
  <c r="J78" i="32"/>
  <c r="I78" i="32"/>
  <c r="H78" i="32"/>
  <c r="G78" i="32"/>
  <c r="J79" i="31"/>
  <c r="I79" i="31"/>
  <c r="H79" i="31"/>
  <c r="G79" i="31"/>
  <c r="F79" i="31"/>
  <c r="E79" i="31"/>
  <c r="D80" i="31"/>
  <c r="B82" i="31"/>
  <c r="K80" i="31"/>
  <c r="M79" i="31"/>
  <c r="T79" i="31" s="1"/>
  <c r="AA79" i="31" s="1"/>
  <c r="L79" i="31"/>
  <c r="S79" i="31" s="1"/>
  <c r="Z79" i="31" s="1"/>
  <c r="Q79" i="31"/>
  <c r="X79" i="31" s="1"/>
  <c r="AE79" i="31" s="1"/>
  <c r="P79" i="31"/>
  <c r="W79" i="31" s="1"/>
  <c r="AD79" i="31" s="1"/>
  <c r="O79" i="31"/>
  <c r="V79" i="31" s="1"/>
  <c r="AC79" i="31" s="1"/>
  <c r="N79" i="31"/>
  <c r="U79" i="31" s="1"/>
  <c r="AB79" i="31" s="1"/>
  <c r="E79" i="27"/>
  <c r="H79" i="27"/>
  <c r="G79" i="27"/>
  <c r="F79" i="27"/>
  <c r="J79" i="27"/>
  <c r="I79" i="27"/>
  <c r="D80" i="27"/>
  <c r="B82" i="27"/>
  <c r="K80" i="27"/>
  <c r="Q79" i="27"/>
  <c r="X79" i="27" s="1"/>
  <c r="AE79" i="27" s="1"/>
  <c r="P79" i="27"/>
  <c r="W79" i="27" s="1"/>
  <c r="AD79" i="27" s="1"/>
  <c r="O79" i="27"/>
  <c r="V79" i="27" s="1"/>
  <c r="AC79" i="27" s="1"/>
  <c r="N79" i="27"/>
  <c r="U79" i="27" s="1"/>
  <c r="AB79" i="27" s="1"/>
  <c r="M79" i="27"/>
  <c r="T79" i="27" s="1"/>
  <c r="AA79" i="27" s="1"/>
  <c r="L79" i="27"/>
  <c r="S79" i="27" s="1"/>
  <c r="Z79" i="27" s="1"/>
  <c r="Q79" i="26"/>
  <c r="X79" i="26" s="1"/>
  <c r="AE79" i="26" s="1"/>
  <c r="P79" i="26"/>
  <c r="W79" i="26" s="1"/>
  <c r="AD79" i="26" s="1"/>
  <c r="O79" i="26"/>
  <c r="V79" i="26" s="1"/>
  <c r="AC79" i="26" s="1"/>
  <c r="N79" i="26"/>
  <c r="U79" i="26" s="1"/>
  <c r="AB79" i="26" s="1"/>
  <c r="L79" i="26"/>
  <c r="S79" i="26" s="1"/>
  <c r="Z79" i="26" s="1"/>
  <c r="M79" i="26"/>
  <c r="T79" i="26" s="1"/>
  <c r="AA79" i="26" s="1"/>
  <c r="B82" i="26"/>
  <c r="K80" i="26"/>
  <c r="D80" i="26"/>
  <c r="G79" i="26"/>
  <c r="F79" i="26"/>
  <c r="E79" i="26"/>
  <c r="H79" i="26"/>
  <c r="I79" i="26"/>
  <c r="J79" i="26"/>
  <c r="B82" i="14"/>
  <c r="K80" i="14"/>
  <c r="D80" i="14"/>
  <c r="N79" i="14"/>
  <c r="P79" i="14"/>
  <c r="O79" i="14"/>
  <c r="L79" i="14"/>
  <c r="Q79" i="14"/>
  <c r="M79" i="14"/>
  <c r="H79" i="14"/>
  <c r="G79" i="14"/>
  <c r="F79" i="14"/>
  <c r="E79" i="14"/>
  <c r="J79" i="14"/>
  <c r="I79" i="14"/>
  <c r="H79" i="32" l="1"/>
  <c r="J79" i="32"/>
  <c r="I79" i="32"/>
  <c r="G79" i="32"/>
  <c r="F79" i="32"/>
  <c r="E79" i="32"/>
  <c r="M79" i="32"/>
  <c r="T79" i="32" s="1"/>
  <c r="AA79" i="32" s="1"/>
  <c r="L79" i="32"/>
  <c r="S79" i="32" s="1"/>
  <c r="Z79" i="32" s="1"/>
  <c r="Q79" i="32"/>
  <c r="X79" i="32" s="1"/>
  <c r="AE79" i="32" s="1"/>
  <c r="P79" i="32"/>
  <c r="W79" i="32" s="1"/>
  <c r="AD79" i="32" s="1"/>
  <c r="O79" i="32"/>
  <c r="V79" i="32" s="1"/>
  <c r="AC79" i="32" s="1"/>
  <c r="N79" i="32"/>
  <c r="U79" i="32" s="1"/>
  <c r="AB79" i="32" s="1"/>
  <c r="B82" i="32"/>
  <c r="D80" i="32"/>
  <c r="K80" i="32"/>
  <c r="H80" i="31"/>
  <c r="G80" i="31"/>
  <c r="F80" i="31"/>
  <c r="E80" i="31"/>
  <c r="J80" i="31"/>
  <c r="I80" i="31"/>
  <c r="B83" i="31"/>
  <c r="K81" i="31"/>
  <c r="D81" i="31"/>
  <c r="Q80" i="31"/>
  <c r="X80" i="31" s="1"/>
  <c r="AE80" i="31" s="1"/>
  <c r="P80" i="31"/>
  <c r="W80" i="31" s="1"/>
  <c r="AD80" i="31" s="1"/>
  <c r="O80" i="31"/>
  <c r="V80" i="31" s="1"/>
  <c r="AC80" i="31" s="1"/>
  <c r="N80" i="31"/>
  <c r="U80" i="31" s="1"/>
  <c r="AB80" i="31" s="1"/>
  <c r="M80" i="31"/>
  <c r="T80" i="31" s="1"/>
  <c r="AA80" i="31" s="1"/>
  <c r="L80" i="31"/>
  <c r="S80" i="31" s="1"/>
  <c r="Z80" i="31" s="1"/>
  <c r="D81" i="27"/>
  <c r="B83" i="27"/>
  <c r="K81" i="27"/>
  <c r="G80" i="27"/>
  <c r="I80" i="27"/>
  <c r="H80" i="27"/>
  <c r="F80" i="27"/>
  <c r="E80" i="27"/>
  <c r="J80" i="27"/>
  <c r="M80" i="27"/>
  <c r="T80" i="27" s="1"/>
  <c r="AA80" i="27" s="1"/>
  <c r="Q80" i="27"/>
  <c r="X80" i="27" s="1"/>
  <c r="AE80" i="27" s="1"/>
  <c r="P80" i="27"/>
  <c r="W80" i="27" s="1"/>
  <c r="AD80" i="27" s="1"/>
  <c r="O80" i="27"/>
  <c r="V80" i="27" s="1"/>
  <c r="AC80" i="27" s="1"/>
  <c r="N80" i="27"/>
  <c r="U80" i="27" s="1"/>
  <c r="AB80" i="27" s="1"/>
  <c r="L80" i="27"/>
  <c r="S80" i="27" s="1"/>
  <c r="Z80" i="27" s="1"/>
  <c r="J80" i="26"/>
  <c r="H80" i="26"/>
  <c r="G80" i="26"/>
  <c r="I80" i="26"/>
  <c r="F80" i="26"/>
  <c r="E80" i="26"/>
  <c r="B83" i="26"/>
  <c r="K81" i="26"/>
  <c r="D81" i="26"/>
  <c r="O80" i="26"/>
  <c r="V80" i="26" s="1"/>
  <c r="AC80" i="26" s="1"/>
  <c r="N80" i="26"/>
  <c r="U80" i="26" s="1"/>
  <c r="AB80" i="26" s="1"/>
  <c r="M80" i="26"/>
  <c r="T80" i="26" s="1"/>
  <c r="AA80" i="26" s="1"/>
  <c r="L80" i="26"/>
  <c r="S80" i="26" s="1"/>
  <c r="Z80" i="26" s="1"/>
  <c r="P80" i="26"/>
  <c r="W80" i="26" s="1"/>
  <c r="AD80" i="26" s="1"/>
  <c r="Q80" i="26"/>
  <c r="X80" i="26" s="1"/>
  <c r="AE80" i="26" s="1"/>
  <c r="F80" i="14"/>
  <c r="H80" i="14"/>
  <c r="G80" i="14"/>
  <c r="J80" i="14"/>
  <c r="E80" i="14"/>
  <c r="I80" i="14"/>
  <c r="O80" i="14"/>
  <c r="N80" i="14"/>
  <c r="M80" i="14"/>
  <c r="P80" i="14"/>
  <c r="L80" i="14"/>
  <c r="Q80" i="14"/>
  <c r="D81" i="14"/>
  <c r="K81" i="14"/>
  <c r="B83" i="14"/>
  <c r="O80" i="32" l="1"/>
  <c r="V80" i="32" s="1"/>
  <c r="AC80" i="32" s="1"/>
  <c r="Q80" i="32"/>
  <c r="X80" i="32" s="1"/>
  <c r="AE80" i="32" s="1"/>
  <c r="P80" i="32"/>
  <c r="W80" i="32" s="1"/>
  <c r="AD80" i="32" s="1"/>
  <c r="N80" i="32"/>
  <c r="U80" i="32" s="1"/>
  <c r="AB80" i="32" s="1"/>
  <c r="M80" i="32"/>
  <c r="T80" i="32" s="1"/>
  <c r="AA80" i="32" s="1"/>
  <c r="L80" i="32"/>
  <c r="S80" i="32" s="1"/>
  <c r="Z80" i="32" s="1"/>
  <c r="H80" i="32"/>
  <c r="G80" i="32"/>
  <c r="F80" i="32"/>
  <c r="J80" i="32"/>
  <c r="I80" i="32"/>
  <c r="E80" i="32"/>
  <c r="B83" i="32"/>
  <c r="K81" i="32"/>
  <c r="D81" i="32"/>
  <c r="J81" i="31"/>
  <c r="I81" i="31"/>
  <c r="H81" i="31"/>
  <c r="G81" i="31"/>
  <c r="F81" i="31"/>
  <c r="E81" i="31"/>
  <c r="D82" i="31"/>
  <c r="B84" i="31"/>
  <c r="K82" i="31"/>
  <c r="O81" i="31"/>
  <c r="V81" i="31" s="1"/>
  <c r="AC81" i="31" s="1"/>
  <c r="N81" i="31"/>
  <c r="U81" i="31" s="1"/>
  <c r="AB81" i="31" s="1"/>
  <c r="M81" i="31"/>
  <c r="T81" i="31" s="1"/>
  <c r="AA81" i="31" s="1"/>
  <c r="L81" i="31"/>
  <c r="S81" i="31" s="1"/>
  <c r="Z81" i="31" s="1"/>
  <c r="Q81" i="31"/>
  <c r="X81" i="31" s="1"/>
  <c r="AE81" i="31" s="1"/>
  <c r="P81" i="31"/>
  <c r="W81" i="31" s="1"/>
  <c r="AD81" i="31" s="1"/>
  <c r="O81" i="27"/>
  <c r="V81" i="27" s="1"/>
  <c r="AC81" i="27" s="1"/>
  <c r="Q81" i="27"/>
  <c r="X81" i="27" s="1"/>
  <c r="AE81" i="27" s="1"/>
  <c r="P81" i="27"/>
  <c r="W81" i="27" s="1"/>
  <c r="AD81" i="27" s="1"/>
  <c r="N81" i="27"/>
  <c r="U81" i="27" s="1"/>
  <c r="AB81" i="27" s="1"/>
  <c r="M81" i="27"/>
  <c r="T81" i="27" s="1"/>
  <c r="AA81" i="27" s="1"/>
  <c r="L81" i="27"/>
  <c r="S81" i="27" s="1"/>
  <c r="Z81" i="27" s="1"/>
  <c r="B84" i="27"/>
  <c r="K82" i="27"/>
  <c r="D82" i="27"/>
  <c r="I81" i="27"/>
  <c r="J81" i="27"/>
  <c r="H81" i="27"/>
  <c r="G81" i="27"/>
  <c r="F81" i="27"/>
  <c r="E81" i="27"/>
  <c r="P81" i="26"/>
  <c r="W81" i="26" s="1"/>
  <c r="AD81" i="26" s="1"/>
  <c r="O81" i="26"/>
  <c r="V81" i="26" s="1"/>
  <c r="AC81" i="26" s="1"/>
  <c r="N81" i="26"/>
  <c r="U81" i="26" s="1"/>
  <c r="AB81" i="26" s="1"/>
  <c r="M81" i="26"/>
  <c r="T81" i="26" s="1"/>
  <c r="AA81" i="26" s="1"/>
  <c r="L81" i="26"/>
  <c r="S81" i="26" s="1"/>
  <c r="Z81" i="26" s="1"/>
  <c r="Q81" i="26"/>
  <c r="X81" i="26" s="1"/>
  <c r="AE81" i="26" s="1"/>
  <c r="J81" i="26"/>
  <c r="I81" i="26"/>
  <c r="H81" i="26"/>
  <c r="G81" i="26"/>
  <c r="F81" i="26"/>
  <c r="E81" i="26"/>
  <c r="D82" i="26"/>
  <c r="B84" i="26"/>
  <c r="K82" i="26"/>
  <c r="D82" i="14"/>
  <c r="K82" i="14"/>
  <c r="B84" i="14"/>
  <c r="L81" i="14"/>
  <c r="Q81" i="14"/>
  <c r="O81" i="14"/>
  <c r="M81" i="14"/>
  <c r="P81" i="14"/>
  <c r="N81" i="14"/>
  <c r="G81" i="14"/>
  <c r="E81" i="14"/>
  <c r="I81" i="14"/>
  <c r="F81" i="14"/>
  <c r="J81" i="14"/>
  <c r="H81" i="14"/>
  <c r="O81" i="32" l="1"/>
  <c r="V81" i="32" s="1"/>
  <c r="AC81" i="32" s="1"/>
  <c r="N81" i="32"/>
  <c r="U81" i="32" s="1"/>
  <c r="AB81" i="32" s="1"/>
  <c r="M81" i="32"/>
  <c r="T81" i="32" s="1"/>
  <c r="AA81" i="32" s="1"/>
  <c r="Q81" i="32"/>
  <c r="X81" i="32" s="1"/>
  <c r="AE81" i="32" s="1"/>
  <c r="P81" i="32"/>
  <c r="W81" i="32" s="1"/>
  <c r="AD81" i="32" s="1"/>
  <c r="L81" i="32"/>
  <c r="S81" i="32" s="1"/>
  <c r="Z81" i="32" s="1"/>
  <c r="J81" i="32"/>
  <c r="H81" i="32"/>
  <c r="G81" i="32"/>
  <c r="I81" i="32"/>
  <c r="F81" i="32"/>
  <c r="E81" i="32"/>
  <c r="K82" i="32"/>
  <c r="D82" i="32"/>
  <c r="B84" i="32"/>
  <c r="J82" i="31"/>
  <c r="I82" i="31"/>
  <c r="H82" i="31"/>
  <c r="G82" i="31"/>
  <c r="F82" i="31"/>
  <c r="E82" i="31"/>
  <c r="Q82" i="31"/>
  <c r="X82" i="31" s="1"/>
  <c r="AE82" i="31" s="1"/>
  <c r="P82" i="31"/>
  <c r="W82" i="31" s="1"/>
  <c r="AD82" i="31" s="1"/>
  <c r="O82" i="31"/>
  <c r="V82" i="31" s="1"/>
  <c r="AC82" i="31" s="1"/>
  <c r="N82" i="31"/>
  <c r="U82" i="31" s="1"/>
  <c r="AB82" i="31" s="1"/>
  <c r="M82" i="31"/>
  <c r="T82" i="31" s="1"/>
  <c r="AA82" i="31" s="1"/>
  <c r="L82" i="31"/>
  <c r="S82" i="31" s="1"/>
  <c r="Z82" i="31" s="1"/>
  <c r="D83" i="31"/>
  <c r="B85" i="31"/>
  <c r="K83" i="31"/>
  <c r="Q82" i="27"/>
  <c r="X82" i="27" s="1"/>
  <c r="AE82" i="27" s="1"/>
  <c r="M82" i="27"/>
  <c r="T82" i="27" s="1"/>
  <c r="AA82" i="27" s="1"/>
  <c r="P82" i="27"/>
  <c r="W82" i="27" s="1"/>
  <c r="AD82" i="27" s="1"/>
  <c r="O82" i="27"/>
  <c r="V82" i="27" s="1"/>
  <c r="AC82" i="27" s="1"/>
  <c r="N82" i="27"/>
  <c r="U82" i="27" s="1"/>
  <c r="AB82" i="27" s="1"/>
  <c r="L82" i="27"/>
  <c r="S82" i="27" s="1"/>
  <c r="Z82" i="27" s="1"/>
  <c r="E82" i="27"/>
  <c r="J82" i="27"/>
  <c r="I82" i="27"/>
  <c r="H82" i="27"/>
  <c r="G82" i="27"/>
  <c r="F82" i="27"/>
  <c r="B85" i="27"/>
  <c r="K83" i="27"/>
  <c r="D83" i="27"/>
  <c r="Q82" i="26"/>
  <c r="X82" i="26" s="1"/>
  <c r="AE82" i="26" s="1"/>
  <c r="P82" i="26"/>
  <c r="W82" i="26" s="1"/>
  <c r="AD82" i="26" s="1"/>
  <c r="O82" i="26"/>
  <c r="V82" i="26" s="1"/>
  <c r="AC82" i="26" s="1"/>
  <c r="N82" i="26"/>
  <c r="U82" i="26" s="1"/>
  <c r="AB82" i="26" s="1"/>
  <c r="L82" i="26"/>
  <c r="S82" i="26" s="1"/>
  <c r="Z82" i="26" s="1"/>
  <c r="M82" i="26"/>
  <c r="T82" i="26" s="1"/>
  <c r="AA82" i="26" s="1"/>
  <c r="B85" i="26"/>
  <c r="K83" i="26"/>
  <c r="D83" i="26"/>
  <c r="G82" i="26"/>
  <c r="F82" i="26"/>
  <c r="E82" i="26"/>
  <c r="J82" i="26"/>
  <c r="I82" i="26"/>
  <c r="H82" i="26"/>
  <c r="P82" i="14"/>
  <c r="N82" i="14"/>
  <c r="L82" i="14"/>
  <c r="M82" i="14"/>
  <c r="O82" i="14"/>
  <c r="Q82" i="14"/>
  <c r="D83" i="14"/>
  <c r="K83" i="14"/>
  <c r="B85" i="14"/>
  <c r="I82" i="14"/>
  <c r="J82" i="14"/>
  <c r="F82" i="14"/>
  <c r="H82" i="14"/>
  <c r="G82" i="14"/>
  <c r="E82" i="14"/>
  <c r="D83" i="32" l="1"/>
  <c r="B85" i="32"/>
  <c r="K83" i="32"/>
  <c r="J82" i="32"/>
  <c r="I82" i="32"/>
  <c r="H82" i="32"/>
  <c r="E82" i="32"/>
  <c r="G82" i="32"/>
  <c r="F82" i="32"/>
  <c r="Q82" i="32"/>
  <c r="X82" i="32" s="1"/>
  <c r="AE82" i="32" s="1"/>
  <c r="O82" i="32"/>
  <c r="V82" i="32" s="1"/>
  <c r="AC82" i="32" s="1"/>
  <c r="N82" i="32"/>
  <c r="U82" i="32" s="1"/>
  <c r="AB82" i="32" s="1"/>
  <c r="L82" i="32"/>
  <c r="S82" i="32" s="1"/>
  <c r="Z82" i="32" s="1"/>
  <c r="P82" i="32"/>
  <c r="W82" i="32" s="1"/>
  <c r="AD82" i="32" s="1"/>
  <c r="M82" i="32"/>
  <c r="T82" i="32" s="1"/>
  <c r="AA82" i="32" s="1"/>
  <c r="K84" i="31"/>
  <c r="D84" i="31"/>
  <c r="B86" i="31"/>
  <c r="Q83" i="31"/>
  <c r="X83" i="31" s="1"/>
  <c r="AE83" i="31" s="1"/>
  <c r="P83" i="31"/>
  <c r="W83" i="31" s="1"/>
  <c r="AD83" i="31" s="1"/>
  <c r="O83" i="31"/>
  <c r="V83" i="31" s="1"/>
  <c r="AC83" i="31" s="1"/>
  <c r="N83" i="31"/>
  <c r="U83" i="31" s="1"/>
  <c r="AB83" i="31" s="1"/>
  <c r="M83" i="31"/>
  <c r="T83" i="31" s="1"/>
  <c r="AA83" i="31" s="1"/>
  <c r="L83" i="31"/>
  <c r="S83" i="31" s="1"/>
  <c r="Z83" i="31" s="1"/>
  <c r="E83" i="31"/>
  <c r="J83" i="31"/>
  <c r="I83" i="31"/>
  <c r="H83" i="31"/>
  <c r="G83" i="31"/>
  <c r="F83" i="31"/>
  <c r="I83" i="27"/>
  <c r="G83" i="27"/>
  <c r="J83" i="27"/>
  <c r="H83" i="27"/>
  <c r="F83" i="27"/>
  <c r="E83" i="27"/>
  <c r="M83" i="27"/>
  <c r="T83" i="27" s="1"/>
  <c r="AA83" i="27" s="1"/>
  <c r="O83" i="27"/>
  <c r="V83" i="27" s="1"/>
  <c r="AC83" i="27" s="1"/>
  <c r="N83" i="27"/>
  <c r="U83" i="27" s="1"/>
  <c r="AB83" i="27" s="1"/>
  <c r="L83" i="27"/>
  <c r="S83" i="27" s="1"/>
  <c r="Z83" i="27" s="1"/>
  <c r="Q83" i="27"/>
  <c r="X83" i="27" s="1"/>
  <c r="AE83" i="27" s="1"/>
  <c r="P83" i="27"/>
  <c r="W83" i="27" s="1"/>
  <c r="AD83" i="27" s="1"/>
  <c r="B86" i="27"/>
  <c r="K84" i="27"/>
  <c r="D84" i="27"/>
  <c r="O83" i="26"/>
  <c r="V83" i="26" s="1"/>
  <c r="AC83" i="26" s="1"/>
  <c r="N83" i="26"/>
  <c r="U83" i="26" s="1"/>
  <c r="AB83" i="26" s="1"/>
  <c r="M83" i="26"/>
  <c r="T83" i="26" s="1"/>
  <c r="AA83" i="26" s="1"/>
  <c r="L83" i="26"/>
  <c r="S83" i="26" s="1"/>
  <c r="Z83" i="26" s="1"/>
  <c r="Q83" i="26"/>
  <c r="X83" i="26" s="1"/>
  <c r="AE83" i="26" s="1"/>
  <c r="P83" i="26"/>
  <c r="W83" i="26" s="1"/>
  <c r="AD83" i="26" s="1"/>
  <c r="J83" i="26"/>
  <c r="H83" i="26"/>
  <c r="G83" i="26"/>
  <c r="I83" i="26"/>
  <c r="F83" i="26"/>
  <c r="E83" i="26"/>
  <c r="B86" i="26"/>
  <c r="K84" i="26"/>
  <c r="D84" i="26"/>
  <c r="D84" i="14"/>
  <c r="K84" i="14"/>
  <c r="B86" i="14"/>
  <c r="F83" i="14"/>
  <c r="E83" i="14"/>
  <c r="I83" i="14"/>
  <c r="J83" i="14"/>
  <c r="H83" i="14"/>
  <c r="G83" i="14"/>
  <c r="L83" i="14"/>
  <c r="O83" i="14"/>
  <c r="Q83" i="14"/>
  <c r="N83" i="14"/>
  <c r="P83" i="14"/>
  <c r="M83" i="14"/>
  <c r="Q83" i="32" l="1"/>
  <c r="X83" i="32" s="1"/>
  <c r="AE83" i="32" s="1"/>
  <c r="P83" i="32"/>
  <c r="W83" i="32" s="1"/>
  <c r="AD83" i="32" s="1"/>
  <c r="O83" i="32"/>
  <c r="V83" i="32" s="1"/>
  <c r="AC83" i="32" s="1"/>
  <c r="L83" i="32"/>
  <c r="S83" i="32" s="1"/>
  <c r="Z83" i="32" s="1"/>
  <c r="N83" i="32"/>
  <c r="U83" i="32" s="1"/>
  <c r="AB83" i="32" s="1"/>
  <c r="M83" i="32"/>
  <c r="T83" i="32" s="1"/>
  <c r="AA83" i="32" s="1"/>
  <c r="K84" i="32"/>
  <c r="D84" i="32"/>
  <c r="B86" i="32"/>
  <c r="E83" i="32"/>
  <c r="J83" i="32"/>
  <c r="I83" i="32"/>
  <c r="G83" i="32"/>
  <c r="F83" i="32"/>
  <c r="H83" i="32"/>
  <c r="D85" i="31"/>
  <c r="B87" i="31"/>
  <c r="K85" i="31"/>
  <c r="J84" i="31"/>
  <c r="I84" i="31"/>
  <c r="H84" i="31"/>
  <c r="G84" i="31"/>
  <c r="F84" i="31"/>
  <c r="E84" i="31"/>
  <c r="L84" i="31"/>
  <c r="S84" i="31" s="1"/>
  <c r="Z84" i="31" s="1"/>
  <c r="Q84" i="31"/>
  <c r="X84" i="31" s="1"/>
  <c r="AE84" i="31" s="1"/>
  <c r="P84" i="31"/>
  <c r="W84" i="31" s="1"/>
  <c r="AD84" i="31" s="1"/>
  <c r="O84" i="31"/>
  <c r="V84" i="31" s="1"/>
  <c r="AC84" i="31" s="1"/>
  <c r="N84" i="31"/>
  <c r="U84" i="31" s="1"/>
  <c r="AB84" i="31" s="1"/>
  <c r="M84" i="31"/>
  <c r="T84" i="31" s="1"/>
  <c r="AA84" i="31" s="1"/>
  <c r="Q84" i="27"/>
  <c r="X84" i="27" s="1"/>
  <c r="AE84" i="27" s="1"/>
  <c r="O84" i="27"/>
  <c r="V84" i="27" s="1"/>
  <c r="AC84" i="27" s="1"/>
  <c r="P84" i="27"/>
  <c r="W84" i="27" s="1"/>
  <c r="AD84" i="27" s="1"/>
  <c r="N84" i="27"/>
  <c r="U84" i="27" s="1"/>
  <c r="AB84" i="27" s="1"/>
  <c r="M84" i="27"/>
  <c r="T84" i="27" s="1"/>
  <c r="AA84" i="27" s="1"/>
  <c r="L84" i="27"/>
  <c r="S84" i="27" s="1"/>
  <c r="Z84" i="27" s="1"/>
  <c r="I84" i="27"/>
  <c r="E84" i="27"/>
  <c r="J84" i="27"/>
  <c r="H84" i="27"/>
  <c r="G84" i="27"/>
  <c r="F84" i="27"/>
  <c r="B87" i="27"/>
  <c r="K85" i="27"/>
  <c r="D85" i="27"/>
  <c r="J84" i="26"/>
  <c r="I84" i="26"/>
  <c r="H84" i="26"/>
  <c r="G84" i="26"/>
  <c r="F84" i="26"/>
  <c r="E84" i="26"/>
  <c r="P84" i="26"/>
  <c r="W84" i="26" s="1"/>
  <c r="AD84" i="26" s="1"/>
  <c r="O84" i="26"/>
  <c r="V84" i="26" s="1"/>
  <c r="AC84" i="26" s="1"/>
  <c r="Q84" i="26"/>
  <c r="X84" i="26" s="1"/>
  <c r="AE84" i="26" s="1"/>
  <c r="N84" i="26"/>
  <c r="U84" i="26" s="1"/>
  <c r="AB84" i="26" s="1"/>
  <c r="M84" i="26"/>
  <c r="T84" i="26" s="1"/>
  <c r="AA84" i="26" s="1"/>
  <c r="L84" i="26"/>
  <c r="S84" i="26" s="1"/>
  <c r="Z84" i="26" s="1"/>
  <c r="D85" i="26"/>
  <c r="B87" i="26"/>
  <c r="K85" i="26"/>
  <c r="O84" i="14"/>
  <c r="N84" i="14"/>
  <c r="Q84" i="14"/>
  <c r="P84" i="14"/>
  <c r="L84" i="14"/>
  <c r="M84" i="14"/>
  <c r="D85" i="14"/>
  <c r="B87" i="14"/>
  <c r="K85" i="14"/>
  <c r="G84" i="14"/>
  <c r="J84" i="14"/>
  <c r="I84" i="14"/>
  <c r="H84" i="14"/>
  <c r="E84" i="14"/>
  <c r="F84" i="14"/>
  <c r="B87" i="32" l="1"/>
  <c r="K85" i="32"/>
  <c r="D85" i="32"/>
  <c r="J84" i="32"/>
  <c r="G84" i="32"/>
  <c r="E84" i="32"/>
  <c r="I84" i="32"/>
  <c r="H84" i="32"/>
  <c r="F84" i="32"/>
  <c r="L84" i="32"/>
  <c r="S84" i="32" s="1"/>
  <c r="Z84" i="32" s="1"/>
  <c r="Q84" i="32"/>
  <c r="X84" i="32" s="1"/>
  <c r="AE84" i="32" s="1"/>
  <c r="P84" i="32"/>
  <c r="W84" i="32" s="1"/>
  <c r="AD84" i="32" s="1"/>
  <c r="O84" i="32"/>
  <c r="V84" i="32" s="1"/>
  <c r="AC84" i="32" s="1"/>
  <c r="N84" i="32"/>
  <c r="U84" i="32" s="1"/>
  <c r="AB84" i="32" s="1"/>
  <c r="M84" i="32"/>
  <c r="T84" i="32" s="1"/>
  <c r="AA84" i="32" s="1"/>
  <c r="B88" i="31"/>
  <c r="K86" i="31"/>
  <c r="D86" i="31"/>
  <c r="Q85" i="31"/>
  <c r="X85" i="31" s="1"/>
  <c r="AE85" i="31" s="1"/>
  <c r="P85" i="31"/>
  <c r="W85" i="31" s="1"/>
  <c r="AD85" i="31" s="1"/>
  <c r="O85" i="31"/>
  <c r="V85" i="31" s="1"/>
  <c r="AC85" i="31" s="1"/>
  <c r="N85" i="31"/>
  <c r="U85" i="31" s="1"/>
  <c r="AB85" i="31" s="1"/>
  <c r="M85" i="31"/>
  <c r="T85" i="31" s="1"/>
  <c r="AA85" i="31" s="1"/>
  <c r="L85" i="31"/>
  <c r="S85" i="31" s="1"/>
  <c r="Z85" i="31" s="1"/>
  <c r="G85" i="31"/>
  <c r="F85" i="31"/>
  <c r="E85" i="31"/>
  <c r="J85" i="31"/>
  <c r="I85" i="31"/>
  <c r="H85" i="31"/>
  <c r="E85" i="27"/>
  <c r="G85" i="27"/>
  <c r="F85" i="27"/>
  <c r="J85" i="27"/>
  <c r="I85" i="27"/>
  <c r="H85" i="27"/>
  <c r="Q85" i="27"/>
  <c r="X85" i="27" s="1"/>
  <c r="AE85" i="27" s="1"/>
  <c r="M85" i="27"/>
  <c r="T85" i="27" s="1"/>
  <c r="AA85" i="27" s="1"/>
  <c r="P85" i="27"/>
  <c r="W85" i="27" s="1"/>
  <c r="AD85" i="27" s="1"/>
  <c r="O85" i="27"/>
  <c r="V85" i="27" s="1"/>
  <c r="AC85" i="27" s="1"/>
  <c r="N85" i="27"/>
  <c r="U85" i="27" s="1"/>
  <c r="AB85" i="27" s="1"/>
  <c r="L85" i="27"/>
  <c r="S85" i="27" s="1"/>
  <c r="Z85" i="27" s="1"/>
  <c r="B88" i="27"/>
  <c r="K86" i="27"/>
  <c r="D86" i="27"/>
  <c r="Q85" i="26"/>
  <c r="X85" i="26" s="1"/>
  <c r="AE85" i="26" s="1"/>
  <c r="P85" i="26"/>
  <c r="W85" i="26" s="1"/>
  <c r="AD85" i="26" s="1"/>
  <c r="O85" i="26"/>
  <c r="V85" i="26" s="1"/>
  <c r="AC85" i="26" s="1"/>
  <c r="N85" i="26"/>
  <c r="U85" i="26" s="1"/>
  <c r="AB85" i="26" s="1"/>
  <c r="L85" i="26"/>
  <c r="S85" i="26" s="1"/>
  <c r="Z85" i="26" s="1"/>
  <c r="M85" i="26"/>
  <c r="T85" i="26" s="1"/>
  <c r="AA85" i="26" s="1"/>
  <c r="B88" i="26"/>
  <c r="K86" i="26"/>
  <c r="D86" i="26"/>
  <c r="G85" i="26"/>
  <c r="F85" i="26"/>
  <c r="E85" i="26"/>
  <c r="H85" i="26"/>
  <c r="I85" i="26"/>
  <c r="J85" i="26"/>
  <c r="Q85" i="14"/>
  <c r="N85" i="14"/>
  <c r="M85" i="14"/>
  <c r="L85" i="14"/>
  <c r="P85" i="14"/>
  <c r="O85" i="14"/>
  <c r="D86" i="14"/>
  <c r="K86" i="14"/>
  <c r="B88" i="14"/>
  <c r="J85" i="14"/>
  <c r="G85" i="14"/>
  <c r="F85" i="14"/>
  <c r="E85" i="14"/>
  <c r="I85" i="14"/>
  <c r="H85" i="14"/>
  <c r="G85" i="32" l="1"/>
  <c r="F85" i="32"/>
  <c r="E85" i="32"/>
  <c r="J85" i="32"/>
  <c r="I85" i="32"/>
  <c r="H85" i="32"/>
  <c r="Q85" i="32"/>
  <c r="X85" i="32" s="1"/>
  <c r="AE85" i="32" s="1"/>
  <c r="N85" i="32"/>
  <c r="U85" i="32" s="1"/>
  <c r="AB85" i="32" s="1"/>
  <c r="L85" i="32"/>
  <c r="S85" i="32" s="1"/>
  <c r="Z85" i="32" s="1"/>
  <c r="P85" i="32"/>
  <c r="W85" i="32" s="1"/>
  <c r="AD85" i="32" s="1"/>
  <c r="O85" i="32"/>
  <c r="V85" i="32" s="1"/>
  <c r="AC85" i="32" s="1"/>
  <c r="M85" i="32"/>
  <c r="T85" i="32" s="1"/>
  <c r="AA85" i="32" s="1"/>
  <c r="B88" i="32"/>
  <c r="K86" i="32"/>
  <c r="D86" i="32"/>
  <c r="N86" i="31"/>
  <c r="U86" i="31" s="1"/>
  <c r="AB86" i="31" s="1"/>
  <c r="M86" i="31"/>
  <c r="T86" i="31" s="1"/>
  <c r="AA86" i="31" s="1"/>
  <c r="L86" i="31"/>
  <c r="S86" i="31" s="1"/>
  <c r="Z86" i="31" s="1"/>
  <c r="Q86" i="31"/>
  <c r="X86" i="31" s="1"/>
  <c r="AE86" i="31" s="1"/>
  <c r="P86" i="31"/>
  <c r="W86" i="31" s="1"/>
  <c r="AD86" i="31" s="1"/>
  <c r="O86" i="31"/>
  <c r="V86" i="31" s="1"/>
  <c r="AC86" i="31" s="1"/>
  <c r="J86" i="31"/>
  <c r="I86" i="31"/>
  <c r="H86" i="31"/>
  <c r="G86" i="31"/>
  <c r="F86" i="31"/>
  <c r="E86" i="31"/>
  <c r="B89" i="31"/>
  <c r="D87" i="31"/>
  <c r="K87" i="31"/>
  <c r="I86" i="27"/>
  <c r="G86" i="27"/>
  <c r="J86" i="27"/>
  <c r="H86" i="27"/>
  <c r="F86" i="27"/>
  <c r="E86" i="27"/>
  <c r="M86" i="27"/>
  <c r="T86" i="27" s="1"/>
  <c r="AA86" i="27" s="1"/>
  <c r="L86" i="27"/>
  <c r="S86" i="27" s="1"/>
  <c r="Z86" i="27" s="1"/>
  <c r="Q86" i="27"/>
  <c r="X86" i="27" s="1"/>
  <c r="AE86" i="27" s="1"/>
  <c r="P86" i="27"/>
  <c r="W86" i="27" s="1"/>
  <c r="AD86" i="27" s="1"/>
  <c r="O86" i="27"/>
  <c r="V86" i="27" s="1"/>
  <c r="AC86" i="27" s="1"/>
  <c r="N86" i="27"/>
  <c r="U86" i="27" s="1"/>
  <c r="AB86" i="27" s="1"/>
  <c r="B89" i="27"/>
  <c r="K87" i="27"/>
  <c r="D87" i="27"/>
  <c r="O86" i="26"/>
  <c r="V86" i="26" s="1"/>
  <c r="AC86" i="26" s="1"/>
  <c r="N86" i="26"/>
  <c r="U86" i="26" s="1"/>
  <c r="AB86" i="26" s="1"/>
  <c r="M86" i="26"/>
  <c r="T86" i="26" s="1"/>
  <c r="AA86" i="26" s="1"/>
  <c r="L86" i="26"/>
  <c r="S86" i="26" s="1"/>
  <c r="Z86" i="26" s="1"/>
  <c r="P86" i="26"/>
  <c r="W86" i="26" s="1"/>
  <c r="AD86" i="26" s="1"/>
  <c r="Q86" i="26"/>
  <c r="X86" i="26" s="1"/>
  <c r="AE86" i="26" s="1"/>
  <c r="B89" i="26"/>
  <c r="K87" i="26"/>
  <c r="D87" i="26"/>
  <c r="J86" i="26"/>
  <c r="H86" i="26"/>
  <c r="G86" i="26"/>
  <c r="I86" i="26"/>
  <c r="F86" i="26"/>
  <c r="E86" i="26"/>
  <c r="P86" i="14"/>
  <c r="Q86" i="14"/>
  <c r="O86" i="14"/>
  <c r="N86" i="14"/>
  <c r="M86" i="14"/>
  <c r="L86" i="14"/>
  <c r="K87" i="14"/>
  <c r="B89" i="14"/>
  <c r="D87" i="14"/>
  <c r="H86" i="14"/>
  <c r="G86" i="14"/>
  <c r="F86" i="14"/>
  <c r="E86" i="14"/>
  <c r="J86" i="14"/>
  <c r="I86" i="14"/>
  <c r="J86" i="32" l="1"/>
  <c r="I86" i="32"/>
  <c r="H86" i="32"/>
  <c r="G86" i="32"/>
  <c r="F86" i="32"/>
  <c r="E86" i="32"/>
  <c r="N86" i="32"/>
  <c r="U86" i="32" s="1"/>
  <c r="AB86" i="32" s="1"/>
  <c r="M86" i="32"/>
  <c r="T86" i="32" s="1"/>
  <c r="AA86" i="32" s="1"/>
  <c r="L86" i="32"/>
  <c r="S86" i="32" s="1"/>
  <c r="Z86" i="32" s="1"/>
  <c r="Q86" i="32"/>
  <c r="X86" i="32" s="1"/>
  <c r="AE86" i="32" s="1"/>
  <c r="P86" i="32"/>
  <c r="W86" i="32" s="1"/>
  <c r="AD86" i="32" s="1"/>
  <c r="O86" i="32"/>
  <c r="V86" i="32" s="1"/>
  <c r="AC86" i="32" s="1"/>
  <c r="D87" i="32"/>
  <c r="B89" i="32"/>
  <c r="K87" i="32"/>
  <c r="Q87" i="31"/>
  <c r="X87" i="31" s="1"/>
  <c r="AE87" i="31" s="1"/>
  <c r="P87" i="31"/>
  <c r="W87" i="31" s="1"/>
  <c r="AD87" i="31" s="1"/>
  <c r="O87" i="31"/>
  <c r="V87" i="31" s="1"/>
  <c r="AC87" i="31" s="1"/>
  <c r="N87" i="31"/>
  <c r="U87" i="31" s="1"/>
  <c r="AB87" i="31" s="1"/>
  <c r="M87" i="31"/>
  <c r="T87" i="31" s="1"/>
  <c r="AA87" i="31" s="1"/>
  <c r="L87" i="31"/>
  <c r="S87" i="31" s="1"/>
  <c r="Z87" i="31" s="1"/>
  <c r="I87" i="31"/>
  <c r="H87" i="31"/>
  <c r="G87" i="31"/>
  <c r="F87" i="31"/>
  <c r="E87" i="31"/>
  <c r="J87" i="31"/>
  <c r="B90" i="31"/>
  <c r="D88" i="31"/>
  <c r="K88" i="31"/>
  <c r="Q87" i="27"/>
  <c r="X87" i="27" s="1"/>
  <c r="AE87" i="27" s="1"/>
  <c r="O87" i="27"/>
  <c r="V87" i="27" s="1"/>
  <c r="AC87" i="27" s="1"/>
  <c r="P87" i="27"/>
  <c r="W87" i="27" s="1"/>
  <c r="AD87" i="27" s="1"/>
  <c r="N87" i="27"/>
  <c r="U87" i="27" s="1"/>
  <c r="AB87" i="27" s="1"/>
  <c r="M87" i="27"/>
  <c r="T87" i="27" s="1"/>
  <c r="AA87" i="27" s="1"/>
  <c r="L87" i="27"/>
  <c r="S87" i="27" s="1"/>
  <c r="Z87" i="27" s="1"/>
  <c r="I87" i="27"/>
  <c r="G87" i="27"/>
  <c r="E87" i="27"/>
  <c r="J87" i="27"/>
  <c r="H87" i="27"/>
  <c r="F87" i="27"/>
  <c r="B90" i="27"/>
  <c r="K88" i="27"/>
  <c r="D88" i="27"/>
  <c r="P87" i="26"/>
  <c r="W87" i="26" s="1"/>
  <c r="AD87" i="26" s="1"/>
  <c r="O87" i="26"/>
  <c r="V87" i="26" s="1"/>
  <c r="AC87" i="26" s="1"/>
  <c r="N87" i="26"/>
  <c r="U87" i="26" s="1"/>
  <c r="AB87" i="26" s="1"/>
  <c r="M87" i="26"/>
  <c r="T87" i="26" s="1"/>
  <c r="AA87" i="26" s="1"/>
  <c r="L87" i="26"/>
  <c r="S87" i="26" s="1"/>
  <c r="Z87" i="26" s="1"/>
  <c r="Q87" i="26"/>
  <c r="X87" i="26" s="1"/>
  <c r="AE87" i="26" s="1"/>
  <c r="J87" i="26"/>
  <c r="I87" i="26"/>
  <c r="H87" i="26"/>
  <c r="G87" i="26"/>
  <c r="F87" i="26"/>
  <c r="E87" i="26"/>
  <c r="D88" i="26"/>
  <c r="B90" i="26"/>
  <c r="K88" i="26"/>
  <c r="L87" i="14"/>
  <c r="O87" i="14"/>
  <c r="Q87" i="14"/>
  <c r="P87" i="14"/>
  <c r="M87" i="14"/>
  <c r="N87" i="14"/>
  <c r="B90" i="14"/>
  <c r="D88" i="14"/>
  <c r="K88" i="14"/>
  <c r="F87" i="14"/>
  <c r="J87" i="14"/>
  <c r="I87" i="14"/>
  <c r="E87" i="14"/>
  <c r="H87" i="14"/>
  <c r="G87" i="14"/>
  <c r="Q87" i="32" l="1"/>
  <c r="X87" i="32" s="1"/>
  <c r="AE87" i="32" s="1"/>
  <c r="P87" i="32"/>
  <c r="W87" i="32" s="1"/>
  <c r="AD87" i="32" s="1"/>
  <c r="O87" i="32"/>
  <c r="V87" i="32" s="1"/>
  <c r="AC87" i="32" s="1"/>
  <c r="N87" i="32"/>
  <c r="U87" i="32" s="1"/>
  <c r="AB87" i="32" s="1"/>
  <c r="M87" i="32"/>
  <c r="T87" i="32" s="1"/>
  <c r="AA87" i="32" s="1"/>
  <c r="L87" i="32"/>
  <c r="S87" i="32" s="1"/>
  <c r="Z87" i="32" s="1"/>
  <c r="D88" i="32"/>
  <c r="B90" i="32"/>
  <c r="K88" i="32"/>
  <c r="I87" i="32"/>
  <c r="H87" i="32"/>
  <c r="G87" i="32"/>
  <c r="F87" i="32"/>
  <c r="E87" i="32"/>
  <c r="J87" i="32"/>
  <c r="G88" i="31"/>
  <c r="F88" i="31"/>
  <c r="E88" i="31"/>
  <c r="J88" i="31"/>
  <c r="I88" i="31"/>
  <c r="H88" i="31"/>
  <c r="N88" i="31"/>
  <c r="U88" i="31" s="1"/>
  <c r="AB88" i="31" s="1"/>
  <c r="Q88" i="31"/>
  <c r="X88" i="31" s="1"/>
  <c r="AE88" i="31" s="1"/>
  <c r="P88" i="31"/>
  <c r="W88" i="31" s="1"/>
  <c r="AD88" i="31" s="1"/>
  <c r="O88" i="31"/>
  <c r="V88" i="31" s="1"/>
  <c r="AC88" i="31" s="1"/>
  <c r="M88" i="31"/>
  <c r="T88" i="31" s="1"/>
  <c r="AA88" i="31" s="1"/>
  <c r="L88" i="31"/>
  <c r="S88" i="31" s="1"/>
  <c r="Z88" i="31" s="1"/>
  <c r="B91" i="31"/>
  <c r="D89" i="31"/>
  <c r="K89" i="31"/>
  <c r="E88" i="27"/>
  <c r="J88" i="27"/>
  <c r="I88" i="27"/>
  <c r="H88" i="27"/>
  <c r="G88" i="27"/>
  <c r="F88" i="27"/>
  <c r="Q88" i="27"/>
  <c r="X88" i="27" s="1"/>
  <c r="AE88" i="27" s="1"/>
  <c r="O88" i="27"/>
  <c r="V88" i="27" s="1"/>
  <c r="AC88" i="27" s="1"/>
  <c r="N88" i="27"/>
  <c r="U88" i="27" s="1"/>
  <c r="AB88" i="27" s="1"/>
  <c r="M88" i="27"/>
  <c r="T88" i="27" s="1"/>
  <c r="AA88" i="27" s="1"/>
  <c r="L88" i="27"/>
  <c r="S88" i="27" s="1"/>
  <c r="Z88" i="27" s="1"/>
  <c r="P88" i="27"/>
  <c r="W88" i="27" s="1"/>
  <c r="AD88" i="27" s="1"/>
  <c r="B91" i="27"/>
  <c r="K89" i="27"/>
  <c r="D89" i="27"/>
  <c r="Q88" i="26"/>
  <c r="X88" i="26" s="1"/>
  <c r="AE88" i="26" s="1"/>
  <c r="P88" i="26"/>
  <c r="W88" i="26" s="1"/>
  <c r="AD88" i="26" s="1"/>
  <c r="O88" i="26"/>
  <c r="V88" i="26" s="1"/>
  <c r="AC88" i="26" s="1"/>
  <c r="N88" i="26"/>
  <c r="U88" i="26" s="1"/>
  <c r="AB88" i="26" s="1"/>
  <c r="L88" i="26"/>
  <c r="S88" i="26" s="1"/>
  <c r="Z88" i="26" s="1"/>
  <c r="M88" i="26"/>
  <c r="T88" i="26" s="1"/>
  <c r="AA88" i="26" s="1"/>
  <c r="B91" i="26"/>
  <c r="K89" i="26"/>
  <c r="D89" i="26"/>
  <c r="G88" i="26"/>
  <c r="F88" i="26"/>
  <c r="E88" i="26"/>
  <c r="J88" i="26"/>
  <c r="I88" i="26"/>
  <c r="H88" i="26"/>
  <c r="O88" i="14"/>
  <c r="N88" i="14"/>
  <c r="P88" i="14"/>
  <c r="L88" i="14"/>
  <c r="M88" i="14"/>
  <c r="Q88" i="14"/>
  <c r="D89" i="14"/>
  <c r="B91" i="14"/>
  <c r="K89" i="14"/>
  <c r="J88" i="14"/>
  <c r="H88" i="14"/>
  <c r="I88" i="14"/>
  <c r="G88" i="14"/>
  <c r="F88" i="14"/>
  <c r="E88" i="14"/>
  <c r="P88" i="32" l="1"/>
  <c r="W88" i="32" s="1"/>
  <c r="AD88" i="32" s="1"/>
  <c r="O88" i="32"/>
  <c r="V88" i="32" s="1"/>
  <c r="AC88" i="32" s="1"/>
  <c r="N88" i="32"/>
  <c r="U88" i="32" s="1"/>
  <c r="AB88" i="32" s="1"/>
  <c r="M88" i="32"/>
  <c r="T88" i="32" s="1"/>
  <c r="AA88" i="32" s="1"/>
  <c r="L88" i="32"/>
  <c r="S88" i="32" s="1"/>
  <c r="Z88" i="32" s="1"/>
  <c r="Q88" i="32"/>
  <c r="X88" i="32" s="1"/>
  <c r="AE88" i="32" s="1"/>
  <c r="K89" i="32"/>
  <c r="D89" i="32"/>
  <c r="B91" i="32"/>
  <c r="J88" i="32"/>
  <c r="I88" i="32"/>
  <c r="H88" i="32"/>
  <c r="F88" i="32"/>
  <c r="E88" i="32"/>
  <c r="G88" i="32"/>
  <c r="I89" i="31"/>
  <c r="F89" i="31"/>
  <c r="E89" i="31"/>
  <c r="J89" i="31"/>
  <c r="H89" i="31"/>
  <c r="G89" i="31"/>
  <c r="N89" i="31"/>
  <c r="U89" i="31" s="1"/>
  <c r="AB89" i="31" s="1"/>
  <c r="Q89" i="31"/>
  <c r="X89" i="31" s="1"/>
  <c r="AE89" i="31" s="1"/>
  <c r="P89" i="31"/>
  <c r="W89" i="31" s="1"/>
  <c r="AD89" i="31" s="1"/>
  <c r="O89" i="31"/>
  <c r="V89" i="31" s="1"/>
  <c r="AC89" i="31" s="1"/>
  <c r="M89" i="31"/>
  <c r="T89" i="31" s="1"/>
  <c r="AA89" i="31" s="1"/>
  <c r="L89" i="31"/>
  <c r="S89" i="31" s="1"/>
  <c r="Z89" i="31" s="1"/>
  <c r="D90" i="31"/>
  <c r="K90" i="31"/>
  <c r="B92" i="31"/>
  <c r="M89" i="27"/>
  <c r="T89" i="27" s="1"/>
  <c r="AA89" i="27" s="1"/>
  <c r="Q89" i="27"/>
  <c r="X89" i="27" s="1"/>
  <c r="AE89" i="27" s="1"/>
  <c r="P89" i="27"/>
  <c r="W89" i="27" s="1"/>
  <c r="AD89" i="27" s="1"/>
  <c r="O89" i="27"/>
  <c r="V89" i="27" s="1"/>
  <c r="AC89" i="27" s="1"/>
  <c r="N89" i="27"/>
  <c r="U89" i="27" s="1"/>
  <c r="AB89" i="27" s="1"/>
  <c r="L89" i="27"/>
  <c r="S89" i="27" s="1"/>
  <c r="Z89" i="27" s="1"/>
  <c r="J89" i="27"/>
  <c r="I89" i="27"/>
  <c r="H89" i="27"/>
  <c r="G89" i="27"/>
  <c r="E89" i="27"/>
  <c r="F89" i="27"/>
  <c r="D90" i="27"/>
  <c r="B92" i="27"/>
  <c r="K90" i="27"/>
  <c r="B92" i="26"/>
  <c r="K90" i="26"/>
  <c r="D90" i="26"/>
  <c r="O89" i="26"/>
  <c r="V89" i="26" s="1"/>
  <c r="AC89" i="26" s="1"/>
  <c r="N89" i="26"/>
  <c r="U89" i="26" s="1"/>
  <c r="AB89" i="26" s="1"/>
  <c r="M89" i="26"/>
  <c r="T89" i="26" s="1"/>
  <c r="AA89" i="26" s="1"/>
  <c r="L89" i="26"/>
  <c r="S89" i="26" s="1"/>
  <c r="Z89" i="26" s="1"/>
  <c r="Q89" i="26"/>
  <c r="X89" i="26" s="1"/>
  <c r="AE89" i="26" s="1"/>
  <c r="P89" i="26"/>
  <c r="W89" i="26" s="1"/>
  <c r="AD89" i="26" s="1"/>
  <c r="J89" i="26"/>
  <c r="H89" i="26"/>
  <c r="G89" i="26"/>
  <c r="I89" i="26"/>
  <c r="F89" i="26"/>
  <c r="E89" i="26"/>
  <c r="L89" i="14"/>
  <c r="O89" i="14"/>
  <c r="Q89" i="14"/>
  <c r="P89" i="14"/>
  <c r="N89" i="14"/>
  <c r="M89" i="14"/>
  <c r="D90" i="14"/>
  <c r="K90" i="14"/>
  <c r="B92" i="14"/>
  <c r="J89" i="14"/>
  <c r="G89" i="14"/>
  <c r="H89" i="14"/>
  <c r="F89" i="14"/>
  <c r="E89" i="14"/>
  <c r="I89" i="14"/>
  <c r="J89" i="32" l="1"/>
  <c r="I89" i="32"/>
  <c r="H89" i="32"/>
  <c r="G89" i="32"/>
  <c r="F89" i="32"/>
  <c r="E89" i="32"/>
  <c r="D90" i="32"/>
  <c r="B92" i="32"/>
  <c r="K90" i="32"/>
  <c r="Q89" i="32"/>
  <c r="X89" i="32" s="1"/>
  <c r="AE89" i="32" s="1"/>
  <c r="P89" i="32"/>
  <c r="W89" i="32" s="1"/>
  <c r="AD89" i="32" s="1"/>
  <c r="O89" i="32"/>
  <c r="V89" i="32" s="1"/>
  <c r="AC89" i="32" s="1"/>
  <c r="L89" i="32"/>
  <c r="S89" i="32" s="1"/>
  <c r="Z89" i="32" s="1"/>
  <c r="N89" i="32"/>
  <c r="U89" i="32" s="1"/>
  <c r="AB89" i="32" s="1"/>
  <c r="M89" i="32"/>
  <c r="T89" i="32" s="1"/>
  <c r="AA89" i="32" s="1"/>
  <c r="P90" i="31"/>
  <c r="W90" i="31" s="1"/>
  <c r="AD90" i="31" s="1"/>
  <c r="Q90" i="31"/>
  <c r="X90" i="31" s="1"/>
  <c r="AE90" i="31" s="1"/>
  <c r="O90" i="31"/>
  <c r="V90" i="31" s="1"/>
  <c r="AC90" i="31" s="1"/>
  <c r="N90" i="31"/>
  <c r="U90" i="31" s="1"/>
  <c r="AB90" i="31" s="1"/>
  <c r="M90" i="31"/>
  <c r="T90" i="31" s="1"/>
  <c r="AA90" i="31" s="1"/>
  <c r="L90" i="31"/>
  <c r="S90" i="31" s="1"/>
  <c r="Z90" i="31" s="1"/>
  <c r="D91" i="31"/>
  <c r="B93" i="31"/>
  <c r="K91" i="31"/>
  <c r="I90" i="31"/>
  <c r="H90" i="31"/>
  <c r="F90" i="31"/>
  <c r="E90" i="31"/>
  <c r="J90" i="31"/>
  <c r="G90" i="31"/>
  <c r="Q90" i="27"/>
  <c r="X90" i="27" s="1"/>
  <c r="AE90" i="27" s="1"/>
  <c r="P90" i="27"/>
  <c r="W90" i="27" s="1"/>
  <c r="AD90" i="27" s="1"/>
  <c r="O90" i="27"/>
  <c r="V90" i="27" s="1"/>
  <c r="AC90" i="27" s="1"/>
  <c r="N90" i="27"/>
  <c r="U90" i="27" s="1"/>
  <c r="AB90" i="27" s="1"/>
  <c r="M90" i="27"/>
  <c r="T90" i="27" s="1"/>
  <c r="AA90" i="27" s="1"/>
  <c r="L90" i="27"/>
  <c r="S90" i="27" s="1"/>
  <c r="Z90" i="27" s="1"/>
  <c r="D91" i="27"/>
  <c r="B93" i="27"/>
  <c r="K91" i="27"/>
  <c r="I90" i="27"/>
  <c r="H90" i="27"/>
  <c r="G90" i="27"/>
  <c r="F90" i="27"/>
  <c r="E90" i="27"/>
  <c r="J90" i="27"/>
  <c r="J90" i="26"/>
  <c r="I90" i="26"/>
  <c r="H90" i="26"/>
  <c r="G90" i="26"/>
  <c r="F90" i="26"/>
  <c r="E90" i="26"/>
  <c r="P90" i="26"/>
  <c r="W90" i="26" s="1"/>
  <c r="AD90" i="26" s="1"/>
  <c r="O90" i="26"/>
  <c r="V90" i="26" s="1"/>
  <c r="AC90" i="26" s="1"/>
  <c r="Q90" i="26"/>
  <c r="X90" i="26" s="1"/>
  <c r="AE90" i="26" s="1"/>
  <c r="N90" i="26"/>
  <c r="U90" i="26" s="1"/>
  <c r="AB90" i="26" s="1"/>
  <c r="M90" i="26"/>
  <c r="T90" i="26" s="1"/>
  <c r="AA90" i="26" s="1"/>
  <c r="L90" i="26"/>
  <c r="S90" i="26" s="1"/>
  <c r="Z90" i="26" s="1"/>
  <c r="D91" i="26"/>
  <c r="B93" i="26"/>
  <c r="K91" i="26"/>
  <c r="K91" i="14"/>
  <c r="B93" i="14"/>
  <c r="D91" i="14"/>
  <c r="Q90" i="14"/>
  <c r="L90" i="14"/>
  <c r="N90" i="14"/>
  <c r="M90" i="14"/>
  <c r="P90" i="14"/>
  <c r="O90" i="14"/>
  <c r="I90" i="14"/>
  <c r="G90" i="14"/>
  <c r="H90" i="14"/>
  <c r="J90" i="14"/>
  <c r="F90" i="14"/>
  <c r="E90" i="14"/>
  <c r="Q90" i="32" l="1"/>
  <c r="X90" i="32" s="1"/>
  <c r="AE90" i="32" s="1"/>
  <c r="P90" i="32"/>
  <c r="W90" i="32" s="1"/>
  <c r="AD90" i="32" s="1"/>
  <c r="O90" i="32"/>
  <c r="V90" i="32" s="1"/>
  <c r="AC90" i="32" s="1"/>
  <c r="N90" i="32"/>
  <c r="U90" i="32" s="1"/>
  <c r="AB90" i="32" s="1"/>
  <c r="M90" i="32"/>
  <c r="T90" i="32" s="1"/>
  <c r="AA90" i="32" s="1"/>
  <c r="L90" i="32"/>
  <c r="S90" i="32" s="1"/>
  <c r="Z90" i="32" s="1"/>
  <c r="F90" i="32"/>
  <c r="E90" i="32"/>
  <c r="J90" i="32"/>
  <c r="G90" i="32"/>
  <c r="I90" i="32"/>
  <c r="H90" i="32"/>
  <c r="B93" i="32"/>
  <c r="K91" i="32"/>
  <c r="D91" i="32"/>
  <c r="P91" i="31"/>
  <c r="W91" i="31" s="1"/>
  <c r="AD91" i="31" s="1"/>
  <c r="O91" i="31"/>
  <c r="V91" i="31" s="1"/>
  <c r="AC91" i="31" s="1"/>
  <c r="N91" i="31"/>
  <c r="U91" i="31" s="1"/>
  <c r="AB91" i="31" s="1"/>
  <c r="M91" i="31"/>
  <c r="T91" i="31" s="1"/>
  <c r="AA91" i="31" s="1"/>
  <c r="Q91" i="31"/>
  <c r="X91" i="31" s="1"/>
  <c r="AE91" i="31" s="1"/>
  <c r="L91" i="31"/>
  <c r="S91" i="31" s="1"/>
  <c r="Z91" i="31" s="1"/>
  <c r="K92" i="31"/>
  <c r="D92" i="31"/>
  <c r="B94" i="31"/>
  <c r="J91" i="31"/>
  <c r="I91" i="31"/>
  <c r="H91" i="31"/>
  <c r="G91" i="31"/>
  <c r="F91" i="31"/>
  <c r="E91" i="31"/>
  <c r="Q91" i="27"/>
  <c r="X91" i="27" s="1"/>
  <c r="AE91" i="27" s="1"/>
  <c r="P91" i="27"/>
  <c r="W91" i="27" s="1"/>
  <c r="AD91" i="27" s="1"/>
  <c r="O91" i="27"/>
  <c r="V91" i="27" s="1"/>
  <c r="AC91" i="27" s="1"/>
  <c r="N91" i="27"/>
  <c r="U91" i="27" s="1"/>
  <c r="AB91" i="27" s="1"/>
  <c r="M91" i="27"/>
  <c r="T91" i="27" s="1"/>
  <c r="AA91" i="27" s="1"/>
  <c r="L91" i="27"/>
  <c r="S91" i="27" s="1"/>
  <c r="Z91" i="27" s="1"/>
  <c r="B94" i="27"/>
  <c r="K92" i="27"/>
  <c r="D92" i="27"/>
  <c r="E91" i="27"/>
  <c r="J91" i="27"/>
  <c r="G91" i="27"/>
  <c r="F91" i="27"/>
  <c r="I91" i="27"/>
  <c r="H91" i="27"/>
  <c r="Q91" i="26"/>
  <c r="X91" i="26" s="1"/>
  <c r="AE91" i="26" s="1"/>
  <c r="P91" i="26"/>
  <c r="W91" i="26" s="1"/>
  <c r="AD91" i="26" s="1"/>
  <c r="O91" i="26"/>
  <c r="V91" i="26" s="1"/>
  <c r="AC91" i="26" s="1"/>
  <c r="N91" i="26"/>
  <c r="U91" i="26" s="1"/>
  <c r="AB91" i="26" s="1"/>
  <c r="L91" i="26"/>
  <c r="S91" i="26" s="1"/>
  <c r="Z91" i="26" s="1"/>
  <c r="M91" i="26"/>
  <c r="T91" i="26" s="1"/>
  <c r="AA91" i="26" s="1"/>
  <c r="B94" i="26"/>
  <c r="K92" i="26"/>
  <c r="D92" i="26"/>
  <c r="G91" i="26"/>
  <c r="F91" i="26"/>
  <c r="E91" i="26"/>
  <c r="H91" i="26"/>
  <c r="I91" i="26"/>
  <c r="J91" i="26"/>
  <c r="B94" i="14"/>
  <c r="D92" i="14"/>
  <c r="K92" i="14"/>
  <c r="F91" i="14"/>
  <c r="E91" i="14"/>
  <c r="J91" i="14"/>
  <c r="I91" i="14"/>
  <c r="H91" i="14"/>
  <c r="G91" i="14"/>
  <c r="Q91" i="14"/>
  <c r="L91" i="14"/>
  <c r="P91" i="14"/>
  <c r="N91" i="14"/>
  <c r="M91" i="14"/>
  <c r="O91" i="14"/>
  <c r="M91" i="32" l="1"/>
  <c r="T91" i="32" s="1"/>
  <c r="AA91" i="32" s="1"/>
  <c r="L91" i="32"/>
  <c r="S91" i="32" s="1"/>
  <c r="Z91" i="32" s="1"/>
  <c r="Q91" i="32"/>
  <c r="X91" i="32" s="1"/>
  <c r="AE91" i="32" s="1"/>
  <c r="N91" i="32"/>
  <c r="U91" i="32" s="1"/>
  <c r="AB91" i="32" s="1"/>
  <c r="P91" i="32"/>
  <c r="W91" i="32" s="1"/>
  <c r="AD91" i="32" s="1"/>
  <c r="O91" i="32"/>
  <c r="V91" i="32" s="1"/>
  <c r="AC91" i="32" s="1"/>
  <c r="J91" i="32"/>
  <c r="I91" i="32"/>
  <c r="H91" i="32"/>
  <c r="G91" i="32"/>
  <c r="F91" i="32"/>
  <c r="E91" i="32"/>
  <c r="D92" i="32"/>
  <c r="B94" i="32"/>
  <c r="K92" i="32"/>
  <c r="P92" i="31"/>
  <c r="W92" i="31" s="1"/>
  <c r="AD92" i="31" s="1"/>
  <c r="Q92" i="31"/>
  <c r="X92" i="31" s="1"/>
  <c r="AE92" i="31" s="1"/>
  <c r="O92" i="31"/>
  <c r="V92" i="31" s="1"/>
  <c r="AC92" i="31" s="1"/>
  <c r="N92" i="31"/>
  <c r="U92" i="31" s="1"/>
  <c r="AB92" i="31" s="1"/>
  <c r="M92" i="31"/>
  <c r="T92" i="31" s="1"/>
  <c r="AA92" i="31" s="1"/>
  <c r="L92" i="31"/>
  <c r="S92" i="31" s="1"/>
  <c r="Z92" i="31" s="1"/>
  <c r="D93" i="31"/>
  <c r="B95" i="31"/>
  <c r="K93" i="31"/>
  <c r="J92" i="31"/>
  <c r="I92" i="31"/>
  <c r="H92" i="31"/>
  <c r="F92" i="31"/>
  <c r="G92" i="31"/>
  <c r="E92" i="31"/>
  <c r="D93" i="27"/>
  <c r="K93" i="27"/>
  <c r="B95" i="27"/>
  <c r="J92" i="27"/>
  <c r="I92" i="27"/>
  <c r="H92" i="27"/>
  <c r="G92" i="27"/>
  <c r="F92" i="27"/>
  <c r="E92" i="27"/>
  <c r="M92" i="27"/>
  <c r="T92" i="27" s="1"/>
  <c r="AA92" i="27" s="1"/>
  <c r="L92" i="27"/>
  <c r="S92" i="27" s="1"/>
  <c r="Z92" i="27" s="1"/>
  <c r="N92" i="27"/>
  <c r="U92" i="27" s="1"/>
  <c r="AB92" i="27" s="1"/>
  <c r="Q92" i="27"/>
  <c r="X92" i="27" s="1"/>
  <c r="AE92" i="27" s="1"/>
  <c r="P92" i="27"/>
  <c r="W92" i="27" s="1"/>
  <c r="AD92" i="27" s="1"/>
  <c r="O92" i="27"/>
  <c r="V92" i="27" s="1"/>
  <c r="AC92" i="27" s="1"/>
  <c r="O92" i="26"/>
  <c r="V92" i="26" s="1"/>
  <c r="AC92" i="26" s="1"/>
  <c r="N92" i="26"/>
  <c r="U92" i="26" s="1"/>
  <c r="AB92" i="26" s="1"/>
  <c r="M92" i="26"/>
  <c r="T92" i="26" s="1"/>
  <c r="AA92" i="26" s="1"/>
  <c r="L92" i="26"/>
  <c r="S92" i="26" s="1"/>
  <c r="Z92" i="26" s="1"/>
  <c r="P92" i="26"/>
  <c r="W92" i="26" s="1"/>
  <c r="AD92" i="26" s="1"/>
  <c r="Q92" i="26"/>
  <c r="X92" i="26" s="1"/>
  <c r="AE92" i="26" s="1"/>
  <c r="J92" i="26"/>
  <c r="H92" i="26"/>
  <c r="G92" i="26"/>
  <c r="I92" i="26"/>
  <c r="F92" i="26"/>
  <c r="E92" i="26"/>
  <c r="B95" i="26"/>
  <c r="K93" i="26"/>
  <c r="D93" i="26"/>
  <c r="O92" i="14"/>
  <c r="N92" i="14"/>
  <c r="M92" i="14"/>
  <c r="Q92" i="14"/>
  <c r="P92" i="14"/>
  <c r="L92" i="14"/>
  <c r="E92" i="14"/>
  <c r="F92" i="14"/>
  <c r="J92" i="14"/>
  <c r="G92" i="14"/>
  <c r="I92" i="14"/>
  <c r="H92" i="14"/>
  <c r="K93" i="14"/>
  <c r="D93" i="14"/>
  <c r="B95" i="14"/>
  <c r="Q92" i="32" l="1"/>
  <c r="X92" i="32" s="1"/>
  <c r="AE92" i="32" s="1"/>
  <c r="P92" i="32"/>
  <c r="W92" i="32" s="1"/>
  <c r="AD92" i="32" s="1"/>
  <c r="O92" i="32"/>
  <c r="V92" i="32" s="1"/>
  <c r="AC92" i="32" s="1"/>
  <c r="N92" i="32"/>
  <c r="U92" i="32" s="1"/>
  <c r="AB92" i="32" s="1"/>
  <c r="M92" i="32"/>
  <c r="T92" i="32" s="1"/>
  <c r="AA92" i="32" s="1"/>
  <c r="L92" i="32"/>
  <c r="S92" i="32" s="1"/>
  <c r="Z92" i="32" s="1"/>
  <c r="B95" i="32"/>
  <c r="K93" i="32"/>
  <c r="D93" i="32"/>
  <c r="H92" i="32"/>
  <c r="G92" i="32"/>
  <c r="F92" i="32"/>
  <c r="E92" i="32"/>
  <c r="I92" i="32"/>
  <c r="J92" i="32"/>
  <c r="Q93" i="31"/>
  <c r="X93" i="31" s="1"/>
  <c r="AE93" i="31" s="1"/>
  <c r="P93" i="31"/>
  <c r="W93" i="31" s="1"/>
  <c r="AD93" i="31" s="1"/>
  <c r="O93" i="31"/>
  <c r="V93" i="31" s="1"/>
  <c r="AC93" i="31" s="1"/>
  <c r="M93" i="31"/>
  <c r="T93" i="31" s="1"/>
  <c r="AA93" i="31" s="1"/>
  <c r="N93" i="31"/>
  <c r="U93" i="31" s="1"/>
  <c r="AB93" i="31" s="1"/>
  <c r="L93" i="31"/>
  <c r="S93" i="31" s="1"/>
  <c r="Z93" i="31" s="1"/>
  <c r="F93" i="31"/>
  <c r="E93" i="31"/>
  <c r="J93" i="31"/>
  <c r="I93" i="31"/>
  <c r="H93" i="31"/>
  <c r="G93" i="31"/>
  <c r="B96" i="31"/>
  <c r="K94" i="31"/>
  <c r="D94" i="31"/>
  <c r="Q93" i="27"/>
  <c r="X93" i="27" s="1"/>
  <c r="AE93" i="27" s="1"/>
  <c r="P93" i="27"/>
  <c r="W93" i="27" s="1"/>
  <c r="AD93" i="27" s="1"/>
  <c r="O93" i="27"/>
  <c r="V93" i="27" s="1"/>
  <c r="AC93" i="27" s="1"/>
  <c r="N93" i="27"/>
  <c r="U93" i="27" s="1"/>
  <c r="AB93" i="27" s="1"/>
  <c r="M93" i="27"/>
  <c r="T93" i="27" s="1"/>
  <c r="AA93" i="27" s="1"/>
  <c r="L93" i="27"/>
  <c r="S93" i="27" s="1"/>
  <c r="Z93" i="27" s="1"/>
  <c r="D94" i="27"/>
  <c r="B96" i="27"/>
  <c r="K94" i="27"/>
  <c r="I93" i="27"/>
  <c r="H93" i="27"/>
  <c r="G93" i="27"/>
  <c r="F93" i="27"/>
  <c r="E93" i="27"/>
  <c r="J93" i="27"/>
  <c r="J93" i="26"/>
  <c r="I93" i="26"/>
  <c r="H93" i="26"/>
  <c r="G93" i="26"/>
  <c r="F93" i="26"/>
  <c r="E93" i="26"/>
  <c r="P93" i="26"/>
  <c r="W93" i="26" s="1"/>
  <c r="AD93" i="26" s="1"/>
  <c r="O93" i="26"/>
  <c r="V93" i="26" s="1"/>
  <c r="AC93" i="26" s="1"/>
  <c r="N93" i="26"/>
  <c r="U93" i="26" s="1"/>
  <c r="AB93" i="26" s="1"/>
  <c r="M93" i="26"/>
  <c r="T93" i="26" s="1"/>
  <c r="AA93" i="26" s="1"/>
  <c r="L93" i="26"/>
  <c r="S93" i="26" s="1"/>
  <c r="Z93" i="26" s="1"/>
  <c r="Q93" i="26"/>
  <c r="X93" i="26" s="1"/>
  <c r="AE93" i="26" s="1"/>
  <c r="D94" i="26"/>
  <c r="B96" i="26"/>
  <c r="K94" i="26"/>
  <c r="J93" i="14"/>
  <c r="H93" i="14"/>
  <c r="I93" i="14"/>
  <c r="G93" i="14"/>
  <c r="F93" i="14"/>
  <c r="E93" i="14"/>
  <c r="L93" i="14"/>
  <c r="Q93" i="14"/>
  <c r="P93" i="14"/>
  <c r="M93" i="14"/>
  <c r="O93" i="14"/>
  <c r="N93" i="14"/>
  <c r="D94" i="14"/>
  <c r="K94" i="14"/>
  <c r="B96" i="14"/>
  <c r="D94" i="32" l="1"/>
  <c r="B96" i="32"/>
  <c r="K94" i="32"/>
  <c r="O93" i="32"/>
  <c r="V93" i="32" s="1"/>
  <c r="AC93" i="32" s="1"/>
  <c r="N93" i="32"/>
  <c r="U93" i="32" s="1"/>
  <c r="AB93" i="32" s="1"/>
  <c r="M93" i="32"/>
  <c r="T93" i="32" s="1"/>
  <c r="AA93" i="32" s="1"/>
  <c r="L93" i="32"/>
  <c r="S93" i="32" s="1"/>
  <c r="Z93" i="32" s="1"/>
  <c r="P93" i="32"/>
  <c r="W93" i="32" s="1"/>
  <c r="AD93" i="32" s="1"/>
  <c r="Q93" i="32"/>
  <c r="X93" i="32" s="1"/>
  <c r="AE93" i="32" s="1"/>
  <c r="J93" i="32"/>
  <c r="I93" i="32"/>
  <c r="H93" i="32"/>
  <c r="G93" i="32"/>
  <c r="F93" i="32"/>
  <c r="E93" i="32"/>
  <c r="M94" i="31"/>
  <c r="T94" i="31" s="1"/>
  <c r="AA94" i="31" s="1"/>
  <c r="L94" i="31"/>
  <c r="S94" i="31" s="1"/>
  <c r="Z94" i="31" s="1"/>
  <c r="Q94" i="31"/>
  <c r="X94" i="31" s="1"/>
  <c r="AE94" i="31" s="1"/>
  <c r="P94" i="31"/>
  <c r="W94" i="31" s="1"/>
  <c r="AD94" i="31" s="1"/>
  <c r="O94" i="31"/>
  <c r="V94" i="31" s="1"/>
  <c r="AC94" i="31" s="1"/>
  <c r="N94" i="31"/>
  <c r="U94" i="31" s="1"/>
  <c r="AB94" i="31" s="1"/>
  <c r="J94" i="31"/>
  <c r="H94" i="31"/>
  <c r="F94" i="31"/>
  <c r="I94" i="31"/>
  <c r="G94" i="31"/>
  <c r="E94" i="31"/>
  <c r="B97" i="31"/>
  <c r="K95" i="31"/>
  <c r="D95" i="31"/>
  <c r="B97" i="27"/>
  <c r="K95" i="27"/>
  <c r="D95" i="27"/>
  <c r="Q94" i="27"/>
  <c r="X94" i="27" s="1"/>
  <c r="AE94" i="27" s="1"/>
  <c r="P94" i="27"/>
  <c r="W94" i="27" s="1"/>
  <c r="AD94" i="27" s="1"/>
  <c r="O94" i="27"/>
  <c r="V94" i="27" s="1"/>
  <c r="AC94" i="27" s="1"/>
  <c r="N94" i="27"/>
  <c r="U94" i="27" s="1"/>
  <c r="AB94" i="27" s="1"/>
  <c r="M94" i="27"/>
  <c r="T94" i="27" s="1"/>
  <c r="AA94" i="27" s="1"/>
  <c r="L94" i="27"/>
  <c r="S94" i="27" s="1"/>
  <c r="Z94" i="27" s="1"/>
  <c r="E94" i="27"/>
  <c r="J94" i="27"/>
  <c r="I94" i="27"/>
  <c r="H94" i="27"/>
  <c r="G94" i="27"/>
  <c r="F94" i="27"/>
  <c r="Q94" i="26"/>
  <c r="X94" i="26" s="1"/>
  <c r="AE94" i="26" s="1"/>
  <c r="P94" i="26"/>
  <c r="W94" i="26" s="1"/>
  <c r="AD94" i="26" s="1"/>
  <c r="O94" i="26"/>
  <c r="V94" i="26" s="1"/>
  <c r="AC94" i="26" s="1"/>
  <c r="N94" i="26"/>
  <c r="U94" i="26" s="1"/>
  <c r="AB94" i="26" s="1"/>
  <c r="L94" i="26"/>
  <c r="S94" i="26" s="1"/>
  <c r="Z94" i="26" s="1"/>
  <c r="M94" i="26"/>
  <c r="T94" i="26" s="1"/>
  <c r="AA94" i="26" s="1"/>
  <c r="B97" i="26"/>
  <c r="K95" i="26"/>
  <c r="D95" i="26"/>
  <c r="G94" i="26"/>
  <c r="F94" i="26"/>
  <c r="E94" i="26"/>
  <c r="J94" i="26"/>
  <c r="I94" i="26"/>
  <c r="H94" i="26"/>
  <c r="Q94" i="14"/>
  <c r="P94" i="14"/>
  <c r="N94" i="14"/>
  <c r="M94" i="14"/>
  <c r="L94" i="14"/>
  <c r="O94" i="14"/>
  <c r="D95" i="14"/>
  <c r="B97" i="14"/>
  <c r="K95" i="14"/>
  <c r="H94" i="14"/>
  <c r="E94" i="14"/>
  <c r="G94" i="14"/>
  <c r="J94" i="14"/>
  <c r="F94" i="14"/>
  <c r="I94" i="14"/>
  <c r="Q94" i="32" l="1"/>
  <c r="X94" i="32" s="1"/>
  <c r="AE94" i="32" s="1"/>
  <c r="P94" i="32"/>
  <c r="W94" i="32" s="1"/>
  <c r="AD94" i="32" s="1"/>
  <c r="O94" i="32"/>
  <c r="V94" i="32" s="1"/>
  <c r="AC94" i="32" s="1"/>
  <c r="N94" i="32"/>
  <c r="U94" i="32" s="1"/>
  <c r="AB94" i="32" s="1"/>
  <c r="M94" i="32"/>
  <c r="T94" i="32" s="1"/>
  <c r="AA94" i="32" s="1"/>
  <c r="L94" i="32"/>
  <c r="S94" i="32" s="1"/>
  <c r="Z94" i="32" s="1"/>
  <c r="D95" i="32"/>
  <c r="B97" i="32"/>
  <c r="K95" i="32"/>
  <c r="J94" i="32"/>
  <c r="I94" i="32"/>
  <c r="H94" i="32"/>
  <c r="G94" i="32"/>
  <c r="F94" i="32"/>
  <c r="E94" i="32"/>
  <c r="H95" i="31"/>
  <c r="G95" i="31"/>
  <c r="F95" i="31"/>
  <c r="E95" i="31"/>
  <c r="J95" i="31"/>
  <c r="I95" i="31"/>
  <c r="Q95" i="31"/>
  <c r="X95" i="31" s="1"/>
  <c r="AE95" i="31" s="1"/>
  <c r="O95" i="31"/>
  <c r="V95" i="31" s="1"/>
  <c r="AC95" i="31" s="1"/>
  <c r="M95" i="31"/>
  <c r="T95" i="31" s="1"/>
  <c r="AA95" i="31" s="1"/>
  <c r="P95" i="31"/>
  <c r="W95" i="31" s="1"/>
  <c r="AD95" i="31" s="1"/>
  <c r="N95" i="31"/>
  <c r="U95" i="31" s="1"/>
  <c r="AB95" i="31" s="1"/>
  <c r="L95" i="31"/>
  <c r="S95" i="31" s="1"/>
  <c r="Z95" i="31" s="1"/>
  <c r="B98" i="31"/>
  <c r="K96" i="31"/>
  <c r="D96" i="31"/>
  <c r="J95" i="27"/>
  <c r="I95" i="27"/>
  <c r="H95" i="27"/>
  <c r="G95" i="27"/>
  <c r="F95" i="27"/>
  <c r="E95" i="27"/>
  <c r="M95" i="27"/>
  <c r="T95" i="27" s="1"/>
  <c r="AA95" i="27" s="1"/>
  <c r="L95" i="27"/>
  <c r="S95" i="27" s="1"/>
  <c r="Z95" i="27" s="1"/>
  <c r="Q95" i="27"/>
  <c r="X95" i="27" s="1"/>
  <c r="AE95" i="27" s="1"/>
  <c r="P95" i="27"/>
  <c r="W95" i="27" s="1"/>
  <c r="AD95" i="27" s="1"/>
  <c r="O95" i="27"/>
  <c r="V95" i="27" s="1"/>
  <c r="AC95" i="27" s="1"/>
  <c r="N95" i="27"/>
  <c r="U95" i="27" s="1"/>
  <c r="AB95" i="27" s="1"/>
  <c r="D96" i="27"/>
  <c r="B98" i="27"/>
  <c r="K96" i="27"/>
  <c r="O95" i="26"/>
  <c r="V95" i="26" s="1"/>
  <c r="AC95" i="26" s="1"/>
  <c r="N95" i="26"/>
  <c r="U95" i="26" s="1"/>
  <c r="AB95" i="26" s="1"/>
  <c r="M95" i="26"/>
  <c r="T95" i="26" s="1"/>
  <c r="AA95" i="26" s="1"/>
  <c r="L95" i="26"/>
  <c r="S95" i="26" s="1"/>
  <c r="Z95" i="26" s="1"/>
  <c r="Q95" i="26"/>
  <c r="X95" i="26" s="1"/>
  <c r="AE95" i="26" s="1"/>
  <c r="P95" i="26"/>
  <c r="W95" i="26" s="1"/>
  <c r="AD95" i="26" s="1"/>
  <c r="B98" i="26"/>
  <c r="K96" i="26"/>
  <c r="D96" i="26"/>
  <c r="J95" i="26"/>
  <c r="H95" i="26"/>
  <c r="G95" i="26"/>
  <c r="I95" i="26"/>
  <c r="F95" i="26"/>
  <c r="E95" i="26"/>
  <c r="I95" i="14"/>
  <c r="G95" i="14"/>
  <c r="H95" i="14"/>
  <c r="F95" i="14"/>
  <c r="E95" i="14"/>
  <c r="J95" i="14"/>
  <c r="M95" i="14"/>
  <c r="L95" i="14"/>
  <c r="Q95" i="14"/>
  <c r="P95" i="14"/>
  <c r="O95" i="14"/>
  <c r="N95" i="14"/>
  <c r="K96" i="14"/>
  <c r="B98" i="14"/>
  <c r="D96" i="14"/>
  <c r="Q95" i="32" l="1"/>
  <c r="X95" i="32" s="1"/>
  <c r="AE95" i="32" s="1"/>
  <c r="P95" i="32"/>
  <c r="W95" i="32" s="1"/>
  <c r="AD95" i="32" s="1"/>
  <c r="O95" i="32"/>
  <c r="V95" i="32" s="1"/>
  <c r="AC95" i="32" s="1"/>
  <c r="N95" i="32"/>
  <c r="U95" i="32" s="1"/>
  <c r="AB95" i="32" s="1"/>
  <c r="M95" i="32"/>
  <c r="T95" i="32" s="1"/>
  <c r="AA95" i="32" s="1"/>
  <c r="L95" i="32"/>
  <c r="S95" i="32" s="1"/>
  <c r="Z95" i="32" s="1"/>
  <c r="K96" i="32"/>
  <c r="D96" i="32"/>
  <c r="B98" i="32"/>
  <c r="E95" i="32"/>
  <c r="J95" i="32"/>
  <c r="I95" i="32"/>
  <c r="H95" i="32"/>
  <c r="G95" i="32"/>
  <c r="F95" i="32"/>
  <c r="J96" i="31"/>
  <c r="H96" i="31"/>
  <c r="G96" i="31"/>
  <c r="I96" i="31"/>
  <c r="F96" i="31"/>
  <c r="E96" i="31"/>
  <c r="O96" i="31"/>
  <c r="V96" i="31" s="1"/>
  <c r="AC96" i="31" s="1"/>
  <c r="N96" i="31"/>
  <c r="U96" i="31" s="1"/>
  <c r="AB96" i="31" s="1"/>
  <c r="M96" i="31"/>
  <c r="T96" i="31" s="1"/>
  <c r="AA96" i="31" s="1"/>
  <c r="L96" i="31"/>
  <c r="S96" i="31" s="1"/>
  <c r="Z96" i="31" s="1"/>
  <c r="Q96" i="31"/>
  <c r="X96" i="31" s="1"/>
  <c r="AE96" i="31" s="1"/>
  <c r="P96" i="31"/>
  <c r="W96" i="31" s="1"/>
  <c r="AD96" i="31" s="1"/>
  <c r="B99" i="31"/>
  <c r="K97" i="31"/>
  <c r="D97" i="31"/>
  <c r="D97" i="27"/>
  <c r="B99" i="27"/>
  <c r="K97" i="27"/>
  <c r="Q96" i="27"/>
  <c r="X96" i="27" s="1"/>
  <c r="AE96" i="27" s="1"/>
  <c r="P96" i="27"/>
  <c r="W96" i="27" s="1"/>
  <c r="AD96" i="27" s="1"/>
  <c r="O96" i="27"/>
  <c r="V96" i="27" s="1"/>
  <c r="AC96" i="27" s="1"/>
  <c r="N96" i="27"/>
  <c r="U96" i="27" s="1"/>
  <c r="AB96" i="27" s="1"/>
  <c r="M96" i="27"/>
  <c r="T96" i="27" s="1"/>
  <c r="AA96" i="27" s="1"/>
  <c r="L96" i="27"/>
  <c r="S96" i="27" s="1"/>
  <c r="Z96" i="27" s="1"/>
  <c r="I96" i="27"/>
  <c r="H96" i="27"/>
  <c r="G96" i="27"/>
  <c r="F96" i="27"/>
  <c r="E96" i="27"/>
  <c r="J96" i="27"/>
  <c r="J96" i="26"/>
  <c r="I96" i="26"/>
  <c r="H96" i="26"/>
  <c r="G96" i="26"/>
  <c r="F96" i="26"/>
  <c r="E96" i="26"/>
  <c r="D97" i="26"/>
  <c r="B99" i="26"/>
  <c r="K97" i="26"/>
  <c r="P96" i="26"/>
  <c r="W96" i="26" s="1"/>
  <c r="AD96" i="26" s="1"/>
  <c r="O96" i="26"/>
  <c r="V96" i="26" s="1"/>
  <c r="AC96" i="26" s="1"/>
  <c r="Q96" i="26"/>
  <c r="X96" i="26" s="1"/>
  <c r="AE96" i="26" s="1"/>
  <c r="N96" i="26"/>
  <c r="U96" i="26" s="1"/>
  <c r="AB96" i="26" s="1"/>
  <c r="M96" i="26"/>
  <c r="T96" i="26" s="1"/>
  <c r="AA96" i="26" s="1"/>
  <c r="L96" i="26"/>
  <c r="S96" i="26" s="1"/>
  <c r="Z96" i="26" s="1"/>
  <c r="B99" i="14"/>
  <c r="K97" i="14"/>
  <c r="D97" i="14"/>
  <c r="J96" i="14"/>
  <c r="H96" i="14"/>
  <c r="G96" i="14"/>
  <c r="F96" i="14"/>
  <c r="I96" i="14"/>
  <c r="E96" i="14"/>
  <c r="O96" i="14"/>
  <c r="N96" i="14"/>
  <c r="M96" i="14"/>
  <c r="Q96" i="14"/>
  <c r="L96" i="14"/>
  <c r="P96" i="14"/>
  <c r="D97" i="32" l="1"/>
  <c r="B99" i="32"/>
  <c r="K97" i="32"/>
  <c r="J96" i="32"/>
  <c r="I96" i="32"/>
  <c r="H96" i="32"/>
  <c r="G96" i="32"/>
  <c r="F96" i="32"/>
  <c r="E96" i="32"/>
  <c r="L96" i="32"/>
  <c r="S96" i="32" s="1"/>
  <c r="Z96" i="32" s="1"/>
  <c r="Q96" i="32"/>
  <c r="X96" i="32" s="1"/>
  <c r="AE96" i="32" s="1"/>
  <c r="P96" i="32"/>
  <c r="W96" i="32" s="1"/>
  <c r="AD96" i="32" s="1"/>
  <c r="O96" i="32"/>
  <c r="V96" i="32" s="1"/>
  <c r="AC96" i="32" s="1"/>
  <c r="N96" i="32"/>
  <c r="U96" i="32" s="1"/>
  <c r="AB96" i="32" s="1"/>
  <c r="M96" i="32"/>
  <c r="T96" i="32" s="1"/>
  <c r="AA96" i="32" s="1"/>
  <c r="J97" i="31"/>
  <c r="I97" i="31"/>
  <c r="H97" i="31"/>
  <c r="G97" i="31"/>
  <c r="E97" i="31"/>
  <c r="F97" i="31"/>
  <c r="Q97" i="31"/>
  <c r="X97" i="31" s="1"/>
  <c r="AE97" i="31" s="1"/>
  <c r="O97" i="31"/>
  <c r="V97" i="31" s="1"/>
  <c r="AC97" i="31" s="1"/>
  <c r="N97" i="31"/>
  <c r="U97" i="31" s="1"/>
  <c r="AB97" i="31" s="1"/>
  <c r="M97" i="31"/>
  <c r="T97" i="31" s="1"/>
  <c r="AA97" i="31" s="1"/>
  <c r="P97" i="31"/>
  <c r="W97" i="31" s="1"/>
  <c r="AD97" i="31" s="1"/>
  <c r="L97" i="31"/>
  <c r="S97" i="31" s="1"/>
  <c r="Z97" i="31" s="1"/>
  <c r="D98" i="31"/>
  <c r="B100" i="31"/>
  <c r="K98" i="31"/>
  <c r="Q97" i="27"/>
  <c r="X97" i="27" s="1"/>
  <c r="AE97" i="27" s="1"/>
  <c r="P97" i="27"/>
  <c r="W97" i="27" s="1"/>
  <c r="AD97" i="27" s="1"/>
  <c r="O97" i="27"/>
  <c r="V97" i="27" s="1"/>
  <c r="AC97" i="27" s="1"/>
  <c r="N97" i="27"/>
  <c r="U97" i="27" s="1"/>
  <c r="AB97" i="27" s="1"/>
  <c r="M97" i="27"/>
  <c r="T97" i="27" s="1"/>
  <c r="AA97" i="27" s="1"/>
  <c r="L97" i="27"/>
  <c r="S97" i="27" s="1"/>
  <c r="Z97" i="27" s="1"/>
  <c r="B100" i="27"/>
  <c r="K98" i="27"/>
  <c r="D98" i="27"/>
  <c r="E97" i="27"/>
  <c r="J97" i="27"/>
  <c r="I97" i="27"/>
  <c r="H97" i="27"/>
  <c r="G97" i="27"/>
  <c r="F97" i="27"/>
  <c r="G97" i="26"/>
  <c r="F97" i="26"/>
  <c r="E97" i="26"/>
  <c r="H97" i="26"/>
  <c r="I97" i="26"/>
  <c r="J97" i="26"/>
  <c r="Q97" i="26"/>
  <c r="X97" i="26" s="1"/>
  <c r="AE97" i="26" s="1"/>
  <c r="P97" i="26"/>
  <c r="W97" i="26" s="1"/>
  <c r="AD97" i="26" s="1"/>
  <c r="O97" i="26"/>
  <c r="V97" i="26" s="1"/>
  <c r="AC97" i="26" s="1"/>
  <c r="N97" i="26"/>
  <c r="U97" i="26" s="1"/>
  <c r="AB97" i="26" s="1"/>
  <c r="L97" i="26"/>
  <c r="S97" i="26" s="1"/>
  <c r="Z97" i="26" s="1"/>
  <c r="M97" i="26"/>
  <c r="T97" i="26" s="1"/>
  <c r="AA97" i="26" s="1"/>
  <c r="B100" i="26"/>
  <c r="K98" i="26"/>
  <c r="D98" i="26"/>
  <c r="F97" i="14"/>
  <c r="E97" i="14"/>
  <c r="J97" i="14"/>
  <c r="G97" i="14"/>
  <c r="I97" i="14"/>
  <c r="H97" i="14"/>
  <c r="L97" i="14"/>
  <c r="Q97" i="14"/>
  <c r="O97" i="14"/>
  <c r="M97" i="14"/>
  <c r="P97" i="14"/>
  <c r="N97" i="14"/>
  <c r="K98" i="14"/>
  <c r="B100" i="14"/>
  <c r="D98" i="14"/>
  <c r="Q97" i="32" l="1"/>
  <c r="X97" i="32" s="1"/>
  <c r="AE97" i="32" s="1"/>
  <c r="P97" i="32"/>
  <c r="W97" i="32" s="1"/>
  <c r="AD97" i="32" s="1"/>
  <c r="O97" i="32"/>
  <c r="V97" i="32" s="1"/>
  <c r="AC97" i="32" s="1"/>
  <c r="N97" i="32"/>
  <c r="U97" i="32" s="1"/>
  <c r="AB97" i="32" s="1"/>
  <c r="M97" i="32"/>
  <c r="T97" i="32" s="1"/>
  <c r="AA97" i="32" s="1"/>
  <c r="L97" i="32"/>
  <c r="S97" i="32" s="1"/>
  <c r="Z97" i="32" s="1"/>
  <c r="B100" i="32"/>
  <c r="K98" i="32"/>
  <c r="D98" i="32"/>
  <c r="G97" i="32"/>
  <c r="F97" i="32"/>
  <c r="E97" i="32"/>
  <c r="J97" i="32"/>
  <c r="I97" i="32"/>
  <c r="H97" i="32"/>
  <c r="Q98" i="31"/>
  <c r="X98" i="31" s="1"/>
  <c r="AE98" i="31" s="1"/>
  <c r="P98" i="31"/>
  <c r="W98" i="31" s="1"/>
  <c r="AD98" i="31" s="1"/>
  <c r="O98" i="31"/>
  <c r="V98" i="31" s="1"/>
  <c r="AC98" i="31" s="1"/>
  <c r="N98" i="31"/>
  <c r="U98" i="31" s="1"/>
  <c r="AB98" i="31" s="1"/>
  <c r="M98" i="31"/>
  <c r="T98" i="31" s="1"/>
  <c r="AA98" i="31" s="1"/>
  <c r="L98" i="31"/>
  <c r="S98" i="31" s="1"/>
  <c r="Z98" i="31" s="1"/>
  <c r="K99" i="31"/>
  <c r="D99" i="31"/>
  <c r="B101" i="31"/>
  <c r="E98" i="31"/>
  <c r="J98" i="31"/>
  <c r="I98" i="31"/>
  <c r="H98" i="31"/>
  <c r="G98" i="31"/>
  <c r="F98" i="31"/>
  <c r="J98" i="27"/>
  <c r="I98" i="27"/>
  <c r="H98" i="27"/>
  <c r="G98" i="27"/>
  <c r="F98" i="27"/>
  <c r="E98" i="27"/>
  <c r="M98" i="27"/>
  <c r="T98" i="27" s="1"/>
  <c r="AA98" i="27" s="1"/>
  <c r="L98" i="27"/>
  <c r="S98" i="27" s="1"/>
  <c r="Z98" i="27" s="1"/>
  <c r="Q98" i="27"/>
  <c r="X98" i="27" s="1"/>
  <c r="AE98" i="27" s="1"/>
  <c r="P98" i="27"/>
  <c r="W98" i="27" s="1"/>
  <c r="AD98" i="27" s="1"/>
  <c r="O98" i="27"/>
  <c r="V98" i="27" s="1"/>
  <c r="AC98" i="27" s="1"/>
  <c r="N98" i="27"/>
  <c r="U98" i="27" s="1"/>
  <c r="AB98" i="27" s="1"/>
  <c r="D99" i="27"/>
  <c r="B101" i="27"/>
  <c r="K99" i="27"/>
  <c r="J98" i="26"/>
  <c r="H98" i="26"/>
  <c r="G98" i="26"/>
  <c r="I98" i="26"/>
  <c r="F98" i="26"/>
  <c r="E98" i="26"/>
  <c r="O98" i="26"/>
  <c r="V98" i="26" s="1"/>
  <c r="AC98" i="26" s="1"/>
  <c r="N98" i="26"/>
  <c r="U98" i="26" s="1"/>
  <c r="AB98" i="26" s="1"/>
  <c r="M98" i="26"/>
  <c r="T98" i="26" s="1"/>
  <c r="AA98" i="26" s="1"/>
  <c r="L98" i="26"/>
  <c r="S98" i="26" s="1"/>
  <c r="Z98" i="26" s="1"/>
  <c r="P98" i="26"/>
  <c r="W98" i="26" s="1"/>
  <c r="AD98" i="26" s="1"/>
  <c r="Q98" i="26"/>
  <c r="X98" i="26" s="1"/>
  <c r="AE98" i="26" s="1"/>
  <c r="B101" i="26"/>
  <c r="K99" i="26"/>
  <c r="D99" i="26"/>
  <c r="H98" i="14"/>
  <c r="E98" i="14"/>
  <c r="I98" i="14"/>
  <c r="G98" i="14"/>
  <c r="F98" i="14"/>
  <c r="J98" i="14"/>
  <c r="K99" i="14"/>
  <c r="B101" i="14"/>
  <c r="D99" i="14"/>
  <c r="O98" i="14"/>
  <c r="N98" i="14"/>
  <c r="L98" i="14"/>
  <c r="Q98" i="14"/>
  <c r="M98" i="14"/>
  <c r="P98" i="14"/>
  <c r="N98" i="32" l="1"/>
  <c r="U98" i="32" s="1"/>
  <c r="AB98" i="32" s="1"/>
  <c r="M98" i="32"/>
  <c r="T98" i="32" s="1"/>
  <c r="AA98" i="32" s="1"/>
  <c r="L98" i="32"/>
  <c r="S98" i="32" s="1"/>
  <c r="Z98" i="32" s="1"/>
  <c r="Q98" i="32"/>
  <c r="X98" i="32" s="1"/>
  <c r="AE98" i="32" s="1"/>
  <c r="P98" i="32"/>
  <c r="W98" i="32" s="1"/>
  <c r="AD98" i="32" s="1"/>
  <c r="O98" i="32"/>
  <c r="V98" i="32" s="1"/>
  <c r="AC98" i="32" s="1"/>
  <c r="D99" i="32"/>
  <c r="B101" i="32"/>
  <c r="K99" i="32"/>
  <c r="J98" i="32"/>
  <c r="I98" i="32"/>
  <c r="H98" i="32"/>
  <c r="G98" i="32"/>
  <c r="F98" i="32"/>
  <c r="E98" i="32"/>
  <c r="D100" i="31"/>
  <c r="K100" i="31"/>
  <c r="B102" i="31"/>
  <c r="L99" i="31"/>
  <c r="S99" i="31" s="1"/>
  <c r="Z99" i="31" s="1"/>
  <c r="Q99" i="31"/>
  <c r="X99" i="31" s="1"/>
  <c r="AE99" i="31" s="1"/>
  <c r="P99" i="31"/>
  <c r="W99" i="31" s="1"/>
  <c r="AD99" i="31" s="1"/>
  <c r="O99" i="31"/>
  <c r="V99" i="31" s="1"/>
  <c r="AC99" i="31" s="1"/>
  <c r="N99" i="31"/>
  <c r="U99" i="31" s="1"/>
  <c r="AB99" i="31" s="1"/>
  <c r="M99" i="31"/>
  <c r="T99" i="31" s="1"/>
  <c r="AA99" i="31" s="1"/>
  <c r="J99" i="31"/>
  <c r="I99" i="31"/>
  <c r="H99" i="31"/>
  <c r="G99" i="31"/>
  <c r="E99" i="31"/>
  <c r="F99" i="31"/>
  <c r="Q99" i="27"/>
  <c r="X99" i="27" s="1"/>
  <c r="AE99" i="27" s="1"/>
  <c r="P99" i="27"/>
  <c r="W99" i="27" s="1"/>
  <c r="AD99" i="27" s="1"/>
  <c r="O99" i="27"/>
  <c r="V99" i="27" s="1"/>
  <c r="AC99" i="27" s="1"/>
  <c r="N99" i="27"/>
  <c r="U99" i="27" s="1"/>
  <c r="AB99" i="27" s="1"/>
  <c r="M99" i="27"/>
  <c r="T99" i="27" s="1"/>
  <c r="AA99" i="27" s="1"/>
  <c r="L99" i="27"/>
  <c r="S99" i="27" s="1"/>
  <c r="Z99" i="27" s="1"/>
  <c r="D100" i="27"/>
  <c r="B102" i="27"/>
  <c r="K100" i="27"/>
  <c r="I99" i="27"/>
  <c r="H99" i="27"/>
  <c r="G99" i="27"/>
  <c r="F99" i="27"/>
  <c r="E99" i="27"/>
  <c r="J99" i="27"/>
  <c r="J99" i="26"/>
  <c r="I99" i="26"/>
  <c r="H99" i="26"/>
  <c r="G99" i="26"/>
  <c r="F99" i="26"/>
  <c r="E99" i="26"/>
  <c r="P99" i="26"/>
  <c r="W99" i="26" s="1"/>
  <c r="AD99" i="26" s="1"/>
  <c r="O99" i="26"/>
  <c r="V99" i="26" s="1"/>
  <c r="AC99" i="26" s="1"/>
  <c r="N99" i="26"/>
  <c r="U99" i="26" s="1"/>
  <c r="AB99" i="26" s="1"/>
  <c r="M99" i="26"/>
  <c r="T99" i="26" s="1"/>
  <c r="AA99" i="26" s="1"/>
  <c r="L99" i="26"/>
  <c r="S99" i="26" s="1"/>
  <c r="Z99" i="26" s="1"/>
  <c r="Q99" i="26"/>
  <c r="X99" i="26" s="1"/>
  <c r="AE99" i="26" s="1"/>
  <c r="D100" i="26"/>
  <c r="B102" i="26"/>
  <c r="K100" i="26"/>
  <c r="M99" i="14"/>
  <c r="L99" i="14"/>
  <c r="Q99" i="14"/>
  <c r="O99" i="14"/>
  <c r="P99" i="14"/>
  <c r="N99" i="14"/>
  <c r="B102" i="14"/>
  <c r="K100" i="14"/>
  <c r="D100" i="14"/>
  <c r="F99" i="14"/>
  <c r="E99" i="14"/>
  <c r="J99" i="14"/>
  <c r="I99" i="14"/>
  <c r="H99" i="14"/>
  <c r="G99" i="14"/>
  <c r="I99" i="32" l="1"/>
  <c r="H99" i="32"/>
  <c r="G99" i="32"/>
  <c r="F99" i="32"/>
  <c r="E99" i="32"/>
  <c r="J99" i="32"/>
  <c r="Q99" i="32"/>
  <c r="X99" i="32" s="1"/>
  <c r="AE99" i="32" s="1"/>
  <c r="P99" i="32"/>
  <c r="W99" i="32" s="1"/>
  <c r="AD99" i="32" s="1"/>
  <c r="O99" i="32"/>
  <c r="V99" i="32" s="1"/>
  <c r="AC99" i="32" s="1"/>
  <c r="N99" i="32"/>
  <c r="U99" i="32" s="1"/>
  <c r="AB99" i="32" s="1"/>
  <c r="M99" i="32"/>
  <c r="T99" i="32" s="1"/>
  <c r="AA99" i="32" s="1"/>
  <c r="L99" i="32"/>
  <c r="S99" i="32" s="1"/>
  <c r="Z99" i="32" s="1"/>
  <c r="D100" i="32"/>
  <c r="B102" i="32"/>
  <c r="K100" i="32"/>
  <c r="B103" i="31"/>
  <c r="K101" i="31"/>
  <c r="D101" i="31"/>
  <c r="Q100" i="31"/>
  <c r="X100" i="31" s="1"/>
  <c r="AE100" i="31" s="1"/>
  <c r="P100" i="31"/>
  <c r="W100" i="31" s="1"/>
  <c r="AD100" i="31" s="1"/>
  <c r="O100" i="31"/>
  <c r="V100" i="31" s="1"/>
  <c r="AC100" i="31" s="1"/>
  <c r="N100" i="31"/>
  <c r="U100" i="31" s="1"/>
  <c r="AB100" i="31" s="1"/>
  <c r="L100" i="31"/>
  <c r="S100" i="31" s="1"/>
  <c r="Z100" i="31" s="1"/>
  <c r="M100" i="31"/>
  <c r="T100" i="31" s="1"/>
  <c r="AA100" i="31" s="1"/>
  <c r="G100" i="31"/>
  <c r="F100" i="31"/>
  <c r="E100" i="31"/>
  <c r="J100" i="31"/>
  <c r="I100" i="31"/>
  <c r="H100" i="31"/>
  <c r="E100" i="27"/>
  <c r="J100" i="27"/>
  <c r="I100" i="27"/>
  <c r="G100" i="27"/>
  <c r="H100" i="27"/>
  <c r="F100" i="27"/>
  <c r="Q100" i="27"/>
  <c r="X100" i="27" s="1"/>
  <c r="AE100" i="27" s="1"/>
  <c r="P100" i="27"/>
  <c r="W100" i="27" s="1"/>
  <c r="AD100" i="27" s="1"/>
  <c r="O100" i="27"/>
  <c r="V100" i="27" s="1"/>
  <c r="AC100" i="27" s="1"/>
  <c r="N100" i="27"/>
  <c r="U100" i="27" s="1"/>
  <c r="AB100" i="27" s="1"/>
  <c r="M100" i="27"/>
  <c r="T100" i="27" s="1"/>
  <c r="AA100" i="27" s="1"/>
  <c r="L100" i="27"/>
  <c r="S100" i="27" s="1"/>
  <c r="Z100" i="27" s="1"/>
  <c r="B103" i="27"/>
  <c r="K101" i="27"/>
  <c r="D101" i="27"/>
  <c r="Q100" i="26"/>
  <c r="X100" i="26" s="1"/>
  <c r="AE100" i="26" s="1"/>
  <c r="P100" i="26"/>
  <c r="W100" i="26" s="1"/>
  <c r="AD100" i="26" s="1"/>
  <c r="O100" i="26"/>
  <c r="V100" i="26" s="1"/>
  <c r="AC100" i="26" s="1"/>
  <c r="N100" i="26"/>
  <c r="U100" i="26" s="1"/>
  <c r="AB100" i="26" s="1"/>
  <c r="L100" i="26"/>
  <c r="S100" i="26" s="1"/>
  <c r="Z100" i="26" s="1"/>
  <c r="M100" i="26"/>
  <c r="T100" i="26" s="1"/>
  <c r="AA100" i="26" s="1"/>
  <c r="B103" i="26"/>
  <c r="K101" i="26"/>
  <c r="D101" i="26"/>
  <c r="G100" i="26"/>
  <c r="F100" i="26"/>
  <c r="E100" i="26"/>
  <c r="J100" i="26"/>
  <c r="I100" i="26"/>
  <c r="H100" i="26"/>
  <c r="J100" i="14"/>
  <c r="I100" i="14"/>
  <c r="G100" i="14"/>
  <c r="E100" i="14"/>
  <c r="H100" i="14"/>
  <c r="F100" i="14"/>
  <c r="N100" i="14"/>
  <c r="M100" i="14"/>
  <c r="L100" i="14"/>
  <c r="O100" i="14"/>
  <c r="Q100" i="14"/>
  <c r="P100" i="14"/>
  <c r="B103" i="14"/>
  <c r="D101" i="14"/>
  <c r="K101" i="14"/>
  <c r="P100" i="32" l="1"/>
  <c r="W100" i="32" s="1"/>
  <c r="AD100" i="32" s="1"/>
  <c r="O100" i="32"/>
  <c r="V100" i="32" s="1"/>
  <c r="AC100" i="32" s="1"/>
  <c r="N100" i="32"/>
  <c r="U100" i="32" s="1"/>
  <c r="AB100" i="32" s="1"/>
  <c r="M100" i="32"/>
  <c r="T100" i="32" s="1"/>
  <c r="AA100" i="32" s="1"/>
  <c r="L100" i="32"/>
  <c r="S100" i="32" s="1"/>
  <c r="Z100" i="32" s="1"/>
  <c r="Q100" i="32"/>
  <c r="X100" i="32" s="1"/>
  <c r="AE100" i="32" s="1"/>
  <c r="K101" i="32"/>
  <c r="D101" i="32"/>
  <c r="B103" i="32"/>
  <c r="J100" i="32"/>
  <c r="I100" i="32"/>
  <c r="H100" i="32"/>
  <c r="G100" i="32"/>
  <c r="F100" i="32"/>
  <c r="E100" i="32"/>
  <c r="J101" i="31"/>
  <c r="I101" i="31"/>
  <c r="G101" i="31"/>
  <c r="F101" i="31"/>
  <c r="E101" i="31"/>
  <c r="H101" i="31"/>
  <c r="N101" i="31"/>
  <c r="U101" i="31" s="1"/>
  <c r="AB101" i="31" s="1"/>
  <c r="M101" i="31"/>
  <c r="T101" i="31" s="1"/>
  <c r="AA101" i="31" s="1"/>
  <c r="L101" i="31"/>
  <c r="S101" i="31" s="1"/>
  <c r="Z101" i="31" s="1"/>
  <c r="Q101" i="31"/>
  <c r="X101" i="31" s="1"/>
  <c r="AE101" i="31" s="1"/>
  <c r="P101" i="31"/>
  <c r="W101" i="31" s="1"/>
  <c r="AD101" i="31" s="1"/>
  <c r="O101" i="31"/>
  <c r="V101" i="31" s="1"/>
  <c r="AC101" i="31" s="1"/>
  <c r="D102" i="31"/>
  <c r="B104" i="31"/>
  <c r="K102" i="31"/>
  <c r="M101" i="27"/>
  <c r="T101" i="27" s="1"/>
  <c r="AA101" i="27" s="1"/>
  <c r="L101" i="27"/>
  <c r="S101" i="27" s="1"/>
  <c r="Z101" i="27" s="1"/>
  <c r="Q101" i="27"/>
  <c r="X101" i="27" s="1"/>
  <c r="AE101" i="27" s="1"/>
  <c r="O101" i="27"/>
  <c r="V101" i="27" s="1"/>
  <c r="AC101" i="27" s="1"/>
  <c r="P101" i="27"/>
  <c r="W101" i="27" s="1"/>
  <c r="AD101" i="27" s="1"/>
  <c r="N101" i="27"/>
  <c r="U101" i="27" s="1"/>
  <c r="AB101" i="27" s="1"/>
  <c r="J101" i="27"/>
  <c r="I101" i="27"/>
  <c r="H101" i="27"/>
  <c r="G101" i="27"/>
  <c r="F101" i="27"/>
  <c r="E101" i="27"/>
  <c r="D102" i="27"/>
  <c r="B104" i="27"/>
  <c r="K102" i="27"/>
  <c r="O101" i="26"/>
  <c r="V101" i="26" s="1"/>
  <c r="AC101" i="26" s="1"/>
  <c r="N101" i="26"/>
  <c r="U101" i="26" s="1"/>
  <c r="AB101" i="26" s="1"/>
  <c r="M101" i="26"/>
  <c r="T101" i="26" s="1"/>
  <c r="AA101" i="26" s="1"/>
  <c r="L101" i="26"/>
  <c r="S101" i="26" s="1"/>
  <c r="Z101" i="26" s="1"/>
  <c r="Q101" i="26"/>
  <c r="X101" i="26" s="1"/>
  <c r="AE101" i="26" s="1"/>
  <c r="P101" i="26"/>
  <c r="W101" i="26" s="1"/>
  <c r="AD101" i="26" s="1"/>
  <c r="J101" i="26"/>
  <c r="H101" i="26"/>
  <c r="G101" i="26"/>
  <c r="I101" i="26"/>
  <c r="F101" i="26"/>
  <c r="E101" i="26"/>
  <c r="B104" i="26"/>
  <c r="K102" i="26"/>
  <c r="D102" i="26"/>
  <c r="F101" i="14"/>
  <c r="E101" i="14"/>
  <c r="J101" i="14"/>
  <c r="I101" i="14"/>
  <c r="H101" i="14"/>
  <c r="G101" i="14"/>
  <c r="L101" i="14"/>
  <c r="M101" i="14"/>
  <c r="Q101" i="14"/>
  <c r="P101" i="14"/>
  <c r="O101" i="14"/>
  <c r="N101" i="14"/>
  <c r="B104" i="14"/>
  <c r="D102" i="14"/>
  <c r="K102" i="14"/>
  <c r="J101" i="32" l="1"/>
  <c r="I101" i="32"/>
  <c r="H101" i="32"/>
  <c r="G101" i="32"/>
  <c r="F101" i="32"/>
  <c r="E101" i="32"/>
  <c r="D102" i="32"/>
  <c r="B104" i="32"/>
  <c r="K102" i="32"/>
  <c r="Q101" i="32"/>
  <c r="X101" i="32" s="1"/>
  <c r="AE101" i="32" s="1"/>
  <c r="P101" i="32"/>
  <c r="W101" i="32" s="1"/>
  <c r="AD101" i="32" s="1"/>
  <c r="O101" i="32"/>
  <c r="V101" i="32" s="1"/>
  <c r="AC101" i="32" s="1"/>
  <c r="N101" i="32"/>
  <c r="U101" i="32" s="1"/>
  <c r="AB101" i="32" s="1"/>
  <c r="M101" i="32"/>
  <c r="T101" i="32" s="1"/>
  <c r="AA101" i="32" s="1"/>
  <c r="L101" i="32"/>
  <c r="S101" i="32" s="1"/>
  <c r="Z101" i="32" s="1"/>
  <c r="Q102" i="31"/>
  <c r="X102" i="31" s="1"/>
  <c r="AE102" i="31" s="1"/>
  <c r="P102" i="31"/>
  <c r="W102" i="31" s="1"/>
  <c r="AD102" i="31" s="1"/>
  <c r="N102" i="31"/>
  <c r="U102" i="31" s="1"/>
  <c r="AB102" i="31" s="1"/>
  <c r="M102" i="31"/>
  <c r="T102" i="31" s="1"/>
  <c r="AA102" i="31" s="1"/>
  <c r="L102" i="31"/>
  <c r="S102" i="31" s="1"/>
  <c r="Z102" i="31" s="1"/>
  <c r="O102" i="31"/>
  <c r="V102" i="31" s="1"/>
  <c r="AC102" i="31" s="1"/>
  <c r="D103" i="31"/>
  <c r="B105" i="31"/>
  <c r="K103" i="31"/>
  <c r="I102" i="31"/>
  <c r="H102" i="31"/>
  <c r="G102" i="31"/>
  <c r="F102" i="31"/>
  <c r="E102" i="31"/>
  <c r="J102" i="31"/>
  <c r="D103" i="27"/>
  <c r="B105" i="27"/>
  <c r="K103" i="27"/>
  <c r="Q102" i="27"/>
  <c r="X102" i="27" s="1"/>
  <c r="AE102" i="27" s="1"/>
  <c r="P102" i="27"/>
  <c r="W102" i="27" s="1"/>
  <c r="AD102" i="27" s="1"/>
  <c r="O102" i="27"/>
  <c r="V102" i="27" s="1"/>
  <c r="AC102" i="27" s="1"/>
  <c r="N102" i="27"/>
  <c r="U102" i="27" s="1"/>
  <c r="AB102" i="27" s="1"/>
  <c r="M102" i="27"/>
  <c r="T102" i="27" s="1"/>
  <c r="AA102" i="27" s="1"/>
  <c r="L102" i="27"/>
  <c r="S102" i="27" s="1"/>
  <c r="Z102" i="27" s="1"/>
  <c r="I102" i="27"/>
  <c r="H102" i="27"/>
  <c r="G102" i="27"/>
  <c r="F102" i="27"/>
  <c r="E102" i="27"/>
  <c r="J102" i="27"/>
  <c r="J102" i="26"/>
  <c r="I102" i="26"/>
  <c r="H102" i="26"/>
  <c r="G102" i="26"/>
  <c r="F102" i="26"/>
  <c r="E102" i="26"/>
  <c r="P102" i="26"/>
  <c r="W102" i="26" s="1"/>
  <c r="AD102" i="26" s="1"/>
  <c r="O102" i="26"/>
  <c r="V102" i="26" s="1"/>
  <c r="AC102" i="26" s="1"/>
  <c r="Q102" i="26"/>
  <c r="X102" i="26" s="1"/>
  <c r="AE102" i="26" s="1"/>
  <c r="N102" i="26"/>
  <c r="U102" i="26" s="1"/>
  <c r="AB102" i="26" s="1"/>
  <c r="M102" i="26"/>
  <c r="T102" i="26" s="1"/>
  <c r="AA102" i="26" s="1"/>
  <c r="L102" i="26"/>
  <c r="S102" i="26" s="1"/>
  <c r="Z102" i="26" s="1"/>
  <c r="D103" i="26"/>
  <c r="B105" i="26"/>
  <c r="K103" i="26"/>
  <c r="Q102" i="14"/>
  <c r="P102" i="14"/>
  <c r="O102" i="14"/>
  <c r="L102" i="14"/>
  <c r="N102" i="14"/>
  <c r="M102" i="14"/>
  <c r="H102" i="14"/>
  <c r="G102" i="14"/>
  <c r="F102" i="14"/>
  <c r="E102" i="14"/>
  <c r="J102" i="14"/>
  <c r="I102" i="14"/>
  <c r="K103" i="14"/>
  <c r="B105" i="14"/>
  <c r="D103" i="14"/>
  <c r="B105" i="32" l="1"/>
  <c r="K103" i="32"/>
  <c r="D103" i="32"/>
  <c r="Q102" i="32"/>
  <c r="X102" i="32" s="1"/>
  <c r="AE102" i="32" s="1"/>
  <c r="P102" i="32"/>
  <c r="W102" i="32" s="1"/>
  <c r="AD102" i="32" s="1"/>
  <c r="O102" i="32"/>
  <c r="V102" i="32" s="1"/>
  <c r="AC102" i="32" s="1"/>
  <c r="N102" i="32"/>
  <c r="U102" i="32" s="1"/>
  <c r="AB102" i="32" s="1"/>
  <c r="M102" i="32"/>
  <c r="T102" i="32" s="1"/>
  <c r="AA102" i="32" s="1"/>
  <c r="L102" i="32"/>
  <c r="S102" i="32" s="1"/>
  <c r="Z102" i="32" s="1"/>
  <c r="F102" i="32"/>
  <c r="E102" i="32"/>
  <c r="J102" i="32"/>
  <c r="I102" i="32"/>
  <c r="H102" i="32"/>
  <c r="G102" i="32"/>
  <c r="K104" i="31"/>
  <c r="D104" i="31"/>
  <c r="B106" i="31"/>
  <c r="P103" i="31"/>
  <c r="W103" i="31" s="1"/>
  <c r="AD103" i="31" s="1"/>
  <c r="O103" i="31"/>
  <c r="V103" i="31" s="1"/>
  <c r="AC103" i="31" s="1"/>
  <c r="N103" i="31"/>
  <c r="U103" i="31" s="1"/>
  <c r="AB103" i="31" s="1"/>
  <c r="M103" i="31"/>
  <c r="T103" i="31" s="1"/>
  <c r="AA103" i="31" s="1"/>
  <c r="L103" i="31"/>
  <c r="S103" i="31" s="1"/>
  <c r="Z103" i="31" s="1"/>
  <c r="Q103" i="31"/>
  <c r="X103" i="31" s="1"/>
  <c r="AE103" i="31" s="1"/>
  <c r="I103" i="31"/>
  <c r="H103" i="31"/>
  <c r="G103" i="31"/>
  <c r="J103" i="31"/>
  <c r="F103" i="31"/>
  <c r="E103" i="31"/>
  <c r="Q103" i="27"/>
  <c r="X103" i="27" s="1"/>
  <c r="AE103" i="27" s="1"/>
  <c r="P103" i="27"/>
  <c r="W103" i="27" s="1"/>
  <c r="AD103" i="27" s="1"/>
  <c r="O103" i="27"/>
  <c r="V103" i="27" s="1"/>
  <c r="AC103" i="27" s="1"/>
  <c r="N103" i="27"/>
  <c r="U103" i="27" s="1"/>
  <c r="AB103" i="27" s="1"/>
  <c r="M103" i="27"/>
  <c r="T103" i="27" s="1"/>
  <c r="AA103" i="27" s="1"/>
  <c r="L103" i="27"/>
  <c r="S103" i="27" s="1"/>
  <c r="Z103" i="27" s="1"/>
  <c r="B106" i="27"/>
  <c r="K104" i="27"/>
  <c r="D104" i="27"/>
  <c r="E103" i="27"/>
  <c r="J103" i="27"/>
  <c r="I103" i="27"/>
  <c r="G103" i="27"/>
  <c r="H103" i="27"/>
  <c r="F103" i="27"/>
  <c r="Q103" i="26"/>
  <c r="X103" i="26" s="1"/>
  <c r="AE103" i="26" s="1"/>
  <c r="P103" i="26"/>
  <c r="W103" i="26" s="1"/>
  <c r="AD103" i="26" s="1"/>
  <c r="O103" i="26"/>
  <c r="V103" i="26" s="1"/>
  <c r="AC103" i="26" s="1"/>
  <c r="N103" i="26"/>
  <c r="U103" i="26" s="1"/>
  <c r="AB103" i="26" s="1"/>
  <c r="L103" i="26"/>
  <c r="S103" i="26" s="1"/>
  <c r="Z103" i="26" s="1"/>
  <c r="M103" i="26"/>
  <c r="T103" i="26" s="1"/>
  <c r="AA103" i="26" s="1"/>
  <c r="B106" i="26"/>
  <c r="K104" i="26"/>
  <c r="D104" i="26"/>
  <c r="G103" i="26"/>
  <c r="F103" i="26"/>
  <c r="E103" i="26"/>
  <c r="H103" i="26"/>
  <c r="I103" i="26"/>
  <c r="J103" i="26"/>
  <c r="F103" i="14"/>
  <c r="E103" i="14"/>
  <c r="J103" i="14"/>
  <c r="G103" i="14"/>
  <c r="I103" i="14"/>
  <c r="H103" i="14"/>
  <c r="M103" i="14"/>
  <c r="L103" i="14"/>
  <c r="Q103" i="14"/>
  <c r="O103" i="14"/>
  <c r="P103" i="14"/>
  <c r="N103" i="14"/>
  <c r="K104" i="14"/>
  <c r="B106" i="14"/>
  <c r="D104" i="14"/>
  <c r="J103" i="32" l="1"/>
  <c r="I103" i="32"/>
  <c r="H103" i="32"/>
  <c r="G103" i="32"/>
  <c r="F103" i="32"/>
  <c r="E103" i="32"/>
  <c r="M103" i="32"/>
  <c r="T103" i="32" s="1"/>
  <c r="AA103" i="32" s="1"/>
  <c r="L103" i="32"/>
  <c r="S103" i="32" s="1"/>
  <c r="Z103" i="32" s="1"/>
  <c r="Q103" i="32"/>
  <c r="X103" i="32" s="1"/>
  <c r="AE103" i="32" s="1"/>
  <c r="P103" i="32"/>
  <c r="W103" i="32" s="1"/>
  <c r="AD103" i="32" s="1"/>
  <c r="O103" i="32"/>
  <c r="V103" i="32" s="1"/>
  <c r="AC103" i="32" s="1"/>
  <c r="N103" i="32"/>
  <c r="U103" i="32" s="1"/>
  <c r="AB103" i="32" s="1"/>
  <c r="D104" i="32"/>
  <c r="B106" i="32"/>
  <c r="K104" i="32"/>
  <c r="D105" i="31"/>
  <c r="B107" i="31"/>
  <c r="K105" i="31"/>
  <c r="J104" i="31"/>
  <c r="I104" i="31"/>
  <c r="H104" i="31"/>
  <c r="G104" i="31"/>
  <c r="F104" i="31"/>
  <c r="E104" i="31"/>
  <c r="P104" i="31"/>
  <c r="W104" i="31" s="1"/>
  <c r="AD104" i="31" s="1"/>
  <c r="O104" i="31"/>
  <c r="V104" i="31" s="1"/>
  <c r="AC104" i="31" s="1"/>
  <c r="N104" i="31"/>
  <c r="U104" i="31" s="1"/>
  <c r="AB104" i="31" s="1"/>
  <c r="Q104" i="31"/>
  <c r="X104" i="31" s="1"/>
  <c r="AE104" i="31" s="1"/>
  <c r="M104" i="31"/>
  <c r="T104" i="31" s="1"/>
  <c r="AA104" i="31" s="1"/>
  <c r="L104" i="31"/>
  <c r="S104" i="31" s="1"/>
  <c r="Z104" i="31" s="1"/>
  <c r="M104" i="27"/>
  <c r="T104" i="27" s="1"/>
  <c r="AA104" i="27" s="1"/>
  <c r="L104" i="27"/>
  <c r="S104" i="27" s="1"/>
  <c r="Z104" i="27" s="1"/>
  <c r="Q104" i="27"/>
  <c r="X104" i="27" s="1"/>
  <c r="AE104" i="27" s="1"/>
  <c r="O104" i="27"/>
  <c r="V104" i="27" s="1"/>
  <c r="AC104" i="27" s="1"/>
  <c r="P104" i="27"/>
  <c r="W104" i="27" s="1"/>
  <c r="AD104" i="27" s="1"/>
  <c r="N104" i="27"/>
  <c r="U104" i="27" s="1"/>
  <c r="AB104" i="27" s="1"/>
  <c r="J104" i="27"/>
  <c r="I104" i="27"/>
  <c r="H104" i="27"/>
  <c r="G104" i="27"/>
  <c r="F104" i="27"/>
  <c r="E104" i="27"/>
  <c r="D105" i="27"/>
  <c r="B107" i="27"/>
  <c r="K105" i="27"/>
  <c r="O104" i="26"/>
  <c r="V104" i="26" s="1"/>
  <c r="AC104" i="26" s="1"/>
  <c r="N104" i="26"/>
  <c r="U104" i="26" s="1"/>
  <c r="AB104" i="26" s="1"/>
  <c r="M104" i="26"/>
  <c r="T104" i="26" s="1"/>
  <c r="AA104" i="26" s="1"/>
  <c r="L104" i="26"/>
  <c r="S104" i="26" s="1"/>
  <c r="Z104" i="26" s="1"/>
  <c r="P104" i="26"/>
  <c r="W104" i="26" s="1"/>
  <c r="AD104" i="26" s="1"/>
  <c r="Q104" i="26"/>
  <c r="X104" i="26" s="1"/>
  <c r="AE104" i="26" s="1"/>
  <c r="J104" i="26"/>
  <c r="H104" i="26"/>
  <c r="G104" i="26"/>
  <c r="I104" i="26"/>
  <c r="F104" i="26"/>
  <c r="E104" i="26"/>
  <c r="B107" i="26"/>
  <c r="K105" i="26"/>
  <c r="D105" i="26"/>
  <c r="J104" i="14"/>
  <c r="I104" i="14"/>
  <c r="G104" i="14"/>
  <c r="F104" i="14"/>
  <c r="E104" i="14"/>
  <c r="H104" i="14"/>
  <c r="B107" i="14"/>
  <c r="D105" i="14"/>
  <c r="K105" i="14"/>
  <c r="O104" i="14"/>
  <c r="N104" i="14"/>
  <c r="L104" i="14"/>
  <c r="P104" i="14"/>
  <c r="M104" i="14"/>
  <c r="Q104" i="14"/>
  <c r="Q104" i="32" l="1"/>
  <c r="X104" i="32" s="1"/>
  <c r="AE104" i="32" s="1"/>
  <c r="P104" i="32"/>
  <c r="W104" i="32" s="1"/>
  <c r="AD104" i="32" s="1"/>
  <c r="O104" i="32"/>
  <c r="V104" i="32" s="1"/>
  <c r="AC104" i="32" s="1"/>
  <c r="N104" i="32"/>
  <c r="U104" i="32" s="1"/>
  <c r="AB104" i="32" s="1"/>
  <c r="M104" i="32"/>
  <c r="T104" i="32" s="1"/>
  <c r="AA104" i="32" s="1"/>
  <c r="L104" i="32"/>
  <c r="S104" i="32" s="1"/>
  <c r="Z104" i="32" s="1"/>
  <c r="B107" i="32"/>
  <c r="K105" i="32"/>
  <c r="D105" i="32"/>
  <c r="H104" i="32"/>
  <c r="G104" i="32"/>
  <c r="F104" i="32"/>
  <c r="E104" i="32"/>
  <c r="J104" i="32"/>
  <c r="I104" i="32"/>
  <c r="Q105" i="31"/>
  <c r="X105" i="31" s="1"/>
  <c r="AE105" i="31" s="1"/>
  <c r="P105" i="31"/>
  <c r="W105" i="31" s="1"/>
  <c r="AD105" i="31" s="1"/>
  <c r="O105" i="31"/>
  <c r="V105" i="31" s="1"/>
  <c r="AC105" i="31" s="1"/>
  <c r="N105" i="31"/>
  <c r="U105" i="31" s="1"/>
  <c r="AB105" i="31" s="1"/>
  <c r="M105" i="31"/>
  <c r="T105" i="31" s="1"/>
  <c r="AA105" i="31" s="1"/>
  <c r="L105" i="31"/>
  <c r="S105" i="31" s="1"/>
  <c r="Z105" i="31" s="1"/>
  <c r="B108" i="31"/>
  <c r="K106" i="31"/>
  <c r="D106" i="31"/>
  <c r="F105" i="31"/>
  <c r="E105" i="31"/>
  <c r="J105" i="31"/>
  <c r="I105" i="31"/>
  <c r="H105" i="31"/>
  <c r="G105" i="31"/>
  <c r="Q105" i="27"/>
  <c r="X105" i="27" s="1"/>
  <c r="AE105" i="27" s="1"/>
  <c r="P105" i="27"/>
  <c r="W105" i="27" s="1"/>
  <c r="AD105" i="27" s="1"/>
  <c r="O105" i="27"/>
  <c r="V105" i="27" s="1"/>
  <c r="AC105" i="27" s="1"/>
  <c r="N105" i="27"/>
  <c r="U105" i="27" s="1"/>
  <c r="AB105" i="27" s="1"/>
  <c r="M105" i="27"/>
  <c r="T105" i="27" s="1"/>
  <c r="AA105" i="27" s="1"/>
  <c r="L105" i="27"/>
  <c r="S105" i="27" s="1"/>
  <c r="Z105" i="27" s="1"/>
  <c r="D106" i="27"/>
  <c r="B108" i="27"/>
  <c r="K106" i="27"/>
  <c r="I105" i="27"/>
  <c r="H105" i="27"/>
  <c r="G105" i="27"/>
  <c r="F105" i="27"/>
  <c r="E105" i="27"/>
  <c r="J105" i="27"/>
  <c r="P105" i="26"/>
  <c r="W105" i="26" s="1"/>
  <c r="AD105" i="26" s="1"/>
  <c r="O105" i="26"/>
  <c r="V105" i="26" s="1"/>
  <c r="AC105" i="26" s="1"/>
  <c r="N105" i="26"/>
  <c r="U105" i="26" s="1"/>
  <c r="AB105" i="26" s="1"/>
  <c r="M105" i="26"/>
  <c r="T105" i="26" s="1"/>
  <c r="AA105" i="26" s="1"/>
  <c r="L105" i="26"/>
  <c r="S105" i="26" s="1"/>
  <c r="Z105" i="26" s="1"/>
  <c r="Q105" i="26"/>
  <c r="X105" i="26" s="1"/>
  <c r="AE105" i="26" s="1"/>
  <c r="J105" i="26"/>
  <c r="I105" i="26"/>
  <c r="H105" i="26"/>
  <c r="G105" i="26"/>
  <c r="F105" i="26"/>
  <c r="E105" i="26"/>
  <c r="D106" i="26"/>
  <c r="B108" i="26"/>
  <c r="K106" i="26"/>
  <c r="L105" i="14"/>
  <c r="P105" i="14"/>
  <c r="Q105" i="14"/>
  <c r="N105" i="14"/>
  <c r="M105" i="14"/>
  <c r="O105" i="14"/>
  <c r="I105" i="14"/>
  <c r="H105" i="14"/>
  <c r="G105" i="14"/>
  <c r="F105" i="14"/>
  <c r="E105" i="14"/>
  <c r="J105" i="14"/>
  <c r="B108" i="14"/>
  <c r="D106" i="14"/>
  <c r="K106" i="14"/>
  <c r="D106" i="32" l="1"/>
  <c r="B108" i="32"/>
  <c r="K106" i="32"/>
  <c r="O105" i="32"/>
  <c r="V105" i="32" s="1"/>
  <c r="AC105" i="32" s="1"/>
  <c r="N105" i="32"/>
  <c r="U105" i="32" s="1"/>
  <c r="AB105" i="32" s="1"/>
  <c r="M105" i="32"/>
  <c r="T105" i="32" s="1"/>
  <c r="AA105" i="32" s="1"/>
  <c r="L105" i="32"/>
  <c r="S105" i="32" s="1"/>
  <c r="Z105" i="32" s="1"/>
  <c r="Q105" i="32"/>
  <c r="X105" i="32" s="1"/>
  <c r="AE105" i="32" s="1"/>
  <c r="P105" i="32"/>
  <c r="W105" i="32" s="1"/>
  <c r="AD105" i="32" s="1"/>
  <c r="J105" i="32"/>
  <c r="I105" i="32"/>
  <c r="H105" i="32"/>
  <c r="G105" i="32"/>
  <c r="F105" i="32"/>
  <c r="E105" i="32"/>
  <c r="M106" i="31"/>
  <c r="T106" i="31" s="1"/>
  <c r="AA106" i="31" s="1"/>
  <c r="L106" i="31"/>
  <c r="S106" i="31" s="1"/>
  <c r="Z106" i="31" s="1"/>
  <c r="Q106" i="31"/>
  <c r="X106" i="31" s="1"/>
  <c r="AE106" i="31" s="1"/>
  <c r="P106" i="31"/>
  <c r="W106" i="31" s="1"/>
  <c r="AD106" i="31" s="1"/>
  <c r="O106" i="31"/>
  <c r="V106" i="31" s="1"/>
  <c r="AC106" i="31" s="1"/>
  <c r="N106" i="31"/>
  <c r="U106" i="31" s="1"/>
  <c r="AB106" i="31" s="1"/>
  <c r="D107" i="31"/>
  <c r="B109" i="31"/>
  <c r="K107" i="31"/>
  <c r="J106" i="31"/>
  <c r="I106" i="31"/>
  <c r="H106" i="31"/>
  <c r="F106" i="31"/>
  <c r="E106" i="31"/>
  <c r="G106" i="31"/>
  <c r="Q106" i="27"/>
  <c r="X106" i="27" s="1"/>
  <c r="AE106" i="27" s="1"/>
  <c r="P106" i="27"/>
  <c r="W106" i="27" s="1"/>
  <c r="AD106" i="27" s="1"/>
  <c r="O106" i="27"/>
  <c r="V106" i="27" s="1"/>
  <c r="AC106" i="27" s="1"/>
  <c r="N106" i="27"/>
  <c r="U106" i="27" s="1"/>
  <c r="AB106" i="27" s="1"/>
  <c r="M106" i="27"/>
  <c r="T106" i="27" s="1"/>
  <c r="AA106" i="27" s="1"/>
  <c r="L106" i="27"/>
  <c r="S106" i="27" s="1"/>
  <c r="Z106" i="27" s="1"/>
  <c r="E106" i="27"/>
  <c r="J106" i="27"/>
  <c r="I106" i="27"/>
  <c r="G106" i="27"/>
  <c r="F106" i="27"/>
  <c r="H106" i="27"/>
  <c r="B109" i="27"/>
  <c r="K107" i="27"/>
  <c r="D107" i="27"/>
  <c r="Q106" i="26"/>
  <c r="X106" i="26" s="1"/>
  <c r="AE106" i="26" s="1"/>
  <c r="P106" i="26"/>
  <c r="W106" i="26" s="1"/>
  <c r="AD106" i="26" s="1"/>
  <c r="O106" i="26"/>
  <c r="V106" i="26" s="1"/>
  <c r="AC106" i="26" s="1"/>
  <c r="N106" i="26"/>
  <c r="U106" i="26" s="1"/>
  <c r="AB106" i="26" s="1"/>
  <c r="L106" i="26"/>
  <c r="S106" i="26" s="1"/>
  <c r="Z106" i="26" s="1"/>
  <c r="M106" i="26"/>
  <c r="T106" i="26" s="1"/>
  <c r="AA106" i="26" s="1"/>
  <c r="B109" i="26"/>
  <c r="K107" i="26"/>
  <c r="D107" i="26"/>
  <c r="G106" i="26"/>
  <c r="F106" i="26"/>
  <c r="E106" i="26"/>
  <c r="J106" i="26"/>
  <c r="I106" i="26"/>
  <c r="H106" i="26"/>
  <c r="P106" i="14"/>
  <c r="O106" i="14"/>
  <c r="M106" i="14"/>
  <c r="L106" i="14"/>
  <c r="Q106" i="14"/>
  <c r="N106" i="14"/>
  <c r="H106" i="14"/>
  <c r="G106" i="14"/>
  <c r="E106" i="14"/>
  <c r="J106" i="14"/>
  <c r="F106" i="14"/>
  <c r="I106" i="14"/>
  <c r="D107" i="14"/>
  <c r="K107" i="14"/>
  <c r="B109" i="14"/>
  <c r="Q106" i="32" l="1"/>
  <c r="X106" i="32" s="1"/>
  <c r="AE106" i="32" s="1"/>
  <c r="P106" i="32"/>
  <c r="W106" i="32" s="1"/>
  <c r="AD106" i="32" s="1"/>
  <c r="O106" i="32"/>
  <c r="V106" i="32" s="1"/>
  <c r="AC106" i="32" s="1"/>
  <c r="N106" i="32"/>
  <c r="U106" i="32" s="1"/>
  <c r="AB106" i="32" s="1"/>
  <c r="M106" i="32"/>
  <c r="T106" i="32" s="1"/>
  <c r="AA106" i="32" s="1"/>
  <c r="L106" i="32"/>
  <c r="S106" i="32" s="1"/>
  <c r="Z106" i="32" s="1"/>
  <c r="D107" i="32"/>
  <c r="B109" i="32"/>
  <c r="K107" i="32"/>
  <c r="J106" i="32"/>
  <c r="I106" i="32"/>
  <c r="H106" i="32"/>
  <c r="G106" i="32"/>
  <c r="F106" i="32"/>
  <c r="E106" i="32"/>
  <c r="Q107" i="31"/>
  <c r="X107" i="31" s="1"/>
  <c r="AE107" i="31" s="1"/>
  <c r="P107" i="31"/>
  <c r="W107" i="31" s="1"/>
  <c r="AD107" i="31" s="1"/>
  <c r="O107" i="31"/>
  <c r="V107" i="31" s="1"/>
  <c r="AC107" i="31" s="1"/>
  <c r="M107" i="31"/>
  <c r="T107" i="31" s="1"/>
  <c r="AA107" i="31" s="1"/>
  <c r="L107" i="31"/>
  <c r="S107" i="31" s="1"/>
  <c r="Z107" i="31" s="1"/>
  <c r="N107" i="31"/>
  <c r="U107" i="31" s="1"/>
  <c r="AB107" i="31" s="1"/>
  <c r="B110" i="31"/>
  <c r="K108" i="31"/>
  <c r="D108" i="31"/>
  <c r="H107" i="31"/>
  <c r="G107" i="31"/>
  <c r="F107" i="31"/>
  <c r="E107" i="31"/>
  <c r="J107" i="31"/>
  <c r="I107" i="31"/>
  <c r="J107" i="27"/>
  <c r="I107" i="27"/>
  <c r="H107" i="27"/>
  <c r="G107" i="27"/>
  <c r="F107" i="27"/>
  <c r="E107" i="27"/>
  <c r="M107" i="27"/>
  <c r="T107" i="27" s="1"/>
  <c r="AA107" i="27" s="1"/>
  <c r="L107" i="27"/>
  <c r="S107" i="27" s="1"/>
  <c r="Z107" i="27" s="1"/>
  <c r="Q107" i="27"/>
  <c r="X107" i="27" s="1"/>
  <c r="AE107" i="27" s="1"/>
  <c r="P107" i="27"/>
  <c r="W107" i="27" s="1"/>
  <c r="AD107" i="27" s="1"/>
  <c r="O107" i="27"/>
  <c r="V107" i="27" s="1"/>
  <c r="AC107" i="27" s="1"/>
  <c r="N107" i="27"/>
  <c r="U107" i="27" s="1"/>
  <c r="AB107" i="27" s="1"/>
  <c r="D108" i="27"/>
  <c r="B110" i="27"/>
  <c r="K108" i="27"/>
  <c r="J107" i="26"/>
  <c r="H107" i="26"/>
  <c r="G107" i="26"/>
  <c r="I107" i="26"/>
  <c r="F107" i="26"/>
  <c r="E107" i="26"/>
  <c r="O107" i="26"/>
  <c r="V107" i="26" s="1"/>
  <c r="AC107" i="26" s="1"/>
  <c r="N107" i="26"/>
  <c r="U107" i="26" s="1"/>
  <c r="AB107" i="26" s="1"/>
  <c r="M107" i="26"/>
  <c r="T107" i="26" s="1"/>
  <c r="AA107" i="26" s="1"/>
  <c r="L107" i="26"/>
  <c r="S107" i="26" s="1"/>
  <c r="Z107" i="26" s="1"/>
  <c r="Q107" i="26"/>
  <c r="X107" i="26" s="1"/>
  <c r="AE107" i="26" s="1"/>
  <c r="P107" i="26"/>
  <c r="W107" i="26" s="1"/>
  <c r="AD107" i="26" s="1"/>
  <c r="B110" i="26"/>
  <c r="K108" i="26"/>
  <c r="D108" i="26"/>
  <c r="K108" i="14"/>
  <c r="D108" i="14"/>
  <c r="B110" i="14"/>
  <c r="M107" i="14"/>
  <c r="L107" i="14"/>
  <c r="P107" i="14"/>
  <c r="O107" i="14"/>
  <c r="Q107" i="14"/>
  <c r="N107" i="14"/>
  <c r="F107" i="14"/>
  <c r="E107" i="14"/>
  <c r="J107" i="14"/>
  <c r="I107" i="14"/>
  <c r="H107" i="14"/>
  <c r="G107" i="14"/>
  <c r="Q107" i="32" l="1"/>
  <c r="X107" i="32" s="1"/>
  <c r="AE107" i="32" s="1"/>
  <c r="P107" i="32"/>
  <c r="W107" i="32" s="1"/>
  <c r="AD107" i="32" s="1"/>
  <c r="O107" i="32"/>
  <c r="V107" i="32" s="1"/>
  <c r="AC107" i="32" s="1"/>
  <c r="N107" i="32"/>
  <c r="U107" i="32" s="1"/>
  <c r="AB107" i="32" s="1"/>
  <c r="M107" i="32"/>
  <c r="T107" i="32" s="1"/>
  <c r="AA107" i="32" s="1"/>
  <c r="L107" i="32"/>
  <c r="S107" i="32" s="1"/>
  <c r="Z107" i="32" s="1"/>
  <c r="K108" i="32"/>
  <c r="D108" i="32"/>
  <c r="B110" i="32"/>
  <c r="E107" i="32"/>
  <c r="J107" i="32"/>
  <c r="I107" i="32"/>
  <c r="H107" i="32"/>
  <c r="G107" i="32"/>
  <c r="F107" i="32"/>
  <c r="O108" i="31"/>
  <c r="V108" i="31" s="1"/>
  <c r="AC108" i="31" s="1"/>
  <c r="N108" i="31"/>
  <c r="U108" i="31" s="1"/>
  <c r="AB108" i="31" s="1"/>
  <c r="M108" i="31"/>
  <c r="T108" i="31" s="1"/>
  <c r="AA108" i="31" s="1"/>
  <c r="L108" i="31"/>
  <c r="S108" i="31" s="1"/>
  <c r="Z108" i="31" s="1"/>
  <c r="Q108" i="31"/>
  <c r="X108" i="31" s="1"/>
  <c r="AE108" i="31" s="1"/>
  <c r="P108" i="31"/>
  <c r="W108" i="31" s="1"/>
  <c r="AD108" i="31" s="1"/>
  <c r="B111" i="31"/>
  <c r="K109" i="31"/>
  <c r="D109" i="31"/>
  <c r="J108" i="31"/>
  <c r="H108" i="31"/>
  <c r="G108" i="31"/>
  <c r="F108" i="31"/>
  <c r="I108" i="31"/>
  <c r="E108" i="31"/>
  <c r="D109" i="27"/>
  <c r="B111" i="27"/>
  <c r="K109" i="27"/>
  <c r="Q108" i="27"/>
  <c r="X108" i="27" s="1"/>
  <c r="AE108" i="27" s="1"/>
  <c r="P108" i="27"/>
  <c r="W108" i="27" s="1"/>
  <c r="AD108" i="27" s="1"/>
  <c r="O108" i="27"/>
  <c r="V108" i="27" s="1"/>
  <c r="AC108" i="27" s="1"/>
  <c r="N108" i="27"/>
  <c r="U108" i="27" s="1"/>
  <c r="AB108" i="27" s="1"/>
  <c r="M108" i="27"/>
  <c r="T108" i="27" s="1"/>
  <c r="AA108" i="27" s="1"/>
  <c r="L108" i="27"/>
  <c r="S108" i="27" s="1"/>
  <c r="Z108" i="27" s="1"/>
  <c r="I108" i="27"/>
  <c r="H108" i="27"/>
  <c r="G108" i="27"/>
  <c r="F108" i="27"/>
  <c r="E108" i="27"/>
  <c r="J108" i="27"/>
  <c r="J108" i="26"/>
  <c r="I108" i="26"/>
  <c r="H108" i="26"/>
  <c r="G108" i="26"/>
  <c r="F108" i="26"/>
  <c r="E108" i="26"/>
  <c r="P108" i="26"/>
  <c r="W108" i="26" s="1"/>
  <c r="AD108" i="26" s="1"/>
  <c r="O108" i="26"/>
  <c r="V108" i="26" s="1"/>
  <c r="AC108" i="26" s="1"/>
  <c r="Q108" i="26"/>
  <c r="X108" i="26" s="1"/>
  <c r="AE108" i="26" s="1"/>
  <c r="N108" i="26"/>
  <c r="U108" i="26" s="1"/>
  <c r="AB108" i="26" s="1"/>
  <c r="M108" i="26"/>
  <c r="T108" i="26" s="1"/>
  <c r="AA108" i="26" s="1"/>
  <c r="L108" i="26"/>
  <c r="S108" i="26" s="1"/>
  <c r="Z108" i="26" s="1"/>
  <c r="D109" i="26"/>
  <c r="B111" i="26"/>
  <c r="K109" i="26"/>
  <c r="B111" i="14"/>
  <c r="D109" i="14"/>
  <c r="K109" i="14"/>
  <c r="J108" i="14"/>
  <c r="E108" i="14"/>
  <c r="I108" i="14"/>
  <c r="H108" i="14"/>
  <c r="G108" i="14"/>
  <c r="F108" i="14"/>
  <c r="O108" i="14"/>
  <c r="N108" i="14"/>
  <c r="Q108" i="14"/>
  <c r="M108" i="14"/>
  <c r="L108" i="14"/>
  <c r="P108" i="14"/>
  <c r="L108" i="32" l="1"/>
  <c r="S108" i="32" s="1"/>
  <c r="Z108" i="32" s="1"/>
  <c r="Q108" i="32"/>
  <c r="X108" i="32" s="1"/>
  <c r="AE108" i="32" s="1"/>
  <c r="P108" i="32"/>
  <c r="W108" i="32" s="1"/>
  <c r="AD108" i="32" s="1"/>
  <c r="O108" i="32"/>
  <c r="V108" i="32" s="1"/>
  <c r="AC108" i="32" s="1"/>
  <c r="N108" i="32"/>
  <c r="U108" i="32" s="1"/>
  <c r="AB108" i="32" s="1"/>
  <c r="M108" i="32"/>
  <c r="T108" i="32" s="1"/>
  <c r="AA108" i="32" s="1"/>
  <c r="J108" i="32"/>
  <c r="I108" i="32"/>
  <c r="H108" i="32"/>
  <c r="G108" i="32"/>
  <c r="F108" i="32"/>
  <c r="E108" i="32"/>
  <c r="D109" i="32"/>
  <c r="B111" i="32"/>
  <c r="K109" i="32"/>
  <c r="Q109" i="31"/>
  <c r="X109" i="31" s="1"/>
  <c r="AE109" i="31" s="1"/>
  <c r="O109" i="31"/>
  <c r="V109" i="31" s="1"/>
  <c r="AC109" i="31" s="1"/>
  <c r="N109" i="31"/>
  <c r="U109" i="31" s="1"/>
  <c r="AB109" i="31" s="1"/>
  <c r="M109" i="31"/>
  <c r="T109" i="31" s="1"/>
  <c r="AA109" i="31" s="1"/>
  <c r="P109" i="31"/>
  <c r="W109" i="31" s="1"/>
  <c r="AD109" i="31" s="1"/>
  <c r="L109" i="31"/>
  <c r="S109" i="31" s="1"/>
  <c r="Z109" i="31" s="1"/>
  <c r="J109" i="31"/>
  <c r="I109" i="31"/>
  <c r="H109" i="31"/>
  <c r="G109" i="31"/>
  <c r="F109" i="31"/>
  <c r="E109" i="31"/>
  <c r="D110" i="31"/>
  <c r="B112" i="31"/>
  <c r="K110" i="31"/>
  <c r="K110" i="27"/>
  <c r="B112" i="27"/>
  <c r="D110" i="27"/>
  <c r="Q109" i="27"/>
  <c r="X109" i="27" s="1"/>
  <c r="AE109" i="27" s="1"/>
  <c r="P109" i="27"/>
  <c r="W109" i="27" s="1"/>
  <c r="AD109" i="27" s="1"/>
  <c r="O109" i="27"/>
  <c r="V109" i="27" s="1"/>
  <c r="AC109" i="27" s="1"/>
  <c r="N109" i="27"/>
  <c r="U109" i="27" s="1"/>
  <c r="AB109" i="27" s="1"/>
  <c r="M109" i="27"/>
  <c r="T109" i="27" s="1"/>
  <c r="AA109" i="27" s="1"/>
  <c r="L109" i="27"/>
  <c r="S109" i="27" s="1"/>
  <c r="Z109" i="27" s="1"/>
  <c r="E109" i="27"/>
  <c r="J109" i="27"/>
  <c r="I109" i="27"/>
  <c r="H109" i="27"/>
  <c r="G109" i="27"/>
  <c r="F109" i="27"/>
  <c r="Q109" i="26"/>
  <c r="X109" i="26" s="1"/>
  <c r="AE109" i="26" s="1"/>
  <c r="P109" i="26"/>
  <c r="W109" i="26" s="1"/>
  <c r="AD109" i="26" s="1"/>
  <c r="O109" i="26"/>
  <c r="V109" i="26" s="1"/>
  <c r="AC109" i="26" s="1"/>
  <c r="N109" i="26"/>
  <c r="U109" i="26" s="1"/>
  <c r="AB109" i="26" s="1"/>
  <c r="L109" i="26"/>
  <c r="S109" i="26" s="1"/>
  <c r="Z109" i="26" s="1"/>
  <c r="M109" i="26"/>
  <c r="T109" i="26" s="1"/>
  <c r="AA109" i="26" s="1"/>
  <c r="B112" i="26"/>
  <c r="K110" i="26"/>
  <c r="D110" i="26"/>
  <c r="G109" i="26"/>
  <c r="F109" i="26"/>
  <c r="E109" i="26"/>
  <c r="H109" i="26"/>
  <c r="I109" i="26"/>
  <c r="J109" i="26"/>
  <c r="I109" i="14"/>
  <c r="J109" i="14"/>
  <c r="H109" i="14"/>
  <c r="E109" i="14"/>
  <c r="G109" i="14"/>
  <c r="F109" i="14"/>
  <c r="Q109" i="14"/>
  <c r="O109" i="14"/>
  <c r="N109" i="14"/>
  <c r="L109" i="14"/>
  <c r="P109" i="14"/>
  <c r="M109" i="14"/>
  <c r="D110" i="14"/>
  <c r="K110" i="14"/>
  <c r="B112" i="14"/>
  <c r="Q109" i="32" l="1"/>
  <c r="X109" i="32" s="1"/>
  <c r="AE109" i="32" s="1"/>
  <c r="P109" i="32"/>
  <c r="W109" i="32" s="1"/>
  <c r="AD109" i="32" s="1"/>
  <c r="O109" i="32"/>
  <c r="V109" i="32" s="1"/>
  <c r="AC109" i="32" s="1"/>
  <c r="N109" i="32"/>
  <c r="U109" i="32" s="1"/>
  <c r="AB109" i="32" s="1"/>
  <c r="M109" i="32"/>
  <c r="T109" i="32" s="1"/>
  <c r="AA109" i="32" s="1"/>
  <c r="L109" i="32"/>
  <c r="S109" i="32" s="1"/>
  <c r="Z109" i="32" s="1"/>
  <c r="B112" i="32"/>
  <c r="K110" i="32"/>
  <c r="D110" i="32"/>
  <c r="G109" i="32"/>
  <c r="F109" i="32"/>
  <c r="E109" i="32"/>
  <c r="J109" i="32"/>
  <c r="I109" i="32"/>
  <c r="H109" i="32"/>
  <c r="Q110" i="31"/>
  <c r="X110" i="31" s="1"/>
  <c r="AE110" i="31" s="1"/>
  <c r="P110" i="31"/>
  <c r="W110" i="31" s="1"/>
  <c r="AD110" i="31" s="1"/>
  <c r="O110" i="31"/>
  <c r="V110" i="31" s="1"/>
  <c r="AC110" i="31" s="1"/>
  <c r="N110" i="31"/>
  <c r="U110" i="31" s="1"/>
  <c r="AB110" i="31" s="1"/>
  <c r="M110" i="31"/>
  <c r="T110" i="31" s="1"/>
  <c r="AA110" i="31" s="1"/>
  <c r="L110" i="31"/>
  <c r="S110" i="31" s="1"/>
  <c r="Z110" i="31" s="1"/>
  <c r="K111" i="31"/>
  <c r="D111" i="31"/>
  <c r="B113" i="31"/>
  <c r="E110" i="31"/>
  <c r="J110" i="31"/>
  <c r="I110" i="31"/>
  <c r="H110" i="31"/>
  <c r="G110" i="31"/>
  <c r="F110" i="31"/>
  <c r="B113" i="27"/>
  <c r="D111" i="27"/>
  <c r="K111" i="27"/>
  <c r="J110" i="27"/>
  <c r="I110" i="27"/>
  <c r="H110" i="27"/>
  <c r="G110" i="27"/>
  <c r="F110" i="27"/>
  <c r="E110" i="27"/>
  <c r="M110" i="27"/>
  <c r="T110" i="27" s="1"/>
  <c r="AA110" i="27" s="1"/>
  <c r="L110" i="27"/>
  <c r="S110" i="27" s="1"/>
  <c r="Z110" i="27" s="1"/>
  <c r="Q110" i="27"/>
  <c r="X110" i="27" s="1"/>
  <c r="AE110" i="27" s="1"/>
  <c r="P110" i="27"/>
  <c r="W110" i="27" s="1"/>
  <c r="AD110" i="27" s="1"/>
  <c r="O110" i="27"/>
  <c r="V110" i="27" s="1"/>
  <c r="AC110" i="27" s="1"/>
  <c r="N110" i="27"/>
  <c r="U110" i="27" s="1"/>
  <c r="AB110" i="27" s="1"/>
  <c r="J110" i="26"/>
  <c r="H110" i="26"/>
  <c r="G110" i="26"/>
  <c r="I110" i="26"/>
  <c r="F110" i="26"/>
  <c r="E110" i="26"/>
  <c r="B113" i="26"/>
  <c r="K111" i="26"/>
  <c r="D111" i="26"/>
  <c r="O110" i="26"/>
  <c r="V110" i="26" s="1"/>
  <c r="AC110" i="26" s="1"/>
  <c r="N110" i="26"/>
  <c r="U110" i="26" s="1"/>
  <c r="AB110" i="26" s="1"/>
  <c r="M110" i="26"/>
  <c r="T110" i="26" s="1"/>
  <c r="AA110" i="26" s="1"/>
  <c r="L110" i="26"/>
  <c r="S110" i="26" s="1"/>
  <c r="Z110" i="26" s="1"/>
  <c r="P110" i="26"/>
  <c r="W110" i="26" s="1"/>
  <c r="AD110" i="26" s="1"/>
  <c r="Q110" i="26"/>
  <c r="X110" i="26" s="1"/>
  <c r="AE110" i="26" s="1"/>
  <c r="B113" i="14"/>
  <c r="D111" i="14"/>
  <c r="K111" i="14"/>
  <c r="P110" i="14"/>
  <c r="O110" i="14"/>
  <c r="M110" i="14"/>
  <c r="N110" i="14"/>
  <c r="L110" i="14"/>
  <c r="Q110" i="14"/>
  <c r="H110" i="14"/>
  <c r="F110" i="14"/>
  <c r="E110" i="14"/>
  <c r="I110" i="14"/>
  <c r="G110" i="14"/>
  <c r="J110" i="14"/>
  <c r="J110" i="32" l="1"/>
  <c r="I110" i="32"/>
  <c r="H110" i="32"/>
  <c r="G110" i="32"/>
  <c r="F110" i="32"/>
  <c r="E110" i="32"/>
  <c r="D111" i="32"/>
  <c r="B113" i="32"/>
  <c r="K111" i="32"/>
  <c r="N110" i="32"/>
  <c r="U110" i="32" s="1"/>
  <c r="AB110" i="32" s="1"/>
  <c r="M110" i="32"/>
  <c r="T110" i="32" s="1"/>
  <c r="AA110" i="32" s="1"/>
  <c r="L110" i="32"/>
  <c r="S110" i="32" s="1"/>
  <c r="Z110" i="32" s="1"/>
  <c r="Q110" i="32"/>
  <c r="X110" i="32" s="1"/>
  <c r="AE110" i="32" s="1"/>
  <c r="P110" i="32"/>
  <c r="W110" i="32" s="1"/>
  <c r="AD110" i="32" s="1"/>
  <c r="O110" i="32"/>
  <c r="V110" i="32" s="1"/>
  <c r="AC110" i="32" s="1"/>
  <c r="D112" i="31"/>
  <c r="B114" i="31"/>
  <c r="K112" i="31"/>
  <c r="J111" i="31"/>
  <c r="I111" i="31"/>
  <c r="H111" i="31"/>
  <c r="G111" i="31"/>
  <c r="F111" i="31"/>
  <c r="E111" i="31"/>
  <c r="L111" i="31"/>
  <c r="S111" i="31" s="1"/>
  <c r="Z111" i="31" s="1"/>
  <c r="Q111" i="31"/>
  <c r="X111" i="31" s="1"/>
  <c r="AE111" i="31" s="1"/>
  <c r="P111" i="31"/>
  <c r="W111" i="31" s="1"/>
  <c r="AD111" i="31" s="1"/>
  <c r="O111" i="31"/>
  <c r="V111" i="31" s="1"/>
  <c r="AC111" i="31" s="1"/>
  <c r="N111" i="31"/>
  <c r="U111" i="31" s="1"/>
  <c r="AB111" i="31" s="1"/>
  <c r="M111" i="31"/>
  <c r="T111" i="31" s="1"/>
  <c r="AA111" i="31" s="1"/>
  <c r="M111" i="27"/>
  <c r="T111" i="27" s="1"/>
  <c r="AA111" i="27" s="1"/>
  <c r="Q111" i="27"/>
  <c r="X111" i="27" s="1"/>
  <c r="AE111" i="27" s="1"/>
  <c r="P111" i="27"/>
  <c r="W111" i="27" s="1"/>
  <c r="AD111" i="27" s="1"/>
  <c r="O111" i="27"/>
  <c r="V111" i="27" s="1"/>
  <c r="AC111" i="27" s="1"/>
  <c r="N111" i="27"/>
  <c r="U111" i="27" s="1"/>
  <c r="AB111" i="27" s="1"/>
  <c r="L111" i="27"/>
  <c r="S111" i="27" s="1"/>
  <c r="Z111" i="27" s="1"/>
  <c r="I111" i="27"/>
  <c r="H111" i="27"/>
  <c r="G111" i="27"/>
  <c r="F111" i="27"/>
  <c r="E111" i="27"/>
  <c r="J111" i="27"/>
  <c r="B114" i="27"/>
  <c r="D112" i="27"/>
  <c r="K112" i="27"/>
  <c r="J111" i="26"/>
  <c r="I111" i="26"/>
  <c r="H111" i="26"/>
  <c r="G111" i="26"/>
  <c r="F111" i="26"/>
  <c r="E111" i="26"/>
  <c r="P111" i="26"/>
  <c r="W111" i="26" s="1"/>
  <c r="AD111" i="26" s="1"/>
  <c r="O111" i="26"/>
  <c r="V111" i="26" s="1"/>
  <c r="AC111" i="26" s="1"/>
  <c r="N111" i="26"/>
  <c r="U111" i="26" s="1"/>
  <c r="AB111" i="26" s="1"/>
  <c r="M111" i="26"/>
  <c r="T111" i="26" s="1"/>
  <c r="AA111" i="26" s="1"/>
  <c r="L111" i="26"/>
  <c r="S111" i="26" s="1"/>
  <c r="Z111" i="26" s="1"/>
  <c r="Q111" i="26"/>
  <c r="X111" i="26" s="1"/>
  <c r="AE111" i="26" s="1"/>
  <c r="D112" i="26"/>
  <c r="B114" i="26"/>
  <c r="K112" i="26"/>
  <c r="M111" i="14"/>
  <c r="Q111" i="14"/>
  <c r="P111" i="14"/>
  <c r="N111" i="14"/>
  <c r="L111" i="14"/>
  <c r="O111" i="14"/>
  <c r="E111" i="14"/>
  <c r="J111" i="14"/>
  <c r="F111" i="14"/>
  <c r="H111" i="14"/>
  <c r="I111" i="14"/>
  <c r="G111" i="14"/>
  <c r="K112" i="14"/>
  <c r="D112" i="14"/>
  <c r="B114" i="14"/>
  <c r="Q111" i="32" l="1"/>
  <c r="X111" i="32" s="1"/>
  <c r="AE111" i="32" s="1"/>
  <c r="P111" i="32"/>
  <c r="W111" i="32" s="1"/>
  <c r="AD111" i="32" s="1"/>
  <c r="O111" i="32"/>
  <c r="V111" i="32" s="1"/>
  <c r="AC111" i="32" s="1"/>
  <c r="N111" i="32"/>
  <c r="U111" i="32" s="1"/>
  <c r="AB111" i="32" s="1"/>
  <c r="M111" i="32"/>
  <c r="T111" i="32" s="1"/>
  <c r="AA111" i="32" s="1"/>
  <c r="L111" i="32"/>
  <c r="S111" i="32" s="1"/>
  <c r="Z111" i="32" s="1"/>
  <c r="I111" i="32"/>
  <c r="H111" i="32"/>
  <c r="G111" i="32"/>
  <c r="F111" i="32"/>
  <c r="E111" i="32"/>
  <c r="J111" i="32"/>
  <c r="D112" i="32"/>
  <c r="B114" i="32"/>
  <c r="K112" i="32"/>
  <c r="Q112" i="31"/>
  <c r="X112" i="31" s="1"/>
  <c r="AE112" i="31" s="1"/>
  <c r="P112" i="31"/>
  <c r="W112" i="31" s="1"/>
  <c r="AD112" i="31" s="1"/>
  <c r="O112" i="31"/>
  <c r="V112" i="31" s="1"/>
  <c r="AC112" i="31" s="1"/>
  <c r="N112" i="31"/>
  <c r="U112" i="31" s="1"/>
  <c r="AB112" i="31" s="1"/>
  <c r="M112" i="31"/>
  <c r="T112" i="31" s="1"/>
  <c r="AA112" i="31" s="1"/>
  <c r="L112" i="31"/>
  <c r="S112" i="31" s="1"/>
  <c r="Z112" i="31" s="1"/>
  <c r="B115" i="31"/>
  <c r="K113" i="31"/>
  <c r="D113" i="31"/>
  <c r="G112" i="31"/>
  <c r="F112" i="31"/>
  <c r="E112" i="31"/>
  <c r="J112" i="31"/>
  <c r="I112" i="31"/>
  <c r="H112" i="31"/>
  <c r="I112" i="27"/>
  <c r="G112" i="27"/>
  <c r="F112" i="27"/>
  <c r="E112" i="27"/>
  <c r="J112" i="27"/>
  <c r="H112" i="27"/>
  <c r="Q112" i="27"/>
  <c r="X112" i="27" s="1"/>
  <c r="AE112" i="27" s="1"/>
  <c r="P112" i="27"/>
  <c r="W112" i="27" s="1"/>
  <c r="AD112" i="27" s="1"/>
  <c r="O112" i="27"/>
  <c r="V112" i="27" s="1"/>
  <c r="AC112" i="27" s="1"/>
  <c r="N112" i="27"/>
  <c r="U112" i="27" s="1"/>
  <c r="AB112" i="27" s="1"/>
  <c r="M112" i="27"/>
  <c r="T112" i="27" s="1"/>
  <c r="AA112" i="27" s="1"/>
  <c r="L112" i="27"/>
  <c r="S112" i="27" s="1"/>
  <c r="Z112" i="27" s="1"/>
  <c r="D113" i="27"/>
  <c r="K113" i="27"/>
  <c r="B115" i="27"/>
  <c r="Q112" i="26"/>
  <c r="X112" i="26" s="1"/>
  <c r="AE112" i="26" s="1"/>
  <c r="P112" i="26"/>
  <c r="W112" i="26" s="1"/>
  <c r="AD112" i="26" s="1"/>
  <c r="O112" i="26"/>
  <c r="V112" i="26" s="1"/>
  <c r="AC112" i="26" s="1"/>
  <c r="N112" i="26"/>
  <c r="U112" i="26" s="1"/>
  <c r="AB112" i="26" s="1"/>
  <c r="L112" i="26"/>
  <c r="S112" i="26" s="1"/>
  <c r="Z112" i="26" s="1"/>
  <c r="M112" i="26"/>
  <c r="T112" i="26" s="1"/>
  <c r="AA112" i="26" s="1"/>
  <c r="B115" i="26"/>
  <c r="K113" i="26"/>
  <c r="D113" i="26"/>
  <c r="G112" i="26"/>
  <c r="F112" i="26"/>
  <c r="E112" i="26"/>
  <c r="J112" i="26"/>
  <c r="I112" i="26"/>
  <c r="H112" i="26"/>
  <c r="B115" i="14"/>
  <c r="D113" i="14"/>
  <c r="K113" i="14"/>
  <c r="I112" i="14"/>
  <c r="G112" i="14"/>
  <c r="F112" i="14"/>
  <c r="E112" i="14"/>
  <c r="J112" i="14"/>
  <c r="H112" i="14"/>
  <c r="N112" i="14"/>
  <c r="L112" i="14"/>
  <c r="P112" i="14"/>
  <c r="O112" i="14"/>
  <c r="M112" i="14"/>
  <c r="Q112" i="14"/>
  <c r="B115" i="32" l="1"/>
  <c r="K113" i="32"/>
  <c r="D113" i="32"/>
  <c r="P112" i="32"/>
  <c r="W112" i="32" s="1"/>
  <c r="AD112" i="32" s="1"/>
  <c r="O112" i="32"/>
  <c r="V112" i="32" s="1"/>
  <c r="AC112" i="32" s="1"/>
  <c r="N112" i="32"/>
  <c r="U112" i="32" s="1"/>
  <c r="AB112" i="32" s="1"/>
  <c r="M112" i="32"/>
  <c r="T112" i="32" s="1"/>
  <c r="AA112" i="32" s="1"/>
  <c r="L112" i="32"/>
  <c r="S112" i="32" s="1"/>
  <c r="Z112" i="32" s="1"/>
  <c r="Q112" i="32"/>
  <c r="X112" i="32" s="1"/>
  <c r="AE112" i="32" s="1"/>
  <c r="J112" i="32"/>
  <c r="I112" i="32"/>
  <c r="H112" i="32"/>
  <c r="G112" i="32"/>
  <c r="F112" i="32"/>
  <c r="E112" i="32"/>
  <c r="N113" i="31"/>
  <c r="U113" i="31" s="1"/>
  <c r="AB113" i="31" s="1"/>
  <c r="M113" i="31"/>
  <c r="T113" i="31" s="1"/>
  <c r="AA113" i="31" s="1"/>
  <c r="L113" i="31"/>
  <c r="S113" i="31" s="1"/>
  <c r="Z113" i="31" s="1"/>
  <c r="Q113" i="31"/>
  <c r="X113" i="31" s="1"/>
  <c r="AE113" i="31" s="1"/>
  <c r="P113" i="31"/>
  <c r="W113" i="31" s="1"/>
  <c r="AD113" i="31" s="1"/>
  <c r="O113" i="31"/>
  <c r="V113" i="31" s="1"/>
  <c r="AC113" i="31" s="1"/>
  <c r="D114" i="31"/>
  <c r="B116" i="31"/>
  <c r="K114" i="31"/>
  <c r="J113" i="31"/>
  <c r="I113" i="31"/>
  <c r="H113" i="31"/>
  <c r="G113" i="31"/>
  <c r="F113" i="31"/>
  <c r="E113" i="31"/>
  <c r="Q113" i="27"/>
  <c r="X113" i="27" s="1"/>
  <c r="AE113" i="27" s="1"/>
  <c r="P113" i="27"/>
  <c r="W113" i="27" s="1"/>
  <c r="AD113" i="27" s="1"/>
  <c r="O113" i="27"/>
  <c r="V113" i="27" s="1"/>
  <c r="AC113" i="27" s="1"/>
  <c r="N113" i="27"/>
  <c r="U113" i="27" s="1"/>
  <c r="AB113" i="27" s="1"/>
  <c r="M113" i="27"/>
  <c r="T113" i="27" s="1"/>
  <c r="AA113" i="27" s="1"/>
  <c r="L113" i="27"/>
  <c r="S113" i="27" s="1"/>
  <c r="Z113" i="27" s="1"/>
  <c r="D114" i="27"/>
  <c r="K114" i="27"/>
  <c r="B116" i="27"/>
  <c r="E113" i="27"/>
  <c r="F113" i="27"/>
  <c r="J113" i="27"/>
  <c r="I113" i="27"/>
  <c r="H113" i="27"/>
  <c r="G113" i="27"/>
  <c r="J113" i="26"/>
  <c r="H113" i="26"/>
  <c r="G113" i="26"/>
  <c r="I113" i="26"/>
  <c r="F113" i="26"/>
  <c r="E113" i="26"/>
  <c r="B116" i="26"/>
  <c r="K114" i="26"/>
  <c r="D114" i="26"/>
  <c r="O113" i="26"/>
  <c r="V113" i="26" s="1"/>
  <c r="AC113" i="26" s="1"/>
  <c r="N113" i="26"/>
  <c r="U113" i="26" s="1"/>
  <c r="AB113" i="26" s="1"/>
  <c r="M113" i="26"/>
  <c r="T113" i="26" s="1"/>
  <c r="AA113" i="26" s="1"/>
  <c r="L113" i="26"/>
  <c r="S113" i="26" s="1"/>
  <c r="Z113" i="26" s="1"/>
  <c r="Q113" i="26"/>
  <c r="X113" i="26" s="1"/>
  <c r="AE113" i="26" s="1"/>
  <c r="P113" i="26"/>
  <c r="W113" i="26" s="1"/>
  <c r="AD113" i="26" s="1"/>
  <c r="Q113" i="14"/>
  <c r="P113" i="14"/>
  <c r="M113" i="14"/>
  <c r="L113" i="14"/>
  <c r="O113" i="14"/>
  <c r="N113" i="14"/>
  <c r="F113" i="14"/>
  <c r="E113" i="14"/>
  <c r="I113" i="14"/>
  <c r="H113" i="14"/>
  <c r="J113" i="14"/>
  <c r="G113" i="14"/>
  <c r="B116" i="14"/>
  <c r="D114" i="14"/>
  <c r="K114" i="14"/>
  <c r="J113" i="32" l="1"/>
  <c r="I113" i="32"/>
  <c r="H113" i="32"/>
  <c r="G113" i="32"/>
  <c r="F113" i="32"/>
  <c r="E113" i="32"/>
  <c r="Q113" i="32"/>
  <c r="X113" i="32" s="1"/>
  <c r="AE113" i="32" s="1"/>
  <c r="P113" i="32"/>
  <c r="W113" i="32" s="1"/>
  <c r="AD113" i="32" s="1"/>
  <c r="O113" i="32"/>
  <c r="V113" i="32" s="1"/>
  <c r="AC113" i="32" s="1"/>
  <c r="N113" i="32"/>
  <c r="U113" i="32" s="1"/>
  <c r="AB113" i="32" s="1"/>
  <c r="M113" i="32"/>
  <c r="T113" i="32" s="1"/>
  <c r="AA113" i="32" s="1"/>
  <c r="L113" i="32"/>
  <c r="S113" i="32" s="1"/>
  <c r="Z113" i="32" s="1"/>
  <c r="D114" i="32"/>
  <c r="B116" i="32"/>
  <c r="K114" i="32"/>
  <c r="I114" i="31"/>
  <c r="H114" i="31"/>
  <c r="G114" i="31"/>
  <c r="F114" i="31"/>
  <c r="E114" i="31"/>
  <c r="J114" i="31"/>
  <c r="Q114" i="31"/>
  <c r="X114" i="31" s="1"/>
  <c r="AE114" i="31" s="1"/>
  <c r="P114" i="31"/>
  <c r="W114" i="31" s="1"/>
  <c r="AD114" i="31" s="1"/>
  <c r="O114" i="31"/>
  <c r="V114" i="31" s="1"/>
  <c r="AC114" i="31" s="1"/>
  <c r="N114" i="31"/>
  <c r="U114" i="31" s="1"/>
  <c r="AB114" i="31" s="1"/>
  <c r="M114" i="31"/>
  <c r="T114" i="31" s="1"/>
  <c r="AA114" i="31" s="1"/>
  <c r="L114" i="31"/>
  <c r="S114" i="31" s="1"/>
  <c r="Z114" i="31" s="1"/>
  <c r="D115" i="31"/>
  <c r="B117" i="31"/>
  <c r="K115" i="31"/>
  <c r="M114" i="27"/>
  <c r="T114" i="27" s="1"/>
  <c r="AA114" i="27" s="1"/>
  <c r="Q114" i="27"/>
  <c r="X114" i="27" s="1"/>
  <c r="AE114" i="27" s="1"/>
  <c r="P114" i="27"/>
  <c r="W114" i="27" s="1"/>
  <c r="AD114" i="27" s="1"/>
  <c r="O114" i="27"/>
  <c r="V114" i="27" s="1"/>
  <c r="AC114" i="27" s="1"/>
  <c r="N114" i="27"/>
  <c r="U114" i="27" s="1"/>
  <c r="AB114" i="27" s="1"/>
  <c r="L114" i="27"/>
  <c r="S114" i="27" s="1"/>
  <c r="Z114" i="27" s="1"/>
  <c r="J114" i="27"/>
  <c r="I114" i="27"/>
  <c r="H114" i="27"/>
  <c r="G114" i="27"/>
  <c r="F114" i="27"/>
  <c r="E114" i="27"/>
  <c r="K115" i="27"/>
  <c r="B117" i="27"/>
  <c r="D115" i="27"/>
  <c r="J114" i="26"/>
  <c r="I114" i="26"/>
  <c r="H114" i="26"/>
  <c r="G114" i="26"/>
  <c r="F114" i="26"/>
  <c r="E114" i="26"/>
  <c r="P114" i="26"/>
  <c r="W114" i="26" s="1"/>
  <c r="AD114" i="26" s="1"/>
  <c r="O114" i="26"/>
  <c r="V114" i="26" s="1"/>
  <c r="AC114" i="26" s="1"/>
  <c r="Q114" i="26"/>
  <c r="X114" i="26" s="1"/>
  <c r="AE114" i="26" s="1"/>
  <c r="N114" i="26"/>
  <c r="U114" i="26" s="1"/>
  <c r="AB114" i="26" s="1"/>
  <c r="M114" i="26"/>
  <c r="T114" i="26" s="1"/>
  <c r="AA114" i="26" s="1"/>
  <c r="L114" i="26"/>
  <c r="S114" i="26" s="1"/>
  <c r="Z114" i="26" s="1"/>
  <c r="D115" i="26"/>
  <c r="B117" i="26"/>
  <c r="K115" i="26"/>
  <c r="Q114" i="14"/>
  <c r="P114" i="14"/>
  <c r="N114" i="14"/>
  <c r="O114" i="14"/>
  <c r="M114" i="14"/>
  <c r="L114" i="14"/>
  <c r="H114" i="14"/>
  <c r="G114" i="14"/>
  <c r="F114" i="14"/>
  <c r="E114" i="14"/>
  <c r="I114" i="14"/>
  <c r="J114" i="14"/>
  <c r="K115" i="14"/>
  <c r="D115" i="14"/>
  <c r="B117" i="14"/>
  <c r="Q114" i="32" l="1"/>
  <c r="X114" i="32" s="1"/>
  <c r="AE114" i="32" s="1"/>
  <c r="P114" i="32"/>
  <c r="W114" i="32" s="1"/>
  <c r="AD114" i="32" s="1"/>
  <c r="O114" i="32"/>
  <c r="V114" i="32" s="1"/>
  <c r="AC114" i="32" s="1"/>
  <c r="N114" i="32"/>
  <c r="U114" i="32" s="1"/>
  <c r="AB114" i="32" s="1"/>
  <c r="M114" i="32"/>
  <c r="T114" i="32" s="1"/>
  <c r="AA114" i="32" s="1"/>
  <c r="L114" i="32"/>
  <c r="S114" i="32" s="1"/>
  <c r="Z114" i="32" s="1"/>
  <c r="B117" i="32"/>
  <c r="K115" i="32"/>
  <c r="D115" i="32"/>
  <c r="F114" i="32"/>
  <c r="E114" i="32"/>
  <c r="J114" i="32"/>
  <c r="I114" i="32"/>
  <c r="H114" i="32"/>
  <c r="G114" i="32"/>
  <c r="P115" i="31"/>
  <c r="W115" i="31" s="1"/>
  <c r="AD115" i="31" s="1"/>
  <c r="O115" i="31"/>
  <c r="V115" i="31" s="1"/>
  <c r="AC115" i="31" s="1"/>
  <c r="N115" i="31"/>
  <c r="U115" i="31" s="1"/>
  <c r="AB115" i="31" s="1"/>
  <c r="M115" i="31"/>
  <c r="T115" i="31" s="1"/>
  <c r="AA115" i="31" s="1"/>
  <c r="L115" i="31"/>
  <c r="S115" i="31" s="1"/>
  <c r="Z115" i="31" s="1"/>
  <c r="Q115" i="31"/>
  <c r="X115" i="31" s="1"/>
  <c r="AE115" i="31" s="1"/>
  <c r="K116" i="31"/>
  <c r="D116" i="31"/>
  <c r="B118" i="31"/>
  <c r="J115" i="31"/>
  <c r="I115" i="31"/>
  <c r="H115" i="31"/>
  <c r="G115" i="31"/>
  <c r="F115" i="31"/>
  <c r="E115" i="31"/>
  <c r="K116" i="27"/>
  <c r="B118" i="27"/>
  <c r="D116" i="27"/>
  <c r="I115" i="27"/>
  <c r="J115" i="27"/>
  <c r="H115" i="27"/>
  <c r="G115" i="27"/>
  <c r="F115" i="27"/>
  <c r="E115" i="27"/>
  <c r="O115" i="27"/>
  <c r="V115" i="27" s="1"/>
  <c r="AC115" i="27" s="1"/>
  <c r="N115" i="27"/>
  <c r="U115" i="27" s="1"/>
  <c r="AB115" i="27" s="1"/>
  <c r="M115" i="27"/>
  <c r="T115" i="27" s="1"/>
  <c r="AA115" i="27" s="1"/>
  <c r="L115" i="27"/>
  <c r="S115" i="27" s="1"/>
  <c r="Z115" i="27" s="1"/>
  <c r="Q115" i="27"/>
  <c r="X115" i="27" s="1"/>
  <c r="AE115" i="27" s="1"/>
  <c r="P115" i="27"/>
  <c r="W115" i="27" s="1"/>
  <c r="AD115" i="27" s="1"/>
  <c r="Q115" i="26"/>
  <c r="X115" i="26" s="1"/>
  <c r="AE115" i="26" s="1"/>
  <c r="P115" i="26"/>
  <c r="W115" i="26" s="1"/>
  <c r="AD115" i="26" s="1"/>
  <c r="O115" i="26"/>
  <c r="V115" i="26" s="1"/>
  <c r="AC115" i="26" s="1"/>
  <c r="N115" i="26"/>
  <c r="U115" i="26" s="1"/>
  <c r="AB115" i="26" s="1"/>
  <c r="L115" i="26"/>
  <c r="S115" i="26" s="1"/>
  <c r="Z115" i="26" s="1"/>
  <c r="M115" i="26"/>
  <c r="T115" i="26" s="1"/>
  <c r="AA115" i="26" s="1"/>
  <c r="B118" i="26"/>
  <c r="K116" i="26"/>
  <c r="D116" i="26"/>
  <c r="G115" i="26"/>
  <c r="F115" i="26"/>
  <c r="E115" i="26"/>
  <c r="H115" i="26"/>
  <c r="I115" i="26"/>
  <c r="J115" i="26"/>
  <c r="F115" i="14"/>
  <c r="J115" i="14"/>
  <c r="E115" i="14"/>
  <c r="I115" i="14"/>
  <c r="H115" i="14"/>
  <c r="G115" i="14"/>
  <c r="M115" i="14"/>
  <c r="L115" i="14"/>
  <c r="P115" i="14"/>
  <c r="O115" i="14"/>
  <c r="N115" i="14"/>
  <c r="Q115" i="14"/>
  <c r="B118" i="14"/>
  <c r="K116" i="14"/>
  <c r="D116" i="14"/>
  <c r="Q115" i="32" l="1"/>
  <c r="X115" i="32" s="1"/>
  <c r="AE115" i="32" s="1"/>
  <c r="N115" i="32"/>
  <c r="U115" i="32" s="1"/>
  <c r="AB115" i="32" s="1"/>
  <c r="P115" i="32"/>
  <c r="W115" i="32" s="1"/>
  <c r="AD115" i="32" s="1"/>
  <c r="O115" i="32"/>
  <c r="V115" i="32" s="1"/>
  <c r="AC115" i="32" s="1"/>
  <c r="M115" i="32"/>
  <c r="T115" i="32" s="1"/>
  <c r="AA115" i="32" s="1"/>
  <c r="L115" i="32"/>
  <c r="S115" i="32" s="1"/>
  <c r="Z115" i="32" s="1"/>
  <c r="G115" i="32"/>
  <c r="E115" i="32"/>
  <c r="J115" i="32"/>
  <c r="I115" i="32"/>
  <c r="H115" i="32"/>
  <c r="F115" i="32"/>
  <c r="B118" i="32"/>
  <c r="D116" i="32"/>
  <c r="K116" i="32"/>
  <c r="Q116" i="31"/>
  <c r="X116" i="31" s="1"/>
  <c r="AE116" i="31" s="1"/>
  <c r="P116" i="31"/>
  <c r="W116" i="31" s="1"/>
  <c r="AD116" i="31" s="1"/>
  <c r="O116" i="31"/>
  <c r="V116" i="31" s="1"/>
  <c r="AC116" i="31" s="1"/>
  <c r="N116" i="31"/>
  <c r="U116" i="31" s="1"/>
  <c r="AB116" i="31" s="1"/>
  <c r="M116" i="31"/>
  <c r="T116" i="31" s="1"/>
  <c r="AA116" i="31" s="1"/>
  <c r="L116" i="31"/>
  <c r="S116" i="31" s="1"/>
  <c r="Z116" i="31" s="1"/>
  <c r="J116" i="31"/>
  <c r="I116" i="31"/>
  <c r="H116" i="31"/>
  <c r="G116" i="31"/>
  <c r="F116" i="31"/>
  <c r="E116" i="31"/>
  <c r="D117" i="31"/>
  <c r="B119" i="31"/>
  <c r="K117" i="31"/>
  <c r="E116" i="27"/>
  <c r="J116" i="27"/>
  <c r="I116" i="27"/>
  <c r="H116" i="27"/>
  <c r="G116" i="27"/>
  <c r="F116" i="27"/>
  <c r="K117" i="27"/>
  <c r="B119" i="27"/>
  <c r="D117" i="27"/>
  <c r="Q116" i="27"/>
  <c r="X116" i="27" s="1"/>
  <c r="AE116" i="27" s="1"/>
  <c r="M116" i="27"/>
  <c r="T116" i="27" s="1"/>
  <c r="AA116" i="27" s="1"/>
  <c r="L116" i="27"/>
  <c r="S116" i="27" s="1"/>
  <c r="Z116" i="27" s="1"/>
  <c r="P116" i="27"/>
  <c r="W116" i="27" s="1"/>
  <c r="AD116" i="27" s="1"/>
  <c r="O116" i="27"/>
  <c r="V116" i="27" s="1"/>
  <c r="AC116" i="27" s="1"/>
  <c r="N116" i="27"/>
  <c r="U116" i="27" s="1"/>
  <c r="AB116" i="27" s="1"/>
  <c r="J116" i="26"/>
  <c r="H116" i="26"/>
  <c r="G116" i="26"/>
  <c r="I116" i="26"/>
  <c r="F116" i="26"/>
  <c r="E116" i="26"/>
  <c r="O116" i="26"/>
  <c r="V116" i="26" s="1"/>
  <c r="AC116" i="26" s="1"/>
  <c r="N116" i="26"/>
  <c r="U116" i="26" s="1"/>
  <c r="AB116" i="26" s="1"/>
  <c r="M116" i="26"/>
  <c r="T116" i="26" s="1"/>
  <c r="AA116" i="26" s="1"/>
  <c r="L116" i="26"/>
  <c r="S116" i="26" s="1"/>
  <c r="Z116" i="26" s="1"/>
  <c r="P116" i="26"/>
  <c r="W116" i="26" s="1"/>
  <c r="AD116" i="26" s="1"/>
  <c r="Q116" i="26"/>
  <c r="X116" i="26" s="1"/>
  <c r="AE116" i="26" s="1"/>
  <c r="B119" i="26"/>
  <c r="K117" i="26"/>
  <c r="D117" i="26"/>
  <c r="P116" i="14"/>
  <c r="O116" i="14"/>
  <c r="N116" i="14"/>
  <c r="M116" i="14"/>
  <c r="L116" i="14"/>
  <c r="Q116" i="14"/>
  <c r="I116" i="14"/>
  <c r="H116" i="14"/>
  <c r="J116" i="14"/>
  <c r="F116" i="14"/>
  <c r="E116" i="14"/>
  <c r="G116" i="14"/>
  <c r="D117" i="14"/>
  <c r="B119" i="14"/>
  <c r="K117" i="14"/>
  <c r="N116" i="32" l="1"/>
  <c r="U116" i="32" s="1"/>
  <c r="AB116" i="32" s="1"/>
  <c r="M116" i="32"/>
  <c r="T116" i="32" s="1"/>
  <c r="AA116" i="32" s="1"/>
  <c r="L116" i="32"/>
  <c r="S116" i="32" s="1"/>
  <c r="Z116" i="32" s="1"/>
  <c r="Q116" i="32"/>
  <c r="X116" i="32" s="1"/>
  <c r="AE116" i="32" s="1"/>
  <c r="P116" i="32"/>
  <c r="W116" i="32" s="1"/>
  <c r="AD116" i="32" s="1"/>
  <c r="O116" i="32"/>
  <c r="V116" i="32" s="1"/>
  <c r="AC116" i="32" s="1"/>
  <c r="I116" i="32"/>
  <c r="F116" i="32"/>
  <c r="E116" i="32"/>
  <c r="J116" i="32"/>
  <c r="H116" i="32"/>
  <c r="G116" i="32"/>
  <c r="D117" i="32"/>
  <c r="K117" i="32"/>
  <c r="B119" i="32"/>
  <c r="Q117" i="31"/>
  <c r="X117" i="31" s="1"/>
  <c r="AE117" i="31" s="1"/>
  <c r="P117" i="31"/>
  <c r="W117" i="31" s="1"/>
  <c r="AD117" i="31" s="1"/>
  <c r="O117" i="31"/>
  <c r="V117" i="31" s="1"/>
  <c r="AC117" i="31" s="1"/>
  <c r="N117" i="31"/>
  <c r="U117" i="31" s="1"/>
  <c r="AB117" i="31" s="1"/>
  <c r="M117" i="31"/>
  <c r="T117" i="31" s="1"/>
  <c r="AA117" i="31" s="1"/>
  <c r="L117" i="31"/>
  <c r="S117" i="31" s="1"/>
  <c r="Z117" i="31" s="1"/>
  <c r="B120" i="31"/>
  <c r="K118" i="31"/>
  <c r="D118" i="31"/>
  <c r="F117" i="31"/>
  <c r="E117" i="31"/>
  <c r="J117" i="31"/>
  <c r="I117" i="31"/>
  <c r="H117" i="31"/>
  <c r="G117" i="31"/>
  <c r="B120" i="27"/>
  <c r="D118" i="27"/>
  <c r="K118" i="27"/>
  <c r="M117" i="27"/>
  <c r="T117" i="27" s="1"/>
  <c r="AA117" i="27" s="1"/>
  <c r="Q117" i="27"/>
  <c r="X117" i="27" s="1"/>
  <c r="AE117" i="27" s="1"/>
  <c r="P117" i="27"/>
  <c r="W117" i="27" s="1"/>
  <c r="AD117" i="27" s="1"/>
  <c r="O117" i="27"/>
  <c r="V117" i="27" s="1"/>
  <c r="AC117" i="27" s="1"/>
  <c r="N117" i="27"/>
  <c r="U117" i="27" s="1"/>
  <c r="AB117" i="27" s="1"/>
  <c r="L117" i="27"/>
  <c r="S117" i="27" s="1"/>
  <c r="Z117" i="27" s="1"/>
  <c r="J117" i="27"/>
  <c r="I117" i="27"/>
  <c r="H117" i="27"/>
  <c r="G117" i="27"/>
  <c r="F117" i="27"/>
  <c r="E117" i="27"/>
  <c r="P117" i="26"/>
  <c r="W117" i="26" s="1"/>
  <c r="AD117" i="26" s="1"/>
  <c r="O117" i="26"/>
  <c r="V117" i="26" s="1"/>
  <c r="AC117" i="26" s="1"/>
  <c r="N117" i="26"/>
  <c r="U117" i="26" s="1"/>
  <c r="AB117" i="26" s="1"/>
  <c r="M117" i="26"/>
  <c r="T117" i="26" s="1"/>
  <c r="AA117" i="26" s="1"/>
  <c r="L117" i="26"/>
  <c r="S117" i="26" s="1"/>
  <c r="Z117" i="26" s="1"/>
  <c r="Q117" i="26"/>
  <c r="X117" i="26" s="1"/>
  <c r="AE117" i="26" s="1"/>
  <c r="J117" i="26"/>
  <c r="I117" i="26"/>
  <c r="H117" i="26"/>
  <c r="G117" i="26"/>
  <c r="F117" i="26"/>
  <c r="E117" i="26"/>
  <c r="D118" i="26"/>
  <c r="B120" i="26"/>
  <c r="K118" i="26"/>
  <c r="M117" i="14"/>
  <c r="Q117" i="14"/>
  <c r="P117" i="14"/>
  <c r="O117" i="14"/>
  <c r="L117" i="14"/>
  <c r="N117" i="14"/>
  <c r="B120" i="14"/>
  <c r="D118" i="14"/>
  <c r="K118" i="14"/>
  <c r="F117" i="14"/>
  <c r="E117" i="14"/>
  <c r="J117" i="14"/>
  <c r="I117" i="14"/>
  <c r="H117" i="14"/>
  <c r="G117" i="14"/>
  <c r="D118" i="32" l="1"/>
  <c r="K118" i="32"/>
  <c r="B120" i="32"/>
  <c r="P117" i="32"/>
  <c r="W117" i="32" s="1"/>
  <c r="AD117" i="32" s="1"/>
  <c r="L117" i="32"/>
  <c r="S117" i="32" s="1"/>
  <c r="Z117" i="32" s="1"/>
  <c r="Q117" i="32"/>
  <c r="X117" i="32" s="1"/>
  <c r="AE117" i="32" s="1"/>
  <c r="O117" i="32"/>
  <c r="V117" i="32" s="1"/>
  <c r="AC117" i="32" s="1"/>
  <c r="N117" i="32"/>
  <c r="U117" i="32" s="1"/>
  <c r="AB117" i="32" s="1"/>
  <c r="M117" i="32"/>
  <c r="T117" i="32" s="1"/>
  <c r="AA117" i="32" s="1"/>
  <c r="I117" i="32"/>
  <c r="H117" i="32"/>
  <c r="G117" i="32"/>
  <c r="J117" i="32"/>
  <c r="F117" i="32"/>
  <c r="E117" i="32"/>
  <c r="D119" i="31"/>
  <c r="B121" i="31"/>
  <c r="K119" i="31"/>
  <c r="M118" i="31"/>
  <c r="T118" i="31" s="1"/>
  <c r="AA118" i="31" s="1"/>
  <c r="L118" i="31"/>
  <c r="S118" i="31" s="1"/>
  <c r="Z118" i="31" s="1"/>
  <c r="Q118" i="31"/>
  <c r="X118" i="31" s="1"/>
  <c r="AE118" i="31" s="1"/>
  <c r="P118" i="31"/>
  <c r="W118" i="31" s="1"/>
  <c r="AD118" i="31" s="1"/>
  <c r="O118" i="31"/>
  <c r="V118" i="31" s="1"/>
  <c r="AC118" i="31" s="1"/>
  <c r="N118" i="31"/>
  <c r="U118" i="31" s="1"/>
  <c r="AB118" i="31" s="1"/>
  <c r="J118" i="31"/>
  <c r="I118" i="31"/>
  <c r="H118" i="31"/>
  <c r="G118" i="31"/>
  <c r="F118" i="31"/>
  <c r="E118" i="31"/>
  <c r="I118" i="27"/>
  <c r="J118" i="27"/>
  <c r="H118" i="27"/>
  <c r="G118" i="27"/>
  <c r="F118" i="27"/>
  <c r="E118" i="27"/>
  <c r="Q118" i="27"/>
  <c r="X118" i="27" s="1"/>
  <c r="AE118" i="27" s="1"/>
  <c r="P118" i="27"/>
  <c r="W118" i="27" s="1"/>
  <c r="AD118" i="27" s="1"/>
  <c r="O118" i="27"/>
  <c r="V118" i="27" s="1"/>
  <c r="AC118" i="27" s="1"/>
  <c r="N118" i="27"/>
  <c r="U118" i="27" s="1"/>
  <c r="AB118" i="27" s="1"/>
  <c r="M118" i="27"/>
  <c r="T118" i="27" s="1"/>
  <c r="AA118" i="27" s="1"/>
  <c r="L118" i="27"/>
  <c r="S118" i="27" s="1"/>
  <c r="Z118" i="27" s="1"/>
  <c r="B121" i="27"/>
  <c r="D119" i="27"/>
  <c r="K119" i="27"/>
  <c r="Q118" i="26"/>
  <c r="X118" i="26" s="1"/>
  <c r="AE118" i="26" s="1"/>
  <c r="P118" i="26"/>
  <c r="W118" i="26" s="1"/>
  <c r="AD118" i="26" s="1"/>
  <c r="O118" i="26"/>
  <c r="V118" i="26" s="1"/>
  <c r="AC118" i="26" s="1"/>
  <c r="N118" i="26"/>
  <c r="U118" i="26" s="1"/>
  <c r="AB118" i="26" s="1"/>
  <c r="L118" i="26"/>
  <c r="S118" i="26" s="1"/>
  <c r="Z118" i="26" s="1"/>
  <c r="M118" i="26"/>
  <c r="T118" i="26" s="1"/>
  <c r="AA118" i="26" s="1"/>
  <c r="B121" i="26"/>
  <c r="K119" i="26"/>
  <c r="D119" i="26"/>
  <c r="G118" i="26"/>
  <c r="F118" i="26"/>
  <c r="E118" i="26"/>
  <c r="J118" i="26"/>
  <c r="I118" i="26"/>
  <c r="H118" i="26"/>
  <c r="J118" i="14"/>
  <c r="I118" i="14"/>
  <c r="E118" i="14"/>
  <c r="H118" i="14"/>
  <c r="G118" i="14"/>
  <c r="F118" i="14"/>
  <c r="P118" i="14"/>
  <c r="L118" i="14"/>
  <c r="O118" i="14"/>
  <c r="M118" i="14"/>
  <c r="Q118" i="14"/>
  <c r="N118" i="14"/>
  <c r="K119" i="14"/>
  <c r="D119" i="14"/>
  <c r="B121" i="14"/>
  <c r="K119" i="32" l="1"/>
  <c r="D119" i="32"/>
  <c r="B121" i="32"/>
  <c r="P118" i="32"/>
  <c r="W118" i="32" s="1"/>
  <c r="AD118" i="32" s="1"/>
  <c r="O118" i="32"/>
  <c r="V118" i="32" s="1"/>
  <c r="AC118" i="32" s="1"/>
  <c r="N118" i="32"/>
  <c r="U118" i="32" s="1"/>
  <c r="AB118" i="32" s="1"/>
  <c r="Q118" i="32"/>
  <c r="X118" i="32" s="1"/>
  <c r="AE118" i="32" s="1"/>
  <c r="M118" i="32"/>
  <c r="T118" i="32" s="1"/>
  <c r="AA118" i="32" s="1"/>
  <c r="L118" i="32"/>
  <c r="S118" i="32" s="1"/>
  <c r="Z118" i="32" s="1"/>
  <c r="J118" i="32"/>
  <c r="I118" i="32"/>
  <c r="H118" i="32"/>
  <c r="G118" i="32"/>
  <c r="F118" i="32"/>
  <c r="E118" i="32"/>
  <c r="Q119" i="31"/>
  <c r="X119" i="31" s="1"/>
  <c r="AE119" i="31" s="1"/>
  <c r="P119" i="31"/>
  <c r="W119" i="31" s="1"/>
  <c r="AD119" i="31" s="1"/>
  <c r="O119" i="31"/>
  <c r="V119" i="31" s="1"/>
  <c r="AC119" i="31" s="1"/>
  <c r="N119" i="31"/>
  <c r="U119" i="31" s="1"/>
  <c r="AB119" i="31" s="1"/>
  <c r="M119" i="31"/>
  <c r="T119" i="31" s="1"/>
  <c r="AA119" i="31" s="1"/>
  <c r="L119" i="31"/>
  <c r="S119" i="31" s="1"/>
  <c r="Z119" i="31" s="1"/>
  <c r="B122" i="31"/>
  <c r="K120" i="31"/>
  <c r="D120" i="31"/>
  <c r="H119" i="31"/>
  <c r="G119" i="31"/>
  <c r="F119" i="31"/>
  <c r="E119" i="31"/>
  <c r="J119" i="31"/>
  <c r="I119" i="31"/>
  <c r="E119" i="27"/>
  <c r="H119" i="27"/>
  <c r="G119" i="27"/>
  <c r="F119" i="27"/>
  <c r="J119" i="27"/>
  <c r="I119" i="27"/>
  <c r="Q119" i="27"/>
  <c r="X119" i="27" s="1"/>
  <c r="AE119" i="27" s="1"/>
  <c r="P119" i="27"/>
  <c r="W119" i="27" s="1"/>
  <c r="AD119" i="27" s="1"/>
  <c r="O119" i="27"/>
  <c r="V119" i="27" s="1"/>
  <c r="AC119" i="27" s="1"/>
  <c r="N119" i="27"/>
  <c r="U119" i="27" s="1"/>
  <c r="AB119" i="27" s="1"/>
  <c r="M119" i="27"/>
  <c r="T119" i="27" s="1"/>
  <c r="AA119" i="27" s="1"/>
  <c r="L119" i="27"/>
  <c r="S119" i="27" s="1"/>
  <c r="Z119" i="27" s="1"/>
  <c r="D120" i="27"/>
  <c r="K120" i="27"/>
  <c r="B122" i="27"/>
  <c r="O119" i="26"/>
  <c r="V119" i="26" s="1"/>
  <c r="AC119" i="26" s="1"/>
  <c r="N119" i="26"/>
  <c r="U119" i="26" s="1"/>
  <c r="AB119" i="26" s="1"/>
  <c r="M119" i="26"/>
  <c r="T119" i="26" s="1"/>
  <c r="AA119" i="26" s="1"/>
  <c r="L119" i="26"/>
  <c r="S119" i="26" s="1"/>
  <c r="Z119" i="26" s="1"/>
  <c r="Q119" i="26"/>
  <c r="X119" i="26" s="1"/>
  <c r="AE119" i="26" s="1"/>
  <c r="P119" i="26"/>
  <c r="W119" i="26" s="1"/>
  <c r="AD119" i="26" s="1"/>
  <c r="J119" i="26"/>
  <c r="H119" i="26"/>
  <c r="G119" i="26"/>
  <c r="I119" i="26"/>
  <c r="F119" i="26"/>
  <c r="E119" i="26"/>
  <c r="B122" i="26"/>
  <c r="K120" i="26"/>
  <c r="D120" i="26"/>
  <c r="K120" i="14"/>
  <c r="B122" i="14"/>
  <c r="D120" i="14"/>
  <c r="G119" i="14"/>
  <c r="F119" i="14"/>
  <c r="E119" i="14"/>
  <c r="I119" i="14"/>
  <c r="H119" i="14"/>
  <c r="J119" i="14"/>
  <c r="L119" i="14"/>
  <c r="Q119" i="14"/>
  <c r="O119" i="14"/>
  <c r="P119" i="14"/>
  <c r="N119" i="14"/>
  <c r="M119" i="14"/>
  <c r="D120" i="32" l="1"/>
  <c r="B122" i="32"/>
  <c r="K120" i="32"/>
  <c r="J119" i="32"/>
  <c r="I119" i="32"/>
  <c r="F119" i="32"/>
  <c r="G119" i="32"/>
  <c r="E119" i="32"/>
  <c r="H119" i="32"/>
  <c r="Q119" i="32"/>
  <c r="X119" i="32" s="1"/>
  <c r="AE119" i="32" s="1"/>
  <c r="P119" i="32"/>
  <c r="W119" i="32" s="1"/>
  <c r="AD119" i="32" s="1"/>
  <c r="O119" i="32"/>
  <c r="V119" i="32" s="1"/>
  <c r="AC119" i="32" s="1"/>
  <c r="N119" i="32"/>
  <c r="U119" i="32" s="1"/>
  <c r="AB119" i="32" s="1"/>
  <c r="M119" i="32"/>
  <c r="T119" i="32" s="1"/>
  <c r="AA119" i="32" s="1"/>
  <c r="L119" i="32"/>
  <c r="S119" i="32" s="1"/>
  <c r="Z119" i="32" s="1"/>
  <c r="O120" i="31"/>
  <c r="V120" i="31" s="1"/>
  <c r="AC120" i="31" s="1"/>
  <c r="N120" i="31"/>
  <c r="U120" i="31" s="1"/>
  <c r="AB120" i="31" s="1"/>
  <c r="M120" i="31"/>
  <c r="T120" i="31" s="1"/>
  <c r="AA120" i="31" s="1"/>
  <c r="L120" i="31"/>
  <c r="S120" i="31" s="1"/>
  <c r="Z120" i="31" s="1"/>
  <c r="Q120" i="31"/>
  <c r="X120" i="31" s="1"/>
  <c r="AE120" i="31" s="1"/>
  <c r="P120" i="31"/>
  <c r="W120" i="31" s="1"/>
  <c r="AD120" i="31" s="1"/>
  <c r="J120" i="31"/>
  <c r="I120" i="31"/>
  <c r="H120" i="31"/>
  <c r="G120" i="31"/>
  <c r="F120" i="31"/>
  <c r="E120" i="31"/>
  <c r="D121" i="31"/>
  <c r="B123" i="31"/>
  <c r="K121" i="31"/>
  <c r="D121" i="27"/>
  <c r="K121" i="27"/>
  <c r="B123" i="27"/>
  <c r="M120" i="27"/>
  <c r="T120" i="27" s="1"/>
  <c r="AA120" i="27" s="1"/>
  <c r="Q120" i="27"/>
  <c r="X120" i="27" s="1"/>
  <c r="AE120" i="27" s="1"/>
  <c r="P120" i="27"/>
  <c r="W120" i="27" s="1"/>
  <c r="AD120" i="27" s="1"/>
  <c r="O120" i="27"/>
  <c r="V120" i="27" s="1"/>
  <c r="AC120" i="27" s="1"/>
  <c r="N120" i="27"/>
  <c r="U120" i="27" s="1"/>
  <c r="AB120" i="27" s="1"/>
  <c r="L120" i="27"/>
  <c r="S120" i="27" s="1"/>
  <c r="Z120" i="27" s="1"/>
  <c r="F120" i="27"/>
  <c r="E120" i="27"/>
  <c r="J120" i="27"/>
  <c r="I120" i="27"/>
  <c r="H120" i="27"/>
  <c r="G120" i="27"/>
  <c r="J120" i="26"/>
  <c r="I120" i="26"/>
  <c r="H120" i="26"/>
  <c r="G120" i="26"/>
  <c r="F120" i="26"/>
  <c r="E120" i="26"/>
  <c r="P120" i="26"/>
  <c r="W120" i="26" s="1"/>
  <c r="AD120" i="26" s="1"/>
  <c r="O120" i="26"/>
  <c r="V120" i="26" s="1"/>
  <c r="AC120" i="26" s="1"/>
  <c r="Q120" i="26"/>
  <c r="X120" i="26" s="1"/>
  <c r="AE120" i="26" s="1"/>
  <c r="N120" i="26"/>
  <c r="U120" i="26" s="1"/>
  <c r="AB120" i="26" s="1"/>
  <c r="M120" i="26"/>
  <c r="T120" i="26" s="1"/>
  <c r="AA120" i="26" s="1"/>
  <c r="L120" i="26"/>
  <c r="S120" i="26" s="1"/>
  <c r="Z120" i="26" s="1"/>
  <c r="D121" i="26"/>
  <c r="B123" i="26"/>
  <c r="K121" i="26"/>
  <c r="H120" i="14"/>
  <c r="G120" i="14"/>
  <c r="E120" i="14"/>
  <c r="J120" i="14"/>
  <c r="F120" i="14"/>
  <c r="I120" i="14"/>
  <c r="D121" i="14"/>
  <c r="B123" i="14"/>
  <c r="K121" i="14"/>
  <c r="Q120" i="14"/>
  <c r="P120" i="14"/>
  <c r="O120" i="14"/>
  <c r="M120" i="14"/>
  <c r="L120" i="14"/>
  <c r="N120" i="14"/>
  <c r="Q120" i="32" l="1"/>
  <c r="X120" i="32" s="1"/>
  <c r="AE120" i="32" s="1"/>
  <c r="P120" i="32"/>
  <c r="W120" i="32" s="1"/>
  <c r="AD120" i="32" s="1"/>
  <c r="M120" i="32"/>
  <c r="T120" i="32" s="1"/>
  <c r="AA120" i="32" s="1"/>
  <c r="L120" i="32"/>
  <c r="S120" i="32" s="1"/>
  <c r="Z120" i="32" s="1"/>
  <c r="O120" i="32"/>
  <c r="V120" i="32" s="1"/>
  <c r="AC120" i="32" s="1"/>
  <c r="N120" i="32"/>
  <c r="U120" i="32" s="1"/>
  <c r="AB120" i="32" s="1"/>
  <c r="B123" i="32"/>
  <c r="K121" i="32"/>
  <c r="D121" i="32"/>
  <c r="F120" i="32"/>
  <c r="E120" i="32"/>
  <c r="J120" i="32"/>
  <c r="I120" i="32"/>
  <c r="H120" i="32"/>
  <c r="G120" i="32"/>
  <c r="Q121" i="31"/>
  <c r="X121" i="31" s="1"/>
  <c r="AE121" i="31" s="1"/>
  <c r="P121" i="31"/>
  <c r="W121" i="31" s="1"/>
  <c r="AD121" i="31" s="1"/>
  <c r="O121" i="31"/>
  <c r="V121" i="31" s="1"/>
  <c r="AC121" i="31" s="1"/>
  <c r="N121" i="31"/>
  <c r="U121" i="31" s="1"/>
  <c r="AB121" i="31" s="1"/>
  <c r="M121" i="31"/>
  <c r="T121" i="31" s="1"/>
  <c r="AA121" i="31" s="1"/>
  <c r="L121" i="31"/>
  <c r="S121" i="31" s="1"/>
  <c r="Z121" i="31" s="1"/>
  <c r="D122" i="31"/>
  <c r="B124" i="31"/>
  <c r="K122" i="31"/>
  <c r="J121" i="31"/>
  <c r="I121" i="31"/>
  <c r="H121" i="31"/>
  <c r="G121" i="31"/>
  <c r="F121" i="31"/>
  <c r="E121" i="31"/>
  <c r="Q121" i="27"/>
  <c r="X121" i="27" s="1"/>
  <c r="AE121" i="27" s="1"/>
  <c r="P121" i="27"/>
  <c r="W121" i="27" s="1"/>
  <c r="AD121" i="27" s="1"/>
  <c r="O121" i="27"/>
  <c r="V121" i="27" s="1"/>
  <c r="AC121" i="27" s="1"/>
  <c r="N121" i="27"/>
  <c r="U121" i="27" s="1"/>
  <c r="AB121" i="27" s="1"/>
  <c r="M121" i="27"/>
  <c r="T121" i="27" s="1"/>
  <c r="AA121" i="27" s="1"/>
  <c r="L121" i="27"/>
  <c r="S121" i="27" s="1"/>
  <c r="Z121" i="27" s="1"/>
  <c r="K122" i="27"/>
  <c r="B124" i="27"/>
  <c r="D122" i="27"/>
  <c r="I121" i="27"/>
  <c r="J121" i="27"/>
  <c r="H121" i="27"/>
  <c r="G121" i="27"/>
  <c r="F121" i="27"/>
  <c r="E121" i="27"/>
  <c r="Q121" i="26"/>
  <c r="X121" i="26" s="1"/>
  <c r="AE121" i="26" s="1"/>
  <c r="P121" i="26"/>
  <c r="W121" i="26" s="1"/>
  <c r="AD121" i="26" s="1"/>
  <c r="O121" i="26"/>
  <c r="V121" i="26" s="1"/>
  <c r="AC121" i="26" s="1"/>
  <c r="N121" i="26"/>
  <c r="U121" i="26" s="1"/>
  <c r="AB121" i="26" s="1"/>
  <c r="L121" i="26"/>
  <c r="S121" i="26" s="1"/>
  <c r="Z121" i="26" s="1"/>
  <c r="M121" i="26"/>
  <c r="T121" i="26" s="1"/>
  <c r="AA121" i="26" s="1"/>
  <c r="B124" i="26"/>
  <c r="K122" i="26"/>
  <c r="D122" i="26"/>
  <c r="G121" i="26"/>
  <c r="F121" i="26"/>
  <c r="E121" i="26"/>
  <c r="H121" i="26"/>
  <c r="I121" i="26"/>
  <c r="J121" i="26"/>
  <c r="Q121" i="14"/>
  <c r="P121" i="14"/>
  <c r="O121" i="14"/>
  <c r="N121" i="14"/>
  <c r="M121" i="14"/>
  <c r="L121" i="14"/>
  <c r="H121" i="14"/>
  <c r="I121" i="14"/>
  <c r="E121" i="14"/>
  <c r="G121" i="14"/>
  <c r="J121" i="14"/>
  <c r="F121" i="14"/>
  <c r="B124" i="14"/>
  <c r="K122" i="14"/>
  <c r="D122" i="14"/>
  <c r="M121" i="32" l="1"/>
  <c r="T121" i="32" s="1"/>
  <c r="AA121" i="32" s="1"/>
  <c r="L121" i="32"/>
  <c r="S121" i="32" s="1"/>
  <c r="Z121" i="32" s="1"/>
  <c r="Q121" i="32"/>
  <c r="X121" i="32" s="1"/>
  <c r="AE121" i="32" s="1"/>
  <c r="P121" i="32"/>
  <c r="W121" i="32" s="1"/>
  <c r="AD121" i="32" s="1"/>
  <c r="O121" i="32"/>
  <c r="V121" i="32" s="1"/>
  <c r="AC121" i="32" s="1"/>
  <c r="N121" i="32"/>
  <c r="U121" i="32" s="1"/>
  <c r="AB121" i="32" s="1"/>
  <c r="H121" i="32"/>
  <c r="J121" i="32"/>
  <c r="I121" i="32"/>
  <c r="G121" i="32"/>
  <c r="F121" i="32"/>
  <c r="E121" i="32"/>
  <c r="B124" i="32"/>
  <c r="D122" i="32"/>
  <c r="K122" i="32"/>
  <c r="E122" i="31"/>
  <c r="J122" i="31"/>
  <c r="I122" i="31"/>
  <c r="H122" i="31"/>
  <c r="G122" i="31"/>
  <c r="F122" i="31"/>
  <c r="Q122" i="31"/>
  <c r="X122" i="31" s="1"/>
  <c r="AE122" i="31" s="1"/>
  <c r="P122" i="31"/>
  <c r="W122" i="31" s="1"/>
  <c r="AD122" i="31" s="1"/>
  <c r="O122" i="31"/>
  <c r="V122" i="31" s="1"/>
  <c r="AC122" i="31" s="1"/>
  <c r="N122" i="31"/>
  <c r="U122" i="31" s="1"/>
  <c r="AB122" i="31" s="1"/>
  <c r="M122" i="31"/>
  <c r="T122" i="31" s="1"/>
  <c r="AA122" i="31" s="1"/>
  <c r="L122" i="31"/>
  <c r="S122" i="31" s="1"/>
  <c r="Z122" i="31" s="1"/>
  <c r="K123" i="31"/>
  <c r="D123" i="31"/>
  <c r="B125" i="31"/>
  <c r="E122" i="27"/>
  <c r="J122" i="27"/>
  <c r="I122" i="27"/>
  <c r="H122" i="27"/>
  <c r="G122" i="27"/>
  <c r="F122" i="27"/>
  <c r="K123" i="27"/>
  <c r="B125" i="27"/>
  <c r="D123" i="27"/>
  <c r="Q122" i="27"/>
  <c r="X122" i="27" s="1"/>
  <c r="AE122" i="27" s="1"/>
  <c r="O122" i="27"/>
  <c r="V122" i="27" s="1"/>
  <c r="AC122" i="27" s="1"/>
  <c r="N122" i="27"/>
  <c r="U122" i="27" s="1"/>
  <c r="AB122" i="27" s="1"/>
  <c r="M122" i="27"/>
  <c r="T122" i="27" s="1"/>
  <c r="AA122" i="27" s="1"/>
  <c r="L122" i="27"/>
  <c r="S122" i="27" s="1"/>
  <c r="Z122" i="27" s="1"/>
  <c r="P122" i="27"/>
  <c r="W122" i="27" s="1"/>
  <c r="AD122" i="27" s="1"/>
  <c r="O122" i="26"/>
  <c r="V122" i="26" s="1"/>
  <c r="AC122" i="26" s="1"/>
  <c r="N122" i="26"/>
  <c r="U122" i="26" s="1"/>
  <c r="AB122" i="26" s="1"/>
  <c r="M122" i="26"/>
  <c r="T122" i="26" s="1"/>
  <c r="AA122" i="26" s="1"/>
  <c r="L122" i="26"/>
  <c r="S122" i="26" s="1"/>
  <c r="Z122" i="26" s="1"/>
  <c r="P122" i="26"/>
  <c r="W122" i="26" s="1"/>
  <c r="AD122" i="26" s="1"/>
  <c r="Q122" i="26"/>
  <c r="X122" i="26" s="1"/>
  <c r="AE122" i="26" s="1"/>
  <c r="J122" i="26"/>
  <c r="H122" i="26"/>
  <c r="G122" i="26"/>
  <c r="I122" i="26"/>
  <c r="F122" i="26"/>
  <c r="E122" i="26"/>
  <c r="B125" i="26"/>
  <c r="K123" i="26"/>
  <c r="D123" i="26"/>
  <c r="H122" i="14"/>
  <c r="G122" i="14"/>
  <c r="F122" i="14"/>
  <c r="E122" i="14"/>
  <c r="J122" i="14"/>
  <c r="I122" i="14"/>
  <c r="N122" i="14"/>
  <c r="M122" i="14"/>
  <c r="P122" i="14"/>
  <c r="Q122" i="14"/>
  <c r="L122" i="14"/>
  <c r="O122" i="14"/>
  <c r="K123" i="14"/>
  <c r="D123" i="14"/>
  <c r="B125" i="14"/>
  <c r="Q122" i="32" l="1"/>
  <c r="X122" i="32" s="1"/>
  <c r="AE122" i="32" s="1"/>
  <c r="O122" i="32"/>
  <c r="V122" i="32" s="1"/>
  <c r="AC122" i="32" s="1"/>
  <c r="M122" i="32"/>
  <c r="T122" i="32" s="1"/>
  <c r="AA122" i="32" s="1"/>
  <c r="P122" i="32"/>
  <c r="W122" i="32" s="1"/>
  <c r="AD122" i="32" s="1"/>
  <c r="N122" i="32"/>
  <c r="U122" i="32" s="1"/>
  <c r="AB122" i="32" s="1"/>
  <c r="L122" i="32"/>
  <c r="S122" i="32" s="1"/>
  <c r="Z122" i="32" s="1"/>
  <c r="H122" i="32"/>
  <c r="G122" i="32"/>
  <c r="F122" i="32"/>
  <c r="E122" i="32"/>
  <c r="I122" i="32"/>
  <c r="J122" i="32"/>
  <c r="B125" i="32"/>
  <c r="K123" i="32"/>
  <c r="D123" i="32"/>
  <c r="D124" i="31"/>
  <c r="B126" i="31"/>
  <c r="K124" i="31"/>
  <c r="J123" i="31"/>
  <c r="I123" i="31"/>
  <c r="H123" i="31"/>
  <c r="G123" i="31"/>
  <c r="F123" i="31"/>
  <c r="E123" i="31"/>
  <c r="L123" i="31"/>
  <c r="S123" i="31" s="1"/>
  <c r="Z123" i="31" s="1"/>
  <c r="Q123" i="31"/>
  <c r="X123" i="31" s="1"/>
  <c r="AE123" i="31" s="1"/>
  <c r="P123" i="31"/>
  <c r="W123" i="31" s="1"/>
  <c r="AD123" i="31" s="1"/>
  <c r="O123" i="31"/>
  <c r="V123" i="31" s="1"/>
  <c r="AC123" i="31" s="1"/>
  <c r="N123" i="31"/>
  <c r="U123" i="31" s="1"/>
  <c r="AB123" i="31" s="1"/>
  <c r="M123" i="31"/>
  <c r="T123" i="31" s="1"/>
  <c r="AA123" i="31" s="1"/>
  <c r="J123" i="27"/>
  <c r="I123" i="27"/>
  <c r="H123" i="27"/>
  <c r="G123" i="27"/>
  <c r="F123" i="27"/>
  <c r="E123" i="27"/>
  <c r="K124" i="27"/>
  <c r="B126" i="27"/>
  <c r="D124" i="27"/>
  <c r="M123" i="27"/>
  <c r="T123" i="27" s="1"/>
  <c r="AA123" i="27" s="1"/>
  <c r="N123" i="27"/>
  <c r="U123" i="27" s="1"/>
  <c r="AB123" i="27" s="1"/>
  <c r="L123" i="27"/>
  <c r="S123" i="27" s="1"/>
  <c r="Z123" i="27" s="1"/>
  <c r="Q123" i="27"/>
  <c r="X123" i="27" s="1"/>
  <c r="AE123" i="27" s="1"/>
  <c r="P123" i="27"/>
  <c r="W123" i="27" s="1"/>
  <c r="AD123" i="27" s="1"/>
  <c r="O123" i="27"/>
  <c r="V123" i="27" s="1"/>
  <c r="AC123" i="27" s="1"/>
  <c r="J123" i="26"/>
  <c r="I123" i="26"/>
  <c r="H123" i="26"/>
  <c r="G123" i="26"/>
  <c r="F123" i="26"/>
  <c r="E123" i="26"/>
  <c r="P123" i="26"/>
  <c r="W123" i="26" s="1"/>
  <c r="AD123" i="26" s="1"/>
  <c r="O123" i="26"/>
  <c r="V123" i="26" s="1"/>
  <c r="AC123" i="26" s="1"/>
  <c r="N123" i="26"/>
  <c r="U123" i="26" s="1"/>
  <c r="AB123" i="26" s="1"/>
  <c r="M123" i="26"/>
  <c r="T123" i="26" s="1"/>
  <c r="AA123" i="26" s="1"/>
  <c r="L123" i="26"/>
  <c r="S123" i="26" s="1"/>
  <c r="Z123" i="26" s="1"/>
  <c r="Q123" i="26"/>
  <c r="X123" i="26" s="1"/>
  <c r="AE123" i="26" s="1"/>
  <c r="B126" i="26"/>
  <c r="D124" i="26"/>
  <c r="K124" i="26"/>
  <c r="D124" i="14"/>
  <c r="B126" i="14"/>
  <c r="K124" i="14"/>
  <c r="E123" i="14"/>
  <c r="I123" i="14"/>
  <c r="J123" i="14"/>
  <c r="G123" i="14"/>
  <c r="F123" i="14"/>
  <c r="H123" i="14"/>
  <c r="L123" i="14"/>
  <c r="M123" i="14"/>
  <c r="Q123" i="14"/>
  <c r="O123" i="14"/>
  <c r="N123" i="14"/>
  <c r="P123" i="14"/>
  <c r="J123" i="32" l="1"/>
  <c r="H123" i="32"/>
  <c r="I123" i="32"/>
  <c r="G123" i="32"/>
  <c r="F123" i="32"/>
  <c r="E123" i="32"/>
  <c r="O123" i="32"/>
  <c r="V123" i="32" s="1"/>
  <c r="AC123" i="32" s="1"/>
  <c r="N123" i="32"/>
  <c r="U123" i="32" s="1"/>
  <c r="AB123" i="32" s="1"/>
  <c r="M123" i="32"/>
  <c r="T123" i="32" s="1"/>
  <c r="AA123" i="32" s="1"/>
  <c r="L123" i="32"/>
  <c r="S123" i="32" s="1"/>
  <c r="Z123" i="32" s="1"/>
  <c r="Q123" i="32"/>
  <c r="X123" i="32" s="1"/>
  <c r="AE123" i="32" s="1"/>
  <c r="P123" i="32"/>
  <c r="W123" i="32" s="1"/>
  <c r="AD123" i="32" s="1"/>
  <c r="B126" i="32"/>
  <c r="K124" i="32"/>
  <c r="D124" i="32"/>
  <c r="Q124" i="31"/>
  <c r="X124" i="31" s="1"/>
  <c r="AE124" i="31" s="1"/>
  <c r="P124" i="31"/>
  <c r="W124" i="31" s="1"/>
  <c r="AD124" i="31" s="1"/>
  <c r="O124" i="31"/>
  <c r="V124" i="31" s="1"/>
  <c r="AC124" i="31" s="1"/>
  <c r="N124" i="31"/>
  <c r="U124" i="31" s="1"/>
  <c r="AB124" i="31" s="1"/>
  <c r="M124" i="31"/>
  <c r="T124" i="31" s="1"/>
  <c r="AA124" i="31" s="1"/>
  <c r="L124" i="31"/>
  <c r="S124" i="31" s="1"/>
  <c r="Z124" i="31" s="1"/>
  <c r="B127" i="31"/>
  <c r="K125" i="31"/>
  <c r="D125" i="31"/>
  <c r="G124" i="31"/>
  <c r="F124" i="31"/>
  <c r="E124" i="31"/>
  <c r="J124" i="31"/>
  <c r="I124" i="31"/>
  <c r="H124" i="31"/>
  <c r="B127" i="27"/>
  <c r="D125" i="27"/>
  <c r="K125" i="27"/>
  <c r="L124" i="27"/>
  <c r="S124" i="27" s="1"/>
  <c r="Z124" i="27" s="1"/>
  <c r="Q124" i="27"/>
  <c r="X124" i="27" s="1"/>
  <c r="AE124" i="27" s="1"/>
  <c r="P124" i="27"/>
  <c r="W124" i="27" s="1"/>
  <c r="AD124" i="27" s="1"/>
  <c r="O124" i="27"/>
  <c r="V124" i="27" s="1"/>
  <c r="AC124" i="27" s="1"/>
  <c r="N124" i="27"/>
  <c r="U124" i="27" s="1"/>
  <c r="AB124" i="27" s="1"/>
  <c r="M124" i="27"/>
  <c r="T124" i="27" s="1"/>
  <c r="AA124" i="27" s="1"/>
  <c r="I124" i="27"/>
  <c r="J124" i="27"/>
  <c r="H124" i="27"/>
  <c r="G124" i="27"/>
  <c r="F124" i="27"/>
  <c r="E124" i="27"/>
  <c r="Q124" i="26"/>
  <c r="X124" i="26" s="1"/>
  <c r="AE124" i="26" s="1"/>
  <c r="P124" i="26"/>
  <c r="W124" i="26" s="1"/>
  <c r="AD124" i="26" s="1"/>
  <c r="O124" i="26"/>
  <c r="V124" i="26" s="1"/>
  <c r="AC124" i="26" s="1"/>
  <c r="N124" i="26"/>
  <c r="U124" i="26" s="1"/>
  <c r="AB124" i="26" s="1"/>
  <c r="L124" i="26"/>
  <c r="S124" i="26" s="1"/>
  <c r="Z124" i="26" s="1"/>
  <c r="M124" i="26"/>
  <c r="T124" i="26" s="1"/>
  <c r="AA124" i="26" s="1"/>
  <c r="G124" i="26"/>
  <c r="F124" i="26"/>
  <c r="E124" i="26"/>
  <c r="J124" i="26"/>
  <c r="I124" i="26"/>
  <c r="H124" i="26"/>
  <c r="B127" i="26"/>
  <c r="K125" i="26"/>
  <c r="D125" i="26"/>
  <c r="B127" i="14"/>
  <c r="K125" i="14"/>
  <c r="D125" i="14"/>
  <c r="Q124" i="14"/>
  <c r="L124" i="14"/>
  <c r="O124" i="14"/>
  <c r="N124" i="14"/>
  <c r="M124" i="14"/>
  <c r="P124" i="14"/>
  <c r="H124" i="14"/>
  <c r="I124" i="14"/>
  <c r="G124" i="14"/>
  <c r="J124" i="14"/>
  <c r="F124" i="14"/>
  <c r="E124" i="14"/>
  <c r="J124" i="32" l="1"/>
  <c r="I124" i="32"/>
  <c r="H124" i="32"/>
  <c r="G124" i="32"/>
  <c r="E124" i="32"/>
  <c r="F124" i="32"/>
  <c r="Q124" i="32"/>
  <c r="X124" i="32" s="1"/>
  <c r="AE124" i="32" s="1"/>
  <c r="O124" i="32"/>
  <c r="V124" i="32" s="1"/>
  <c r="AC124" i="32" s="1"/>
  <c r="N124" i="32"/>
  <c r="U124" i="32" s="1"/>
  <c r="AB124" i="32" s="1"/>
  <c r="M124" i="32"/>
  <c r="T124" i="32" s="1"/>
  <c r="AA124" i="32" s="1"/>
  <c r="L124" i="32"/>
  <c r="S124" i="32" s="1"/>
  <c r="Z124" i="32" s="1"/>
  <c r="P124" i="32"/>
  <c r="W124" i="32" s="1"/>
  <c r="AD124" i="32" s="1"/>
  <c r="D125" i="32"/>
  <c r="B127" i="32"/>
  <c r="K125" i="32"/>
  <c r="J125" i="31"/>
  <c r="I125" i="31"/>
  <c r="H125" i="31"/>
  <c r="G125" i="31"/>
  <c r="F125" i="31"/>
  <c r="E125" i="31"/>
  <c r="N125" i="31"/>
  <c r="U125" i="31" s="1"/>
  <c r="AB125" i="31" s="1"/>
  <c r="M125" i="31"/>
  <c r="T125" i="31" s="1"/>
  <c r="AA125" i="31" s="1"/>
  <c r="L125" i="31"/>
  <c r="S125" i="31" s="1"/>
  <c r="Z125" i="31" s="1"/>
  <c r="Q125" i="31"/>
  <c r="X125" i="31" s="1"/>
  <c r="AE125" i="31" s="1"/>
  <c r="P125" i="31"/>
  <c r="W125" i="31" s="1"/>
  <c r="AD125" i="31" s="1"/>
  <c r="O125" i="31"/>
  <c r="V125" i="31" s="1"/>
  <c r="AC125" i="31" s="1"/>
  <c r="D126" i="31"/>
  <c r="B128" i="31"/>
  <c r="K126" i="31"/>
  <c r="E125" i="27"/>
  <c r="J125" i="27"/>
  <c r="I125" i="27"/>
  <c r="H125" i="27"/>
  <c r="G125" i="27"/>
  <c r="F125" i="27"/>
  <c r="Q125" i="27"/>
  <c r="X125" i="27" s="1"/>
  <c r="AE125" i="27" s="1"/>
  <c r="P125" i="27"/>
  <c r="W125" i="27" s="1"/>
  <c r="AD125" i="27" s="1"/>
  <c r="O125" i="27"/>
  <c r="V125" i="27" s="1"/>
  <c r="AC125" i="27" s="1"/>
  <c r="N125" i="27"/>
  <c r="U125" i="27" s="1"/>
  <c r="AB125" i="27" s="1"/>
  <c r="M125" i="27"/>
  <c r="T125" i="27" s="1"/>
  <c r="AA125" i="27" s="1"/>
  <c r="L125" i="27"/>
  <c r="S125" i="27" s="1"/>
  <c r="Z125" i="27" s="1"/>
  <c r="B128" i="27"/>
  <c r="D126" i="27"/>
  <c r="K126" i="27"/>
  <c r="J125" i="26"/>
  <c r="I125" i="26"/>
  <c r="H125" i="26"/>
  <c r="G125" i="26"/>
  <c r="F125" i="26"/>
  <c r="E125" i="26"/>
  <c r="Q125" i="26"/>
  <c r="X125" i="26" s="1"/>
  <c r="AE125" i="26" s="1"/>
  <c r="P125" i="26"/>
  <c r="W125" i="26" s="1"/>
  <c r="AD125" i="26" s="1"/>
  <c r="O125" i="26"/>
  <c r="V125" i="26" s="1"/>
  <c r="AC125" i="26" s="1"/>
  <c r="N125" i="26"/>
  <c r="U125" i="26" s="1"/>
  <c r="AB125" i="26" s="1"/>
  <c r="M125" i="26"/>
  <c r="T125" i="26" s="1"/>
  <c r="AA125" i="26" s="1"/>
  <c r="L125" i="26"/>
  <c r="S125" i="26" s="1"/>
  <c r="Z125" i="26" s="1"/>
  <c r="D126" i="26"/>
  <c r="B128" i="26"/>
  <c r="K126" i="26"/>
  <c r="O125" i="14"/>
  <c r="Q125" i="14"/>
  <c r="M125" i="14"/>
  <c r="N125" i="14"/>
  <c r="P125" i="14"/>
  <c r="L125" i="14"/>
  <c r="F125" i="14"/>
  <c r="E125" i="14"/>
  <c r="I125" i="14"/>
  <c r="H125" i="14"/>
  <c r="J125" i="14"/>
  <c r="G125" i="14"/>
  <c r="D126" i="14"/>
  <c r="B128" i="14"/>
  <c r="K126" i="14"/>
  <c r="Q125" i="32" l="1"/>
  <c r="X125" i="32" s="1"/>
  <c r="AE125" i="32" s="1"/>
  <c r="P125" i="32"/>
  <c r="W125" i="32" s="1"/>
  <c r="AD125" i="32" s="1"/>
  <c r="O125" i="32"/>
  <c r="V125" i="32" s="1"/>
  <c r="AC125" i="32" s="1"/>
  <c r="N125" i="32"/>
  <c r="U125" i="32" s="1"/>
  <c r="AB125" i="32" s="1"/>
  <c r="L125" i="32"/>
  <c r="S125" i="32" s="1"/>
  <c r="Z125" i="32" s="1"/>
  <c r="M125" i="32"/>
  <c r="T125" i="32" s="1"/>
  <c r="AA125" i="32" s="1"/>
  <c r="K126" i="32"/>
  <c r="D126" i="32"/>
  <c r="B128" i="32"/>
  <c r="E125" i="32"/>
  <c r="J125" i="32"/>
  <c r="I125" i="32"/>
  <c r="H125" i="32"/>
  <c r="G125" i="32"/>
  <c r="F125" i="32"/>
  <c r="Q126" i="31"/>
  <c r="X126" i="31" s="1"/>
  <c r="AE126" i="31" s="1"/>
  <c r="P126" i="31"/>
  <c r="W126" i="31" s="1"/>
  <c r="AD126" i="31" s="1"/>
  <c r="O126" i="31"/>
  <c r="V126" i="31" s="1"/>
  <c r="AC126" i="31" s="1"/>
  <c r="N126" i="31"/>
  <c r="U126" i="31" s="1"/>
  <c r="AB126" i="31" s="1"/>
  <c r="M126" i="31"/>
  <c r="T126" i="31" s="1"/>
  <c r="AA126" i="31" s="1"/>
  <c r="L126" i="31"/>
  <c r="S126" i="31" s="1"/>
  <c r="Z126" i="31" s="1"/>
  <c r="D127" i="31"/>
  <c r="B129" i="31"/>
  <c r="K127" i="31"/>
  <c r="I126" i="31"/>
  <c r="H126" i="31"/>
  <c r="G126" i="31"/>
  <c r="F126" i="31"/>
  <c r="E126" i="31"/>
  <c r="J126" i="31"/>
  <c r="H126" i="27"/>
  <c r="G126" i="27"/>
  <c r="F126" i="27"/>
  <c r="E126" i="27"/>
  <c r="J126" i="27"/>
  <c r="I126" i="27"/>
  <c r="M126" i="27"/>
  <c r="T126" i="27" s="1"/>
  <c r="AA126" i="27" s="1"/>
  <c r="Q126" i="27"/>
  <c r="X126" i="27" s="1"/>
  <c r="AE126" i="27" s="1"/>
  <c r="P126" i="27"/>
  <c r="W126" i="27" s="1"/>
  <c r="AD126" i="27" s="1"/>
  <c r="O126" i="27"/>
  <c r="V126" i="27" s="1"/>
  <c r="AC126" i="27" s="1"/>
  <c r="N126" i="27"/>
  <c r="U126" i="27" s="1"/>
  <c r="AB126" i="27" s="1"/>
  <c r="L126" i="27"/>
  <c r="S126" i="27" s="1"/>
  <c r="Z126" i="27" s="1"/>
  <c r="B129" i="27"/>
  <c r="D127" i="27"/>
  <c r="K127" i="27"/>
  <c r="Q126" i="26"/>
  <c r="X126" i="26" s="1"/>
  <c r="AE126" i="26" s="1"/>
  <c r="M126" i="26"/>
  <c r="T126" i="26" s="1"/>
  <c r="AA126" i="26" s="1"/>
  <c r="P126" i="26"/>
  <c r="W126" i="26" s="1"/>
  <c r="AD126" i="26" s="1"/>
  <c r="O126" i="26"/>
  <c r="V126" i="26" s="1"/>
  <c r="AC126" i="26" s="1"/>
  <c r="L126" i="26"/>
  <c r="S126" i="26" s="1"/>
  <c r="Z126" i="26" s="1"/>
  <c r="N126" i="26"/>
  <c r="U126" i="26" s="1"/>
  <c r="AB126" i="26" s="1"/>
  <c r="B129" i="26"/>
  <c r="D127" i="26"/>
  <c r="K127" i="26"/>
  <c r="F126" i="26"/>
  <c r="E126" i="26"/>
  <c r="G126" i="26"/>
  <c r="H126" i="26"/>
  <c r="I126" i="26"/>
  <c r="J126" i="26"/>
  <c r="K127" i="14"/>
  <c r="D127" i="14"/>
  <c r="B129" i="14"/>
  <c r="G126" i="14"/>
  <c r="E126" i="14"/>
  <c r="J126" i="14"/>
  <c r="I126" i="14"/>
  <c r="H126" i="14"/>
  <c r="F126" i="14"/>
  <c r="N126" i="14"/>
  <c r="M126" i="14"/>
  <c r="Q126" i="14"/>
  <c r="P126" i="14"/>
  <c r="L126" i="14"/>
  <c r="O126" i="14"/>
  <c r="D127" i="32" l="1"/>
  <c r="K127" i="32"/>
  <c r="B129" i="32"/>
  <c r="J126" i="32"/>
  <c r="I126" i="32"/>
  <c r="G126" i="32"/>
  <c r="E126" i="32"/>
  <c r="H126" i="32"/>
  <c r="F126" i="32"/>
  <c r="L126" i="32"/>
  <c r="S126" i="32" s="1"/>
  <c r="Z126" i="32" s="1"/>
  <c r="Q126" i="32"/>
  <c r="X126" i="32" s="1"/>
  <c r="AE126" i="32" s="1"/>
  <c r="P126" i="32"/>
  <c r="W126" i="32" s="1"/>
  <c r="AD126" i="32" s="1"/>
  <c r="O126" i="32"/>
  <c r="V126" i="32" s="1"/>
  <c r="AC126" i="32" s="1"/>
  <c r="N126" i="32"/>
  <c r="U126" i="32" s="1"/>
  <c r="AB126" i="32" s="1"/>
  <c r="M126" i="32"/>
  <c r="T126" i="32" s="1"/>
  <c r="AA126" i="32" s="1"/>
  <c r="P127" i="31"/>
  <c r="W127" i="31" s="1"/>
  <c r="AD127" i="31" s="1"/>
  <c r="O127" i="31"/>
  <c r="V127" i="31" s="1"/>
  <c r="AC127" i="31" s="1"/>
  <c r="N127" i="31"/>
  <c r="U127" i="31" s="1"/>
  <c r="AB127" i="31" s="1"/>
  <c r="M127" i="31"/>
  <c r="T127" i="31" s="1"/>
  <c r="AA127" i="31" s="1"/>
  <c r="L127" i="31"/>
  <c r="S127" i="31" s="1"/>
  <c r="Z127" i="31" s="1"/>
  <c r="Q127" i="31"/>
  <c r="X127" i="31" s="1"/>
  <c r="AE127" i="31" s="1"/>
  <c r="J127" i="31"/>
  <c r="I127" i="31"/>
  <c r="H127" i="31"/>
  <c r="G127" i="31"/>
  <c r="F127" i="31"/>
  <c r="E127" i="31"/>
  <c r="K128" i="31"/>
  <c r="D128" i="31"/>
  <c r="B130" i="31"/>
  <c r="I127" i="27"/>
  <c r="F127" i="27"/>
  <c r="E127" i="27"/>
  <c r="J127" i="27"/>
  <c r="H127" i="27"/>
  <c r="G127" i="27"/>
  <c r="Q127" i="27"/>
  <c r="X127" i="27" s="1"/>
  <c r="AE127" i="27" s="1"/>
  <c r="P127" i="27"/>
  <c r="W127" i="27" s="1"/>
  <c r="AD127" i="27" s="1"/>
  <c r="O127" i="27"/>
  <c r="V127" i="27" s="1"/>
  <c r="AC127" i="27" s="1"/>
  <c r="N127" i="27"/>
  <c r="U127" i="27" s="1"/>
  <c r="AB127" i="27" s="1"/>
  <c r="M127" i="27"/>
  <c r="T127" i="27" s="1"/>
  <c r="AA127" i="27" s="1"/>
  <c r="L127" i="27"/>
  <c r="S127" i="27" s="1"/>
  <c r="Z127" i="27" s="1"/>
  <c r="D128" i="27"/>
  <c r="K128" i="27"/>
  <c r="B130" i="27"/>
  <c r="I127" i="26"/>
  <c r="J127" i="26"/>
  <c r="H127" i="26"/>
  <c r="G127" i="26"/>
  <c r="F127" i="26"/>
  <c r="E127" i="26"/>
  <c r="N127" i="26"/>
  <c r="U127" i="26" s="1"/>
  <c r="AB127" i="26" s="1"/>
  <c r="M127" i="26"/>
  <c r="T127" i="26" s="1"/>
  <c r="AA127" i="26" s="1"/>
  <c r="Q127" i="26"/>
  <c r="X127" i="26" s="1"/>
  <c r="AE127" i="26" s="1"/>
  <c r="P127" i="26"/>
  <c r="W127" i="26" s="1"/>
  <c r="AD127" i="26" s="1"/>
  <c r="O127" i="26"/>
  <c r="V127" i="26" s="1"/>
  <c r="AC127" i="26" s="1"/>
  <c r="L127" i="26"/>
  <c r="S127" i="26" s="1"/>
  <c r="Z127" i="26" s="1"/>
  <c r="K128" i="26"/>
  <c r="D128" i="26"/>
  <c r="B130" i="26"/>
  <c r="H127" i="14"/>
  <c r="G127" i="14"/>
  <c r="J127" i="14"/>
  <c r="I127" i="14"/>
  <c r="F127" i="14"/>
  <c r="E127" i="14"/>
  <c r="D128" i="14"/>
  <c r="K128" i="14"/>
  <c r="B130" i="14"/>
  <c r="L127" i="14"/>
  <c r="N127" i="14"/>
  <c r="Q127" i="14"/>
  <c r="O127" i="14"/>
  <c r="M127" i="14"/>
  <c r="P127" i="14"/>
  <c r="B130" i="32" l="1"/>
  <c r="K128" i="32"/>
  <c r="D128" i="32"/>
  <c r="Q127" i="32"/>
  <c r="X127" i="32" s="1"/>
  <c r="AE127" i="32" s="1"/>
  <c r="P127" i="32"/>
  <c r="W127" i="32" s="1"/>
  <c r="AD127" i="32" s="1"/>
  <c r="N127" i="32"/>
  <c r="U127" i="32" s="1"/>
  <c r="AB127" i="32" s="1"/>
  <c r="L127" i="32"/>
  <c r="S127" i="32" s="1"/>
  <c r="Z127" i="32" s="1"/>
  <c r="O127" i="32"/>
  <c r="V127" i="32" s="1"/>
  <c r="AC127" i="32" s="1"/>
  <c r="M127" i="32"/>
  <c r="T127" i="32" s="1"/>
  <c r="AA127" i="32" s="1"/>
  <c r="G127" i="32"/>
  <c r="F127" i="32"/>
  <c r="E127" i="32"/>
  <c r="J127" i="32"/>
  <c r="I127" i="32"/>
  <c r="H127" i="32"/>
  <c r="D129" i="31"/>
  <c r="B131" i="31"/>
  <c r="K129" i="31"/>
  <c r="J128" i="31"/>
  <c r="I128" i="31"/>
  <c r="H128" i="31"/>
  <c r="G128" i="31"/>
  <c r="F128" i="31"/>
  <c r="E128" i="31"/>
  <c r="Q128" i="31"/>
  <c r="X128" i="31" s="1"/>
  <c r="AE128" i="31" s="1"/>
  <c r="P128" i="31"/>
  <c r="W128" i="31" s="1"/>
  <c r="AD128" i="31" s="1"/>
  <c r="O128" i="31"/>
  <c r="V128" i="31" s="1"/>
  <c r="AC128" i="31" s="1"/>
  <c r="N128" i="31"/>
  <c r="U128" i="31" s="1"/>
  <c r="AB128" i="31" s="1"/>
  <c r="M128" i="31"/>
  <c r="T128" i="31" s="1"/>
  <c r="AA128" i="31" s="1"/>
  <c r="L128" i="31"/>
  <c r="S128" i="31" s="1"/>
  <c r="Z128" i="31" s="1"/>
  <c r="K129" i="27"/>
  <c r="B131" i="27"/>
  <c r="D129" i="27"/>
  <c r="Q128" i="27"/>
  <c r="X128" i="27" s="1"/>
  <c r="AE128" i="27" s="1"/>
  <c r="P128" i="27"/>
  <c r="W128" i="27" s="1"/>
  <c r="AD128" i="27" s="1"/>
  <c r="O128" i="27"/>
  <c r="V128" i="27" s="1"/>
  <c r="AC128" i="27" s="1"/>
  <c r="N128" i="27"/>
  <c r="U128" i="27" s="1"/>
  <c r="AB128" i="27" s="1"/>
  <c r="M128" i="27"/>
  <c r="T128" i="27" s="1"/>
  <c r="AA128" i="27" s="1"/>
  <c r="L128" i="27"/>
  <c r="S128" i="27" s="1"/>
  <c r="Z128" i="27" s="1"/>
  <c r="E128" i="27"/>
  <c r="J128" i="27"/>
  <c r="I128" i="27"/>
  <c r="H128" i="27"/>
  <c r="G128" i="27"/>
  <c r="F128" i="27"/>
  <c r="D129" i="26"/>
  <c r="B131" i="26"/>
  <c r="K129" i="26"/>
  <c r="J128" i="26"/>
  <c r="I128" i="26"/>
  <c r="H128" i="26"/>
  <c r="E128" i="26"/>
  <c r="G128" i="26"/>
  <c r="F128" i="26"/>
  <c r="Q128" i="26"/>
  <c r="X128" i="26" s="1"/>
  <c r="AE128" i="26" s="1"/>
  <c r="O128" i="26"/>
  <c r="V128" i="26" s="1"/>
  <c r="AC128" i="26" s="1"/>
  <c r="N128" i="26"/>
  <c r="U128" i="26" s="1"/>
  <c r="AB128" i="26" s="1"/>
  <c r="M128" i="26"/>
  <c r="T128" i="26" s="1"/>
  <c r="AA128" i="26" s="1"/>
  <c r="L128" i="26"/>
  <c r="S128" i="26" s="1"/>
  <c r="Z128" i="26" s="1"/>
  <c r="P128" i="26"/>
  <c r="W128" i="26" s="1"/>
  <c r="AD128" i="26" s="1"/>
  <c r="B131" i="14"/>
  <c r="K129" i="14"/>
  <c r="D129" i="14"/>
  <c r="P128" i="14"/>
  <c r="L128" i="14"/>
  <c r="O128" i="14"/>
  <c r="N128" i="14"/>
  <c r="M128" i="14"/>
  <c r="Q128" i="14"/>
  <c r="I128" i="14"/>
  <c r="H128" i="14"/>
  <c r="G128" i="14"/>
  <c r="E128" i="14"/>
  <c r="F128" i="14"/>
  <c r="J128" i="14"/>
  <c r="I128" i="32" l="1"/>
  <c r="G128" i="32"/>
  <c r="F128" i="32"/>
  <c r="J128" i="32"/>
  <c r="H128" i="32"/>
  <c r="E128" i="32"/>
  <c r="N128" i="32"/>
  <c r="U128" i="32" s="1"/>
  <c r="AB128" i="32" s="1"/>
  <c r="M128" i="32"/>
  <c r="T128" i="32" s="1"/>
  <c r="AA128" i="32" s="1"/>
  <c r="L128" i="32"/>
  <c r="S128" i="32" s="1"/>
  <c r="Z128" i="32" s="1"/>
  <c r="Q128" i="32"/>
  <c r="X128" i="32" s="1"/>
  <c r="AE128" i="32" s="1"/>
  <c r="P128" i="32"/>
  <c r="W128" i="32" s="1"/>
  <c r="AD128" i="32" s="1"/>
  <c r="O128" i="32"/>
  <c r="V128" i="32" s="1"/>
  <c r="AC128" i="32" s="1"/>
  <c r="D129" i="32"/>
  <c r="B131" i="32"/>
  <c r="K129" i="32"/>
  <c r="Q129" i="31"/>
  <c r="X129" i="31" s="1"/>
  <c r="AE129" i="31" s="1"/>
  <c r="P129" i="31"/>
  <c r="W129" i="31" s="1"/>
  <c r="AD129" i="31" s="1"/>
  <c r="O129" i="31"/>
  <c r="V129" i="31" s="1"/>
  <c r="AC129" i="31" s="1"/>
  <c r="N129" i="31"/>
  <c r="U129" i="31" s="1"/>
  <c r="AB129" i="31" s="1"/>
  <c r="M129" i="31"/>
  <c r="T129" i="31" s="1"/>
  <c r="AA129" i="31" s="1"/>
  <c r="L129" i="31"/>
  <c r="S129" i="31" s="1"/>
  <c r="Z129" i="31" s="1"/>
  <c r="K130" i="31"/>
  <c r="B132" i="31"/>
  <c r="D130" i="31"/>
  <c r="F129" i="31"/>
  <c r="E129" i="31"/>
  <c r="J129" i="31"/>
  <c r="I129" i="31"/>
  <c r="H129" i="31"/>
  <c r="G129" i="31"/>
  <c r="J129" i="27"/>
  <c r="I129" i="27"/>
  <c r="H129" i="27"/>
  <c r="G129" i="27"/>
  <c r="F129" i="27"/>
  <c r="E129" i="27"/>
  <c r="K130" i="27"/>
  <c r="B132" i="27"/>
  <c r="D130" i="27"/>
  <c r="M129" i="27"/>
  <c r="T129" i="27" s="1"/>
  <c r="AA129" i="27" s="1"/>
  <c r="P129" i="27"/>
  <c r="W129" i="27" s="1"/>
  <c r="AD129" i="27" s="1"/>
  <c r="O129" i="27"/>
  <c r="V129" i="27" s="1"/>
  <c r="AC129" i="27" s="1"/>
  <c r="N129" i="27"/>
  <c r="U129" i="27" s="1"/>
  <c r="AB129" i="27" s="1"/>
  <c r="L129" i="27"/>
  <c r="S129" i="27" s="1"/>
  <c r="Z129" i="27" s="1"/>
  <c r="Q129" i="27"/>
  <c r="X129" i="27" s="1"/>
  <c r="AE129" i="27" s="1"/>
  <c r="B132" i="26"/>
  <c r="K130" i="26"/>
  <c r="D130" i="26"/>
  <c r="Q129" i="26"/>
  <c r="X129" i="26" s="1"/>
  <c r="AE129" i="26" s="1"/>
  <c r="P129" i="26"/>
  <c r="W129" i="26" s="1"/>
  <c r="AD129" i="26" s="1"/>
  <c r="M129" i="26"/>
  <c r="T129" i="26" s="1"/>
  <c r="AA129" i="26" s="1"/>
  <c r="O129" i="26"/>
  <c r="V129" i="26" s="1"/>
  <c r="AC129" i="26" s="1"/>
  <c r="N129" i="26"/>
  <c r="U129" i="26" s="1"/>
  <c r="AB129" i="26" s="1"/>
  <c r="L129" i="26"/>
  <c r="S129" i="26" s="1"/>
  <c r="Z129" i="26" s="1"/>
  <c r="F129" i="26"/>
  <c r="E129" i="26"/>
  <c r="H129" i="26"/>
  <c r="G129" i="26"/>
  <c r="J129" i="26"/>
  <c r="I129" i="26"/>
  <c r="F129" i="14"/>
  <c r="J129" i="14"/>
  <c r="E129" i="14"/>
  <c r="I129" i="14"/>
  <c r="H129" i="14"/>
  <c r="G129" i="14"/>
  <c r="Q129" i="14"/>
  <c r="P129" i="14"/>
  <c r="L129" i="14"/>
  <c r="N129" i="14"/>
  <c r="M129" i="14"/>
  <c r="O129" i="14"/>
  <c r="B132" i="14"/>
  <c r="D130" i="14"/>
  <c r="K130" i="14"/>
  <c r="Q129" i="32" l="1"/>
  <c r="X129" i="32" s="1"/>
  <c r="AE129" i="32" s="1"/>
  <c r="P129" i="32"/>
  <c r="W129" i="32" s="1"/>
  <c r="AD129" i="32" s="1"/>
  <c r="N129" i="32"/>
  <c r="U129" i="32" s="1"/>
  <c r="AB129" i="32" s="1"/>
  <c r="M129" i="32"/>
  <c r="T129" i="32" s="1"/>
  <c r="AA129" i="32" s="1"/>
  <c r="O129" i="32"/>
  <c r="V129" i="32" s="1"/>
  <c r="AC129" i="32" s="1"/>
  <c r="L129" i="32"/>
  <c r="S129" i="32" s="1"/>
  <c r="Z129" i="32" s="1"/>
  <c r="D130" i="32"/>
  <c r="B132" i="32"/>
  <c r="K130" i="32"/>
  <c r="I129" i="32"/>
  <c r="H129" i="32"/>
  <c r="G129" i="32"/>
  <c r="F129" i="32"/>
  <c r="J129" i="32"/>
  <c r="E129" i="32"/>
  <c r="K131" i="31"/>
  <c r="D131" i="31"/>
  <c r="B133" i="31"/>
  <c r="N130" i="31"/>
  <c r="U130" i="31" s="1"/>
  <c r="AB130" i="31" s="1"/>
  <c r="M130" i="31"/>
  <c r="T130" i="31" s="1"/>
  <c r="AA130" i="31" s="1"/>
  <c r="L130" i="31"/>
  <c r="S130" i="31" s="1"/>
  <c r="Z130" i="31" s="1"/>
  <c r="Q130" i="31"/>
  <c r="X130" i="31" s="1"/>
  <c r="AE130" i="31" s="1"/>
  <c r="P130" i="31"/>
  <c r="W130" i="31" s="1"/>
  <c r="AD130" i="31" s="1"/>
  <c r="O130" i="31"/>
  <c r="V130" i="31" s="1"/>
  <c r="AC130" i="31" s="1"/>
  <c r="J130" i="31"/>
  <c r="I130" i="31"/>
  <c r="H130" i="31"/>
  <c r="G130" i="31"/>
  <c r="F130" i="31"/>
  <c r="E130" i="31"/>
  <c r="I130" i="27"/>
  <c r="J130" i="27"/>
  <c r="H130" i="27"/>
  <c r="G130" i="27"/>
  <c r="F130" i="27"/>
  <c r="E130" i="27"/>
  <c r="N130" i="27"/>
  <c r="U130" i="27" s="1"/>
  <c r="AB130" i="27" s="1"/>
  <c r="M130" i="27"/>
  <c r="T130" i="27" s="1"/>
  <c r="AA130" i="27" s="1"/>
  <c r="L130" i="27"/>
  <c r="S130" i="27" s="1"/>
  <c r="Z130" i="27" s="1"/>
  <c r="Q130" i="27"/>
  <c r="X130" i="27" s="1"/>
  <c r="AE130" i="27" s="1"/>
  <c r="P130" i="27"/>
  <c r="W130" i="27" s="1"/>
  <c r="AD130" i="27" s="1"/>
  <c r="O130" i="27"/>
  <c r="V130" i="27" s="1"/>
  <c r="AC130" i="27" s="1"/>
  <c r="K131" i="27"/>
  <c r="B133" i="27"/>
  <c r="D131" i="27"/>
  <c r="N130" i="26"/>
  <c r="U130" i="26" s="1"/>
  <c r="AB130" i="26" s="1"/>
  <c r="M130" i="26"/>
  <c r="T130" i="26" s="1"/>
  <c r="AA130" i="26" s="1"/>
  <c r="L130" i="26"/>
  <c r="S130" i="26" s="1"/>
  <c r="Z130" i="26" s="1"/>
  <c r="Q130" i="26"/>
  <c r="X130" i="26" s="1"/>
  <c r="AE130" i="26" s="1"/>
  <c r="P130" i="26"/>
  <c r="W130" i="26" s="1"/>
  <c r="AD130" i="26" s="1"/>
  <c r="O130" i="26"/>
  <c r="V130" i="26" s="1"/>
  <c r="AC130" i="26" s="1"/>
  <c r="I130" i="26"/>
  <c r="G130" i="26"/>
  <c r="H130" i="26"/>
  <c r="F130" i="26"/>
  <c r="J130" i="26"/>
  <c r="E130" i="26"/>
  <c r="B133" i="26"/>
  <c r="K131" i="26"/>
  <c r="D131" i="26"/>
  <c r="O130" i="14"/>
  <c r="N130" i="14"/>
  <c r="M130" i="14"/>
  <c r="P130" i="14"/>
  <c r="L130" i="14"/>
  <c r="Q130" i="14"/>
  <c r="F130" i="14"/>
  <c r="E130" i="14"/>
  <c r="I130" i="14"/>
  <c r="H130" i="14"/>
  <c r="G130" i="14"/>
  <c r="J130" i="14"/>
  <c r="K131" i="14"/>
  <c r="D131" i="14"/>
  <c r="B133" i="14"/>
  <c r="I130" i="32" l="1"/>
  <c r="H130" i="32"/>
  <c r="J130" i="32"/>
  <c r="G130" i="32"/>
  <c r="F130" i="32"/>
  <c r="E130" i="32"/>
  <c r="P130" i="32"/>
  <c r="W130" i="32" s="1"/>
  <c r="AD130" i="32" s="1"/>
  <c r="O130" i="32"/>
  <c r="V130" i="32" s="1"/>
  <c r="AC130" i="32" s="1"/>
  <c r="N130" i="32"/>
  <c r="U130" i="32" s="1"/>
  <c r="AB130" i="32" s="1"/>
  <c r="M130" i="32"/>
  <c r="T130" i="32" s="1"/>
  <c r="AA130" i="32" s="1"/>
  <c r="L130" i="32"/>
  <c r="S130" i="32" s="1"/>
  <c r="Z130" i="32" s="1"/>
  <c r="Q130" i="32"/>
  <c r="X130" i="32" s="1"/>
  <c r="AE130" i="32" s="1"/>
  <c r="K131" i="32"/>
  <c r="D131" i="32"/>
  <c r="B133" i="32"/>
  <c r="B134" i="31"/>
  <c r="K132" i="31"/>
  <c r="D132" i="31"/>
  <c r="F131" i="31"/>
  <c r="J131" i="31"/>
  <c r="I131" i="31"/>
  <c r="H131" i="31"/>
  <c r="G131" i="31"/>
  <c r="E131" i="31"/>
  <c r="P131" i="31"/>
  <c r="W131" i="31" s="1"/>
  <c r="AD131" i="31" s="1"/>
  <c r="Q131" i="31"/>
  <c r="X131" i="31" s="1"/>
  <c r="AE131" i="31" s="1"/>
  <c r="O131" i="31"/>
  <c r="V131" i="31" s="1"/>
  <c r="AC131" i="31" s="1"/>
  <c r="N131" i="31"/>
  <c r="U131" i="31" s="1"/>
  <c r="AB131" i="31" s="1"/>
  <c r="M131" i="31"/>
  <c r="T131" i="31" s="1"/>
  <c r="AA131" i="31" s="1"/>
  <c r="L131" i="31"/>
  <c r="S131" i="31" s="1"/>
  <c r="Z131" i="31" s="1"/>
  <c r="B134" i="27"/>
  <c r="D132" i="27"/>
  <c r="K132" i="27"/>
  <c r="E131" i="27"/>
  <c r="J131" i="27"/>
  <c r="I131" i="27"/>
  <c r="H131" i="27"/>
  <c r="G131" i="27"/>
  <c r="F131" i="27"/>
  <c r="Q131" i="27"/>
  <c r="X131" i="27" s="1"/>
  <c r="AE131" i="27" s="1"/>
  <c r="L131" i="27"/>
  <c r="S131" i="27" s="1"/>
  <c r="Z131" i="27" s="1"/>
  <c r="P131" i="27"/>
  <c r="W131" i="27" s="1"/>
  <c r="AD131" i="27" s="1"/>
  <c r="O131" i="27"/>
  <c r="V131" i="27" s="1"/>
  <c r="AC131" i="27" s="1"/>
  <c r="N131" i="27"/>
  <c r="U131" i="27" s="1"/>
  <c r="AB131" i="27" s="1"/>
  <c r="M131" i="27"/>
  <c r="T131" i="27" s="1"/>
  <c r="AA131" i="27" s="1"/>
  <c r="J131" i="26"/>
  <c r="I131" i="26"/>
  <c r="H131" i="26"/>
  <c r="E131" i="26"/>
  <c r="G131" i="26"/>
  <c r="F131" i="26"/>
  <c r="Q131" i="26"/>
  <c r="X131" i="26" s="1"/>
  <c r="AE131" i="26" s="1"/>
  <c r="O131" i="26"/>
  <c r="V131" i="26" s="1"/>
  <c r="AC131" i="26" s="1"/>
  <c r="L131" i="26"/>
  <c r="S131" i="26" s="1"/>
  <c r="Z131" i="26" s="1"/>
  <c r="P131" i="26"/>
  <c r="W131" i="26" s="1"/>
  <c r="AD131" i="26" s="1"/>
  <c r="N131" i="26"/>
  <c r="U131" i="26" s="1"/>
  <c r="AB131" i="26" s="1"/>
  <c r="M131" i="26"/>
  <c r="T131" i="26" s="1"/>
  <c r="AA131" i="26" s="1"/>
  <c r="D132" i="26"/>
  <c r="B134" i="26"/>
  <c r="K132" i="26"/>
  <c r="L131" i="14"/>
  <c r="M131" i="14"/>
  <c r="Q131" i="14"/>
  <c r="P131" i="14"/>
  <c r="O131" i="14"/>
  <c r="N131" i="14"/>
  <c r="D132" i="14"/>
  <c r="K132" i="14"/>
  <c r="B134" i="14"/>
  <c r="F131" i="14"/>
  <c r="E131" i="14"/>
  <c r="J131" i="14"/>
  <c r="H131" i="14"/>
  <c r="I131" i="14"/>
  <c r="G131" i="14"/>
  <c r="D132" i="32" l="1"/>
  <c r="B134" i="32"/>
  <c r="K132" i="32"/>
  <c r="J131" i="32"/>
  <c r="I131" i="32"/>
  <c r="H131" i="32"/>
  <c r="G131" i="32"/>
  <c r="F131" i="32"/>
  <c r="E131" i="32"/>
  <c r="P131" i="32"/>
  <c r="W131" i="32" s="1"/>
  <c r="AD131" i="32" s="1"/>
  <c r="O131" i="32"/>
  <c r="V131" i="32" s="1"/>
  <c r="AC131" i="32" s="1"/>
  <c r="Q131" i="32"/>
  <c r="X131" i="32" s="1"/>
  <c r="AE131" i="32" s="1"/>
  <c r="N131" i="32"/>
  <c r="U131" i="32" s="1"/>
  <c r="AB131" i="32" s="1"/>
  <c r="M131" i="32"/>
  <c r="T131" i="32" s="1"/>
  <c r="AA131" i="32" s="1"/>
  <c r="L131" i="32"/>
  <c r="S131" i="32" s="1"/>
  <c r="Z131" i="32" s="1"/>
  <c r="G132" i="31"/>
  <c r="J132" i="31"/>
  <c r="I132" i="31"/>
  <c r="H132" i="31"/>
  <c r="F132" i="31"/>
  <c r="E132" i="31"/>
  <c r="M132" i="31"/>
  <c r="T132" i="31" s="1"/>
  <c r="AA132" i="31" s="1"/>
  <c r="L132" i="31"/>
  <c r="S132" i="31" s="1"/>
  <c r="Z132" i="31" s="1"/>
  <c r="O132" i="31"/>
  <c r="V132" i="31" s="1"/>
  <c r="AC132" i="31" s="1"/>
  <c r="N132" i="31"/>
  <c r="U132" i="31" s="1"/>
  <c r="AB132" i="31" s="1"/>
  <c r="Q132" i="31"/>
  <c r="X132" i="31" s="1"/>
  <c r="AE132" i="31" s="1"/>
  <c r="P132" i="31"/>
  <c r="W132" i="31" s="1"/>
  <c r="AD132" i="31" s="1"/>
  <c r="B135" i="31"/>
  <c r="K133" i="31"/>
  <c r="D133" i="31"/>
  <c r="J132" i="27"/>
  <c r="I132" i="27"/>
  <c r="H132" i="27"/>
  <c r="G132" i="27"/>
  <c r="F132" i="27"/>
  <c r="E132" i="27"/>
  <c r="M132" i="27"/>
  <c r="T132" i="27" s="1"/>
  <c r="AA132" i="27" s="1"/>
  <c r="Q132" i="27"/>
  <c r="X132" i="27" s="1"/>
  <c r="AE132" i="27" s="1"/>
  <c r="P132" i="27"/>
  <c r="W132" i="27" s="1"/>
  <c r="AD132" i="27" s="1"/>
  <c r="O132" i="27"/>
  <c r="V132" i="27" s="1"/>
  <c r="AC132" i="27" s="1"/>
  <c r="N132" i="27"/>
  <c r="U132" i="27" s="1"/>
  <c r="AB132" i="27" s="1"/>
  <c r="L132" i="27"/>
  <c r="S132" i="27" s="1"/>
  <c r="Z132" i="27" s="1"/>
  <c r="B135" i="27"/>
  <c r="D133" i="27"/>
  <c r="K133" i="27"/>
  <c r="K133" i="26"/>
  <c r="D133" i="26"/>
  <c r="B135" i="26"/>
  <c r="Q132" i="26"/>
  <c r="X132" i="26" s="1"/>
  <c r="AE132" i="26" s="1"/>
  <c r="P132" i="26"/>
  <c r="W132" i="26" s="1"/>
  <c r="AD132" i="26" s="1"/>
  <c r="N132" i="26"/>
  <c r="U132" i="26" s="1"/>
  <c r="AB132" i="26" s="1"/>
  <c r="M132" i="26"/>
  <c r="T132" i="26" s="1"/>
  <c r="AA132" i="26" s="1"/>
  <c r="O132" i="26"/>
  <c r="V132" i="26" s="1"/>
  <c r="AC132" i="26" s="1"/>
  <c r="L132" i="26"/>
  <c r="S132" i="26" s="1"/>
  <c r="Z132" i="26" s="1"/>
  <c r="F132" i="26"/>
  <c r="E132" i="26"/>
  <c r="G132" i="26"/>
  <c r="J132" i="26"/>
  <c r="I132" i="26"/>
  <c r="H132" i="26"/>
  <c r="B135" i="14"/>
  <c r="K133" i="14"/>
  <c r="D133" i="14"/>
  <c r="H132" i="14"/>
  <c r="G132" i="14"/>
  <c r="E132" i="14"/>
  <c r="J132" i="14"/>
  <c r="F132" i="14"/>
  <c r="I132" i="14"/>
  <c r="Q132" i="14"/>
  <c r="M132" i="14"/>
  <c r="P132" i="14"/>
  <c r="N132" i="14"/>
  <c r="L132" i="14"/>
  <c r="O132" i="14"/>
  <c r="Q132" i="32" l="1"/>
  <c r="X132" i="32" s="1"/>
  <c r="AE132" i="32" s="1"/>
  <c r="P132" i="32"/>
  <c r="W132" i="32" s="1"/>
  <c r="AD132" i="32" s="1"/>
  <c r="O132" i="32"/>
  <c r="V132" i="32" s="1"/>
  <c r="AC132" i="32" s="1"/>
  <c r="N132" i="32"/>
  <c r="U132" i="32" s="1"/>
  <c r="AB132" i="32" s="1"/>
  <c r="M132" i="32"/>
  <c r="T132" i="32" s="1"/>
  <c r="AA132" i="32" s="1"/>
  <c r="L132" i="32"/>
  <c r="S132" i="32" s="1"/>
  <c r="Z132" i="32" s="1"/>
  <c r="B135" i="32"/>
  <c r="K133" i="32"/>
  <c r="D133" i="32"/>
  <c r="F132" i="32"/>
  <c r="E132" i="32"/>
  <c r="J132" i="32"/>
  <c r="I132" i="32"/>
  <c r="H132" i="32"/>
  <c r="G132" i="32"/>
  <c r="N133" i="31"/>
  <c r="U133" i="31" s="1"/>
  <c r="AB133" i="31" s="1"/>
  <c r="Q133" i="31"/>
  <c r="X133" i="31" s="1"/>
  <c r="AE133" i="31" s="1"/>
  <c r="P133" i="31"/>
  <c r="W133" i="31" s="1"/>
  <c r="AD133" i="31" s="1"/>
  <c r="O133" i="31"/>
  <c r="V133" i="31" s="1"/>
  <c r="AC133" i="31" s="1"/>
  <c r="M133" i="31"/>
  <c r="T133" i="31" s="1"/>
  <c r="AA133" i="31" s="1"/>
  <c r="L133" i="31"/>
  <c r="S133" i="31" s="1"/>
  <c r="Z133" i="31" s="1"/>
  <c r="H133" i="31"/>
  <c r="G133" i="31"/>
  <c r="F133" i="31"/>
  <c r="J133" i="31"/>
  <c r="I133" i="31"/>
  <c r="E133" i="31"/>
  <c r="B136" i="31"/>
  <c r="D134" i="31"/>
  <c r="K134" i="31"/>
  <c r="Q133" i="27"/>
  <c r="X133" i="27" s="1"/>
  <c r="AE133" i="27" s="1"/>
  <c r="P133" i="27"/>
  <c r="W133" i="27" s="1"/>
  <c r="AD133" i="27" s="1"/>
  <c r="O133" i="27"/>
  <c r="V133" i="27" s="1"/>
  <c r="AC133" i="27" s="1"/>
  <c r="N133" i="27"/>
  <c r="U133" i="27" s="1"/>
  <c r="AB133" i="27" s="1"/>
  <c r="M133" i="27"/>
  <c r="T133" i="27" s="1"/>
  <c r="AA133" i="27" s="1"/>
  <c r="L133" i="27"/>
  <c r="S133" i="27" s="1"/>
  <c r="Z133" i="27" s="1"/>
  <c r="I133" i="27"/>
  <c r="H133" i="27"/>
  <c r="G133" i="27"/>
  <c r="F133" i="27"/>
  <c r="E133" i="27"/>
  <c r="J133" i="27"/>
  <c r="B136" i="27"/>
  <c r="D134" i="27"/>
  <c r="K134" i="27"/>
  <c r="J133" i="26"/>
  <c r="I133" i="26"/>
  <c r="G133" i="26"/>
  <c r="H133" i="26"/>
  <c r="F133" i="26"/>
  <c r="E133" i="26"/>
  <c r="B136" i="26"/>
  <c r="K134" i="26"/>
  <c r="D134" i="26"/>
  <c r="N133" i="26"/>
  <c r="U133" i="26" s="1"/>
  <c r="AB133" i="26" s="1"/>
  <c r="M133" i="26"/>
  <c r="T133" i="26" s="1"/>
  <c r="AA133" i="26" s="1"/>
  <c r="L133" i="26"/>
  <c r="S133" i="26" s="1"/>
  <c r="Z133" i="26" s="1"/>
  <c r="Q133" i="26"/>
  <c r="X133" i="26" s="1"/>
  <c r="AE133" i="26" s="1"/>
  <c r="P133" i="26"/>
  <c r="W133" i="26" s="1"/>
  <c r="AD133" i="26" s="1"/>
  <c r="O133" i="26"/>
  <c r="V133" i="26" s="1"/>
  <c r="AC133" i="26" s="1"/>
  <c r="Q133" i="14"/>
  <c r="L133" i="14"/>
  <c r="P133" i="14"/>
  <c r="M133" i="14"/>
  <c r="N133" i="14"/>
  <c r="O133" i="14"/>
  <c r="E133" i="14"/>
  <c r="F133" i="14"/>
  <c r="J133" i="14"/>
  <c r="I133" i="14"/>
  <c r="H133" i="14"/>
  <c r="G133" i="14"/>
  <c r="B136" i="14"/>
  <c r="D134" i="14"/>
  <c r="K134" i="14"/>
  <c r="M133" i="32" l="1"/>
  <c r="T133" i="32" s="1"/>
  <c r="AA133" i="32" s="1"/>
  <c r="L133" i="32"/>
  <c r="S133" i="32" s="1"/>
  <c r="Z133" i="32" s="1"/>
  <c r="Q133" i="32"/>
  <c r="X133" i="32" s="1"/>
  <c r="AE133" i="32" s="1"/>
  <c r="P133" i="32"/>
  <c r="W133" i="32" s="1"/>
  <c r="AD133" i="32" s="1"/>
  <c r="O133" i="32"/>
  <c r="V133" i="32" s="1"/>
  <c r="AC133" i="32" s="1"/>
  <c r="N133" i="32"/>
  <c r="U133" i="32" s="1"/>
  <c r="AB133" i="32" s="1"/>
  <c r="J133" i="32"/>
  <c r="I133" i="32"/>
  <c r="H133" i="32"/>
  <c r="F133" i="32"/>
  <c r="E133" i="32"/>
  <c r="G133" i="32"/>
  <c r="D134" i="32"/>
  <c r="B136" i="32"/>
  <c r="K134" i="32"/>
  <c r="O134" i="31"/>
  <c r="V134" i="31" s="1"/>
  <c r="AC134" i="31" s="1"/>
  <c r="N134" i="31"/>
  <c r="U134" i="31" s="1"/>
  <c r="AB134" i="31" s="1"/>
  <c r="M134" i="31"/>
  <c r="T134" i="31" s="1"/>
  <c r="AA134" i="31" s="1"/>
  <c r="Q134" i="31"/>
  <c r="X134" i="31" s="1"/>
  <c r="AE134" i="31" s="1"/>
  <c r="P134" i="31"/>
  <c r="W134" i="31" s="1"/>
  <c r="AD134" i="31" s="1"/>
  <c r="L134" i="31"/>
  <c r="S134" i="31" s="1"/>
  <c r="Z134" i="31" s="1"/>
  <c r="I134" i="31"/>
  <c r="G134" i="31"/>
  <c r="F134" i="31"/>
  <c r="E134" i="31"/>
  <c r="J134" i="31"/>
  <c r="H134" i="31"/>
  <c r="D135" i="31"/>
  <c r="K135" i="31"/>
  <c r="B137" i="31"/>
  <c r="Q134" i="27"/>
  <c r="X134" i="27" s="1"/>
  <c r="AE134" i="27" s="1"/>
  <c r="M134" i="27"/>
  <c r="T134" i="27" s="1"/>
  <c r="AA134" i="27" s="1"/>
  <c r="P134" i="27"/>
  <c r="W134" i="27" s="1"/>
  <c r="AD134" i="27" s="1"/>
  <c r="O134" i="27"/>
  <c r="V134" i="27" s="1"/>
  <c r="AC134" i="27" s="1"/>
  <c r="N134" i="27"/>
  <c r="U134" i="27" s="1"/>
  <c r="AB134" i="27" s="1"/>
  <c r="L134" i="27"/>
  <c r="S134" i="27" s="1"/>
  <c r="Z134" i="27" s="1"/>
  <c r="E134" i="27"/>
  <c r="G134" i="27"/>
  <c r="F134" i="27"/>
  <c r="J134" i="27"/>
  <c r="I134" i="27"/>
  <c r="H134" i="27"/>
  <c r="D135" i="27"/>
  <c r="B137" i="27"/>
  <c r="K135" i="27"/>
  <c r="Q134" i="26"/>
  <c r="X134" i="26" s="1"/>
  <c r="AE134" i="26" s="1"/>
  <c r="O134" i="26"/>
  <c r="V134" i="26" s="1"/>
  <c r="AC134" i="26" s="1"/>
  <c r="P134" i="26"/>
  <c r="W134" i="26" s="1"/>
  <c r="AD134" i="26" s="1"/>
  <c r="N134" i="26"/>
  <c r="U134" i="26" s="1"/>
  <c r="AB134" i="26" s="1"/>
  <c r="M134" i="26"/>
  <c r="T134" i="26" s="1"/>
  <c r="AA134" i="26" s="1"/>
  <c r="L134" i="26"/>
  <c r="S134" i="26" s="1"/>
  <c r="Z134" i="26" s="1"/>
  <c r="J134" i="26"/>
  <c r="I134" i="26"/>
  <c r="H134" i="26"/>
  <c r="F134" i="26"/>
  <c r="E134" i="26"/>
  <c r="G134" i="26"/>
  <c r="D135" i="26"/>
  <c r="B137" i="26"/>
  <c r="K135" i="26"/>
  <c r="I134" i="14"/>
  <c r="H134" i="14"/>
  <c r="F134" i="14"/>
  <c r="J134" i="14"/>
  <c r="G134" i="14"/>
  <c r="E134" i="14"/>
  <c r="O134" i="14"/>
  <c r="N134" i="14"/>
  <c r="M134" i="14"/>
  <c r="Q134" i="14"/>
  <c r="P134" i="14"/>
  <c r="L134" i="14"/>
  <c r="D135" i="14"/>
  <c r="B137" i="14"/>
  <c r="K135" i="14"/>
  <c r="B137" i="32" l="1"/>
  <c r="K135" i="32"/>
  <c r="D135" i="32"/>
  <c r="Q134" i="32"/>
  <c r="X134" i="32" s="1"/>
  <c r="AE134" i="32" s="1"/>
  <c r="P134" i="32"/>
  <c r="W134" i="32" s="1"/>
  <c r="AD134" i="32" s="1"/>
  <c r="O134" i="32"/>
  <c r="V134" i="32" s="1"/>
  <c r="AC134" i="32" s="1"/>
  <c r="N134" i="32"/>
  <c r="U134" i="32" s="1"/>
  <c r="AB134" i="32" s="1"/>
  <c r="M134" i="32"/>
  <c r="T134" i="32" s="1"/>
  <c r="AA134" i="32" s="1"/>
  <c r="L134" i="32"/>
  <c r="S134" i="32" s="1"/>
  <c r="Z134" i="32" s="1"/>
  <c r="H134" i="32"/>
  <c r="G134" i="32"/>
  <c r="F134" i="32"/>
  <c r="E134" i="32"/>
  <c r="J134" i="32"/>
  <c r="I134" i="32"/>
  <c r="D136" i="31"/>
  <c r="K136" i="31"/>
  <c r="B138" i="31"/>
  <c r="P135" i="31"/>
  <c r="W135" i="31" s="1"/>
  <c r="AD135" i="31" s="1"/>
  <c r="M135" i="31"/>
  <c r="T135" i="31" s="1"/>
  <c r="AA135" i="31" s="1"/>
  <c r="L135" i="31"/>
  <c r="S135" i="31" s="1"/>
  <c r="Z135" i="31" s="1"/>
  <c r="Q135" i="31"/>
  <c r="X135" i="31" s="1"/>
  <c r="AE135" i="31" s="1"/>
  <c r="O135" i="31"/>
  <c r="V135" i="31" s="1"/>
  <c r="AC135" i="31" s="1"/>
  <c r="N135" i="31"/>
  <c r="U135" i="31" s="1"/>
  <c r="AB135" i="31" s="1"/>
  <c r="J135" i="31"/>
  <c r="I135" i="31"/>
  <c r="H135" i="31"/>
  <c r="G135" i="31"/>
  <c r="F135" i="31"/>
  <c r="E135" i="31"/>
  <c r="M135" i="27"/>
  <c r="T135" i="27" s="1"/>
  <c r="AA135" i="27" s="1"/>
  <c r="Q135" i="27"/>
  <c r="X135" i="27" s="1"/>
  <c r="AE135" i="27" s="1"/>
  <c r="P135" i="27"/>
  <c r="W135" i="27" s="1"/>
  <c r="AD135" i="27" s="1"/>
  <c r="O135" i="27"/>
  <c r="V135" i="27" s="1"/>
  <c r="AC135" i="27" s="1"/>
  <c r="N135" i="27"/>
  <c r="U135" i="27" s="1"/>
  <c r="AB135" i="27" s="1"/>
  <c r="L135" i="27"/>
  <c r="S135" i="27" s="1"/>
  <c r="Z135" i="27" s="1"/>
  <c r="K136" i="27"/>
  <c r="B138" i="27"/>
  <c r="D136" i="27"/>
  <c r="I135" i="27"/>
  <c r="G135" i="27"/>
  <c r="H135" i="27"/>
  <c r="F135" i="27"/>
  <c r="E135" i="27"/>
  <c r="J135" i="27"/>
  <c r="Q135" i="26"/>
  <c r="X135" i="26" s="1"/>
  <c r="AE135" i="26" s="1"/>
  <c r="P135" i="26"/>
  <c r="W135" i="26" s="1"/>
  <c r="AD135" i="26" s="1"/>
  <c r="N135" i="26"/>
  <c r="U135" i="26" s="1"/>
  <c r="AB135" i="26" s="1"/>
  <c r="M135" i="26"/>
  <c r="T135" i="26" s="1"/>
  <c r="AA135" i="26" s="1"/>
  <c r="O135" i="26"/>
  <c r="V135" i="26" s="1"/>
  <c r="AC135" i="26" s="1"/>
  <c r="L135" i="26"/>
  <c r="S135" i="26" s="1"/>
  <c r="Z135" i="26" s="1"/>
  <c r="K136" i="26"/>
  <c r="B138" i="26"/>
  <c r="D136" i="26"/>
  <c r="F135" i="26"/>
  <c r="E135" i="26"/>
  <c r="J135" i="26"/>
  <c r="I135" i="26"/>
  <c r="H135" i="26"/>
  <c r="G135" i="26"/>
  <c r="Q135" i="14"/>
  <c r="L135" i="14"/>
  <c r="P135" i="14"/>
  <c r="O135" i="14"/>
  <c r="N135" i="14"/>
  <c r="M135" i="14"/>
  <c r="D136" i="14"/>
  <c r="K136" i="14"/>
  <c r="B138" i="14"/>
  <c r="H135" i="14"/>
  <c r="G135" i="14"/>
  <c r="J135" i="14"/>
  <c r="I135" i="14"/>
  <c r="F135" i="14"/>
  <c r="E135" i="14"/>
  <c r="J135" i="32" l="1"/>
  <c r="I135" i="32"/>
  <c r="H135" i="32"/>
  <c r="G135" i="32"/>
  <c r="E135" i="32"/>
  <c r="F135" i="32"/>
  <c r="O135" i="32"/>
  <c r="V135" i="32" s="1"/>
  <c r="AC135" i="32" s="1"/>
  <c r="N135" i="32"/>
  <c r="U135" i="32" s="1"/>
  <c r="AB135" i="32" s="1"/>
  <c r="M135" i="32"/>
  <c r="T135" i="32" s="1"/>
  <c r="AA135" i="32" s="1"/>
  <c r="L135" i="32"/>
  <c r="S135" i="32" s="1"/>
  <c r="Z135" i="32" s="1"/>
  <c r="Q135" i="32"/>
  <c r="X135" i="32" s="1"/>
  <c r="AE135" i="32" s="1"/>
  <c r="P135" i="32"/>
  <c r="W135" i="32" s="1"/>
  <c r="AD135" i="32" s="1"/>
  <c r="D136" i="32"/>
  <c r="K136" i="32"/>
  <c r="B138" i="32"/>
  <c r="K137" i="31"/>
  <c r="B139" i="31"/>
  <c r="D137" i="31"/>
  <c r="Q136" i="31"/>
  <c r="X136" i="31" s="1"/>
  <c r="AE136" i="31" s="1"/>
  <c r="P136" i="31"/>
  <c r="W136" i="31" s="1"/>
  <c r="AD136" i="31" s="1"/>
  <c r="O136" i="31"/>
  <c r="V136" i="31" s="1"/>
  <c r="AC136" i="31" s="1"/>
  <c r="N136" i="31"/>
  <c r="U136" i="31" s="1"/>
  <c r="AB136" i="31" s="1"/>
  <c r="M136" i="31"/>
  <c r="T136" i="31" s="1"/>
  <c r="AA136" i="31" s="1"/>
  <c r="L136" i="31"/>
  <c r="S136" i="31" s="1"/>
  <c r="Z136" i="31" s="1"/>
  <c r="E136" i="31"/>
  <c r="J136" i="31"/>
  <c r="I136" i="31"/>
  <c r="H136" i="31"/>
  <c r="G136" i="31"/>
  <c r="F136" i="31"/>
  <c r="I136" i="27"/>
  <c r="E136" i="27"/>
  <c r="J136" i="27"/>
  <c r="H136" i="27"/>
  <c r="G136" i="27"/>
  <c r="F136" i="27"/>
  <c r="Q136" i="27"/>
  <c r="X136" i="27" s="1"/>
  <c r="AE136" i="27" s="1"/>
  <c r="O136" i="27"/>
  <c r="V136" i="27" s="1"/>
  <c r="AC136" i="27" s="1"/>
  <c r="L136" i="27"/>
  <c r="S136" i="27" s="1"/>
  <c r="Z136" i="27" s="1"/>
  <c r="P136" i="27"/>
  <c r="W136" i="27" s="1"/>
  <c r="AD136" i="27" s="1"/>
  <c r="N136" i="27"/>
  <c r="U136" i="27" s="1"/>
  <c r="AB136" i="27" s="1"/>
  <c r="M136" i="27"/>
  <c r="T136" i="27" s="1"/>
  <c r="AA136" i="27" s="1"/>
  <c r="B139" i="27"/>
  <c r="K137" i="27"/>
  <c r="D137" i="27"/>
  <c r="J136" i="26"/>
  <c r="I136" i="26"/>
  <c r="G136" i="26"/>
  <c r="H136" i="26"/>
  <c r="F136" i="26"/>
  <c r="E136" i="26"/>
  <c r="B139" i="26"/>
  <c r="D137" i="26"/>
  <c r="K137" i="26"/>
  <c r="N136" i="26"/>
  <c r="U136" i="26" s="1"/>
  <c r="AB136" i="26" s="1"/>
  <c r="M136" i="26"/>
  <c r="T136" i="26" s="1"/>
  <c r="AA136" i="26" s="1"/>
  <c r="L136" i="26"/>
  <c r="S136" i="26" s="1"/>
  <c r="Z136" i="26" s="1"/>
  <c r="Q136" i="26"/>
  <c r="X136" i="26" s="1"/>
  <c r="AE136" i="26" s="1"/>
  <c r="P136" i="26"/>
  <c r="W136" i="26" s="1"/>
  <c r="AD136" i="26" s="1"/>
  <c r="O136" i="26"/>
  <c r="V136" i="26" s="1"/>
  <c r="AC136" i="26" s="1"/>
  <c r="B139" i="14"/>
  <c r="K137" i="14"/>
  <c r="D137" i="14"/>
  <c r="I136" i="14"/>
  <c r="H136" i="14"/>
  <c r="G136" i="14"/>
  <c r="J136" i="14"/>
  <c r="E136" i="14"/>
  <c r="F136" i="14"/>
  <c r="P136" i="14"/>
  <c r="N136" i="14"/>
  <c r="M136" i="14"/>
  <c r="Q136" i="14"/>
  <c r="O136" i="14"/>
  <c r="L136" i="14"/>
  <c r="D137" i="32" l="1"/>
  <c r="B139" i="32"/>
  <c r="K137" i="32"/>
  <c r="Q136" i="32"/>
  <c r="X136" i="32" s="1"/>
  <c r="AE136" i="32" s="1"/>
  <c r="P136" i="32"/>
  <c r="W136" i="32" s="1"/>
  <c r="AD136" i="32" s="1"/>
  <c r="O136" i="32"/>
  <c r="V136" i="32" s="1"/>
  <c r="AC136" i="32" s="1"/>
  <c r="N136" i="32"/>
  <c r="U136" i="32" s="1"/>
  <c r="AB136" i="32" s="1"/>
  <c r="M136" i="32"/>
  <c r="T136" i="32" s="1"/>
  <c r="AA136" i="32" s="1"/>
  <c r="L136" i="32"/>
  <c r="S136" i="32" s="1"/>
  <c r="Z136" i="32" s="1"/>
  <c r="J136" i="32"/>
  <c r="I136" i="32"/>
  <c r="H136" i="32"/>
  <c r="G136" i="32"/>
  <c r="F136" i="32"/>
  <c r="E136" i="32"/>
  <c r="J137" i="31"/>
  <c r="F137" i="31"/>
  <c r="H137" i="31"/>
  <c r="G137" i="31"/>
  <c r="E137" i="31"/>
  <c r="I137" i="31"/>
  <c r="B140" i="31"/>
  <c r="K138" i="31"/>
  <c r="D138" i="31"/>
  <c r="L137" i="31"/>
  <c r="S137" i="31" s="1"/>
  <c r="Z137" i="31" s="1"/>
  <c r="Q137" i="31"/>
  <c r="X137" i="31" s="1"/>
  <c r="AE137" i="31" s="1"/>
  <c r="P137" i="31"/>
  <c r="W137" i="31" s="1"/>
  <c r="AD137" i="31" s="1"/>
  <c r="O137" i="31"/>
  <c r="V137" i="31" s="1"/>
  <c r="AC137" i="31" s="1"/>
  <c r="N137" i="31"/>
  <c r="U137" i="31" s="1"/>
  <c r="AB137" i="31" s="1"/>
  <c r="M137" i="31"/>
  <c r="T137" i="31" s="1"/>
  <c r="AA137" i="31" s="1"/>
  <c r="E137" i="27"/>
  <c r="J137" i="27"/>
  <c r="I137" i="27"/>
  <c r="H137" i="27"/>
  <c r="G137" i="27"/>
  <c r="F137" i="27"/>
  <c r="Q137" i="27"/>
  <c r="X137" i="27" s="1"/>
  <c r="AE137" i="27" s="1"/>
  <c r="O137" i="27"/>
  <c r="V137" i="27" s="1"/>
  <c r="AC137" i="27" s="1"/>
  <c r="M137" i="27"/>
  <c r="T137" i="27" s="1"/>
  <c r="AA137" i="27" s="1"/>
  <c r="L137" i="27"/>
  <c r="S137" i="27" s="1"/>
  <c r="Z137" i="27" s="1"/>
  <c r="P137" i="27"/>
  <c r="W137" i="27" s="1"/>
  <c r="AD137" i="27" s="1"/>
  <c r="N137" i="27"/>
  <c r="U137" i="27" s="1"/>
  <c r="AB137" i="27" s="1"/>
  <c r="B140" i="27"/>
  <c r="K138" i="27"/>
  <c r="D138" i="27"/>
  <c r="J137" i="26"/>
  <c r="I137" i="26"/>
  <c r="H137" i="26"/>
  <c r="F137" i="26"/>
  <c r="E137" i="26"/>
  <c r="G137" i="26"/>
  <c r="Q137" i="26"/>
  <c r="X137" i="26" s="1"/>
  <c r="AE137" i="26" s="1"/>
  <c r="O137" i="26"/>
  <c r="V137" i="26" s="1"/>
  <c r="AC137" i="26" s="1"/>
  <c r="N137" i="26"/>
  <c r="U137" i="26" s="1"/>
  <c r="AB137" i="26" s="1"/>
  <c r="P137" i="26"/>
  <c r="W137" i="26" s="1"/>
  <c r="AD137" i="26" s="1"/>
  <c r="M137" i="26"/>
  <c r="T137" i="26" s="1"/>
  <c r="AA137" i="26" s="1"/>
  <c r="L137" i="26"/>
  <c r="S137" i="26" s="1"/>
  <c r="Z137" i="26" s="1"/>
  <c r="D138" i="26"/>
  <c r="B140" i="26"/>
  <c r="K138" i="26"/>
  <c r="P137" i="14"/>
  <c r="N137" i="14"/>
  <c r="M137" i="14"/>
  <c r="O137" i="14"/>
  <c r="L137" i="14"/>
  <c r="Q137" i="14"/>
  <c r="F137" i="14"/>
  <c r="I137" i="14"/>
  <c r="E137" i="14"/>
  <c r="J137" i="14"/>
  <c r="H137" i="14"/>
  <c r="G137" i="14"/>
  <c r="K138" i="14"/>
  <c r="B140" i="14"/>
  <c r="D138" i="14"/>
  <c r="Q137" i="32" l="1"/>
  <c r="X137" i="32" s="1"/>
  <c r="AE137" i="32" s="1"/>
  <c r="P137" i="32"/>
  <c r="W137" i="32" s="1"/>
  <c r="AD137" i="32" s="1"/>
  <c r="O137" i="32"/>
  <c r="V137" i="32" s="1"/>
  <c r="AC137" i="32" s="1"/>
  <c r="N137" i="32"/>
  <c r="U137" i="32" s="1"/>
  <c r="AB137" i="32" s="1"/>
  <c r="M137" i="32"/>
  <c r="T137" i="32" s="1"/>
  <c r="AA137" i="32" s="1"/>
  <c r="L137" i="32"/>
  <c r="S137" i="32" s="1"/>
  <c r="Z137" i="32" s="1"/>
  <c r="K138" i="32"/>
  <c r="D138" i="32"/>
  <c r="B140" i="32"/>
  <c r="E137" i="32"/>
  <c r="J137" i="32"/>
  <c r="I137" i="32"/>
  <c r="H137" i="32"/>
  <c r="G137" i="32"/>
  <c r="F137" i="32"/>
  <c r="B141" i="31"/>
  <c r="D139" i="31"/>
  <c r="K139" i="31"/>
  <c r="Q138" i="31"/>
  <c r="X138" i="31" s="1"/>
  <c r="AE138" i="31" s="1"/>
  <c r="M138" i="31"/>
  <c r="T138" i="31" s="1"/>
  <c r="AA138" i="31" s="1"/>
  <c r="L138" i="31"/>
  <c r="S138" i="31" s="1"/>
  <c r="Z138" i="31" s="1"/>
  <c r="P138" i="31"/>
  <c r="W138" i="31" s="1"/>
  <c r="AD138" i="31" s="1"/>
  <c r="O138" i="31"/>
  <c r="V138" i="31" s="1"/>
  <c r="AC138" i="31" s="1"/>
  <c r="N138" i="31"/>
  <c r="U138" i="31" s="1"/>
  <c r="AB138" i="31" s="1"/>
  <c r="G138" i="31"/>
  <c r="F138" i="31"/>
  <c r="E138" i="31"/>
  <c r="J138" i="31"/>
  <c r="I138" i="31"/>
  <c r="H138" i="31"/>
  <c r="I138" i="27"/>
  <c r="H138" i="27"/>
  <c r="G138" i="27"/>
  <c r="J138" i="27"/>
  <c r="F138" i="27"/>
  <c r="E138" i="27"/>
  <c r="M138" i="27"/>
  <c r="T138" i="27" s="1"/>
  <c r="AA138" i="27" s="1"/>
  <c r="L138" i="27"/>
  <c r="S138" i="27" s="1"/>
  <c r="Z138" i="27" s="1"/>
  <c r="Q138" i="27"/>
  <c r="X138" i="27" s="1"/>
  <c r="AE138" i="27" s="1"/>
  <c r="P138" i="27"/>
  <c r="W138" i="27" s="1"/>
  <c r="AD138" i="27" s="1"/>
  <c r="O138" i="27"/>
  <c r="V138" i="27" s="1"/>
  <c r="AC138" i="27" s="1"/>
  <c r="N138" i="27"/>
  <c r="U138" i="27" s="1"/>
  <c r="AB138" i="27" s="1"/>
  <c r="D139" i="27"/>
  <c r="B141" i="27"/>
  <c r="K139" i="27"/>
  <c r="K139" i="26"/>
  <c r="D139" i="26"/>
  <c r="B141" i="26"/>
  <c r="Q138" i="26"/>
  <c r="X138" i="26" s="1"/>
  <c r="AE138" i="26" s="1"/>
  <c r="P138" i="26"/>
  <c r="W138" i="26" s="1"/>
  <c r="AD138" i="26" s="1"/>
  <c r="N138" i="26"/>
  <c r="U138" i="26" s="1"/>
  <c r="AB138" i="26" s="1"/>
  <c r="M138" i="26"/>
  <c r="T138" i="26" s="1"/>
  <c r="AA138" i="26" s="1"/>
  <c r="L138" i="26"/>
  <c r="S138" i="26" s="1"/>
  <c r="Z138" i="26" s="1"/>
  <c r="O138" i="26"/>
  <c r="V138" i="26" s="1"/>
  <c r="AC138" i="26" s="1"/>
  <c r="F138" i="26"/>
  <c r="E138" i="26"/>
  <c r="J138" i="26"/>
  <c r="G138" i="26"/>
  <c r="I138" i="26"/>
  <c r="H138" i="26"/>
  <c r="I138" i="14"/>
  <c r="H138" i="14"/>
  <c r="J138" i="14"/>
  <c r="G138" i="14"/>
  <c r="F138" i="14"/>
  <c r="E138" i="14"/>
  <c r="D139" i="14"/>
  <c r="B141" i="14"/>
  <c r="K139" i="14"/>
  <c r="O138" i="14"/>
  <c r="N138" i="14"/>
  <c r="M138" i="14"/>
  <c r="L138" i="14"/>
  <c r="Q138" i="14"/>
  <c r="P138" i="14"/>
  <c r="D139" i="32" l="1"/>
  <c r="B141" i="32"/>
  <c r="K139" i="32"/>
  <c r="J138" i="32"/>
  <c r="I138" i="32"/>
  <c r="H138" i="32"/>
  <c r="G138" i="32"/>
  <c r="F138" i="32"/>
  <c r="E138" i="32"/>
  <c r="L138" i="32"/>
  <c r="S138" i="32" s="1"/>
  <c r="Z138" i="32" s="1"/>
  <c r="Q138" i="32"/>
  <c r="X138" i="32" s="1"/>
  <c r="AE138" i="32" s="1"/>
  <c r="P138" i="32"/>
  <c r="W138" i="32" s="1"/>
  <c r="AD138" i="32" s="1"/>
  <c r="O138" i="32"/>
  <c r="V138" i="32" s="1"/>
  <c r="AC138" i="32" s="1"/>
  <c r="N138" i="32"/>
  <c r="U138" i="32" s="1"/>
  <c r="AB138" i="32" s="1"/>
  <c r="M138" i="32"/>
  <c r="T138" i="32" s="1"/>
  <c r="AA138" i="32" s="1"/>
  <c r="J139" i="31"/>
  <c r="H139" i="31"/>
  <c r="G139" i="31"/>
  <c r="F139" i="31"/>
  <c r="E139" i="31"/>
  <c r="I139" i="31"/>
  <c r="N139" i="31"/>
  <c r="U139" i="31" s="1"/>
  <c r="AB139" i="31" s="1"/>
  <c r="M139" i="31"/>
  <c r="T139" i="31" s="1"/>
  <c r="AA139" i="31" s="1"/>
  <c r="L139" i="31"/>
  <c r="S139" i="31" s="1"/>
  <c r="Z139" i="31" s="1"/>
  <c r="Q139" i="31"/>
  <c r="X139" i="31" s="1"/>
  <c r="AE139" i="31" s="1"/>
  <c r="P139" i="31"/>
  <c r="W139" i="31" s="1"/>
  <c r="AD139" i="31" s="1"/>
  <c r="O139" i="31"/>
  <c r="V139" i="31" s="1"/>
  <c r="AC139" i="31" s="1"/>
  <c r="B142" i="31"/>
  <c r="K140" i="31"/>
  <c r="D140" i="31"/>
  <c r="Q139" i="27"/>
  <c r="X139" i="27" s="1"/>
  <c r="AE139" i="27" s="1"/>
  <c r="P139" i="27"/>
  <c r="W139" i="27" s="1"/>
  <c r="AD139" i="27" s="1"/>
  <c r="O139" i="27"/>
  <c r="V139" i="27" s="1"/>
  <c r="AC139" i="27" s="1"/>
  <c r="N139" i="27"/>
  <c r="U139" i="27" s="1"/>
  <c r="AB139" i="27" s="1"/>
  <c r="M139" i="27"/>
  <c r="T139" i="27" s="1"/>
  <c r="AA139" i="27" s="1"/>
  <c r="L139" i="27"/>
  <c r="S139" i="27" s="1"/>
  <c r="Z139" i="27" s="1"/>
  <c r="D140" i="27"/>
  <c r="B142" i="27"/>
  <c r="K140" i="27"/>
  <c r="I139" i="27"/>
  <c r="H139" i="27"/>
  <c r="G139" i="27"/>
  <c r="E139" i="27"/>
  <c r="J139" i="27"/>
  <c r="F139" i="27"/>
  <c r="B142" i="26"/>
  <c r="K140" i="26"/>
  <c r="D140" i="26"/>
  <c r="J139" i="26"/>
  <c r="I139" i="26"/>
  <c r="G139" i="26"/>
  <c r="F139" i="26"/>
  <c r="H139" i="26"/>
  <c r="E139" i="26"/>
  <c r="N139" i="26"/>
  <c r="U139" i="26" s="1"/>
  <c r="AB139" i="26" s="1"/>
  <c r="M139" i="26"/>
  <c r="T139" i="26" s="1"/>
  <c r="AA139" i="26" s="1"/>
  <c r="L139" i="26"/>
  <c r="S139" i="26" s="1"/>
  <c r="Z139" i="26" s="1"/>
  <c r="O139" i="26"/>
  <c r="V139" i="26" s="1"/>
  <c r="AC139" i="26" s="1"/>
  <c r="Q139" i="26"/>
  <c r="X139" i="26" s="1"/>
  <c r="AE139" i="26" s="1"/>
  <c r="P139" i="26"/>
  <c r="W139" i="26" s="1"/>
  <c r="AD139" i="26" s="1"/>
  <c r="D140" i="14"/>
  <c r="K140" i="14"/>
  <c r="B142" i="14"/>
  <c r="H139" i="14"/>
  <c r="I139" i="14"/>
  <c r="F139" i="14"/>
  <c r="J139" i="14"/>
  <c r="E139" i="14"/>
  <c r="G139" i="14"/>
  <c r="P139" i="14"/>
  <c r="Q139" i="14"/>
  <c r="L139" i="14"/>
  <c r="N139" i="14"/>
  <c r="M139" i="14"/>
  <c r="O139" i="14"/>
  <c r="Q139" i="32" l="1"/>
  <c r="X139" i="32" s="1"/>
  <c r="AE139" i="32" s="1"/>
  <c r="P139" i="32"/>
  <c r="W139" i="32" s="1"/>
  <c r="AD139" i="32" s="1"/>
  <c r="O139" i="32"/>
  <c r="V139" i="32" s="1"/>
  <c r="AC139" i="32" s="1"/>
  <c r="N139" i="32"/>
  <c r="U139" i="32" s="1"/>
  <c r="AB139" i="32" s="1"/>
  <c r="M139" i="32"/>
  <c r="T139" i="32" s="1"/>
  <c r="AA139" i="32" s="1"/>
  <c r="L139" i="32"/>
  <c r="S139" i="32" s="1"/>
  <c r="Z139" i="32" s="1"/>
  <c r="B142" i="32"/>
  <c r="K140" i="32"/>
  <c r="D140" i="32"/>
  <c r="G139" i="32"/>
  <c r="F139" i="32"/>
  <c r="E139" i="32"/>
  <c r="J139" i="32"/>
  <c r="I139" i="32"/>
  <c r="H139" i="32"/>
  <c r="I140" i="31"/>
  <c r="H140" i="31"/>
  <c r="G140" i="31"/>
  <c r="E140" i="31"/>
  <c r="J140" i="31"/>
  <c r="F140" i="31"/>
  <c r="Q140" i="31"/>
  <c r="X140" i="31" s="1"/>
  <c r="AE140" i="31" s="1"/>
  <c r="O140" i="31"/>
  <c r="V140" i="31" s="1"/>
  <c r="AC140" i="31" s="1"/>
  <c r="N140" i="31"/>
  <c r="U140" i="31" s="1"/>
  <c r="AB140" i="31" s="1"/>
  <c r="P140" i="31"/>
  <c r="W140" i="31" s="1"/>
  <c r="AD140" i="31" s="1"/>
  <c r="M140" i="31"/>
  <c r="T140" i="31" s="1"/>
  <c r="AA140" i="31" s="1"/>
  <c r="L140" i="31"/>
  <c r="S140" i="31" s="1"/>
  <c r="Z140" i="31" s="1"/>
  <c r="D141" i="31"/>
  <c r="B143" i="31"/>
  <c r="K141" i="31"/>
  <c r="Q140" i="27"/>
  <c r="X140" i="27" s="1"/>
  <c r="AE140" i="27" s="1"/>
  <c r="P140" i="27"/>
  <c r="W140" i="27" s="1"/>
  <c r="AD140" i="27" s="1"/>
  <c r="O140" i="27"/>
  <c r="V140" i="27" s="1"/>
  <c r="AC140" i="27" s="1"/>
  <c r="M140" i="27"/>
  <c r="T140" i="27" s="1"/>
  <c r="AA140" i="27" s="1"/>
  <c r="L140" i="27"/>
  <c r="S140" i="27" s="1"/>
  <c r="Z140" i="27" s="1"/>
  <c r="N140" i="27"/>
  <c r="U140" i="27" s="1"/>
  <c r="AB140" i="27" s="1"/>
  <c r="B143" i="27"/>
  <c r="K141" i="27"/>
  <c r="D141" i="27"/>
  <c r="E140" i="27"/>
  <c r="J140" i="27"/>
  <c r="I140" i="27"/>
  <c r="H140" i="27"/>
  <c r="G140" i="27"/>
  <c r="F140" i="27"/>
  <c r="J140" i="26"/>
  <c r="I140" i="26"/>
  <c r="H140" i="26"/>
  <c r="F140" i="26"/>
  <c r="E140" i="26"/>
  <c r="G140" i="26"/>
  <c r="Q140" i="26"/>
  <c r="X140" i="26" s="1"/>
  <c r="AE140" i="26" s="1"/>
  <c r="O140" i="26"/>
  <c r="V140" i="26" s="1"/>
  <c r="AC140" i="26" s="1"/>
  <c r="N140" i="26"/>
  <c r="U140" i="26" s="1"/>
  <c r="AB140" i="26" s="1"/>
  <c r="P140" i="26"/>
  <c r="W140" i="26" s="1"/>
  <c r="AD140" i="26" s="1"/>
  <c r="M140" i="26"/>
  <c r="T140" i="26" s="1"/>
  <c r="AA140" i="26" s="1"/>
  <c r="L140" i="26"/>
  <c r="S140" i="26" s="1"/>
  <c r="Z140" i="26" s="1"/>
  <c r="D141" i="26"/>
  <c r="B143" i="26"/>
  <c r="K141" i="26"/>
  <c r="P140" i="14"/>
  <c r="N140" i="14"/>
  <c r="M140" i="14"/>
  <c r="L140" i="14"/>
  <c r="O140" i="14"/>
  <c r="Q140" i="14"/>
  <c r="D141" i="14"/>
  <c r="K141" i="14"/>
  <c r="B143" i="14"/>
  <c r="G140" i="14"/>
  <c r="E140" i="14"/>
  <c r="I140" i="14"/>
  <c r="H140" i="14"/>
  <c r="F140" i="14"/>
  <c r="J140" i="14"/>
  <c r="J140" i="32" l="1"/>
  <c r="I140" i="32"/>
  <c r="H140" i="32"/>
  <c r="G140" i="32"/>
  <c r="F140" i="32"/>
  <c r="E140" i="32"/>
  <c r="N140" i="32"/>
  <c r="U140" i="32" s="1"/>
  <c r="AB140" i="32" s="1"/>
  <c r="M140" i="32"/>
  <c r="T140" i="32" s="1"/>
  <c r="AA140" i="32" s="1"/>
  <c r="L140" i="32"/>
  <c r="S140" i="32" s="1"/>
  <c r="Z140" i="32" s="1"/>
  <c r="Q140" i="32"/>
  <c r="X140" i="32" s="1"/>
  <c r="AE140" i="32" s="1"/>
  <c r="P140" i="32"/>
  <c r="W140" i="32" s="1"/>
  <c r="AD140" i="32" s="1"/>
  <c r="O140" i="32"/>
  <c r="V140" i="32" s="1"/>
  <c r="AC140" i="32" s="1"/>
  <c r="D141" i="32"/>
  <c r="B143" i="32"/>
  <c r="K141" i="32"/>
  <c r="P141" i="31"/>
  <c r="W141" i="31" s="1"/>
  <c r="AD141" i="31" s="1"/>
  <c r="O141" i="31"/>
  <c r="V141" i="31" s="1"/>
  <c r="AC141" i="31" s="1"/>
  <c r="N141" i="31"/>
  <c r="U141" i="31" s="1"/>
  <c r="AB141" i="31" s="1"/>
  <c r="L141" i="31"/>
  <c r="S141" i="31" s="1"/>
  <c r="Z141" i="31" s="1"/>
  <c r="Q141" i="31"/>
  <c r="X141" i="31" s="1"/>
  <c r="AE141" i="31" s="1"/>
  <c r="M141" i="31"/>
  <c r="T141" i="31" s="1"/>
  <c r="AA141" i="31" s="1"/>
  <c r="K142" i="31"/>
  <c r="D142" i="31"/>
  <c r="B144" i="31"/>
  <c r="J141" i="31"/>
  <c r="I141" i="31"/>
  <c r="H141" i="31"/>
  <c r="G141" i="31"/>
  <c r="F141" i="31"/>
  <c r="E141" i="31"/>
  <c r="I141" i="27"/>
  <c r="H141" i="27"/>
  <c r="G141" i="27"/>
  <c r="J141" i="27"/>
  <c r="F141" i="27"/>
  <c r="E141" i="27"/>
  <c r="D142" i="27"/>
  <c r="K142" i="27"/>
  <c r="B144" i="27"/>
  <c r="M141" i="27"/>
  <c r="T141" i="27" s="1"/>
  <c r="AA141" i="27" s="1"/>
  <c r="L141" i="27"/>
  <c r="S141" i="27" s="1"/>
  <c r="Z141" i="27" s="1"/>
  <c r="Q141" i="27"/>
  <c r="X141" i="27" s="1"/>
  <c r="AE141" i="27" s="1"/>
  <c r="P141" i="27"/>
  <c r="W141" i="27" s="1"/>
  <c r="AD141" i="27" s="1"/>
  <c r="O141" i="27"/>
  <c r="V141" i="27" s="1"/>
  <c r="AC141" i="27" s="1"/>
  <c r="N141" i="27"/>
  <c r="U141" i="27" s="1"/>
  <c r="AB141" i="27" s="1"/>
  <c r="Q141" i="26"/>
  <c r="X141" i="26" s="1"/>
  <c r="AE141" i="26" s="1"/>
  <c r="P141" i="26"/>
  <c r="W141" i="26" s="1"/>
  <c r="AD141" i="26" s="1"/>
  <c r="N141" i="26"/>
  <c r="U141" i="26" s="1"/>
  <c r="AB141" i="26" s="1"/>
  <c r="M141" i="26"/>
  <c r="T141" i="26" s="1"/>
  <c r="AA141" i="26" s="1"/>
  <c r="L141" i="26"/>
  <c r="S141" i="26" s="1"/>
  <c r="Z141" i="26" s="1"/>
  <c r="O141" i="26"/>
  <c r="V141" i="26" s="1"/>
  <c r="AC141" i="26" s="1"/>
  <c r="D142" i="26"/>
  <c r="B144" i="26"/>
  <c r="K142" i="26"/>
  <c r="F141" i="26"/>
  <c r="E141" i="26"/>
  <c r="J141" i="26"/>
  <c r="G141" i="26"/>
  <c r="I141" i="26"/>
  <c r="H141" i="26"/>
  <c r="F141" i="14"/>
  <c r="E141" i="14"/>
  <c r="J141" i="14"/>
  <c r="I141" i="14"/>
  <c r="H141" i="14"/>
  <c r="G141" i="14"/>
  <c r="K142" i="14"/>
  <c r="B144" i="14"/>
  <c r="D142" i="14"/>
  <c r="O141" i="14"/>
  <c r="L141" i="14"/>
  <c r="P141" i="14"/>
  <c r="N141" i="14"/>
  <c r="M141" i="14"/>
  <c r="Q141" i="14"/>
  <c r="Q141" i="32" l="1"/>
  <c r="X141" i="32" s="1"/>
  <c r="AE141" i="32" s="1"/>
  <c r="P141" i="32"/>
  <c r="W141" i="32" s="1"/>
  <c r="AD141" i="32" s="1"/>
  <c r="O141" i="32"/>
  <c r="V141" i="32" s="1"/>
  <c r="AC141" i="32" s="1"/>
  <c r="N141" i="32"/>
  <c r="U141" i="32" s="1"/>
  <c r="AB141" i="32" s="1"/>
  <c r="M141" i="32"/>
  <c r="T141" i="32" s="1"/>
  <c r="AA141" i="32" s="1"/>
  <c r="L141" i="32"/>
  <c r="S141" i="32" s="1"/>
  <c r="Z141" i="32" s="1"/>
  <c r="B144" i="32"/>
  <c r="D142" i="32"/>
  <c r="K142" i="32"/>
  <c r="I141" i="32"/>
  <c r="H141" i="32"/>
  <c r="G141" i="32"/>
  <c r="F141" i="32"/>
  <c r="E141" i="32"/>
  <c r="J141" i="32"/>
  <c r="J142" i="31"/>
  <c r="I142" i="31"/>
  <c r="G142" i="31"/>
  <c r="E142" i="31"/>
  <c r="H142" i="31"/>
  <c r="F142" i="31"/>
  <c r="Q142" i="31"/>
  <c r="X142" i="31" s="1"/>
  <c r="AE142" i="31" s="1"/>
  <c r="P142" i="31"/>
  <c r="W142" i="31" s="1"/>
  <c r="AD142" i="31" s="1"/>
  <c r="O142" i="31"/>
  <c r="V142" i="31" s="1"/>
  <c r="AC142" i="31" s="1"/>
  <c r="N142" i="31"/>
  <c r="U142" i="31" s="1"/>
  <c r="AB142" i="31" s="1"/>
  <c r="M142" i="31"/>
  <c r="T142" i="31" s="1"/>
  <c r="AA142" i="31" s="1"/>
  <c r="L142" i="31"/>
  <c r="S142" i="31" s="1"/>
  <c r="Z142" i="31" s="1"/>
  <c r="D143" i="31"/>
  <c r="K143" i="31"/>
  <c r="B145" i="31"/>
  <c r="Q142" i="27"/>
  <c r="X142" i="27" s="1"/>
  <c r="AE142" i="27" s="1"/>
  <c r="P142" i="27"/>
  <c r="W142" i="27" s="1"/>
  <c r="AD142" i="27" s="1"/>
  <c r="O142" i="27"/>
  <c r="V142" i="27" s="1"/>
  <c r="AC142" i="27" s="1"/>
  <c r="N142" i="27"/>
  <c r="U142" i="27" s="1"/>
  <c r="AB142" i="27" s="1"/>
  <c r="M142" i="27"/>
  <c r="T142" i="27" s="1"/>
  <c r="AA142" i="27" s="1"/>
  <c r="L142" i="27"/>
  <c r="S142" i="27" s="1"/>
  <c r="Z142" i="27" s="1"/>
  <c r="D143" i="27"/>
  <c r="B145" i="27"/>
  <c r="K143" i="27"/>
  <c r="I142" i="27"/>
  <c r="H142" i="27"/>
  <c r="G142" i="27"/>
  <c r="E142" i="27"/>
  <c r="J142" i="27"/>
  <c r="F142" i="27"/>
  <c r="J142" i="26"/>
  <c r="I142" i="26"/>
  <c r="G142" i="26"/>
  <c r="F142" i="26"/>
  <c r="E142" i="26"/>
  <c r="H142" i="26"/>
  <c r="B145" i="26"/>
  <c r="K143" i="26"/>
  <c r="D143" i="26"/>
  <c r="N142" i="26"/>
  <c r="U142" i="26" s="1"/>
  <c r="AB142" i="26" s="1"/>
  <c r="M142" i="26"/>
  <c r="T142" i="26" s="1"/>
  <c r="AA142" i="26" s="1"/>
  <c r="L142" i="26"/>
  <c r="S142" i="26" s="1"/>
  <c r="Z142" i="26" s="1"/>
  <c r="O142" i="26"/>
  <c r="V142" i="26" s="1"/>
  <c r="AC142" i="26" s="1"/>
  <c r="Q142" i="26"/>
  <c r="X142" i="26" s="1"/>
  <c r="AE142" i="26" s="1"/>
  <c r="P142" i="26"/>
  <c r="W142" i="26" s="1"/>
  <c r="AD142" i="26" s="1"/>
  <c r="B145" i="14"/>
  <c r="D143" i="14"/>
  <c r="K143" i="14"/>
  <c r="O142" i="14"/>
  <c r="N142" i="14"/>
  <c r="M142" i="14"/>
  <c r="Q142" i="14"/>
  <c r="P142" i="14"/>
  <c r="L142" i="14"/>
  <c r="J142" i="14"/>
  <c r="H142" i="14"/>
  <c r="F142" i="14"/>
  <c r="E142" i="14"/>
  <c r="G142" i="14"/>
  <c r="I142" i="14"/>
  <c r="P142" i="32" l="1"/>
  <c r="W142" i="32" s="1"/>
  <c r="AD142" i="32" s="1"/>
  <c r="O142" i="32"/>
  <c r="V142" i="32" s="1"/>
  <c r="AC142" i="32" s="1"/>
  <c r="N142" i="32"/>
  <c r="U142" i="32" s="1"/>
  <c r="AB142" i="32" s="1"/>
  <c r="M142" i="32"/>
  <c r="T142" i="32" s="1"/>
  <c r="AA142" i="32" s="1"/>
  <c r="L142" i="32"/>
  <c r="S142" i="32" s="1"/>
  <c r="Z142" i="32" s="1"/>
  <c r="Q142" i="32"/>
  <c r="X142" i="32" s="1"/>
  <c r="AE142" i="32" s="1"/>
  <c r="J142" i="32"/>
  <c r="I142" i="32"/>
  <c r="H142" i="32"/>
  <c r="G142" i="32"/>
  <c r="F142" i="32"/>
  <c r="E142" i="32"/>
  <c r="K143" i="32"/>
  <c r="B145" i="32"/>
  <c r="D143" i="32"/>
  <c r="B146" i="31"/>
  <c r="K144" i="31"/>
  <c r="D144" i="31"/>
  <c r="Q143" i="31"/>
  <c r="X143" i="31" s="1"/>
  <c r="AE143" i="31" s="1"/>
  <c r="P143" i="31"/>
  <c r="W143" i="31" s="1"/>
  <c r="AD143" i="31" s="1"/>
  <c r="O143" i="31"/>
  <c r="V143" i="31" s="1"/>
  <c r="AC143" i="31" s="1"/>
  <c r="N143" i="31"/>
  <c r="U143" i="31" s="1"/>
  <c r="AB143" i="31" s="1"/>
  <c r="L143" i="31"/>
  <c r="S143" i="31" s="1"/>
  <c r="Z143" i="31" s="1"/>
  <c r="M143" i="31"/>
  <c r="T143" i="31" s="1"/>
  <c r="AA143" i="31" s="1"/>
  <c r="F143" i="31"/>
  <c r="E143" i="31"/>
  <c r="J143" i="31"/>
  <c r="I143" i="31"/>
  <c r="H143" i="31"/>
  <c r="G143" i="31"/>
  <c r="E143" i="27"/>
  <c r="J143" i="27"/>
  <c r="I143" i="27"/>
  <c r="H143" i="27"/>
  <c r="G143" i="27"/>
  <c r="F143" i="27"/>
  <c r="Q143" i="27"/>
  <c r="X143" i="27" s="1"/>
  <c r="AE143" i="27" s="1"/>
  <c r="P143" i="27"/>
  <c r="W143" i="27" s="1"/>
  <c r="AD143" i="27" s="1"/>
  <c r="O143" i="27"/>
  <c r="V143" i="27" s="1"/>
  <c r="AC143" i="27" s="1"/>
  <c r="M143" i="27"/>
  <c r="T143" i="27" s="1"/>
  <c r="AA143" i="27" s="1"/>
  <c r="L143" i="27"/>
  <c r="S143" i="27" s="1"/>
  <c r="Z143" i="27" s="1"/>
  <c r="N143" i="27"/>
  <c r="U143" i="27" s="1"/>
  <c r="AB143" i="27" s="1"/>
  <c r="B146" i="27"/>
  <c r="K144" i="27"/>
  <c r="D144" i="27"/>
  <c r="Q143" i="26"/>
  <c r="X143" i="26" s="1"/>
  <c r="AE143" i="26" s="1"/>
  <c r="O143" i="26"/>
  <c r="V143" i="26" s="1"/>
  <c r="AC143" i="26" s="1"/>
  <c r="N143" i="26"/>
  <c r="U143" i="26" s="1"/>
  <c r="AB143" i="26" s="1"/>
  <c r="L143" i="26"/>
  <c r="S143" i="26" s="1"/>
  <c r="Z143" i="26" s="1"/>
  <c r="P143" i="26"/>
  <c r="W143" i="26" s="1"/>
  <c r="AD143" i="26" s="1"/>
  <c r="M143" i="26"/>
  <c r="T143" i="26" s="1"/>
  <c r="AA143" i="26" s="1"/>
  <c r="J143" i="26"/>
  <c r="I143" i="26"/>
  <c r="H143" i="26"/>
  <c r="F143" i="26"/>
  <c r="E143" i="26"/>
  <c r="G143" i="26"/>
  <c r="D144" i="26"/>
  <c r="B146" i="26"/>
  <c r="K144" i="26"/>
  <c r="Q143" i="14"/>
  <c r="L143" i="14"/>
  <c r="P143" i="14"/>
  <c r="O143" i="14"/>
  <c r="N143" i="14"/>
  <c r="M143" i="14"/>
  <c r="J143" i="14"/>
  <c r="E143" i="14"/>
  <c r="I143" i="14"/>
  <c r="F143" i="14"/>
  <c r="H143" i="14"/>
  <c r="G143" i="14"/>
  <c r="D144" i="14"/>
  <c r="K144" i="14"/>
  <c r="B146" i="14"/>
  <c r="H143" i="32" l="1"/>
  <c r="J143" i="32"/>
  <c r="I143" i="32"/>
  <c r="G143" i="32"/>
  <c r="F143" i="32"/>
  <c r="E143" i="32"/>
  <c r="D144" i="32"/>
  <c r="B146" i="32"/>
  <c r="K144" i="32"/>
  <c r="L143" i="32"/>
  <c r="S143" i="32" s="1"/>
  <c r="Z143" i="32" s="1"/>
  <c r="Q143" i="32"/>
  <c r="X143" i="32" s="1"/>
  <c r="AE143" i="32" s="1"/>
  <c r="P143" i="32"/>
  <c r="W143" i="32" s="1"/>
  <c r="AD143" i="32" s="1"/>
  <c r="O143" i="32"/>
  <c r="V143" i="32" s="1"/>
  <c r="AC143" i="32" s="1"/>
  <c r="N143" i="32"/>
  <c r="U143" i="32" s="1"/>
  <c r="AB143" i="32" s="1"/>
  <c r="M143" i="32"/>
  <c r="T143" i="32" s="1"/>
  <c r="AA143" i="32" s="1"/>
  <c r="J144" i="31"/>
  <c r="I144" i="31"/>
  <c r="G144" i="31"/>
  <c r="F144" i="31"/>
  <c r="E144" i="31"/>
  <c r="H144" i="31"/>
  <c r="M144" i="31"/>
  <c r="T144" i="31" s="1"/>
  <c r="AA144" i="31" s="1"/>
  <c r="L144" i="31"/>
  <c r="S144" i="31" s="1"/>
  <c r="Z144" i="31" s="1"/>
  <c r="Q144" i="31"/>
  <c r="X144" i="31" s="1"/>
  <c r="AE144" i="31" s="1"/>
  <c r="P144" i="31"/>
  <c r="W144" i="31" s="1"/>
  <c r="AD144" i="31" s="1"/>
  <c r="O144" i="31"/>
  <c r="V144" i="31" s="1"/>
  <c r="AC144" i="31" s="1"/>
  <c r="N144" i="31"/>
  <c r="U144" i="31" s="1"/>
  <c r="AB144" i="31" s="1"/>
  <c r="D145" i="31"/>
  <c r="B147" i="31"/>
  <c r="K145" i="31"/>
  <c r="I144" i="27"/>
  <c r="H144" i="27"/>
  <c r="G144" i="27"/>
  <c r="F144" i="27"/>
  <c r="J144" i="27"/>
  <c r="E144" i="27"/>
  <c r="M144" i="27"/>
  <c r="T144" i="27" s="1"/>
  <c r="AA144" i="27" s="1"/>
  <c r="L144" i="27"/>
  <c r="S144" i="27" s="1"/>
  <c r="Z144" i="27" s="1"/>
  <c r="P144" i="27"/>
  <c r="W144" i="27" s="1"/>
  <c r="AD144" i="27" s="1"/>
  <c r="O144" i="27"/>
  <c r="V144" i="27" s="1"/>
  <c r="AC144" i="27" s="1"/>
  <c r="N144" i="27"/>
  <c r="U144" i="27" s="1"/>
  <c r="AB144" i="27" s="1"/>
  <c r="Q144" i="27"/>
  <c r="X144" i="27" s="1"/>
  <c r="AE144" i="27" s="1"/>
  <c r="D145" i="27"/>
  <c r="B147" i="27"/>
  <c r="K145" i="27"/>
  <c r="Q144" i="26"/>
  <c r="X144" i="26" s="1"/>
  <c r="AE144" i="26" s="1"/>
  <c r="P144" i="26"/>
  <c r="W144" i="26" s="1"/>
  <c r="AD144" i="26" s="1"/>
  <c r="N144" i="26"/>
  <c r="U144" i="26" s="1"/>
  <c r="AB144" i="26" s="1"/>
  <c r="M144" i="26"/>
  <c r="T144" i="26" s="1"/>
  <c r="AA144" i="26" s="1"/>
  <c r="O144" i="26"/>
  <c r="V144" i="26" s="1"/>
  <c r="AC144" i="26" s="1"/>
  <c r="L144" i="26"/>
  <c r="S144" i="26" s="1"/>
  <c r="Z144" i="26" s="1"/>
  <c r="B147" i="26"/>
  <c r="K145" i="26"/>
  <c r="D145" i="26"/>
  <c r="F144" i="26"/>
  <c r="E144" i="26"/>
  <c r="J144" i="26"/>
  <c r="G144" i="26"/>
  <c r="I144" i="26"/>
  <c r="H144" i="26"/>
  <c r="I144" i="14"/>
  <c r="H144" i="14"/>
  <c r="F144" i="14"/>
  <c r="G144" i="14"/>
  <c r="E144" i="14"/>
  <c r="J144" i="14"/>
  <c r="K145" i="14"/>
  <c r="B147" i="14"/>
  <c r="D145" i="14"/>
  <c r="M144" i="14"/>
  <c r="Q144" i="14"/>
  <c r="N144" i="14"/>
  <c r="P144" i="14"/>
  <c r="O144" i="14"/>
  <c r="L144" i="14"/>
  <c r="K145" i="32" l="1"/>
  <c r="B147" i="32"/>
  <c r="D145" i="32"/>
  <c r="J144" i="32"/>
  <c r="I144" i="32"/>
  <c r="H144" i="32"/>
  <c r="G144" i="32"/>
  <c r="F144" i="32"/>
  <c r="E144" i="32"/>
  <c r="P144" i="32"/>
  <c r="W144" i="32" s="1"/>
  <c r="AD144" i="32" s="1"/>
  <c r="O144" i="32"/>
  <c r="V144" i="32" s="1"/>
  <c r="AC144" i="32" s="1"/>
  <c r="Q144" i="32"/>
  <c r="X144" i="32" s="1"/>
  <c r="AE144" i="32" s="1"/>
  <c r="N144" i="32"/>
  <c r="U144" i="32" s="1"/>
  <c r="AB144" i="32" s="1"/>
  <c r="M144" i="32"/>
  <c r="T144" i="32" s="1"/>
  <c r="AA144" i="32" s="1"/>
  <c r="L144" i="32"/>
  <c r="S144" i="32" s="1"/>
  <c r="Z144" i="32" s="1"/>
  <c r="Q145" i="31"/>
  <c r="X145" i="31" s="1"/>
  <c r="AE145" i="31" s="1"/>
  <c r="P145" i="31"/>
  <c r="W145" i="31" s="1"/>
  <c r="AD145" i="31" s="1"/>
  <c r="N145" i="31"/>
  <c r="U145" i="31" s="1"/>
  <c r="AB145" i="31" s="1"/>
  <c r="M145" i="31"/>
  <c r="T145" i="31" s="1"/>
  <c r="AA145" i="31" s="1"/>
  <c r="L145" i="31"/>
  <c r="S145" i="31" s="1"/>
  <c r="Z145" i="31" s="1"/>
  <c r="O145" i="31"/>
  <c r="V145" i="31" s="1"/>
  <c r="AC145" i="31" s="1"/>
  <c r="B148" i="31"/>
  <c r="K146" i="31"/>
  <c r="D146" i="31"/>
  <c r="H145" i="31"/>
  <c r="G145" i="31"/>
  <c r="F145" i="31"/>
  <c r="E145" i="31"/>
  <c r="J145" i="31"/>
  <c r="I145" i="31"/>
  <c r="D146" i="27"/>
  <c r="B148" i="27"/>
  <c r="K146" i="27"/>
  <c r="Q145" i="27"/>
  <c r="X145" i="27" s="1"/>
  <c r="AE145" i="27" s="1"/>
  <c r="P145" i="27"/>
  <c r="W145" i="27" s="1"/>
  <c r="AD145" i="27" s="1"/>
  <c r="O145" i="27"/>
  <c r="V145" i="27" s="1"/>
  <c r="AC145" i="27" s="1"/>
  <c r="N145" i="27"/>
  <c r="U145" i="27" s="1"/>
  <c r="AB145" i="27" s="1"/>
  <c r="M145" i="27"/>
  <c r="T145" i="27" s="1"/>
  <c r="AA145" i="27" s="1"/>
  <c r="L145" i="27"/>
  <c r="S145" i="27" s="1"/>
  <c r="Z145" i="27" s="1"/>
  <c r="I145" i="27"/>
  <c r="H145" i="27"/>
  <c r="G145" i="27"/>
  <c r="E145" i="27"/>
  <c r="J145" i="27"/>
  <c r="F145" i="27"/>
  <c r="N145" i="26"/>
  <c r="U145" i="26" s="1"/>
  <c r="AB145" i="26" s="1"/>
  <c r="M145" i="26"/>
  <c r="T145" i="26" s="1"/>
  <c r="AA145" i="26" s="1"/>
  <c r="L145" i="26"/>
  <c r="S145" i="26" s="1"/>
  <c r="Z145" i="26" s="1"/>
  <c r="O145" i="26"/>
  <c r="V145" i="26" s="1"/>
  <c r="AC145" i="26" s="1"/>
  <c r="Q145" i="26"/>
  <c r="X145" i="26" s="1"/>
  <c r="AE145" i="26" s="1"/>
  <c r="P145" i="26"/>
  <c r="W145" i="26" s="1"/>
  <c r="AD145" i="26" s="1"/>
  <c r="J145" i="26"/>
  <c r="I145" i="26"/>
  <c r="G145" i="26"/>
  <c r="F145" i="26"/>
  <c r="E145" i="26"/>
  <c r="H145" i="26"/>
  <c r="B148" i="26"/>
  <c r="K146" i="26"/>
  <c r="D146" i="26"/>
  <c r="F145" i="14"/>
  <c r="E145" i="14"/>
  <c r="J145" i="14"/>
  <c r="I145" i="14"/>
  <c r="G145" i="14"/>
  <c r="H145" i="14"/>
  <c r="D146" i="14"/>
  <c r="B148" i="14"/>
  <c r="K146" i="14"/>
  <c r="M145" i="14"/>
  <c r="O145" i="14"/>
  <c r="N145" i="14"/>
  <c r="Q145" i="14"/>
  <c r="P145" i="14"/>
  <c r="L145" i="14"/>
  <c r="D146" i="32" l="1"/>
  <c r="K146" i="32"/>
  <c r="B148" i="32"/>
  <c r="J145" i="32"/>
  <c r="I145" i="32"/>
  <c r="H145" i="32"/>
  <c r="G145" i="32"/>
  <c r="F145" i="32"/>
  <c r="E145" i="32"/>
  <c r="L145" i="32"/>
  <c r="S145" i="32" s="1"/>
  <c r="Z145" i="32" s="1"/>
  <c r="Q145" i="32"/>
  <c r="X145" i="32" s="1"/>
  <c r="AE145" i="32" s="1"/>
  <c r="P145" i="32"/>
  <c r="W145" i="32" s="1"/>
  <c r="AD145" i="32" s="1"/>
  <c r="O145" i="32"/>
  <c r="V145" i="32" s="1"/>
  <c r="AC145" i="32" s="1"/>
  <c r="N145" i="32"/>
  <c r="U145" i="32" s="1"/>
  <c r="AB145" i="32" s="1"/>
  <c r="M145" i="32"/>
  <c r="T145" i="32" s="1"/>
  <c r="AA145" i="32" s="1"/>
  <c r="I146" i="31"/>
  <c r="H146" i="31"/>
  <c r="G146" i="31"/>
  <c r="J146" i="31"/>
  <c r="F146" i="31"/>
  <c r="E146" i="31"/>
  <c r="D147" i="31"/>
  <c r="B149" i="31"/>
  <c r="K147" i="31"/>
  <c r="O146" i="31"/>
  <c r="V146" i="31" s="1"/>
  <c r="AC146" i="31" s="1"/>
  <c r="N146" i="31"/>
  <c r="U146" i="31" s="1"/>
  <c r="AB146" i="31" s="1"/>
  <c r="M146" i="31"/>
  <c r="T146" i="31" s="1"/>
  <c r="AA146" i="31" s="1"/>
  <c r="L146" i="31"/>
  <c r="S146" i="31" s="1"/>
  <c r="Z146" i="31" s="1"/>
  <c r="Q146" i="31"/>
  <c r="X146" i="31" s="1"/>
  <c r="AE146" i="31" s="1"/>
  <c r="P146" i="31"/>
  <c r="W146" i="31" s="1"/>
  <c r="AD146" i="31" s="1"/>
  <c r="B149" i="27"/>
  <c r="K147" i="27"/>
  <c r="D147" i="27"/>
  <c r="Q146" i="27"/>
  <c r="X146" i="27" s="1"/>
  <c r="AE146" i="27" s="1"/>
  <c r="P146" i="27"/>
  <c r="W146" i="27" s="1"/>
  <c r="AD146" i="27" s="1"/>
  <c r="O146" i="27"/>
  <c r="V146" i="27" s="1"/>
  <c r="AC146" i="27" s="1"/>
  <c r="M146" i="27"/>
  <c r="T146" i="27" s="1"/>
  <c r="AA146" i="27" s="1"/>
  <c r="L146" i="27"/>
  <c r="S146" i="27" s="1"/>
  <c r="Z146" i="27" s="1"/>
  <c r="N146" i="27"/>
  <c r="U146" i="27" s="1"/>
  <c r="AB146" i="27" s="1"/>
  <c r="E146" i="27"/>
  <c r="J146" i="27"/>
  <c r="G146" i="27"/>
  <c r="I146" i="27"/>
  <c r="H146" i="27"/>
  <c r="F146" i="27"/>
  <c r="J146" i="26"/>
  <c r="I146" i="26"/>
  <c r="H146" i="26"/>
  <c r="F146" i="26"/>
  <c r="E146" i="26"/>
  <c r="G146" i="26"/>
  <c r="Q146" i="26"/>
  <c r="X146" i="26" s="1"/>
  <c r="AE146" i="26" s="1"/>
  <c r="O146" i="26"/>
  <c r="V146" i="26" s="1"/>
  <c r="AC146" i="26" s="1"/>
  <c r="N146" i="26"/>
  <c r="U146" i="26" s="1"/>
  <c r="AB146" i="26" s="1"/>
  <c r="P146" i="26"/>
  <c r="W146" i="26" s="1"/>
  <c r="AD146" i="26" s="1"/>
  <c r="L146" i="26"/>
  <c r="S146" i="26" s="1"/>
  <c r="Z146" i="26" s="1"/>
  <c r="M146" i="26"/>
  <c r="T146" i="26" s="1"/>
  <c r="AA146" i="26" s="1"/>
  <c r="D147" i="26"/>
  <c r="B149" i="26"/>
  <c r="K147" i="26"/>
  <c r="O146" i="14"/>
  <c r="N146" i="14"/>
  <c r="Q146" i="14"/>
  <c r="M146" i="14"/>
  <c r="P146" i="14"/>
  <c r="L146" i="14"/>
  <c r="H146" i="14"/>
  <c r="J146" i="14"/>
  <c r="G146" i="14"/>
  <c r="E146" i="14"/>
  <c r="I146" i="14"/>
  <c r="F146" i="14"/>
  <c r="D147" i="14"/>
  <c r="B149" i="14"/>
  <c r="K147" i="14"/>
  <c r="B149" i="32" l="1"/>
  <c r="K147" i="32"/>
  <c r="D147" i="32"/>
  <c r="Q146" i="32"/>
  <c r="X146" i="32" s="1"/>
  <c r="AE146" i="32" s="1"/>
  <c r="P146" i="32"/>
  <c r="W146" i="32" s="1"/>
  <c r="AD146" i="32" s="1"/>
  <c r="L146" i="32"/>
  <c r="S146" i="32" s="1"/>
  <c r="Z146" i="32" s="1"/>
  <c r="O146" i="32"/>
  <c r="V146" i="32" s="1"/>
  <c r="AC146" i="32" s="1"/>
  <c r="N146" i="32"/>
  <c r="U146" i="32" s="1"/>
  <c r="AB146" i="32" s="1"/>
  <c r="M146" i="32"/>
  <c r="T146" i="32" s="1"/>
  <c r="AA146" i="32" s="1"/>
  <c r="F146" i="32"/>
  <c r="E146" i="32"/>
  <c r="J146" i="32"/>
  <c r="I146" i="32"/>
  <c r="H146" i="32"/>
  <c r="G146" i="32"/>
  <c r="P147" i="31"/>
  <c r="W147" i="31" s="1"/>
  <c r="AD147" i="31" s="1"/>
  <c r="O147" i="31"/>
  <c r="V147" i="31" s="1"/>
  <c r="AC147" i="31" s="1"/>
  <c r="N147" i="31"/>
  <c r="U147" i="31" s="1"/>
  <c r="AB147" i="31" s="1"/>
  <c r="Q147" i="31"/>
  <c r="X147" i="31" s="1"/>
  <c r="AE147" i="31" s="1"/>
  <c r="M147" i="31"/>
  <c r="T147" i="31" s="1"/>
  <c r="AA147" i="31" s="1"/>
  <c r="L147" i="31"/>
  <c r="S147" i="31" s="1"/>
  <c r="Z147" i="31" s="1"/>
  <c r="D148" i="31"/>
  <c r="B150" i="31"/>
  <c r="K148" i="31"/>
  <c r="J147" i="31"/>
  <c r="I147" i="31"/>
  <c r="H147" i="31"/>
  <c r="G147" i="31"/>
  <c r="F147" i="31"/>
  <c r="E147" i="31"/>
  <c r="I147" i="27"/>
  <c r="H147" i="27"/>
  <c r="G147" i="27"/>
  <c r="F147" i="27"/>
  <c r="J147" i="27"/>
  <c r="E147" i="27"/>
  <c r="M147" i="27"/>
  <c r="T147" i="27" s="1"/>
  <c r="AA147" i="27" s="1"/>
  <c r="L147" i="27"/>
  <c r="S147" i="27" s="1"/>
  <c r="Z147" i="27" s="1"/>
  <c r="O147" i="27"/>
  <c r="V147" i="27" s="1"/>
  <c r="AC147" i="27" s="1"/>
  <c r="Q147" i="27"/>
  <c r="X147" i="27" s="1"/>
  <c r="AE147" i="27" s="1"/>
  <c r="P147" i="27"/>
  <c r="W147" i="27" s="1"/>
  <c r="AD147" i="27" s="1"/>
  <c r="N147" i="27"/>
  <c r="U147" i="27" s="1"/>
  <c r="AB147" i="27" s="1"/>
  <c r="D148" i="27"/>
  <c r="B150" i="27"/>
  <c r="K148" i="27"/>
  <c r="Q147" i="26"/>
  <c r="X147" i="26" s="1"/>
  <c r="AE147" i="26" s="1"/>
  <c r="P147" i="26"/>
  <c r="W147" i="26" s="1"/>
  <c r="AD147" i="26" s="1"/>
  <c r="N147" i="26"/>
  <c r="U147" i="26" s="1"/>
  <c r="AB147" i="26" s="1"/>
  <c r="M147" i="26"/>
  <c r="T147" i="26" s="1"/>
  <c r="AA147" i="26" s="1"/>
  <c r="O147" i="26"/>
  <c r="V147" i="26" s="1"/>
  <c r="AC147" i="26" s="1"/>
  <c r="L147" i="26"/>
  <c r="S147" i="26" s="1"/>
  <c r="Z147" i="26" s="1"/>
  <c r="B150" i="26"/>
  <c r="K148" i="26"/>
  <c r="D148" i="26"/>
  <c r="F147" i="26"/>
  <c r="E147" i="26"/>
  <c r="J147" i="26"/>
  <c r="G147" i="26"/>
  <c r="I147" i="26"/>
  <c r="H147" i="26"/>
  <c r="Q147" i="14"/>
  <c r="P147" i="14"/>
  <c r="O147" i="14"/>
  <c r="M147" i="14"/>
  <c r="L147" i="14"/>
  <c r="N147" i="14"/>
  <c r="D148" i="14"/>
  <c r="K148" i="14"/>
  <c r="B150" i="14"/>
  <c r="I147" i="14"/>
  <c r="F147" i="14"/>
  <c r="J147" i="14"/>
  <c r="E147" i="14"/>
  <c r="H147" i="14"/>
  <c r="G147" i="14"/>
  <c r="G147" i="32" l="1"/>
  <c r="J147" i="32"/>
  <c r="I147" i="32"/>
  <c r="H147" i="32"/>
  <c r="F147" i="32"/>
  <c r="E147" i="32"/>
  <c r="M147" i="32"/>
  <c r="T147" i="32" s="1"/>
  <c r="AA147" i="32" s="1"/>
  <c r="L147" i="32"/>
  <c r="S147" i="32" s="1"/>
  <c r="Z147" i="32" s="1"/>
  <c r="Q147" i="32"/>
  <c r="X147" i="32" s="1"/>
  <c r="AE147" i="32" s="1"/>
  <c r="P147" i="32"/>
  <c r="W147" i="32" s="1"/>
  <c r="AD147" i="32" s="1"/>
  <c r="O147" i="32"/>
  <c r="V147" i="32" s="1"/>
  <c r="AC147" i="32" s="1"/>
  <c r="N147" i="32"/>
  <c r="U147" i="32" s="1"/>
  <c r="AB147" i="32" s="1"/>
  <c r="D148" i="32"/>
  <c r="B150" i="32"/>
  <c r="K148" i="32"/>
  <c r="Q148" i="31"/>
  <c r="X148" i="31" s="1"/>
  <c r="AE148" i="31" s="1"/>
  <c r="P148" i="31"/>
  <c r="W148" i="31" s="1"/>
  <c r="AD148" i="31" s="1"/>
  <c r="O148" i="31"/>
  <c r="V148" i="31" s="1"/>
  <c r="AC148" i="31" s="1"/>
  <c r="N148" i="31"/>
  <c r="U148" i="31" s="1"/>
  <c r="AB148" i="31" s="1"/>
  <c r="M148" i="31"/>
  <c r="T148" i="31" s="1"/>
  <c r="AA148" i="31" s="1"/>
  <c r="L148" i="31"/>
  <c r="S148" i="31" s="1"/>
  <c r="Z148" i="31" s="1"/>
  <c r="E148" i="31"/>
  <c r="J148" i="31"/>
  <c r="I148" i="31"/>
  <c r="G148" i="31"/>
  <c r="F148" i="31"/>
  <c r="H148" i="31"/>
  <c r="K149" i="31"/>
  <c r="D149" i="31"/>
  <c r="B151" i="31"/>
  <c r="D149" i="27"/>
  <c r="B151" i="27"/>
  <c r="K149" i="27"/>
  <c r="Q148" i="27"/>
  <c r="X148" i="27" s="1"/>
  <c r="AE148" i="27" s="1"/>
  <c r="P148" i="27"/>
  <c r="W148" i="27" s="1"/>
  <c r="AD148" i="27" s="1"/>
  <c r="O148" i="27"/>
  <c r="V148" i="27" s="1"/>
  <c r="AC148" i="27" s="1"/>
  <c r="N148" i="27"/>
  <c r="U148" i="27" s="1"/>
  <c r="AB148" i="27" s="1"/>
  <c r="M148" i="27"/>
  <c r="T148" i="27" s="1"/>
  <c r="AA148" i="27" s="1"/>
  <c r="L148" i="27"/>
  <c r="S148" i="27" s="1"/>
  <c r="Z148" i="27" s="1"/>
  <c r="I148" i="27"/>
  <c r="H148" i="27"/>
  <c r="G148" i="27"/>
  <c r="E148" i="27"/>
  <c r="J148" i="27"/>
  <c r="F148" i="27"/>
  <c r="N148" i="26"/>
  <c r="U148" i="26" s="1"/>
  <c r="AB148" i="26" s="1"/>
  <c r="M148" i="26"/>
  <c r="T148" i="26" s="1"/>
  <c r="AA148" i="26" s="1"/>
  <c r="L148" i="26"/>
  <c r="S148" i="26" s="1"/>
  <c r="Z148" i="26" s="1"/>
  <c r="O148" i="26"/>
  <c r="V148" i="26" s="1"/>
  <c r="AC148" i="26" s="1"/>
  <c r="P148" i="26"/>
  <c r="W148" i="26" s="1"/>
  <c r="AD148" i="26" s="1"/>
  <c r="Q148" i="26"/>
  <c r="X148" i="26" s="1"/>
  <c r="AE148" i="26" s="1"/>
  <c r="J148" i="26"/>
  <c r="I148" i="26"/>
  <c r="H148" i="26"/>
  <c r="G148" i="26"/>
  <c r="F148" i="26"/>
  <c r="E148" i="26"/>
  <c r="K149" i="26"/>
  <c r="D149" i="26"/>
  <c r="B151" i="26"/>
  <c r="G148" i="14"/>
  <c r="F148" i="14"/>
  <c r="I148" i="14"/>
  <c r="H148" i="14"/>
  <c r="E148" i="14"/>
  <c r="J148" i="14"/>
  <c r="D149" i="14"/>
  <c r="K149" i="14"/>
  <c r="B151" i="14"/>
  <c r="P148" i="14"/>
  <c r="N148" i="14"/>
  <c r="O148" i="14"/>
  <c r="M148" i="14"/>
  <c r="Q148" i="14"/>
  <c r="L148" i="14"/>
  <c r="B151" i="32" l="1"/>
  <c r="K149" i="32"/>
  <c r="D149" i="32"/>
  <c r="N148" i="32"/>
  <c r="U148" i="32" s="1"/>
  <c r="AB148" i="32" s="1"/>
  <c r="Q148" i="32"/>
  <c r="X148" i="32" s="1"/>
  <c r="AE148" i="32" s="1"/>
  <c r="P148" i="32"/>
  <c r="W148" i="32" s="1"/>
  <c r="AD148" i="32" s="1"/>
  <c r="O148" i="32"/>
  <c r="V148" i="32" s="1"/>
  <c r="AC148" i="32" s="1"/>
  <c r="M148" i="32"/>
  <c r="T148" i="32" s="1"/>
  <c r="AA148" i="32" s="1"/>
  <c r="L148" i="32"/>
  <c r="S148" i="32" s="1"/>
  <c r="Z148" i="32" s="1"/>
  <c r="H148" i="32"/>
  <c r="G148" i="32"/>
  <c r="F148" i="32"/>
  <c r="J148" i="32"/>
  <c r="I148" i="32"/>
  <c r="E148" i="32"/>
  <c r="D150" i="31"/>
  <c r="B152" i="31"/>
  <c r="K150" i="31"/>
  <c r="J149" i="31"/>
  <c r="I149" i="31"/>
  <c r="H149" i="31"/>
  <c r="F149" i="31"/>
  <c r="E149" i="31"/>
  <c r="G149" i="31"/>
  <c r="L149" i="31"/>
  <c r="S149" i="31" s="1"/>
  <c r="Z149" i="31" s="1"/>
  <c r="Q149" i="31"/>
  <c r="X149" i="31" s="1"/>
  <c r="AE149" i="31" s="1"/>
  <c r="P149" i="31"/>
  <c r="W149" i="31" s="1"/>
  <c r="AD149" i="31" s="1"/>
  <c r="M149" i="31"/>
  <c r="T149" i="31" s="1"/>
  <c r="AA149" i="31" s="1"/>
  <c r="O149" i="31"/>
  <c r="V149" i="31" s="1"/>
  <c r="AC149" i="31" s="1"/>
  <c r="N149" i="31"/>
  <c r="U149" i="31" s="1"/>
  <c r="AB149" i="31" s="1"/>
  <c r="B152" i="27"/>
  <c r="K150" i="27"/>
  <c r="D150" i="27"/>
  <c r="Q149" i="27"/>
  <c r="X149" i="27" s="1"/>
  <c r="AE149" i="27" s="1"/>
  <c r="P149" i="27"/>
  <c r="W149" i="27" s="1"/>
  <c r="AD149" i="27" s="1"/>
  <c r="O149" i="27"/>
  <c r="V149" i="27" s="1"/>
  <c r="AC149" i="27" s="1"/>
  <c r="M149" i="27"/>
  <c r="T149" i="27" s="1"/>
  <c r="AA149" i="27" s="1"/>
  <c r="L149" i="27"/>
  <c r="S149" i="27" s="1"/>
  <c r="Z149" i="27" s="1"/>
  <c r="N149" i="27"/>
  <c r="U149" i="27" s="1"/>
  <c r="AB149" i="27" s="1"/>
  <c r="E149" i="27"/>
  <c r="J149" i="27"/>
  <c r="G149" i="27"/>
  <c r="H149" i="27"/>
  <c r="F149" i="27"/>
  <c r="I149" i="27"/>
  <c r="K150" i="26"/>
  <c r="D150" i="26"/>
  <c r="B152" i="26"/>
  <c r="G149" i="26"/>
  <c r="F149" i="26"/>
  <c r="J149" i="26"/>
  <c r="H149" i="26"/>
  <c r="E149" i="26"/>
  <c r="I149" i="26"/>
  <c r="L149" i="26"/>
  <c r="S149" i="26" s="1"/>
  <c r="Z149" i="26" s="1"/>
  <c r="Q149" i="26"/>
  <c r="X149" i="26" s="1"/>
  <c r="AE149" i="26" s="1"/>
  <c r="P149" i="26"/>
  <c r="W149" i="26" s="1"/>
  <c r="AD149" i="26" s="1"/>
  <c r="M149" i="26"/>
  <c r="T149" i="26" s="1"/>
  <c r="AA149" i="26" s="1"/>
  <c r="O149" i="26"/>
  <c r="V149" i="26" s="1"/>
  <c r="AC149" i="26" s="1"/>
  <c r="N149" i="26"/>
  <c r="U149" i="26" s="1"/>
  <c r="AB149" i="26" s="1"/>
  <c r="D150" i="14"/>
  <c r="B152" i="14"/>
  <c r="K150" i="14"/>
  <c r="O149" i="14"/>
  <c r="L149" i="14"/>
  <c r="P149" i="14"/>
  <c r="M149" i="14"/>
  <c r="Q149" i="14"/>
  <c r="N149" i="14"/>
  <c r="E149" i="14"/>
  <c r="I149" i="14"/>
  <c r="F149" i="14"/>
  <c r="J149" i="14"/>
  <c r="H149" i="14"/>
  <c r="G149" i="14"/>
  <c r="I149" i="32" l="1"/>
  <c r="J149" i="32"/>
  <c r="H149" i="32"/>
  <c r="G149" i="32"/>
  <c r="F149" i="32"/>
  <c r="E149" i="32"/>
  <c r="O149" i="32"/>
  <c r="V149" i="32" s="1"/>
  <c r="AC149" i="32" s="1"/>
  <c r="N149" i="32"/>
  <c r="U149" i="32" s="1"/>
  <c r="AB149" i="32" s="1"/>
  <c r="M149" i="32"/>
  <c r="T149" i="32" s="1"/>
  <c r="AA149" i="32" s="1"/>
  <c r="P149" i="32"/>
  <c r="W149" i="32" s="1"/>
  <c r="AD149" i="32" s="1"/>
  <c r="L149" i="32"/>
  <c r="S149" i="32" s="1"/>
  <c r="Z149" i="32" s="1"/>
  <c r="Q149" i="32"/>
  <c r="X149" i="32" s="1"/>
  <c r="AE149" i="32" s="1"/>
  <c r="D150" i="32"/>
  <c r="K150" i="32"/>
  <c r="B152" i="32"/>
  <c r="B153" i="31"/>
  <c r="K151" i="31"/>
  <c r="D151" i="31"/>
  <c r="Q150" i="31"/>
  <c r="X150" i="31" s="1"/>
  <c r="AE150" i="31" s="1"/>
  <c r="P150" i="31"/>
  <c r="W150" i="31" s="1"/>
  <c r="AD150" i="31" s="1"/>
  <c r="O150" i="31"/>
  <c r="V150" i="31" s="1"/>
  <c r="AC150" i="31" s="1"/>
  <c r="N150" i="31"/>
  <c r="U150" i="31" s="1"/>
  <c r="AB150" i="31" s="1"/>
  <c r="M150" i="31"/>
  <c r="T150" i="31" s="1"/>
  <c r="AA150" i="31" s="1"/>
  <c r="L150" i="31"/>
  <c r="S150" i="31" s="1"/>
  <c r="Z150" i="31" s="1"/>
  <c r="G150" i="31"/>
  <c r="F150" i="31"/>
  <c r="E150" i="31"/>
  <c r="J150" i="31"/>
  <c r="I150" i="31"/>
  <c r="H150" i="31"/>
  <c r="M150" i="27"/>
  <c r="T150" i="27" s="1"/>
  <c r="AA150" i="27" s="1"/>
  <c r="L150" i="27"/>
  <c r="S150" i="27" s="1"/>
  <c r="Z150" i="27" s="1"/>
  <c r="O150" i="27"/>
  <c r="V150" i="27" s="1"/>
  <c r="AC150" i="27" s="1"/>
  <c r="N150" i="27"/>
  <c r="U150" i="27" s="1"/>
  <c r="AB150" i="27" s="1"/>
  <c r="Q150" i="27"/>
  <c r="X150" i="27" s="1"/>
  <c r="AE150" i="27" s="1"/>
  <c r="P150" i="27"/>
  <c r="W150" i="27" s="1"/>
  <c r="AD150" i="27" s="1"/>
  <c r="I150" i="27"/>
  <c r="H150" i="27"/>
  <c r="G150" i="27"/>
  <c r="F150" i="27"/>
  <c r="J150" i="27"/>
  <c r="E150" i="27"/>
  <c r="D151" i="27"/>
  <c r="B153" i="27"/>
  <c r="K151" i="27"/>
  <c r="J150" i="26"/>
  <c r="H150" i="26"/>
  <c r="G150" i="26"/>
  <c r="F150" i="26"/>
  <c r="E150" i="26"/>
  <c r="I150" i="26"/>
  <c r="B153" i="26"/>
  <c r="K151" i="26"/>
  <c r="D151" i="26"/>
  <c r="O150" i="26"/>
  <c r="V150" i="26" s="1"/>
  <c r="AC150" i="26" s="1"/>
  <c r="N150" i="26"/>
  <c r="U150" i="26" s="1"/>
  <c r="AB150" i="26" s="1"/>
  <c r="L150" i="26"/>
  <c r="S150" i="26" s="1"/>
  <c r="Z150" i="26" s="1"/>
  <c r="M150" i="26"/>
  <c r="T150" i="26" s="1"/>
  <c r="AA150" i="26" s="1"/>
  <c r="Q150" i="26"/>
  <c r="X150" i="26" s="1"/>
  <c r="AE150" i="26" s="1"/>
  <c r="P150" i="26"/>
  <c r="W150" i="26" s="1"/>
  <c r="AD150" i="26" s="1"/>
  <c r="D151" i="14"/>
  <c r="K151" i="14"/>
  <c r="B153" i="14"/>
  <c r="N150" i="14"/>
  <c r="O150" i="14"/>
  <c r="M150" i="14"/>
  <c r="Q150" i="14"/>
  <c r="P150" i="14"/>
  <c r="L150" i="14"/>
  <c r="F150" i="14"/>
  <c r="J150" i="14"/>
  <c r="I150" i="14"/>
  <c r="H150" i="14"/>
  <c r="G150" i="14"/>
  <c r="E150" i="14"/>
  <c r="P150" i="32" l="1"/>
  <c r="W150" i="32" s="1"/>
  <c r="AD150" i="32" s="1"/>
  <c r="Q150" i="32"/>
  <c r="X150" i="32" s="1"/>
  <c r="AE150" i="32" s="1"/>
  <c r="O150" i="32"/>
  <c r="V150" i="32" s="1"/>
  <c r="AC150" i="32" s="1"/>
  <c r="N150" i="32"/>
  <c r="U150" i="32" s="1"/>
  <c r="AB150" i="32" s="1"/>
  <c r="M150" i="32"/>
  <c r="T150" i="32" s="1"/>
  <c r="AA150" i="32" s="1"/>
  <c r="L150" i="32"/>
  <c r="S150" i="32" s="1"/>
  <c r="Z150" i="32" s="1"/>
  <c r="D151" i="32"/>
  <c r="K151" i="32"/>
  <c r="B153" i="32"/>
  <c r="J150" i="32"/>
  <c r="I150" i="32"/>
  <c r="H150" i="32"/>
  <c r="G150" i="32"/>
  <c r="F150" i="32"/>
  <c r="E150" i="32"/>
  <c r="J151" i="31"/>
  <c r="I151" i="31"/>
  <c r="H151" i="31"/>
  <c r="G151" i="31"/>
  <c r="F151" i="31"/>
  <c r="E151" i="31"/>
  <c r="N151" i="31"/>
  <c r="U151" i="31" s="1"/>
  <c r="AB151" i="31" s="1"/>
  <c r="M151" i="31"/>
  <c r="T151" i="31" s="1"/>
  <c r="AA151" i="31" s="1"/>
  <c r="L151" i="31"/>
  <c r="S151" i="31" s="1"/>
  <c r="Z151" i="31" s="1"/>
  <c r="Q151" i="31"/>
  <c r="X151" i="31" s="1"/>
  <c r="AE151" i="31" s="1"/>
  <c r="P151" i="31"/>
  <c r="W151" i="31" s="1"/>
  <c r="AD151" i="31" s="1"/>
  <c r="O151" i="31"/>
  <c r="V151" i="31" s="1"/>
  <c r="AC151" i="31" s="1"/>
  <c r="D152" i="31"/>
  <c r="B154" i="31"/>
  <c r="K152" i="31"/>
  <c r="Q151" i="27"/>
  <c r="X151" i="27" s="1"/>
  <c r="AE151" i="27" s="1"/>
  <c r="P151" i="27"/>
  <c r="W151" i="27" s="1"/>
  <c r="AD151" i="27" s="1"/>
  <c r="O151" i="27"/>
  <c r="V151" i="27" s="1"/>
  <c r="AC151" i="27" s="1"/>
  <c r="N151" i="27"/>
  <c r="U151" i="27" s="1"/>
  <c r="AB151" i="27" s="1"/>
  <c r="M151" i="27"/>
  <c r="T151" i="27" s="1"/>
  <c r="AA151" i="27" s="1"/>
  <c r="L151" i="27"/>
  <c r="S151" i="27" s="1"/>
  <c r="Z151" i="27" s="1"/>
  <c r="D152" i="27"/>
  <c r="B154" i="27"/>
  <c r="K152" i="27"/>
  <c r="I151" i="27"/>
  <c r="H151" i="27"/>
  <c r="G151" i="27"/>
  <c r="E151" i="27"/>
  <c r="J151" i="27"/>
  <c r="F151" i="27"/>
  <c r="N151" i="26"/>
  <c r="U151" i="26" s="1"/>
  <c r="AB151" i="26" s="1"/>
  <c r="M151" i="26"/>
  <c r="T151" i="26" s="1"/>
  <c r="AA151" i="26" s="1"/>
  <c r="L151" i="26"/>
  <c r="S151" i="26" s="1"/>
  <c r="Z151" i="26" s="1"/>
  <c r="O151" i="26"/>
  <c r="V151" i="26" s="1"/>
  <c r="AC151" i="26" s="1"/>
  <c r="Q151" i="26"/>
  <c r="X151" i="26" s="1"/>
  <c r="AE151" i="26" s="1"/>
  <c r="P151" i="26"/>
  <c r="W151" i="26" s="1"/>
  <c r="AD151" i="26" s="1"/>
  <c r="J151" i="26"/>
  <c r="H151" i="26"/>
  <c r="G151" i="26"/>
  <c r="F151" i="26"/>
  <c r="E151" i="26"/>
  <c r="I151" i="26"/>
  <c r="D152" i="26"/>
  <c r="B154" i="26"/>
  <c r="K152" i="26"/>
  <c r="O151" i="14"/>
  <c r="P151" i="14"/>
  <c r="L151" i="14"/>
  <c r="Q151" i="14"/>
  <c r="M151" i="14"/>
  <c r="N151" i="14"/>
  <c r="D152" i="14"/>
  <c r="K152" i="14"/>
  <c r="B154" i="14"/>
  <c r="H151" i="14"/>
  <c r="J151" i="14"/>
  <c r="F151" i="14"/>
  <c r="I151" i="14"/>
  <c r="G151" i="14"/>
  <c r="E151" i="14"/>
  <c r="E151" i="32" l="1"/>
  <c r="I151" i="32"/>
  <c r="H151" i="32"/>
  <c r="G151" i="32"/>
  <c r="F151" i="32"/>
  <c r="J151" i="32"/>
  <c r="K152" i="32"/>
  <c r="B154" i="32"/>
  <c r="D152" i="32"/>
  <c r="Q151" i="32"/>
  <c r="X151" i="32" s="1"/>
  <c r="AE151" i="32" s="1"/>
  <c r="P151" i="32"/>
  <c r="W151" i="32" s="1"/>
  <c r="AD151" i="32" s="1"/>
  <c r="O151" i="32"/>
  <c r="V151" i="32" s="1"/>
  <c r="AC151" i="32" s="1"/>
  <c r="N151" i="32"/>
  <c r="U151" i="32" s="1"/>
  <c r="AB151" i="32" s="1"/>
  <c r="M151" i="32"/>
  <c r="T151" i="32" s="1"/>
  <c r="AA151" i="32" s="1"/>
  <c r="L151" i="32"/>
  <c r="S151" i="32" s="1"/>
  <c r="Z151" i="32" s="1"/>
  <c r="D153" i="31"/>
  <c r="B155" i="31"/>
  <c r="K153" i="31"/>
  <c r="Q152" i="31"/>
  <c r="X152" i="31" s="1"/>
  <c r="AE152" i="31" s="1"/>
  <c r="P152" i="31"/>
  <c r="W152" i="31" s="1"/>
  <c r="AD152" i="31" s="1"/>
  <c r="O152" i="31"/>
  <c r="V152" i="31" s="1"/>
  <c r="AC152" i="31" s="1"/>
  <c r="N152" i="31"/>
  <c r="U152" i="31" s="1"/>
  <c r="AB152" i="31" s="1"/>
  <c r="M152" i="31"/>
  <c r="T152" i="31" s="1"/>
  <c r="AA152" i="31" s="1"/>
  <c r="L152" i="31"/>
  <c r="S152" i="31" s="1"/>
  <c r="Z152" i="31" s="1"/>
  <c r="I152" i="31"/>
  <c r="H152" i="31"/>
  <c r="G152" i="31"/>
  <c r="F152" i="31"/>
  <c r="E152" i="31"/>
  <c r="J152" i="31"/>
  <c r="B155" i="27"/>
  <c r="K153" i="27"/>
  <c r="D153" i="27"/>
  <c r="Q152" i="27"/>
  <c r="X152" i="27" s="1"/>
  <c r="AE152" i="27" s="1"/>
  <c r="P152" i="27"/>
  <c r="W152" i="27" s="1"/>
  <c r="AD152" i="27" s="1"/>
  <c r="O152" i="27"/>
  <c r="V152" i="27" s="1"/>
  <c r="AC152" i="27" s="1"/>
  <c r="M152" i="27"/>
  <c r="T152" i="27" s="1"/>
  <c r="AA152" i="27" s="1"/>
  <c r="L152" i="27"/>
  <c r="S152" i="27" s="1"/>
  <c r="Z152" i="27" s="1"/>
  <c r="N152" i="27"/>
  <c r="U152" i="27" s="1"/>
  <c r="AB152" i="27" s="1"/>
  <c r="E152" i="27"/>
  <c r="J152" i="27"/>
  <c r="G152" i="27"/>
  <c r="I152" i="27"/>
  <c r="H152" i="27"/>
  <c r="F152" i="27"/>
  <c r="N152" i="26"/>
  <c r="U152" i="26" s="1"/>
  <c r="AB152" i="26" s="1"/>
  <c r="M152" i="26"/>
  <c r="T152" i="26" s="1"/>
  <c r="AA152" i="26" s="1"/>
  <c r="L152" i="26"/>
  <c r="S152" i="26" s="1"/>
  <c r="Z152" i="26" s="1"/>
  <c r="O152" i="26"/>
  <c r="V152" i="26" s="1"/>
  <c r="AC152" i="26" s="1"/>
  <c r="Q152" i="26"/>
  <c r="X152" i="26" s="1"/>
  <c r="AE152" i="26" s="1"/>
  <c r="P152" i="26"/>
  <c r="W152" i="26" s="1"/>
  <c r="AD152" i="26" s="1"/>
  <c r="B155" i="26"/>
  <c r="K153" i="26"/>
  <c r="D153" i="26"/>
  <c r="G152" i="26"/>
  <c r="F152" i="26"/>
  <c r="J152" i="26"/>
  <c r="I152" i="26"/>
  <c r="H152" i="26"/>
  <c r="E152" i="26"/>
  <c r="H152" i="14"/>
  <c r="G152" i="14"/>
  <c r="E152" i="14"/>
  <c r="F152" i="14"/>
  <c r="J152" i="14"/>
  <c r="I152" i="14"/>
  <c r="O152" i="14"/>
  <c r="Q152" i="14"/>
  <c r="P152" i="14"/>
  <c r="N152" i="14"/>
  <c r="M152" i="14"/>
  <c r="L152" i="14"/>
  <c r="D153" i="14"/>
  <c r="K153" i="14"/>
  <c r="B155" i="14"/>
  <c r="L152" i="32" l="1"/>
  <c r="S152" i="32" s="1"/>
  <c r="Z152" i="32" s="1"/>
  <c r="P152" i="32"/>
  <c r="W152" i="32" s="1"/>
  <c r="AD152" i="32" s="1"/>
  <c r="O152" i="32"/>
  <c r="V152" i="32" s="1"/>
  <c r="AC152" i="32" s="1"/>
  <c r="N152" i="32"/>
  <c r="U152" i="32" s="1"/>
  <c r="AB152" i="32" s="1"/>
  <c r="M152" i="32"/>
  <c r="T152" i="32" s="1"/>
  <c r="AA152" i="32" s="1"/>
  <c r="Q152" i="32"/>
  <c r="X152" i="32" s="1"/>
  <c r="AE152" i="32" s="1"/>
  <c r="J152" i="32"/>
  <c r="F152" i="32"/>
  <c r="I152" i="32"/>
  <c r="H152" i="32"/>
  <c r="G152" i="32"/>
  <c r="E152" i="32"/>
  <c r="B155" i="32"/>
  <c r="K153" i="32"/>
  <c r="D153" i="32"/>
  <c r="K154" i="31"/>
  <c r="D154" i="31"/>
  <c r="B156" i="31"/>
  <c r="P153" i="31"/>
  <c r="W153" i="31" s="1"/>
  <c r="AD153" i="31" s="1"/>
  <c r="O153" i="31"/>
  <c r="V153" i="31" s="1"/>
  <c r="AC153" i="31" s="1"/>
  <c r="N153" i="31"/>
  <c r="U153" i="31" s="1"/>
  <c r="AB153" i="31" s="1"/>
  <c r="M153" i="31"/>
  <c r="T153" i="31" s="1"/>
  <c r="AA153" i="31" s="1"/>
  <c r="L153" i="31"/>
  <c r="S153" i="31" s="1"/>
  <c r="Z153" i="31" s="1"/>
  <c r="Q153" i="31"/>
  <c r="X153" i="31" s="1"/>
  <c r="AE153" i="31" s="1"/>
  <c r="J153" i="31"/>
  <c r="I153" i="31"/>
  <c r="H153" i="31"/>
  <c r="G153" i="31"/>
  <c r="F153" i="31"/>
  <c r="E153" i="31"/>
  <c r="I153" i="27"/>
  <c r="H153" i="27"/>
  <c r="G153" i="27"/>
  <c r="F153" i="27"/>
  <c r="E153" i="27"/>
  <c r="J153" i="27"/>
  <c r="M153" i="27"/>
  <c r="T153" i="27" s="1"/>
  <c r="AA153" i="27" s="1"/>
  <c r="L153" i="27"/>
  <c r="S153" i="27" s="1"/>
  <c r="Z153" i="27" s="1"/>
  <c r="Q153" i="27"/>
  <c r="X153" i="27" s="1"/>
  <c r="AE153" i="27" s="1"/>
  <c r="O153" i="27"/>
  <c r="V153" i="27" s="1"/>
  <c r="AC153" i="27" s="1"/>
  <c r="P153" i="27"/>
  <c r="W153" i="27" s="1"/>
  <c r="AD153" i="27" s="1"/>
  <c r="N153" i="27"/>
  <c r="U153" i="27" s="1"/>
  <c r="AB153" i="27" s="1"/>
  <c r="D154" i="27"/>
  <c r="B156" i="27"/>
  <c r="K154" i="27"/>
  <c r="O153" i="26"/>
  <c r="V153" i="26" s="1"/>
  <c r="AC153" i="26" s="1"/>
  <c r="N153" i="26"/>
  <c r="U153" i="26" s="1"/>
  <c r="AB153" i="26" s="1"/>
  <c r="P153" i="26"/>
  <c r="W153" i="26" s="1"/>
  <c r="AD153" i="26" s="1"/>
  <c r="M153" i="26"/>
  <c r="T153" i="26" s="1"/>
  <c r="AA153" i="26" s="1"/>
  <c r="L153" i="26"/>
  <c r="S153" i="26" s="1"/>
  <c r="Z153" i="26" s="1"/>
  <c r="Q153" i="26"/>
  <c r="X153" i="26" s="1"/>
  <c r="AE153" i="26" s="1"/>
  <c r="J153" i="26"/>
  <c r="I153" i="26"/>
  <c r="H153" i="26"/>
  <c r="G153" i="26"/>
  <c r="F153" i="26"/>
  <c r="E153" i="26"/>
  <c r="B156" i="26"/>
  <c r="K154" i="26"/>
  <c r="D154" i="26"/>
  <c r="D154" i="14"/>
  <c r="K154" i="14"/>
  <c r="B156" i="14"/>
  <c r="L153" i="14"/>
  <c r="O153" i="14"/>
  <c r="Q153" i="14"/>
  <c r="N153" i="14"/>
  <c r="P153" i="14"/>
  <c r="M153" i="14"/>
  <c r="F153" i="14"/>
  <c r="E153" i="14"/>
  <c r="J153" i="14"/>
  <c r="G153" i="14"/>
  <c r="H153" i="14"/>
  <c r="I153" i="14"/>
  <c r="G153" i="32" l="1"/>
  <c r="F153" i="32"/>
  <c r="E153" i="32"/>
  <c r="J153" i="32"/>
  <c r="I153" i="32"/>
  <c r="H153" i="32"/>
  <c r="Q153" i="32"/>
  <c r="X153" i="32" s="1"/>
  <c r="AE153" i="32" s="1"/>
  <c r="M153" i="32"/>
  <c r="T153" i="32" s="1"/>
  <c r="AA153" i="32" s="1"/>
  <c r="P153" i="32"/>
  <c r="W153" i="32" s="1"/>
  <c r="AD153" i="32" s="1"/>
  <c r="O153" i="32"/>
  <c r="V153" i="32" s="1"/>
  <c r="AC153" i="32" s="1"/>
  <c r="N153" i="32"/>
  <c r="U153" i="32" s="1"/>
  <c r="AB153" i="32" s="1"/>
  <c r="L153" i="32"/>
  <c r="S153" i="32" s="1"/>
  <c r="Z153" i="32" s="1"/>
  <c r="B156" i="32"/>
  <c r="D154" i="32"/>
  <c r="K154" i="32"/>
  <c r="J154" i="31"/>
  <c r="I154" i="31"/>
  <c r="H154" i="31"/>
  <c r="G154" i="31"/>
  <c r="F154" i="31"/>
  <c r="E154" i="31"/>
  <c r="D155" i="31"/>
  <c r="B157" i="31"/>
  <c r="K155" i="31"/>
  <c r="Q154" i="31"/>
  <c r="X154" i="31" s="1"/>
  <c r="AE154" i="31" s="1"/>
  <c r="P154" i="31"/>
  <c r="W154" i="31" s="1"/>
  <c r="AD154" i="31" s="1"/>
  <c r="O154" i="31"/>
  <c r="V154" i="31" s="1"/>
  <c r="AC154" i="31" s="1"/>
  <c r="N154" i="31"/>
  <c r="U154" i="31" s="1"/>
  <c r="AB154" i="31" s="1"/>
  <c r="M154" i="31"/>
  <c r="T154" i="31" s="1"/>
  <c r="AA154" i="31" s="1"/>
  <c r="L154" i="31"/>
  <c r="S154" i="31" s="1"/>
  <c r="Z154" i="31" s="1"/>
  <c r="Q154" i="27"/>
  <c r="X154" i="27" s="1"/>
  <c r="AE154" i="27" s="1"/>
  <c r="P154" i="27"/>
  <c r="W154" i="27" s="1"/>
  <c r="AD154" i="27" s="1"/>
  <c r="O154" i="27"/>
  <c r="V154" i="27" s="1"/>
  <c r="AC154" i="27" s="1"/>
  <c r="N154" i="27"/>
  <c r="U154" i="27" s="1"/>
  <c r="AB154" i="27" s="1"/>
  <c r="M154" i="27"/>
  <c r="T154" i="27" s="1"/>
  <c r="AA154" i="27" s="1"/>
  <c r="L154" i="27"/>
  <c r="S154" i="27" s="1"/>
  <c r="Z154" i="27" s="1"/>
  <c r="D155" i="27"/>
  <c r="B157" i="27"/>
  <c r="K155" i="27"/>
  <c r="I154" i="27"/>
  <c r="H154" i="27"/>
  <c r="G154" i="27"/>
  <c r="E154" i="27"/>
  <c r="J154" i="27"/>
  <c r="F154" i="27"/>
  <c r="J154" i="26"/>
  <c r="I154" i="26"/>
  <c r="H154" i="26"/>
  <c r="G154" i="26"/>
  <c r="F154" i="26"/>
  <c r="E154" i="26"/>
  <c r="L154" i="26"/>
  <c r="S154" i="26" s="1"/>
  <c r="Z154" i="26" s="1"/>
  <c r="Q154" i="26"/>
  <c r="X154" i="26" s="1"/>
  <c r="AE154" i="26" s="1"/>
  <c r="P154" i="26"/>
  <c r="W154" i="26" s="1"/>
  <c r="AD154" i="26" s="1"/>
  <c r="O154" i="26"/>
  <c r="V154" i="26" s="1"/>
  <c r="AC154" i="26" s="1"/>
  <c r="M154" i="26"/>
  <c r="T154" i="26" s="1"/>
  <c r="AA154" i="26" s="1"/>
  <c r="N154" i="26"/>
  <c r="U154" i="26" s="1"/>
  <c r="AB154" i="26" s="1"/>
  <c r="B157" i="26"/>
  <c r="K155" i="26"/>
  <c r="D155" i="26"/>
  <c r="D155" i="14"/>
  <c r="B157" i="14"/>
  <c r="K155" i="14"/>
  <c r="N154" i="14"/>
  <c r="M154" i="14"/>
  <c r="O154" i="14"/>
  <c r="L154" i="14"/>
  <c r="Q154" i="14"/>
  <c r="P154" i="14"/>
  <c r="J154" i="14"/>
  <c r="F154" i="14"/>
  <c r="I154" i="14"/>
  <c r="G154" i="14"/>
  <c r="H154" i="14"/>
  <c r="E154" i="14"/>
  <c r="N154" i="32" l="1"/>
  <c r="U154" i="32" s="1"/>
  <c r="AB154" i="32" s="1"/>
  <c r="M154" i="32"/>
  <c r="T154" i="32" s="1"/>
  <c r="AA154" i="32" s="1"/>
  <c r="L154" i="32"/>
  <c r="S154" i="32" s="1"/>
  <c r="Z154" i="32" s="1"/>
  <c r="Q154" i="32"/>
  <c r="X154" i="32" s="1"/>
  <c r="AE154" i="32" s="1"/>
  <c r="P154" i="32"/>
  <c r="W154" i="32" s="1"/>
  <c r="AD154" i="32" s="1"/>
  <c r="O154" i="32"/>
  <c r="V154" i="32" s="1"/>
  <c r="AC154" i="32" s="1"/>
  <c r="H154" i="32"/>
  <c r="F154" i="32"/>
  <c r="J154" i="32"/>
  <c r="I154" i="32"/>
  <c r="G154" i="32"/>
  <c r="E154" i="32"/>
  <c r="B157" i="32"/>
  <c r="K155" i="32"/>
  <c r="D155" i="32"/>
  <c r="Q155" i="31"/>
  <c r="X155" i="31" s="1"/>
  <c r="AE155" i="31" s="1"/>
  <c r="P155" i="31"/>
  <c r="W155" i="31" s="1"/>
  <c r="AD155" i="31" s="1"/>
  <c r="O155" i="31"/>
  <c r="V155" i="31" s="1"/>
  <c r="AC155" i="31" s="1"/>
  <c r="N155" i="31"/>
  <c r="U155" i="31" s="1"/>
  <c r="AB155" i="31" s="1"/>
  <c r="M155" i="31"/>
  <c r="T155" i="31" s="1"/>
  <c r="AA155" i="31" s="1"/>
  <c r="L155" i="31"/>
  <c r="S155" i="31" s="1"/>
  <c r="Z155" i="31" s="1"/>
  <c r="B158" i="31"/>
  <c r="K156" i="31"/>
  <c r="D156" i="31"/>
  <c r="F155" i="31"/>
  <c r="E155" i="31"/>
  <c r="J155" i="31"/>
  <c r="I155" i="31"/>
  <c r="H155" i="31"/>
  <c r="G155" i="31"/>
  <c r="Q155" i="27"/>
  <c r="X155" i="27" s="1"/>
  <c r="AE155" i="27" s="1"/>
  <c r="P155" i="27"/>
  <c r="W155" i="27" s="1"/>
  <c r="AD155" i="27" s="1"/>
  <c r="O155" i="27"/>
  <c r="V155" i="27" s="1"/>
  <c r="AC155" i="27" s="1"/>
  <c r="M155" i="27"/>
  <c r="T155" i="27" s="1"/>
  <c r="AA155" i="27" s="1"/>
  <c r="L155" i="27"/>
  <c r="S155" i="27" s="1"/>
  <c r="Z155" i="27" s="1"/>
  <c r="N155" i="27"/>
  <c r="U155" i="27" s="1"/>
  <c r="AB155" i="27" s="1"/>
  <c r="E155" i="27"/>
  <c r="J155" i="27"/>
  <c r="I155" i="27"/>
  <c r="G155" i="27"/>
  <c r="H155" i="27"/>
  <c r="F155" i="27"/>
  <c r="B158" i="27"/>
  <c r="K156" i="27"/>
  <c r="D156" i="27"/>
  <c r="H155" i="26"/>
  <c r="G155" i="26"/>
  <c r="F155" i="26"/>
  <c r="J155" i="26"/>
  <c r="I155" i="26"/>
  <c r="E155" i="26"/>
  <c r="Q155" i="26"/>
  <c r="X155" i="26" s="1"/>
  <c r="AE155" i="26" s="1"/>
  <c r="P155" i="26"/>
  <c r="W155" i="26" s="1"/>
  <c r="AD155" i="26" s="1"/>
  <c r="N155" i="26"/>
  <c r="U155" i="26" s="1"/>
  <c r="AB155" i="26" s="1"/>
  <c r="M155" i="26"/>
  <c r="T155" i="26" s="1"/>
  <c r="AA155" i="26" s="1"/>
  <c r="L155" i="26"/>
  <c r="S155" i="26" s="1"/>
  <c r="Z155" i="26" s="1"/>
  <c r="O155" i="26"/>
  <c r="V155" i="26" s="1"/>
  <c r="AC155" i="26" s="1"/>
  <c r="D156" i="26"/>
  <c r="B158" i="26"/>
  <c r="K156" i="26"/>
  <c r="D156" i="14"/>
  <c r="K156" i="14"/>
  <c r="B158" i="14"/>
  <c r="L155" i="14"/>
  <c r="Q155" i="14"/>
  <c r="P155" i="14"/>
  <c r="O155" i="14"/>
  <c r="N155" i="14"/>
  <c r="M155" i="14"/>
  <c r="J155" i="14"/>
  <c r="I155" i="14"/>
  <c r="H155" i="14"/>
  <c r="F155" i="14"/>
  <c r="G155" i="14"/>
  <c r="E155" i="14"/>
  <c r="I155" i="32" l="1"/>
  <c r="H155" i="32"/>
  <c r="G155" i="32"/>
  <c r="J155" i="32"/>
  <c r="F155" i="32"/>
  <c r="E155" i="32"/>
  <c r="P155" i="32"/>
  <c r="W155" i="32" s="1"/>
  <c r="AD155" i="32" s="1"/>
  <c r="O155" i="32"/>
  <c r="V155" i="32" s="1"/>
  <c r="AC155" i="32" s="1"/>
  <c r="N155" i="32"/>
  <c r="U155" i="32" s="1"/>
  <c r="AB155" i="32" s="1"/>
  <c r="M155" i="32"/>
  <c r="T155" i="32" s="1"/>
  <c r="AA155" i="32" s="1"/>
  <c r="Q155" i="32"/>
  <c r="X155" i="32" s="1"/>
  <c r="AE155" i="32" s="1"/>
  <c r="L155" i="32"/>
  <c r="S155" i="32" s="1"/>
  <c r="Z155" i="32" s="1"/>
  <c r="D156" i="32"/>
  <c r="B158" i="32"/>
  <c r="K156" i="32"/>
  <c r="M156" i="31"/>
  <c r="T156" i="31" s="1"/>
  <c r="AA156" i="31" s="1"/>
  <c r="L156" i="31"/>
  <c r="S156" i="31" s="1"/>
  <c r="Z156" i="31" s="1"/>
  <c r="Q156" i="31"/>
  <c r="X156" i="31" s="1"/>
  <c r="AE156" i="31" s="1"/>
  <c r="P156" i="31"/>
  <c r="W156" i="31" s="1"/>
  <c r="AD156" i="31" s="1"/>
  <c r="O156" i="31"/>
  <c r="V156" i="31" s="1"/>
  <c r="AC156" i="31" s="1"/>
  <c r="N156" i="31"/>
  <c r="U156" i="31" s="1"/>
  <c r="AB156" i="31" s="1"/>
  <c r="D157" i="31"/>
  <c r="B159" i="31"/>
  <c r="K157" i="31"/>
  <c r="J156" i="31"/>
  <c r="I156" i="31"/>
  <c r="H156" i="31"/>
  <c r="G156" i="31"/>
  <c r="F156" i="31"/>
  <c r="E156" i="31"/>
  <c r="M156" i="27"/>
  <c r="T156" i="27" s="1"/>
  <c r="AA156" i="27" s="1"/>
  <c r="L156" i="27"/>
  <c r="S156" i="27" s="1"/>
  <c r="Z156" i="27" s="1"/>
  <c r="Q156" i="27"/>
  <c r="X156" i="27" s="1"/>
  <c r="AE156" i="27" s="1"/>
  <c r="O156" i="27"/>
  <c r="V156" i="27" s="1"/>
  <c r="AC156" i="27" s="1"/>
  <c r="P156" i="27"/>
  <c r="W156" i="27" s="1"/>
  <c r="AD156" i="27" s="1"/>
  <c r="N156" i="27"/>
  <c r="U156" i="27" s="1"/>
  <c r="AB156" i="27" s="1"/>
  <c r="I156" i="27"/>
  <c r="H156" i="27"/>
  <c r="G156" i="27"/>
  <c r="F156" i="27"/>
  <c r="E156" i="27"/>
  <c r="J156" i="27"/>
  <c r="D157" i="27"/>
  <c r="B159" i="27"/>
  <c r="K157" i="27"/>
  <c r="B159" i="26"/>
  <c r="K157" i="26"/>
  <c r="D157" i="26"/>
  <c r="P156" i="26"/>
  <c r="W156" i="26" s="1"/>
  <c r="AD156" i="26" s="1"/>
  <c r="O156" i="26"/>
  <c r="V156" i="26" s="1"/>
  <c r="AC156" i="26" s="1"/>
  <c r="N156" i="26"/>
  <c r="U156" i="26" s="1"/>
  <c r="AB156" i="26" s="1"/>
  <c r="Q156" i="26"/>
  <c r="X156" i="26" s="1"/>
  <c r="AE156" i="26" s="1"/>
  <c r="M156" i="26"/>
  <c r="T156" i="26" s="1"/>
  <c r="AA156" i="26" s="1"/>
  <c r="L156" i="26"/>
  <c r="S156" i="26" s="1"/>
  <c r="Z156" i="26" s="1"/>
  <c r="H156" i="26"/>
  <c r="G156" i="26"/>
  <c r="F156" i="26"/>
  <c r="I156" i="26"/>
  <c r="J156" i="26"/>
  <c r="E156" i="26"/>
  <c r="L156" i="14"/>
  <c r="Q156" i="14"/>
  <c r="P156" i="14"/>
  <c r="O156" i="14"/>
  <c r="N156" i="14"/>
  <c r="M156" i="14"/>
  <c r="D157" i="14"/>
  <c r="K157" i="14"/>
  <c r="B159" i="14"/>
  <c r="H156" i="14"/>
  <c r="G156" i="14"/>
  <c r="E156" i="14"/>
  <c r="J156" i="14"/>
  <c r="F156" i="14"/>
  <c r="I156" i="14"/>
  <c r="P156" i="32" l="1"/>
  <c r="W156" i="32" s="1"/>
  <c r="AD156" i="32" s="1"/>
  <c r="O156" i="32"/>
  <c r="V156" i="32" s="1"/>
  <c r="AC156" i="32" s="1"/>
  <c r="N156" i="32"/>
  <c r="U156" i="32" s="1"/>
  <c r="AB156" i="32" s="1"/>
  <c r="Q156" i="32"/>
  <c r="X156" i="32" s="1"/>
  <c r="AE156" i="32" s="1"/>
  <c r="M156" i="32"/>
  <c r="T156" i="32" s="1"/>
  <c r="AA156" i="32" s="1"/>
  <c r="L156" i="32"/>
  <c r="S156" i="32" s="1"/>
  <c r="Z156" i="32" s="1"/>
  <c r="K157" i="32"/>
  <c r="D157" i="32"/>
  <c r="B159" i="32"/>
  <c r="J156" i="32"/>
  <c r="I156" i="32"/>
  <c r="H156" i="32"/>
  <c r="G156" i="32"/>
  <c r="F156" i="32"/>
  <c r="E156" i="32"/>
  <c r="H157" i="31"/>
  <c r="G157" i="31"/>
  <c r="F157" i="31"/>
  <c r="E157" i="31"/>
  <c r="J157" i="31"/>
  <c r="I157" i="31"/>
  <c r="Q157" i="31"/>
  <c r="X157" i="31" s="1"/>
  <c r="AE157" i="31" s="1"/>
  <c r="P157" i="31"/>
  <c r="W157" i="31" s="1"/>
  <c r="AD157" i="31" s="1"/>
  <c r="O157" i="31"/>
  <c r="V157" i="31" s="1"/>
  <c r="AC157" i="31" s="1"/>
  <c r="N157" i="31"/>
  <c r="U157" i="31" s="1"/>
  <c r="AB157" i="31" s="1"/>
  <c r="M157" i="31"/>
  <c r="T157" i="31" s="1"/>
  <c r="AA157" i="31" s="1"/>
  <c r="L157" i="31"/>
  <c r="S157" i="31" s="1"/>
  <c r="Z157" i="31" s="1"/>
  <c r="B160" i="31"/>
  <c r="K158" i="31"/>
  <c r="D158" i="31"/>
  <c r="Q157" i="27"/>
  <c r="X157" i="27" s="1"/>
  <c r="AE157" i="27" s="1"/>
  <c r="P157" i="27"/>
  <c r="W157" i="27" s="1"/>
  <c r="AD157" i="27" s="1"/>
  <c r="O157" i="27"/>
  <c r="V157" i="27" s="1"/>
  <c r="AC157" i="27" s="1"/>
  <c r="N157" i="27"/>
  <c r="U157" i="27" s="1"/>
  <c r="AB157" i="27" s="1"/>
  <c r="M157" i="27"/>
  <c r="T157" i="27" s="1"/>
  <c r="AA157" i="27" s="1"/>
  <c r="L157" i="27"/>
  <c r="S157" i="27" s="1"/>
  <c r="Z157" i="27" s="1"/>
  <c r="B160" i="27"/>
  <c r="D158" i="27"/>
  <c r="K158" i="27"/>
  <c r="I157" i="27"/>
  <c r="H157" i="27"/>
  <c r="G157" i="27"/>
  <c r="E157" i="27"/>
  <c r="J157" i="27"/>
  <c r="F157" i="27"/>
  <c r="J157" i="26"/>
  <c r="I157" i="26"/>
  <c r="H157" i="26"/>
  <c r="F157" i="26"/>
  <c r="E157" i="26"/>
  <c r="G157" i="26"/>
  <c r="L157" i="26"/>
  <c r="S157" i="26" s="1"/>
  <c r="Z157" i="26" s="1"/>
  <c r="M157" i="26"/>
  <c r="T157" i="26" s="1"/>
  <c r="AA157" i="26" s="1"/>
  <c r="Q157" i="26"/>
  <c r="X157" i="26" s="1"/>
  <c r="AE157" i="26" s="1"/>
  <c r="N157" i="26"/>
  <c r="U157" i="26" s="1"/>
  <c r="AB157" i="26" s="1"/>
  <c r="P157" i="26"/>
  <c r="W157" i="26" s="1"/>
  <c r="AD157" i="26" s="1"/>
  <c r="O157" i="26"/>
  <c r="V157" i="26" s="1"/>
  <c r="AC157" i="26" s="1"/>
  <c r="D158" i="26"/>
  <c r="K158" i="26"/>
  <c r="B160" i="26"/>
  <c r="K158" i="14"/>
  <c r="B160" i="14"/>
  <c r="D158" i="14"/>
  <c r="F157" i="14"/>
  <c r="E157" i="14"/>
  <c r="J157" i="14"/>
  <c r="H157" i="14"/>
  <c r="G157" i="14"/>
  <c r="I157" i="14"/>
  <c r="L157" i="14"/>
  <c r="Q157" i="14"/>
  <c r="P157" i="14"/>
  <c r="O157" i="14"/>
  <c r="N157" i="14"/>
  <c r="M157" i="14"/>
  <c r="J157" i="32" l="1"/>
  <c r="I157" i="32"/>
  <c r="H157" i="32"/>
  <c r="F157" i="32"/>
  <c r="E157" i="32"/>
  <c r="G157" i="32"/>
  <c r="D158" i="32"/>
  <c r="B160" i="32"/>
  <c r="K158" i="32"/>
  <c r="Q157" i="32"/>
  <c r="X157" i="32" s="1"/>
  <c r="AE157" i="32" s="1"/>
  <c r="P157" i="32"/>
  <c r="W157" i="32" s="1"/>
  <c r="AD157" i="32" s="1"/>
  <c r="O157" i="32"/>
  <c r="V157" i="32" s="1"/>
  <c r="AC157" i="32" s="1"/>
  <c r="N157" i="32"/>
  <c r="U157" i="32" s="1"/>
  <c r="AB157" i="32" s="1"/>
  <c r="M157" i="32"/>
  <c r="T157" i="32" s="1"/>
  <c r="AA157" i="32" s="1"/>
  <c r="L157" i="32"/>
  <c r="S157" i="32" s="1"/>
  <c r="Z157" i="32" s="1"/>
  <c r="O158" i="31"/>
  <c r="V158" i="31" s="1"/>
  <c r="AC158" i="31" s="1"/>
  <c r="N158" i="31"/>
  <c r="U158" i="31" s="1"/>
  <c r="AB158" i="31" s="1"/>
  <c r="M158" i="31"/>
  <c r="T158" i="31" s="1"/>
  <c r="AA158" i="31" s="1"/>
  <c r="L158" i="31"/>
  <c r="S158" i="31" s="1"/>
  <c r="Z158" i="31" s="1"/>
  <c r="Q158" i="31"/>
  <c r="X158" i="31" s="1"/>
  <c r="AE158" i="31" s="1"/>
  <c r="P158" i="31"/>
  <c r="W158" i="31" s="1"/>
  <c r="AD158" i="31" s="1"/>
  <c r="J158" i="31"/>
  <c r="I158" i="31"/>
  <c r="H158" i="31"/>
  <c r="G158" i="31"/>
  <c r="F158" i="31"/>
  <c r="E158" i="31"/>
  <c r="D159" i="31"/>
  <c r="B161" i="31"/>
  <c r="K159" i="31"/>
  <c r="Q158" i="27"/>
  <c r="X158" i="27" s="1"/>
  <c r="AE158" i="27" s="1"/>
  <c r="P158" i="27"/>
  <c r="W158" i="27" s="1"/>
  <c r="AD158" i="27" s="1"/>
  <c r="O158" i="27"/>
  <c r="V158" i="27" s="1"/>
  <c r="AC158" i="27" s="1"/>
  <c r="M158" i="27"/>
  <c r="T158" i="27" s="1"/>
  <c r="AA158" i="27" s="1"/>
  <c r="L158" i="27"/>
  <c r="S158" i="27" s="1"/>
  <c r="Z158" i="27" s="1"/>
  <c r="N158" i="27"/>
  <c r="U158" i="27" s="1"/>
  <c r="AB158" i="27" s="1"/>
  <c r="B161" i="27"/>
  <c r="K159" i="27"/>
  <c r="D159" i="27"/>
  <c r="E158" i="27"/>
  <c r="J158" i="27"/>
  <c r="I158" i="27"/>
  <c r="G158" i="27"/>
  <c r="H158" i="27"/>
  <c r="F158" i="27"/>
  <c r="D159" i="26"/>
  <c r="B161" i="26"/>
  <c r="K159" i="26"/>
  <c r="N158" i="26"/>
  <c r="U158" i="26" s="1"/>
  <c r="AB158" i="26" s="1"/>
  <c r="M158" i="26"/>
  <c r="T158" i="26" s="1"/>
  <c r="AA158" i="26" s="1"/>
  <c r="L158" i="26"/>
  <c r="S158" i="26" s="1"/>
  <c r="Z158" i="26" s="1"/>
  <c r="O158" i="26"/>
  <c r="V158" i="26" s="1"/>
  <c r="AC158" i="26" s="1"/>
  <c r="P158" i="26"/>
  <c r="W158" i="26" s="1"/>
  <c r="AD158" i="26" s="1"/>
  <c r="Q158" i="26"/>
  <c r="X158" i="26" s="1"/>
  <c r="AE158" i="26" s="1"/>
  <c r="H158" i="26"/>
  <c r="G158" i="26"/>
  <c r="F158" i="26"/>
  <c r="J158" i="26"/>
  <c r="I158" i="26"/>
  <c r="E158" i="26"/>
  <c r="D159" i="14"/>
  <c r="B161" i="14"/>
  <c r="K159" i="14"/>
  <c r="I158" i="14"/>
  <c r="G158" i="14"/>
  <c r="J158" i="14"/>
  <c r="H158" i="14"/>
  <c r="E158" i="14"/>
  <c r="F158" i="14"/>
  <c r="N158" i="14"/>
  <c r="Q158" i="14"/>
  <c r="P158" i="14"/>
  <c r="L158" i="14"/>
  <c r="O158" i="14"/>
  <c r="M158" i="14"/>
  <c r="F158" i="32" l="1"/>
  <c r="E158" i="32"/>
  <c r="J158" i="32"/>
  <c r="I158" i="32"/>
  <c r="H158" i="32"/>
  <c r="G158" i="32"/>
  <c r="Q158" i="32"/>
  <c r="X158" i="32" s="1"/>
  <c r="AE158" i="32" s="1"/>
  <c r="P158" i="32"/>
  <c r="W158" i="32" s="1"/>
  <c r="AD158" i="32" s="1"/>
  <c r="O158" i="32"/>
  <c r="V158" i="32" s="1"/>
  <c r="AC158" i="32" s="1"/>
  <c r="M158" i="32"/>
  <c r="T158" i="32" s="1"/>
  <c r="AA158" i="32" s="1"/>
  <c r="L158" i="32"/>
  <c r="S158" i="32" s="1"/>
  <c r="Z158" i="32" s="1"/>
  <c r="N158" i="32"/>
  <c r="U158" i="32" s="1"/>
  <c r="AB158" i="32" s="1"/>
  <c r="B161" i="32"/>
  <c r="K159" i="32"/>
  <c r="D159" i="32"/>
  <c r="D160" i="31"/>
  <c r="B162" i="31"/>
  <c r="K160" i="31"/>
  <c r="Q159" i="31"/>
  <c r="X159" i="31" s="1"/>
  <c r="AE159" i="31" s="1"/>
  <c r="P159" i="31"/>
  <c r="W159" i="31" s="1"/>
  <c r="AD159" i="31" s="1"/>
  <c r="O159" i="31"/>
  <c r="V159" i="31" s="1"/>
  <c r="AC159" i="31" s="1"/>
  <c r="N159" i="31"/>
  <c r="U159" i="31" s="1"/>
  <c r="AB159" i="31" s="1"/>
  <c r="M159" i="31"/>
  <c r="T159" i="31" s="1"/>
  <c r="AA159" i="31" s="1"/>
  <c r="L159" i="31"/>
  <c r="S159" i="31" s="1"/>
  <c r="Z159" i="31" s="1"/>
  <c r="J159" i="31"/>
  <c r="I159" i="31"/>
  <c r="H159" i="31"/>
  <c r="G159" i="31"/>
  <c r="F159" i="31"/>
  <c r="E159" i="31"/>
  <c r="G159" i="27"/>
  <c r="J159" i="27"/>
  <c r="I159" i="27"/>
  <c r="H159" i="27"/>
  <c r="F159" i="27"/>
  <c r="E159" i="27"/>
  <c r="K160" i="27"/>
  <c r="B162" i="27"/>
  <c r="D160" i="27"/>
  <c r="N159" i="27"/>
  <c r="U159" i="27" s="1"/>
  <c r="AB159" i="27" s="1"/>
  <c r="M159" i="27"/>
  <c r="T159" i="27" s="1"/>
  <c r="AA159" i="27" s="1"/>
  <c r="L159" i="27"/>
  <c r="S159" i="27" s="1"/>
  <c r="Z159" i="27" s="1"/>
  <c r="P159" i="27"/>
  <c r="W159" i="27" s="1"/>
  <c r="AD159" i="27" s="1"/>
  <c r="Q159" i="27"/>
  <c r="X159" i="27" s="1"/>
  <c r="AE159" i="27" s="1"/>
  <c r="O159" i="27"/>
  <c r="V159" i="27" s="1"/>
  <c r="AC159" i="27" s="1"/>
  <c r="P159" i="26"/>
  <c r="W159" i="26" s="1"/>
  <c r="AD159" i="26" s="1"/>
  <c r="O159" i="26"/>
  <c r="V159" i="26" s="1"/>
  <c r="AC159" i="26" s="1"/>
  <c r="N159" i="26"/>
  <c r="U159" i="26" s="1"/>
  <c r="AB159" i="26" s="1"/>
  <c r="Q159" i="26"/>
  <c r="X159" i="26" s="1"/>
  <c r="AE159" i="26" s="1"/>
  <c r="L159" i="26"/>
  <c r="S159" i="26" s="1"/>
  <c r="Z159" i="26" s="1"/>
  <c r="M159" i="26"/>
  <c r="T159" i="26" s="1"/>
  <c r="AA159" i="26" s="1"/>
  <c r="B162" i="26"/>
  <c r="K160" i="26"/>
  <c r="D160" i="26"/>
  <c r="J159" i="26"/>
  <c r="I159" i="26"/>
  <c r="H159" i="26"/>
  <c r="E159" i="26"/>
  <c r="G159" i="26"/>
  <c r="F159" i="26"/>
  <c r="B162" i="14"/>
  <c r="K160" i="14"/>
  <c r="D160" i="14"/>
  <c r="Q159" i="14"/>
  <c r="N159" i="14"/>
  <c r="L159" i="14"/>
  <c r="P159" i="14"/>
  <c r="O159" i="14"/>
  <c r="M159" i="14"/>
  <c r="E159" i="14"/>
  <c r="I159" i="14"/>
  <c r="H159" i="14"/>
  <c r="G159" i="14"/>
  <c r="F159" i="14"/>
  <c r="J159" i="14"/>
  <c r="J159" i="32" l="1"/>
  <c r="H159" i="32"/>
  <c r="G159" i="32"/>
  <c r="F159" i="32"/>
  <c r="E159" i="32"/>
  <c r="I159" i="32"/>
  <c r="M159" i="32"/>
  <c r="T159" i="32" s="1"/>
  <c r="AA159" i="32" s="1"/>
  <c r="L159" i="32"/>
  <c r="S159" i="32" s="1"/>
  <c r="Z159" i="32" s="1"/>
  <c r="Q159" i="32"/>
  <c r="X159" i="32" s="1"/>
  <c r="AE159" i="32" s="1"/>
  <c r="P159" i="32"/>
  <c r="W159" i="32" s="1"/>
  <c r="AD159" i="32" s="1"/>
  <c r="O159" i="32"/>
  <c r="V159" i="32" s="1"/>
  <c r="AC159" i="32" s="1"/>
  <c r="N159" i="32"/>
  <c r="U159" i="32" s="1"/>
  <c r="AB159" i="32" s="1"/>
  <c r="B162" i="32"/>
  <c r="K160" i="32"/>
  <c r="D160" i="32"/>
  <c r="Q160" i="31"/>
  <c r="X160" i="31" s="1"/>
  <c r="AE160" i="31" s="1"/>
  <c r="P160" i="31"/>
  <c r="W160" i="31" s="1"/>
  <c r="AD160" i="31" s="1"/>
  <c r="O160" i="31"/>
  <c r="V160" i="31" s="1"/>
  <c r="AC160" i="31" s="1"/>
  <c r="N160" i="31"/>
  <c r="U160" i="31" s="1"/>
  <c r="AB160" i="31" s="1"/>
  <c r="M160" i="31"/>
  <c r="T160" i="31" s="1"/>
  <c r="AA160" i="31" s="1"/>
  <c r="L160" i="31"/>
  <c r="S160" i="31" s="1"/>
  <c r="Z160" i="31" s="1"/>
  <c r="K161" i="31"/>
  <c r="D161" i="31"/>
  <c r="B163" i="31"/>
  <c r="E160" i="31"/>
  <c r="J160" i="31"/>
  <c r="I160" i="31"/>
  <c r="H160" i="31"/>
  <c r="G160" i="31"/>
  <c r="F160" i="31"/>
  <c r="J160" i="27"/>
  <c r="H160" i="27"/>
  <c r="G160" i="27"/>
  <c r="F160" i="27"/>
  <c r="E160" i="27"/>
  <c r="I160" i="27"/>
  <c r="B163" i="27"/>
  <c r="K161" i="27"/>
  <c r="D161" i="27"/>
  <c r="O160" i="27"/>
  <c r="V160" i="27" s="1"/>
  <c r="AC160" i="27" s="1"/>
  <c r="L160" i="27"/>
  <c r="S160" i="27" s="1"/>
  <c r="Z160" i="27" s="1"/>
  <c r="Q160" i="27"/>
  <c r="X160" i="27" s="1"/>
  <c r="AE160" i="27" s="1"/>
  <c r="N160" i="27"/>
  <c r="U160" i="27" s="1"/>
  <c r="AB160" i="27" s="1"/>
  <c r="P160" i="27"/>
  <c r="W160" i="27" s="1"/>
  <c r="AD160" i="27" s="1"/>
  <c r="M160" i="27"/>
  <c r="T160" i="27" s="1"/>
  <c r="AA160" i="27" s="1"/>
  <c r="L160" i="26"/>
  <c r="S160" i="26" s="1"/>
  <c r="Z160" i="26" s="1"/>
  <c r="Q160" i="26"/>
  <c r="X160" i="26" s="1"/>
  <c r="AE160" i="26" s="1"/>
  <c r="P160" i="26"/>
  <c r="W160" i="26" s="1"/>
  <c r="AD160" i="26" s="1"/>
  <c r="O160" i="26"/>
  <c r="V160" i="26" s="1"/>
  <c r="AC160" i="26" s="1"/>
  <c r="N160" i="26"/>
  <c r="U160" i="26" s="1"/>
  <c r="AB160" i="26" s="1"/>
  <c r="M160" i="26"/>
  <c r="T160" i="26" s="1"/>
  <c r="AA160" i="26" s="1"/>
  <c r="B163" i="26"/>
  <c r="K161" i="26"/>
  <c r="D161" i="26"/>
  <c r="J160" i="26"/>
  <c r="F160" i="26"/>
  <c r="E160" i="26"/>
  <c r="G160" i="26"/>
  <c r="I160" i="26"/>
  <c r="H160" i="26"/>
  <c r="P160" i="14"/>
  <c r="M160" i="14"/>
  <c r="O160" i="14"/>
  <c r="N160" i="14"/>
  <c r="L160" i="14"/>
  <c r="Q160" i="14"/>
  <c r="I160" i="14"/>
  <c r="H160" i="14"/>
  <c r="F160" i="14"/>
  <c r="G160" i="14"/>
  <c r="E160" i="14"/>
  <c r="J160" i="14"/>
  <c r="D161" i="14"/>
  <c r="K161" i="14"/>
  <c r="B163" i="14"/>
  <c r="Q160" i="32" l="1"/>
  <c r="X160" i="32" s="1"/>
  <c r="AE160" i="32" s="1"/>
  <c r="O160" i="32"/>
  <c r="V160" i="32" s="1"/>
  <c r="AC160" i="32" s="1"/>
  <c r="N160" i="32"/>
  <c r="U160" i="32" s="1"/>
  <c r="AB160" i="32" s="1"/>
  <c r="M160" i="32"/>
  <c r="T160" i="32" s="1"/>
  <c r="AA160" i="32" s="1"/>
  <c r="L160" i="32"/>
  <c r="S160" i="32" s="1"/>
  <c r="Z160" i="32" s="1"/>
  <c r="P160" i="32"/>
  <c r="W160" i="32" s="1"/>
  <c r="AD160" i="32" s="1"/>
  <c r="H160" i="32"/>
  <c r="G160" i="32"/>
  <c r="F160" i="32"/>
  <c r="E160" i="32"/>
  <c r="J160" i="32"/>
  <c r="I160" i="32"/>
  <c r="B163" i="32"/>
  <c r="K161" i="32"/>
  <c r="D161" i="32"/>
  <c r="J161" i="31"/>
  <c r="I161" i="31"/>
  <c r="H161" i="31"/>
  <c r="G161" i="31"/>
  <c r="F161" i="31"/>
  <c r="E161" i="31"/>
  <c r="L161" i="31"/>
  <c r="S161" i="31" s="1"/>
  <c r="Z161" i="31" s="1"/>
  <c r="Q161" i="31"/>
  <c r="X161" i="31" s="1"/>
  <c r="AE161" i="31" s="1"/>
  <c r="P161" i="31"/>
  <c r="W161" i="31" s="1"/>
  <c r="AD161" i="31" s="1"/>
  <c r="O161" i="31"/>
  <c r="V161" i="31" s="1"/>
  <c r="AC161" i="31" s="1"/>
  <c r="N161" i="31"/>
  <c r="U161" i="31" s="1"/>
  <c r="AB161" i="31" s="1"/>
  <c r="M161" i="31"/>
  <c r="T161" i="31" s="1"/>
  <c r="AA161" i="31" s="1"/>
  <c r="D162" i="31"/>
  <c r="B164" i="31"/>
  <c r="K162" i="31"/>
  <c r="J161" i="27"/>
  <c r="I161" i="27"/>
  <c r="H161" i="27"/>
  <c r="F161" i="27"/>
  <c r="E161" i="27"/>
  <c r="G161" i="27"/>
  <c r="Q161" i="27"/>
  <c r="X161" i="27" s="1"/>
  <c r="AE161" i="27" s="1"/>
  <c r="P161" i="27"/>
  <c r="W161" i="27" s="1"/>
  <c r="AD161" i="27" s="1"/>
  <c r="O161" i="27"/>
  <c r="V161" i="27" s="1"/>
  <c r="AC161" i="27" s="1"/>
  <c r="M161" i="27"/>
  <c r="T161" i="27" s="1"/>
  <c r="AA161" i="27" s="1"/>
  <c r="N161" i="27"/>
  <c r="U161" i="27" s="1"/>
  <c r="AB161" i="27" s="1"/>
  <c r="L161" i="27"/>
  <c r="S161" i="27" s="1"/>
  <c r="Z161" i="27" s="1"/>
  <c r="B164" i="27"/>
  <c r="D162" i="27"/>
  <c r="K162" i="27"/>
  <c r="D162" i="26"/>
  <c r="K162" i="26"/>
  <c r="B164" i="26"/>
  <c r="H161" i="26"/>
  <c r="G161" i="26"/>
  <c r="F161" i="26"/>
  <c r="J161" i="26"/>
  <c r="I161" i="26"/>
  <c r="E161" i="26"/>
  <c r="Q161" i="26"/>
  <c r="X161" i="26" s="1"/>
  <c r="AE161" i="26" s="1"/>
  <c r="P161" i="26"/>
  <c r="W161" i="26" s="1"/>
  <c r="AD161" i="26" s="1"/>
  <c r="O161" i="26"/>
  <c r="V161" i="26" s="1"/>
  <c r="AC161" i="26" s="1"/>
  <c r="N161" i="26"/>
  <c r="U161" i="26" s="1"/>
  <c r="AB161" i="26" s="1"/>
  <c r="M161" i="26"/>
  <c r="T161" i="26" s="1"/>
  <c r="AA161" i="26" s="1"/>
  <c r="L161" i="26"/>
  <c r="S161" i="26" s="1"/>
  <c r="Z161" i="26" s="1"/>
  <c r="L161" i="14"/>
  <c r="O161" i="14"/>
  <c r="M161" i="14"/>
  <c r="Q161" i="14"/>
  <c r="P161" i="14"/>
  <c r="N161" i="14"/>
  <c r="K162" i="14"/>
  <c r="B164" i="14"/>
  <c r="D162" i="14"/>
  <c r="E161" i="14"/>
  <c r="J161" i="14"/>
  <c r="H161" i="14"/>
  <c r="G161" i="14"/>
  <c r="F161" i="14"/>
  <c r="I161" i="14"/>
  <c r="J161" i="32" l="1"/>
  <c r="I161" i="32"/>
  <c r="H161" i="32"/>
  <c r="G161" i="32"/>
  <c r="F161" i="32"/>
  <c r="E161" i="32"/>
  <c r="O161" i="32"/>
  <c r="V161" i="32" s="1"/>
  <c r="AC161" i="32" s="1"/>
  <c r="N161" i="32"/>
  <c r="U161" i="32" s="1"/>
  <c r="AB161" i="32" s="1"/>
  <c r="M161" i="32"/>
  <c r="T161" i="32" s="1"/>
  <c r="AA161" i="32" s="1"/>
  <c r="L161" i="32"/>
  <c r="S161" i="32" s="1"/>
  <c r="Z161" i="32" s="1"/>
  <c r="Q161" i="32"/>
  <c r="X161" i="32" s="1"/>
  <c r="AE161" i="32" s="1"/>
  <c r="P161" i="32"/>
  <c r="W161" i="32" s="1"/>
  <c r="AD161" i="32" s="1"/>
  <c r="D162" i="32"/>
  <c r="B164" i="32"/>
  <c r="K162" i="32"/>
  <c r="Q162" i="31"/>
  <c r="X162" i="31" s="1"/>
  <c r="AE162" i="31" s="1"/>
  <c r="P162" i="31"/>
  <c r="W162" i="31" s="1"/>
  <c r="AD162" i="31" s="1"/>
  <c r="O162" i="31"/>
  <c r="V162" i="31" s="1"/>
  <c r="AC162" i="31" s="1"/>
  <c r="N162" i="31"/>
  <c r="U162" i="31" s="1"/>
  <c r="AB162" i="31" s="1"/>
  <c r="M162" i="31"/>
  <c r="T162" i="31" s="1"/>
  <c r="AA162" i="31" s="1"/>
  <c r="L162" i="31"/>
  <c r="S162" i="31" s="1"/>
  <c r="Z162" i="31" s="1"/>
  <c r="B165" i="31"/>
  <c r="K163" i="31"/>
  <c r="D163" i="31"/>
  <c r="G162" i="31"/>
  <c r="F162" i="31"/>
  <c r="E162" i="31"/>
  <c r="J162" i="31"/>
  <c r="I162" i="31"/>
  <c r="H162" i="31"/>
  <c r="Q162" i="27"/>
  <c r="X162" i="27" s="1"/>
  <c r="AE162" i="27" s="1"/>
  <c r="P162" i="27"/>
  <c r="W162" i="27" s="1"/>
  <c r="AD162" i="27" s="1"/>
  <c r="O162" i="27"/>
  <c r="V162" i="27" s="1"/>
  <c r="AC162" i="27" s="1"/>
  <c r="N162" i="27"/>
  <c r="U162" i="27" s="1"/>
  <c r="AB162" i="27" s="1"/>
  <c r="M162" i="27"/>
  <c r="T162" i="27" s="1"/>
  <c r="AA162" i="27" s="1"/>
  <c r="L162" i="27"/>
  <c r="S162" i="27" s="1"/>
  <c r="Z162" i="27" s="1"/>
  <c r="G162" i="27"/>
  <c r="I162" i="27"/>
  <c r="H162" i="27"/>
  <c r="F162" i="27"/>
  <c r="J162" i="27"/>
  <c r="E162" i="27"/>
  <c r="B165" i="27"/>
  <c r="K163" i="27"/>
  <c r="D163" i="27"/>
  <c r="P162" i="26"/>
  <c r="W162" i="26" s="1"/>
  <c r="AD162" i="26" s="1"/>
  <c r="O162" i="26"/>
  <c r="V162" i="26" s="1"/>
  <c r="AC162" i="26" s="1"/>
  <c r="N162" i="26"/>
  <c r="U162" i="26" s="1"/>
  <c r="AB162" i="26" s="1"/>
  <c r="Q162" i="26"/>
  <c r="X162" i="26" s="1"/>
  <c r="AE162" i="26" s="1"/>
  <c r="L162" i="26"/>
  <c r="S162" i="26" s="1"/>
  <c r="Z162" i="26" s="1"/>
  <c r="M162" i="26"/>
  <c r="T162" i="26" s="1"/>
  <c r="AA162" i="26" s="1"/>
  <c r="B165" i="26"/>
  <c r="K163" i="26"/>
  <c r="D163" i="26"/>
  <c r="J162" i="26"/>
  <c r="H162" i="26"/>
  <c r="G162" i="26"/>
  <c r="F162" i="26"/>
  <c r="E162" i="26"/>
  <c r="I162" i="26"/>
  <c r="K163" i="14"/>
  <c r="D163" i="14"/>
  <c r="B165" i="14"/>
  <c r="F162" i="14"/>
  <c r="E162" i="14"/>
  <c r="J162" i="14"/>
  <c r="H162" i="14"/>
  <c r="I162" i="14"/>
  <c r="G162" i="14"/>
  <c r="O162" i="14"/>
  <c r="N162" i="14"/>
  <c r="M162" i="14"/>
  <c r="Q162" i="14"/>
  <c r="P162" i="14"/>
  <c r="L162" i="14"/>
  <c r="Q162" i="32" l="1"/>
  <c r="X162" i="32" s="1"/>
  <c r="AE162" i="32" s="1"/>
  <c r="P162" i="32"/>
  <c r="W162" i="32" s="1"/>
  <c r="AD162" i="32" s="1"/>
  <c r="O162" i="32"/>
  <c r="V162" i="32" s="1"/>
  <c r="AC162" i="32" s="1"/>
  <c r="N162" i="32"/>
  <c r="U162" i="32" s="1"/>
  <c r="AB162" i="32" s="1"/>
  <c r="M162" i="32"/>
  <c r="T162" i="32" s="1"/>
  <c r="AA162" i="32" s="1"/>
  <c r="L162" i="32"/>
  <c r="S162" i="32" s="1"/>
  <c r="Z162" i="32" s="1"/>
  <c r="D163" i="32"/>
  <c r="K163" i="32"/>
  <c r="B165" i="32"/>
  <c r="J162" i="32"/>
  <c r="I162" i="32"/>
  <c r="H162" i="32"/>
  <c r="G162" i="32"/>
  <c r="E162" i="32"/>
  <c r="F162" i="32"/>
  <c r="J163" i="31"/>
  <c r="I163" i="31"/>
  <c r="H163" i="31"/>
  <c r="G163" i="31"/>
  <c r="F163" i="31"/>
  <c r="E163" i="31"/>
  <c r="N163" i="31"/>
  <c r="U163" i="31" s="1"/>
  <c r="AB163" i="31" s="1"/>
  <c r="M163" i="31"/>
  <c r="T163" i="31" s="1"/>
  <c r="AA163" i="31" s="1"/>
  <c r="L163" i="31"/>
  <c r="S163" i="31" s="1"/>
  <c r="Z163" i="31" s="1"/>
  <c r="Q163" i="31"/>
  <c r="X163" i="31" s="1"/>
  <c r="AE163" i="31" s="1"/>
  <c r="P163" i="31"/>
  <c r="W163" i="31" s="1"/>
  <c r="AD163" i="31" s="1"/>
  <c r="O163" i="31"/>
  <c r="V163" i="31" s="1"/>
  <c r="AC163" i="31" s="1"/>
  <c r="D164" i="31"/>
  <c r="B166" i="31"/>
  <c r="K164" i="31"/>
  <c r="G163" i="27"/>
  <c r="F163" i="27"/>
  <c r="E163" i="27"/>
  <c r="I163" i="27"/>
  <c r="J163" i="27"/>
  <c r="H163" i="27"/>
  <c r="O163" i="27"/>
  <c r="V163" i="27" s="1"/>
  <c r="AC163" i="27" s="1"/>
  <c r="P163" i="27"/>
  <c r="W163" i="27" s="1"/>
  <c r="AD163" i="27" s="1"/>
  <c r="N163" i="27"/>
  <c r="U163" i="27" s="1"/>
  <c r="AB163" i="27" s="1"/>
  <c r="M163" i="27"/>
  <c r="T163" i="27" s="1"/>
  <c r="AA163" i="27" s="1"/>
  <c r="L163" i="27"/>
  <c r="S163" i="27" s="1"/>
  <c r="Z163" i="27" s="1"/>
  <c r="Q163" i="27"/>
  <c r="X163" i="27" s="1"/>
  <c r="AE163" i="27" s="1"/>
  <c r="B166" i="27"/>
  <c r="K164" i="27"/>
  <c r="D164" i="27"/>
  <c r="J163" i="26"/>
  <c r="I163" i="26"/>
  <c r="H163" i="26"/>
  <c r="E163" i="26"/>
  <c r="G163" i="26"/>
  <c r="F163" i="26"/>
  <c r="K164" i="26"/>
  <c r="B166" i="26"/>
  <c r="D164" i="26"/>
  <c r="L163" i="26"/>
  <c r="S163" i="26" s="1"/>
  <c r="Z163" i="26" s="1"/>
  <c r="M163" i="26"/>
  <c r="T163" i="26" s="1"/>
  <c r="AA163" i="26" s="1"/>
  <c r="P163" i="26"/>
  <c r="W163" i="26" s="1"/>
  <c r="AD163" i="26" s="1"/>
  <c r="O163" i="26"/>
  <c r="V163" i="26" s="1"/>
  <c r="AC163" i="26" s="1"/>
  <c r="N163" i="26"/>
  <c r="U163" i="26" s="1"/>
  <c r="AB163" i="26" s="1"/>
  <c r="Q163" i="26"/>
  <c r="X163" i="26" s="1"/>
  <c r="AE163" i="26" s="1"/>
  <c r="E163" i="14"/>
  <c r="I163" i="14"/>
  <c r="J163" i="14"/>
  <c r="G163" i="14"/>
  <c r="F163" i="14"/>
  <c r="H163" i="14"/>
  <c r="K164" i="14"/>
  <c r="B166" i="14"/>
  <c r="D164" i="14"/>
  <c r="L163" i="14"/>
  <c r="P163" i="14"/>
  <c r="Q163" i="14"/>
  <c r="M163" i="14"/>
  <c r="O163" i="14"/>
  <c r="N163" i="14"/>
  <c r="K164" i="32" l="1"/>
  <c r="D164" i="32"/>
  <c r="B166" i="32"/>
  <c r="E163" i="32"/>
  <c r="J163" i="32"/>
  <c r="I163" i="32"/>
  <c r="H163" i="32"/>
  <c r="F163" i="32"/>
  <c r="G163" i="32"/>
  <c r="Q163" i="32"/>
  <c r="X163" i="32" s="1"/>
  <c r="AE163" i="32" s="1"/>
  <c r="P163" i="32"/>
  <c r="W163" i="32" s="1"/>
  <c r="AD163" i="32" s="1"/>
  <c r="O163" i="32"/>
  <c r="V163" i="32" s="1"/>
  <c r="AC163" i="32" s="1"/>
  <c r="N163" i="32"/>
  <c r="U163" i="32" s="1"/>
  <c r="AB163" i="32" s="1"/>
  <c r="L163" i="32"/>
  <c r="S163" i="32" s="1"/>
  <c r="Z163" i="32" s="1"/>
  <c r="M163" i="32"/>
  <c r="T163" i="32" s="1"/>
  <c r="AA163" i="32" s="1"/>
  <c r="Q164" i="31"/>
  <c r="X164" i="31" s="1"/>
  <c r="AE164" i="31" s="1"/>
  <c r="P164" i="31"/>
  <c r="W164" i="31" s="1"/>
  <c r="AD164" i="31" s="1"/>
  <c r="O164" i="31"/>
  <c r="V164" i="31" s="1"/>
  <c r="AC164" i="31" s="1"/>
  <c r="N164" i="31"/>
  <c r="U164" i="31" s="1"/>
  <c r="AB164" i="31" s="1"/>
  <c r="M164" i="31"/>
  <c r="T164" i="31" s="1"/>
  <c r="AA164" i="31" s="1"/>
  <c r="L164" i="31"/>
  <c r="S164" i="31" s="1"/>
  <c r="Z164" i="31" s="1"/>
  <c r="D165" i="31"/>
  <c r="B167" i="31"/>
  <c r="K165" i="31"/>
  <c r="I164" i="31"/>
  <c r="H164" i="31"/>
  <c r="G164" i="31"/>
  <c r="F164" i="31"/>
  <c r="E164" i="31"/>
  <c r="J164" i="31"/>
  <c r="E164" i="27"/>
  <c r="J164" i="27"/>
  <c r="I164" i="27"/>
  <c r="G164" i="27"/>
  <c r="H164" i="27"/>
  <c r="F164" i="27"/>
  <c r="Q164" i="27"/>
  <c r="X164" i="27" s="1"/>
  <c r="AE164" i="27" s="1"/>
  <c r="P164" i="27"/>
  <c r="W164" i="27" s="1"/>
  <c r="AD164" i="27" s="1"/>
  <c r="N164" i="27"/>
  <c r="U164" i="27" s="1"/>
  <c r="AB164" i="27" s="1"/>
  <c r="M164" i="27"/>
  <c r="T164" i="27" s="1"/>
  <c r="AA164" i="27" s="1"/>
  <c r="L164" i="27"/>
  <c r="S164" i="27" s="1"/>
  <c r="Z164" i="27" s="1"/>
  <c r="O164" i="27"/>
  <c r="V164" i="27" s="1"/>
  <c r="AC164" i="27" s="1"/>
  <c r="K165" i="27"/>
  <c r="B167" i="27"/>
  <c r="D165" i="27"/>
  <c r="D165" i="26"/>
  <c r="B167" i="26"/>
  <c r="K165" i="26"/>
  <c r="Q164" i="26"/>
  <c r="X164" i="26" s="1"/>
  <c r="AE164" i="26" s="1"/>
  <c r="P164" i="26"/>
  <c r="W164" i="26" s="1"/>
  <c r="AD164" i="26" s="1"/>
  <c r="O164" i="26"/>
  <c r="V164" i="26" s="1"/>
  <c r="AC164" i="26" s="1"/>
  <c r="L164" i="26"/>
  <c r="S164" i="26" s="1"/>
  <c r="Z164" i="26" s="1"/>
  <c r="N164" i="26"/>
  <c r="U164" i="26" s="1"/>
  <c r="AB164" i="26" s="1"/>
  <c r="M164" i="26"/>
  <c r="T164" i="26" s="1"/>
  <c r="AA164" i="26" s="1"/>
  <c r="H164" i="26"/>
  <c r="G164" i="26"/>
  <c r="F164" i="26"/>
  <c r="I164" i="26"/>
  <c r="J164" i="26"/>
  <c r="E164" i="26"/>
  <c r="O164" i="14"/>
  <c r="N164" i="14"/>
  <c r="L164" i="14"/>
  <c r="Q164" i="14"/>
  <c r="M164" i="14"/>
  <c r="P164" i="14"/>
  <c r="H164" i="14"/>
  <c r="E164" i="14"/>
  <c r="F164" i="14"/>
  <c r="I164" i="14"/>
  <c r="G164" i="14"/>
  <c r="J164" i="14"/>
  <c r="D165" i="14"/>
  <c r="K165" i="14"/>
  <c r="B167" i="14"/>
  <c r="D165" i="32" l="1"/>
  <c r="B167" i="32"/>
  <c r="K165" i="32"/>
  <c r="J164" i="32"/>
  <c r="I164" i="32"/>
  <c r="G164" i="32"/>
  <c r="F164" i="32"/>
  <c r="E164" i="32"/>
  <c r="H164" i="32"/>
  <c r="L164" i="32"/>
  <c r="S164" i="32" s="1"/>
  <c r="Z164" i="32" s="1"/>
  <c r="Q164" i="32"/>
  <c r="X164" i="32" s="1"/>
  <c r="AE164" i="32" s="1"/>
  <c r="P164" i="32"/>
  <c r="W164" i="32" s="1"/>
  <c r="AD164" i="32" s="1"/>
  <c r="O164" i="32"/>
  <c r="V164" i="32" s="1"/>
  <c r="AC164" i="32" s="1"/>
  <c r="M164" i="32"/>
  <c r="T164" i="32" s="1"/>
  <c r="AA164" i="32" s="1"/>
  <c r="N164" i="32"/>
  <c r="U164" i="32" s="1"/>
  <c r="AB164" i="32" s="1"/>
  <c r="P165" i="31"/>
  <c r="W165" i="31" s="1"/>
  <c r="AD165" i="31" s="1"/>
  <c r="O165" i="31"/>
  <c r="V165" i="31" s="1"/>
  <c r="AC165" i="31" s="1"/>
  <c r="N165" i="31"/>
  <c r="U165" i="31" s="1"/>
  <c r="AB165" i="31" s="1"/>
  <c r="M165" i="31"/>
  <c r="T165" i="31" s="1"/>
  <c r="AA165" i="31" s="1"/>
  <c r="L165" i="31"/>
  <c r="S165" i="31" s="1"/>
  <c r="Z165" i="31" s="1"/>
  <c r="Q165" i="31"/>
  <c r="X165" i="31" s="1"/>
  <c r="AE165" i="31" s="1"/>
  <c r="J165" i="31"/>
  <c r="I165" i="31"/>
  <c r="H165" i="31"/>
  <c r="G165" i="31"/>
  <c r="F165" i="31"/>
  <c r="E165" i="31"/>
  <c r="K166" i="31"/>
  <c r="D166" i="31"/>
  <c r="B168" i="31"/>
  <c r="B168" i="27"/>
  <c r="D166" i="27"/>
  <c r="K166" i="27"/>
  <c r="G165" i="27"/>
  <c r="J165" i="27"/>
  <c r="I165" i="27"/>
  <c r="H165" i="27"/>
  <c r="E165" i="27"/>
  <c r="F165" i="27"/>
  <c r="P165" i="27"/>
  <c r="W165" i="27" s="1"/>
  <c r="AD165" i="27" s="1"/>
  <c r="O165" i="27"/>
  <c r="V165" i="27" s="1"/>
  <c r="AC165" i="27" s="1"/>
  <c r="N165" i="27"/>
  <c r="U165" i="27" s="1"/>
  <c r="AB165" i="27" s="1"/>
  <c r="L165" i="27"/>
  <c r="S165" i="27" s="1"/>
  <c r="Z165" i="27" s="1"/>
  <c r="Q165" i="27"/>
  <c r="X165" i="27" s="1"/>
  <c r="AE165" i="27" s="1"/>
  <c r="M165" i="27"/>
  <c r="T165" i="27" s="1"/>
  <c r="AA165" i="27" s="1"/>
  <c r="P165" i="26"/>
  <c r="W165" i="26" s="1"/>
  <c r="AD165" i="26" s="1"/>
  <c r="O165" i="26"/>
  <c r="V165" i="26" s="1"/>
  <c r="AC165" i="26" s="1"/>
  <c r="N165" i="26"/>
  <c r="U165" i="26" s="1"/>
  <c r="AB165" i="26" s="1"/>
  <c r="Q165" i="26"/>
  <c r="X165" i="26" s="1"/>
  <c r="AE165" i="26" s="1"/>
  <c r="L165" i="26"/>
  <c r="S165" i="26" s="1"/>
  <c r="Z165" i="26" s="1"/>
  <c r="M165" i="26"/>
  <c r="T165" i="26" s="1"/>
  <c r="AA165" i="26" s="1"/>
  <c r="B168" i="26"/>
  <c r="K166" i="26"/>
  <c r="D166" i="26"/>
  <c r="J165" i="26"/>
  <c r="E165" i="26"/>
  <c r="I165" i="26"/>
  <c r="H165" i="26"/>
  <c r="G165" i="26"/>
  <c r="F165" i="26"/>
  <c r="K166" i="14"/>
  <c r="B168" i="14"/>
  <c r="D166" i="14"/>
  <c r="L165" i="14"/>
  <c r="O165" i="14"/>
  <c r="Q165" i="14"/>
  <c r="P165" i="14"/>
  <c r="M165" i="14"/>
  <c r="N165" i="14"/>
  <c r="F165" i="14"/>
  <c r="E165" i="14"/>
  <c r="J165" i="14"/>
  <c r="I165" i="14"/>
  <c r="H165" i="14"/>
  <c r="G165" i="14"/>
  <c r="Q165" i="32" l="1"/>
  <c r="X165" i="32" s="1"/>
  <c r="AE165" i="32" s="1"/>
  <c r="P165" i="32"/>
  <c r="W165" i="32" s="1"/>
  <c r="AD165" i="32" s="1"/>
  <c r="N165" i="32"/>
  <c r="U165" i="32" s="1"/>
  <c r="AB165" i="32" s="1"/>
  <c r="M165" i="32"/>
  <c r="T165" i="32" s="1"/>
  <c r="AA165" i="32" s="1"/>
  <c r="L165" i="32"/>
  <c r="S165" i="32" s="1"/>
  <c r="Z165" i="32" s="1"/>
  <c r="O165" i="32"/>
  <c r="V165" i="32" s="1"/>
  <c r="AC165" i="32" s="1"/>
  <c r="B168" i="32"/>
  <c r="K166" i="32"/>
  <c r="D166" i="32"/>
  <c r="G165" i="32"/>
  <c r="F165" i="32"/>
  <c r="E165" i="32"/>
  <c r="J165" i="32"/>
  <c r="H165" i="32"/>
  <c r="I165" i="32"/>
  <c r="D167" i="31"/>
  <c r="B169" i="31"/>
  <c r="K167" i="31"/>
  <c r="J166" i="31"/>
  <c r="I166" i="31"/>
  <c r="H166" i="31"/>
  <c r="G166" i="31"/>
  <c r="F166" i="31"/>
  <c r="E166" i="31"/>
  <c r="Q166" i="31"/>
  <c r="X166" i="31" s="1"/>
  <c r="AE166" i="31" s="1"/>
  <c r="P166" i="31"/>
  <c r="W166" i="31" s="1"/>
  <c r="AD166" i="31" s="1"/>
  <c r="O166" i="31"/>
  <c r="V166" i="31" s="1"/>
  <c r="AC166" i="31" s="1"/>
  <c r="N166" i="31"/>
  <c r="U166" i="31" s="1"/>
  <c r="AB166" i="31" s="1"/>
  <c r="M166" i="31"/>
  <c r="T166" i="31" s="1"/>
  <c r="AA166" i="31" s="1"/>
  <c r="L166" i="31"/>
  <c r="S166" i="31" s="1"/>
  <c r="Z166" i="31" s="1"/>
  <c r="J166" i="27"/>
  <c r="I166" i="27"/>
  <c r="H166" i="27"/>
  <c r="G166" i="27"/>
  <c r="F166" i="27"/>
  <c r="E166" i="27"/>
  <c r="O166" i="27"/>
  <c r="V166" i="27" s="1"/>
  <c r="AC166" i="27" s="1"/>
  <c r="N166" i="27"/>
  <c r="U166" i="27" s="1"/>
  <c r="AB166" i="27" s="1"/>
  <c r="M166" i="27"/>
  <c r="T166" i="27" s="1"/>
  <c r="AA166" i="27" s="1"/>
  <c r="L166" i="27"/>
  <c r="S166" i="27" s="1"/>
  <c r="Z166" i="27" s="1"/>
  <c r="Q166" i="27"/>
  <c r="X166" i="27" s="1"/>
  <c r="AE166" i="27" s="1"/>
  <c r="P166" i="27"/>
  <c r="W166" i="27" s="1"/>
  <c r="AD166" i="27" s="1"/>
  <c r="B169" i="27"/>
  <c r="K167" i="27"/>
  <c r="D167" i="27"/>
  <c r="L166" i="26"/>
  <c r="S166" i="26" s="1"/>
  <c r="Z166" i="26" s="1"/>
  <c r="Q166" i="26"/>
  <c r="X166" i="26" s="1"/>
  <c r="AE166" i="26" s="1"/>
  <c r="M166" i="26"/>
  <c r="T166" i="26" s="1"/>
  <c r="AA166" i="26" s="1"/>
  <c r="P166" i="26"/>
  <c r="W166" i="26" s="1"/>
  <c r="AD166" i="26" s="1"/>
  <c r="O166" i="26"/>
  <c r="V166" i="26" s="1"/>
  <c r="AC166" i="26" s="1"/>
  <c r="N166" i="26"/>
  <c r="U166" i="26" s="1"/>
  <c r="AB166" i="26" s="1"/>
  <c r="J166" i="26"/>
  <c r="F166" i="26"/>
  <c r="E166" i="26"/>
  <c r="H166" i="26"/>
  <c r="G166" i="26"/>
  <c r="I166" i="26"/>
  <c r="K167" i="26"/>
  <c r="B169" i="26"/>
  <c r="D167" i="26"/>
  <c r="K167" i="14"/>
  <c r="B169" i="14"/>
  <c r="D167" i="14"/>
  <c r="F166" i="14"/>
  <c r="E166" i="14"/>
  <c r="I166" i="14"/>
  <c r="H166" i="14"/>
  <c r="G166" i="14"/>
  <c r="J166" i="14"/>
  <c r="N166" i="14"/>
  <c r="M166" i="14"/>
  <c r="O166" i="14"/>
  <c r="L166" i="14"/>
  <c r="Q166" i="14"/>
  <c r="P166" i="14"/>
  <c r="I166" i="32" l="1"/>
  <c r="H166" i="32"/>
  <c r="G166" i="32"/>
  <c r="F166" i="32"/>
  <c r="E166" i="32"/>
  <c r="J166" i="32"/>
  <c r="N166" i="32"/>
  <c r="U166" i="32" s="1"/>
  <c r="AB166" i="32" s="1"/>
  <c r="M166" i="32"/>
  <c r="T166" i="32" s="1"/>
  <c r="AA166" i="32" s="1"/>
  <c r="L166" i="32"/>
  <c r="S166" i="32" s="1"/>
  <c r="Z166" i="32" s="1"/>
  <c r="Q166" i="32"/>
  <c r="X166" i="32" s="1"/>
  <c r="AE166" i="32" s="1"/>
  <c r="O166" i="32"/>
  <c r="V166" i="32" s="1"/>
  <c r="AC166" i="32" s="1"/>
  <c r="P166" i="32"/>
  <c r="W166" i="32" s="1"/>
  <c r="AD166" i="32" s="1"/>
  <c r="D167" i="32"/>
  <c r="B169" i="32"/>
  <c r="K167" i="32"/>
  <c r="Q167" i="31"/>
  <c r="X167" i="31" s="1"/>
  <c r="AE167" i="31" s="1"/>
  <c r="P167" i="31"/>
  <c r="W167" i="31" s="1"/>
  <c r="AD167" i="31" s="1"/>
  <c r="O167" i="31"/>
  <c r="V167" i="31" s="1"/>
  <c r="AC167" i="31" s="1"/>
  <c r="N167" i="31"/>
  <c r="U167" i="31" s="1"/>
  <c r="AB167" i="31" s="1"/>
  <c r="M167" i="31"/>
  <c r="T167" i="31" s="1"/>
  <c r="AA167" i="31" s="1"/>
  <c r="L167" i="31"/>
  <c r="S167" i="31" s="1"/>
  <c r="Z167" i="31" s="1"/>
  <c r="B170" i="31"/>
  <c r="K168" i="31"/>
  <c r="D168" i="31"/>
  <c r="F167" i="31"/>
  <c r="E167" i="31"/>
  <c r="J167" i="31"/>
  <c r="I167" i="31"/>
  <c r="H167" i="31"/>
  <c r="G167" i="31"/>
  <c r="Q167" i="27"/>
  <c r="X167" i="27" s="1"/>
  <c r="AE167" i="27" s="1"/>
  <c r="O167" i="27"/>
  <c r="V167" i="27" s="1"/>
  <c r="AC167" i="27" s="1"/>
  <c r="N167" i="27"/>
  <c r="U167" i="27" s="1"/>
  <c r="AB167" i="27" s="1"/>
  <c r="M167" i="27"/>
  <c r="T167" i="27" s="1"/>
  <c r="AA167" i="27" s="1"/>
  <c r="L167" i="27"/>
  <c r="S167" i="27" s="1"/>
  <c r="Z167" i="27" s="1"/>
  <c r="P167" i="27"/>
  <c r="W167" i="27" s="1"/>
  <c r="AD167" i="27" s="1"/>
  <c r="J167" i="27"/>
  <c r="I167" i="27"/>
  <c r="H167" i="27"/>
  <c r="G167" i="27"/>
  <c r="F167" i="27"/>
  <c r="E167" i="27"/>
  <c r="B170" i="27"/>
  <c r="K168" i="27"/>
  <c r="D168" i="27"/>
  <c r="H167" i="26"/>
  <c r="G167" i="26"/>
  <c r="F167" i="26"/>
  <c r="I167" i="26"/>
  <c r="J167" i="26"/>
  <c r="E167" i="26"/>
  <c r="D168" i="26"/>
  <c r="B170" i="26"/>
  <c r="K168" i="26"/>
  <c r="O167" i="26"/>
  <c r="V167" i="26" s="1"/>
  <c r="AC167" i="26" s="1"/>
  <c r="N167" i="26"/>
  <c r="U167" i="26" s="1"/>
  <c r="AB167" i="26" s="1"/>
  <c r="M167" i="26"/>
  <c r="T167" i="26" s="1"/>
  <c r="AA167" i="26" s="1"/>
  <c r="L167" i="26"/>
  <c r="S167" i="26" s="1"/>
  <c r="Z167" i="26" s="1"/>
  <c r="P167" i="26"/>
  <c r="W167" i="26" s="1"/>
  <c r="AD167" i="26" s="1"/>
  <c r="Q167" i="26"/>
  <c r="X167" i="26" s="1"/>
  <c r="AE167" i="26" s="1"/>
  <c r="F167" i="14"/>
  <c r="E167" i="14"/>
  <c r="J167" i="14"/>
  <c r="I167" i="14"/>
  <c r="H167" i="14"/>
  <c r="G167" i="14"/>
  <c r="B170" i="14"/>
  <c r="K168" i="14"/>
  <c r="D168" i="14"/>
  <c r="Q167" i="14"/>
  <c r="N167" i="14"/>
  <c r="L167" i="14"/>
  <c r="P167" i="14"/>
  <c r="M167" i="14"/>
  <c r="O167" i="14"/>
  <c r="P167" i="32" l="1"/>
  <c r="W167" i="32" s="1"/>
  <c r="AD167" i="32" s="1"/>
  <c r="O167" i="32"/>
  <c r="V167" i="32" s="1"/>
  <c r="AC167" i="32" s="1"/>
  <c r="N167" i="32"/>
  <c r="U167" i="32" s="1"/>
  <c r="AB167" i="32" s="1"/>
  <c r="M167" i="32"/>
  <c r="T167" i="32" s="1"/>
  <c r="AA167" i="32" s="1"/>
  <c r="L167" i="32"/>
  <c r="S167" i="32" s="1"/>
  <c r="Z167" i="32" s="1"/>
  <c r="Q167" i="32"/>
  <c r="X167" i="32" s="1"/>
  <c r="AE167" i="32" s="1"/>
  <c r="D168" i="32"/>
  <c r="B170" i="32"/>
  <c r="K168" i="32"/>
  <c r="I167" i="32"/>
  <c r="H167" i="32"/>
  <c r="G167" i="32"/>
  <c r="F167" i="32"/>
  <c r="J167" i="32"/>
  <c r="E167" i="32"/>
  <c r="J168" i="31"/>
  <c r="I168" i="31"/>
  <c r="H168" i="31"/>
  <c r="G168" i="31"/>
  <c r="F168" i="31"/>
  <c r="E168" i="31"/>
  <c r="D169" i="31"/>
  <c r="B171" i="31"/>
  <c r="K169" i="31"/>
  <c r="M168" i="31"/>
  <c r="T168" i="31" s="1"/>
  <c r="AA168" i="31" s="1"/>
  <c r="L168" i="31"/>
  <c r="S168" i="31" s="1"/>
  <c r="Z168" i="31" s="1"/>
  <c r="Q168" i="31"/>
  <c r="X168" i="31" s="1"/>
  <c r="AE168" i="31" s="1"/>
  <c r="P168" i="31"/>
  <c r="W168" i="31" s="1"/>
  <c r="AD168" i="31" s="1"/>
  <c r="O168" i="31"/>
  <c r="V168" i="31" s="1"/>
  <c r="AC168" i="31" s="1"/>
  <c r="N168" i="31"/>
  <c r="U168" i="31" s="1"/>
  <c r="AB168" i="31" s="1"/>
  <c r="G168" i="27"/>
  <c r="F168" i="27"/>
  <c r="J168" i="27"/>
  <c r="I168" i="27"/>
  <c r="E168" i="27"/>
  <c r="H168" i="27"/>
  <c r="M168" i="27"/>
  <c r="T168" i="27" s="1"/>
  <c r="AA168" i="27" s="1"/>
  <c r="Q168" i="27"/>
  <c r="X168" i="27" s="1"/>
  <c r="AE168" i="27" s="1"/>
  <c r="P168" i="27"/>
  <c r="W168" i="27" s="1"/>
  <c r="AD168" i="27" s="1"/>
  <c r="O168" i="27"/>
  <c r="V168" i="27" s="1"/>
  <c r="AC168" i="27" s="1"/>
  <c r="N168" i="27"/>
  <c r="U168" i="27" s="1"/>
  <c r="AB168" i="27" s="1"/>
  <c r="L168" i="27"/>
  <c r="S168" i="27" s="1"/>
  <c r="Z168" i="27" s="1"/>
  <c r="D169" i="27"/>
  <c r="K169" i="27"/>
  <c r="B171" i="27"/>
  <c r="J168" i="26"/>
  <c r="I168" i="26"/>
  <c r="E168" i="26"/>
  <c r="H168" i="26"/>
  <c r="G168" i="26"/>
  <c r="F168" i="26"/>
  <c r="P168" i="26"/>
  <c r="W168" i="26" s="1"/>
  <c r="AD168" i="26" s="1"/>
  <c r="O168" i="26"/>
  <c r="V168" i="26" s="1"/>
  <c r="AC168" i="26" s="1"/>
  <c r="N168" i="26"/>
  <c r="U168" i="26" s="1"/>
  <c r="AB168" i="26" s="1"/>
  <c r="Q168" i="26"/>
  <c r="X168" i="26" s="1"/>
  <c r="AE168" i="26" s="1"/>
  <c r="L168" i="26"/>
  <c r="S168" i="26" s="1"/>
  <c r="Z168" i="26" s="1"/>
  <c r="M168" i="26"/>
  <c r="T168" i="26" s="1"/>
  <c r="AA168" i="26" s="1"/>
  <c r="B171" i="26"/>
  <c r="K169" i="26"/>
  <c r="D169" i="26"/>
  <c r="P168" i="14"/>
  <c r="O168" i="14"/>
  <c r="Q168" i="14"/>
  <c r="N168" i="14"/>
  <c r="M168" i="14"/>
  <c r="L168" i="14"/>
  <c r="G168" i="14"/>
  <c r="F168" i="14"/>
  <c r="E168" i="14"/>
  <c r="H168" i="14"/>
  <c r="I168" i="14"/>
  <c r="J168" i="14"/>
  <c r="D169" i="14"/>
  <c r="K169" i="14"/>
  <c r="B171" i="14"/>
  <c r="J168" i="32" l="1"/>
  <c r="I168" i="32"/>
  <c r="H168" i="32"/>
  <c r="G168" i="32"/>
  <c r="E168" i="32"/>
  <c r="F168" i="32"/>
  <c r="P168" i="32"/>
  <c r="W168" i="32" s="1"/>
  <c r="AD168" i="32" s="1"/>
  <c r="O168" i="32"/>
  <c r="V168" i="32" s="1"/>
  <c r="AC168" i="32" s="1"/>
  <c r="N168" i="32"/>
  <c r="U168" i="32" s="1"/>
  <c r="AB168" i="32" s="1"/>
  <c r="M168" i="32"/>
  <c r="T168" i="32" s="1"/>
  <c r="AA168" i="32" s="1"/>
  <c r="Q168" i="32"/>
  <c r="X168" i="32" s="1"/>
  <c r="AE168" i="32" s="1"/>
  <c r="L168" i="32"/>
  <c r="S168" i="32" s="1"/>
  <c r="Z168" i="32" s="1"/>
  <c r="K169" i="32"/>
  <c r="D169" i="32"/>
  <c r="B171" i="32"/>
  <c r="Q169" i="31"/>
  <c r="X169" i="31" s="1"/>
  <c r="AE169" i="31" s="1"/>
  <c r="P169" i="31"/>
  <c r="W169" i="31" s="1"/>
  <c r="AD169" i="31" s="1"/>
  <c r="O169" i="31"/>
  <c r="V169" i="31" s="1"/>
  <c r="AC169" i="31" s="1"/>
  <c r="N169" i="31"/>
  <c r="U169" i="31" s="1"/>
  <c r="AB169" i="31" s="1"/>
  <c r="M169" i="31"/>
  <c r="T169" i="31" s="1"/>
  <c r="AA169" i="31" s="1"/>
  <c r="L169" i="31"/>
  <c r="S169" i="31" s="1"/>
  <c r="Z169" i="31" s="1"/>
  <c r="H169" i="31"/>
  <c r="G169" i="31"/>
  <c r="F169" i="31"/>
  <c r="E169" i="31"/>
  <c r="J169" i="31"/>
  <c r="I169" i="31"/>
  <c r="B172" i="31"/>
  <c r="K170" i="31"/>
  <c r="D170" i="31"/>
  <c r="O169" i="27"/>
  <c r="V169" i="27" s="1"/>
  <c r="AC169" i="27" s="1"/>
  <c r="N169" i="27"/>
  <c r="U169" i="27" s="1"/>
  <c r="AB169" i="27" s="1"/>
  <c r="Q169" i="27"/>
  <c r="X169" i="27" s="1"/>
  <c r="AE169" i="27" s="1"/>
  <c r="P169" i="27"/>
  <c r="W169" i="27" s="1"/>
  <c r="AD169" i="27" s="1"/>
  <c r="M169" i="27"/>
  <c r="T169" i="27" s="1"/>
  <c r="AA169" i="27" s="1"/>
  <c r="L169" i="27"/>
  <c r="S169" i="27" s="1"/>
  <c r="Z169" i="27" s="1"/>
  <c r="B172" i="27"/>
  <c r="K170" i="27"/>
  <c r="D170" i="27"/>
  <c r="I169" i="27"/>
  <c r="G169" i="27"/>
  <c r="F169" i="27"/>
  <c r="E169" i="27"/>
  <c r="J169" i="27"/>
  <c r="H169" i="27"/>
  <c r="J169" i="26"/>
  <c r="G169" i="26"/>
  <c r="F169" i="26"/>
  <c r="E169" i="26"/>
  <c r="I169" i="26"/>
  <c r="H169" i="26"/>
  <c r="L169" i="26"/>
  <c r="S169" i="26" s="1"/>
  <c r="Z169" i="26" s="1"/>
  <c r="Q169" i="26"/>
  <c r="X169" i="26" s="1"/>
  <c r="AE169" i="26" s="1"/>
  <c r="M169" i="26"/>
  <c r="T169" i="26" s="1"/>
  <c r="AA169" i="26" s="1"/>
  <c r="N169" i="26"/>
  <c r="U169" i="26" s="1"/>
  <c r="AB169" i="26" s="1"/>
  <c r="O169" i="26"/>
  <c r="V169" i="26" s="1"/>
  <c r="AC169" i="26" s="1"/>
  <c r="P169" i="26"/>
  <c r="W169" i="26" s="1"/>
  <c r="AD169" i="26" s="1"/>
  <c r="K170" i="26"/>
  <c r="B172" i="26"/>
  <c r="D170" i="26"/>
  <c r="M169" i="14"/>
  <c r="Q169" i="14"/>
  <c r="L169" i="14"/>
  <c r="O169" i="14"/>
  <c r="N169" i="14"/>
  <c r="P169" i="14"/>
  <c r="K170" i="14"/>
  <c r="B172" i="14"/>
  <c r="D170" i="14"/>
  <c r="E169" i="14"/>
  <c r="H169" i="14"/>
  <c r="F169" i="14"/>
  <c r="J169" i="14"/>
  <c r="G169" i="14"/>
  <c r="I169" i="14"/>
  <c r="D170" i="32" l="1"/>
  <c r="B172" i="32"/>
  <c r="K170" i="32"/>
  <c r="J169" i="32"/>
  <c r="I169" i="32"/>
  <c r="H169" i="32"/>
  <c r="F169" i="32"/>
  <c r="E169" i="32"/>
  <c r="G169" i="32"/>
  <c r="Q169" i="32"/>
  <c r="X169" i="32" s="1"/>
  <c r="AE169" i="32" s="1"/>
  <c r="P169" i="32"/>
  <c r="W169" i="32" s="1"/>
  <c r="AD169" i="32" s="1"/>
  <c r="O169" i="32"/>
  <c r="V169" i="32" s="1"/>
  <c r="AC169" i="32" s="1"/>
  <c r="N169" i="32"/>
  <c r="U169" i="32" s="1"/>
  <c r="AB169" i="32" s="1"/>
  <c r="L169" i="32"/>
  <c r="S169" i="32" s="1"/>
  <c r="Z169" i="32" s="1"/>
  <c r="M169" i="32"/>
  <c r="T169" i="32" s="1"/>
  <c r="AA169" i="32" s="1"/>
  <c r="J170" i="31"/>
  <c r="I170" i="31"/>
  <c r="H170" i="31"/>
  <c r="G170" i="31"/>
  <c r="F170" i="31"/>
  <c r="E170" i="31"/>
  <c r="O170" i="31"/>
  <c r="V170" i="31" s="1"/>
  <c r="AC170" i="31" s="1"/>
  <c r="N170" i="31"/>
  <c r="U170" i="31" s="1"/>
  <c r="AB170" i="31" s="1"/>
  <c r="M170" i="31"/>
  <c r="T170" i="31" s="1"/>
  <c r="AA170" i="31" s="1"/>
  <c r="L170" i="31"/>
  <c r="S170" i="31" s="1"/>
  <c r="Z170" i="31" s="1"/>
  <c r="Q170" i="31"/>
  <c r="X170" i="31" s="1"/>
  <c r="AE170" i="31" s="1"/>
  <c r="P170" i="31"/>
  <c r="W170" i="31" s="1"/>
  <c r="AD170" i="31" s="1"/>
  <c r="D171" i="31"/>
  <c r="B173" i="31"/>
  <c r="K171" i="31"/>
  <c r="Q170" i="27"/>
  <c r="X170" i="27" s="1"/>
  <c r="AE170" i="27" s="1"/>
  <c r="L170" i="27"/>
  <c r="S170" i="27" s="1"/>
  <c r="Z170" i="27" s="1"/>
  <c r="P170" i="27"/>
  <c r="W170" i="27" s="1"/>
  <c r="AD170" i="27" s="1"/>
  <c r="O170" i="27"/>
  <c r="V170" i="27" s="1"/>
  <c r="AC170" i="27" s="1"/>
  <c r="N170" i="27"/>
  <c r="U170" i="27" s="1"/>
  <c r="AB170" i="27" s="1"/>
  <c r="M170" i="27"/>
  <c r="T170" i="27" s="1"/>
  <c r="AA170" i="27" s="1"/>
  <c r="J170" i="27"/>
  <c r="E170" i="27"/>
  <c r="I170" i="27"/>
  <c r="H170" i="27"/>
  <c r="G170" i="27"/>
  <c r="F170" i="27"/>
  <c r="B173" i="27"/>
  <c r="K171" i="27"/>
  <c r="D171" i="27"/>
  <c r="H170" i="26"/>
  <c r="G170" i="26"/>
  <c r="F170" i="26"/>
  <c r="I170" i="26"/>
  <c r="J170" i="26"/>
  <c r="E170" i="26"/>
  <c r="D171" i="26"/>
  <c r="K171" i="26"/>
  <c r="B173" i="26"/>
  <c r="O170" i="26"/>
  <c r="V170" i="26" s="1"/>
  <c r="AC170" i="26" s="1"/>
  <c r="N170" i="26"/>
  <c r="U170" i="26" s="1"/>
  <c r="AB170" i="26" s="1"/>
  <c r="M170" i="26"/>
  <c r="T170" i="26" s="1"/>
  <c r="AA170" i="26" s="1"/>
  <c r="L170" i="26"/>
  <c r="S170" i="26" s="1"/>
  <c r="Z170" i="26" s="1"/>
  <c r="P170" i="26"/>
  <c r="W170" i="26" s="1"/>
  <c r="AD170" i="26" s="1"/>
  <c r="Q170" i="26"/>
  <c r="X170" i="26" s="1"/>
  <c r="AE170" i="26" s="1"/>
  <c r="J170" i="14"/>
  <c r="H170" i="14"/>
  <c r="G170" i="14"/>
  <c r="I170" i="14"/>
  <c r="F170" i="14"/>
  <c r="E170" i="14"/>
  <c r="N170" i="14"/>
  <c r="Q170" i="14"/>
  <c r="P170" i="14"/>
  <c r="M170" i="14"/>
  <c r="O170" i="14"/>
  <c r="L170" i="14"/>
  <c r="B173" i="14"/>
  <c r="D171" i="14"/>
  <c r="K171" i="14"/>
  <c r="Q170" i="32" l="1"/>
  <c r="X170" i="32" s="1"/>
  <c r="AE170" i="32" s="1"/>
  <c r="P170" i="32"/>
  <c r="W170" i="32" s="1"/>
  <c r="AD170" i="32" s="1"/>
  <c r="O170" i="32"/>
  <c r="V170" i="32" s="1"/>
  <c r="AC170" i="32" s="1"/>
  <c r="M170" i="32"/>
  <c r="T170" i="32" s="1"/>
  <c r="AA170" i="32" s="1"/>
  <c r="L170" i="32"/>
  <c r="S170" i="32" s="1"/>
  <c r="Z170" i="32" s="1"/>
  <c r="N170" i="32"/>
  <c r="U170" i="32" s="1"/>
  <c r="AB170" i="32" s="1"/>
  <c r="B173" i="32"/>
  <c r="K171" i="32"/>
  <c r="D171" i="32"/>
  <c r="F170" i="32"/>
  <c r="E170" i="32"/>
  <c r="J170" i="32"/>
  <c r="I170" i="32"/>
  <c r="G170" i="32"/>
  <c r="H170" i="32"/>
  <c r="D172" i="31"/>
  <c r="B174" i="31"/>
  <c r="K172" i="31"/>
  <c r="Q171" i="31"/>
  <c r="X171" i="31" s="1"/>
  <c r="AE171" i="31" s="1"/>
  <c r="P171" i="31"/>
  <c r="W171" i="31" s="1"/>
  <c r="AD171" i="31" s="1"/>
  <c r="O171" i="31"/>
  <c r="V171" i="31" s="1"/>
  <c r="AC171" i="31" s="1"/>
  <c r="N171" i="31"/>
  <c r="U171" i="31" s="1"/>
  <c r="AB171" i="31" s="1"/>
  <c r="M171" i="31"/>
  <c r="T171" i="31" s="1"/>
  <c r="AA171" i="31" s="1"/>
  <c r="L171" i="31"/>
  <c r="S171" i="31" s="1"/>
  <c r="Z171" i="31" s="1"/>
  <c r="J171" i="31"/>
  <c r="I171" i="31"/>
  <c r="H171" i="31"/>
  <c r="G171" i="31"/>
  <c r="F171" i="31"/>
  <c r="E171" i="31"/>
  <c r="G171" i="27"/>
  <c r="F171" i="27"/>
  <c r="J171" i="27"/>
  <c r="I171" i="27"/>
  <c r="H171" i="27"/>
  <c r="E171" i="27"/>
  <c r="O171" i="27"/>
  <c r="V171" i="27" s="1"/>
  <c r="AC171" i="27" s="1"/>
  <c r="N171" i="27"/>
  <c r="U171" i="27" s="1"/>
  <c r="AB171" i="27" s="1"/>
  <c r="M171" i="27"/>
  <c r="T171" i="27" s="1"/>
  <c r="AA171" i="27" s="1"/>
  <c r="Q171" i="27"/>
  <c r="X171" i="27" s="1"/>
  <c r="AE171" i="27" s="1"/>
  <c r="P171" i="27"/>
  <c r="W171" i="27" s="1"/>
  <c r="AD171" i="27" s="1"/>
  <c r="L171" i="27"/>
  <c r="S171" i="27" s="1"/>
  <c r="Z171" i="27" s="1"/>
  <c r="B174" i="27"/>
  <c r="K172" i="27"/>
  <c r="D172" i="27"/>
  <c r="B174" i="26"/>
  <c r="K172" i="26"/>
  <c r="D172" i="26"/>
  <c r="P171" i="26"/>
  <c r="W171" i="26" s="1"/>
  <c r="AD171" i="26" s="1"/>
  <c r="O171" i="26"/>
  <c r="V171" i="26" s="1"/>
  <c r="AC171" i="26" s="1"/>
  <c r="N171" i="26"/>
  <c r="U171" i="26" s="1"/>
  <c r="AB171" i="26" s="1"/>
  <c r="Q171" i="26"/>
  <c r="X171" i="26" s="1"/>
  <c r="AE171" i="26" s="1"/>
  <c r="L171" i="26"/>
  <c r="S171" i="26" s="1"/>
  <c r="Z171" i="26" s="1"/>
  <c r="M171" i="26"/>
  <c r="T171" i="26" s="1"/>
  <c r="AA171" i="26" s="1"/>
  <c r="J171" i="26"/>
  <c r="I171" i="26"/>
  <c r="E171" i="26"/>
  <c r="H171" i="26"/>
  <c r="G171" i="26"/>
  <c r="F171" i="26"/>
  <c r="L171" i="14"/>
  <c r="Q171" i="14"/>
  <c r="M171" i="14"/>
  <c r="P171" i="14"/>
  <c r="O171" i="14"/>
  <c r="N171" i="14"/>
  <c r="G171" i="14"/>
  <c r="H171" i="14"/>
  <c r="E171" i="14"/>
  <c r="J171" i="14"/>
  <c r="I171" i="14"/>
  <c r="F171" i="14"/>
  <c r="D172" i="14"/>
  <c r="K172" i="14"/>
  <c r="B174" i="14"/>
  <c r="J171" i="32" l="1"/>
  <c r="H171" i="32"/>
  <c r="G171" i="32"/>
  <c r="F171" i="32"/>
  <c r="E171" i="32"/>
  <c r="I171" i="32"/>
  <c r="B174" i="32"/>
  <c r="K172" i="32"/>
  <c r="D172" i="32"/>
  <c r="M171" i="32"/>
  <c r="T171" i="32" s="1"/>
  <c r="AA171" i="32" s="1"/>
  <c r="L171" i="32"/>
  <c r="S171" i="32" s="1"/>
  <c r="Z171" i="32" s="1"/>
  <c r="Q171" i="32"/>
  <c r="X171" i="32" s="1"/>
  <c r="AE171" i="32" s="1"/>
  <c r="P171" i="32"/>
  <c r="W171" i="32" s="1"/>
  <c r="AD171" i="32" s="1"/>
  <c r="N171" i="32"/>
  <c r="U171" i="32" s="1"/>
  <c r="AB171" i="32" s="1"/>
  <c r="O171" i="32"/>
  <c r="V171" i="32" s="1"/>
  <c r="AC171" i="32" s="1"/>
  <c r="Q172" i="31"/>
  <c r="X172" i="31" s="1"/>
  <c r="AE172" i="31" s="1"/>
  <c r="P172" i="31"/>
  <c r="W172" i="31" s="1"/>
  <c r="AD172" i="31" s="1"/>
  <c r="O172" i="31"/>
  <c r="V172" i="31" s="1"/>
  <c r="AC172" i="31" s="1"/>
  <c r="N172" i="31"/>
  <c r="U172" i="31" s="1"/>
  <c r="AB172" i="31" s="1"/>
  <c r="M172" i="31"/>
  <c r="T172" i="31" s="1"/>
  <c r="AA172" i="31" s="1"/>
  <c r="L172" i="31"/>
  <c r="S172" i="31" s="1"/>
  <c r="Z172" i="31" s="1"/>
  <c r="B175" i="31"/>
  <c r="K173" i="31"/>
  <c r="D173" i="31"/>
  <c r="E172" i="31"/>
  <c r="J172" i="31"/>
  <c r="I172" i="31"/>
  <c r="H172" i="31"/>
  <c r="G172" i="31"/>
  <c r="F172" i="31"/>
  <c r="J172" i="27"/>
  <c r="I172" i="27"/>
  <c r="H172" i="27"/>
  <c r="G172" i="27"/>
  <c r="F172" i="27"/>
  <c r="E172" i="27"/>
  <c r="O172" i="27"/>
  <c r="V172" i="27" s="1"/>
  <c r="AC172" i="27" s="1"/>
  <c r="N172" i="27"/>
  <c r="U172" i="27" s="1"/>
  <c r="AB172" i="27" s="1"/>
  <c r="M172" i="27"/>
  <c r="T172" i="27" s="1"/>
  <c r="AA172" i="27" s="1"/>
  <c r="L172" i="27"/>
  <c r="S172" i="27" s="1"/>
  <c r="Z172" i="27" s="1"/>
  <c r="Q172" i="27"/>
  <c r="X172" i="27" s="1"/>
  <c r="AE172" i="27" s="1"/>
  <c r="P172" i="27"/>
  <c r="W172" i="27" s="1"/>
  <c r="AD172" i="27" s="1"/>
  <c r="B175" i="27"/>
  <c r="K173" i="27"/>
  <c r="D173" i="27"/>
  <c r="I172" i="26"/>
  <c r="H172" i="26"/>
  <c r="G172" i="26"/>
  <c r="F172" i="26"/>
  <c r="J172" i="26"/>
  <c r="E172" i="26"/>
  <c r="N172" i="26"/>
  <c r="U172" i="26" s="1"/>
  <c r="AB172" i="26" s="1"/>
  <c r="M172" i="26"/>
  <c r="T172" i="26" s="1"/>
  <c r="AA172" i="26" s="1"/>
  <c r="L172" i="26"/>
  <c r="S172" i="26" s="1"/>
  <c r="Z172" i="26" s="1"/>
  <c r="O172" i="26"/>
  <c r="V172" i="26" s="1"/>
  <c r="AC172" i="26" s="1"/>
  <c r="P172" i="26"/>
  <c r="W172" i="26" s="1"/>
  <c r="AD172" i="26" s="1"/>
  <c r="Q172" i="26"/>
  <c r="X172" i="26" s="1"/>
  <c r="AE172" i="26" s="1"/>
  <c r="K173" i="26"/>
  <c r="B175" i="26"/>
  <c r="D173" i="26"/>
  <c r="K173" i="14"/>
  <c r="B175" i="14"/>
  <c r="D173" i="14"/>
  <c r="Q172" i="14"/>
  <c r="P172" i="14"/>
  <c r="N172" i="14"/>
  <c r="M172" i="14"/>
  <c r="L172" i="14"/>
  <c r="O172" i="14"/>
  <c r="G172" i="14"/>
  <c r="I172" i="14"/>
  <c r="H172" i="14"/>
  <c r="F172" i="14"/>
  <c r="E172" i="14"/>
  <c r="J172" i="14"/>
  <c r="Q172" i="32" l="1"/>
  <c r="X172" i="32" s="1"/>
  <c r="AE172" i="32" s="1"/>
  <c r="O172" i="32"/>
  <c r="V172" i="32" s="1"/>
  <c r="AC172" i="32" s="1"/>
  <c r="N172" i="32"/>
  <c r="U172" i="32" s="1"/>
  <c r="AB172" i="32" s="1"/>
  <c r="M172" i="32"/>
  <c r="T172" i="32" s="1"/>
  <c r="AA172" i="32" s="1"/>
  <c r="L172" i="32"/>
  <c r="S172" i="32" s="1"/>
  <c r="Z172" i="32" s="1"/>
  <c r="P172" i="32"/>
  <c r="W172" i="32" s="1"/>
  <c r="AD172" i="32" s="1"/>
  <c r="H172" i="32"/>
  <c r="G172" i="32"/>
  <c r="F172" i="32"/>
  <c r="E172" i="32"/>
  <c r="I172" i="32"/>
  <c r="J172" i="32"/>
  <c r="D173" i="32"/>
  <c r="K173" i="32"/>
  <c r="B175" i="32"/>
  <c r="D174" i="31"/>
  <c r="B176" i="31"/>
  <c r="K174" i="31"/>
  <c r="J173" i="31"/>
  <c r="I173" i="31"/>
  <c r="H173" i="31"/>
  <c r="G173" i="31"/>
  <c r="F173" i="31"/>
  <c r="E173" i="31"/>
  <c r="L173" i="31"/>
  <c r="S173" i="31" s="1"/>
  <c r="Z173" i="31" s="1"/>
  <c r="Q173" i="31"/>
  <c r="X173" i="31" s="1"/>
  <c r="AE173" i="31" s="1"/>
  <c r="P173" i="31"/>
  <c r="W173" i="31" s="1"/>
  <c r="AD173" i="31" s="1"/>
  <c r="O173" i="31"/>
  <c r="V173" i="31" s="1"/>
  <c r="AC173" i="31" s="1"/>
  <c r="N173" i="31"/>
  <c r="U173" i="31" s="1"/>
  <c r="AB173" i="31" s="1"/>
  <c r="M173" i="31"/>
  <c r="T173" i="31" s="1"/>
  <c r="AA173" i="31" s="1"/>
  <c r="Q173" i="27"/>
  <c r="X173" i="27" s="1"/>
  <c r="AE173" i="27" s="1"/>
  <c r="P173" i="27"/>
  <c r="W173" i="27" s="1"/>
  <c r="AD173" i="27" s="1"/>
  <c r="O173" i="27"/>
  <c r="V173" i="27" s="1"/>
  <c r="AC173" i="27" s="1"/>
  <c r="N173" i="27"/>
  <c r="U173" i="27" s="1"/>
  <c r="AB173" i="27" s="1"/>
  <c r="M173" i="27"/>
  <c r="T173" i="27" s="1"/>
  <c r="AA173" i="27" s="1"/>
  <c r="L173" i="27"/>
  <c r="S173" i="27" s="1"/>
  <c r="Z173" i="27" s="1"/>
  <c r="J173" i="27"/>
  <c r="G173" i="27"/>
  <c r="F173" i="27"/>
  <c r="E173" i="27"/>
  <c r="I173" i="27"/>
  <c r="H173" i="27"/>
  <c r="B176" i="27"/>
  <c r="K174" i="27"/>
  <c r="D174" i="27"/>
  <c r="E173" i="26"/>
  <c r="J173" i="26"/>
  <c r="G173" i="26"/>
  <c r="F173" i="26"/>
  <c r="H173" i="26"/>
  <c r="I173" i="26"/>
  <c r="D174" i="26"/>
  <c r="B176" i="26"/>
  <c r="K174" i="26"/>
  <c r="Q173" i="26"/>
  <c r="X173" i="26" s="1"/>
  <c r="AE173" i="26" s="1"/>
  <c r="L173" i="26"/>
  <c r="S173" i="26" s="1"/>
  <c r="Z173" i="26" s="1"/>
  <c r="M173" i="26"/>
  <c r="T173" i="26" s="1"/>
  <c r="AA173" i="26" s="1"/>
  <c r="P173" i="26"/>
  <c r="W173" i="26" s="1"/>
  <c r="AD173" i="26" s="1"/>
  <c r="O173" i="26"/>
  <c r="V173" i="26" s="1"/>
  <c r="AC173" i="26" s="1"/>
  <c r="N173" i="26"/>
  <c r="U173" i="26" s="1"/>
  <c r="AB173" i="26" s="1"/>
  <c r="B176" i="14"/>
  <c r="D174" i="14"/>
  <c r="K174" i="14"/>
  <c r="G173" i="14"/>
  <c r="F173" i="14"/>
  <c r="E173" i="14"/>
  <c r="I173" i="14"/>
  <c r="H173" i="14"/>
  <c r="J173" i="14"/>
  <c r="M173" i="14"/>
  <c r="L173" i="14"/>
  <c r="P173" i="14"/>
  <c r="Q173" i="14"/>
  <c r="O173" i="14"/>
  <c r="N173" i="14"/>
  <c r="B176" i="32" l="1"/>
  <c r="D174" i="32"/>
  <c r="K174" i="32"/>
  <c r="O173" i="32"/>
  <c r="V173" i="32" s="1"/>
  <c r="AC173" i="32" s="1"/>
  <c r="N173" i="32"/>
  <c r="U173" i="32" s="1"/>
  <c r="AB173" i="32" s="1"/>
  <c r="M173" i="32"/>
  <c r="T173" i="32" s="1"/>
  <c r="AA173" i="32" s="1"/>
  <c r="L173" i="32"/>
  <c r="S173" i="32" s="1"/>
  <c r="Z173" i="32" s="1"/>
  <c r="P173" i="32"/>
  <c r="W173" i="32" s="1"/>
  <c r="AD173" i="32" s="1"/>
  <c r="Q173" i="32"/>
  <c r="X173" i="32" s="1"/>
  <c r="AE173" i="32" s="1"/>
  <c r="J173" i="32"/>
  <c r="I173" i="32"/>
  <c r="H173" i="32"/>
  <c r="G173" i="32"/>
  <c r="F173" i="32"/>
  <c r="E173" i="32"/>
  <c r="Q174" i="31"/>
  <c r="X174" i="31" s="1"/>
  <c r="AE174" i="31" s="1"/>
  <c r="P174" i="31"/>
  <c r="W174" i="31" s="1"/>
  <c r="AD174" i="31" s="1"/>
  <c r="O174" i="31"/>
  <c r="V174" i="31" s="1"/>
  <c r="AC174" i="31" s="1"/>
  <c r="N174" i="31"/>
  <c r="U174" i="31" s="1"/>
  <c r="AB174" i="31" s="1"/>
  <c r="M174" i="31"/>
  <c r="T174" i="31" s="1"/>
  <c r="AA174" i="31" s="1"/>
  <c r="L174" i="31"/>
  <c r="S174" i="31" s="1"/>
  <c r="Z174" i="31" s="1"/>
  <c r="D175" i="31"/>
  <c r="B177" i="31"/>
  <c r="K175" i="31"/>
  <c r="I174" i="31"/>
  <c r="G174" i="31"/>
  <c r="H174" i="31"/>
  <c r="F174" i="31"/>
  <c r="E174" i="31"/>
  <c r="J174" i="31"/>
  <c r="G174" i="27"/>
  <c r="F174" i="27"/>
  <c r="J174" i="27"/>
  <c r="I174" i="27"/>
  <c r="H174" i="27"/>
  <c r="E174" i="27"/>
  <c r="Q174" i="27"/>
  <c r="X174" i="27" s="1"/>
  <c r="AE174" i="27" s="1"/>
  <c r="O174" i="27"/>
  <c r="V174" i="27" s="1"/>
  <c r="AC174" i="27" s="1"/>
  <c r="N174" i="27"/>
  <c r="U174" i="27" s="1"/>
  <c r="AB174" i="27" s="1"/>
  <c r="M174" i="27"/>
  <c r="T174" i="27" s="1"/>
  <c r="AA174" i="27" s="1"/>
  <c r="P174" i="27"/>
  <c r="W174" i="27" s="1"/>
  <c r="AD174" i="27" s="1"/>
  <c r="L174" i="27"/>
  <c r="S174" i="27" s="1"/>
  <c r="Z174" i="27" s="1"/>
  <c r="B177" i="27"/>
  <c r="K175" i="27"/>
  <c r="D175" i="27"/>
  <c r="Q174" i="26"/>
  <c r="X174" i="26" s="1"/>
  <c r="AE174" i="26" s="1"/>
  <c r="M174" i="26"/>
  <c r="T174" i="26" s="1"/>
  <c r="AA174" i="26" s="1"/>
  <c r="P174" i="26"/>
  <c r="W174" i="26" s="1"/>
  <c r="AD174" i="26" s="1"/>
  <c r="O174" i="26"/>
  <c r="V174" i="26" s="1"/>
  <c r="AC174" i="26" s="1"/>
  <c r="N174" i="26"/>
  <c r="U174" i="26" s="1"/>
  <c r="AB174" i="26" s="1"/>
  <c r="L174" i="26"/>
  <c r="S174" i="26" s="1"/>
  <c r="Z174" i="26" s="1"/>
  <c r="K175" i="26"/>
  <c r="D175" i="26"/>
  <c r="B177" i="26"/>
  <c r="J174" i="26"/>
  <c r="I174" i="26"/>
  <c r="H174" i="26"/>
  <c r="E174" i="26"/>
  <c r="G174" i="26"/>
  <c r="F174" i="26"/>
  <c r="H174" i="14"/>
  <c r="F174" i="14"/>
  <c r="J174" i="14"/>
  <c r="I174" i="14"/>
  <c r="E174" i="14"/>
  <c r="G174" i="14"/>
  <c r="M174" i="14"/>
  <c r="O174" i="14"/>
  <c r="N174" i="14"/>
  <c r="L174" i="14"/>
  <c r="Q174" i="14"/>
  <c r="P174" i="14"/>
  <c r="B177" i="14"/>
  <c r="D175" i="14"/>
  <c r="K175" i="14"/>
  <c r="P174" i="32" l="1"/>
  <c r="W174" i="32" s="1"/>
  <c r="AD174" i="32" s="1"/>
  <c r="Q174" i="32"/>
  <c r="X174" i="32" s="1"/>
  <c r="AE174" i="32" s="1"/>
  <c r="O174" i="32"/>
  <c r="V174" i="32" s="1"/>
  <c r="AC174" i="32" s="1"/>
  <c r="N174" i="32"/>
  <c r="U174" i="32" s="1"/>
  <c r="AB174" i="32" s="1"/>
  <c r="M174" i="32"/>
  <c r="T174" i="32" s="1"/>
  <c r="AA174" i="32" s="1"/>
  <c r="L174" i="32"/>
  <c r="S174" i="32" s="1"/>
  <c r="Z174" i="32" s="1"/>
  <c r="J174" i="32"/>
  <c r="I174" i="32"/>
  <c r="H174" i="32"/>
  <c r="G174" i="32"/>
  <c r="E174" i="32"/>
  <c r="F174" i="32"/>
  <c r="K175" i="32"/>
  <c r="B177" i="32"/>
  <c r="D175" i="32"/>
  <c r="J175" i="31"/>
  <c r="I175" i="31"/>
  <c r="H175" i="31"/>
  <c r="G175" i="31"/>
  <c r="F175" i="31"/>
  <c r="E175" i="31"/>
  <c r="P175" i="31"/>
  <c r="W175" i="31" s="1"/>
  <c r="AD175" i="31" s="1"/>
  <c r="O175" i="31"/>
  <c r="V175" i="31" s="1"/>
  <c r="AC175" i="31" s="1"/>
  <c r="N175" i="31"/>
  <c r="U175" i="31" s="1"/>
  <c r="AB175" i="31" s="1"/>
  <c r="Q175" i="31"/>
  <c r="X175" i="31" s="1"/>
  <c r="AE175" i="31" s="1"/>
  <c r="M175" i="31"/>
  <c r="T175" i="31" s="1"/>
  <c r="AA175" i="31" s="1"/>
  <c r="L175" i="31"/>
  <c r="S175" i="31" s="1"/>
  <c r="Z175" i="31" s="1"/>
  <c r="K176" i="31"/>
  <c r="B178" i="31"/>
  <c r="D176" i="31"/>
  <c r="O175" i="27"/>
  <c r="V175" i="27" s="1"/>
  <c r="AC175" i="27" s="1"/>
  <c r="N175" i="27"/>
  <c r="U175" i="27" s="1"/>
  <c r="AB175" i="27" s="1"/>
  <c r="M175" i="27"/>
  <c r="T175" i="27" s="1"/>
  <c r="AA175" i="27" s="1"/>
  <c r="Q175" i="27"/>
  <c r="X175" i="27" s="1"/>
  <c r="AE175" i="27" s="1"/>
  <c r="P175" i="27"/>
  <c r="W175" i="27" s="1"/>
  <c r="AD175" i="27" s="1"/>
  <c r="L175" i="27"/>
  <c r="S175" i="27" s="1"/>
  <c r="Z175" i="27" s="1"/>
  <c r="J175" i="27"/>
  <c r="I175" i="27"/>
  <c r="H175" i="27"/>
  <c r="G175" i="27"/>
  <c r="F175" i="27"/>
  <c r="E175" i="27"/>
  <c r="B178" i="27"/>
  <c r="K176" i="27"/>
  <c r="D176" i="27"/>
  <c r="B178" i="26"/>
  <c r="K176" i="26"/>
  <c r="D176" i="26"/>
  <c r="I175" i="26"/>
  <c r="J175" i="26"/>
  <c r="H175" i="26"/>
  <c r="E175" i="26"/>
  <c r="G175" i="26"/>
  <c r="F175" i="26"/>
  <c r="M175" i="26"/>
  <c r="T175" i="26" s="1"/>
  <c r="AA175" i="26" s="1"/>
  <c r="Q175" i="26"/>
  <c r="X175" i="26" s="1"/>
  <c r="AE175" i="26" s="1"/>
  <c r="L175" i="26"/>
  <c r="S175" i="26" s="1"/>
  <c r="Z175" i="26" s="1"/>
  <c r="P175" i="26"/>
  <c r="W175" i="26" s="1"/>
  <c r="AD175" i="26" s="1"/>
  <c r="N175" i="26"/>
  <c r="U175" i="26" s="1"/>
  <c r="AB175" i="26" s="1"/>
  <c r="O175" i="26"/>
  <c r="V175" i="26" s="1"/>
  <c r="AC175" i="26" s="1"/>
  <c r="P175" i="14"/>
  <c r="O175" i="14"/>
  <c r="L175" i="14"/>
  <c r="M175" i="14"/>
  <c r="Q175" i="14"/>
  <c r="N175" i="14"/>
  <c r="I175" i="14"/>
  <c r="H175" i="14"/>
  <c r="F175" i="14"/>
  <c r="E175" i="14"/>
  <c r="G175" i="14"/>
  <c r="J175" i="14"/>
  <c r="B178" i="14"/>
  <c r="D176" i="14"/>
  <c r="K176" i="14"/>
  <c r="J175" i="32" l="1"/>
  <c r="G175" i="32"/>
  <c r="F175" i="32"/>
  <c r="E175" i="32"/>
  <c r="H175" i="32"/>
  <c r="I175" i="32"/>
  <c r="B178" i="32"/>
  <c r="D176" i="32"/>
  <c r="K176" i="32"/>
  <c r="P175" i="32"/>
  <c r="W175" i="32" s="1"/>
  <c r="AD175" i="32" s="1"/>
  <c r="O175" i="32"/>
  <c r="V175" i="32" s="1"/>
  <c r="AC175" i="32" s="1"/>
  <c r="N175" i="32"/>
  <c r="U175" i="32" s="1"/>
  <c r="AB175" i="32" s="1"/>
  <c r="M175" i="32"/>
  <c r="T175" i="32" s="1"/>
  <c r="AA175" i="32" s="1"/>
  <c r="L175" i="32"/>
  <c r="S175" i="32" s="1"/>
  <c r="Z175" i="32" s="1"/>
  <c r="Q175" i="32"/>
  <c r="X175" i="32" s="1"/>
  <c r="AE175" i="32" s="1"/>
  <c r="D177" i="31"/>
  <c r="K177" i="31"/>
  <c r="B179" i="31"/>
  <c r="J176" i="31"/>
  <c r="I176" i="31"/>
  <c r="E176" i="31"/>
  <c r="H176" i="31"/>
  <c r="G176" i="31"/>
  <c r="F176" i="31"/>
  <c r="Q176" i="31"/>
  <c r="X176" i="31" s="1"/>
  <c r="AE176" i="31" s="1"/>
  <c r="P176" i="31"/>
  <c r="W176" i="31" s="1"/>
  <c r="AD176" i="31" s="1"/>
  <c r="O176" i="31"/>
  <c r="V176" i="31" s="1"/>
  <c r="AC176" i="31" s="1"/>
  <c r="N176" i="31"/>
  <c r="U176" i="31" s="1"/>
  <c r="AB176" i="31" s="1"/>
  <c r="M176" i="31"/>
  <c r="T176" i="31" s="1"/>
  <c r="AA176" i="31" s="1"/>
  <c r="L176" i="31"/>
  <c r="S176" i="31" s="1"/>
  <c r="Z176" i="31" s="1"/>
  <c r="J176" i="27"/>
  <c r="I176" i="27"/>
  <c r="G176" i="27"/>
  <c r="F176" i="27"/>
  <c r="E176" i="27"/>
  <c r="H176" i="27"/>
  <c r="Q176" i="27"/>
  <c r="X176" i="27" s="1"/>
  <c r="AE176" i="27" s="1"/>
  <c r="M176" i="27"/>
  <c r="T176" i="27" s="1"/>
  <c r="AA176" i="27" s="1"/>
  <c r="L176" i="27"/>
  <c r="S176" i="27" s="1"/>
  <c r="Z176" i="27" s="1"/>
  <c r="P176" i="27"/>
  <c r="W176" i="27" s="1"/>
  <c r="AD176" i="27" s="1"/>
  <c r="O176" i="27"/>
  <c r="V176" i="27" s="1"/>
  <c r="AC176" i="27" s="1"/>
  <c r="N176" i="27"/>
  <c r="U176" i="27" s="1"/>
  <c r="AB176" i="27" s="1"/>
  <c r="D177" i="27"/>
  <c r="B179" i="27"/>
  <c r="K177" i="27"/>
  <c r="I176" i="26"/>
  <c r="E176" i="26"/>
  <c r="J176" i="26"/>
  <c r="F176" i="26"/>
  <c r="H176" i="26"/>
  <c r="G176" i="26"/>
  <c r="Q176" i="26"/>
  <c r="X176" i="26" s="1"/>
  <c r="AE176" i="26" s="1"/>
  <c r="L176" i="26"/>
  <c r="S176" i="26" s="1"/>
  <c r="Z176" i="26" s="1"/>
  <c r="M176" i="26"/>
  <c r="T176" i="26" s="1"/>
  <c r="AA176" i="26" s="1"/>
  <c r="O176" i="26"/>
  <c r="V176" i="26" s="1"/>
  <c r="AC176" i="26" s="1"/>
  <c r="N176" i="26"/>
  <c r="U176" i="26" s="1"/>
  <c r="AB176" i="26" s="1"/>
  <c r="P176" i="26"/>
  <c r="W176" i="26" s="1"/>
  <c r="AD176" i="26" s="1"/>
  <c r="D177" i="26"/>
  <c r="B179" i="26"/>
  <c r="K177" i="26"/>
  <c r="P176" i="14"/>
  <c r="N176" i="14"/>
  <c r="O176" i="14"/>
  <c r="M176" i="14"/>
  <c r="L176" i="14"/>
  <c r="Q176" i="14"/>
  <c r="H176" i="14"/>
  <c r="I176" i="14"/>
  <c r="G176" i="14"/>
  <c r="F176" i="14"/>
  <c r="E176" i="14"/>
  <c r="J176" i="14"/>
  <c r="D177" i="14"/>
  <c r="K177" i="14"/>
  <c r="B179" i="14"/>
  <c r="Q176" i="32" l="1"/>
  <c r="X176" i="32" s="1"/>
  <c r="AE176" i="32" s="1"/>
  <c r="O176" i="32"/>
  <c r="V176" i="32" s="1"/>
  <c r="AC176" i="32" s="1"/>
  <c r="N176" i="32"/>
  <c r="U176" i="32" s="1"/>
  <c r="AB176" i="32" s="1"/>
  <c r="M176" i="32"/>
  <c r="T176" i="32" s="1"/>
  <c r="AA176" i="32" s="1"/>
  <c r="L176" i="32"/>
  <c r="S176" i="32" s="1"/>
  <c r="Z176" i="32" s="1"/>
  <c r="P176" i="32"/>
  <c r="W176" i="32" s="1"/>
  <c r="AD176" i="32" s="1"/>
  <c r="F176" i="32"/>
  <c r="E176" i="32"/>
  <c r="H176" i="32"/>
  <c r="G176" i="32"/>
  <c r="I176" i="32"/>
  <c r="J176" i="32"/>
  <c r="B179" i="32"/>
  <c r="D177" i="32"/>
  <c r="K177" i="32"/>
  <c r="B180" i="31"/>
  <c r="K178" i="31"/>
  <c r="D178" i="31"/>
  <c r="Q177" i="31"/>
  <c r="X177" i="31" s="1"/>
  <c r="AE177" i="31" s="1"/>
  <c r="P177" i="31"/>
  <c r="W177" i="31" s="1"/>
  <c r="AD177" i="31" s="1"/>
  <c r="L177" i="31"/>
  <c r="S177" i="31" s="1"/>
  <c r="Z177" i="31" s="1"/>
  <c r="O177" i="31"/>
  <c r="V177" i="31" s="1"/>
  <c r="AC177" i="31" s="1"/>
  <c r="N177" i="31"/>
  <c r="U177" i="31" s="1"/>
  <c r="AB177" i="31" s="1"/>
  <c r="M177" i="31"/>
  <c r="T177" i="31" s="1"/>
  <c r="AA177" i="31" s="1"/>
  <c r="F177" i="31"/>
  <c r="E177" i="31"/>
  <c r="G177" i="31"/>
  <c r="J177" i="31"/>
  <c r="I177" i="31"/>
  <c r="H177" i="31"/>
  <c r="Q177" i="27"/>
  <c r="X177" i="27" s="1"/>
  <c r="AE177" i="27" s="1"/>
  <c r="O177" i="27"/>
  <c r="V177" i="27" s="1"/>
  <c r="AC177" i="27" s="1"/>
  <c r="N177" i="27"/>
  <c r="U177" i="27" s="1"/>
  <c r="AB177" i="27" s="1"/>
  <c r="M177" i="27"/>
  <c r="T177" i="27" s="1"/>
  <c r="AA177" i="27" s="1"/>
  <c r="P177" i="27"/>
  <c r="W177" i="27" s="1"/>
  <c r="AD177" i="27" s="1"/>
  <c r="L177" i="27"/>
  <c r="S177" i="27" s="1"/>
  <c r="Z177" i="27" s="1"/>
  <c r="B180" i="27"/>
  <c r="K178" i="27"/>
  <c r="D178" i="27"/>
  <c r="G177" i="27"/>
  <c r="F177" i="27"/>
  <c r="E177" i="27"/>
  <c r="I177" i="27"/>
  <c r="H177" i="27"/>
  <c r="J177" i="27"/>
  <c r="B180" i="26"/>
  <c r="K178" i="26"/>
  <c r="D178" i="26"/>
  <c r="Q177" i="26"/>
  <c r="X177" i="26" s="1"/>
  <c r="AE177" i="26" s="1"/>
  <c r="P177" i="26"/>
  <c r="W177" i="26" s="1"/>
  <c r="AD177" i="26" s="1"/>
  <c r="M177" i="26"/>
  <c r="T177" i="26" s="1"/>
  <c r="AA177" i="26" s="1"/>
  <c r="O177" i="26"/>
  <c r="V177" i="26" s="1"/>
  <c r="AC177" i="26" s="1"/>
  <c r="N177" i="26"/>
  <c r="U177" i="26" s="1"/>
  <c r="AB177" i="26" s="1"/>
  <c r="L177" i="26"/>
  <c r="S177" i="26" s="1"/>
  <c r="Z177" i="26" s="1"/>
  <c r="E177" i="26"/>
  <c r="I177" i="26"/>
  <c r="H177" i="26"/>
  <c r="G177" i="26"/>
  <c r="J177" i="26"/>
  <c r="F177" i="26"/>
  <c r="B180" i="14"/>
  <c r="D178" i="14"/>
  <c r="K178" i="14"/>
  <c r="M177" i="14"/>
  <c r="L177" i="14"/>
  <c r="Q177" i="14"/>
  <c r="P177" i="14"/>
  <c r="O177" i="14"/>
  <c r="N177" i="14"/>
  <c r="G177" i="14"/>
  <c r="F177" i="14"/>
  <c r="E177" i="14"/>
  <c r="I177" i="14"/>
  <c r="J177" i="14"/>
  <c r="H177" i="14"/>
  <c r="H177" i="32" l="1"/>
  <c r="F177" i="32"/>
  <c r="E177" i="32"/>
  <c r="J177" i="32"/>
  <c r="G177" i="32"/>
  <c r="I177" i="32"/>
  <c r="M177" i="32"/>
  <c r="T177" i="32" s="1"/>
  <c r="AA177" i="32" s="1"/>
  <c r="L177" i="32"/>
  <c r="S177" i="32" s="1"/>
  <c r="Z177" i="32" s="1"/>
  <c r="P177" i="32"/>
  <c r="W177" i="32" s="1"/>
  <c r="AD177" i="32" s="1"/>
  <c r="O177" i="32"/>
  <c r="V177" i="32" s="1"/>
  <c r="AC177" i="32" s="1"/>
  <c r="N177" i="32"/>
  <c r="U177" i="32" s="1"/>
  <c r="AB177" i="32" s="1"/>
  <c r="Q177" i="32"/>
  <c r="X177" i="32" s="1"/>
  <c r="AE177" i="32" s="1"/>
  <c r="K178" i="32"/>
  <c r="B180" i="32"/>
  <c r="D178" i="32"/>
  <c r="G178" i="31"/>
  <c r="J178" i="31"/>
  <c r="I178" i="31"/>
  <c r="H178" i="31"/>
  <c r="F178" i="31"/>
  <c r="E178" i="31"/>
  <c r="M178" i="31"/>
  <c r="T178" i="31" s="1"/>
  <c r="AA178" i="31" s="1"/>
  <c r="L178" i="31"/>
  <c r="S178" i="31" s="1"/>
  <c r="Z178" i="31" s="1"/>
  <c r="Q178" i="31"/>
  <c r="X178" i="31" s="1"/>
  <c r="AE178" i="31" s="1"/>
  <c r="P178" i="31"/>
  <c r="W178" i="31" s="1"/>
  <c r="AD178" i="31" s="1"/>
  <c r="O178" i="31"/>
  <c r="V178" i="31" s="1"/>
  <c r="AC178" i="31" s="1"/>
  <c r="N178" i="31"/>
  <c r="U178" i="31" s="1"/>
  <c r="AB178" i="31" s="1"/>
  <c r="B181" i="31"/>
  <c r="K179" i="31"/>
  <c r="D179" i="31"/>
  <c r="J178" i="27"/>
  <c r="I178" i="27"/>
  <c r="E178" i="27"/>
  <c r="H178" i="27"/>
  <c r="G178" i="27"/>
  <c r="F178" i="27"/>
  <c r="B181" i="27"/>
  <c r="K179" i="27"/>
  <c r="D179" i="27"/>
  <c r="O178" i="27"/>
  <c r="V178" i="27" s="1"/>
  <c r="AC178" i="27" s="1"/>
  <c r="N178" i="27"/>
  <c r="U178" i="27" s="1"/>
  <c r="AB178" i="27" s="1"/>
  <c r="M178" i="27"/>
  <c r="T178" i="27" s="1"/>
  <c r="AA178" i="27" s="1"/>
  <c r="Q178" i="27"/>
  <c r="X178" i="27" s="1"/>
  <c r="AE178" i="27" s="1"/>
  <c r="P178" i="27"/>
  <c r="W178" i="27" s="1"/>
  <c r="AD178" i="27" s="1"/>
  <c r="L178" i="27"/>
  <c r="S178" i="27" s="1"/>
  <c r="Z178" i="27" s="1"/>
  <c r="I178" i="26"/>
  <c r="J178" i="26"/>
  <c r="E178" i="26"/>
  <c r="G178" i="26"/>
  <c r="F178" i="26"/>
  <c r="H178" i="26"/>
  <c r="M178" i="26"/>
  <c r="T178" i="26" s="1"/>
  <c r="AA178" i="26" s="1"/>
  <c r="L178" i="26"/>
  <c r="S178" i="26" s="1"/>
  <c r="Z178" i="26" s="1"/>
  <c r="O178" i="26"/>
  <c r="V178" i="26" s="1"/>
  <c r="AC178" i="26" s="1"/>
  <c r="N178" i="26"/>
  <c r="U178" i="26" s="1"/>
  <c r="AB178" i="26" s="1"/>
  <c r="Q178" i="26"/>
  <c r="X178" i="26" s="1"/>
  <c r="AE178" i="26" s="1"/>
  <c r="P178" i="26"/>
  <c r="W178" i="26" s="1"/>
  <c r="AD178" i="26" s="1"/>
  <c r="K179" i="26"/>
  <c r="B181" i="26"/>
  <c r="D179" i="26"/>
  <c r="M178" i="14"/>
  <c r="L178" i="14"/>
  <c r="Q178" i="14"/>
  <c r="O178" i="14"/>
  <c r="N178" i="14"/>
  <c r="P178" i="14"/>
  <c r="F178" i="14"/>
  <c r="I178" i="14"/>
  <c r="H178" i="14"/>
  <c r="E178" i="14"/>
  <c r="J178" i="14"/>
  <c r="G178" i="14"/>
  <c r="D179" i="14"/>
  <c r="K179" i="14"/>
  <c r="B181" i="14"/>
  <c r="H178" i="32" l="1"/>
  <c r="G178" i="32"/>
  <c r="E178" i="32"/>
  <c r="J178" i="32"/>
  <c r="I178" i="32"/>
  <c r="F178" i="32"/>
  <c r="B181" i="32"/>
  <c r="K179" i="32"/>
  <c r="D179" i="32"/>
  <c r="Q178" i="32"/>
  <c r="X178" i="32" s="1"/>
  <c r="AE178" i="32" s="1"/>
  <c r="O178" i="32"/>
  <c r="V178" i="32" s="1"/>
  <c r="AC178" i="32" s="1"/>
  <c r="P178" i="32"/>
  <c r="W178" i="32" s="1"/>
  <c r="AD178" i="32" s="1"/>
  <c r="N178" i="32"/>
  <c r="U178" i="32" s="1"/>
  <c r="AB178" i="32" s="1"/>
  <c r="L178" i="32"/>
  <c r="S178" i="32" s="1"/>
  <c r="Z178" i="32" s="1"/>
  <c r="M178" i="32"/>
  <c r="T178" i="32" s="1"/>
  <c r="AA178" i="32" s="1"/>
  <c r="H179" i="31"/>
  <c r="G179" i="31"/>
  <c r="F179" i="31"/>
  <c r="J179" i="31"/>
  <c r="I179" i="31"/>
  <c r="E179" i="31"/>
  <c r="N179" i="31"/>
  <c r="U179" i="31" s="1"/>
  <c r="AB179" i="31" s="1"/>
  <c r="P179" i="31"/>
  <c r="W179" i="31" s="1"/>
  <c r="AD179" i="31" s="1"/>
  <c r="O179" i="31"/>
  <c r="V179" i="31" s="1"/>
  <c r="AC179" i="31" s="1"/>
  <c r="M179" i="31"/>
  <c r="T179" i="31" s="1"/>
  <c r="AA179" i="31" s="1"/>
  <c r="L179" i="31"/>
  <c r="S179" i="31" s="1"/>
  <c r="Z179" i="31" s="1"/>
  <c r="Q179" i="31"/>
  <c r="X179" i="31" s="1"/>
  <c r="AE179" i="31" s="1"/>
  <c r="B182" i="31"/>
  <c r="D180" i="31"/>
  <c r="K180" i="31"/>
  <c r="Q179" i="27"/>
  <c r="X179" i="27" s="1"/>
  <c r="AE179" i="27" s="1"/>
  <c r="P179" i="27"/>
  <c r="W179" i="27" s="1"/>
  <c r="AD179" i="27" s="1"/>
  <c r="O179" i="27"/>
  <c r="V179" i="27" s="1"/>
  <c r="AC179" i="27" s="1"/>
  <c r="N179" i="27"/>
  <c r="U179" i="27" s="1"/>
  <c r="AB179" i="27" s="1"/>
  <c r="M179" i="27"/>
  <c r="T179" i="27" s="1"/>
  <c r="AA179" i="27" s="1"/>
  <c r="L179" i="27"/>
  <c r="S179" i="27" s="1"/>
  <c r="Z179" i="27" s="1"/>
  <c r="B182" i="27"/>
  <c r="K180" i="27"/>
  <c r="D180" i="27"/>
  <c r="J179" i="27"/>
  <c r="I179" i="27"/>
  <c r="G179" i="27"/>
  <c r="F179" i="27"/>
  <c r="E179" i="27"/>
  <c r="H179" i="27"/>
  <c r="I179" i="26"/>
  <c r="H179" i="26"/>
  <c r="G179" i="26"/>
  <c r="E179" i="26"/>
  <c r="J179" i="26"/>
  <c r="F179" i="26"/>
  <c r="D180" i="26"/>
  <c r="B182" i="26"/>
  <c r="K180" i="26"/>
  <c r="Q179" i="26"/>
  <c r="X179" i="26" s="1"/>
  <c r="AE179" i="26" s="1"/>
  <c r="P179" i="26"/>
  <c r="W179" i="26" s="1"/>
  <c r="AD179" i="26" s="1"/>
  <c r="L179" i="26"/>
  <c r="S179" i="26" s="1"/>
  <c r="Z179" i="26" s="1"/>
  <c r="O179" i="26"/>
  <c r="V179" i="26" s="1"/>
  <c r="AC179" i="26" s="1"/>
  <c r="N179" i="26"/>
  <c r="U179" i="26" s="1"/>
  <c r="AB179" i="26" s="1"/>
  <c r="M179" i="26"/>
  <c r="T179" i="26" s="1"/>
  <c r="AA179" i="26" s="1"/>
  <c r="D180" i="14"/>
  <c r="K180" i="14"/>
  <c r="B182" i="14"/>
  <c r="L179" i="14"/>
  <c r="Q179" i="14"/>
  <c r="O179" i="14"/>
  <c r="P179" i="14"/>
  <c r="N179" i="14"/>
  <c r="M179" i="14"/>
  <c r="G179" i="14"/>
  <c r="F179" i="14"/>
  <c r="J179" i="14"/>
  <c r="I179" i="14"/>
  <c r="H179" i="14"/>
  <c r="E179" i="14"/>
  <c r="J179" i="32" l="1"/>
  <c r="I179" i="32"/>
  <c r="H179" i="32"/>
  <c r="G179" i="32"/>
  <c r="F179" i="32"/>
  <c r="E179" i="32"/>
  <c r="O179" i="32"/>
  <c r="V179" i="32" s="1"/>
  <c r="AC179" i="32" s="1"/>
  <c r="N179" i="32"/>
  <c r="U179" i="32" s="1"/>
  <c r="AB179" i="32" s="1"/>
  <c r="L179" i="32"/>
  <c r="S179" i="32" s="1"/>
  <c r="Z179" i="32" s="1"/>
  <c r="Q179" i="32"/>
  <c r="X179" i="32" s="1"/>
  <c r="AE179" i="32" s="1"/>
  <c r="P179" i="32"/>
  <c r="W179" i="32" s="1"/>
  <c r="AD179" i="32" s="1"/>
  <c r="M179" i="32"/>
  <c r="T179" i="32" s="1"/>
  <c r="AA179" i="32" s="1"/>
  <c r="D180" i="32"/>
  <c r="B182" i="32"/>
  <c r="K180" i="32"/>
  <c r="O180" i="31"/>
  <c r="V180" i="31" s="1"/>
  <c r="AC180" i="31" s="1"/>
  <c r="N180" i="31"/>
  <c r="U180" i="31" s="1"/>
  <c r="AB180" i="31" s="1"/>
  <c r="M180" i="31"/>
  <c r="T180" i="31" s="1"/>
  <c r="AA180" i="31" s="1"/>
  <c r="Q180" i="31"/>
  <c r="X180" i="31" s="1"/>
  <c r="AE180" i="31" s="1"/>
  <c r="P180" i="31"/>
  <c r="W180" i="31" s="1"/>
  <c r="AD180" i="31" s="1"/>
  <c r="L180" i="31"/>
  <c r="S180" i="31" s="1"/>
  <c r="Z180" i="31" s="1"/>
  <c r="I180" i="31"/>
  <c r="E180" i="31"/>
  <c r="J180" i="31"/>
  <c r="H180" i="31"/>
  <c r="G180" i="31"/>
  <c r="F180" i="31"/>
  <c r="D181" i="31"/>
  <c r="K181" i="31"/>
  <c r="B183" i="31"/>
  <c r="G180" i="27"/>
  <c r="F180" i="27"/>
  <c r="E180" i="27"/>
  <c r="J180" i="27"/>
  <c r="I180" i="27"/>
  <c r="H180" i="27"/>
  <c r="B183" i="27"/>
  <c r="K181" i="27"/>
  <c r="D181" i="27"/>
  <c r="Q180" i="27"/>
  <c r="X180" i="27" s="1"/>
  <c r="AE180" i="27" s="1"/>
  <c r="O180" i="27"/>
  <c r="V180" i="27" s="1"/>
  <c r="AC180" i="27" s="1"/>
  <c r="N180" i="27"/>
  <c r="U180" i="27" s="1"/>
  <c r="AB180" i="27" s="1"/>
  <c r="M180" i="27"/>
  <c r="T180" i="27" s="1"/>
  <c r="AA180" i="27" s="1"/>
  <c r="P180" i="27"/>
  <c r="W180" i="27" s="1"/>
  <c r="AD180" i="27" s="1"/>
  <c r="L180" i="27"/>
  <c r="S180" i="27" s="1"/>
  <c r="Z180" i="27" s="1"/>
  <c r="E180" i="26"/>
  <c r="J180" i="26"/>
  <c r="I180" i="26"/>
  <c r="H180" i="26"/>
  <c r="G180" i="26"/>
  <c r="F180" i="26"/>
  <c r="Q180" i="26"/>
  <c r="X180" i="26" s="1"/>
  <c r="AE180" i="26" s="1"/>
  <c r="P180" i="26"/>
  <c r="W180" i="26" s="1"/>
  <c r="AD180" i="26" s="1"/>
  <c r="O180" i="26"/>
  <c r="V180" i="26" s="1"/>
  <c r="AC180" i="26" s="1"/>
  <c r="M180" i="26"/>
  <c r="T180" i="26" s="1"/>
  <c r="AA180" i="26" s="1"/>
  <c r="N180" i="26"/>
  <c r="U180" i="26" s="1"/>
  <c r="AB180" i="26" s="1"/>
  <c r="L180" i="26"/>
  <c r="S180" i="26" s="1"/>
  <c r="Z180" i="26" s="1"/>
  <c r="B183" i="26"/>
  <c r="K181" i="26"/>
  <c r="D181" i="26"/>
  <c r="P180" i="14"/>
  <c r="O180" i="14"/>
  <c r="N180" i="14"/>
  <c r="M180" i="14"/>
  <c r="L180" i="14"/>
  <c r="Q180" i="14"/>
  <c r="K181" i="14"/>
  <c r="B183" i="14"/>
  <c r="D181" i="14"/>
  <c r="F180" i="14"/>
  <c r="G180" i="14"/>
  <c r="I180" i="14"/>
  <c r="H180" i="14"/>
  <c r="E180" i="14"/>
  <c r="J180" i="14"/>
  <c r="Q180" i="32" l="1"/>
  <c r="X180" i="32" s="1"/>
  <c r="AE180" i="32" s="1"/>
  <c r="P180" i="32"/>
  <c r="W180" i="32" s="1"/>
  <c r="AD180" i="32" s="1"/>
  <c r="O180" i="32"/>
  <c r="V180" i="32" s="1"/>
  <c r="AC180" i="32" s="1"/>
  <c r="N180" i="32"/>
  <c r="U180" i="32" s="1"/>
  <c r="AB180" i="32" s="1"/>
  <c r="M180" i="32"/>
  <c r="T180" i="32" s="1"/>
  <c r="AA180" i="32" s="1"/>
  <c r="L180" i="32"/>
  <c r="S180" i="32" s="1"/>
  <c r="Z180" i="32" s="1"/>
  <c r="D181" i="32"/>
  <c r="K181" i="32"/>
  <c r="B183" i="32"/>
  <c r="J180" i="32"/>
  <c r="I180" i="32"/>
  <c r="G180" i="32"/>
  <c r="E180" i="32"/>
  <c r="F180" i="32"/>
  <c r="H180" i="32"/>
  <c r="P181" i="31"/>
  <c r="W181" i="31" s="1"/>
  <c r="AD181" i="31" s="1"/>
  <c r="O181" i="31"/>
  <c r="V181" i="31" s="1"/>
  <c r="AC181" i="31" s="1"/>
  <c r="Q181" i="31"/>
  <c r="X181" i="31" s="1"/>
  <c r="AE181" i="31" s="1"/>
  <c r="N181" i="31"/>
  <c r="U181" i="31" s="1"/>
  <c r="AB181" i="31" s="1"/>
  <c r="M181" i="31"/>
  <c r="T181" i="31" s="1"/>
  <c r="AA181" i="31" s="1"/>
  <c r="L181" i="31"/>
  <c r="S181" i="31" s="1"/>
  <c r="Z181" i="31" s="1"/>
  <c r="D182" i="31"/>
  <c r="B184" i="31"/>
  <c r="K182" i="31"/>
  <c r="J181" i="31"/>
  <c r="I181" i="31"/>
  <c r="H181" i="31"/>
  <c r="G181" i="31"/>
  <c r="F181" i="31"/>
  <c r="E181" i="31"/>
  <c r="O181" i="27"/>
  <c r="V181" i="27" s="1"/>
  <c r="AC181" i="27" s="1"/>
  <c r="N181" i="27"/>
  <c r="U181" i="27" s="1"/>
  <c r="AB181" i="27" s="1"/>
  <c r="M181" i="27"/>
  <c r="T181" i="27" s="1"/>
  <c r="AA181" i="27" s="1"/>
  <c r="Q181" i="27"/>
  <c r="X181" i="27" s="1"/>
  <c r="AE181" i="27" s="1"/>
  <c r="P181" i="27"/>
  <c r="W181" i="27" s="1"/>
  <c r="AD181" i="27" s="1"/>
  <c r="L181" i="27"/>
  <c r="S181" i="27" s="1"/>
  <c r="Z181" i="27" s="1"/>
  <c r="B184" i="27"/>
  <c r="K182" i="27"/>
  <c r="D182" i="27"/>
  <c r="J181" i="27"/>
  <c r="I181" i="27"/>
  <c r="H181" i="27"/>
  <c r="G181" i="27"/>
  <c r="F181" i="27"/>
  <c r="E181" i="27"/>
  <c r="I181" i="26"/>
  <c r="G181" i="26"/>
  <c r="F181" i="26"/>
  <c r="E181" i="26"/>
  <c r="H181" i="26"/>
  <c r="J181" i="26"/>
  <c r="M181" i="26"/>
  <c r="T181" i="26" s="1"/>
  <c r="AA181" i="26" s="1"/>
  <c r="L181" i="26"/>
  <c r="S181" i="26" s="1"/>
  <c r="Z181" i="26" s="1"/>
  <c r="Q181" i="26"/>
  <c r="X181" i="26" s="1"/>
  <c r="AE181" i="26" s="1"/>
  <c r="P181" i="26"/>
  <c r="W181" i="26" s="1"/>
  <c r="AD181" i="26" s="1"/>
  <c r="O181" i="26"/>
  <c r="V181" i="26" s="1"/>
  <c r="AC181" i="26" s="1"/>
  <c r="N181" i="26"/>
  <c r="U181" i="26" s="1"/>
  <c r="AB181" i="26" s="1"/>
  <c r="D182" i="26"/>
  <c r="B184" i="26"/>
  <c r="K182" i="26"/>
  <c r="E181" i="14"/>
  <c r="J181" i="14"/>
  <c r="H181" i="14"/>
  <c r="G181" i="14"/>
  <c r="F181" i="14"/>
  <c r="I181" i="14"/>
  <c r="Q181" i="14"/>
  <c r="P181" i="14"/>
  <c r="O181" i="14"/>
  <c r="N181" i="14"/>
  <c r="M181" i="14"/>
  <c r="L181" i="14"/>
  <c r="K182" i="14"/>
  <c r="D182" i="14"/>
  <c r="B184" i="14"/>
  <c r="Q181" i="32" l="1"/>
  <c r="X181" i="32" s="1"/>
  <c r="AE181" i="32" s="1"/>
  <c r="P181" i="32"/>
  <c r="W181" i="32" s="1"/>
  <c r="AD181" i="32" s="1"/>
  <c r="N181" i="32"/>
  <c r="U181" i="32" s="1"/>
  <c r="AB181" i="32" s="1"/>
  <c r="L181" i="32"/>
  <c r="S181" i="32" s="1"/>
  <c r="Z181" i="32" s="1"/>
  <c r="O181" i="32"/>
  <c r="V181" i="32" s="1"/>
  <c r="AC181" i="32" s="1"/>
  <c r="M181" i="32"/>
  <c r="T181" i="32" s="1"/>
  <c r="AA181" i="32" s="1"/>
  <c r="E181" i="32"/>
  <c r="J181" i="32"/>
  <c r="H181" i="32"/>
  <c r="G181" i="32"/>
  <c r="F181" i="32"/>
  <c r="I181" i="32"/>
  <c r="K182" i="32"/>
  <c r="D182" i="32"/>
  <c r="B184" i="32"/>
  <c r="Q182" i="31"/>
  <c r="X182" i="31" s="1"/>
  <c r="AE182" i="31" s="1"/>
  <c r="P182" i="31"/>
  <c r="W182" i="31" s="1"/>
  <c r="AD182" i="31" s="1"/>
  <c r="O182" i="31"/>
  <c r="V182" i="31" s="1"/>
  <c r="AC182" i="31" s="1"/>
  <c r="N182" i="31"/>
  <c r="U182" i="31" s="1"/>
  <c r="AB182" i="31" s="1"/>
  <c r="M182" i="31"/>
  <c r="T182" i="31" s="1"/>
  <c r="AA182" i="31" s="1"/>
  <c r="L182" i="31"/>
  <c r="S182" i="31" s="1"/>
  <c r="Z182" i="31" s="1"/>
  <c r="K183" i="31"/>
  <c r="B185" i="31"/>
  <c r="D183" i="31"/>
  <c r="E182" i="31"/>
  <c r="J182" i="31"/>
  <c r="I182" i="31"/>
  <c r="H182" i="31"/>
  <c r="G182" i="31"/>
  <c r="F182" i="31"/>
  <c r="J182" i="27"/>
  <c r="I182" i="27"/>
  <c r="G182" i="27"/>
  <c r="F182" i="27"/>
  <c r="E182" i="27"/>
  <c r="H182" i="27"/>
  <c r="D183" i="27"/>
  <c r="B185" i="27"/>
  <c r="K183" i="27"/>
  <c r="Q182" i="27"/>
  <c r="X182" i="27" s="1"/>
  <c r="AE182" i="27" s="1"/>
  <c r="M182" i="27"/>
  <c r="T182" i="27" s="1"/>
  <c r="AA182" i="27" s="1"/>
  <c r="L182" i="27"/>
  <c r="S182" i="27" s="1"/>
  <c r="Z182" i="27" s="1"/>
  <c r="P182" i="27"/>
  <c r="W182" i="27" s="1"/>
  <c r="AD182" i="27" s="1"/>
  <c r="O182" i="27"/>
  <c r="V182" i="27" s="1"/>
  <c r="AC182" i="27" s="1"/>
  <c r="N182" i="27"/>
  <c r="U182" i="27" s="1"/>
  <c r="AB182" i="27" s="1"/>
  <c r="Q182" i="26"/>
  <c r="X182" i="26" s="1"/>
  <c r="AE182" i="26" s="1"/>
  <c r="N182" i="26"/>
  <c r="U182" i="26" s="1"/>
  <c r="AB182" i="26" s="1"/>
  <c r="M182" i="26"/>
  <c r="T182" i="26" s="1"/>
  <c r="AA182" i="26" s="1"/>
  <c r="L182" i="26"/>
  <c r="S182" i="26" s="1"/>
  <c r="Z182" i="26" s="1"/>
  <c r="O182" i="26"/>
  <c r="V182" i="26" s="1"/>
  <c r="AC182" i="26" s="1"/>
  <c r="P182" i="26"/>
  <c r="W182" i="26" s="1"/>
  <c r="AD182" i="26" s="1"/>
  <c r="D183" i="26"/>
  <c r="K183" i="26"/>
  <c r="B185" i="26"/>
  <c r="I182" i="26"/>
  <c r="H182" i="26"/>
  <c r="G182" i="26"/>
  <c r="E182" i="26"/>
  <c r="F182" i="26"/>
  <c r="J182" i="26"/>
  <c r="I182" i="14"/>
  <c r="H182" i="14"/>
  <c r="F182" i="14"/>
  <c r="J182" i="14"/>
  <c r="G182" i="14"/>
  <c r="E182" i="14"/>
  <c r="D183" i="14"/>
  <c r="B185" i="14"/>
  <c r="K183" i="14"/>
  <c r="O182" i="14"/>
  <c r="N182" i="14"/>
  <c r="P182" i="14"/>
  <c r="Q182" i="14"/>
  <c r="L182" i="14"/>
  <c r="M182" i="14"/>
  <c r="D183" i="32" l="1"/>
  <c r="B185" i="32"/>
  <c r="K183" i="32"/>
  <c r="I182" i="32"/>
  <c r="G182" i="32"/>
  <c r="F182" i="32"/>
  <c r="H182" i="32"/>
  <c r="E182" i="32"/>
  <c r="J182" i="32"/>
  <c r="L182" i="32"/>
  <c r="S182" i="32" s="1"/>
  <c r="Z182" i="32" s="1"/>
  <c r="Q182" i="32"/>
  <c r="X182" i="32" s="1"/>
  <c r="AE182" i="32" s="1"/>
  <c r="P182" i="32"/>
  <c r="W182" i="32" s="1"/>
  <c r="AD182" i="32" s="1"/>
  <c r="O182" i="32"/>
  <c r="V182" i="32" s="1"/>
  <c r="AC182" i="32" s="1"/>
  <c r="N182" i="32"/>
  <c r="U182" i="32" s="1"/>
  <c r="AB182" i="32" s="1"/>
  <c r="M182" i="32"/>
  <c r="T182" i="32" s="1"/>
  <c r="AA182" i="32" s="1"/>
  <c r="L183" i="31"/>
  <c r="S183" i="31" s="1"/>
  <c r="Z183" i="31" s="1"/>
  <c r="Q183" i="31"/>
  <c r="X183" i="31" s="1"/>
  <c r="AE183" i="31" s="1"/>
  <c r="O183" i="31"/>
  <c r="V183" i="31" s="1"/>
  <c r="AC183" i="31" s="1"/>
  <c r="N183" i="31"/>
  <c r="U183" i="31" s="1"/>
  <c r="AB183" i="31" s="1"/>
  <c r="M183" i="31"/>
  <c r="T183" i="31" s="1"/>
  <c r="AA183" i="31" s="1"/>
  <c r="P183" i="31"/>
  <c r="W183" i="31" s="1"/>
  <c r="AD183" i="31" s="1"/>
  <c r="J183" i="31"/>
  <c r="H183" i="31"/>
  <c r="F183" i="31"/>
  <c r="E183" i="31"/>
  <c r="I183" i="31"/>
  <c r="G183" i="31"/>
  <c r="B186" i="31"/>
  <c r="K184" i="31"/>
  <c r="D184" i="31"/>
  <c r="G183" i="27"/>
  <c r="F183" i="27"/>
  <c r="E183" i="27"/>
  <c r="I183" i="27"/>
  <c r="H183" i="27"/>
  <c r="J183" i="27"/>
  <c r="B186" i="27"/>
  <c r="K184" i="27"/>
  <c r="D184" i="27"/>
  <c r="Q183" i="27"/>
  <c r="X183" i="27" s="1"/>
  <c r="AE183" i="27" s="1"/>
  <c r="O183" i="27"/>
  <c r="V183" i="27" s="1"/>
  <c r="AC183" i="27" s="1"/>
  <c r="N183" i="27"/>
  <c r="U183" i="27" s="1"/>
  <c r="AB183" i="27" s="1"/>
  <c r="M183" i="27"/>
  <c r="T183" i="27" s="1"/>
  <c r="AA183" i="27" s="1"/>
  <c r="P183" i="27"/>
  <c r="W183" i="27" s="1"/>
  <c r="AD183" i="27" s="1"/>
  <c r="L183" i="27"/>
  <c r="S183" i="27" s="1"/>
  <c r="Z183" i="27" s="1"/>
  <c r="Q183" i="26"/>
  <c r="X183" i="26" s="1"/>
  <c r="AE183" i="26" s="1"/>
  <c r="P183" i="26"/>
  <c r="W183" i="26" s="1"/>
  <c r="AD183" i="26" s="1"/>
  <c r="O183" i="26"/>
  <c r="V183" i="26" s="1"/>
  <c r="AC183" i="26" s="1"/>
  <c r="M183" i="26"/>
  <c r="T183" i="26" s="1"/>
  <c r="AA183" i="26" s="1"/>
  <c r="N183" i="26"/>
  <c r="U183" i="26" s="1"/>
  <c r="AB183" i="26" s="1"/>
  <c r="L183" i="26"/>
  <c r="S183" i="26" s="1"/>
  <c r="Z183" i="26" s="1"/>
  <c r="B186" i="26"/>
  <c r="K184" i="26"/>
  <c r="D184" i="26"/>
  <c r="E183" i="26"/>
  <c r="F183" i="26"/>
  <c r="G183" i="26"/>
  <c r="J183" i="26"/>
  <c r="I183" i="26"/>
  <c r="H183" i="26"/>
  <c r="L183" i="14"/>
  <c r="Q183" i="14"/>
  <c r="P183" i="14"/>
  <c r="O183" i="14"/>
  <c r="N183" i="14"/>
  <c r="M183" i="14"/>
  <c r="J183" i="14"/>
  <c r="G183" i="14"/>
  <c r="F183" i="14"/>
  <c r="E183" i="14"/>
  <c r="H183" i="14"/>
  <c r="I183" i="14"/>
  <c r="D184" i="14"/>
  <c r="K184" i="14"/>
  <c r="B186" i="14"/>
  <c r="P183" i="32" l="1"/>
  <c r="W183" i="32" s="1"/>
  <c r="AD183" i="32" s="1"/>
  <c r="N183" i="32"/>
  <c r="U183" i="32" s="1"/>
  <c r="AB183" i="32" s="1"/>
  <c r="M183" i="32"/>
  <c r="T183" i="32" s="1"/>
  <c r="AA183" i="32" s="1"/>
  <c r="Q183" i="32"/>
  <c r="X183" i="32" s="1"/>
  <c r="AE183" i="32" s="1"/>
  <c r="O183" i="32"/>
  <c r="V183" i="32" s="1"/>
  <c r="AC183" i="32" s="1"/>
  <c r="L183" i="32"/>
  <c r="S183" i="32" s="1"/>
  <c r="Z183" i="32" s="1"/>
  <c r="B186" i="32"/>
  <c r="K184" i="32"/>
  <c r="D184" i="32"/>
  <c r="G183" i="32"/>
  <c r="F183" i="32"/>
  <c r="J183" i="32"/>
  <c r="I183" i="32"/>
  <c r="H183" i="32"/>
  <c r="E183" i="32"/>
  <c r="Q184" i="31"/>
  <c r="X184" i="31" s="1"/>
  <c r="AE184" i="31" s="1"/>
  <c r="O184" i="31"/>
  <c r="V184" i="31" s="1"/>
  <c r="AC184" i="31" s="1"/>
  <c r="M184" i="31"/>
  <c r="T184" i="31" s="1"/>
  <c r="AA184" i="31" s="1"/>
  <c r="L184" i="31"/>
  <c r="S184" i="31" s="1"/>
  <c r="Z184" i="31" s="1"/>
  <c r="P184" i="31"/>
  <c r="W184" i="31" s="1"/>
  <c r="AD184" i="31" s="1"/>
  <c r="N184" i="31"/>
  <c r="U184" i="31" s="1"/>
  <c r="AB184" i="31" s="1"/>
  <c r="G184" i="31"/>
  <c r="F184" i="31"/>
  <c r="E184" i="31"/>
  <c r="J184" i="31"/>
  <c r="I184" i="31"/>
  <c r="H184" i="31"/>
  <c r="B187" i="31"/>
  <c r="K185" i="31"/>
  <c r="D185" i="31"/>
  <c r="B187" i="27"/>
  <c r="K185" i="27"/>
  <c r="D185" i="27"/>
  <c r="O184" i="27"/>
  <c r="V184" i="27" s="1"/>
  <c r="AC184" i="27" s="1"/>
  <c r="N184" i="27"/>
  <c r="U184" i="27" s="1"/>
  <c r="AB184" i="27" s="1"/>
  <c r="M184" i="27"/>
  <c r="T184" i="27" s="1"/>
  <c r="AA184" i="27" s="1"/>
  <c r="Q184" i="27"/>
  <c r="X184" i="27" s="1"/>
  <c r="AE184" i="27" s="1"/>
  <c r="P184" i="27"/>
  <c r="W184" i="27" s="1"/>
  <c r="AD184" i="27" s="1"/>
  <c r="L184" i="27"/>
  <c r="S184" i="27" s="1"/>
  <c r="Z184" i="27" s="1"/>
  <c r="J184" i="27"/>
  <c r="I184" i="27"/>
  <c r="E184" i="27"/>
  <c r="H184" i="27"/>
  <c r="G184" i="27"/>
  <c r="F184" i="27"/>
  <c r="I184" i="26"/>
  <c r="J184" i="26"/>
  <c r="H184" i="26"/>
  <c r="E184" i="26"/>
  <c r="G184" i="26"/>
  <c r="F184" i="26"/>
  <c r="M184" i="26"/>
  <c r="T184" i="26" s="1"/>
  <c r="AA184" i="26" s="1"/>
  <c r="L184" i="26"/>
  <c r="S184" i="26" s="1"/>
  <c r="Z184" i="26" s="1"/>
  <c r="N184" i="26"/>
  <c r="U184" i="26" s="1"/>
  <c r="AB184" i="26" s="1"/>
  <c r="O184" i="26"/>
  <c r="V184" i="26" s="1"/>
  <c r="AC184" i="26" s="1"/>
  <c r="Q184" i="26"/>
  <c r="X184" i="26" s="1"/>
  <c r="AE184" i="26" s="1"/>
  <c r="P184" i="26"/>
  <c r="W184" i="26" s="1"/>
  <c r="AD184" i="26" s="1"/>
  <c r="K185" i="26"/>
  <c r="D185" i="26"/>
  <c r="B187" i="26"/>
  <c r="D185" i="14"/>
  <c r="B187" i="14"/>
  <c r="K185" i="14"/>
  <c r="P184" i="14"/>
  <c r="O184" i="14"/>
  <c r="N184" i="14"/>
  <c r="M184" i="14"/>
  <c r="L184" i="14"/>
  <c r="Q184" i="14"/>
  <c r="F184" i="14"/>
  <c r="I184" i="14"/>
  <c r="J184" i="14"/>
  <c r="E184" i="14"/>
  <c r="H184" i="14"/>
  <c r="G184" i="14"/>
  <c r="I184" i="32" l="1"/>
  <c r="H184" i="32"/>
  <c r="F184" i="32"/>
  <c r="E184" i="32"/>
  <c r="G184" i="32"/>
  <c r="J184" i="32"/>
  <c r="N184" i="32"/>
  <c r="U184" i="32" s="1"/>
  <c r="AB184" i="32" s="1"/>
  <c r="M184" i="32"/>
  <c r="T184" i="32" s="1"/>
  <c r="AA184" i="32" s="1"/>
  <c r="Q184" i="32"/>
  <c r="X184" i="32" s="1"/>
  <c r="AE184" i="32" s="1"/>
  <c r="P184" i="32"/>
  <c r="W184" i="32" s="1"/>
  <c r="AD184" i="32" s="1"/>
  <c r="O184" i="32"/>
  <c r="V184" i="32" s="1"/>
  <c r="AC184" i="32" s="1"/>
  <c r="L184" i="32"/>
  <c r="S184" i="32" s="1"/>
  <c r="Z184" i="32" s="1"/>
  <c r="D185" i="32"/>
  <c r="B187" i="32"/>
  <c r="K185" i="32"/>
  <c r="J185" i="31"/>
  <c r="H185" i="31"/>
  <c r="G185" i="31"/>
  <c r="F185" i="31"/>
  <c r="I185" i="31"/>
  <c r="E185" i="31"/>
  <c r="N185" i="31"/>
  <c r="U185" i="31" s="1"/>
  <c r="AB185" i="31" s="1"/>
  <c r="M185" i="31"/>
  <c r="T185" i="31" s="1"/>
  <c r="AA185" i="31" s="1"/>
  <c r="L185" i="31"/>
  <c r="S185" i="31" s="1"/>
  <c r="Z185" i="31" s="1"/>
  <c r="Q185" i="31"/>
  <c r="X185" i="31" s="1"/>
  <c r="AE185" i="31" s="1"/>
  <c r="P185" i="31"/>
  <c r="W185" i="31" s="1"/>
  <c r="AD185" i="31" s="1"/>
  <c r="O185" i="31"/>
  <c r="V185" i="31" s="1"/>
  <c r="AC185" i="31" s="1"/>
  <c r="B188" i="31"/>
  <c r="K186" i="31"/>
  <c r="D186" i="31"/>
  <c r="Q185" i="27"/>
  <c r="X185" i="27" s="1"/>
  <c r="AE185" i="27" s="1"/>
  <c r="P185" i="27"/>
  <c r="W185" i="27" s="1"/>
  <c r="AD185" i="27" s="1"/>
  <c r="O185" i="27"/>
  <c r="V185" i="27" s="1"/>
  <c r="AC185" i="27" s="1"/>
  <c r="N185" i="27"/>
  <c r="U185" i="27" s="1"/>
  <c r="AB185" i="27" s="1"/>
  <c r="M185" i="27"/>
  <c r="T185" i="27" s="1"/>
  <c r="AA185" i="27" s="1"/>
  <c r="L185" i="27"/>
  <c r="S185" i="27" s="1"/>
  <c r="Z185" i="27" s="1"/>
  <c r="J185" i="27"/>
  <c r="I185" i="27"/>
  <c r="G185" i="27"/>
  <c r="F185" i="27"/>
  <c r="E185" i="27"/>
  <c r="H185" i="27"/>
  <c r="B188" i="27"/>
  <c r="K186" i="27"/>
  <c r="D186" i="27"/>
  <c r="D186" i="26"/>
  <c r="B188" i="26"/>
  <c r="K186" i="26"/>
  <c r="I185" i="26"/>
  <c r="H185" i="26"/>
  <c r="G185" i="26"/>
  <c r="E185" i="26"/>
  <c r="J185" i="26"/>
  <c r="F185" i="26"/>
  <c r="Q185" i="26"/>
  <c r="X185" i="26" s="1"/>
  <c r="AE185" i="26" s="1"/>
  <c r="P185" i="26"/>
  <c r="W185" i="26" s="1"/>
  <c r="AD185" i="26" s="1"/>
  <c r="O185" i="26"/>
  <c r="V185" i="26" s="1"/>
  <c r="AC185" i="26" s="1"/>
  <c r="L185" i="26"/>
  <c r="S185" i="26" s="1"/>
  <c r="Z185" i="26" s="1"/>
  <c r="M185" i="26"/>
  <c r="T185" i="26" s="1"/>
  <c r="AA185" i="26" s="1"/>
  <c r="N185" i="26"/>
  <c r="U185" i="26" s="1"/>
  <c r="AB185" i="26" s="1"/>
  <c r="M185" i="14"/>
  <c r="L185" i="14"/>
  <c r="Q185" i="14"/>
  <c r="P185" i="14"/>
  <c r="O185" i="14"/>
  <c r="N185" i="14"/>
  <c r="K186" i="14"/>
  <c r="D186" i="14"/>
  <c r="B188" i="14"/>
  <c r="J185" i="14"/>
  <c r="I185" i="14"/>
  <c r="F185" i="14"/>
  <c r="E185" i="14"/>
  <c r="G185" i="14"/>
  <c r="H185" i="14"/>
  <c r="P185" i="32" l="1"/>
  <c r="W185" i="32" s="1"/>
  <c r="AD185" i="32" s="1"/>
  <c r="O185" i="32"/>
  <c r="V185" i="32" s="1"/>
  <c r="AC185" i="32" s="1"/>
  <c r="Q185" i="32"/>
  <c r="X185" i="32" s="1"/>
  <c r="AE185" i="32" s="1"/>
  <c r="N185" i="32"/>
  <c r="U185" i="32" s="1"/>
  <c r="AB185" i="32" s="1"/>
  <c r="M185" i="32"/>
  <c r="T185" i="32" s="1"/>
  <c r="AA185" i="32" s="1"/>
  <c r="L185" i="32"/>
  <c r="S185" i="32" s="1"/>
  <c r="Z185" i="32" s="1"/>
  <c r="D186" i="32"/>
  <c r="B188" i="32"/>
  <c r="K186" i="32"/>
  <c r="I185" i="32"/>
  <c r="H185" i="32"/>
  <c r="F185" i="32"/>
  <c r="J185" i="32"/>
  <c r="G185" i="32"/>
  <c r="E185" i="32"/>
  <c r="Q186" i="31"/>
  <c r="X186" i="31" s="1"/>
  <c r="AE186" i="31" s="1"/>
  <c r="O186" i="31"/>
  <c r="V186" i="31" s="1"/>
  <c r="AC186" i="31" s="1"/>
  <c r="N186" i="31"/>
  <c r="U186" i="31" s="1"/>
  <c r="AB186" i="31" s="1"/>
  <c r="M186" i="31"/>
  <c r="T186" i="31" s="1"/>
  <c r="AA186" i="31" s="1"/>
  <c r="P186" i="31"/>
  <c r="W186" i="31" s="1"/>
  <c r="AD186" i="31" s="1"/>
  <c r="L186" i="31"/>
  <c r="S186" i="31" s="1"/>
  <c r="Z186" i="31" s="1"/>
  <c r="I186" i="31"/>
  <c r="H186" i="31"/>
  <c r="G186" i="31"/>
  <c r="F186" i="31"/>
  <c r="E186" i="31"/>
  <c r="J186" i="31"/>
  <c r="D187" i="31"/>
  <c r="B189" i="31"/>
  <c r="K187" i="31"/>
  <c r="G186" i="27"/>
  <c r="F186" i="27"/>
  <c r="E186" i="27"/>
  <c r="J186" i="27"/>
  <c r="I186" i="27"/>
  <c r="H186" i="27"/>
  <c r="Q186" i="27"/>
  <c r="X186" i="27" s="1"/>
  <c r="AE186" i="27" s="1"/>
  <c r="O186" i="27"/>
  <c r="V186" i="27" s="1"/>
  <c r="AC186" i="27" s="1"/>
  <c r="N186" i="27"/>
  <c r="U186" i="27" s="1"/>
  <c r="AB186" i="27" s="1"/>
  <c r="M186" i="27"/>
  <c r="T186" i="27" s="1"/>
  <c r="AA186" i="27" s="1"/>
  <c r="P186" i="27"/>
  <c r="W186" i="27" s="1"/>
  <c r="AD186" i="27" s="1"/>
  <c r="L186" i="27"/>
  <c r="S186" i="27" s="1"/>
  <c r="Z186" i="27" s="1"/>
  <c r="B189" i="27"/>
  <c r="K187" i="27"/>
  <c r="D187" i="27"/>
  <c r="B189" i="26"/>
  <c r="K187" i="26"/>
  <c r="D187" i="26"/>
  <c r="Q186" i="26"/>
  <c r="X186" i="26" s="1"/>
  <c r="AE186" i="26" s="1"/>
  <c r="P186" i="26"/>
  <c r="W186" i="26" s="1"/>
  <c r="AD186" i="26" s="1"/>
  <c r="O186" i="26"/>
  <c r="V186" i="26" s="1"/>
  <c r="AC186" i="26" s="1"/>
  <c r="M186" i="26"/>
  <c r="T186" i="26" s="1"/>
  <c r="AA186" i="26" s="1"/>
  <c r="N186" i="26"/>
  <c r="U186" i="26" s="1"/>
  <c r="AB186" i="26" s="1"/>
  <c r="L186" i="26"/>
  <c r="S186" i="26" s="1"/>
  <c r="Z186" i="26" s="1"/>
  <c r="E186" i="26"/>
  <c r="I186" i="26"/>
  <c r="H186" i="26"/>
  <c r="G186" i="26"/>
  <c r="J186" i="26"/>
  <c r="F186" i="26"/>
  <c r="D187" i="14"/>
  <c r="B189" i="14"/>
  <c r="K187" i="14"/>
  <c r="P186" i="14"/>
  <c r="L186" i="14"/>
  <c r="O186" i="14"/>
  <c r="N186" i="14"/>
  <c r="M186" i="14"/>
  <c r="Q186" i="14"/>
  <c r="G186" i="14"/>
  <c r="F186" i="14"/>
  <c r="H186" i="14"/>
  <c r="I186" i="14"/>
  <c r="E186" i="14"/>
  <c r="J186" i="14"/>
  <c r="P186" i="32" l="1"/>
  <c r="W186" i="32" s="1"/>
  <c r="AD186" i="32" s="1"/>
  <c r="O186" i="32"/>
  <c r="V186" i="32" s="1"/>
  <c r="AC186" i="32" s="1"/>
  <c r="M186" i="32"/>
  <c r="T186" i="32" s="1"/>
  <c r="AA186" i="32" s="1"/>
  <c r="Q186" i="32"/>
  <c r="X186" i="32" s="1"/>
  <c r="AE186" i="32" s="1"/>
  <c r="N186" i="32"/>
  <c r="U186" i="32" s="1"/>
  <c r="AB186" i="32" s="1"/>
  <c r="L186" i="32"/>
  <c r="S186" i="32" s="1"/>
  <c r="Z186" i="32" s="1"/>
  <c r="K187" i="32"/>
  <c r="D187" i="32"/>
  <c r="B189" i="32"/>
  <c r="J186" i="32"/>
  <c r="G186" i="32"/>
  <c r="F186" i="32"/>
  <c r="E186" i="32"/>
  <c r="I186" i="32"/>
  <c r="H186" i="32"/>
  <c r="K188" i="31"/>
  <c r="D188" i="31"/>
  <c r="B190" i="31"/>
  <c r="P187" i="31"/>
  <c r="W187" i="31" s="1"/>
  <c r="AD187" i="31" s="1"/>
  <c r="O187" i="31"/>
  <c r="V187" i="31" s="1"/>
  <c r="AC187" i="31" s="1"/>
  <c r="N187" i="31"/>
  <c r="U187" i="31" s="1"/>
  <c r="AB187" i="31" s="1"/>
  <c r="M187" i="31"/>
  <c r="T187" i="31" s="1"/>
  <c r="AA187" i="31" s="1"/>
  <c r="L187" i="31"/>
  <c r="S187" i="31" s="1"/>
  <c r="Z187" i="31" s="1"/>
  <c r="Q187" i="31"/>
  <c r="X187" i="31" s="1"/>
  <c r="AE187" i="31" s="1"/>
  <c r="J187" i="31"/>
  <c r="I187" i="31"/>
  <c r="H187" i="31"/>
  <c r="G187" i="31"/>
  <c r="F187" i="31"/>
  <c r="E187" i="31"/>
  <c r="J187" i="27"/>
  <c r="I187" i="27"/>
  <c r="H187" i="27"/>
  <c r="G187" i="27"/>
  <c r="F187" i="27"/>
  <c r="E187" i="27"/>
  <c r="O187" i="27"/>
  <c r="V187" i="27" s="1"/>
  <c r="AC187" i="27" s="1"/>
  <c r="N187" i="27"/>
  <c r="U187" i="27" s="1"/>
  <c r="AB187" i="27" s="1"/>
  <c r="M187" i="27"/>
  <c r="T187" i="27" s="1"/>
  <c r="AA187" i="27" s="1"/>
  <c r="Q187" i="27"/>
  <c r="X187" i="27" s="1"/>
  <c r="AE187" i="27" s="1"/>
  <c r="P187" i="27"/>
  <c r="W187" i="27" s="1"/>
  <c r="AD187" i="27" s="1"/>
  <c r="L187" i="27"/>
  <c r="S187" i="27" s="1"/>
  <c r="Z187" i="27" s="1"/>
  <c r="B190" i="27"/>
  <c r="K188" i="27"/>
  <c r="D188" i="27"/>
  <c r="M187" i="26"/>
  <c r="T187" i="26" s="1"/>
  <c r="AA187" i="26" s="1"/>
  <c r="L187" i="26"/>
  <c r="S187" i="26" s="1"/>
  <c r="Z187" i="26" s="1"/>
  <c r="Q187" i="26"/>
  <c r="X187" i="26" s="1"/>
  <c r="AE187" i="26" s="1"/>
  <c r="P187" i="26"/>
  <c r="W187" i="26" s="1"/>
  <c r="AD187" i="26" s="1"/>
  <c r="O187" i="26"/>
  <c r="V187" i="26" s="1"/>
  <c r="AC187" i="26" s="1"/>
  <c r="N187" i="26"/>
  <c r="U187" i="26" s="1"/>
  <c r="AB187" i="26" s="1"/>
  <c r="I187" i="26"/>
  <c r="H187" i="26"/>
  <c r="G187" i="26"/>
  <c r="F187" i="26"/>
  <c r="J187" i="26"/>
  <c r="E187" i="26"/>
  <c r="D188" i="26"/>
  <c r="B190" i="26"/>
  <c r="K188" i="26"/>
  <c r="K188" i="14"/>
  <c r="B190" i="14"/>
  <c r="D188" i="14"/>
  <c r="N187" i="14"/>
  <c r="M187" i="14"/>
  <c r="L187" i="14"/>
  <c r="Q187" i="14"/>
  <c r="P187" i="14"/>
  <c r="O187" i="14"/>
  <c r="J187" i="14"/>
  <c r="G187" i="14"/>
  <c r="E187" i="14"/>
  <c r="F187" i="14"/>
  <c r="I187" i="14"/>
  <c r="H187" i="14"/>
  <c r="J187" i="32" l="1"/>
  <c r="H187" i="32"/>
  <c r="F187" i="32"/>
  <c r="E187" i="32"/>
  <c r="I187" i="32"/>
  <c r="G187" i="32"/>
  <c r="Q187" i="32"/>
  <c r="X187" i="32" s="1"/>
  <c r="AE187" i="32" s="1"/>
  <c r="P187" i="32"/>
  <c r="W187" i="32" s="1"/>
  <c r="AD187" i="32" s="1"/>
  <c r="O187" i="32"/>
  <c r="V187" i="32" s="1"/>
  <c r="AC187" i="32" s="1"/>
  <c r="N187" i="32"/>
  <c r="U187" i="32" s="1"/>
  <c r="AB187" i="32" s="1"/>
  <c r="M187" i="32"/>
  <c r="T187" i="32" s="1"/>
  <c r="AA187" i="32" s="1"/>
  <c r="L187" i="32"/>
  <c r="S187" i="32" s="1"/>
  <c r="Z187" i="32" s="1"/>
  <c r="B190" i="32"/>
  <c r="D188" i="32"/>
  <c r="K188" i="32"/>
  <c r="J188" i="31"/>
  <c r="I188" i="31"/>
  <c r="H188" i="31"/>
  <c r="G188" i="31"/>
  <c r="E188" i="31"/>
  <c r="F188" i="31"/>
  <c r="D189" i="31"/>
  <c r="B191" i="31"/>
  <c r="K189" i="31"/>
  <c r="Q188" i="31"/>
  <c r="X188" i="31" s="1"/>
  <c r="AE188" i="31" s="1"/>
  <c r="P188" i="31"/>
  <c r="W188" i="31" s="1"/>
  <c r="AD188" i="31" s="1"/>
  <c r="O188" i="31"/>
  <c r="V188" i="31" s="1"/>
  <c r="AC188" i="31" s="1"/>
  <c r="N188" i="31"/>
  <c r="U188" i="31" s="1"/>
  <c r="AB188" i="31" s="1"/>
  <c r="M188" i="31"/>
  <c r="T188" i="31" s="1"/>
  <c r="AA188" i="31" s="1"/>
  <c r="L188" i="31"/>
  <c r="S188" i="31" s="1"/>
  <c r="Z188" i="31" s="1"/>
  <c r="Q188" i="27"/>
  <c r="X188" i="27" s="1"/>
  <c r="AE188" i="27" s="1"/>
  <c r="P188" i="27"/>
  <c r="W188" i="27" s="1"/>
  <c r="AD188" i="27" s="1"/>
  <c r="M188" i="27"/>
  <c r="T188" i="27" s="1"/>
  <c r="AA188" i="27" s="1"/>
  <c r="L188" i="27"/>
  <c r="S188" i="27" s="1"/>
  <c r="Z188" i="27" s="1"/>
  <c r="O188" i="27"/>
  <c r="V188" i="27" s="1"/>
  <c r="AC188" i="27" s="1"/>
  <c r="N188" i="27"/>
  <c r="U188" i="27" s="1"/>
  <c r="AB188" i="27" s="1"/>
  <c r="J188" i="27"/>
  <c r="I188" i="27"/>
  <c r="G188" i="27"/>
  <c r="F188" i="27"/>
  <c r="E188" i="27"/>
  <c r="H188" i="27"/>
  <c r="B191" i="27"/>
  <c r="K189" i="27"/>
  <c r="D189" i="27"/>
  <c r="D189" i="26"/>
  <c r="K189" i="26"/>
  <c r="B191" i="26"/>
  <c r="Q188" i="26"/>
  <c r="X188" i="26" s="1"/>
  <c r="AE188" i="26" s="1"/>
  <c r="O188" i="26"/>
  <c r="V188" i="26" s="1"/>
  <c r="AC188" i="26" s="1"/>
  <c r="N188" i="26"/>
  <c r="U188" i="26" s="1"/>
  <c r="AB188" i="26" s="1"/>
  <c r="M188" i="26"/>
  <c r="T188" i="26" s="1"/>
  <c r="AA188" i="26" s="1"/>
  <c r="P188" i="26"/>
  <c r="W188" i="26" s="1"/>
  <c r="AD188" i="26" s="1"/>
  <c r="L188" i="26"/>
  <c r="S188" i="26" s="1"/>
  <c r="Z188" i="26" s="1"/>
  <c r="I188" i="26"/>
  <c r="H188" i="26"/>
  <c r="G188" i="26"/>
  <c r="E188" i="26"/>
  <c r="F188" i="26"/>
  <c r="J188" i="26"/>
  <c r="B191" i="14"/>
  <c r="K189" i="14"/>
  <c r="D189" i="14"/>
  <c r="H188" i="14"/>
  <c r="G188" i="14"/>
  <c r="J188" i="14"/>
  <c r="F188" i="14"/>
  <c r="E188" i="14"/>
  <c r="I188" i="14"/>
  <c r="Q188" i="14"/>
  <c r="M188" i="14"/>
  <c r="O188" i="14"/>
  <c r="P188" i="14"/>
  <c r="N188" i="14"/>
  <c r="L188" i="14"/>
  <c r="Q188" i="32" l="1"/>
  <c r="X188" i="32" s="1"/>
  <c r="AE188" i="32" s="1"/>
  <c r="O188" i="32"/>
  <c r="V188" i="32" s="1"/>
  <c r="AC188" i="32" s="1"/>
  <c r="M188" i="32"/>
  <c r="T188" i="32" s="1"/>
  <c r="AA188" i="32" s="1"/>
  <c r="L188" i="32"/>
  <c r="S188" i="32" s="1"/>
  <c r="Z188" i="32" s="1"/>
  <c r="P188" i="32"/>
  <c r="W188" i="32" s="1"/>
  <c r="AD188" i="32" s="1"/>
  <c r="N188" i="32"/>
  <c r="U188" i="32" s="1"/>
  <c r="AB188" i="32" s="1"/>
  <c r="F188" i="32"/>
  <c r="E188" i="32"/>
  <c r="H188" i="32"/>
  <c r="G188" i="32"/>
  <c r="J188" i="32"/>
  <c r="I188" i="32"/>
  <c r="B191" i="32"/>
  <c r="K189" i="32"/>
  <c r="D189" i="32"/>
  <c r="Q189" i="31"/>
  <c r="X189" i="31" s="1"/>
  <c r="AE189" i="31" s="1"/>
  <c r="P189" i="31"/>
  <c r="W189" i="31" s="1"/>
  <c r="AD189" i="31" s="1"/>
  <c r="O189" i="31"/>
  <c r="V189" i="31" s="1"/>
  <c r="AC189" i="31" s="1"/>
  <c r="N189" i="31"/>
  <c r="U189" i="31" s="1"/>
  <c r="AB189" i="31" s="1"/>
  <c r="L189" i="31"/>
  <c r="S189" i="31" s="1"/>
  <c r="Z189" i="31" s="1"/>
  <c r="M189" i="31"/>
  <c r="T189" i="31" s="1"/>
  <c r="AA189" i="31" s="1"/>
  <c r="B192" i="31"/>
  <c r="K190" i="31"/>
  <c r="D190" i="31"/>
  <c r="F189" i="31"/>
  <c r="E189" i="31"/>
  <c r="J189" i="31"/>
  <c r="I189" i="31"/>
  <c r="H189" i="31"/>
  <c r="G189" i="31"/>
  <c r="G189" i="27"/>
  <c r="F189" i="27"/>
  <c r="E189" i="27"/>
  <c r="J189" i="27"/>
  <c r="I189" i="27"/>
  <c r="H189" i="27"/>
  <c r="Q189" i="27"/>
  <c r="X189" i="27" s="1"/>
  <c r="AE189" i="27" s="1"/>
  <c r="O189" i="27"/>
  <c r="V189" i="27" s="1"/>
  <c r="AC189" i="27" s="1"/>
  <c r="N189" i="27"/>
  <c r="U189" i="27" s="1"/>
  <c r="AB189" i="27" s="1"/>
  <c r="M189" i="27"/>
  <c r="T189" i="27" s="1"/>
  <c r="AA189" i="27" s="1"/>
  <c r="L189" i="27"/>
  <c r="S189" i="27" s="1"/>
  <c r="Z189" i="27" s="1"/>
  <c r="P189" i="27"/>
  <c r="W189" i="27" s="1"/>
  <c r="AD189" i="27" s="1"/>
  <c r="B192" i="27"/>
  <c r="K190" i="27"/>
  <c r="D190" i="27"/>
  <c r="Q189" i="26"/>
  <c r="X189" i="26" s="1"/>
  <c r="AE189" i="26" s="1"/>
  <c r="P189" i="26"/>
  <c r="W189" i="26" s="1"/>
  <c r="AD189" i="26" s="1"/>
  <c r="O189" i="26"/>
  <c r="V189" i="26" s="1"/>
  <c r="AC189" i="26" s="1"/>
  <c r="M189" i="26"/>
  <c r="T189" i="26" s="1"/>
  <c r="AA189" i="26" s="1"/>
  <c r="L189" i="26"/>
  <c r="S189" i="26" s="1"/>
  <c r="Z189" i="26" s="1"/>
  <c r="N189" i="26"/>
  <c r="U189" i="26" s="1"/>
  <c r="AB189" i="26" s="1"/>
  <c r="B192" i="26"/>
  <c r="K190" i="26"/>
  <c r="D190" i="26"/>
  <c r="E189" i="26"/>
  <c r="J189" i="26"/>
  <c r="H189" i="26"/>
  <c r="G189" i="26"/>
  <c r="F189" i="26"/>
  <c r="I189" i="26"/>
  <c r="M189" i="14"/>
  <c r="L189" i="14"/>
  <c r="Q189" i="14"/>
  <c r="P189" i="14"/>
  <c r="O189" i="14"/>
  <c r="N189" i="14"/>
  <c r="E189" i="14"/>
  <c r="I189" i="14"/>
  <c r="F189" i="14"/>
  <c r="J189" i="14"/>
  <c r="H189" i="14"/>
  <c r="G189" i="14"/>
  <c r="K190" i="14"/>
  <c r="D190" i="14"/>
  <c r="B192" i="14"/>
  <c r="J189" i="32" l="1"/>
  <c r="H189" i="32"/>
  <c r="G189" i="32"/>
  <c r="I189" i="32"/>
  <c r="F189" i="32"/>
  <c r="E189" i="32"/>
  <c r="M189" i="32"/>
  <c r="T189" i="32" s="1"/>
  <c r="AA189" i="32" s="1"/>
  <c r="L189" i="32"/>
  <c r="S189" i="32" s="1"/>
  <c r="Z189" i="32" s="1"/>
  <c r="P189" i="32"/>
  <c r="W189" i="32" s="1"/>
  <c r="AD189" i="32" s="1"/>
  <c r="O189" i="32"/>
  <c r="V189" i="32" s="1"/>
  <c r="AC189" i="32" s="1"/>
  <c r="N189" i="32"/>
  <c r="U189" i="32" s="1"/>
  <c r="AB189" i="32" s="1"/>
  <c r="Q189" i="32"/>
  <c r="X189" i="32" s="1"/>
  <c r="AE189" i="32" s="1"/>
  <c r="D190" i="32"/>
  <c r="B192" i="32"/>
  <c r="K190" i="32"/>
  <c r="J190" i="31"/>
  <c r="I190" i="31"/>
  <c r="G190" i="31"/>
  <c r="F190" i="31"/>
  <c r="E190" i="31"/>
  <c r="H190" i="31"/>
  <c r="M190" i="31"/>
  <c r="T190" i="31" s="1"/>
  <c r="AA190" i="31" s="1"/>
  <c r="L190" i="31"/>
  <c r="S190" i="31" s="1"/>
  <c r="Z190" i="31" s="1"/>
  <c r="Q190" i="31"/>
  <c r="X190" i="31" s="1"/>
  <c r="AE190" i="31" s="1"/>
  <c r="P190" i="31"/>
  <c r="W190" i="31" s="1"/>
  <c r="AD190" i="31" s="1"/>
  <c r="O190" i="31"/>
  <c r="V190" i="31" s="1"/>
  <c r="AC190" i="31" s="1"/>
  <c r="N190" i="31"/>
  <c r="U190" i="31" s="1"/>
  <c r="AB190" i="31" s="1"/>
  <c r="D191" i="31"/>
  <c r="B193" i="31"/>
  <c r="K191" i="31"/>
  <c r="J190" i="27"/>
  <c r="I190" i="27"/>
  <c r="H190" i="27"/>
  <c r="G190" i="27"/>
  <c r="F190" i="27"/>
  <c r="E190" i="27"/>
  <c r="O190" i="27"/>
  <c r="V190" i="27" s="1"/>
  <c r="AC190" i="27" s="1"/>
  <c r="N190" i="27"/>
  <c r="U190" i="27" s="1"/>
  <c r="AB190" i="27" s="1"/>
  <c r="M190" i="27"/>
  <c r="T190" i="27" s="1"/>
  <c r="AA190" i="27" s="1"/>
  <c r="P190" i="27"/>
  <c r="W190" i="27" s="1"/>
  <c r="AD190" i="27" s="1"/>
  <c r="L190" i="27"/>
  <c r="S190" i="27" s="1"/>
  <c r="Z190" i="27" s="1"/>
  <c r="Q190" i="27"/>
  <c r="X190" i="27" s="1"/>
  <c r="AE190" i="27" s="1"/>
  <c r="B193" i="27"/>
  <c r="K191" i="27"/>
  <c r="D191" i="27"/>
  <c r="M190" i="26"/>
  <c r="T190" i="26" s="1"/>
  <c r="AA190" i="26" s="1"/>
  <c r="L190" i="26"/>
  <c r="S190" i="26" s="1"/>
  <c r="Z190" i="26" s="1"/>
  <c r="P190" i="26"/>
  <c r="W190" i="26" s="1"/>
  <c r="AD190" i="26" s="1"/>
  <c r="O190" i="26"/>
  <c r="V190" i="26" s="1"/>
  <c r="AC190" i="26" s="1"/>
  <c r="N190" i="26"/>
  <c r="U190" i="26" s="1"/>
  <c r="AB190" i="26" s="1"/>
  <c r="Q190" i="26"/>
  <c r="X190" i="26" s="1"/>
  <c r="AE190" i="26" s="1"/>
  <c r="B193" i="26"/>
  <c r="K191" i="26"/>
  <c r="D191" i="26"/>
  <c r="I190" i="26"/>
  <c r="J190" i="26"/>
  <c r="E190" i="26"/>
  <c r="H190" i="26"/>
  <c r="G190" i="26"/>
  <c r="F190" i="26"/>
  <c r="B193" i="14"/>
  <c r="K191" i="14"/>
  <c r="D191" i="14"/>
  <c r="F190" i="14"/>
  <c r="I190" i="14"/>
  <c r="E190" i="14"/>
  <c r="H190" i="14"/>
  <c r="G190" i="14"/>
  <c r="J190" i="14"/>
  <c r="N190" i="14"/>
  <c r="Q190" i="14"/>
  <c r="L190" i="14"/>
  <c r="O190" i="14"/>
  <c r="M190" i="14"/>
  <c r="P190" i="14"/>
  <c r="Q190" i="32" l="1"/>
  <c r="X190" i="32" s="1"/>
  <c r="AE190" i="32" s="1"/>
  <c r="O190" i="32"/>
  <c r="V190" i="32" s="1"/>
  <c r="AC190" i="32" s="1"/>
  <c r="N190" i="32"/>
  <c r="U190" i="32" s="1"/>
  <c r="AB190" i="32" s="1"/>
  <c r="P190" i="32"/>
  <c r="W190" i="32" s="1"/>
  <c r="AD190" i="32" s="1"/>
  <c r="M190" i="32"/>
  <c r="T190" i="32" s="1"/>
  <c r="AA190" i="32" s="1"/>
  <c r="L190" i="32"/>
  <c r="S190" i="32" s="1"/>
  <c r="Z190" i="32" s="1"/>
  <c r="K191" i="32"/>
  <c r="D191" i="32"/>
  <c r="B193" i="32"/>
  <c r="H190" i="32"/>
  <c r="G190" i="32"/>
  <c r="E190" i="32"/>
  <c r="F190" i="32"/>
  <c r="J190" i="32"/>
  <c r="I190" i="32"/>
  <c r="Q191" i="31"/>
  <c r="X191" i="31" s="1"/>
  <c r="AE191" i="31" s="1"/>
  <c r="P191" i="31"/>
  <c r="W191" i="31" s="1"/>
  <c r="AD191" i="31" s="1"/>
  <c r="O191" i="31"/>
  <c r="V191" i="31" s="1"/>
  <c r="AC191" i="31" s="1"/>
  <c r="N191" i="31"/>
  <c r="U191" i="31" s="1"/>
  <c r="AB191" i="31" s="1"/>
  <c r="M191" i="31"/>
  <c r="T191" i="31" s="1"/>
  <c r="AA191" i="31" s="1"/>
  <c r="L191" i="31"/>
  <c r="S191" i="31" s="1"/>
  <c r="Z191" i="31" s="1"/>
  <c r="B194" i="31"/>
  <c r="K192" i="31"/>
  <c r="D192" i="31"/>
  <c r="H191" i="31"/>
  <c r="G191" i="31"/>
  <c r="F191" i="31"/>
  <c r="E191" i="31"/>
  <c r="J191" i="31"/>
  <c r="I191" i="31"/>
  <c r="J191" i="27"/>
  <c r="I191" i="27"/>
  <c r="G191" i="27"/>
  <c r="F191" i="27"/>
  <c r="E191" i="27"/>
  <c r="H191" i="27"/>
  <c r="Q191" i="27"/>
  <c r="X191" i="27" s="1"/>
  <c r="AE191" i="27" s="1"/>
  <c r="P191" i="27"/>
  <c r="W191" i="27" s="1"/>
  <c r="AD191" i="27" s="1"/>
  <c r="O191" i="27"/>
  <c r="V191" i="27" s="1"/>
  <c r="AC191" i="27" s="1"/>
  <c r="M191" i="27"/>
  <c r="T191" i="27" s="1"/>
  <c r="AA191" i="27" s="1"/>
  <c r="N191" i="27"/>
  <c r="U191" i="27" s="1"/>
  <c r="AB191" i="27" s="1"/>
  <c r="L191" i="27"/>
  <c r="S191" i="27" s="1"/>
  <c r="Z191" i="27" s="1"/>
  <c r="B194" i="27"/>
  <c r="K192" i="27"/>
  <c r="D192" i="27"/>
  <c r="I191" i="26"/>
  <c r="H191" i="26"/>
  <c r="G191" i="26"/>
  <c r="E191" i="26"/>
  <c r="J191" i="26"/>
  <c r="F191" i="26"/>
  <c r="D192" i="26"/>
  <c r="B194" i="26"/>
  <c r="K192" i="26"/>
  <c r="Q191" i="26"/>
  <c r="X191" i="26" s="1"/>
  <c r="AE191" i="26" s="1"/>
  <c r="O191" i="26"/>
  <c r="V191" i="26" s="1"/>
  <c r="AC191" i="26" s="1"/>
  <c r="N191" i="26"/>
  <c r="U191" i="26" s="1"/>
  <c r="AB191" i="26" s="1"/>
  <c r="L191" i="26"/>
  <c r="S191" i="26" s="1"/>
  <c r="Z191" i="26" s="1"/>
  <c r="P191" i="26"/>
  <c r="W191" i="26" s="1"/>
  <c r="AD191" i="26" s="1"/>
  <c r="M191" i="26"/>
  <c r="T191" i="26" s="1"/>
  <c r="AA191" i="26" s="1"/>
  <c r="P191" i="14"/>
  <c r="O191" i="14"/>
  <c r="M191" i="14"/>
  <c r="Q191" i="14"/>
  <c r="L191" i="14"/>
  <c r="N191" i="14"/>
  <c r="H191" i="14"/>
  <c r="I191" i="14"/>
  <c r="J191" i="14"/>
  <c r="F191" i="14"/>
  <c r="E191" i="14"/>
  <c r="G191" i="14"/>
  <c r="D192" i="14"/>
  <c r="K192" i="14"/>
  <c r="B194" i="14"/>
  <c r="J191" i="32" l="1"/>
  <c r="I191" i="32"/>
  <c r="H191" i="32"/>
  <c r="G191" i="32"/>
  <c r="F191" i="32"/>
  <c r="E191" i="32"/>
  <c r="D192" i="32"/>
  <c r="K192" i="32"/>
  <c r="B194" i="32"/>
  <c r="O191" i="32"/>
  <c r="V191" i="32" s="1"/>
  <c r="AC191" i="32" s="1"/>
  <c r="N191" i="32"/>
  <c r="U191" i="32" s="1"/>
  <c r="AB191" i="32" s="1"/>
  <c r="L191" i="32"/>
  <c r="S191" i="32" s="1"/>
  <c r="Z191" i="32" s="1"/>
  <c r="Q191" i="32"/>
  <c r="X191" i="32" s="1"/>
  <c r="AE191" i="32" s="1"/>
  <c r="P191" i="32"/>
  <c r="W191" i="32" s="1"/>
  <c r="AD191" i="32" s="1"/>
  <c r="M191" i="32"/>
  <c r="T191" i="32" s="1"/>
  <c r="AA191" i="32" s="1"/>
  <c r="J192" i="31"/>
  <c r="I192" i="31"/>
  <c r="H192" i="31"/>
  <c r="G192" i="31"/>
  <c r="F192" i="31"/>
  <c r="E192" i="31"/>
  <c r="D193" i="31"/>
  <c r="B195" i="31"/>
  <c r="K193" i="31"/>
  <c r="O192" i="31"/>
  <c r="V192" i="31" s="1"/>
  <c r="AC192" i="31" s="1"/>
  <c r="N192" i="31"/>
  <c r="U192" i="31" s="1"/>
  <c r="AB192" i="31" s="1"/>
  <c r="M192" i="31"/>
  <c r="T192" i="31" s="1"/>
  <c r="AA192" i="31" s="1"/>
  <c r="L192" i="31"/>
  <c r="S192" i="31" s="1"/>
  <c r="Z192" i="31" s="1"/>
  <c r="Q192" i="31"/>
  <c r="X192" i="31" s="1"/>
  <c r="AE192" i="31" s="1"/>
  <c r="P192" i="31"/>
  <c r="W192" i="31" s="1"/>
  <c r="AD192" i="31" s="1"/>
  <c r="Q192" i="27"/>
  <c r="X192" i="27" s="1"/>
  <c r="AE192" i="27" s="1"/>
  <c r="O192" i="27"/>
  <c r="V192" i="27" s="1"/>
  <c r="AC192" i="27" s="1"/>
  <c r="N192" i="27"/>
  <c r="U192" i="27" s="1"/>
  <c r="AB192" i="27" s="1"/>
  <c r="M192" i="27"/>
  <c r="T192" i="27" s="1"/>
  <c r="AA192" i="27" s="1"/>
  <c r="L192" i="27"/>
  <c r="S192" i="27" s="1"/>
  <c r="Z192" i="27" s="1"/>
  <c r="P192" i="27"/>
  <c r="W192" i="27" s="1"/>
  <c r="AD192" i="27" s="1"/>
  <c r="G192" i="27"/>
  <c r="F192" i="27"/>
  <c r="E192" i="27"/>
  <c r="I192" i="27"/>
  <c r="J192" i="27"/>
  <c r="H192" i="27"/>
  <c r="B195" i="27"/>
  <c r="K193" i="27"/>
  <c r="D193" i="27"/>
  <c r="E192" i="26"/>
  <c r="J192" i="26"/>
  <c r="G192" i="26"/>
  <c r="F192" i="26"/>
  <c r="H192" i="26"/>
  <c r="I192" i="26"/>
  <c r="Q192" i="26"/>
  <c r="X192" i="26" s="1"/>
  <c r="AE192" i="26" s="1"/>
  <c r="P192" i="26"/>
  <c r="W192" i="26" s="1"/>
  <c r="AD192" i="26" s="1"/>
  <c r="O192" i="26"/>
  <c r="V192" i="26" s="1"/>
  <c r="AC192" i="26" s="1"/>
  <c r="M192" i="26"/>
  <c r="T192" i="26" s="1"/>
  <c r="AA192" i="26" s="1"/>
  <c r="N192" i="26"/>
  <c r="U192" i="26" s="1"/>
  <c r="AB192" i="26" s="1"/>
  <c r="L192" i="26"/>
  <c r="S192" i="26" s="1"/>
  <c r="Z192" i="26" s="1"/>
  <c r="B195" i="26"/>
  <c r="K193" i="26"/>
  <c r="D193" i="26"/>
  <c r="B195" i="14"/>
  <c r="K193" i="14"/>
  <c r="D193" i="14"/>
  <c r="M192" i="14"/>
  <c r="L192" i="14"/>
  <c r="Q192" i="14"/>
  <c r="P192" i="14"/>
  <c r="N192" i="14"/>
  <c r="O192" i="14"/>
  <c r="H192" i="14"/>
  <c r="G192" i="14"/>
  <c r="J192" i="14"/>
  <c r="F192" i="14"/>
  <c r="I192" i="14"/>
  <c r="E192" i="14"/>
  <c r="Q192" i="32" l="1"/>
  <c r="X192" i="32" s="1"/>
  <c r="AE192" i="32" s="1"/>
  <c r="P192" i="32"/>
  <c r="W192" i="32" s="1"/>
  <c r="AD192" i="32" s="1"/>
  <c r="O192" i="32"/>
  <c r="V192" i="32" s="1"/>
  <c r="AC192" i="32" s="1"/>
  <c r="N192" i="32"/>
  <c r="U192" i="32" s="1"/>
  <c r="AB192" i="32" s="1"/>
  <c r="M192" i="32"/>
  <c r="T192" i="32" s="1"/>
  <c r="AA192" i="32" s="1"/>
  <c r="L192" i="32"/>
  <c r="S192" i="32" s="1"/>
  <c r="Z192" i="32" s="1"/>
  <c r="J192" i="32"/>
  <c r="I192" i="32"/>
  <c r="G192" i="32"/>
  <c r="E192" i="32"/>
  <c r="H192" i="32"/>
  <c r="F192" i="32"/>
  <c r="D193" i="32"/>
  <c r="B195" i="32"/>
  <c r="K193" i="32"/>
  <c r="Q193" i="31"/>
  <c r="X193" i="31" s="1"/>
  <c r="AE193" i="31" s="1"/>
  <c r="P193" i="31"/>
  <c r="W193" i="31" s="1"/>
  <c r="AD193" i="31" s="1"/>
  <c r="O193" i="31"/>
  <c r="V193" i="31" s="1"/>
  <c r="AC193" i="31" s="1"/>
  <c r="N193" i="31"/>
  <c r="U193" i="31" s="1"/>
  <c r="AB193" i="31" s="1"/>
  <c r="M193" i="31"/>
  <c r="T193" i="31" s="1"/>
  <c r="AA193" i="31" s="1"/>
  <c r="L193" i="31"/>
  <c r="S193" i="31" s="1"/>
  <c r="Z193" i="31" s="1"/>
  <c r="J193" i="31"/>
  <c r="I193" i="31"/>
  <c r="H193" i="31"/>
  <c r="G193" i="31"/>
  <c r="F193" i="31"/>
  <c r="E193" i="31"/>
  <c r="D194" i="31"/>
  <c r="B196" i="31"/>
  <c r="K194" i="31"/>
  <c r="J193" i="27"/>
  <c r="I193" i="27"/>
  <c r="H193" i="27"/>
  <c r="G193" i="27"/>
  <c r="E193" i="27"/>
  <c r="F193" i="27"/>
  <c r="O193" i="27"/>
  <c r="V193" i="27" s="1"/>
  <c r="AC193" i="27" s="1"/>
  <c r="N193" i="27"/>
  <c r="U193" i="27" s="1"/>
  <c r="AB193" i="27" s="1"/>
  <c r="M193" i="27"/>
  <c r="T193" i="27" s="1"/>
  <c r="AA193" i="27" s="1"/>
  <c r="Q193" i="27"/>
  <c r="X193" i="27" s="1"/>
  <c r="AE193" i="27" s="1"/>
  <c r="P193" i="27"/>
  <c r="W193" i="27" s="1"/>
  <c r="AD193" i="27" s="1"/>
  <c r="L193" i="27"/>
  <c r="S193" i="27" s="1"/>
  <c r="Z193" i="27" s="1"/>
  <c r="B196" i="27"/>
  <c r="K194" i="27"/>
  <c r="D194" i="27"/>
  <c r="I193" i="26"/>
  <c r="G193" i="26"/>
  <c r="F193" i="26"/>
  <c r="J193" i="26"/>
  <c r="H193" i="26"/>
  <c r="E193" i="26"/>
  <c r="M193" i="26"/>
  <c r="T193" i="26" s="1"/>
  <c r="AA193" i="26" s="1"/>
  <c r="L193" i="26"/>
  <c r="S193" i="26" s="1"/>
  <c r="Z193" i="26" s="1"/>
  <c r="Q193" i="26"/>
  <c r="X193" i="26" s="1"/>
  <c r="AE193" i="26" s="1"/>
  <c r="P193" i="26"/>
  <c r="W193" i="26" s="1"/>
  <c r="AD193" i="26" s="1"/>
  <c r="O193" i="26"/>
  <c r="V193" i="26" s="1"/>
  <c r="AC193" i="26" s="1"/>
  <c r="N193" i="26"/>
  <c r="U193" i="26" s="1"/>
  <c r="AB193" i="26" s="1"/>
  <c r="B196" i="26"/>
  <c r="K194" i="26"/>
  <c r="D194" i="26"/>
  <c r="O193" i="14"/>
  <c r="Q193" i="14"/>
  <c r="P193" i="14"/>
  <c r="N193" i="14"/>
  <c r="M193" i="14"/>
  <c r="L193" i="14"/>
  <c r="F193" i="14"/>
  <c r="H193" i="14"/>
  <c r="J193" i="14"/>
  <c r="I193" i="14"/>
  <c r="E193" i="14"/>
  <c r="G193" i="14"/>
  <c r="D194" i="14"/>
  <c r="B196" i="14"/>
  <c r="K194" i="14"/>
  <c r="Q193" i="32" l="1"/>
  <c r="X193" i="32" s="1"/>
  <c r="AE193" i="32" s="1"/>
  <c r="P193" i="32"/>
  <c r="W193" i="32" s="1"/>
  <c r="AD193" i="32" s="1"/>
  <c r="N193" i="32"/>
  <c r="U193" i="32" s="1"/>
  <c r="AB193" i="32" s="1"/>
  <c r="L193" i="32"/>
  <c r="S193" i="32" s="1"/>
  <c r="Z193" i="32" s="1"/>
  <c r="O193" i="32"/>
  <c r="V193" i="32" s="1"/>
  <c r="AC193" i="32" s="1"/>
  <c r="M193" i="32"/>
  <c r="T193" i="32" s="1"/>
  <c r="AA193" i="32" s="1"/>
  <c r="K194" i="32"/>
  <c r="D194" i="32"/>
  <c r="B196" i="32"/>
  <c r="E193" i="32"/>
  <c r="J193" i="32"/>
  <c r="I193" i="32"/>
  <c r="H193" i="32"/>
  <c r="G193" i="32"/>
  <c r="F193" i="32"/>
  <c r="Q194" i="31"/>
  <c r="X194" i="31" s="1"/>
  <c r="AE194" i="31" s="1"/>
  <c r="P194" i="31"/>
  <c r="W194" i="31" s="1"/>
  <c r="AD194" i="31" s="1"/>
  <c r="O194" i="31"/>
  <c r="V194" i="31" s="1"/>
  <c r="AC194" i="31" s="1"/>
  <c r="N194" i="31"/>
  <c r="U194" i="31" s="1"/>
  <c r="AB194" i="31" s="1"/>
  <c r="M194" i="31"/>
  <c r="T194" i="31" s="1"/>
  <c r="AA194" i="31" s="1"/>
  <c r="L194" i="31"/>
  <c r="S194" i="31" s="1"/>
  <c r="Z194" i="31" s="1"/>
  <c r="K195" i="31"/>
  <c r="D195" i="31"/>
  <c r="B197" i="31"/>
  <c r="E194" i="31"/>
  <c r="J194" i="31"/>
  <c r="I194" i="31"/>
  <c r="H194" i="31"/>
  <c r="G194" i="31"/>
  <c r="F194" i="31"/>
  <c r="Q194" i="27"/>
  <c r="X194" i="27" s="1"/>
  <c r="AE194" i="27" s="1"/>
  <c r="P194" i="27"/>
  <c r="W194" i="27" s="1"/>
  <c r="AD194" i="27" s="1"/>
  <c r="O194" i="27"/>
  <c r="V194" i="27" s="1"/>
  <c r="AC194" i="27" s="1"/>
  <c r="M194" i="27"/>
  <c r="T194" i="27" s="1"/>
  <c r="AA194" i="27" s="1"/>
  <c r="N194" i="27"/>
  <c r="U194" i="27" s="1"/>
  <c r="AB194" i="27" s="1"/>
  <c r="L194" i="27"/>
  <c r="S194" i="27" s="1"/>
  <c r="Z194" i="27" s="1"/>
  <c r="J194" i="27"/>
  <c r="I194" i="27"/>
  <c r="G194" i="27"/>
  <c r="F194" i="27"/>
  <c r="E194" i="27"/>
  <c r="H194" i="27"/>
  <c r="B197" i="27"/>
  <c r="K195" i="27"/>
  <c r="D195" i="27"/>
  <c r="I194" i="26"/>
  <c r="H194" i="26"/>
  <c r="G194" i="26"/>
  <c r="E194" i="26"/>
  <c r="J194" i="26"/>
  <c r="F194" i="26"/>
  <c r="Q194" i="26"/>
  <c r="X194" i="26" s="1"/>
  <c r="AE194" i="26" s="1"/>
  <c r="O194" i="26"/>
  <c r="V194" i="26" s="1"/>
  <c r="AC194" i="26" s="1"/>
  <c r="N194" i="26"/>
  <c r="U194" i="26" s="1"/>
  <c r="AB194" i="26" s="1"/>
  <c r="P194" i="26"/>
  <c r="W194" i="26" s="1"/>
  <c r="AD194" i="26" s="1"/>
  <c r="L194" i="26"/>
  <c r="S194" i="26" s="1"/>
  <c r="Z194" i="26" s="1"/>
  <c r="M194" i="26"/>
  <c r="T194" i="26" s="1"/>
  <c r="AA194" i="26" s="1"/>
  <c r="D195" i="26"/>
  <c r="B197" i="26"/>
  <c r="K195" i="26"/>
  <c r="P194" i="14"/>
  <c r="N194" i="14"/>
  <c r="M194" i="14"/>
  <c r="L194" i="14"/>
  <c r="Q194" i="14"/>
  <c r="O194" i="14"/>
  <c r="B197" i="14"/>
  <c r="D195" i="14"/>
  <c r="K195" i="14"/>
  <c r="I194" i="14"/>
  <c r="J194" i="14"/>
  <c r="H194" i="14"/>
  <c r="G194" i="14"/>
  <c r="F194" i="14"/>
  <c r="E194" i="14"/>
  <c r="I194" i="32" l="1"/>
  <c r="H194" i="32"/>
  <c r="G194" i="32"/>
  <c r="F194" i="32"/>
  <c r="J194" i="32"/>
  <c r="E194" i="32"/>
  <c r="L194" i="32"/>
  <c r="S194" i="32" s="1"/>
  <c r="Z194" i="32" s="1"/>
  <c r="O194" i="32"/>
  <c r="V194" i="32" s="1"/>
  <c r="AC194" i="32" s="1"/>
  <c r="N194" i="32"/>
  <c r="U194" i="32" s="1"/>
  <c r="AB194" i="32" s="1"/>
  <c r="M194" i="32"/>
  <c r="T194" i="32" s="1"/>
  <c r="AA194" i="32" s="1"/>
  <c r="Q194" i="32"/>
  <c r="X194" i="32" s="1"/>
  <c r="AE194" i="32" s="1"/>
  <c r="P194" i="32"/>
  <c r="W194" i="32" s="1"/>
  <c r="AD194" i="32" s="1"/>
  <c r="D195" i="32"/>
  <c r="B197" i="32"/>
  <c r="K195" i="32"/>
  <c r="L195" i="31"/>
  <c r="S195" i="31" s="1"/>
  <c r="Z195" i="31" s="1"/>
  <c r="Q195" i="31"/>
  <c r="X195" i="31" s="1"/>
  <c r="AE195" i="31" s="1"/>
  <c r="P195" i="31"/>
  <c r="W195" i="31" s="1"/>
  <c r="AD195" i="31" s="1"/>
  <c r="O195" i="31"/>
  <c r="V195" i="31" s="1"/>
  <c r="AC195" i="31" s="1"/>
  <c r="N195" i="31"/>
  <c r="U195" i="31" s="1"/>
  <c r="AB195" i="31" s="1"/>
  <c r="M195" i="31"/>
  <c r="T195" i="31" s="1"/>
  <c r="AA195" i="31" s="1"/>
  <c r="D196" i="31"/>
  <c r="B198" i="31"/>
  <c r="K196" i="31"/>
  <c r="J195" i="31"/>
  <c r="I195" i="31"/>
  <c r="H195" i="31"/>
  <c r="G195" i="31"/>
  <c r="F195" i="31"/>
  <c r="E195" i="31"/>
  <c r="G195" i="27"/>
  <c r="F195" i="27"/>
  <c r="E195" i="27"/>
  <c r="I195" i="27"/>
  <c r="J195" i="27"/>
  <c r="H195" i="27"/>
  <c r="Q195" i="27"/>
  <c r="X195" i="27" s="1"/>
  <c r="AE195" i="27" s="1"/>
  <c r="O195" i="27"/>
  <c r="V195" i="27" s="1"/>
  <c r="AC195" i="27" s="1"/>
  <c r="N195" i="27"/>
  <c r="U195" i="27" s="1"/>
  <c r="AB195" i="27" s="1"/>
  <c r="M195" i="27"/>
  <c r="T195" i="27" s="1"/>
  <c r="AA195" i="27" s="1"/>
  <c r="L195" i="27"/>
  <c r="S195" i="27" s="1"/>
  <c r="Z195" i="27" s="1"/>
  <c r="P195" i="27"/>
  <c r="W195" i="27" s="1"/>
  <c r="AD195" i="27" s="1"/>
  <c r="B198" i="27"/>
  <c r="K196" i="27"/>
  <c r="D196" i="27"/>
  <c r="Q195" i="26"/>
  <c r="X195" i="26" s="1"/>
  <c r="AE195" i="26" s="1"/>
  <c r="P195" i="26"/>
  <c r="W195" i="26" s="1"/>
  <c r="AD195" i="26" s="1"/>
  <c r="O195" i="26"/>
  <c r="V195" i="26" s="1"/>
  <c r="AC195" i="26" s="1"/>
  <c r="M195" i="26"/>
  <c r="T195" i="26" s="1"/>
  <c r="AA195" i="26" s="1"/>
  <c r="N195" i="26"/>
  <c r="U195" i="26" s="1"/>
  <c r="AB195" i="26" s="1"/>
  <c r="L195" i="26"/>
  <c r="S195" i="26" s="1"/>
  <c r="Z195" i="26" s="1"/>
  <c r="B198" i="26"/>
  <c r="K196" i="26"/>
  <c r="D196" i="26"/>
  <c r="E195" i="26"/>
  <c r="J195" i="26"/>
  <c r="H195" i="26"/>
  <c r="G195" i="26"/>
  <c r="F195" i="26"/>
  <c r="I195" i="26"/>
  <c r="J195" i="14"/>
  <c r="H195" i="14"/>
  <c r="G195" i="14"/>
  <c r="E195" i="14"/>
  <c r="I195" i="14"/>
  <c r="F195" i="14"/>
  <c r="D196" i="14"/>
  <c r="K196" i="14"/>
  <c r="B198" i="14"/>
  <c r="Q195" i="14"/>
  <c r="P195" i="14"/>
  <c r="O195" i="14"/>
  <c r="N195" i="14"/>
  <c r="L195" i="14"/>
  <c r="M195" i="14"/>
  <c r="P195" i="32" l="1"/>
  <c r="W195" i="32" s="1"/>
  <c r="AD195" i="32" s="1"/>
  <c r="O195" i="32"/>
  <c r="V195" i="32" s="1"/>
  <c r="AC195" i="32" s="1"/>
  <c r="N195" i="32"/>
  <c r="U195" i="32" s="1"/>
  <c r="AB195" i="32" s="1"/>
  <c r="M195" i="32"/>
  <c r="T195" i="32" s="1"/>
  <c r="AA195" i="32" s="1"/>
  <c r="Q195" i="32"/>
  <c r="X195" i="32" s="1"/>
  <c r="AE195" i="32" s="1"/>
  <c r="L195" i="32"/>
  <c r="S195" i="32" s="1"/>
  <c r="Z195" i="32" s="1"/>
  <c r="B198" i="32"/>
  <c r="K196" i="32"/>
  <c r="D196" i="32"/>
  <c r="G195" i="32"/>
  <c r="F195" i="32"/>
  <c r="I195" i="32"/>
  <c r="H195" i="32"/>
  <c r="E195" i="32"/>
  <c r="J195" i="32"/>
  <c r="Q196" i="31"/>
  <c r="X196" i="31" s="1"/>
  <c r="AE196" i="31" s="1"/>
  <c r="P196" i="31"/>
  <c r="W196" i="31" s="1"/>
  <c r="AD196" i="31" s="1"/>
  <c r="O196" i="31"/>
  <c r="V196" i="31" s="1"/>
  <c r="AC196" i="31" s="1"/>
  <c r="N196" i="31"/>
  <c r="U196" i="31" s="1"/>
  <c r="AB196" i="31" s="1"/>
  <c r="M196" i="31"/>
  <c r="T196" i="31" s="1"/>
  <c r="AA196" i="31" s="1"/>
  <c r="L196" i="31"/>
  <c r="S196" i="31" s="1"/>
  <c r="Z196" i="31" s="1"/>
  <c r="B199" i="31"/>
  <c r="K197" i="31"/>
  <c r="D197" i="31"/>
  <c r="G196" i="31"/>
  <c r="F196" i="31"/>
  <c r="E196" i="31"/>
  <c r="J196" i="31"/>
  <c r="I196" i="31"/>
  <c r="H196" i="31"/>
  <c r="J196" i="27"/>
  <c r="I196" i="27"/>
  <c r="H196" i="27"/>
  <c r="G196" i="27"/>
  <c r="E196" i="27"/>
  <c r="F196" i="27"/>
  <c r="O196" i="27"/>
  <c r="V196" i="27" s="1"/>
  <c r="AC196" i="27" s="1"/>
  <c r="N196" i="27"/>
  <c r="U196" i="27" s="1"/>
  <c r="AB196" i="27" s="1"/>
  <c r="M196" i="27"/>
  <c r="T196" i="27" s="1"/>
  <c r="AA196" i="27" s="1"/>
  <c r="Q196" i="27"/>
  <c r="X196" i="27" s="1"/>
  <c r="AE196" i="27" s="1"/>
  <c r="P196" i="27"/>
  <c r="W196" i="27" s="1"/>
  <c r="AD196" i="27" s="1"/>
  <c r="L196" i="27"/>
  <c r="S196" i="27" s="1"/>
  <c r="Z196" i="27" s="1"/>
  <c r="B199" i="27"/>
  <c r="K197" i="27"/>
  <c r="D197" i="27"/>
  <c r="M196" i="26"/>
  <c r="T196" i="26" s="1"/>
  <c r="AA196" i="26" s="1"/>
  <c r="L196" i="26"/>
  <c r="S196" i="26" s="1"/>
  <c r="Z196" i="26" s="1"/>
  <c r="N196" i="26"/>
  <c r="U196" i="26" s="1"/>
  <c r="AB196" i="26" s="1"/>
  <c r="O196" i="26"/>
  <c r="V196" i="26" s="1"/>
  <c r="AC196" i="26" s="1"/>
  <c r="P196" i="26"/>
  <c r="W196" i="26" s="1"/>
  <c r="AD196" i="26" s="1"/>
  <c r="Q196" i="26"/>
  <c r="X196" i="26" s="1"/>
  <c r="AE196" i="26" s="1"/>
  <c r="I196" i="26"/>
  <c r="G196" i="26"/>
  <c r="F196" i="26"/>
  <c r="J196" i="26"/>
  <c r="H196" i="26"/>
  <c r="E196" i="26"/>
  <c r="B199" i="26"/>
  <c r="D197" i="26"/>
  <c r="K197" i="26"/>
  <c r="N196" i="14"/>
  <c r="M196" i="14"/>
  <c r="Q196" i="14"/>
  <c r="P196" i="14"/>
  <c r="L196" i="14"/>
  <c r="O196" i="14"/>
  <c r="B199" i="14"/>
  <c r="K197" i="14"/>
  <c r="D197" i="14"/>
  <c r="H196" i="14"/>
  <c r="E196" i="14"/>
  <c r="J196" i="14"/>
  <c r="I196" i="14"/>
  <c r="G196" i="14"/>
  <c r="F196" i="14"/>
  <c r="N196" i="32" l="1"/>
  <c r="U196" i="32" s="1"/>
  <c r="AB196" i="32" s="1"/>
  <c r="M196" i="32"/>
  <c r="T196" i="32" s="1"/>
  <c r="AA196" i="32" s="1"/>
  <c r="Q196" i="32"/>
  <c r="X196" i="32" s="1"/>
  <c r="AE196" i="32" s="1"/>
  <c r="P196" i="32"/>
  <c r="W196" i="32" s="1"/>
  <c r="AD196" i="32" s="1"/>
  <c r="O196" i="32"/>
  <c r="V196" i="32" s="1"/>
  <c r="AC196" i="32" s="1"/>
  <c r="L196" i="32"/>
  <c r="S196" i="32" s="1"/>
  <c r="Z196" i="32" s="1"/>
  <c r="D197" i="32"/>
  <c r="B199" i="32"/>
  <c r="K197" i="32"/>
  <c r="J196" i="32"/>
  <c r="I196" i="32"/>
  <c r="H196" i="32"/>
  <c r="G196" i="32"/>
  <c r="F196" i="32"/>
  <c r="E196" i="32"/>
  <c r="N197" i="31"/>
  <c r="U197" i="31" s="1"/>
  <c r="AB197" i="31" s="1"/>
  <c r="M197" i="31"/>
  <c r="T197" i="31" s="1"/>
  <c r="AA197" i="31" s="1"/>
  <c r="L197" i="31"/>
  <c r="S197" i="31" s="1"/>
  <c r="Z197" i="31" s="1"/>
  <c r="Q197" i="31"/>
  <c r="X197" i="31" s="1"/>
  <c r="AE197" i="31" s="1"/>
  <c r="P197" i="31"/>
  <c r="W197" i="31" s="1"/>
  <c r="AD197" i="31" s="1"/>
  <c r="O197" i="31"/>
  <c r="V197" i="31" s="1"/>
  <c r="AC197" i="31" s="1"/>
  <c r="D198" i="31"/>
  <c r="B200" i="31"/>
  <c r="K198" i="31"/>
  <c r="J197" i="31"/>
  <c r="I197" i="31"/>
  <c r="H197" i="31"/>
  <c r="G197" i="31"/>
  <c r="F197" i="31"/>
  <c r="E197" i="31"/>
  <c r="J197" i="27"/>
  <c r="I197" i="27"/>
  <c r="G197" i="27"/>
  <c r="F197" i="27"/>
  <c r="E197" i="27"/>
  <c r="H197" i="27"/>
  <c r="Q197" i="27"/>
  <c r="X197" i="27" s="1"/>
  <c r="AE197" i="27" s="1"/>
  <c r="P197" i="27"/>
  <c r="W197" i="27" s="1"/>
  <c r="AD197" i="27" s="1"/>
  <c r="O197" i="27"/>
  <c r="V197" i="27" s="1"/>
  <c r="AC197" i="27" s="1"/>
  <c r="M197" i="27"/>
  <c r="T197" i="27" s="1"/>
  <c r="AA197" i="27" s="1"/>
  <c r="N197" i="27"/>
  <c r="U197" i="27" s="1"/>
  <c r="AB197" i="27" s="1"/>
  <c r="L197" i="27"/>
  <c r="S197" i="27" s="1"/>
  <c r="Z197" i="27" s="1"/>
  <c r="B200" i="27"/>
  <c r="K198" i="27"/>
  <c r="D198" i="27"/>
  <c r="Q197" i="26"/>
  <c r="X197" i="26" s="1"/>
  <c r="AE197" i="26" s="1"/>
  <c r="O197" i="26"/>
  <c r="V197" i="26" s="1"/>
  <c r="AC197" i="26" s="1"/>
  <c r="N197" i="26"/>
  <c r="U197" i="26" s="1"/>
  <c r="AB197" i="26" s="1"/>
  <c r="P197" i="26"/>
  <c r="W197" i="26" s="1"/>
  <c r="AD197" i="26" s="1"/>
  <c r="M197" i="26"/>
  <c r="T197" i="26" s="1"/>
  <c r="AA197" i="26" s="1"/>
  <c r="L197" i="26"/>
  <c r="S197" i="26" s="1"/>
  <c r="Z197" i="26" s="1"/>
  <c r="I197" i="26"/>
  <c r="H197" i="26"/>
  <c r="G197" i="26"/>
  <c r="E197" i="26"/>
  <c r="F197" i="26"/>
  <c r="J197" i="26"/>
  <c r="D198" i="26"/>
  <c r="B200" i="26"/>
  <c r="K198" i="26"/>
  <c r="E197" i="14"/>
  <c r="H197" i="14"/>
  <c r="F197" i="14"/>
  <c r="I197" i="14"/>
  <c r="G197" i="14"/>
  <c r="J197" i="14"/>
  <c r="O197" i="14"/>
  <c r="L197" i="14"/>
  <c r="Q197" i="14"/>
  <c r="N197" i="14"/>
  <c r="M197" i="14"/>
  <c r="P197" i="14"/>
  <c r="B200" i="14"/>
  <c r="D198" i="14"/>
  <c r="K198" i="14"/>
  <c r="Q197" i="32" l="1"/>
  <c r="X197" i="32" s="1"/>
  <c r="AE197" i="32" s="1"/>
  <c r="P197" i="32"/>
  <c r="W197" i="32" s="1"/>
  <c r="AD197" i="32" s="1"/>
  <c r="O197" i="32"/>
  <c r="V197" i="32" s="1"/>
  <c r="AC197" i="32" s="1"/>
  <c r="N197" i="32"/>
  <c r="U197" i="32" s="1"/>
  <c r="AB197" i="32" s="1"/>
  <c r="M197" i="32"/>
  <c r="T197" i="32" s="1"/>
  <c r="AA197" i="32" s="1"/>
  <c r="L197" i="32"/>
  <c r="S197" i="32" s="1"/>
  <c r="Z197" i="32" s="1"/>
  <c r="D198" i="32"/>
  <c r="B200" i="32"/>
  <c r="K198" i="32"/>
  <c r="I197" i="32"/>
  <c r="H197" i="32"/>
  <c r="F197" i="32"/>
  <c r="E197" i="32"/>
  <c r="J197" i="32"/>
  <c r="G197" i="32"/>
  <c r="Q198" i="31"/>
  <c r="X198" i="31" s="1"/>
  <c r="AE198" i="31" s="1"/>
  <c r="P198" i="31"/>
  <c r="W198" i="31" s="1"/>
  <c r="AD198" i="31" s="1"/>
  <c r="O198" i="31"/>
  <c r="V198" i="31" s="1"/>
  <c r="AC198" i="31" s="1"/>
  <c r="N198" i="31"/>
  <c r="U198" i="31" s="1"/>
  <c r="AB198" i="31" s="1"/>
  <c r="M198" i="31"/>
  <c r="T198" i="31" s="1"/>
  <c r="AA198" i="31" s="1"/>
  <c r="L198" i="31"/>
  <c r="S198" i="31" s="1"/>
  <c r="Z198" i="31" s="1"/>
  <c r="D199" i="31"/>
  <c r="B201" i="31"/>
  <c r="K199" i="31"/>
  <c r="I198" i="31"/>
  <c r="H198" i="31"/>
  <c r="G198" i="31"/>
  <c r="F198" i="31"/>
  <c r="E198" i="31"/>
  <c r="J198" i="31"/>
  <c r="G198" i="27"/>
  <c r="F198" i="27"/>
  <c r="E198" i="27"/>
  <c r="I198" i="27"/>
  <c r="J198" i="27"/>
  <c r="H198" i="27"/>
  <c r="Q198" i="27"/>
  <c r="X198" i="27" s="1"/>
  <c r="AE198" i="27" s="1"/>
  <c r="O198" i="27"/>
  <c r="V198" i="27" s="1"/>
  <c r="AC198" i="27" s="1"/>
  <c r="N198" i="27"/>
  <c r="U198" i="27" s="1"/>
  <c r="AB198" i="27" s="1"/>
  <c r="M198" i="27"/>
  <c r="T198" i="27" s="1"/>
  <c r="AA198" i="27" s="1"/>
  <c r="L198" i="27"/>
  <c r="S198" i="27" s="1"/>
  <c r="Z198" i="27" s="1"/>
  <c r="P198" i="27"/>
  <c r="W198" i="27" s="1"/>
  <c r="AD198" i="27" s="1"/>
  <c r="B201" i="27"/>
  <c r="K199" i="27"/>
  <c r="D199" i="27"/>
  <c r="Q198" i="26"/>
  <c r="X198" i="26" s="1"/>
  <c r="AE198" i="26" s="1"/>
  <c r="P198" i="26"/>
  <c r="W198" i="26" s="1"/>
  <c r="AD198" i="26" s="1"/>
  <c r="O198" i="26"/>
  <c r="V198" i="26" s="1"/>
  <c r="AC198" i="26" s="1"/>
  <c r="M198" i="26"/>
  <c r="T198" i="26" s="1"/>
  <c r="AA198" i="26" s="1"/>
  <c r="N198" i="26"/>
  <c r="U198" i="26" s="1"/>
  <c r="AB198" i="26" s="1"/>
  <c r="L198" i="26"/>
  <c r="S198" i="26" s="1"/>
  <c r="Z198" i="26" s="1"/>
  <c r="K199" i="26"/>
  <c r="B201" i="26"/>
  <c r="D199" i="26"/>
  <c r="E198" i="26"/>
  <c r="J198" i="26"/>
  <c r="F198" i="26"/>
  <c r="I198" i="26"/>
  <c r="H198" i="26"/>
  <c r="G198" i="26"/>
  <c r="J198" i="14"/>
  <c r="I198" i="14"/>
  <c r="G198" i="14"/>
  <c r="F198" i="14"/>
  <c r="E198" i="14"/>
  <c r="H198" i="14"/>
  <c r="O198" i="14"/>
  <c r="N198" i="14"/>
  <c r="M198" i="14"/>
  <c r="P198" i="14"/>
  <c r="Q198" i="14"/>
  <c r="L198" i="14"/>
  <c r="B201" i="14"/>
  <c r="D199" i="14"/>
  <c r="K199" i="14"/>
  <c r="P198" i="32" l="1"/>
  <c r="W198" i="32" s="1"/>
  <c r="AD198" i="32" s="1"/>
  <c r="O198" i="32"/>
  <c r="V198" i="32" s="1"/>
  <c r="AC198" i="32" s="1"/>
  <c r="M198" i="32"/>
  <c r="T198" i="32" s="1"/>
  <c r="AA198" i="32" s="1"/>
  <c r="L198" i="32"/>
  <c r="S198" i="32" s="1"/>
  <c r="Z198" i="32" s="1"/>
  <c r="Q198" i="32"/>
  <c r="X198" i="32" s="1"/>
  <c r="AE198" i="32" s="1"/>
  <c r="N198" i="32"/>
  <c r="U198" i="32" s="1"/>
  <c r="AB198" i="32" s="1"/>
  <c r="K199" i="32"/>
  <c r="D199" i="32"/>
  <c r="B201" i="32"/>
  <c r="J198" i="32"/>
  <c r="H198" i="32"/>
  <c r="G198" i="32"/>
  <c r="F198" i="32"/>
  <c r="E198" i="32"/>
  <c r="I198" i="32"/>
  <c r="P199" i="31"/>
  <c r="W199" i="31" s="1"/>
  <c r="AD199" i="31" s="1"/>
  <c r="O199" i="31"/>
  <c r="V199" i="31" s="1"/>
  <c r="AC199" i="31" s="1"/>
  <c r="N199" i="31"/>
  <c r="U199" i="31" s="1"/>
  <c r="AB199" i="31" s="1"/>
  <c r="M199" i="31"/>
  <c r="T199" i="31" s="1"/>
  <c r="AA199" i="31" s="1"/>
  <c r="L199" i="31"/>
  <c r="S199" i="31" s="1"/>
  <c r="Z199" i="31" s="1"/>
  <c r="Q199" i="31"/>
  <c r="X199" i="31" s="1"/>
  <c r="AE199" i="31" s="1"/>
  <c r="J199" i="31"/>
  <c r="I199" i="31"/>
  <c r="H199" i="31"/>
  <c r="G199" i="31"/>
  <c r="F199" i="31"/>
  <c r="E199" i="31"/>
  <c r="K200" i="31"/>
  <c r="D200" i="31"/>
  <c r="B202" i="31"/>
  <c r="O199" i="27"/>
  <c r="V199" i="27" s="1"/>
  <c r="AC199" i="27" s="1"/>
  <c r="N199" i="27"/>
  <c r="U199" i="27" s="1"/>
  <c r="AB199" i="27" s="1"/>
  <c r="M199" i="27"/>
  <c r="T199" i="27" s="1"/>
  <c r="AA199" i="27" s="1"/>
  <c r="Q199" i="27"/>
  <c r="X199" i="27" s="1"/>
  <c r="AE199" i="27" s="1"/>
  <c r="P199" i="27"/>
  <c r="W199" i="27" s="1"/>
  <c r="AD199" i="27" s="1"/>
  <c r="L199" i="27"/>
  <c r="S199" i="27" s="1"/>
  <c r="Z199" i="27" s="1"/>
  <c r="J199" i="27"/>
  <c r="I199" i="27"/>
  <c r="H199" i="27"/>
  <c r="G199" i="27"/>
  <c r="E199" i="27"/>
  <c r="F199" i="27"/>
  <c r="B202" i="27"/>
  <c r="K200" i="27"/>
  <c r="D200" i="27"/>
  <c r="I199" i="26"/>
  <c r="G199" i="26"/>
  <c r="F199" i="26"/>
  <c r="J199" i="26"/>
  <c r="H199" i="26"/>
  <c r="E199" i="26"/>
  <c r="B202" i="26"/>
  <c r="K200" i="26"/>
  <c r="D200" i="26"/>
  <c r="M199" i="26"/>
  <c r="T199" i="26" s="1"/>
  <c r="AA199" i="26" s="1"/>
  <c r="L199" i="26"/>
  <c r="S199" i="26" s="1"/>
  <c r="Z199" i="26" s="1"/>
  <c r="N199" i="26"/>
  <c r="U199" i="26" s="1"/>
  <c r="AB199" i="26" s="1"/>
  <c r="Q199" i="26"/>
  <c r="X199" i="26" s="1"/>
  <c r="AE199" i="26" s="1"/>
  <c r="P199" i="26"/>
  <c r="W199" i="26" s="1"/>
  <c r="AD199" i="26" s="1"/>
  <c r="O199" i="26"/>
  <c r="V199" i="26" s="1"/>
  <c r="AC199" i="26" s="1"/>
  <c r="Q199" i="14"/>
  <c r="P199" i="14"/>
  <c r="O199" i="14"/>
  <c r="L199" i="14"/>
  <c r="N199" i="14"/>
  <c r="M199" i="14"/>
  <c r="J199" i="14"/>
  <c r="E199" i="14"/>
  <c r="H199" i="14"/>
  <c r="G199" i="14"/>
  <c r="I199" i="14"/>
  <c r="F199" i="14"/>
  <c r="D200" i="14"/>
  <c r="K200" i="14"/>
  <c r="B202" i="14"/>
  <c r="B202" i="32" l="1"/>
  <c r="K200" i="32"/>
  <c r="D200" i="32"/>
  <c r="J199" i="32"/>
  <c r="H199" i="32"/>
  <c r="G199" i="32"/>
  <c r="F199" i="32"/>
  <c r="E199" i="32"/>
  <c r="I199" i="32"/>
  <c r="Q199" i="32"/>
  <c r="X199" i="32" s="1"/>
  <c r="AE199" i="32" s="1"/>
  <c r="P199" i="32"/>
  <c r="W199" i="32" s="1"/>
  <c r="AD199" i="32" s="1"/>
  <c r="N199" i="32"/>
  <c r="U199" i="32" s="1"/>
  <c r="AB199" i="32" s="1"/>
  <c r="O199" i="32"/>
  <c r="V199" i="32" s="1"/>
  <c r="AC199" i="32" s="1"/>
  <c r="M199" i="32"/>
  <c r="T199" i="32" s="1"/>
  <c r="AA199" i="32" s="1"/>
  <c r="L199" i="32"/>
  <c r="S199" i="32" s="1"/>
  <c r="Z199" i="32" s="1"/>
  <c r="D201" i="31"/>
  <c r="B203" i="31"/>
  <c r="K201" i="31"/>
  <c r="J200" i="31"/>
  <c r="I200" i="31"/>
  <c r="H200" i="31"/>
  <c r="G200" i="31"/>
  <c r="F200" i="31"/>
  <c r="E200" i="31"/>
  <c r="Q200" i="31"/>
  <c r="X200" i="31" s="1"/>
  <c r="AE200" i="31" s="1"/>
  <c r="P200" i="31"/>
  <c r="W200" i="31" s="1"/>
  <c r="AD200" i="31" s="1"/>
  <c r="O200" i="31"/>
  <c r="V200" i="31" s="1"/>
  <c r="AC200" i="31" s="1"/>
  <c r="N200" i="31"/>
  <c r="U200" i="31" s="1"/>
  <c r="AB200" i="31" s="1"/>
  <c r="L200" i="31"/>
  <c r="S200" i="31" s="1"/>
  <c r="Z200" i="31" s="1"/>
  <c r="M200" i="31"/>
  <c r="T200" i="31" s="1"/>
  <c r="AA200" i="31" s="1"/>
  <c r="Q200" i="27"/>
  <c r="X200" i="27" s="1"/>
  <c r="AE200" i="27" s="1"/>
  <c r="P200" i="27"/>
  <c r="W200" i="27" s="1"/>
  <c r="AD200" i="27" s="1"/>
  <c r="O200" i="27"/>
  <c r="V200" i="27" s="1"/>
  <c r="AC200" i="27" s="1"/>
  <c r="M200" i="27"/>
  <c r="T200" i="27" s="1"/>
  <c r="AA200" i="27" s="1"/>
  <c r="N200" i="27"/>
  <c r="U200" i="27" s="1"/>
  <c r="AB200" i="27" s="1"/>
  <c r="L200" i="27"/>
  <c r="S200" i="27" s="1"/>
  <c r="Z200" i="27" s="1"/>
  <c r="J200" i="27"/>
  <c r="I200" i="27"/>
  <c r="G200" i="27"/>
  <c r="F200" i="27"/>
  <c r="E200" i="27"/>
  <c r="H200" i="27"/>
  <c r="B203" i="27"/>
  <c r="K201" i="27"/>
  <c r="D201" i="27"/>
  <c r="Q200" i="26"/>
  <c r="X200" i="26" s="1"/>
  <c r="AE200" i="26" s="1"/>
  <c r="O200" i="26"/>
  <c r="V200" i="26" s="1"/>
  <c r="AC200" i="26" s="1"/>
  <c r="N200" i="26"/>
  <c r="U200" i="26" s="1"/>
  <c r="AB200" i="26" s="1"/>
  <c r="P200" i="26"/>
  <c r="W200" i="26" s="1"/>
  <c r="AD200" i="26" s="1"/>
  <c r="M200" i="26"/>
  <c r="T200" i="26" s="1"/>
  <c r="AA200" i="26" s="1"/>
  <c r="L200" i="26"/>
  <c r="S200" i="26" s="1"/>
  <c r="Z200" i="26" s="1"/>
  <c r="I200" i="26"/>
  <c r="H200" i="26"/>
  <c r="G200" i="26"/>
  <c r="E200" i="26"/>
  <c r="J200" i="26"/>
  <c r="F200" i="26"/>
  <c r="B203" i="26"/>
  <c r="K201" i="26"/>
  <c r="D201" i="26"/>
  <c r="K201" i="14"/>
  <c r="B203" i="14"/>
  <c r="D201" i="14"/>
  <c r="Q200" i="14"/>
  <c r="O200" i="14"/>
  <c r="P200" i="14"/>
  <c r="N200" i="14"/>
  <c r="M200" i="14"/>
  <c r="L200" i="14"/>
  <c r="I200" i="14"/>
  <c r="J200" i="14"/>
  <c r="H200" i="14"/>
  <c r="G200" i="14"/>
  <c r="E200" i="14"/>
  <c r="F200" i="14"/>
  <c r="F200" i="32" l="1"/>
  <c r="E200" i="32"/>
  <c r="I200" i="32"/>
  <c r="H200" i="32"/>
  <c r="G200" i="32"/>
  <c r="J200" i="32"/>
  <c r="Q200" i="32"/>
  <c r="X200" i="32" s="1"/>
  <c r="AE200" i="32" s="1"/>
  <c r="O200" i="32"/>
  <c r="V200" i="32" s="1"/>
  <c r="AC200" i="32" s="1"/>
  <c r="N200" i="32"/>
  <c r="U200" i="32" s="1"/>
  <c r="AB200" i="32" s="1"/>
  <c r="M200" i="32"/>
  <c r="T200" i="32" s="1"/>
  <c r="AA200" i="32" s="1"/>
  <c r="L200" i="32"/>
  <c r="S200" i="32" s="1"/>
  <c r="Z200" i="32" s="1"/>
  <c r="P200" i="32"/>
  <c r="W200" i="32" s="1"/>
  <c r="AD200" i="32" s="1"/>
  <c r="B203" i="32"/>
  <c r="D201" i="32"/>
  <c r="K201" i="32"/>
  <c r="Q201" i="31"/>
  <c r="X201" i="31" s="1"/>
  <c r="AE201" i="31" s="1"/>
  <c r="P201" i="31"/>
  <c r="W201" i="31" s="1"/>
  <c r="AD201" i="31" s="1"/>
  <c r="O201" i="31"/>
  <c r="V201" i="31" s="1"/>
  <c r="AC201" i="31" s="1"/>
  <c r="N201" i="31"/>
  <c r="U201" i="31" s="1"/>
  <c r="AB201" i="31" s="1"/>
  <c r="M201" i="31"/>
  <c r="T201" i="31" s="1"/>
  <c r="AA201" i="31" s="1"/>
  <c r="L201" i="31"/>
  <c r="S201" i="31" s="1"/>
  <c r="Z201" i="31" s="1"/>
  <c r="B204" i="31"/>
  <c r="K202" i="31"/>
  <c r="D202" i="31"/>
  <c r="F201" i="31"/>
  <c r="E201" i="31"/>
  <c r="J201" i="31"/>
  <c r="I201" i="31"/>
  <c r="H201" i="31"/>
  <c r="G201" i="31"/>
  <c r="G201" i="27"/>
  <c r="F201" i="27"/>
  <c r="E201" i="27"/>
  <c r="I201" i="27"/>
  <c r="J201" i="27"/>
  <c r="H201" i="27"/>
  <c r="P201" i="27"/>
  <c r="W201" i="27" s="1"/>
  <c r="AD201" i="27" s="1"/>
  <c r="O201" i="27"/>
  <c r="V201" i="27" s="1"/>
  <c r="AC201" i="27" s="1"/>
  <c r="N201" i="27"/>
  <c r="U201" i="27" s="1"/>
  <c r="AB201" i="27" s="1"/>
  <c r="M201" i="27"/>
  <c r="T201" i="27" s="1"/>
  <c r="AA201" i="27" s="1"/>
  <c r="L201" i="27"/>
  <c r="S201" i="27" s="1"/>
  <c r="Z201" i="27" s="1"/>
  <c r="Q201" i="27"/>
  <c r="X201" i="27" s="1"/>
  <c r="AE201" i="27" s="1"/>
  <c r="D202" i="27"/>
  <c r="B204" i="27"/>
  <c r="K202" i="27"/>
  <c r="F201" i="26"/>
  <c r="E201" i="26"/>
  <c r="G201" i="26"/>
  <c r="H201" i="26"/>
  <c r="I201" i="26"/>
  <c r="J201" i="26"/>
  <c r="Q201" i="26"/>
  <c r="X201" i="26" s="1"/>
  <c r="AE201" i="26" s="1"/>
  <c r="O201" i="26"/>
  <c r="V201" i="26" s="1"/>
  <c r="AC201" i="26" s="1"/>
  <c r="N201" i="26"/>
  <c r="U201" i="26" s="1"/>
  <c r="AB201" i="26" s="1"/>
  <c r="M201" i="26"/>
  <c r="T201" i="26" s="1"/>
  <c r="AA201" i="26" s="1"/>
  <c r="L201" i="26"/>
  <c r="S201" i="26" s="1"/>
  <c r="Z201" i="26" s="1"/>
  <c r="P201" i="26"/>
  <c r="W201" i="26" s="1"/>
  <c r="AD201" i="26" s="1"/>
  <c r="D202" i="26"/>
  <c r="K202" i="26"/>
  <c r="B204" i="26"/>
  <c r="B204" i="14"/>
  <c r="D202" i="14"/>
  <c r="K202" i="14"/>
  <c r="F201" i="14"/>
  <c r="E201" i="14"/>
  <c r="J201" i="14"/>
  <c r="G201" i="14"/>
  <c r="I201" i="14"/>
  <c r="H201" i="14"/>
  <c r="O201" i="14"/>
  <c r="L201" i="14"/>
  <c r="Q201" i="14"/>
  <c r="M201" i="14"/>
  <c r="P201" i="14"/>
  <c r="N201" i="14"/>
  <c r="M201" i="32" l="1"/>
  <c r="T201" i="32" s="1"/>
  <c r="AA201" i="32" s="1"/>
  <c r="L201" i="32"/>
  <c r="S201" i="32" s="1"/>
  <c r="Z201" i="32" s="1"/>
  <c r="P201" i="32"/>
  <c r="W201" i="32" s="1"/>
  <c r="AD201" i="32" s="1"/>
  <c r="Q201" i="32"/>
  <c r="X201" i="32" s="1"/>
  <c r="AE201" i="32" s="1"/>
  <c r="O201" i="32"/>
  <c r="V201" i="32" s="1"/>
  <c r="AC201" i="32" s="1"/>
  <c r="N201" i="32"/>
  <c r="U201" i="32" s="1"/>
  <c r="AB201" i="32" s="1"/>
  <c r="J201" i="32"/>
  <c r="I201" i="32"/>
  <c r="H201" i="32"/>
  <c r="G201" i="32"/>
  <c r="F201" i="32"/>
  <c r="E201" i="32"/>
  <c r="D202" i="32"/>
  <c r="B204" i="32"/>
  <c r="K202" i="32"/>
  <c r="J202" i="31"/>
  <c r="I202" i="31"/>
  <c r="H202" i="31"/>
  <c r="G202" i="31"/>
  <c r="F202" i="31"/>
  <c r="E202" i="31"/>
  <c r="D203" i="31"/>
  <c r="K203" i="31"/>
  <c r="B205" i="31"/>
  <c r="M202" i="31"/>
  <c r="T202" i="31" s="1"/>
  <c r="AA202" i="31" s="1"/>
  <c r="L202" i="31"/>
  <c r="S202" i="31" s="1"/>
  <c r="Z202" i="31" s="1"/>
  <c r="Q202" i="31"/>
  <c r="X202" i="31" s="1"/>
  <c r="AE202" i="31" s="1"/>
  <c r="P202" i="31"/>
  <c r="W202" i="31" s="1"/>
  <c r="AD202" i="31" s="1"/>
  <c r="O202" i="31"/>
  <c r="V202" i="31" s="1"/>
  <c r="AC202" i="31" s="1"/>
  <c r="N202" i="31"/>
  <c r="U202" i="31" s="1"/>
  <c r="AB202" i="31" s="1"/>
  <c r="B205" i="27"/>
  <c r="K203" i="27"/>
  <c r="D203" i="27"/>
  <c r="O202" i="27"/>
  <c r="V202" i="27" s="1"/>
  <c r="AC202" i="27" s="1"/>
  <c r="P202" i="27"/>
  <c r="W202" i="27" s="1"/>
  <c r="AD202" i="27" s="1"/>
  <c r="N202" i="27"/>
  <c r="U202" i="27" s="1"/>
  <c r="AB202" i="27" s="1"/>
  <c r="M202" i="27"/>
  <c r="T202" i="27" s="1"/>
  <c r="AA202" i="27" s="1"/>
  <c r="L202" i="27"/>
  <c r="S202" i="27" s="1"/>
  <c r="Z202" i="27" s="1"/>
  <c r="Q202" i="27"/>
  <c r="X202" i="27" s="1"/>
  <c r="AE202" i="27" s="1"/>
  <c r="G202" i="27"/>
  <c r="F202" i="27"/>
  <c r="E202" i="27"/>
  <c r="I202" i="27"/>
  <c r="J202" i="27"/>
  <c r="H202" i="27"/>
  <c r="Q202" i="26"/>
  <c r="X202" i="26" s="1"/>
  <c r="AE202" i="26" s="1"/>
  <c r="P202" i="26"/>
  <c r="W202" i="26" s="1"/>
  <c r="AD202" i="26" s="1"/>
  <c r="N202" i="26"/>
  <c r="U202" i="26" s="1"/>
  <c r="AB202" i="26" s="1"/>
  <c r="M202" i="26"/>
  <c r="T202" i="26" s="1"/>
  <c r="AA202" i="26" s="1"/>
  <c r="L202" i="26"/>
  <c r="S202" i="26" s="1"/>
  <c r="Z202" i="26" s="1"/>
  <c r="O202" i="26"/>
  <c r="V202" i="26" s="1"/>
  <c r="AC202" i="26" s="1"/>
  <c r="D203" i="26"/>
  <c r="B205" i="26"/>
  <c r="K203" i="26"/>
  <c r="H202" i="26"/>
  <c r="G202" i="26"/>
  <c r="E202" i="26"/>
  <c r="J202" i="26"/>
  <c r="I202" i="26"/>
  <c r="F202" i="26"/>
  <c r="O202" i="14"/>
  <c r="N202" i="14"/>
  <c r="M202" i="14"/>
  <c r="Q202" i="14"/>
  <c r="P202" i="14"/>
  <c r="L202" i="14"/>
  <c r="J202" i="14"/>
  <c r="G202" i="14"/>
  <c r="H202" i="14"/>
  <c r="F202" i="14"/>
  <c r="E202" i="14"/>
  <c r="I202" i="14"/>
  <c r="D203" i="14"/>
  <c r="B205" i="14"/>
  <c r="K203" i="14"/>
  <c r="Q202" i="32" l="1"/>
  <c r="X202" i="32" s="1"/>
  <c r="AE202" i="32" s="1"/>
  <c r="P202" i="32"/>
  <c r="W202" i="32" s="1"/>
  <c r="AD202" i="32" s="1"/>
  <c r="O202" i="32"/>
  <c r="V202" i="32" s="1"/>
  <c r="AC202" i="32" s="1"/>
  <c r="N202" i="32"/>
  <c r="U202" i="32" s="1"/>
  <c r="AB202" i="32" s="1"/>
  <c r="M202" i="32"/>
  <c r="T202" i="32" s="1"/>
  <c r="AA202" i="32" s="1"/>
  <c r="L202" i="32"/>
  <c r="S202" i="32" s="1"/>
  <c r="Z202" i="32" s="1"/>
  <c r="K203" i="32"/>
  <c r="D203" i="32"/>
  <c r="B205" i="32"/>
  <c r="H202" i="32"/>
  <c r="G202" i="32"/>
  <c r="E202" i="32"/>
  <c r="J202" i="32"/>
  <c r="I202" i="32"/>
  <c r="F202" i="32"/>
  <c r="Q203" i="31"/>
  <c r="X203" i="31" s="1"/>
  <c r="AE203" i="31" s="1"/>
  <c r="P203" i="31"/>
  <c r="W203" i="31" s="1"/>
  <c r="AD203" i="31" s="1"/>
  <c r="O203" i="31"/>
  <c r="V203" i="31" s="1"/>
  <c r="AC203" i="31" s="1"/>
  <c r="N203" i="31"/>
  <c r="U203" i="31" s="1"/>
  <c r="AB203" i="31" s="1"/>
  <c r="M203" i="31"/>
  <c r="T203" i="31" s="1"/>
  <c r="AA203" i="31" s="1"/>
  <c r="L203" i="31"/>
  <c r="S203" i="31" s="1"/>
  <c r="Z203" i="31" s="1"/>
  <c r="K204" i="31"/>
  <c r="B206" i="31"/>
  <c r="D204" i="31"/>
  <c r="H203" i="31"/>
  <c r="G203" i="31"/>
  <c r="F203" i="31"/>
  <c r="E203" i="31"/>
  <c r="J203" i="31"/>
  <c r="I203" i="31"/>
  <c r="O203" i="27"/>
  <c r="V203" i="27" s="1"/>
  <c r="AC203" i="27" s="1"/>
  <c r="Q203" i="27"/>
  <c r="X203" i="27" s="1"/>
  <c r="AE203" i="27" s="1"/>
  <c r="P203" i="27"/>
  <c r="W203" i="27" s="1"/>
  <c r="AD203" i="27" s="1"/>
  <c r="N203" i="27"/>
  <c r="U203" i="27" s="1"/>
  <c r="AB203" i="27" s="1"/>
  <c r="M203" i="27"/>
  <c r="T203" i="27" s="1"/>
  <c r="AA203" i="27" s="1"/>
  <c r="L203" i="27"/>
  <c r="S203" i="27" s="1"/>
  <c r="Z203" i="27" s="1"/>
  <c r="G203" i="27"/>
  <c r="F203" i="27"/>
  <c r="E203" i="27"/>
  <c r="I203" i="27"/>
  <c r="J203" i="27"/>
  <c r="H203" i="27"/>
  <c r="B206" i="27"/>
  <c r="K204" i="27"/>
  <c r="D204" i="27"/>
  <c r="B206" i="26"/>
  <c r="K204" i="26"/>
  <c r="D204" i="26"/>
  <c r="P203" i="26"/>
  <c r="W203" i="26" s="1"/>
  <c r="AD203" i="26" s="1"/>
  <c r="O203" i="26"/>
  <c r="V203" i="26" s="1"/>
  <c r="AC203" i="26" s="1"/>
  <c r="N203" i="26"/>
  <c r="U203" i="26" s="1"/>
  <c r="AB203" i="26" s="1"/>
  <c r="M203" i="26"/>
  <c r="T203" i="26" s="1"/>
  <c r="AA203" i="26" s="1"/>
  <c r="L203" i="26"/>
  <c r="S203" i="26" s="1"/>
  <c r="Z203" i="26" s="1"/>
  <c r="Q203" i="26"/>
  <c r="X203" i="26" s="1"/>
  <c r="AE203" i="26" s="1"/>
  <c r="F203" i="26"/>
  <c r="E203" i="26"/>
  <c r="G203" i="26"/>
  <c r="J203" i="26"/>
  <c r="I203" i="26"/>
  <c r="H203" i="26"/>
  <c r="L203" i="14"/>
  <c r="P203" i="14"/>
  <c r="Q203" i="14"/>
  <c r="O203" i="14"/>
  <c r="N203" i="14"/>
  <c r="M203" i="14"/>
  <c r="D204" i="14"/>
  <c r="K204" i="14"/>
  <c r="B206" i="14"/>
  <c r="G203" i="14"/>
  <c r="I203" i="14"/>
  <c r="F203" i="14"/>
  <c r="J203" i="14"/>
  <c r="H203" i="14"/>
  <c r="E203" i="14"/>
  <c r="J203" i="32" l="1"/>
  <c r="I203" i="32"/>
  <c r="H203" i="32"/>
  <c r="F203" i="32"/>
  <c r="G203" i="32"/>
  <c r="E203" i="32"/>
  <c r="D204" i="32"/>
  <c r="B206" i="32"/>
  <c r="K204" i="32"/>
  <c r="O203" i="32"/>
  <c r="V203" i="32" s="1"/>
  <c r="AC203" i="32" s="1"/>
  <c r="N203" i="32"/>
  <c r="U203" i="32" s="1"/>
  <c r="AB203" i="32" s="1"/>
  <c r="L203" i="32"/>
  <c r="S203" i="32" s="1"/>
  <c r="Z203" i="32" s="1"/>
  <c r="P203" i="32"/>
  <c r="W203" i="32" s="1"/>
  <c r="AD203" i="32" s="1"/>
  <c r="Q203" i="32"/>
  <c r="X203" i="32" s="1"/>
  <c r="AE203" i="32" s="1"/>
  <c r="M203" i="32"/>
  <c r="T203" i="32" s="1"/>
  <c r="AA203" i="32" s="1"/>
  <c r="E204" i="31"/>
  <c r="J204" i="31"/>
  <c r="I204" i="31"/>
  <c r="H204" i="31"/>
  <c r="G204" i="31"/>
  <c r="F204" i="31"/>
  <c r="Q204" i="31"/>
  <c r="X204" i="31" s="1"/>
  <c r="AE204" i="31" s="1"/>
  <c r="P204" i="31"/>
  <c r="W204" i="31" s="1"/>
  <c r="AD204" i="31" s="1"/>
  <c r="O204" i="31"/>
  <c r="V204" i="31" s="1"/>
  <c r="AC204" i="31" s="1"/>
  <c r="N204" i="31"/>
  <c r="U204" i="31" s="1"/>
  <c r="AB204" i="31" s="1"/>
  <c r="M204" i="31"/>
  <c r="T204" i="31" s="1"/>
  <c r="AA204" i="31" s="1"/>
  <c r="L204" i="31"/>
  <c r="S204" i="31" s="1"/>
  <c r="Z204" i="31" s="1"/>
  <c r="K205" i="31"/>
  <c r="B207" i="31"/>
  <c r="D205" i="31"/>
  <c r="G204" i="27"/>
  <c r="H204" i="27"/>
  <c r="F204" i="27"/>
  <c r="E204" i="27"/>
  <c r="J204" i="27"/>
  <c r="I204" i="27"/>
  <c r="Q204" i="27"/>
  <c r="X204" i="27" s="1"/>
  <c r="AE204" i="27" s="1"/>
  <c r="P204" i="27"/>
  <c r="W204" i="27" s="1"/>
  <c r="AD204" i="27" s="1"/>
  <c r="O204" i="27"/>
  <c r="V204" i="27" s="1"/>
  <c r="AC204" i="27" s="1"/>
  <c r="N204" i="27"/>
  <c r="U204" i="27" s="1"/>
  <c r="AB204" i="27" s="1"/>
  <c r="M204" i="27"/>
  <c r="T204" i="27" s="1"/>
  <c r="AA204" i="27" s="1"/>
  <c r="L204" i="27"/>
  <c r="S204" i="27" s="1"/>
  <c r="Z204" i="27" s="1"/>
  <c r="D205" i="27"/>
  <c r="B207" i="27"/>
  <c r="K205" i="27"/>
  <c r="F204" i="26"/>
  <c r="E204" i="26"/>
  <c r="G204" i="26"/>
  <c r="I204" i="26"/>
  <c r="H204" i="26"/>
  <c r="J204" i="26"/>
  <c r="L204" i="26"/>
  <c r="S204" i="26" s="1"/>
  <c r="Z204" i="26" s="1"/>
  <c r="P204" i="26"/>
  <c r="W204" i="26" s="1"/>
  <c r="AD204" i="26" s="1"/>
  <c r="O204" i="26"/>
  <c r="V204" i="26" s="1"/>
  <c r="AC204" i="26" s="1"/>
  <c r="N204" i="26"/>
  <c r="U204" i="26" s="1"/>
  <c r="AB204" i="26" s="1"/>
  <c r="M204" i="26"/>
  <c r="T204" i="26" s="1"/>
  <c r="AA204" i="26" s="1"/>
  <c r="Q204" i="26"/>
  <c r="X204" i="26" s="1"/>
  <c r="AE204" i="26" s="1"/>
  <c r="D205" i="26"/>
  <c r="B207" i="26"/>
  <c r="K205" i="26"/>
  <c r="P204" i="14"/>
  <c r="N204" i="14"/>
  <c r="M204" i="14"/>
  <c r="L204" i="14"/>
  <c r="O204" i="14"/>
  <c r="Q204" i="14"/>
  <c r="I204" i="14"/>
  <c r="H204" i="14"/>
  <c r="G204" i="14"/>
  <c r="F204" i="14"/>
  <c r="E204" i="14"/>
  <c r="J204" i="14"/>
  <c r="D205" i="14"/>
  <c r="K205" i="14"/>
  <c r="B207" i="14"/>
  <c r="Q204" i="32" l="1"/>
  <c r="X204" i="32" s="1"/>
  <c r="AE204" i="32" s="1"/>
  <c r="P204" i="32"/>
  <c r="W204" i="32" s="1"/>
  <c r="AD204" i="32" s="1"/>
  <c r="O204" i="32"/>
  <c r="V204" i="32" s="1"/>
  <c r="AC204" i="32" s="1"/>
  <c r="M204" i="32"/>
  <c r="T204" i="32" s="1"/>
  <c r="AA204" i="32" s="1"/>
  <c r="N204" i="32"/>
  <c r="U204" i="32" s="1"/>
  <c r="AB204" i="32" s="1"/>
  <c r="L204" i="32"/>
  <c r="S204" i="32" s="1"/>
  <c r="Z204" i="32" s="1"/>
  <c r="J204" i="32"/>
  <c r="I204" i="32"/>
  <c r="G204" i="32"/>
  <c r="F204" i="32"/>
  <c r="E204" i="32"/>
  <c r="H204" i="32"/>
  <c r="D205" i="32"/>
  <c r="B207" i="32"/>
  <c r="K205" i="32"/>
  <c r="K206" i="31"/>
  <c r="D206" i="31"/>
  <c r="B208" i="31"/>
  <c r="J205" i="31"/>
  <c r="I205" i="31"/>
  <c r="H205" i="31"/>
  <c r="G205" i="31"/>
  <c r="F205" i="31"/>
  <c r="E205" i="31"/>
  <c r="L205" i="31"/>
  <c r="S205" i="31" s="1"/>
  <c r="Z205" i="31" s="1"/>
  <c r="N205" i="31"/>
  <c r="U205" i="31" s="1"/>
  <c r="AB205" i="31" s="1"/>
  <c r="M205" i="31"/>
  <c r="T205" i="31" s="1"/>
  <c r="AA205" i="31" s="1"/>
  <c r="Q205" i="31"/>
  <c r="X205" i="31" s="1"/>
  <c r="AE205" i="31" s="1"/>
  <c r="P205" i="31"/>
  <c r="W205" i="31" s="1"/>
  <c r="AD205" i="31" s="1"/>
  <c r="O205" i="31"/>
  <c r="V205" i="31" s="1"/>
  <c r="AC205" i="31" s="1"/>
  <c r="O205" i="27"/>
  <c r="V205" i="27" s="1"/>
  <c r="AC205" i="27" s="1"/>
  <c r="Q205" i="27"/>
  <c r="X205" i="27" s="1"/>
  <c r="AE205" i="27" s="1"/>
  <c r="P205" i="27"/>
  <c r="W205" i="27" s="1"/>
  <c r="AD205" i="27" s="1"/>
  <c r="N205" i="27"/>
  <c r="U205" i="27" s="1"/>
  <c r="AB205" i="27" s="1"/>
  <c r="M205" i="27"/>
  <c r="T205" i="27" s="1"/>
  <c r="AA205" i="27" s="1"/>
  <c r="L205" i="27"/>
  <c r="S205" i="27" s="1"/>
  <c r="Z205" i="27" s="1"/>
  <c r="D206" i="27"/>
  <c r="B208" i="27"/>
  <c r="K206" i="27"/>
  <c r="H205" i="27"/>
  <c r="G205" i="27"/>
  <c r="J205" i="27"/>
  <c r="I205" i="27"/>
  <c r="F205" i="27"/>
  <c r="E205" i="27"/>
  <c r="D206" i="26"/>
  <c r="K206" i="26"/>
  <c r="B208" i="26"/>
  <c r="Q205" i="26"/>
  <c r="X205" i="26" s="1"/>
  <c r="AE205" i="26" s="1"/>
  <c r="O205" i="26"/>
  <c r="V205" i="26" s="1"/>
  <c r="AC205" i="26" s="1"/>
  <c r="N205" i="26"/>
  <c r="U205" i="26" s="1"/>
  <c r="AB205" i="26" s="1"/>
  <c r="M205" i="26"/>
  <c r="T205" i="26" s="1"/>
  <c r="AA205" i="26" s="1"/>
  <c r="L205" i="26"/>
  <c r="S205" i="26" s="1"/>
  <c r="Z205" i="26" s="1"/>
  <c r="P205" i="26"/>
  <c r="W205" i="26" s="1"/>
  <c r="AD205" i="26" s="1"/>
  <c r="H205" i="26"/>
  <c r="G205" i="26"/>
  <c r="E205" i="26"/>
  <c r="F205" i="26"/>
  <c r="J205" i="26"/>
  <c r="I205" i="26"/>
  <c r="K206" i="14"/>
  <c r="D206" i="14"/>
  <c r="B208" i="14"/>
  <c r="O205" i="14"/>
  <c r="L205" i="14"/>
  <c r="Q205" i="14"/>
  <c r="N205" i="14"/>
  <c r="M205" i="14"/>
  <c r="P205" i="14"/>
  <c r="F205" i="14"/>
  <c r="H205" i="14"/>
  <c r="G205" i="14"/>
  <c r="E205" i="14"/>
  <c r="J205" i="14"/>
  <c r="I205" i="14"/>
  <c r="Q205" i="32" l="1"/>
  <c r="X205" i="32" s="1"/>
  <c r="AE205" i="32" s="1"/>
  <c r="P205" i="32"/>
  <c r="W205" i="32" s="1"/>
  <c r="AD205" i="32" s="1"/>
  <c r="N205" i="32"/>
  <c r="U205" i="32" s="1"/>
  <c r="AB205" i="32" s="1"/>
  <c r="M205" i="32"/>
  <c r="T205" i="32" s="1"/>
  <c r="AA205" i="32" s="1"/>
  <c r="L205" i="32"/>
  <c r="S205" i="32" s="1"/>
  <c r="Z205" i="32" s="1"/>
  <c r="O205" i="32"/>
  <c r="V205" i="32" s="1"/>
  <c r="AC205" i="32" s="1"/>
  <c r="K206" i="32"/>
  <c r="B208" i="32"/>
  <c r="D206" i="32"/>
  <c r="E205" i="32"/>
  <c r="J205" i="32"/>
  <c r="H205" i="32"/>
  <c r="F205" i="32"/>
  <c r="I205" i="32"/>
  <c r="G205" i="32"/>
  <c r="B209" i="31"/>
  <c r="K207" i="31"/>
  <c r="D207" i="31"/>
  <c r="G206" i="31"/>
  <c r="F206" i="31"/>
  <c r="J206" i="31"/>
  <c r="I206" i="31"/>
  <c r="H206" i="31"/>
  <c r="E206" i="31"/>
  <c r="M206" i="31"/>
  <c r="T206" i="31" s="1"/>
  <c r="AA206" i="31" s="1"/>
  <c r="L206" i="31"/>
  <c r="S206" i="31" s="1"/>
  <c r="Z206" i="31" s="1"/>
  <c r="Q206" i="31"/>
  <c r="X206" i="31" s="1"/>
  <c r="AE206" i="31" s="1"/>
  <c r="P206" i="31"/>
  <c r="W206" i="31" s="1"/>
  <c r="AD206" i="31" s="1"/>
  <c r="O206" i="31"/>
  <c r="V206" i="31" s="1"/>
  <c r="AC206" i="31" s="1"/>
  <c r="N206" i="31"/>
  <c r="U206" i="31" s="1"/>
  <c r="AB206" i="31" s="1"/>
  <c r="J206" i="27"/>
  <c r="H206" i="27"/>
  <c r="G206" i="27"/>
  <c r="F206" i="27"/>
  <c r="E206" i="27"/>
  <c r="I206" i="27"/>
  <c r="B209" i="27"/>
  <c r="K207" i="27"/>
  <c r="D207" i="27"/>
  <c r="P206" i="27"/>
  <c r="W206" i="27" s="1"/>
  <c r="AD206" i="27" s="1"/>
  <c r="O206" i="27"/>
  <c r="V206" i="27" s="1"/>
  <c r="AC206" i="27" s="1"/>
  <c r="M206" i="27"/>
  <c r="T206" i="27" s="1"/>
  <c r="AA206" i="27" s="1"/>
  <c r="L206" i="27"/>
  <c r="S206" i="27" s="1"/>
  <c r="Z206" i="27" s="1"/>
  <c r="Q206" i="27"/>
  <c r="X206" i="27" s="1"/>
  <c r="AE206" i="27" s="1"/>
  <c r="N206" i="27"/>
  <c r="U206" i="27" s="1"/>
  <c r="AB206" i="27" s="1"/>
  <c r="P206" i="26"/>
  <c r="W206" i="26" s="1"/>
  <c r="AD206" i="26" s="1"/>
  <c r="O206" i="26"/>
  <c r="V206" i="26" s="1"/>
  <c r="AC206" i="26" s="1"/>
  <c r="Q206" i="26"/>
  <c r="X206" i="26" s="1"/>
  <c r="AE206" i="26" s="1"/>
  <c r="N206" i="26"/>
  <c r="U206" i="26" s="1"/>
  <c r="AB206" i="26" s="1"/>
  <c r="M206" i="26"/>
  <c r="T206" i="26" s="1"/>
  <c r="AA206" i="26" s="1"/>
  <c r="L206" i="26"/>
  <c r="S206" i="26" s="1"/>
  <c r="Z206" i="26" s="1"/>
  <c r="B209" i="26"/>
  <c r="K207" i="26"/>
  <c r="D207" i="26"/>
  <c r="G206" i="26"/>
  <c r="F206" i="26"/>
  <c r="E206" i="26"/>
  <c r="H206" i="26"/>
  <c r="J206" i="26"/>
  <c r="I206" i="26"/>
  <c r="E206" i="14"/>
  <c r="G206" i="14"/>
  <c r="I206" i="14"/>
  <c r="J206" i="14"/>
  <c r="F206" i="14"/>
  <c r="H206" i="14"/>
  <c r="B209" i="14"/>
  <c r="K207" i="14"/>
  <c r="D207" i="14"/>
  <c r="N206" i="14"/>
  <c r="O206" i="14"/>
  <c r="Q206" i="14"/>
  <c r="M206" i="14"/>
  <c r="P206" i="14"/>
  <c r="L206" i="14"/>
  <c r="L206" i="32" l="1"/>
  <c r="S206" i="32" s="1"/>
  <c r="Z206" i="32" s="1"/>
  <c r="Q206" i="32"/>
  <c r="X206" i="32" s="1"/>
  <c r="AE206" i="32" s="1"/>
  <c r="O206" i="32"/>
  <c r="V206" i="32" s="1"/>
  <c r="AC206" i="32" s="1"/>
  <c r="M206" i="32"/>
  <c r="T206" i="32" s="1"/>
  <c r="AA206" i="32" s="1"/>
  <c r="N206" i="32"/>
  <c r="U206" i="32" s="1"/>
  <c r="AB206" i="32" s="1"/>
  <c r="P206" i="32"/>
  <c r="W206" i="32" s="1"/>
  <c r="AD206" i="32" s="1"/>
  <c r="I206" i="32"/>
  <c r="H206" i="32"/>
  <c r="G206" i="32"/>
  <c r="F206" i="32"/>
  <c r="E206" i="32"/>
  <c r="J206" i="32"/>
  <c r="D207" i="32"/>
  <c r="B209" i="32"/>
  <c r="K207" i="32"/>
  <c r="J207" i="31"/>
  <c r="I207" i="31"/>
  <c r="H207" i="31"/>
  <c r="G207" i="31"/>
  <c r="F207" i="31"/>
  <c r="E207" i="31"/>
  <c r="N207" i="31"/>
  <c r="U207" i="31" s="1"/>
  <c r="AB207" i="31" s="1"/>
  <c r="M207" i="31"/>
  <c r="T207" i="31" s="1"/>
  <c r="AA207" i="31" s="1"/>
  <c r="L207" i="31"/>
  <c r="S207" i="31" s="1"/>
  <c r="Z207" i="31" s="1"/>
  <c r="O207" i="31"/>
  <c r="V207" i="31" s="1"/>
  <c r="AC207" i="31" s="1"/>
  <c r="Q207" i="31"/>
  <c r="X207" i="31" s="1"/>
  <c r="AE207" i="31" s="1"/>
  <c r="P207" i="31"/>
  <c r="W207" i="31" s="1"/>
  <c r="AD207" i="31" s="1"/>
  <c r="B210" i="31"/>
  <c r="K208" i="31"/>
  <c r="D208" i="31"/>
  <c r="G207" i="27"/>
  <c r="J207" i="27"/>
  <c r="I207" i="27"/>
  <c r="H207" i="27"/>
  <c r="F207" i="27"/>
  <c r="E207" i="27"/>
  <c r="L207" i="27"/>
  <c r="S207" i="27" s="1"/>
  <c r="Z207" i="27" s="1"/>
  <c r="Q207" i="27"/>
  <c r="X207" i="27" s="1"/>
  <c r="AE207" i="27" s="1"/>
  <c r="P207" i="27"/>
  <c r="W207" i="27" s="1"/>
  <c r="AD207" i="27" s="1"/>
  <c r="O207" i="27"/>
  <c r="V207" i="27" s="1"/>
  <c r="AC207" i="27" s="1"/>
  <c r="N207" i="27"/>
  <c r="U207" i="27" s="1"/>
  <c r="AB207" i="27" s="1"/>
  <c r="M207" i="27"/>
  <c r="T207" i="27" s="1"/>
  <c r="AA207" i="27" s="1"/>
  <c r="D208" i="27"/>
  <c r="K208" i="27"/>
  <c r="B210" i="27"/>
  <c r="G207" i="26"/>
  <c r="F207" i="26"/>
  <c r="E207" i="26"/>
  <c r="H207" i="26"/>
  <c r="J207" i="26"/>
  <c r="I207" i="26"/>
  <c r="D208" i="26"/>
  <c r="B210" i="26"/>
  <c r="K208" i="26"/>
  <c r="L207" i="26"/>
  <c r="S207" i="26" s="1"/>
  <c r="Z207" i="26" s="1"/>
  <c r="Q207" i="26"/>
  <c r="X207" i="26" s="1"/>
  <c r="AE207" i="26" s="1"/>
  <c r="P207" i="26"/>
  <c r="W207" i="26" s="1"/>
  <c r="AD207" i="26" s="1"/>
  <c r="O207" i="26"/>
  <c r="V207" i="26" s="1"/>
  <c r="AC207" i="26" s="1"/>
  <c r="N207" i="26"/>
  <c r="U207" i="26" s="1"/>
  <c r="AB207" i="26" s="1"/>
  <c r="M207" i="26"/>
  <c r="T207" i="26" s="1"/>
  <c r="AA207" i="26" s="1"/>
  <c r="L207" i="14"/>
  <c r="Q207" i="14"/>
  <c r="P207" i="14"/>
  <c r="O207" i="14"/>
  <c r="N207" i="14"/>
  <c r="M207" i="14"/>
  <c r="D208" i="14"/>
  <c r="K208" i="14"/>
  <c r="B210" i="14"/>
  <c r="G207" i="14"/>
  <c r="J207" i="14"/>
  <c r="H207" i="14"/>
  <c r="E207" i="14"/>
  <c r="I207" i="14"/>
  <c r="F207" i="14"/>
  <c r="Q207" i="32" l="1"/>
  <c r="X207" i="32" s="1"/>
  <c r="AE207" i="32" s="1"/>
  <c r="P207" i="32"/>
  <c r="W207" i="32" s="1"/>
  <c r="AD207" i="32" s="1"/>
  <c r="O207" i="32"/>
  <c r="V207" i="32" s="1"/>
  <c r="AC207" i="32" s="1"/>
  <c r="N207" i="32"/>
  <c r="U207" i="32" s="1"/>
  <c r="AB207" i="32" s="1"/>
  <c r="M207" i="32"/>
  <c r="T207" i="32" s="1"/>
  <c r="AA207" i="32" s="1"/>
  <c r="L207" i="32"/>
  <c r="S207" i="32" s="1"/>
  <c r="Z207" i="32" s="1"/>
  <c r="B210" i="32"/>
  <c r="K208" i="32"/>
  <c r="D208" i="32"/>
  <c r="G207" i="32"/>
  <c r="F207" i="32"/>
  <c r="J207" i="32"/>
  <c r="H207" i="32"/>
  <c r="I207" i="32"/>
  <c r="E207" i="32"/>
  <c r="O208" i="31"/>
  <c r="V208" i="31" s="1"/>
  <c r="AC208" i="31" s="1"/>
  <c r="N208" i="31"/>
  <c r="U208" i="31" s="1"/>
  <c r="AB208" i="31" s="1"/>
  <c r="M208" i="31"/>
  <c r="T208" i="31" s="1"/>
  <c r="AA208" i="31" s="1"/>
  <c r="L208" i="31"/>
  <c r="S208" i="31" s="1"/>
  <c r="Z208" i="31" s="1"/>
  <c r="Q208" i="31"/>
  <c r="X208" i="31" s="1"/>
  <c r="AE208" i="31" s="1"/>
  <c r="P208" i="31"/>
  <c r="W208" i="31" s="1"/>
  <c r="AD208" i="31" s="1"/>
  <c r="I208" i="31"/>
  <c r="H208" i="31"/>
  <c r="G208" i="31"/>
  <c r="J208" i="31"/>
  <c r="F208" i="31"/>
  <c r="E208" i="31"/>
  <c r="D209" i="31"/>
  <c r="B211" i="31"/>
  <c r="K209" i="31"/>
  <c r="D209" i="27"/>
  <c r="B211" i="27"/>
  <c r="K209" i="27"/>
  <c r="O208" i="27"/>
  <c r="V208" i="27" s="1"/>
  <c r="AC208" i="27" s="1"/>
  <c r="Q208" i="27"/>
  <c r="X208" i="27" s="1"/>
  <c r="AE208" i="27" s="1"/>
  <c r="P208" i="27"/>
  <c r="W208" i="27" s="1"/>
  <c r="AD208" i="27" s="1"/>
  <c r="N208" i="27"/>
  <c r="U208" i="27" s="1"/>
  <c r="AB208" i="27" s="1"/>
  <c r="M208" i="27"/>
  <c r="T208" i="27" s="1"/>
  <c r="AA208" i="27" s="1"/>
  <c r="L208" i="27"/>
  <c r="S208" i="27" s="1"/>
  <c r="Z208" i="27" s="1"/>
  <c r="H208" i="27"/>
  <c r="G208" i="27"/>
  <c r="J208" i="27"/>
  <c r="I208" i="27"/>
  <c r="F208" i="27"/>
  <c r="E208" i="27"/>
  <c r="P208" i="26"/>
  <c r="W208" i="26" s="1"/>
  <c r="AD208" i="26" s="1"/>
  <c r="O208" i="26"/>
  <c r="V208" i="26" s="1"/>
  <c r="AC208" i="26" s="1"/>
  <c r="N208" i="26"/>
  <c r="U208" i="26" s="1"/>
  <c r="AB208" i="26" s="1"/>
  <c r="M208" i="26"/>
  <c r="T208" i="26" s="1"/>
  <c r="AA208" i="26" s="1"/>
  <c r="L208" i="26"/>
  <c r="S208" i="26" s="1"/>
  <c r="Z208" i="26" s="1"/>
  <c r="Q208" i="26"/>
  <c r="X208" i="26" s="1"/>
  <c r="AE208" i="26" s="1"/>
  <c r="H208" i="26"/>
  <c r="G208" i="26"/>
  <c r="F208" i="26"/>
  <c r="E208" i="26"/>
  <c r="I208" i="26"/>
  <c r="J208" i="26"/>
  <c r="D209" i="26"/>
  <c r="B211" i="26"/>
  <c r="K209" i="26"/>
  <c r="O208" i="14"/>
  <c r="N208" i="14"/>
  <c r="M208" i="14"/>
  <c r="Q208" i="14"/>
  <c r="P208" i="14"/>
  <c r="L208" i="14"/>
  <c r="D209" i="14"/>
  <c r="K209" i="14"/>
  <c r="B211" i="14"/>
  <c r="H208" i="14"/>
  <c r="G208" i="14"/>
  <c r="E208" i="14"/>
  <c r="F208" i="14"/>
  <c r="J208" i="14"/>
  <c r="I208" i="14"/>
  <c r="J208" i="32" l="1"/>
  <c r="I208" i="32"/>
  <c r="H208" i="32"/>
  <c r="G208" i="32"/>
  <c r="F208" i="32"/>
  <c r="E208" i="32"/>
  <c r="D209" i="32"/>
  <c r="B211" i="32"/>
  <c r="K209" i="32"/>
  <c r="N208" i="32"/>
  <c r="U208" i="32" s="1"/>
  <c r="AB208" i="32" s="1"/>
  <c r="M208" i="32"/>
  <c r="T208" i="32" s="1"/>
  <c r="AA208" i="32" s="1"/>
  <c r="L208" i="32"/>
  <c r="S208" i="32" s="1"/>
  <c r="Z208" i="32" s="1"/>
  <c r="Q208" i="32"/>
  <c r="X208" i="32" s="1"/>
  <c r="AE208" i="32" s="1"/>
  <c r="P208" i="32"/>
  <c r="W208" i="32" s="1"/>
  <c r="AD208" i="32" s="1"/>
  <c r="O208" i="32"/>
  <c r="V208" i="32" s="1"/>
  <c r="AC208" i="32" s="1"/>
  <c r="K210" i="31"/>
  <c r="D210" i="31"/>
  <c r="B212" i="31"/>
  <c r="P209" i="31"/>
  <c r="W209" i="31" s="1"/>
  <c r="AD209" i="31" s="1"/>
  <c r="O209" i="31"/>
  <c r="V209" i="31" s="1"/>
  <c r="AC209" i="31" s="1"/>
  <c r="N209" i="31"/>
  <c r="U209" i="31" s="1"/>
  <c r="AB209" i="31" s="1"/>
  <c r="Q209" i="31"/>
  <c r="X209" i="31" s="1"/>
  <c r="AE209" i="31" s="1"/>
  <c r="M209" i="31"/>
  <c r="T209" i="31" s="1"/>
  <c r="AA209" i="31" s="1"/>
  <c r="L209" i="31"/>
  <c r="S209" i="31" s="1"/>
  <c r="Z209" i="31" s="1"/>
  <c r="J209" i="31"/>
  <c r="I209" i="31"/>
  <c r="H209" i="31"/>
  <c r="G209" i="31"/>
  <c r="F209" i="31"/>
  <c r="E209" i="31"/>
  <c r="B212" i="27"/>
  <c r="K210" i="27"/>
  <c r="D210" i="27"/>
  <c r="P209" i="27"/>
  <c r="W209" i="27" s="1"/>
  <c r="AD209" i="27" s="1"/>
  <c r="O209" i="27"/>
  <c r="V209" i="27" s="1"/>
  <c r="AC209" i="27" s="1"/>
  <c r="N209" i="27"/>
  <c r="U209" i="27" s="1"/>
  <c r="AB209" i="27" s="1"/>
  <c r="Q209" i="27"/>
  <c r="X209" i="27" s="1"/>
  <c r="AE209" i="27" s="1"/>
  <c r="M209" i="27"/>
  <c r="T209" i="27" s="1"/>
  <c r="AA209" i="27" s="1"/>
  <c r="L209" i="27"/>
  <c r="S209" i="27" s="1"/>
  <c r="Z209" i="27" s="1"/>
  <c r="H209" i="27"/>
  <c r="G209" i="27"/>
  <c r="F209" i="27"/>
  <c r="E209" i="27"/>
  <c r="J209" i="27"/>
  <c r="I209" i="27"/>
  <c r="P209" i="26"/>
  <c r="W209" i="26" s="1"/>
  <c r="AD209" i="26" s="1"/>
  <c r="O209" i="26"/>
  <c r="V209" i="26" s="1"/>
  <c r="AC209" i="26" s="1"/>
  <c r="Q209" i="26"/>
  <c r="X209" i="26" s="1"/>
  <c r="AE209" i="26" s="1"/>
  <c r="N209" i="26"/>
  <c r="U209" i="26" s="1"/>
  <c r="AB209" i="26" s="1"/>
  <c r="M209" i="26"/>
  <c r="T209" i="26" s="1"/>
  <c r="AA209" i="26" s="1"/>
  <c r="L209" i="26"/>
  <c r="S209" i="26" s="1"/>
  <c r="Z209" i="26" s="1"/>
  <c r="B212" i="26"/>
  <c r="K210" i="26"/>
  <c r="D210" i="26"/>
  <c r="H209" i="26"/>
  <c r="G209" i="26"/>
  <c r="F209" i="26"/>
  <c r="I209" i="26"/>
  <c r="J209" i="26"/>
  <c r="E209" i="26"/>
  <c r="B212" i="14"/>
  <c r="D210" i="14"/>
  <c r="K210" i="14"/>
  <c r="L209" i="14"/>
  <c r="O209" i="14"/>
  <c r="Q209" i="14"/>
  <c r="P209" i="14"/>
  <c r="N209" i="14"/>
  <c r="M209" i="14"/>
  <c r="F209" i="14"/>
  <c r="E209" i="14"/>
  <c r="J209" i="14"/>
  <c r="I209" i="14"/>
  <c r="H209" i="14"/>
  <c r="G209" i="14"/>
  <c r="I209" i="32" l="1"/>
  <c r="H209" i="32"/>
  <c r="G209" i="32"/>
  <c r="F209" i="32"/>
  <c r="E209" i="32"/>
  <c r="J209" i="32"/>
  <c r="Q209" i="32"/>
  <c r="X209" i="32" s="1"/>
  <c r="AE209" i="32" s="1"/>
  <c r="P209" i="32"/>
  <c r="W209" i="32" s="1"/>
  <c r="AD209" i="32" s="1"/>
  <c r="O209" i="32"/>
  <c r="V209" i="32" s="1"/>
  <c r="AC209" i="32" s="1"/>
  <c r="N209" i="32"/>
  <c r="U209" i="32" s="1"/>
  <c r="AB209" i="32" s="1"/>
  <c r="M209" i="32"/>
  <c r="T209" i="32" s="1"/>
  <c r="AA209" i="32" s="1"/>
  <c r="L209" i="32"/>
  <c r="S209" i="32" s="1"/>
  <c r="Z209" i="32" s="1"/>
  <c r="D210" i="32"/>
  <c r="B212" i="32"/>
  <c r="K210" i="32"/>
  <c r="J210" i="31"/>
  <c r="I210" i="31"/>
  <c r="E210" i="31"/>
  <c r="H210" i="31"/>
  <c r="F210" i="31"/>
  <c r="G210" i="31"/>
  <c r="D211" i="31"/>
  <c r="B213" i="31"/>
  <c r="K211" i="31"/>
  <c r="Q210" i="31"/>
  <c r="X210" i="31" s="1"/>
  <c r="AE210" i="31" s="1"/>
  <c r="P210" i="31"/>
  <c r="W210" i="31" s="1"/>
  <c r="AD210" i="31" s="1"/>
  <c r="O210" i="31"/>
  <c r="V210" i="31" s="1"/>
  <c r="AC210" i="31" s="1"/>
  <c r="N210" i="31"/>
  <c r="U210" i="31" s="1"/>
  <c r="AB210" i="31" s="1"/>
  <c r="M210" i="31"/>
  <c r="T210" i="31" s="1"/>
  <c r="AA210" i="31" s="1"/>
  <c r="L210" i="31"/>
  <c r="S210" i="31" s="1"/>
  <c r="Z210" i="31" s="1"/>
  <c r="L210" i="27"/>
  <c r="S210" i="27" s="1"/>
  <c r="Z210" i="27" s="1"/>
  <c r="P210" i="27"/>
  <c r="W210" i="27" s="1"/>
  <c r="AD210" i="27" s="1"/>
  <c r="O210" i="27"/>
  <c r="V210" i="27" s="1"/>
  <c r="AC210" i="27" s="1"/>
  <c r="N210" i="27"/>
  <c r="U210" i="27" s="1"/>
  <c r="AB210" i="27" s="1"/>
  <c r="M210" i="27"/>
  <c r="T210" i="27" s="1"/>
  <c r="AA210" i="27" s="1"/>
  <c r="Q210" i="27"/>
  <c r="X210" i="27" s="1"/>
  <c r="AE210" i="27" s="1"/>
  <c r="J210" i="27"/>
  <c r="G210" i="27"/>
  <c r="I210" i="27"/>
  <c r="H210" i="27"/>
  <c r="F210" i="27"/>
  <c r="E210" i="27"/>
  <c r="D211" i="27"/>
  <c r="B213" i="27"/>
  <c r="K211" i="27"/>
  <c r="L210" i="26"/>
  <c r="S210" i="26" s="1"/>
  <c r="Z210" i="26" s="1"/>
  <c r="M210" i="26"/>
  <c r="T210" i="26" s="1"/>
  <c r="AA210" i="26" s="1"/>
  <c r="N210" i="26"/>
  <c r="U210" i="26" s="1"/>
  <c r="AB210" i="26" s="1"/>
  <c r="Q210" i="26"/>
  <c r="X210" i="26" s="1"/>
  <c r="AE210" i="26" s="1"/>
  <c r="P210" i="26"/>
  <c r="W210" i="26" s="1"/>
  <c r="AD210" i="26" s="1"/>
  <c r="O210" i="26"/>
  <c r="V210" i="26" s="1"/>
  <c r="AC210" i="26" s="1"/>
  <c r="B213" i="26"/>
  <c r="K211" i="26"/>
  <c r="D211" i="26"/>
  <c r="G210" i="26"/>
  <c r="J210" i="26"/>
  <c r="I210" i="26"/>
  <c r="F210" i="26"/>
  <c r="E210" i="26"/>
  <c r="H210" i="26"/>
  <c r="H210" i="14"/>
  <c r="E210" i="14"/>
  <c r="J210" i="14"/>
  <c r="G210" i="14"/>
  <c r="F210" i="14"/>
  <c r="I210" i="14"/>
  <c r="N210" i="14"/>
  <c r="O210" i="14"/>
  <c r="M210" i="14"/>
  <c r="Q210" i="14"/>
  <c r="L210" i="14"/>
  <c r="P210" i="14"/>
  <c r="D211" i="14"/>
  <c r="B213" i="14"/>
  <c r="K211" i="14"/>
  <c r="K211" i="32" l="1"/>
  <c r="D211" i="32"/>
  <c r="B213" i="32"/>
  <c r="P210" i="32"/>
  <c r="W210" i="32" s="1"/>
  <c r="AD210" i="32" s="1"/>
  <c r="O210" i="32"/>
  <c r="V210" i="32" s="1"/>
  <c r="AC210" i="32" s="1"/>
  <c r="N210" i="32"/>
  <c r="U210" i="32" s="1"/>
  <c r="AB210" i="32" s="1"/>
  <c r="M210" i="32"/>
  <c r="T210" i="32" s="1"/>
  <c r="AA210" i="32" s="1"/>
  <c r="L210" i="32"/>
  <c r="S210" i="32" s="1"/>
  <c r="Z210" i="32" s="1"/>
  <c r="Q210" i="32"/>
  <c r="X210" i="32" s="1"/>
  <c r="AE210" i="32" s="1"/>
  <c r="J210" i="32"/>
  <c r="I210" i="32"/>
  <c r="H210" i="32"/>
  <c r="G210" i="32"/>
  <c r="F210" i="32"/>
  <c r="E210" i="32"/>
  <c r="B214" i="31"/>
  <c r="K212" i="31"/>
  <c r="D212" i="31"/>
  <c r="Q211" i="31"/>
  <c r="X211" i="31" s="1"/>
  <c r="AE211" i="31" s="1"/>
  <c r="P211" i="31"/>
  <c r="W211" i="31" s="1"/>
  <c r="AD211" i="31" s="1"/>
  <c r="O211" i="31"/>
  <c r="V211" i="31" s="1"/>
  <c r="AC211" i="31" s="1"/>
  <c r="N211" i="31"/>
  <c r="U211" i="31" s="1"/>
  <c r="AB211" i="31" s="1"/>
  <c r="M211" i="31"/>
  <c r="T211" i="31" s="1"/>
  <c r="AA211" i="31" s="1"/>
  <c r="L211" i="31"/>
  <c r="S211" i="31" s="1"/>
  <c r="Z211" i="31" s="1"/>
  <c r="F211" i="31"/>
  <c r="E211" i="31"/>
  <c r="I211" i="31"/>
  <c r="H211" i="31"/>
  <c r="G211" i="31"/>
  <c r="J211" i="31"/>
  <c r="O211" i="27"/>
  <c r="V211" i="27" s="1"/>
  <c r="AC211" i="27" s="1"/>
  <c r="Q211" i="27"/>
  <c r="X211" i="27" s="1"/>
  <c r="AE211" i="27" s="1"/>
  <c r="P211" i="27"/>
  <c r="W211" i="27" s="1"/>
  <c r="AD211" i="27" s="1"/>
  <c r="N211" i="27"/>
  <c r="U211" i="27" s="1"/>
  <c r="AB211" i="27" s="1"/>
  <c r="M211" i="27"/>
  <c r="T211" i="27" s="1"/>
  <c r="AA211" i="27" s="1"/>
  <c r="L211" i="27"/>
  <c r="S211" i="27" s="1"/>
  <c r="Z211" i="27" s="1"/>
  <c r="D212" i="27"/>
  <c r="B214" i="27"/>
  <c r="K212" i="27"/>
  <c r="H211" i="27"/>
  <c r="G211" i="27"/>
  <c r="F211" i="27"/>
  <c r="J211" i="27"/>
  <c r="I211" i="27"/>
  <c r="E211" i="27"/>
  <c r="H211" i="26"/>
  <c r="G211" i="26"/>
  <c r="J211" i="26"/>
  <c r="I211" i="26"/>
  <c r="F211" i="26"/>
  <c r="E211" i="26"/>
  <c r="D212" i="26"/>
  <c r="B214" i="26"/>
  <c r="K212" i="26"/>
  <c r="Q211" i="26"/>
  <c r="X211" i="26" s="1"/>
  <c r="AE211" i="26" s="1"/>
  <c r="O211" i="26"/>
  <c r="V211" i="26" s="1"/>
  <c r="AC211" i="26" s="1"/>
  <c r="N211" i="26"/>
  <c r="U211" i="26" s="1"/>
  <c r="AB211" i="26" s="1"/>
  <c r="M211" i="26"/>
  <c r="T211" i="26" s="1"/>
  <c r="AA211" i="26" s="1"/>
  <c r="L211" i="26"/>
  <c r="S211" i="26" s="1"/>
  <c r="Z211" i="26" s="1"/>
  <c r="P211" i="26"/>
  <c r="W211" i="26" s="1"/>
  <c r="AD211" i="26" s="1"/>
  <c r="L211" i="14"/>
  <c r="Q211" i="14"/>
  <c r="M211" i="14"/>
  <c r="P211" i="14"/>
  <c r="O211" i="14"/>
  <c r="N211" i="14"/>
  <c r="D212" i="14"/>
  <c r="K212" i="14"/>
  <c r="B214" i="14"/>
  <c r="F211" i="14"/>
  <c r="G211" i="14"/>
  <c r="J211" i="14"/>
  <c r="H211" i="14"/>
  <c r="E211" i="14"/>
  <c r="I211" i="14"/>
  <c r="J211" i="32" l="1"/>
  <c r="I211" i="32"/>
  <c r="H211" i="32"/>
  <c r="G211" i="32"/>
  <c r="F211" i="32"/>
  <c r="E211" i="32"/>
  <c r="D212" i="32"/>
  <c r="B214" i="32"/>
  <c r="K212" i="32"/>
  <c r="Q211" i="32"/>
  <c r="X211" i="32" s="1"/>
  <c r="AE211" i="32" s="1"/>
  <c r="P211" i="32"/>
  <c r="W211" i="32" s="1"/>
  <c r="AD211" i="32" s="1"/>
  <c r="O211" i="32"/>
  <c r="V211" i="32" s="1"/>
  <c r="AC211" i="32" s="1"/>
  <c r="N211" i="32"/>
  <c r="U211" i="32" s="1"/>
  <c r="AB211" i="32" s="1"/>
  <c r="M211" i="32"/>
  <c r="T211" i="32" s="1"/>
  <c r="AA211" i="32" s="1"/>
  <c r="L211" i="32"/>
  <c r="S211" i="32" s="1"/>
  <c r="Z211" i="32" s="1"/>
  <c r="I212" i="31"/>
  <c r="H212" i="31"/>
  <c r="G212" i="31"/>
  <c r="F212" i="31"/>
  <c r="E212" i="31"/>
  <c r="J212" i="31"/>
  <c r="M212" i="31"/>
  <c r="T212" i="31" s="1"/>
  <c r="AA212" i="31" s="1"/>
  <c r="L212" i="31"/>
  <c r="S212" i="31" s="1"/>
  <c r="Z212" i="31" s="1"/>
  <c r="Q212" i="31"/>
  <c r="X212" i="31" s="1"/>
  <c r="AE212" i="31" s="1"/>
  <c r="P212" i="31"/>
  <c r="W212" i="31" s="1"/>
  <c r="AD212" i="31" s="1"/>
  <c r="O212" i="31"/>
  <c r="V212" i="31" s="1"/>
  <c r="AC212" i="31" s="1"/>
  <c r="N212" i="31"/>
  <c r="U212" i="31" s="1"/>
  <c r="AB212" i="31" s="1"/>
  <c r="B215" i="31"/>
  <c r="K213" i="31"/>
  <c r="D213" i="31"/>
  <c r="J212" i="27"/>
  <c r="I212" i="27"/>
  <c r="H212" i="27"/>
  <c r="G212" i="27"/>
  <c r="F212" i="27"/>
  <c r="E212" i="27"/>
  <c r="B215" i="27"/>
  <c r="K213" i="27"/>
  <c r="D213" i="27"/>
  <c r="P212" i="27"/>
  <c r="W212" i="27" s="1"/>
  <c r="AD212" i="27" s="1"/>
  <c r="O212" i="27"/>
  <c r="V212" i="27" s="1"/>
  <c r="AC212" i="27" s="1"/>
  <c r="N212" i="27"/>
  <c r="U212" i="27" s="1"/>
  <c r="AB212" i="27" s="1"/>
  <c r="L212" i="27"/>
  <c r="S212" i="27" s="1"/>
  <c r="Z212" i="27" s="1"/>
  <c r="Q212" i="27"/>
  <c r="X212" i="27" s="1"/>
  <c r="AE212" i="27" s="1"/>
  <c r="M212" i="27"/>
  <c r="T212" i="27" s="1"/>
  <c r="AA212" i="27" s="1"/>
  <c r="F212" i="26"/>
  <c r="E212" i="26"/>
  <c r="G212" i="26"/>
  <c r="J212" i="26"/>
  <c r="I212" i="26"/>
  <c r="H212" i="26"/>
  <c r="P212" i="26"/>
  <c r="W212" i="26" s="1"/>
  <c r="AD212" i="26" s="1"/>
  <c r="O212" i="26"/>
  <c r="V212" i="26" s="1"/>
  <c r="AC212" i="26" s="1"/>
  <c r="M212" i="26"/>
  <c r="T212" i="26" s="1"/>
  <c r="AA212" i="26" s="1"/>
  <c r="Q212" i="26"/>
  <c r="X212" i="26" s="1"/>
  <c r="AE212" i="26" s="1"/>
  <c r="N212" i="26"/>
  <c r="U212" i="26" s="1"/>
  <c r="AB212" i="26" s="1"/>
  <c r="L212" i="26"/>
  <c r="S212" i="26" s="1"/>
  <c r="Z212" i="26" s="1"/>
  <c r="B215" i="26"/>
  <c r="K213" i="26"/>
  <c r="D213" i="26"/>
  <c r="D213" i="14"/>
  <c r="K213" i="14"/>
  <c r="B215" i="14"/>
  <c r="I212" i="14"/>
  <c r="G212" i="14"/>
  <c r="H212" i="14"/>
  <c r="E212" i="14"/>
  <c r="J212" i="14"/>
  <c r="F212" i="14"/>
  <c r="P212" i="14"/>
  <c r="O212" i="14"/>
  <c r="L212" i="14"/>
  <c r="N212" i="14"/>
  <c r="M212" i="14"/>
  <c r="Q212" i="14"/>
  <c r="Q212" i="32" l="1"/>
  <c r="X212" i="32" s="1"/>
  <c r="AE212" i="32" s="1"/>
  <c r="P212" i="32"/>
  <c r="W212" i="32" s="1"/>
  <c r="AD212" i="32" s="1"/>
  <c r="O212" i="32"/>
  <c r="V212" i="32" s="1"/>
  <c r="AC212" i="32" s="1"/>
  <c r="N212" i="32"/>
  <c r="U212" i="32" s="1"/>
  <c r="AB212" i="32" s="1"/>
  <c r="M212" i="32"/>
  <c r="T212" i="32" s="1"/>
  <c r="AA212" i="32" s="1"/>
  <c r="L212" i="32"/>
  <c r="S212" i="32" s="1"/>
  <c r="Z212" i="32" s="1"/>
  <c r="B215" i="32"/>
  <c r="K213" i="32"/>
  <c r="D213" i="32"/>
  <c r="F212" i="32"/>
  <c r="E212" i="32"/>
  <c r="J212" i="32"/>
  <c r="I212" i="32"/>
  <c r="H212" i="32"/>
  <c r="G212" i="32"/>
  <c r="N213" i="31"/>
  <c r="U213" i="31" s="1"/>
  <c r="AB213" i="31" s="1"/>
  <c r="O213" i="31"/>
  <c r="V213" i="31" s="1"/>
  <c r="AC213" i="31" s="1"/>
  <c r="M213" i="31"/>
  <c r="T213" i="31" s="1"/>
  <c r="AA213" i="31" s="1"/>
  <c r="L213" i="31"/>
  <c r="S213" i="31" s="1"/>
  <c r="Z213" i="31" s="1"/>
  <c r="Q213" i="31"/>
  <c r="X213" i="31" s="1"/>
  <c r="AE213" i="31" s="1"/>
  <c r="P213" i="31"/>
  <c r="W213" i="31" s="1"/>
  <c r="AD213" i="31" s="1"/>
  <c r="H213" i="31"/>
  <c r="G213" i="31"/>
  <c r="F213" i="31"/>
  <c r="J213" i="31"/>
  <c r="I213" i="31"/>
  <c r="E213" i="31"/>
  <c r="B216" i="31"/>
  <c r="D214" i="31"/>
  <c r="K214" i="31"/>
  <c r="J213" i="27"/>
  <c r="G213" i="27"/>
  <c r="F213" i="27"/>
  <c r="I213" i="27"/>
  <c r="H213" i="27"/>
  <c r="E213" i="27"/>
  <c r="K214" i="27"/>
  <c r="D214" i="27"/>
  <c r="B216" i="27"/>
  <c r="L213" i="27"/>
  <c r="S213" i="27" s="1"/>
  <c r="Z213" i="27" s="1"/>
  <c r="Q213" i="27"/>
  <c r="X213" i="27" s="1"/>
  <c r="AE213" i="27" s="1"/>
  <c r="P213" i="27"/>
  <c r="W213" i="27" s="1"/>
  <c r="AD213" i="27" s="1"/>
  <c r="O213" i="27"/>
  <c r="V213" i="27" s="1"/>
  <c r="AC213" i="27" s="1"/>
  <c r="N213" i="27"/>
  <c r="U213" i="27" s="1"/>
  <c r="AB213" i="27" s="1"/>
  <c r="M213" i="27"/>
  <c r="T213" i="27" s="1"/>
  <c r="AA213" i="27" s="1"/>
  <c r="I213" i="26"/>
  <c r="G213" i="26"/>
  <c r="F213" i="26"/>
  <c r="H213" i="26"/>
  <c r="E213" i="26"/>
  <c r="J213" i="26"/>
  <c r="L213" i="26"/>
  <c r="S213" i="26" s="1"/>
  <c r="Z213" i="26" s="1"/>
  <c r="O213" i="26"/>
  <c r="V213" i="26" s="1"/>
  <c r="AC213" i="26" s="1"/>
  <c r="N213" i="26"/>
  <c r="U213" i="26" s="1"/>
  <c r="AB213" i="26" s="1"/>
  <c r="M213" i="26"/>
  <c r="T213" i="26" s="1"/>
  <c r="AA213" i="26" s="1"/>
  <c r="P213" i="26"/>
  <c r="W213" i="26" s="1"/>
  <c r="AD213" i="26" s="1"/>
  <c r="Q213" i="26"/>
  <c r="X213" i="26" s="1"/>
  <c r="AE213" i="26" s="1"/>
  <c r="D214" i="26"/>
  <c r="B216" i="26"/>
  <c r="K214" i="26"/>
  <c r="L213" i="14"/>
  <c r="O213" i="14"/>
  <c r="Q213" i="14"/>
  <c r="N213" i="14"/>
  <c r="M213" i="14"/>
  <c r="P213" i="14"/>
  <c r="K214" i="14"/>
  <c r="D214" i="14"/>
  <c r="B216" i="14"/>
  <c r="F213" i="14"/>
  <c r="E213" i="14"/>
  <c r="H213" i="14"/>
  <c r="J213" i="14"/>
  <c r="I213" i="14"/>
  <c r="G213" i="14"/>
  <c r="J213" i="32" l="1"/>
  <c r="I213" i="32"/>
  <c r="H213" i="32"/>
  <c r="G213" i="32"/>
  <c r="F213" i="32"/>
  <c r="E213" i="32"/>
  <c r="B216" i="32"/>
  <c r="D214" i="32"/>
  <c r="K214" i="32"/>
  <c r="M213" i="32"/>
  <c r="T213" i="32" s="1"/>
  <c r="AA213" i="32" s="1"/>
  <c r="L213" i="32"/>
  <c r="S213" i="32" s="1"/>
  <c r="Z213" i="32" s="1"/>
  <c r="Q213" i="32"/>
  <c r="X213" i="32" s="1"/>
  <c r="AE213" i="32" s="1"/>
  <c r="P213" i="32"/>
  <c r="W213" i="32" s="1"/>
  <c r="AD213" i="32" s="1"/>
  <c r="O213" i="32"/>
  <c r="V213" i="32" s="1"/>
  <c r="AC213" i="32" s="1"/>
  <c r="N213" i="32"/>
  <c r="U213" i="32" s="1"/>
  <c r="AB213" i="32" s="1"/>
  <c r="I214" i="31"/>
  <c r="J214" i="31"/>
  <c r="H214" i="31"/>
  <c r="G214" i="31"/>
  <c r="F214" i="31"/>
  <c r="E214" i="31"/>
  <c r="O214" i="31"/>
  <c r="V214" i="31" s="1"/>
  <c r="AC214" i="31" s="1"/>
  <c r="N214" i="31"/>
  <c r="U214" i="31" s="1"/>
  <c r="AB214" i="31" s="1"/>
  <c r="M214" i="31"/>
  <c r="T214" i="31" s="1"/>
  <c r="AA214" i="31" s="1"/>
  <c r="Q214" i="31"/>
  <c r="X214" i="31" s="1"/>
  <c r="AE214" i="31" s="1"/>
  <c r="P214" i="31"/>
  <c r="W214" i="31" s="1"/>
  <c r="AD214" i="31" s="1"/>
  <c r="L214" i="31"/>
  <c r="S214" i="31" s="1"/>
  <c r="Z214" i="31" s="1"/>
  <c r="D215" i="31"/>
  <c r="K215" i="31"/>
  <c r="B217" i="31"/>
  <c r="D215" i="27"/>
  <c r="B217" i="27"/>
  <c r="K215" i="27"/>
  <c r="O214" i="27"/>
  <c r="V214" i="27" s="1"/>
  <c r="AC214" i="27" s="1"/>
  <c r="N214" i="27"/>
  <c r="U214" i="27" s="1"/>
  <c r="AB214" i="27" s="1"/>
  <c r="P214" i="27"/>
  <c r="W214" i="27" s="1"/>
  <c r="AD214" i="27" s="1"/>
  <c r="M214" i="27"/>
  <c r="T214" i="27" s="1"/>
  <c r="AA214" i="27" s="1"/>
  <c r="L214" i="27"/>
  <c r="S214" i="27" s="1"/>
  <c r="Z214" i="27" s="1"/>
  <c r="Q214" i="27"/>
  <c r="X214" i="27" s="1"/>
  <c r="AE214" i="27" s="1"/>
  <c r="H214" i="27"/>
  <c r="G214" i="27"/>
  <c r="F214" i="27"/>
  <c r="J214" i="27"/>
  <c r="I214" i="27"/>
  <c r="E214" i="27"/>
  <c r="Q214" i="26"/>
  <c r="X214" i="26" s="1"/>
  <c r="AE214" i="26" s="1"/>
  <c r="O214" i="26"/>
  <c r="V214" i="26" s="1"/>
  <c r="AC214" i="26" s="1"/>
  <c r="N214" i="26"/>
  <c r="U214" i="26" s="1"/>
  <c r="AB214" i="26" s="1"/>
  <c r="P214" i="26"/>
  <c r="W214" i="26" s="1"/>
  <c r="AD214" i="26" s="1"/>
  <c r="M214" i="26"/>
  <c r="T214" i="26" s="1"/>
  <c r="AA214" i="26" s="1"/>
  <c r="L214" i="26"/>
  <c r="S214" i="26" s="1"/>
  <c r="Z214" i="26" s="1"/>
  <c r="D215" i="26"/>
  <c r="B217" i="26"/>
  <c r="K215" i="26"/>
  <c r="H214" i="26"/>
  <c r="G214" i="26"/>
  <c r="E214" i="26"/>
  <c r="F214" i="26"/>
  <c r="I214" i="26"/>
  <c r="J214" i="26"/>
  <c r="D215" i="14"/>
  <c r="B217" i="14"/>
  <c r="K215" i="14"/>
  <c r="Q214" i="14"/>
  <c r="L214" i="14"/>
  <c r="O214" i="14"/>
  <c r="N214" i="14"/>
  <c r="P214" i="14"/>
  <c r="M214" i="14"/>
  <c r="G214" i="14"/>
  <c r="H214" i="14"/>
  <c r="E214" i="14"/>
  <c r="J214" i="14"/>
  <c r="I214" i="14"/>
  <c r="F214" i="14"/>
  <c r="Q214" i="32" l="1"/>
  <c r="X214" i="32" s="1"/>
  <c r="AE214" i="32" s="1"/>
  <c r="P214" i="32"/>
  <c r="W214" i="32" s="1"/>
  <c r="AD214" i="32" s="1"/>
  <c r="O214" i="32"/>
  <c r="V214" i="32" s="1"/>
  <c r="AC214" i="32" s="1"/>
  <c r="N214" i="32"/>
  <c r="U214" i="32" s="1"/>
  <c r="AB214" i="32" s="1"/>
  <c r="M214" i="32"/>
  <c r="T214" i="32" s="1"/>
  <c r="AA214" i="32" s="1"/>
  <c r="L214" i="32"/>
  <c r="S214" i="32" s="1"/>
  <c r="Z214" i="32" s="1"/>
  <c r="B217" i="32"/>
  <c r="K215" i="32"/>
  <c r="D215" i="32"/>
  <c r="H214" i="32"/>
  <c r="G214" i="32"/>
  <c r="F214" i="32"/>
  <c r="E214" i="32"/>
  <c r="J214" i="32"/>
  <c r="I214" i="32"/>
  <c r="P215" i="31"/>
  <c r="W215" i="31" s="1"/>
  <c r="AD215" i="31" s="1"/>
  <c r="Q215" i="31"/>
  <c r="X215" i="31" s="1"/>
  <c r="AE215" i="31" s="1"/>
  <c r="O215" i="31"/>
  <c r="V215" i="31" s="1"/>
  <c r="AC215" i="31" s="1"/>
  <c r="N215" i="31"/>
  <c r="U215" i="31" s="1"/>
  <c r="AB215" i="31" s="1"/>
  <c r="M215" i="31"/>
  <c r="T215" i="31" s="1"/>
  <c r="AA215" i="31" s="1"/>
  <c r="L215" i="31"/>
  <c r="S215" i="31" s="1"/>
  <c r="Z215" i="31" s="1"/>
  <c r="D216" i="31"/>
  <c r="B218" i="31"/>
  <c r="K216" i="31"/>
  <c r="J215" i="31"/>
  <c r="I215" i="31"/>
  <c r="H215" i="31"/>
  <c r="G215" i="31"/>
  <c r="F215" i="31"/>
  <c r="E215" i="31"/>
  <c r="B218" i="27"/>
  <c r="K216" i="27"/>
  <c r="D216" i="27"/>
  <c r="P215" i="27"/>
  <c r="W215" i="27" s="1"/>
  <c r="AD215" i="27" s="1"/>
  <c r="O215" i="27"/>
  <c r="V215" i="27" s="1"/>
  <c r="AC215" i="27" s="1"/>
  <c r="N215" i="27"/>
  <c r="U215" i="27" s="1"/>
  <c r="AB215" i="27" s="1"/>
  <c r="Q215" i="27"/>
  <c r="X215" i="27" s="1"/>
  <c r="AE215" i="27" s="1"/>
  <c r="M215" i="27"/>
  <c r="T215" i="27" s="1"/>
  <c r="AA215" i="27" s="1"/>
  <c r="L215" i="27"/>
  <c r="S215" i="27" s="1"/>
  <c r="Z215" i="27" s="1"/>
  <c r="J215" i="27"/>
  <c r="H215" i="27"/>
  <c r="G215" i="27"/>
  <c r="F215" i="27"/>
  <c r="E215" i="27"/>
  <c r="I215" i="27"/>
  <c r="P215" i="26"/>
  <c r="W215" i="26" s="1"/>
  <c r="AD215" i="26" s="1"/>
  <c r="O215" i="26"/>
  <c r="V215" i="26" s="1"/>
  <c r="AC215" i="26" s="1"/>
  <c r="M215" i="26"/>
  <c r="T215" i="26" s="1"/>
  <c r="AA215" i="26" s="1"/>
  <c r="Q215" i="26"/>
  <c r="X215" i="26" s="1"/>
  <c r="AE215" i="26" s="1"/>
  <c r="L215" i="26"/>
  <c r="S215" i="26" s="1"/>
  <c r="Z215" i="26" s="1"/>
  <c r="N215" i="26"/>
  <c r="U215" i="26" s="1"/>
  <c r="AB215" i="26" s="1"/>
  <c r="B218" i="26"/>
  <c r="K216" i="26"/>
  <c r="D216" i="26"/>
  <c r="J215" i="26"/>
  <c r="I215" i="26"/>
  <c r="H215" i="26"/>
  <c r="G215" i="26"/>
  <c r="E215" i="26"/>
  <c r="F215" i="26"/>
  <c r="D216" i="14"/>
  <c r="K216" i="14"/>
  <c r="B218" i="14"/>
  <c r="L215" i="14"/>
  <c r="Q215" i="14"/>
  <c r="O215" i="14"/>
  <c r="N215" i="14"/>
  <c r="M215" i="14"/>
  <c r="P215" i="14"/>
  <c r="J215" i="14"/>
  <c r="H215" i="14"/>
  <c r="G215" i="14"/>
  <c r="F215" i="14"/>
  <c r="E215" i="14"/>
  <c r="I215" i="14"/>
  <c r="I215" i="32" l="1"/>
  <c r="E215" i="32"/>
  <c r="J215" i="32"/>
  <c r="H215" i="32"/>
  <c r="G215" i="32"/>
  <c r="F215" i="32"/>
  <c r="Q215" i="32"/>
  <c r="X215" i="32" s="1"/>
  <c r="AE215" i="32" s="1"/>
  <c r="P215" i="32"/>
  <c r="W215" i="32" s="1"/>
  <c r="AD215" i="32" s="1"/>
  <c r="O215" i="32"/>
  <c r="V215" i="32" s="1"/>
  <c r="AC215" i="32" s="1"/>
  <c r="N215" i="32"/>
  <c r="U215" i="32" s="1"/>
  <c r="AB215" i="32" s="1"/>
  <c r="M215" i="32"/>
  <c r="T215" i="32" s="1"/>
  <c r="AA215" i="32" s="1"/>
  <c r="L215" i="32"/>
  <c r="S215" i="32" s="1"/>
  <c r="Z215" i="32" s="1"/>
  <c r="D216" i="32"/>
  <c r="B218" i="32"/>
  <c r="K216" i="32"/>
  <c r="E216" i="31"/>
  <c r="J216" i="31"/>
  <c r="I216" i="31"/>
  <c r="H216" i="31"/>
  <c r="G216" i="31"/>
  <c r="F216" i="31"/>
  <c r="K217" i="31"/>
  <c r="B219" i="31"/>
  <c r="D217" i="31"/>
  <c r="Q216" i="31"/>
  <c r="X216" i="31" s="1"/>
  <c r="AE216" i="31" s="1"/>
  <c r="P216" i="31"/>
  <c r="W216" i="31" s="1"/>
  <c r="AD216" i="31" s="1"/>
  <c r="O216" i="31"/>
  <c r="V216" i="31" s="1"/>
  <c r="AC216" i="31" s="1"/>
  <c r="N216" i="31"/>
  <c r="U216" i="31" s="1"/>
  <c r="AB216" i="31" s="1"/>
  <c r="M216" i="31"/>
  <c r="T216" i="31" s="1"/>
  <c r="AA216" i="31" s="1"/>
  <c r="L216" i="31"/>
  <c r="S216" i="31" s="1"/>
  <c r="Z216" i="31" s="1"/>
  <c r="J216" i="27"/>
  <c r="G216" i="27"/>
  <c r="F216" i="27"/>
  <c r="I216" i="27"/>
  <c r="H216" i="27"/>
  <c r="E216" i="27"/>
  <c r="L216" i="27"/>
  <c r="S216" i="27" s="1"/>
  <c r="Z216" i="27" s="1"/>
  <c r="Q216" i="27"/>
  <c r="X216" i="27" s="1"/>
  <c r="AE216" i="27" s="1"/>
  <c r="P216" i="27"/>
  <c r="W216" i="27" s="1"/>
  <c r="AD216" i="27" s="1"/>
  <c r="O216" i="27"/>
  <c r="V216" i="27" s="1"/>
  <c r="AC216" i="27" s="1"/>
  <c r="N216" i="27"/>
  <c r="U216" i="27" s="1"/>
  <c r="AB216" i="27" s="1"/>
  <c r="M216" i="27"/>
  <c r="T216" i="27" s="1"/>
  <c r="AA216" i="27" s="1"/>
  <c r="K217" i="27"/>
  <c r="D217" i="27"/>
  <c r="B219" i="27"/>
  <c r="I216" i="26"/>
  <c r="G216" i="26"/>
  <c r="F216" i="26"/>
  <c r="J216" i="26"/>
  <c r="H216" i="26"/>
  <c r="E216" i="26"/>
  <c r="L216" i="26"/>
  <c r="S216" i="26" s="1"/>
  <c r="Z216" i="26" s="1"/>
  <c r="M216" i="26"/>
  <c r="T216" i="26" s="1"/>
  <c r="AA216" i="26" s="1"/>
  <c r="N216" i="26"/>
  <c r="U216" i="26" s="1"/>
  <c r="AB216" i="26" s="1"/>
  <c r="P216" i="26"/>
  <c r="W216" i="26" s="1"/>
  <c r="AD216" i="26" s="1"/>
  <c r="O216" i="26"/>
  <c r="V216" i="26" s="1"/>
  <c r="AC216" i="26" s="1"/>
  <c r="Q216" i="26"/>
  <c r="X216" i="26" s="1"/>
  <c r="AE216" i="26" s="1"/>
  <c r="B219" i="26"/>
  <c r="K217" i="26"/>
  <c r="D217" i="26"/>
  <c r="D217" i="14"/>
  <c r="K217" i="14"/>
  <c r="B219" i="14"/>
  <c r="Q216" i="14"/>
  <c r="P216" i="14"/>
  <c r="O216" i="14"/>
  <c r="M216" i="14"/>
  <c r="N216" i="14"/>
  <c r="L216" i="14"/>
  <c r="H216" i="14"/>
  <c r="G216" i="14"/>
  <c r="E216" i="14"/>
  <c r="J216" i="14"/>
  <c r="F216" i="14"/>
  <c r="I216" i="14"/>
  <c r="P216" i="32" l="1"/>
  <c r="W216" i="32" s="1"/>
  <c r="AD216" i="32" s="1"/>
  <c r="L216" i="32"/>
  <c r="S216" i="32" s="1"/>
  <c r="Z216" i="32" s="1"/>
  <c r="Q216" i="32"/>
  <c r="X216" i="32" s="1"/>
  <c r="AE216" i="32" s="1"/>
  <c r="O216" i="32"/>
  <c r="V216" i="32" s="1"/>
  <c r="AC216" i="32" s="1"/>
  <c r="N216" i="32"/>
  <c r="U216" i="32" s="1"/>
  <c r="AB216" i="32" s="1"/>
  <c r="M216" i="32"/>
  <c r="T216" i="32" s="1"/>
  <c r="AA216" i="32" s="1"/>
  <c r="K217" i="32"/>
  <c r="B219" i="32"/>
  <c r="D217" i="32"/>
  <c r="J216" i="32"/>
  <c r="I216" i="32"/>
  <c r="H216" i="32"/>
  <c r="G216" i="32"/>
  <c r="F216" i="32"/>
  <c r="E216" i="32"/>
  <c r="D218" i="31"/>
  <c r="B220" i="31"/>
  <c r="K218" i="31"/>
  <c r="L217" i="31"/>
  <c r="S217" i="31" s="1"/>
  <c r="Z217" i="31" s="1"/>
  <c r="Q217" i="31"/>
  <c r="X217" i="31" s="1"/>
  <c r="AE217" i="31" s="1"/>
  <c r="P217" i="31"/>
  <c r="W217" i="31" s="1"/>
  <c r="AD217" i="31" s="1"/>
  <c r="O217" i="31"/>
  <c r="V217" i="31" s="1"/>
  <c r="AC217" i="31" s="1"/>
  <c r="N217" i="31"/>
  <c r="U217" i="31" s="1"/>
  <c r="AB217" i="31" s="1"/>
  <c r="M217" i="31"/>
  <c r="T217" i="31" s="1"/>
  <c r="AA217" i="31" s="1"/>
  <c r="J217" i="31"/>
  <c r="I217" i="31"/>
  <c r="H217" i="31"/>
  <c r="F217" i="31"/>
  <c r="E217" i="31"/>
  <c r="G217" i="31"/>
  <c r="D218" i="27"/>
  <c r="B220" i="27"/>
  <c r="K218" i="27"/>
  <c r="H217" i="27"/>
  <c r="G217" i="27"/>
  <c r="F217" i="27"/>
  <c r="J217" i="27"/>
  <c r="I217" i="27"/>
  <c r="E217" i="27"/>
  <c r="O217" i="27"/>
  <c r="V217" i="27" s="1"/>
  <c r="AC217" i="27" s="1"/>
  <c r="N217" i="27"/>
  <c r="U217" i="27" s="1"/>
  <c r="AB217" i="27" s="1"/>
  <c r="L217" i="27"/>
  <c r="S217" i="27" s="1"/>
  <c r="Z217" i="27" s="1"/>
  <c r="Q217" i="27"/>
  <c r="X217" i="27" s="1"/>
  <c r="AE217" i="27" s="1"/>
  <c r="P217" i="27"/>
  <c r="W217" i="27" s="1"/>
  <c r="AD217" i="27" s="1"/>
  <c r="M217" i="27"/>
  <c r="T217" i="27" s="1"/>
  <c r="AA217" i="27" s="1"/>
  <c r="H217" i="26"/>
  <c r="G217" i="26"/>
  <c r="E217" i="26"/>
  <c r="F217" i="26"/>
  <c r="I217" i="26"/>
  <c r="J217" i="26"/>
  <c r="Q217" i="26"/>
  <c r="X217" i="26" s="1"/>
  <c r="AE217" i="26" s="1"/>
  <c r="O217" i="26"/>
  <c r="V217" i="26" s="1"/>
  <c r="AC217" i="26" s="1"/>
  <c r="N217" i="26"/>
  <c r="U217" i="26" s="1"/>
  <c r="AB217" i="26" s="1"/>
  <c r="P217" i="26"/>
  <c r="W217" i="26" s="1"/>
  <c r="AD217" i="26" s="1"/>
  <c r="M217" i="26"/>
  <c r="T217" i="26" s="1"/>
  <c r="AA217" i="26" s="1"/>
  <c r="L217" i="26"/>
  <c r="S217" i="26" s="1"/>
  <c r="Z217" i="26" s="1"/>
  <c r="D218" i="26"/>
  <c r="B220" i="26"/>
  <c r="K218" i="26"/>
  <c r="L217" i="14"/>
  <c r="O217" i="14"/>
  <c r="Q217" i="14"/>
  <c r="P217" i="14"/>
  <c r="N217" i="14"/>
  <c r="M217" i="14"/>
  <c r="K218" i="14"/>
  <c r="B220" i="14"/>
  <c r="D218" i="14"/>
  <c r="E217" i="14"/>
  <c r="J217" i="14"/>
  <c r="F217" i="14"/>
  <c r="I217" i="14"/>
  <c r="H217" i="14"/>
  <c r="G217" i="14"/>
  <c r="K218" i="32" l="1"/>
  <c r="B220" i="32"/>
  <c r="D218" i="32"/>
  <c r="G217" i="32"/>
  <c r="J217" i="32"/>
  <c r="I217" i="32"/>
  <c r="H217" i="32"/>
  <c r="F217" i="32"/>
  <c r="E217" i="32"/>
  <c r="Q217" i="32"/>
  <c r="X217" i="32" s="1"/>
  <c r="AE217" i="32" s="1"/>
  <c r="P217" i="32"/>
  <c r="W217" i="32" s="1"/>
  <c r="AD217" i="32" s="1"/>
  <c r="O217" i="32"/>
  <c r="V217" i="32" s="1"/>
  <c r="AC217" i="32" s="1"/>
  <c r="N217" i="32"/>
  <c r="U217" i="32" s="1"/>
  <c r="AB217" i="32" s="1"/>
  <c r="M217" i="32"/>
  <c r="T217" i="32" s="1"/>
  <c r="AA217" i="32" s="1"/>
  <c r="L217" i="32"/>
  <c r="S217" i="32" s="1"/>
  <c r="Z217" i="32" s="1"/>
  <c r="Q218" i="31"/>
  <c r="X218" i="31" s="1"/>
  <c r="AE218" i="31" s="1"/>
  <c r="P218" i="31"/>
  <c r="W218" i="31" s="1"/>
  <c r="AD218" i="31" s="1"/>
  <c r="O218" i="31"/>
  <c r="V218" i="31" s="1"/>
  <c r="AC218" i="31" s="1"/>
  <c r="M218" i="31"/>
  <c r="T218" i="31" s="1"/>
  <c r="AA218" i="31" s="1"/>
  <c r="L218" i="31"/>
  <c r="S218" i="31" s="1"/>
  <c r="Z218" i="31" s="1"/>
  <c r="N218" i="31"/>
  <c r="U218" i="31" s="1"/>
  <c r="AB218" i="31" s="1"/>
  <c r="B221" i="31"/>
  <c r="K219" i="31"/>
  <c r="D219" i="31"/>
  <c r="G218" i="31"/>
  <c r="F218" i="31"/>
  <c r="E218" i="31"/>
  <c r="J218" i="31"/>
  <c r="I218" i="31"/>
  <c r="H218" i="31"/>
  <c r="B221" i="27"/>
  <c r="K219" i="27"/>
  <c r="D219" i="27"/>
  <c r="P218" i="27"/>
  <c r="W218" i="27" s="1"/>
  <c r="AD218" i="27" s="1"/>
  <c r="O218" i="27"/>
  <c r="V218" i="27" s="1"/>
  <c r="AC218" i="27" s="1"/>
  <c r="N218" i="27"/>
  <c r="U218" i="27" s="1"/>
  <c r="AB218" i="27" s="1"/>
  <c r="Q218" i="27"/>
  <c r="X218" i="27" s="1"/>
  <c r="AE218" i="27" s="1"/>
  <c r="M218" i="27"/>
  <c r="T218" i="27" s="1"/>
  <c r="AA218" i="27" s="1"/>
  <c r="L218" i="27"/>
  <c r="S218" i="27" s="1"/>
  <c r="Z218" i="27" s="1"/>
  <c r="J218" i="27"/>
  <c r="F218" i="27"/>
  <c r="E218" i="27"/>
  <c r="I218" i="27"/>
  <c r="H218" i="27"/>
  <c r="G218" i="27"/>
  <c r="B221" i="26"/>
  <c r="K219" i="26"/>
  <c r="D219" i="26"/>
  <c r="P218" i="26"/>
  <c r="W218" i="26" s="1"/>
  <c r="AD218" i="26" s="1"/>
  <c r="O218" i="26"/>
  <c r="V218" i="26" s="1"/>
  <c r="AC218" i="26" s="1"/>
  <c r="M218" i="26"/>
  <c r="T218" i="26" s="1"/>
  <c r="AA218" i="26" s="1"/>
  <c r="L218" i="26"/>
  <c r="S218" i="26" s="1"/>
  <c r="Z218" i="26" s="1"/>
  <c r="Q218" i="26"/>
  <c r="X218" i="26" s="1"/>
  <c r="AE218" i="26" s="1"/>
  <c r="N218" i="26"/>
  <c r="U218" i="26" s="1"/>
  <c r="AB218" i="26" s="1"/>
  <c r="J218" i="26"/>
  <c r="I218" i="26"/>
  <c r="H218" i="26"/>
  <c r="G218" i="26"/>
  <c r="F218" i="26"/>
  <c r="E218" i="26"/>
  <c r="D219" i="14"/>
  <c r="B221" i="14"/>
  <c r="K219" i="14"/>
  <c r="J218" i="14"/>
  <c r="I218" i="14"/>
  <c r="G218" i="14"/>
  <c r="H218" i="14"/>
  <c r="E218" i="14"/>
  <c r="F218" i="14"/>
  <c r="N218" i="14"/>
  <c r="O218" i="14"/>
  <c r="M218" i="14"/>
  <c r="Q218" i="14"/>
  <c r="P218" i="14"/>
  <c r="L218" i="14"/>
  <c r="F218" i="32" l="1"/>
  <c r="J218" i="32"/>
  <c r="I218" i="32"/>
  <c r="H218" i="32"/>
  <c r="G218" i="32"/>
  <c r="E218" i="32"/>
  <c r="B221" i="32"/>
  <c r="K219" i="32"/>
  <c r="D219" i="32"/>
  <c r="N218" i="32"/>
  <c r="U218" i="32" s="1"/>
  <c r="AB218" i="32" s="1"/>
  <c r="Q218" i="32"/>
  <c r="X218" i="32" s="1"/>
  <c r="AE218" i="32" s="1"/>
  <c r="P218" i="32"/>
  <c r="W218" i="32" s="1"/>
  <c r="AD218" i="32" s="1"/>
  <c r="O218" i="32"/>
  <c r="V218" i="32" s="1"/>
  <c r="AC218" i="32" s="1"/>
  <c r="M218" i="32"/>
  <c r="T218" i="32" s="1"/>
  <c r="AA218" i="32" s="1"/>
  <c r="L218" i="32"/>
  <c r="S218" i="32" s="1"/>
  <c r="Z218" i="32" s="1"/>
  <c r="J219" i="31"/>
  <c r="H219" i="31"/>
  <c r="G219" i="31"/>
  <c r="I219" i="31"/>
  <c r="F219" i="31"/>
  <c r="E219" i="31"/>
  <c r="N219" i="31"/>
  <c r="U219" i="31" s="1"/>
  <c r="AB219" i="31" s="1"/>
  <c r="M219" i="31"/>
  <c r="T219" i="31" s="1"/>
  <c r="AA219" i="31" s="1"/>
  <c r="L219" i="31"/>
  <c r="S219" i="31" s="1"/>
  <c r="Z219" i="31" s="1"/>
  <c r="Q219" i="31"/>
  <c r="X219" i="31" s="1"/>
  <c r="AE219" i="31" s="1"/>
  <c r="P219" i="31"/>
  <c r="W219" i="31" s="1"/>
  <c r="AD219" i="31" s="1"/>
  <c r="O219" i="31"/>
  <c r="V219" i="31" s="1"/>
  <c r="AC219" i="31" s="1"/>
  <c r="B222" i="31"/>
  <c r="K220" i="31"/>
  <c r="D220" i="31"/>
  <c r="L219" i="27"/>
  <c r="S219" i="27" s="1"/>
  <c r="Z219" i="27" s="1"/>
  <c r="Q219" i="27"/>
  <c r="X219" i="27" s="1"/>
  <c r="AE219" i="27" s="1"/>
  <c r="P219" i="27"/>
  <c r="W219" i="27" s="1"/>
  <c r="AD219" i="27" s="1"/>
  <c r="O219" i="27"/>
  <c r="V219" i="27" s="1"/>
  <c r="AC219" i="27" s="1"/>
  <c r="N219" i="27"/>
  <c r="U219" i="27" s="1"/>
  <c r="AB219" i="27" s="1"/>
  <c r="M219" i="27"/>
  <c r="T219" i="27" s="1"/>
  <c r="AA219" i="27" s="1"/>
  <c r="J219" i="27"/>
  <c r="G219" i="27"/>
  <c r="F219" i="27"/>
  <c r="I219" i="27"/>
  <c r="H219" i="27"/>
  <c r="E219" i="27"/>
  <c r="D220" i="27"/>
  <c r="B222" i="27"/>
  <c r="K220" i="27"/>
  <c r="I219" i="26"/>
  <c r="H219" i="26"/>
  <c r="G219" i="26"/>
  <c r="F219" i="26"/>
  <c r="J219" i="26"/>
  <c r="E219" i="26"/>
  <c r="L219" i="26"/>
  <c r="S219" i="26" s="1"/>
  <c r="Z219" i="26" s="1"/>
  <c r="N219" i="26"/>
  <c r="U219" i="26" s="1"/>
  <c r="AB219" i="26" s="1"/>
  <c r="M219" i="26"/>
  <c r="T219" i="26" s="1"/>
  <c r="AA219" i="26" s="1"/>
  <c r="O219" i="26"/>
  <c r="V219" i="26" s="1"/>
  <c r="AC219" i="26" s="1"/>
  <c r="P219" i="26"/>
  <c r="W219" i="26" s="1"/>
  <c r="AD219" i="26" s="1"/>
  <c r="Q219" i="26"/>
  <c r="X219" i="26" s="1"/>
  <c r="AE219" i="26" s="1"/>
  <c r="D220" i="26"/>
  <c r="B222" i="26"/>
  <c r="K220" i="26"/>
  <c r="D220" i="14"/>
  <c r="K220" i="14"/>
  <c r="B222" i="14"/>
  <c r="O219" i="14"/>
  <c r="N219" i="14"/>
  <c r="M219" i="14"/>
  <c r="P219" i="14"/>
  <c r="L219" i="14"/>
  <c r="Q219" i="14"/>
  <c r="J219" i="14"/>
  <c r="G219" i="14"/>
  <c r="I219" i="14"/>
  <c r="H219" i="14"/>
  <c r="F219" i="14"/>
  <c r="E219" i="14"/>
  <c r="I219" i="32" l="1"/>
  <c r="J219" i="32"/>
  <c r="H219" i="32"/>
  <c r="G219" i="32"/>
  <c r="F219" i="32"/>
  <c r="E219" i="32"/>
  <c r="D220" i="32"/>
  <c r="B222" i="32"/>
  <c r="K220" i="32"/>
  <c r="M219" i="32"/>
  <c r="T219" i="32" s="1"/>
  <c r="AA219" i="32" s="1"/>
  <c r="P219" i="32"/>
  <c r="W219" i="32" s="1"/>
  <c r="AD219" i="32" s="1"/>
  <c r="O219" i="32"/>
  <c r="V219" i="32" s="1"/>
  <c r="AC219" i="32" s="1"/>
  <c r="N219" i="32"/>
  <c r="U219" i="32" s="1"/>
  <c r="AB219" i="32" s="1"/>
  <c r="L219" i="32"/>
  <c r="S219" i="32" s="1"/>
  <c r="Z219" i="32" s="1"/>
  <c r="Q219" i="32"/>
  <c r="X219" i="32" s="1"/>
  <c r="AE219" i="32" s="1"/>
  <c r="Q220" i="31"/>
  <c r="X220" i="31" s="1"/>
  <c r="AE220" i="31" s="1"/>
  <c r="O220" i="31"/>
  <c r="V220" i="31" s="1"/>
  <c r="AC220" i="31" s="1"/>
  <c r="N220" i="31"/>
  <c r="U220" i="31" s="1"/>
  <c r="AB220" i="31" s="1"/>
  <c r="M220" i="31"/>
  <c r="T220" i="31" s="1"/>
  <c r="AA220" i="31" s="1"/>
  <c r="P220" i="31"/>
  <c r="W220" i="31" s="1"/>
  <c r="AD220" i="31" s="1"/>
  <c r="L220" i="31"/>
  <c r="S220" i="31" s="1"/>
  <c r="Z220" i="31" s="1"/>
  <c r="I220" i="31"/>
  <c r="H220" i="31"/>
  <c r="G220" i="31"/>
  <c r="F220" i="31"/>
  <c r="E220" i="31"/>
  <c r="J220" i="31"/>
  <c r="D221" i="31"/>
  <c r="B223" i="31"/>
  <c r="K221" i="31"/>
  <c r="O220" i="27"/>
  <c r="V220" i="27" s="1"/>
  <c r="AC220" i="27" s="1"/>
  <c r="N220" i="27"/>
  <c r="U220" i="27" s="1"/>
  <c r="AB220" i="27" s="1"/>
  <c r="Q220" i="27"/>
  <c r="X220" i="27" s="1"/>
  <c r="AE220" i="27" s="1"/>
  <c r="P220" i="27"/>
  <c r="W220" i="27" s="1"/>
  <c r="AD220" i="27" s="1"/>
  <c r="M220" i="27"/>
  <c r="T220" i="27" s="1"/>
  <c r="AA220" i="27" s="1"/>
  <c r="L220" i="27"/>
  <c r="S220" i="27" s="1"/>
  <c r="Z220" i="27" s="1"/>
  <c r="D221" i="27"/>
  <c r="B223" i="27"/>
  <c r="K221" i="27"/>
  <c r="H220" i="27"/>
  <c r="G220" i="27"/>
  <c r="F220" i="27"/>
  <c r="J220" i="27"/>
  <c r="I220" i="27"/>
  <c r="E220" i="27"/>
  <c r="Q220" i="26"/>
  <c r="X220" i="26" s="1"/>
  <c r="AE220" i="26" s="1"/>
  <c r="P220" i="26"/>
  <c r="W220" i="26" s="1"/>
  <c r="AD220" i="26" s="1"/>
  <c r="O220" i="26"/>
  <c r="V220" i="26" s="1"/>
  <c r="AC220" i="26" s="1"/>
  <c r="N220" i="26"/>
  <c r="U220" i="26" s="1"/>
  <c r="AB220" i="26" s="1"/>
  <c r="M220" i="26"/>
  <c r="T220" i="26" s="1"/>
  <c r="AA220" i="26" s="1"/>
  <c r="L220" i="26"/>
  <c r="S220" i="26" s="1"/>
  <c r="Z220" i="26" s="1"/>
  <c r="D221" i="26"/>
  <c r="B223" i="26"/>
  <c r="K221" i="26"/>
  <c r="H220" i="26"/>
  <c r="G220" i="26"/>
  <c r="E220" i="26"/>
  <c r="I220" i="26"/>
  <c r="F220" i="26"/>
  <c r="J220" i="26"/>
  <c r="D221" i="14"/>
  <c r="K221" i="14"/>
  <c r="B223" i="14"/>
  <c r="P220" i="14"/>
  <c r="L220" i="14"/>
  <c r="O220" i="14"/>
  <c r="N220" i="14"/>
  <c r="M220" i="14"/>
  <c r="Q220" i="14"/>
  <c r="I220" i="14"/>
  <c r="H220" i="14"/>
  <c r="F220" i="14"/>
  <c r="G220" i="14"/>
  <c r="E220" i="14"/>
  <c r="J220" i="14"/>
  <c r="K221" i="32" l="1"/>
  <c r="B223" i="32"/>
  <c r="D221" i="32"/>
  <c r="P220" i="32"/>
  <c r="W220" i="32" s="1"/>
  <c r="AD220" i="32" s="1"/>
  <c r="N220" i="32"/>
  <c r="U220" i="32" s="1"/>
  <c r="AB220" i="32" s="1"/>
  <c r="M220" i="32"/>
  <c r="T220" i="32" s="1"/>
  <c r="AA220" i="32" s="1"/>
  <c r="L220" i="32"/>
  <c r="S220" i="32" s="1"/>
  <c r="Z220" i="32" s="1"/>
  <c r="Q220" i="32"/>
  <c r="X220" i="32" s="1"/>
  <c r="AE220" i="32" s="1"/>
  <c r="O220" i="32"/>
  <c r="V220" i="32" s="1"/>
  <c r="AC220" i="32" s="1"/>
  <c r="H220" i="32"/>
  <c r="J220" i="32"/>
  <c r="I220" i="32"/>
  <c r="G220" i="32"/>
  <c r="F220" i="32"/>
  <c r="E220" i="32"/>
  <c r="P221" i="31"/>
  <c r="W221" i="31" s="1"/>
  <c r="AD221" i="31" s="1"/>
  <c r="O221" i="31"/>
  <c r="V221" i="31" s="1"/>
  <c r="AC221" i="31" s="1"/>
  <c r="N221" i="31"/>
  <c r="U221" i="31" s="1"/>
  <c r="AB221" i="31" s="1"/>
  <c r="M221" i="31"/>
  <c r="T221" i="31" s="1"/>
  <c r="AA221" i="31" s="1"/>
  <c r="L221" i="31"/>
  <c r="S221" i="31" s="1"/>
  <c r="Z221" i="31" s="1"/>
  <c r="Q221" i="31"/>
  <c r="X221" i="31" s="1"/>
  <c r="AE221" i="31" s="1"/>
  <c r="K222" i="31"/>
  <c r="D222" i="31"/>
  <c r="B224" i="31"/>
  <c r="J221" i="31"/>
  <c r="I221" i="31"/>
  <c r="H221" i="31"/>
  <c r="G221" i="31"/>
  <c r="F221" i="31"/>
  <c r="E221" i="31"/>
  <c r="P221" i="27"/>
  <c r="W221" i="27" s="1"/>
  <c r="AD221" i="27" s="1"/>
  <c r="O221" i="27"/>
  <c r="V221" i="27" s="1"/>
  <c r="AC221" i="27" s="1"/>
  <c r="N221" i="27"/>
  <c r="U221" i="27" s="1"/>
  <c r="AB221" i="27" s="1"/>
  <c r="Q221" i="27"/>
  <c r="X221" i="27" s="1"/>
  <c r="AE221" i="27" s="1"/>
  <c r="M221" i="27"/>
  <c r="T221" i="27" s="1"/>
  <c r="AA221" i="27" s="1"/>
  <c r="L221" i="27"/>
  <c r="S221" i="27" s="1"/>
  <c r="Z221" i="27" s="1"/>
  <c r="B224" i="27"/>
  <c r="K222" i="27"/>
  <c r="D222" i="27"/>
  <c r="J221" i="27"/>
  <c r="I221" i="27"/>
  <c r="E221" i="27"/>
  <c r="H221" i="27"/>
  <c r="G221" i="27"/>
  <c r="F221" i="27"/>
  <c r="P221" i="26"/>
  <c r="W221" i="26" s="1"/>
  <c r="AD221" i="26" s="1"/>
  <c r="O221" i="26"/>
  <c r="V221" i="26" s="1"/>
  <c r="AC221" i="26" s="1"/>
  <c r="M221" i="26"/>
  <c r="T221" i="26" s="1"/>
  <c r="AA221" i="26" s="1"/>
  <c r="L221" i="26"/>
  <c r="S221" i="26" s="1"/>
  <c r="Z221" i="26" s="1"/>
  <c r="Q221" i="26"/>
  <c r="X221" i="26" s="1"/>
  <c r="AE221" i="26" s="1"/>
  <c r="N221" i="26"/>
  <c r="U221" i="26" s="1"/>
  <c r="AB221" i="26" s="1"/>
  <c r="J221" i="26"/>
  <c r="I221" i="26"/>
  <c r="E221" i="26"/>
  <c r="F221" i="26"/>
  <c r="H221" i="26"/>
  <c r="G221" i="26"/>
  <c r="B224" i="26"/>
  <c r="K222" i="26"/>
  <c r="D222" i="26"/>
  <c r="L221" i="14"/>
  <c r="O221" i="14"/>
  <c r="Q221" i="14"/>
  <c r="P221" i="14"/>
  <c r="N221" i="14"/>
  <c r="M221" i="14"/>
  <c r="B224" i="14"/>
  <c r="K222" i="14"/>
  <c r="D222" i="14"/>
  <c r="E221" i="14"/>
  <c r="I221" i="14"/>
  <c r="F221" i="14"/>
  <c r="J221" i="14"/>
  <c r="H221" i="14"/>
  <c r="G221" i="14"/>
  <c r="J221" i="32" l="1"/>
  <c r="I221" i="32"/>
  <c r="H221" i="32"/>
  <c r="G221" i="32"/>
  <c r="F221" i="32"/>
  <c r="E221" i="32"/>
  <c r="D222" i="32"/>
  <c r="B224" i="32"/>
  <c r="K222" i="32"/>
  <c r="O221" i="32"/>
  <c r="V221" i="32" s="1"/>
  <c r="AC221" i="32" s="1"/>
  <c r="N221" i="32"/>
  <c r="U221" i="32" s="1"/>
  <c r="AB221" i="32" s="1"/>
  <c r="Q221" i="32"/>
  <c r="X221" i="32" s="1"/>
  <c r="AE221" i="32" s="1"/>
  <c r="P221" i="32"/>
  <c r="W221" i="32" s="1"/>
  <c r="AD221" i="32" s="1"/>
  <c r="M221" i="32"/>
  <c r="T221" i="32" s="1"/>
  <c r="AA221" i="32" s="1"/>
  <c r="L221" i="32"/>
  <c r="S221" i="32" s="1"/>
  <c r="Z221" i="32" s="1"/>
  <c r="J222" i="31"/>
  <c r="I222" i="31"/>
  <c r="H222" i="31"/>
  <c r="G222" i="31"/>
  <c r="E222" i="31"/>
  <c r="F222" i="31"/>
  <c r="D223" i="31"/>
  <c r="K223" i="31"/>
  <c r="B225" i="31"/>
  <c r="Q222" i="31"/>
  <c r="X222" i="31" s="1"/>
  <c r="AE222" i="31" s="1"/>
  <c r="P222" i="31"/>
  <c r="W222" i="31" s="1"/>
  <c r="AD222" i="31" s="1"/>
  <c r="O222" i="31"/>
  <c r="V222" i="31" s="1"/>
  <c r="AC222" i="31" s="1"/>
  <c r="N222" i="31"/>
  <c r="U222" i="31" s="1"/>
  <c r="AB222" i="31" s="1"/>
  <c r="M222" i="31"/>
  <c r="T222" i="31" s="1"/>
  <c r="AA222" i="31" s="1"/>
  <c r="L222" i="31"/>
  <c r="S222" i="31" s="1"/>
  <c r="Z222" i="31" s="1"/>
  <c r="J222" i="27"/>
  <c r="G222" i="27"/>
  <c r="F222" i="27"/>
  <c r="E222" i="27"/>
  <c r="I222" i="27"/>
  <c r="H222" i="27"/>
  <c r="L222" i="27"/>
  <c r="S222" i="27" s="1"/>
  <c r="Z222" i="27" s="1"/>
  <c r="Q222" i="27"/>
  <c r="X222" i="27" s="1"/>
  <c r="AE222" i="27" s="1"/>
  <c r="P222" i="27"/>
  <c r="W222" i="27" s="1"/>
  <c r="AD222" i="27" s="1"/>
  <c r="O222" i="27"/>
  <c r="V222" i="27" s="1"/>
  <c r="AC222" i="27" s="1"/>
  <c r="N222" i="27"/>
  <c r="U222" i="27" s="1"/>
  <c r="AB222" i="27" s="1"/>
  <c r="M222" i="27"/>
  <c r="T222" i="27" s="1"/>
  <c r="AA222" i="27" s="1"/>
  <c r="B225" i="27"/>
  <c r="K223" i="27"/>
  <c r="D223" i="27"/>
  <c r="I222" i="26"/>
  <c r="H222" i="26"/>
  <c r="G222" i="26"/>
  <c r="F222" i="26"/>
  <c r="E222" i="26"/>
  <c r="J222" i="26"/>
  <c r="L222" i="26"/>
  <c r="S222" i="26" s="1"/>
  <c r="Z222" i="26" s="1"/>
  <c r="Q222" i="26"/>
  <c r="X222" i="26" s="1"/>
  <c r="AE222" i="26" s="1"/>
  <c r="P222" i="26"/>
  <c r="W222" i="26" s="1"/>
  <c r="AD222" i="26" s="1"/>
  <c r="O222" i="26"/>
  <c r="V222" i="26" s="1"/>
  <c r="AC222" i="26" s="1"/>
  <c r="N222" i="26"/>
  <c r="U222" i="26" s="1"/>
  <c r="AB222" i="26" s="1"/>
  <c r="M222" i="26"/>
  <c r="T222" i="26" s="1"/>
  <c r="AA222" i="26" s="1"/>
  <c r="D223" i="26"/>
  <c r="K223" i="26"/>
  <c r="B225" i="26"/>
  <c r="O222" i="14"/>
  <c r="N222" i="14"/>
  <c r="Q222" i="14"/>
  <c r="P222" i="14"/>
  <c r="M222" i="14"/>
  <c r="L222" i="14"/>
  <c r="H222" i="14"/>
  <c r="G222" i="14"/>
  <c r="F222" i="14"/>
  <c r="E222" i="14"/>
  <c r="I222" i="14"/>
  <c r="J222" i="14"/>
  <c r="D223" i="14"/>
  <c r="B225" i="14"/>
  <c r="K223" i="14"/>
  <c r="Q222" i="32" l="1"/>
  <c r="X222" i="32" s="1"/>
  <c r="AE222" i="32" s="1"/>
  <c r="P222" i="32"/>
  <c r="W222" i="32" s="1"/>
  <c r="AD222" i="32" s="1"/>
  <c r="O222" i="32"/>
  <c r="V222" i="32" s="1"/>
  <c r="AC222" i="32" s="1"/>
  <c r="N222" i="32"/>
  <c r="U222" i="32" s="1"/>
  <c r="AB222" i="32" s="1"/>
  <c r="M222" i="32"/>
  <c r="T222" i="32" s="1"/>
  <c r="AA222" i="32" s="1"/>
  <c r="L222" i="32"/>
  <c r="S222" i="32" s="1"/>
  <c r="Z222" i="32" s="1"/>
  <c r="D223" i="32"/>
  <c r="B225" i="32"/>
  <c r="K223" i="32"/>
  <c r="J222" i="32"/>
  <c r="I222" i="32"/>
  <c r="F222" i="32"/>
  <c r="H222" i="32"/>
  <c r="G222" i="32"/>
  <c r="E222" i="32"/>
  <c r="B226" i="31"/>
  <c r="K224" i="31"/>
  <c r="D224" i="31"/>
  <c r="Q223" i="31"/>
  <c r="X223" i="31" s="1"/>
  <c r="AE223" i="31" s="1"/>
  <c r="P223" i="31"/>
  <c r="W223" i="31" s="1"/>
  <c r="AD223" i="31" s="1"/>
  <c r="O223" i="31"/>
  <c r="V223" i="31" s="1"/>
  <c r="AC223" i="31" s="1"/>
  <c r="N223" i="31"/>
  <c r="U223" i="31" s="1"/>
  <c r="AB223" i="31" s="1"/>
  <c r="L223" i="31"/>
  <c r="S223" i="31" s="1"/>
  <c r="Z223" i="31" s="1"/>
  <c r="M223" i="31"/>
  <c r="T223" i="31" s="1"/>
  <c r="AA223" i="31" s="1"/>
  <c r="F223" i="31"/>
  <c r="E223" i="31"/>
  <c r="J223" i="31"/>
  <c r="I223" i="31"/>
  <c r="H223" i="31"/>
  <c r="G223" i="31"/>
  <c r="O223" i="27"/>
  <c r="V223" i="27" s="1"/>
  <c r="AC223" i="27" s="1"/>
  <c r="N223" i="27"/>
  <c r="U223" i="27" s="1"/>
  <c r="AB223" i="27" s="1"/>
  <c r="M223" i="27"/>
  <c r="T223" i="27" s="1"/>
  <c r="AA223" i="27" s="1"/>
  <c r="Q223" i="27"/>
  <c r="X223" i="27" s="1"/>
  <c r="AE223" i="27" s="1"/>
  <c r="P223" i="27"/>
  <c r="W223" i="27" s="1"/>
  <c r="AD223" i="27" s="1"/>
  <c r="L223" i="27"/>
  <c r="S223" i="27" s="1"/>
  <c r="Z223" i="27" s="1"/>
  <c r="H223" i="27"/>
  <c r="G223" i="27"/>
  <c r="F223" i="27"/>
  <c r="J223" i="27"/>
  <c r="I223" i="27"/>
  <c r="E223" i="27"/>
  <c r="D224" i="27"/>
  <c r="B226" i="27"/>
  <c r="K224" i="27"/>
  <c r="D224" i="26"/>
  <c r="B226" i="26"/>
  <c r="K224" i="26"/>
  <c r="Q223" i="26"/>
  <c r="X223" i="26" s="1"/>
  <c r="AE223" i="26" s="1"/>
  <c r="P223" i="26"/>
  <c r="W223" i="26" s="1"/>
  <c r="AD223" i="26" s="1"/>
  <c r="O223" i="26"/>
  <c r="V223" i="26" s="1"/>
  <c r="AC223" i="26" s="1"/>
  <c r="N223" i="26"/>
  <c r="U223" i="26" s="1"/>
  <c r="AB223" i="26" s="1"/>
  <c r="M223" i="26"/>
  <c r="T223" i="26" s="1"/>
  <c r="AA223" i="26" s="1"/>
  <c r="L223" i="26"/>
  <c r="S223" i="26" s="1"/>
  <c r="Z223" i="26" s="1"/>
  <c r="H223" i="26"/>
  <c r="G223" i="26"/>
  <c r="E223" i="26"/>
  <c r="J223" i="26"/>
  <c r="I223" i="26"/>
  <c r="F223" i="26"/>
  <c r="L223" i="14"/>
  <c r="Q223" i="14"/>
  <c r="P223" i="14"/>
  <c r="O223" i="14"/>
  <c r="N223" i="14"/>
  <c r="M223" i="14"/>
  <c r="D224" i="14"/>
  <c r="K224" i="14"/>
  <c r="B226" i="14"/>
  <c r="J223" i="14"/>
  <c r="E223" i="14"/>
  <c r="H223" i="14"/>
  <c r="G223" i="14"/>
  <c r="F223" i="14"/>
  <c r="I223" i="14"/>
  <c r="Q223" i="32" l="1"/>
  <c r="X223" i="32" s="1"/>
  <c r="AE223" i="32" s="1"/>
  <c r="P223" i="32"/>
  <c r="W223" i="32" s="1"/>
  <c r="AD223" i="32" s="1"/>
  <c r="M223" i="32"/>
  <c r="T223" i="32" s="1"/>
  <c r="AA223" i="32" s="1"/>
  <c r="O223" i="32"/>
  <c r="V223" i="32" s="1"/>
  <c r="AC223" i="32" s="1"/>
  <c r="N223" i="32"/>
  <c r="U223" i="32" s="1"/>
  <c r="AB223" i="32" s="1"/>
  <c r="L223" i="32"/>
  <c r="S223" i="32" s="1"/>
  <c r="Z223" i="32" s="1"/>
  <c r="E223" i="32"/>
  <c r="G223" i="32"/>
  <c r="F223" i="32"/>
  <c r="J223" i="32"/>
  <c r="I223" i="32"/>
  <c r="H223" i="32"/>
  <c r="K224" i="32"/>
  <c r="D224" i="32"/>
  <c r="B226" i="32"/>
  <c r="J224" i="31"/>
  <c r="I224" i="31"/>
  <c r="G224" i="31"/>
  <c r="F224" i="31"/>
  <c r="E224" i="31"/>
  <c r="H224" i="31"/>
  <c r="M224" i="31"/>
  <c r="T224" i="31" s="1"/>
  <c r="AA224" i="31" s="1"/>
  <c r="L224" i="31"/>
  <c r="S224" i="31" s="1"/>
  <c r="Z224" i="31" s="1"/>
  <c r="Q224" i="31"/>
  <c r="X224" i="31" s="1"/>
  <c r="AE224" i="31" s="1"/>
  <c r="P224" i="31"/>
  <c r="W224" i="31" s="1"/>
  <c r="AD224" i="31" s="1"/>
  <c r="O224" i="31"/>
  <c r="V224" i="31" s="1"/>
  <c r="AC224" i="31" s="1"/>
  <c r="N224" i="31"/>
  <c r="U224" i="31" s="1"/>
  <c r="AB224" i="31" s="1"/>
  <c r="D225" i="31"/>
  <c r="B227" i="31"/>
  <c r="K225" i="31"/>
  <c r="P224" i="27"/>
  <c r="W224" i="27" s="1"/>
  <c r="AD224" i="27" s="1"/>
  <c r="O224" i="27"/>
  <c r="V224" i="27" s="1"/>
  <c r="AC224" i="27" s="1"/>
  <c r="N224" i="27"/>
  <c r="U224" i="27" s="1"/>
  <c r="AB224" i="27" s="1"/>
  <c r="M224" i="27"/>
  <c r="T224" i="27" s="1"/>
  <c r="AA224" i="27" s="1"/>
  <c r="L224" i="27"/>
  <c r="S224" i="27" s="1"/>
  <c r="Z224" i="27" s="1"/>
  <c r="Q224" i="27"/>
  <c r="X224" i="27" s="1"/>
  <c r="AE224" i="27" s="1"/>
  <c r="B227" i="27"/>
  <c r="K225" i="27"/>
  <c r="D225" i="27"/>
  <c r="J224" i="27"/>
  <c r="I224" i="27"/>
  <c r="H224" i="27"/>
  <c r="G224" i="27"/>
  <c r="F224" i="27"/>
  <c r="E224" i="27"/>
  <c r="P224" i="26"/>
  <c r="W224" i="26" s="1"/>
  <c r="AD224" i="26" s="1"/>
  <c r="O224" i="26"/>
  <c r="V224" i="26" s="1"/>
  <c r="AC224" i="26" s="1"/>
  <c r="M224" i="26"/>
  <c r="T224" i="26" s="1"/>
  <c r="AA224" i="26" s="1"/>
  <c r="L224" i="26"/>
  <c r="S224" i="26" s="1"/>
  <c r="Z224" i="26" s="1"/>
  <c r="Q224" i="26"/>
  <c r="X224" i="26" s="1"/>
  <c r="AE224" i="26" s="1"/>
  <c r="N224" i="26"/>
  <c r="U224" i="26" s="1"/>
  <c r="AB224" i="26" s="1"/>
  <c r="B227" i="26"/>
  <c r="K225" i="26"/>
  <c r="D225" i="26"/>
  <c r="J224" i="26"/>
  <c r="I224" i="26"/>
  <c r="E224" i="26"/>
  <c r="G224" i="26"/>
  <c r="F224" i="26"/>
  <c r="H224" i="26"/>
  <c r="D225" i="14"/>
  <c r="B227" i="14"/>
  <c r="K225" i="14"/>
  <c r="I224" i="14"/>
  <c r="G224" i="14"/>
  <c r="E224" i="14"/>
  <c r="H224" i="14"/>
  <c r="J224" i="14"/>
  <c r="F224" i="14"/>
  <c r="P224" i="14"/>
  <c r="O224" i="14"/>
  <c r="M224" i="14"/>
  <c r="L224" i="14"/>
  <c r="N224" i="14"/>
  <c r="Q224" i="14"/>
  <c r="K225" i="32" l="1"/>
  <c r="D225" i="32"/>
  <c r="B227" i="32"/>
  <c r="H224" i="32"/>
  <c r="G224" i="32"/>
  <c r="F224" i="32"/>
  <c r="E224" i="32"/>
  <c r="J224" i="32"/>
  <c r="I224" i="32"/>
  <c r="L224" i="32"/>
  <c r="S224" i="32" s="1"/>
  <c r="Z224" i="32" s="1"/>
  <c r="Q224" i="32"/>
  <c r="X224" i="32" s="1"/>
  <c r="AE224" i="32" s="1"/>
  <c r="P224" i="32"/>
  <c r="W224" i="32" s="1"/>
  <c r="AD224" i="32" s="1"/>
  <c r="O224" i="32"/>
  <c r="V224" i="32" s="1"/>
  <c r="AC224" i="32" s="1"/>
  <c r="N224" i="32"/>
  <c r="U224" i="32" s="1"/>
  <c r="AB224" i="32" s="1"/>
  <c r="M224" i="32"/>
  <c r="T224" i="32" s="1"/>
  <c r="AA224" i="32" s="1"/>
  <c r="Q225" i="31"/>
  <c r="X225" i="31" s="1"/>
  <c r="AE225" i="31" s="1"/>
  <c r="P225" i="31"/>
  <c r="W225" i="31" s="1"/>
  <c r="AD225" i="31" s="1"/>
  <c r="N225" i="31"/>
  <c r="U225" i="31" s="1"/>
  <c r="AB225" i="31" s="1"/>
  <c r="M225" i="31"/>
  <c r="T225" i="31" s="1"/>
  <c r="AA225" i="31" s="1"/>
  <c r="L225" i="31"/>
  <c r="S225" i="31" s="1"/>
  <c r="Z225" i="31" s="1"/>
  <c r="O225" i="31"/>
  <c r="V225" i="31" s="1"/>
  <c r="AC225" i="31" s="1"/>
  <c r="B228" i="31"/>
  <c r="K226" i="31"/>
  <c r="D226" i="31"/>
  <c r="H225" i="31"/>
  <c r="G225" i="31"/>
  <c r="F225" i="31"/>
  <c r="E225" i="31"/>
  <c r="J225" i="31"/>
  <c r="I225" i="31"/>
  <c r="J225" i="27"/>
  <c r="G225" i="27"/>
  <c r="F225" i="27"/>
  <c r="E225" i="27"/>
  <c r="I225" i="27"/>
  <c r="H225" i="27"/>
  <c r="D226" i="27"/>
  <c r="B228" i="27"/>
  <c r="K226" i="27"/>
  <c r="L225" i="27"/>
  <c r="S225" i="27" s="1"/>
  <c r="Z225" i="27" s="1"/>
  <c r="Q225" i="27"/>
  <c r="X225" i="27" s="1"/>
  <c r="AE225" i="27" s="1"/>
  <c r="P225" i="27"/>
  <c r="W225" i="27" s="1"/>
  <c r="AD225" i="27" s="1"/>
  <c r="O225" i="27"/>
  <c r="V225" i="27" s="1"/>
  <c r="AC225" i="27" s="1"/>
  <c r="N225" i="27"/>
  <c r="U225" i="27" s="1"/>
  <c r="AB225" i="27" s="1"/>
  <c r="M225" i="27"/>
  <c r="T225" i="27" s="1"/>
  <c r="AA225" i="27" s="1"/>
  <c r="L225" i="26"/>
  <c r="S225" i="26" s="1"/>
  <c r="Z225" i="26" s="1"/>
  <c r="Q225" i="26"/>
  <c r="X225" i="26" s="1"/>
  <c r="AE225" i="26" s="1"/>
  <c r="P225" i="26"/>
  <c r="W225" i="26" s="1"/>
  <c r="AD225" i="26" s="1"/>
  <c r="O225" i="26"/>
  <c r="V225" i="26" s="1"/>
  <c r="AC225" i="26" s="1"/>
  <c r="N225" i="26"/>
  <c r="U225" i="26" s="1"/>
  <c r="AB225" i="26" s="1"/>
  <c r="M225" i="26"/>
  <c r="T225" i="26" s="1"/>
  <c r="AA225" i="26" s="1"/>
  <c r="D226" i="26"/>
  <c r="K226" i="26"/>
  <c r="B228" i="26"/>
  <c r="I225" i="26"/>
  <c r="H225" i="26"/>
  <c r="G225" i="26"/>
  <c r="F225" i="26"/>
  <c r="E225" i="26"/>
  <c r="J225" i="26"/>
  <c r="K226" i="14"/>
  <c r="B228" i="14"/>
  <c r="D226" i="14"/>
  <c r="L225" i="14"/>
  <c r="O225" i="14"/>
  <c r="P225" i="14"/>
  <c r="N225" i="14"/>
  <c r="Q225" i="14"/>
  <c r="M225" i="14"/>
  <c r="F225" i="14"/>
  <c r="E225" i="14"/>
  <c r="J225" i="14"/>
  <c r="I225" i="14"/>
  <c r="H225" i="14"/>
  <c r="G225" i="14"/>
  <c r="B228" i="32" l="1"/>
  <c r="K226" i="32"/>
  <c r="D226" i="32"/>
  <c r="G225" i="32"/>
  <c r="F225" i="32"/>
  <c r="J225" i="32"/>
  <c r="I225" i="32"/>
  <c r="H225" i="32"/>
  <c r="E225" i="32"/>
  <c r="O225" i="32"/>
  <c r="V225" i="32" s="1"/>
  <c r="AC225" i="32" s="1"/>
  <c r="Q225" i="32"/>
  <c r="X225" i="32" s="1"/>
  <c r="AE225" i="32" s="1"/>
  <c r="P225" i="32"/>
  <c r="W225" i="32" s="1"/>
  <c r="AD225" i="32" s="1"/>
  <c r="N225" i="32"/>
  <c r="U225" i="32" s="1"/>
  <c r="AB225" i="32" s="1"/>
  <c r="M225" i="32"/>
  <c r="T225" i="32" s="1"/>
  <c r="AA225" i="32" s="1"/>
  <c r="L225" i="32"/>
  <c r="S225" i="32" s="1"/>
  <c r="Z225" i="32" s="1"/>
  <c r="O226" i="31"/>
  <c r="V226" i="31" s="1"/>
  <c r="AC226" i="31" s="1"/>
  <c r="N226" i="31"/>
  <c r="U226" i="31" s="1"/>
  <c r="AB226" i="31" s="1"/>
  <c r="M226" i="31"/>
  <c r="T226" i="31" s="1"/>
  <c r="AA226" i="31" s="1"/>
  <c r="L226" i="31"/>
  <c r="S226" i="31" s="1"/>
  <c r="Z226" i="31" s="1"/>
  <c r="Q226" i="31"/>
  <c r="X226" i="31" s="1"/>
  <c r="AE226" i="31" s="1"/>
  <c r="P226" i="31"/>
  <c r="W226" i="31" s="1"/>
  <c r="AD226" i="31" s="1"/>
  <c r="I226" i="31"/>
  <c r="H226" i="31"/>
  <c r="G226" i="31"/>
  <c r="F226" i="31"/>
  <c r="J226" i="31"/>
  <c r="E226" i="31"/>
  <c r="D227" i="31"/>
  <c r="B229" i="31"/>
  <c r="K227" i="31"/>
  <c r="H226" i="27"/>
  <c r="G226" i="27"/>
  <c r="F226" i="27"/>
  <c r="J226" i="27"/>
  <c r="I226" i="27"/>
  <c r="E226" i="27"/>
  <c r="O226" i="27"/>
  <c r="V226" i="27" s="1"/>
  <c r="AC226" i="27" s="1"/>
  <c r="N226" i="27"/>
  <c r="U226" i="27" s="1"/>
  <c r="AB226" i="27" s="1"/>
  <c r="M226" i="27"/>
  <c r="T226" i="27" s="1"/>
  <c r="AA226" i="27" s="1"/>
  <c r="Q226" i="27"/>
  <c r="X226" i="27" s="1"/>
  <c r="AE226" i="27" s="1"/>
  <c r="P226" i="27"/>
  <c r="W226" i="27" s="1"/>
  <c r="AD226" i="27" s="1"/>
  <c r="L226" i="27"/>
  <c r="S226" i="27" s="1"/>
  <c r="Z226" i="27" s="1"/>
  <c r="D227" i="27"/>
  <c r="B229" i="27"/>
  <c r="K227" i="27"/>
  <c r="D227" i="26"/>
  <c r="B229" i="26"/>
  <c r="K227" i="26"/>
  <c r="Q226" i="26"/>
  <c r="X226" i="26" s="1"/>
  <c r="AE226" i="26" s="1"/>
  <c r="P226" i="26"/>
  <c r="W226" i="26" s="1"/>
  <c r="AD226" i="26" s="1"/>
  <c r="O226" i="26"/>
  <c r="V226" i="26" s="1"/>
  <c r="AC226" i="26" s="1"/>
  <c r="N226" i="26"/>
  <c r="U226" i="26" s="1"/>
  <c r="AB226" i="26" s="1"/>
  <c r="M226" i="26"/>
  <c r="T226" i="26" s="1"/>
  <c r="AA226" i="26" s="1"/>
  <c r="L226" i="26"/>
  <c r="S226" i="26" s="1"/>
  <c r="Z226" i="26" s="1"/>
  <c r="H226" i="26"/>
  <c r="G226" i="26"/>
  <c r="E226" i="26"/>
  <c r="J226" i="26"/>
  <c r="I226" i="26"/>
  <c r="F226" i="26"/>
  <c r="B229" i="14"/>
  <c r="D227" i="14"/>
  <c r="K227" i="14"/>
  <c r="F226" i="14"/>
  <c r="J226" i="14"/>
  <c r="I226" i="14"/>
  <c r="H226" i="14"/>
  <c r="G226" i="14"/>
  <c r="E226" i="14"/>
  <c r="O226" i="14"/>
  <c r="N226" i="14"/>
  <c r="M226" i="14"/>
  <c r="Q226" i="14"/>
  <c r="P226" i="14"/>
  <c r="L226" i="14"/>
  <c r="J226" i="32" l="1"/>
  <c r="I226" i="32"/>
  <c r="H226" i="32"/>
  <c r="G226" i="32"/>
  <c r="F226" i="32"/>
  <c r="E226" i="32"/>
  <c r="N226" i="32"/>
  <c r="U226" i="32" s="1"/>
  <c r="AB226" i="32" s="1"/>
  <c r="M226" i="32"/>
  <c r="T226" i="32" s="1"/>
  <c r="AA226" i="32" s="1"/>
  <c r="L226" i="32"/>
  <c r="S226" i="32" s="1"/>
  <c r="Z226" i="32" s="1"/>
  <c r="Q226" i="32"/>
  <c r="X226" i="32" s="1"/>
  <c r="AE226" i="32" s="1"/>
  <c r="P226" i="32"/>
  <c r="W226" i="32" s="1"/>
  <c r="AD226" i="32" s="1"/>
  <c r="O226" i="32"/>
  <c r="V226" i="32" s="1"/>
  <c r="AC226" i="32" s="1"/>
  <c r="B229" i="32"/>
  <c r="K227" i="32"/>
  <c r="D227" i="32"/>
  <c r="Q227" i="31"/>
  <c r="X227" i="31" s="1"/>
  <c r="AE227" i="31" s="1"/>
  <c r="P227" i="31"/>
  <c r="W227" i="31" s="1"/>
  <c r="AD227" i="31" s="1"/>
  <c r="O227" i="31"/>
  <c r="V227" i="31" s="1"/>
  <c r="AC227" i="31" s="1"/>
  <c r="N227" i="31"/>
  <c r="U227" i="31" s="1"/>
  <c r="AB227" i="31" s="1"/>
  <c r="M227" i="31"/>
  <c r="T227" i="31" s="1"/>
  <c r="AA227" i="31" s="1"/>
  <c r="L227" i="31"/>
  <c r="S227" i="31" s="1"/>
  <c r="Z227" i="31" s="1"/>
  <c r="D228" i="31"/>
  <c r="B230" i="31"/>
  <c r="K228" i="31"/>
  <c r="J227" i="31"/>
  <c r="I227" i="31"/>
  <c r="H227" i="31"/>
  <c r="G227" i="31"/>
  <c r="F227" i="31"/>
  <c r="E227" i="31"/>
  <c r="B230" i="27"/>
  <c r="K228" i="27"/>
  <c r="D228" i="27"/>
  <c r="P227" i="27"/>
  <c r="W227" i="27" s="1"/>
  <c r="AD227" i="27" s="1"/>
  <c r="O227" i="27"/>
  <c r="V227" i="27" s="1"/>
  <c r="AC227" i="27" s="1"/>
  <c r="N227" i="27"/>
  <c r="U227" i="27" s="1"/>
  <c r="AB227" i="27" s="1"/>
  <c r="Q227" i="27"/>
  <c r="X227" i="27" s="1"/>
  <c r="AE227" i="27" s="1"/>
  <c r="M227" i="27"/>
  <c r="T227" i="27" s="1"/>
  <c r="AA227" i="27" s="1"/>
  <c r="L227" i="27"/>
  <c r="S227" i="27" s="1"/>
  <c r="Z227" i="27" s="1"/>
  <c r="J227" i="27"/>
  <c r="I227" i="27"/>
  <c r="H227" i="27"/>
  <c r="G227" i="27"/>
  <c r="F227" i="27"/>
  <c r="E227" i="27"/>
  <c r="P227" i="26"/>
  <c r="W227" i="26" s="1"/>
  <c r="AD227" i="26" s="1"/>
  <c r="O227" i="26"/>
  <c r="V227" i="26" s="1"/>
  <c r="AC227" i="26" s="1"/>
  <c r="M227" i="26"/>
  <c r="T227" i="26" s="1"/>
  <c r="AA227" i="26" s="1"/>
  <c r="L227" i="26"/>
  <c r="S227" i="26" s="1"/>
  <c r="Z227" i="26" s="1"/>
  <c r="Q227" i="26"/>
  <c r="X227" i="26" s="1"/>
  <c r="AE227" i="26" s="1"/>
  <c r="N227" i="26"/>
  <c r="U227" i="26" s="1"/>
  <c r="AB227" i="26" s="1"/>
  <c r="B230" i="26"/>
  <c r="K228" i="26"/>
  <c r="D228" i="26"/>
  <c r="J227" i="26"/>
  <c r="I227" i="26"/>
  <c r="H227" i="26"/>
  <c r="E227" i="26"/>
  <c r="G227" i="26"/>
  <c r="F227" i="26"/>
  <c r="P227" i="14"/>
  <c r="O227" i="14"/>
  <c r="N227" i="14"/>
  <c r="M227" i="14"/>
  <c r="L227" i="14"/>
  <c r="Q227" i="14"/>
  <c r="H227" i="14"/>
  <c r="G227" i="14"/>
  <c r="E227" i="14"/>
  <c r="I227" i="14"/>
  <c r="J227" i="14"/>
  <c r="F227" i="14"/>
  <c r="B230" i="14"/>
  <c r="K228" i="14"/>
  <c r="D228" i="14"/>
  <c r="Q227" i="32" l="1"/>
  <c r="X227" i="32" s="1"/>
  <c r="AE227" i="32" s="1"/>
  <c r="N227" i="32"/>
  <c r="U227" i="32" s="1"/>
  <c r="AB227" i="32" s="1"/>
  <c r="M227" i="32"/>
  <c r="T227" i="32" s="1"/>
  <c r="AA227" i="32" s="1"/>
  <c r="L227" i="32"/>
  <c r="S227" i="32" s="1"/>
  <c r="Z227" i="32" s="1"/>
  <c r="P227" i="32"/>
  <c r="W227" i="32" s="1"/>
  <c r="AD227" i="32" s="1"/>
  <c r="O227" i="32"/>
  <c r="V227" i="32" s="1"/>
  <c r="AC227" i="32" s="1"/>
  <c r="I227" i="32"/>
  <c r="H227" i="32"/>
  <c r="E227" i="32"/>
  <c r="J227" i="32"/>
  <c r="G227" i="32"/>
  <c r="F227" i="32"/>
  <c r="D228" i="32"/>
  <c r="B230" i="32"/>
  <c r="K228" i="32"/>
  <c r="Q228" i="31"/>
  <c r="X228" i="31" s="1"/>
  <c r="AE228" i="31" s="1"/>
  <c r="P228" i="31"/>
  <c r="W228" i="31" s="1"/>
  <c r="AD228" i="31" s="1"/>
  <c r="O228" i="31"/>
  <c r="V228" i="31" s="1"/>
  <c r="AC228" i="31" s="1"/>
  <c r="N228" i="31"/>
  <c r="U228" i="31" s="1"/>
  <c r="AB228" i="31" s="1"/>
  <c r="M228" i="31"/>
  <c r="T228" i="31" s="1"/>
  <c r="AA228" i="31" s="1"/>
  <c r="L228" i="31"/>
  <c r="S228" i="31" s="1"/>
  <c r="Z228" i="31" s="1"/>
  <c r="E228" i="31"/>
  <c r="J228" i="31"/>
  <c r="I228" i="31"/>
  <c r="H228" i="31"/>
  <c r="G228" i="31"/>
  <c r="F228" i="31"/>
  <c r="K229" i="31"/>
  <c r="D229" i="31"/>
  <c r="B231" i="31"/>
  <c r="L228" i="27"/>
  <c r="S228" i="27" s="1"/>
  <c r="Z228" i="27" s="1"/>
  <c r="Q228" i="27"/>
  <c r="X228" i="27" s="1"/>
  <c r="AE228" i="27" s="1"/>
  <c r="P228" i="27"/>
  <c r="W228" i="27" s="1"/>
  <c r="AD228" i="27" s="1"/>
  <c r="O228" i="27"/>
  <c r="V228" i="27" s="1"/>
  <c r="AC228" i="27" s="1"/>
  <c r="N228" i="27"/>
  <c r="U228" i="27" s="1"/>
  <c r="AB228" i="27" s="1"/>
  <c r="M228" i="27"/>
  <c r="T228" i="27" s="1"/>
  <c r="AA228" i="27" s="1"/>
  <c r="J228" i="27"/>
  <c r="G228" i="27"/>
  <c r="F228" i="27"/>
  <c r="E228" i="27"/>
  <c r="I228" i="27"/>
  <c r="H228" i="27"/>
  <c r="B231" i="27"/>
  <c r="K229" i="27"/>
  <c r="D229" i="27"/>
  <c r="L228" i="26"/>
  <c r="S228" i="26" s="1"/>
  <c r="Z228" i="26" s="1"/>
  <c r="Q228" i="26"/>
  <c r="X228" i="26" s="1"/>
  <c r="AE228" i="26" s="1"/>
  <c r="O228" i="26"/>
  <c r="V228" i="26" s="1"/>
  <c r="AC228" i="26" s="1"/>
  <c r="N228" i="26"/>
  <c r="U228" i="26" s="1"/>
  <c r="AB228" i="26" s="1"/>
  <c r="M228" i="26"/>
  <c r="T228" i="26" s="1"/>
  <c r="AA228" i="26" s="1"/>
  <c r="P228" i="26"/>
  <c r="W228" i="26" s="1"/>
  <c r="AD228" i="26" s="1"/>
  <c r="I228" i="26"/>
  <c r="H228" i="26"/>
  <c r="G228" i="26"/>
  <c r="F228" i="26"/>
  <c r="E228" i="26"/>
  <c r="J228" i="26"/>
  <c r="D229" i="26"/>
  <c r="K229" i="26"/>
  <c r="B231" i="26"/>
  <c r="H228" i="14"/>
  <c r="G228" i="14"/>
  <c r="E228" i="14"/>
  <c r="J228" i="14"/>
  <c r="I228" i="14"/>
  <c r="F228" i="14"/>
  <c r="B231" i="14"/>
  <c r="K229" i="14"/>
  <c r="D229" i="14"/>
  <c r="O228" i="14"/>
  <c r="N228" i="14"/>
  <c r="L228" i="14"/>
  <c r="Q228" i="14"/>
  <c r="P228" i="14"/>
  <c r="M228" i="14"/>
  <c r="P228" i="32" l="1"/>
  <c r="W228" i="32" s="1"/>
  <c r="AD228" i="32" s="1"/>
  <c r="O228" i="32"/>
  <c r="V228" i="32" s="1"/>
  <c r="AC228" i="32" s="1"/>
  <c r="L228" i="32"/>
  <c r="S228" i="32" s="1"/>
  <c r="Z228" i="32" s="1"/>
  <c r="Q228" i="32"/>
  <c r="X228" i="32" s="1"/>
  <c r="AE228" i="32" s="1"/>
  <c r="N228" i="32"/>
  <c r="U228" i="32" s="1"/>
  <c r="AB228" i="32" s="1"/>
  <c r="M228" i="32"/>
  <c r="T228" i="32" s="1"/>
  <c r="AA228" i="32" s="1"/>
  <c r="K229" i="32"/>
  <c r="D229" i="32"/>
  <c r="B231" i="32"/>
  <c r="J228" i="32"/>
  <c r="I228" i="32"/>
  <c r="H228" i="32"/>
  <c r="G228" i="32"/>
  <c r="F228" i="32"/>
  <c r="E228" i="32"/>
  <c r="J229" i="31"/>
  <c r="I229" i="31"/>
  <c r="H229" i="31"/>
  <c r="G229" i="31"/>
  <c r="F229" i="31"/>
  <c r="E229" i="31"/>
  <c r="D230" i="31"/>
  <c r="B232" i="31"/>
  <c r="K230" i="31"/>
  <c r="L229" i="31"/>
  <c r="S229" i="31" s="1"/>
  <c r="Z229" i="31" s="1"/>
  <c r="Q229" i="31"/>
  <c r="X229" i="31" s="1"/>
  <c r="AE229" i="31" s="1"/>
  <c r="P229" i="31"/>
  <c r="W229" i="31" s="1"/>
  <c r="AD229" i="31" s="1"/>
  <c r="O229" i="31"/>
  <c r="V229" i="31" s="1"/>
  <c r="AC229" i="31" s="1"/>
  <c r="N229" i="31"/>
  <c r="U229" i="31" s="1"/>
  <c r="AB229" i="31" s="1"/>
  <c r="M229" i="31"/>
  <c r="T229" i="31" s="1"/>
  <c r="AA229" i="31" s="1"/>
  <c r="H229" i="27"/>
  <c r="G229" i="27"/>
  <c r="F229" i="27"/>
  <c r="J229" i="27"/>
  <c r="I229" i="27"/>
  <c r="E229" i="27"/>
  <c r="O229" i="27"/>
  <c r="V229" i="27" s="1"/>
  <c r="AC229" i="27" s="1"/>
  <c r="N229" i="27"/>
  <c r="U229" i="27" s="1"/>
  <c r="AB229" i="27" s="1"/>
  <c r="M229" i="27"/>
  <c r="T229" i="27" s="1"/>
  <c r="AA229" i="27" s="1"/>
  <c r="L229" i="27"/>
  <c r="S229" i="27" s="1"/>
  <c r="Z229" i="27" s="1"/>
  <c r="Q229" i="27"/>
  <c r="X229" i="27" s="1"/>
  <c r="AE229" i="27" s="1"/>
  <c r="P229" i="27"/>
  <c r="W229" i="27" s="1"/>
  <c r="AD229" i="27" s="1"/>
  <c r="D230" i="27"/>
  <c r="B232" i="27"/>
  <c r="K230" i="27"/>
  <c r="D230" i="26"/>
  <c r="K230" i="26"/>
  <c r="B232" i="26"/>
  <c r="Q229" i="26"/>
  <c r="X229" i="26" s="1"/>
  <c r="AE229" i="26" s="1"/>
  <c r="P229" i="26"/>
  <c r="W229" i="26" s="1"/>
  <c r="AD229" i="26" s="1"/>
  <c r="O229" i="26"/>
  <c r="V229" i="26" s="1"/>
  <c r="AC229" i="26" s="1"/>
  <c r="N229" i="26"/>
  <c r="U229" i="26" s="1"/>
  <c r="AB229" i="26" s="1"/>
  <c r="M229" i="26"/>
  <c r="T229" i="26" s="1"/>
  <c r="AA229" i="26" s="1"/>
  <c r="L229" i="26"/>
  <c r="S229" i="26" s="1"/>
  <c r="Z229" i="26" s="1"/>
  <c r="H229" i="26"/>
  <c r="G229" i="26"/>
  <c r="E229" i="26"/>
  <c r="J229" i="26"/>
  <c r="I229" i="26"/>
  <c r="F229" i="26"/>
  <c r="F229" i="14"/>
  <c r="E229" i="14"/>
  <c r="I229" i="14"/>
  <c r="H229" i="14"/>
  <c r="G229" i="14"/>
  <c r="J229" i="14"/>
  <c r="M229" i="14"/>
  <c r="L229" i="14"/>
  <c r="Q229" i="14"/>
  <c r="P229" i="14"/>
  <c r="O229" i="14"/>
  <c r="N229" i="14"/>
  <c r="D230" i="14"/>
  <c r="K230" i="14"/>
  <c r="B232" i="14"/>
  <c r="J229" i="32" l="1"/>
  <c r="G229" i="32"/>
  <c r="I229" i="32"/>
  <c r="H229" i="32"/>
  <c r="F229" i="32"/>
  <c r="E229" i="32"/>
  <c r="D230" i="32"/>
  <c r="B232" i="32"/>
  <c r="K230" i="32"/>
  <c r="Q229" i="32"/>
  <c r="X229" i="32" s="1"/>
  <c r="AE229" i="32" s="1"/>
  <c r="P229" i="32"/>
  <c r="W229" i="32" s="1"/>
  <c r="AD229" i="32" s="1"/>
  <c r="O229" i="32"/>
  <c r="V229" i="32" s="1"/>
  <c r="AC229" i="32" s="1"/>
  <c r="N229" i="32"/>
  <c r="U229" i="32" s="1"/>
  <c r="AB229" i="32" s="1"/>
  <c r="M229" i="32"/>
  <c r="T229" i="32" s="1"/>
  <c r="AA229" i="32" s="1"/>
  <c r="L229" i="32"/>
  <c r="S229" i="32" s="1"/>
  <c r="Z229" i="32" s="1"/>
  <c r="G230" i="31"/>
  <c r="F230" i="31"/>
  <c r="E230" i="31"/>
  <c r="J230" i="31"/>
  <c r="I230" i="31"/>
  <c r="H230" i="31"/>
  <c r="B233" i="31"/>
  <c r="K231" i="31"/>
  <c r="D231" i="31"/>
  <c r="Q230" i="31"/>
  <c r="X230" i="31" s="1"/>
  <c r="AE230" i="31" s="1"/>
  <c r="P230" i="31"/>
  <c r="W230" i="31" s="1"/>
  <c r="AD230" i="31" s="1"/>
  <c r="O230" i="31"/>
  <c r="V230" i="31" s="1"/>
  <c r="AC230" i="31" s="1"/>
  <c r="N230" i="31"/>
  <c r="U230" i="31" s="1"/>
  <c r="AB230" i="31" s="1"/>
  <c r="M230" i="31"/>
  <c r="T230" i="31" s="1"/>
  <c r="AA230" i="31" s="1"/>
  <c r="L230" i="31"/>
  <c r="S230" i="31" s="1"/>
  <c r="Z230" i="31" s="1"/>
  <c r="P230" i="27"/>
  <c r="W230" i="27" s="1"/>
  <c r="AD230" i="27" s="1"/>
  <c r="O230" i="27"/>
  <c r="V230" i="27" s="1"/>
  <c r="AC230" i="27" s="1"/>
  <c r="N230" i="27"/>
  <c r="U230" i="27" s="1"/>
  <c r="AB230" i="27" s="1"/>
  <c r="Q230" i="27"/>
  <c r="X230" i="27" s="1"/>
  <c r="AE230" i="27" s="1"/>
  <c r="M230" i="27"/>
  <c r="T230" i="27" s="1"/>
  <c r="AA230" i="27" s="1"/>
  <c r="L230" i="27"/>
  <c r="S230" i="27" s="1"/>
  <c r="Z230" i="27" s="1"/>
  <c r="B233" i="27"/>
  <c r="K231" i="27"/>
  <c r="D231" i="27"/>
  <c r="J230" i="27"/>
  <c r="I230" i="27"/>
  <c r="H230" i="27"/>
  <c r="G230" i="27"/>
  <c r="F230" i="27"/>
  <c r="E230" i="27"/>
  <c r="K231" i="26"/>
  <c r="B233" i="26"/>
  <c r="D231" i="26"/>
  <c r="P230" i="26"/>
  <c r="W230" i="26" s="1"/>
  <c r="AD230" i="26" s="1"/>
  <c r="O230" i="26"/>
  <c r="V230" i="26" s="1"/>
  <c r="AC230" i="26" s="1"/>
  <c r="M230" i="26"/>
  <c r="T230" i="26" s="1"/>
  <c r="AA230" i="26" s="1"/>
  <c r="L230" i="26"/>
  <c r="S230" i="26" s="1"/>
  <c r="Z230" i="26" s="1"/>
  <c r="Q230" i="26"/>
  <c r="X230" i="26" s="1"/>
  <c r="AE230" i="26" s="1"/>
  <c r="N230" i="26"/>
  <c r="U230" i="26" s="1"/>
  <c r="AB230" i="26" s="1"/>
  <c r="J230" i="26"/>
  <c r="I230" i="26"/>
  <c r="H230" i="26"/>
  <c r="G230" i="26"/>
  <c r="F230" i="26"/>
  <c r="E230" i="26"/>
  <c r="N230" i="14"/>
  <c r="M230" i="14"/>
  <c r="L230" i="14"/>
  <c r="O230" i="14"/>
  <c r="P230" i="14"/>
  <c r="Q230" i="14"/>
  <c r="B233" i="14"/>
  <c r="D231" i="14"/>
  <c r="K231" i="14"/>
  <c r="H230" i="14"/>
  <c r="J230" i="14"/>
  <c r="I230" i="14"/>
  <c r="G230" i="14"/>
  <c r="F230" i="14"/>
  <c r="E230" i="14"/>
  <c r="Q230" i="32" l="1"/>
  <c r="X230" i="32" s="1"/>
  <c r="AE230" i="32" s="1"/>
  <c r="P230" i="32"/>
  <c r="W230" i="32" s="1"/>
  <c r="AD230" i="32" s="1"/>
  <c r="N230" i="32"/>
  <c r="U230" i="32" s="1"/>
  <c r="AB230" i="32" s="1"/>
  <c r="O230" i="32"/>
  <c r="V230" i="32" s="1"/>
  <c r="AC230" i="32" s="1"/>
  <c r="M230" i="32"/>
  <c r="T230" i="32" s="1"/>
  <c r="AA230" i="32" s="1"/>
  <c r="L230" i="32"/>
  <c r="S230" i="32" s="1"/>
  <c r="Z230" i="32" s="1"/>
  <c r="B233" i="32"/>
  <c r="K231" i="32"/>
  <c r="D231" i="32"/>
  <c r="F230" i="32"/>
  <c r="E230" i="32"/>
  <c r="H230" i="32"/>
  <c r="G230" i="32"/>
  <c r="J230" i="32"/>
  <c r="I230" i="32"/>
  <c r="N231" i="31"/>
  <c r="U231" i="31" s="1"/>
  <c r="AB231" i="31" s="1"/>
  <c r="M231" i="31"/>
  <c r="T231" i="31" s="1"/>
  <c r="AA231" i="31" s="1"/>
  <c r="L231" i="31"/>
  <c r="S231" i="31" s="1"/>
  <c r="Z231" i="31" s="1"/>
  <c r="Q231" i="31"/>
  <c r="X231" i="31" s="1"/>
  <c r="AE231" i="31" s="1"/>
  <c r="P231" i="31"/>
  <c r="W231" i="31" s="1"/>
  <c r="AD231" i="31" s="1"/>
  <c r="O231" i="31"/>
  <c r="V231" i="31" s="1"/>
  <c r="AC231" i="31" s="1"/>
  <c r="J231" i="31"/>
  <c r="I231" i="31"/>
  <c r="H231" i="31"/>
  <c r="G231" i="31"/>
  <c r="F231" i="31"/>
  <c r="E231" i="31"/>
  <c r="D232" i="31"/>
  <c r="B234" i="31"/>
  <c r="K232" i="31"/>
  <c r="J231" i="27"/>
  <c r="G231" i="27"/>
  <c r="F231" i="27"/>
  <c r="E231" i="27"/>
  <c r="I231" i="27"/>
  <c r="H231" i="27"/>
  <c r="B234" i="27"/>
  <c r="K232" i="27"/>
  <c r="D232" i="27"/>
  <c r="L231" i="27"/>
  <c r="S231" i="27" s="1"/>
  <c r="Z231" i="27" s="1"/>
  <c r="Q231" i="27"/>
  <c r="X231" i="27" s="1"/>
  <c r="AE231" i="27" s="1"/>
  <c r="P231" i="27"/>
  <c r="W231" i="27" s="1"/>
  <c r="AD231" i="27" s="1"/>
  <c r="O231" i="27"/>
  <c r="V231" i="27" s="1"/>
  <c r="AC231" i="27" s="1"/>
  <c r="N231" i="27"/>
  <c r="U231" i="27" s="1"/>
  <c r="AB231" i="27" s="1"/>
  <c r="M231" i="27"/>
  <c r="T231" i="27" s="1"/>
  <c r="AA231" i="27" s="1"/>
  <c r="K232" i="26"/>
  <c r="B234" i="26"/>
  <c r="D232" i="26"/>
  <c r="J231" i="26"/>
  <c r="I231" i="26"/>
  <c r="H231" i="26"/>
  <c r="G231" i="26"/>
  <c r="F231" i="26"/>
  <c r="E231" i="26"/>
  <c r="N231" i="26"/>
  <c r="U231" i="26" s="1"/>
  <c r="AB231" i="26" s="1"/>
  <c r="M231" i="26"/>
  <c r="T231" i="26" s="1"/>
  <c r="AA231" i="26" s="1"/>
  <c r="P231" i="26"/>
  <c r="W231" i="26" s="1"/>
  <c r="AD231" i="26" s="1"/>
  <c r="O231" i="26"/>
  <c r="V231" i="26" s="1"/>
  <c r="AC231" i="26" s="1"/>
  <c r="L231" i="26"/>
  <c r="S231" i="26" s="1"/>
  <c r="Z231" i="26" s="1"/>
  <c r="Q231" i="26"/>
  <c r="X231" i="26" s="1"/>
  <c r="AE231" i="26" s="1"/>
  <c r="Q231" i="14"/>
  <c r="L231" i="14"/>
  <c r="P231" i="14"/>
  <c r="O231" i="14"/>
  <c r="N231" i="14"/>
  <c r="M231" i="14"/>
  <c r="I231" i="14"/>
  <c r="H231" i="14"/>
  <c r="G231" i="14"/>
  <c r="F231" i="14"/>
  <c r="E231" i="14"/>
  <c r="J231" i="14"/>
  <c r="D232" i="14"/>
  <c r="B234" i="14"/>
  <c r="K232" i="14"/>
  <c r="M231" i="32" l="1"/>
  <c r="T231" i="32" s="1"/>
  <c r="AA231" i="32" s="1"/>
  <c r="L231" i="32"/>
  <c r="S231" i="32" s="1"/>
  <c r="Z231" i="32" s="1"/>
  <c r="N231" i="32"/>
  <c r="U231" i="32" s="1"/>
  <c r="AB231" i="32" s="1"/>
  <c r="Q231" i="32"/>
  <c r="X231" i="32" s="1"/>
  <c r="AE231" i="32" s="1"/>
  <c r="P231" i="32"/>
  <c r="W231" i="32" s="1"/>
  <c r="AD231" i="32" s="1"/>
  <c r="O231" i="32"/>
  <c r="V231" i="32" s="1"/>
  <c r="AC231" i="32" s="1"/>
  <c r="D232" i="32"/>
  <c r="B234" i="32"/>
  <c r="K232" i="32"/>
  <c r="I231" i="32"/>
  <c r="J231" i="32"/>
  <c r="H231" i="32"/>
  <c r="G231" i="32"/>
  <c r="F231" i="32"/>
  <c r="E231" i="32"/>
  <c r="Q232" i="31"/>
  <c r="X232" i="31" s="1"/>
  <c r="AE232" i="31" s="1"/>
  <c r="P232" i="31"/>
  <c r="W232" i="31" s="1"/>
  <c r="AD232" i="31" s="1"/>
  <c r="O232" i="31"/>
  <c r="V232" i="31" s="1"/>
  <c r="AC232" i="31" s="1"/>
  <c r="N232" i="31"/>
  <c r="U232" i="31" s="1"/>
  <c r="AB232" i="31" s="1"/>
  <c r="M232" i="31"/>
  <c r="T232" i="31" s="1"/>
  <c r="AA232" i="31" s="1"/>
  <c r="L232" i="31"/>
  <c r="S232" i="31" s="1"/>
  <c r="Z232" i="31" s="1"/>
  <c r="D233" i="31"/>
  <c r="B235" i="31"/>
  <c r="K233" i="31"/>
  <c r="I232" i="31"/>
  <c r="H232" i="31"/>
  <c r="G232" i="31"/>
  <c r="F232" i="31"/>
  <c r="E232" i="31"/>
  <c r="J232" i="31"/>
  <c r="H232" i="27"/>
  <c r="G232" i="27"/>
  <c r="F232" i="27"/>
  <c r="J232" i="27"/>
  <c r="I232" i="27"/>
  <c r="E232" i="27"/>
  <c r="D233" i="27"/>
  <c r="B235" i="27"/>
  <c r="K233" i="27"/>
  <c r="O232" i="27"/>
  <c r="V232" i="27" s="1"/>
  <c r="AC232" i="27" s="1"/>
  <c r="N232" i="27"/>
  <c r="U232" i="27" s="1"/>
  <c r="AB232" i="27" s="1"/>
  <c r="M232" i="27"/>
  <c r="T232" i="27" s="1"/>
  <c r="AA232" i="27" s="1"/>
  <c r="Q232" i="27"/>
  <c r="X232" i="27" s="1"/>
  <c r="AE232" i="27" s="1"/>
  <c r="P232" i="27"/>
  <c r="W232" i="27" s="1"/>
  <c r="AD232" i="27" s="1"/>
  <c r="L232" i="27"/>
  <c r="S232" i="27" s="1"/>
  <c r="Z232" i="27" s="1"/>
  <c r="K233" i="26"/>
  <c r="B235" i="26"/>
  <c r="D233" i="26"/>
  <c r="F232" i="26"/>
  <c r="E232" i="26"/>
  <c r="J232" i="26"/>
  <c r="I232" i="26"/>
  <c r="H232" i="26"/>
  <c r="G232" i="26"/>
  <c r="Q232" i="26"/>
  <c r="X232" i="26" s="1"/>
  <c r="AE232" i="26" s="1"/>
  <c r="N232" i="26"/>
  <c r="U232" i="26" s="1"/>
  <c r="AB232" i="26" s="1"/>
  <c r="M232" i="26"/>
  <c r="T232" i="26" s="1"/>
  <c r="AA232" i="26" s="1"/>
  <c r="P232" i="26"/>
  <c r="W232" i="26" s="1"/>
  <c r="AD232" i="26" s="1"/>
  <c r="O232" i="26"/>
  <c r="V232" i="26" s="1"/>
  <c r="AC232" i="26" s="1"/>
  <c r="L232" i="26"/>
  <c r="S232" i="26" s="1"/>
  <c r="Z232" i="26" s="1"/>
  <c r="Q232" i="14"/>
  <c r="P232" i="14"/>
  <c r="M232" i="14"/>
  <c r="L232" i="14"/>
  <c r="O232" i="14"/>
  <c r="N232" i="14"/>
  <c r="K233" i="14"/>
  <c r="B235" i="14"/>
  <c r="D233" i="14"/>
  <c r="H232" i="14"/>
  <c r="G232" i="14"/>
  <c r="J232" i="14"/>
  <c r="I232" i="14"/>
  <c r="F232" i="14"/>
  <c r="E232" i="14"/>
  <c r="P232" i="32" l="1"/>
  <c r="W232" i="32" s="1"/>
  <c r="AD232" i="32" s="1"/>
  <c r="Q232" i="32"/>
  <c r="X232" i="32" s="1"/>
  <c r="AE232" i="32" s="1"/>
  <c r="O232" i="32"/>
  <c r="V232" i="32" s="1"/>
  <c r="AC232" i="32" s="1"/>
  <c r="N232" i="32"/>
  <c r="U232" i="32" s="1"/>
  <c r="AB232" i="32" s="1"/>
  <c r="M232" i="32"/>
  <c r="T232" i="32" s="1"/>
  <c r="AA232" i="32" s="1"/>
  <c r="L232" i="32"/>
  <c r="S232" i="32" s="1"/>
  <c r="Z232" i="32" s="1"/>
  <c r="H232" i="32"/>
  <c r="G232" i="32"/>
  <c r="F232" i="32"/>
  <c r="J232" i="32"/>
  <c r="I232" i="32"/>
  <c r="E232" i="32"/>
  <c r="B235" i="32"/>
  <c r="K233" i="32"/>
  <c r="D233" i="32"/>
  <c r="P233" i="31"/>
  <c r="W233" i="31" s="1"/>
  <c r="AD233" i="31" s="1"/>
  <c r="O233" i="31"/>
  <c r="V233" i="31" s="1"/>
  <c r="AC233" i="31" s="1"/>
  <c r="N233" i="31"/>
  <c r="U233" i="31" s="1"/>
  <c r="AB233" i="31" s="1"/>
  <c r="M233" i="31"/>
  <c r="T233" i="31" s="1"/>
  <c r="AA233" i="31" s="1"/>
  <c r="L233" i="31"/>
  <c r="S233" i="31" s="1"/>
  <c r="Z233" i="31" s="1"/>
  <c r="Q233" i="31"/>
  <c r="X233" i="31" s="1"/>
  <c r="AE233" i="31" s="1"/>
  <c r="J233" i="31"/>
  <c r="I233" i="31"/>
  <c r="H233" i="31"/>
  <c r="G233" i="31"/>
  <c r="F233" i="31"/>
  <c r="E233" i="31"/>
  <c r="K234" i="31"/>
  <c r="D234" i="31"/>
  <c r="B236" i="31"/>
  <c r="B236" i="27"/>
  <c r="K234" i="27"/>
  <c r="D234" i="27"/>
  <c r="J233" i="27"/>
  <c r="I233" i="27"/>
  <c r="H233" i="27"/>
  <c r="G233" i="27"/>
  <c r="F233" i="27"/>
  <c r="E233" i="27"/>
  <c r="P233" i="27"/>
  <c r="W233" i="27" s="1"/>
  <c r="AD233" i="27" s="1"/>
  <c r="O233" i="27"/>
  <c r="V233" i="27" s="1"/>
  <c r="AC233" i="27" s="1"/>
  <c r="N233" i="27"/>
  <c r="U233" i="27" s="1"/>
  <c r="AB233" i="27" s="1"/>
  <c r="Q233" i="27"/>
  <c r="X233" i="27" s="1"/>
  <c r="AE233" i="27" s="1"/>
  <c r="M233" i="27"/>
  <c r="T233" i="27" s="1"/>
  <c r="AA233" i="27" s="1"/>
  <c r="L233" i="27"/>
  <c r="S233" i="27" s="1"/>
  <c r="Z233" i="27" s="1"/>
  <c r="B236" i="26"/>
  <c r="K234" i="26"/>
  <c r="D234" i="26"/>
  <c r="J233" i="26"/>
  <c r="I233" i="26"/>
  <c r="H233" i="26"/>
  <c r="G233" i="26"/>
  <c r="E233" i="26"/>
  <c r="F233" i="26"/>
  <c r="N233" i="26"/>
  <c r="U233" i="26" s="1"/>
  <c r="AB233" i="26" s="1"/>
  <c r="M233" i="26"/>
  <c r="T233" i="26" s="1"/>
  <c r="AA233" i="26" s="1"/>
  <c r="P233" i="26"/>
  <c r="W233" i="26" s="1"/>
  <c r="AD233" i="26" s="1"/>
  <c r="O233" i="26"/>
  <c r="V233" i="26" s="1"/>
  <c r="AC233" i="26" s="1"/>
  <c r="Q233" i="26"/>
  <c r="X233" i="26" s="1"/>
  <c r="AE233" i="26" s="1"/>
  <c r="L233" i="26"/>
  <c r="S233" i="26" s="1"/>
  <c r="Z233" i="26" s="1"/>
  <c r="D234" i="14"/>
  <c r="K234" i="14"/>
  <c r="B236" i="14"/>
  <c r="E233" i="14"/>
  <c r="J233" i="14"/>
  <c r="I233" i="14"/>
  <c r="H233" i="14"/>
  <c r="G233" i="14"/>
  <c r="F233" i="14"/>
  <c r="M233" i="14"/>
  <c r="N233" i="14"/>
  <c r="L233" i="14"/>
  <c r="Q233" i="14"/>
  <c r="O233" i="14"/>
  <c r="P233" i="14"/>
  <c r="O233" i="32" l="1"/>
  <c r="V233" i="32" s="1"/>
  <c r="AC233" i="32" s="1"/>
  <c r="N233" i="32"/>
  <c r="U233" i="32" s="1"/>
  <c r="AB233" i="32" s="1"/>
  <c r="M233" i="32"/>
  <c r="T233" i="32" s="1"/>
  <c r="AA233" i="32" s="1"/>
  <c r="Q233" i="32"/>
  <c r="X233" i="32" s="1"/>
  <c r="AE233" i="32" s="1"/>
  <c r="P233" i="32"/>
  <c r="W233" i="32" s="1"/>
  <c r="AD233" i="32" s="1"/>
  <c r="L233" i="32"/>
  <c r="S233" i="32" s="1"/>
  <c r="Z233" i="32" s="1"/>
  <c r="F233" i="32"/>
  <c r="E233" i="32"/>
  <c r="J233" i="32"/>
  <c r="I233" i="32"/>
  <c r="H233" i="32"/>
  <c r="G233" i="32"/>
  <c r="K234" i="32"/>
  <c r="D234" i="32"/>
  <c r="B236" i="32"/>
  <c r="D235" i="31"/>
  <c r="K235" i="31"/>
  <c r="B237" i="31"/>
  <c r="J234" i="31"/>
  <c r="I234" i="31"/>
  <c r="H234" i="31"/>
  <c r="G234" i="31"/>
  <c r="F234" i="31"/>
  <c r="E234" i="31"/>
  <c r="Q234" i="31"/>
  <c r="X234" i="31" s="1"/>
  <c r="AE234" i="31" s="1"/>
  <c r="P234" i="31"/>
  <c r="W234" i="31" s="1"/>
  <c r="AD234" i="31" s="1"/>
  <c r="O234" i="31"/>
  <c r="V234" i="31" s="1"/>
  <c r="AC234" i="31" s="1"/>
  <c r="N234" i="31"/>
  <c r="U234" i="31" s="1"/>
  <c r="AB234" i="31" s="1"/>
  <c r="M234" i="31"/>
  <c r="T234" i="31" s="1"/>
  <c r="AA234" i="31" s="1"/>
  <c r="L234" i="31"/>
  <c r="S234" i="31" s="1"/>
  <c r="Z234" i="31" s="1"/>
  <c r="L234" i="27"/>
  <c r="S234" i="27" s="1"/>
  <c r="Z234" i="27" s="1"/>
  <c r="Q234" i="27"/>
  <c r="X234" i="27" s="1"/>
  <c r="AE234" i="27" s="1"/>
  <c r="O234" i="27"/>
  <c r="V234" i="27" s="1"/>
  <c r="AC234" i="27" s="1"/>
  <c r="N234" i="27"/>
  <c r="U234" i="27" s="1"/>
  <c r="AB234" i="27" s="1"/>
  <c r="M234" i="27"/>
  <c r="T234" i="27" s="1"/>
  <c r="AA234" i="27" s="1"/>
  <c r="P234" i="27"/>
  <c r="W234" i="27" s="1"/>
  <c r="AD234" i="27" s="1"/>
  <c r="J234" i="27"/>
  <c r="G234" i="27"/>
  <c r="F234" i="27"/>
  <c r="E234" i="27"/>
  <c r="I234" i="27"/>
  <c r="H234" i="27"/>
  <c r="D235" i="27"/>
  <c r="B237" i="27"/>
  <c r="K235" i="27"/>
  <c r="P234" i="26"/>
  <c r="W234" i="26" s="1"/>
  <c r="AD234" i="26" s="1"/>
  <c r="O234" i="26"/>
  <c r="V234" i="26" s="1"/>
  <c r="AC234" i="26" s="1"/>
  <c r="M234" i="26"/>
  <c r="T234" i="26" s="1"/>
  <c r="AA234" i="26" s="1"/>
  <c r="L234" i="26"/>
  <c r="S234" i="26" s="1"/>
  <c r="Z234" i="26" s="1"/>
  <c r="N234" i="26"/>
  <c r="U234" i="26" s="1"/>
  <c r="AB234" i="26" s="1"/>
  <c r="Q234" i="26"/>
  <c r="X234" i="26" s="1"/>
  <c r="AE234" i="26" s="1"/>
  <c r="J234" i="26"/>
  <c r="I234" i="26"/>
  <c r="H234" i="26"/>
  <c r="G234" i="26"/>
  <c r="E234" i="26"/>
  <c r="F234" i="26"/>
  <c r="B237" i="26"/>
  <c r="K235" i="26"/>
  <c r="D235" i="26"/>
  <c r="L234" i="14"/>
  <c r="Q234" i="14"/>
  <c r="P234" i="14"/>
  <c r="M234" i="14"/>
  <c r="O234" i="14"/>
  <c r="N234" i="14"/>
  <c r="D235" i="14"/>
  <c r="B237" i="14"/>
  <c r="K235" i="14"/>
  <c r="F234" i="14"/>
  <c r="E234" i="14"/>
  <c r="J234" i="14"/>
  <c r="G234" i="14"/>
  <c r="H234" i="14"/>
  <c r="I234" i="14"/>
  <c r="J234" i="32" l="1"/>
  <c r="I234" i="32"/>
  <c r="H234" i="32"/>
  <c r="F234" i="32"/>
  <c r="G234" i="32"/>
  <c r="E234" i="32"/>
  <c r="D235" i="32"/>
  <c r="K235" i="32"/>
  <c r="B237" i="32"/>
  <c r="L234" i="32"/>
  <c r="S234" i="32" s="1"/>
  <c r="Z234" i="32" s="1"/>
  <c r="Q234" i="32"/>
  <c r="X234" i="32" s="1"/>
  <c r="AE234" i="32" s="1"/>
  <c r="P234" i="32"/>
  <c r="W234" i="32" s="1"/>
  <c r="AD234" i="32" s="1"/>
  <c r="O234" i="32"/>
  <c r="V234" i="32" s="1"/>
  <c r="AC234" i="32" s="1"/>
  <c r="N234" i="32"/>
  <c r="U234" i="32" s="1"/>
  <c r="AB234" i="32" s="1"/>
  <c r="M234" i="32"/>
  <c r="T234" i="32" s="1"/>
  <c r="AA234" i="32" s="1"/>
  <c r="Q235" i="31"/>
  <c r="X235" i="31" s="1"/>
  <c r="AE235" i="31" s="1"/>
  <c r="P235" i="31"/>
  <c r="W235" i="31" s="1"/>
  <c r="AD235" i="31" s="1"/>
  <c r="O235" i="31"/>
  <c r="V235" i="31" s="1"/>
  <c r="AC235" i="31" s="1"/>
  <c r="N235" i="31"/>
  <c r="U235" i="31" s="1"/>
  <c r="AB235" i="31" s="1"/>
  <c r="M235" i="31"/>
  <c r="T235" i="31" s="1"/>
  <c r="AA235" i="31" s="1"/>
  <c r="L235" i="31"/>
  <c r="S235" i="31" s="1"/>
  <c r="Z235" i="31" s="1"/>
  <c r="K236" i="31"/>
  <c r="D236" i="31"/>
  <c r="B238" i="31"/>
  <c r="F235" i="31"/>
  <c r="E235" i="31"/>
  <c r="J235" i="31"/>
  <c r="I235" i="31"/>
  <c r="H235" i="31"/>
  <c r="G235" i="31"/>
  <c r="O235" i="27"/>
  <c r="V235" i="27" s="1"/>
  <c r="AC235" i="27" s="1"/>
  <c r="N235" i="27"/>
  <c r="U235" i="27" s="1"/>
  <c r="AB235" i="27" s="1"/>
  <c r="M235" i="27"/>
  <c r="T235" i="27" s="1"/>
  <c r="AA235" i="27" s="1"/>
  <c r="Q235" i="27"/>
  <c r="X235" i="27" s="1"/>
  <c r="AE235" i="27" s="1"/>
  <c r="P235" i="27"/>
  <c r="W235" i="27" s="1"/>
  <c r="AD235" i="27" s="1"/>
  <c r="L235" i="27"/>
  <c r="S235" i="27" s="1"/>
  <c r="Z235" i="27" s="1"/>
  <c r="D236" i="27"/>
  <c r="B238" i="27"/>
  <c r="K236" i="27"/>
  <c r="H235" i="27"/>
  <c r="G235" i="27"/>
  <c r="F235" i="27"/>
  <c r="J235" i="27"/>
  <c r="I235" i="27"/>
  <c r="E235" i="27"/>
  <c r="Q235" i="26"/>
  <c r="X235" i="26" s="1"/>
  <c r="AE235" i="26" s="1"/>
  <c r="P235" i="26"/>
  <c r="W235" i="26" s="1"/>
  <c r="AD235" i="26" s="1"/>
  <c r="O235" i="26"/>
  <c r="V235" i="26" s="1"/>
  <c r="AC235" i="26" s="1"/>
  <c r="M235" i="26"/>
  <c r="T235" i="26" s="1"/>
  <c r="AA235" i="26" s="1"/>
  <c r="L235" i="26"/>
  <c r="S235" i="26" s="1"/>
  <c r="Z235" i="26" s="1"/>
  <c r="N235" i="26"/>
  <c r="U235" i="26" s="1"/>
  <c r="AB235" i="26" s="1"/>
  <c r="F235" i="26"/>
  <c r="E235" i="26"/>
  <c r="J235" i="26"/>
  <c r="I235" i="26"/>
  <c r="G235" i="26"/>
  <c r="H235" i="26"/>
  <c r="D236" i="26"/>
  <c r="B238" i="26"/>
  <c r="K236" i="26"/>
  <c r="O235" i="14"/>
  <c r="Q235" i="14"/>
  <c r="M235" i="14"/>
  <c r="L235" i="14"/>
  <c r="P235" i="14"/>
  <c r="N235" i="14"/>
  <c r="H235" i="14"/>
  <c r="J235" i="14"/>
  <c r="G235" i="14"/>
  <c r="F235" i="14"/>
  <c r="E235" i="14"/>
  <c r="I235" i="14"/>
  <c r="K236" i="14"/>
  <c r="D236" i="14"/>
  <c r="B238" i="14"/>
  <c r="Q235" i="32" l="1"/>
  <c r="X235" i="32" s="1"/>
  <c r="AE235" i="32" s="1"/>
  <c r="P235" i="32"/>
  <c r="W235" i="32" s="1"/>
  <c r="AD235" i="32" s="1"/>
  <c r="O235" i="32"/>
  <c r="V235" i="32" s="1"/>
  <c r="AC235" i="32" s="1"/>
  <c r="N235" i="32"/>
  <c r="U235" i="32" s="1"/>
  <c r="AB235" i="32" s="1"/>
  <c r="M235" i="32"/>
  <c r="T235" i="32" s="1"/>
  <c r="AA235" i="32" s="1"/>
  <c r="L235" i="32"/>
  <c r="S235" i="32" s="1"/>
  <c r="Z235" i="32" s="1"/>
  <c r="K236" i="32"/>
  <c r="B238" i="32"/>
  <c r="D236" i="32"/>
  <c r="E235" i="32"/>
  <c r="J235" i="32"/>
  <c r="I235" i="32"/>
  <c r="H235" i="32"/>
  <c r="G235" i="32"/>
  <c r="F235" i="32"/>
  <c r="E236" i="31"/>
  <c r="J236" i="31"/>
  <c r="I236" i="31"/>
  <c r="H236" i="31"/>
  <c r="G236" i="31"/>
  <c r="F236" i="31"/>
  <c r="K237" i="31"/>
  <c r="B239" i="31"/>
  <c r="D237" i="31"/>
  <c r="Q236" i="31"/>
  <c r="X236" i="31" s="1"/>
  <c r="AE236" i="31" s="1"/>
  <c r="N236" i="31"/>
  <c r="U236" i="31" s="1"/>
  <c r="AB236" i="31" s="1"/>
  <c r="M236" i="31"/>
  <c r="T236" i="31" s="1"/>
  <c r="AA236" i="31" s="1"/>
  <c r="L236" i="31"/>
  <c r="S236" i="31" s="1"/>
  <c r="Z236" i="31" s="1"/>
  <c r="P236" i="31"/>
  <c r="W236" i="31" s="1"/>
  <c r="AD236" i="31" s="1"/>
  <c r="O236" i="31"/>
  <c r="V236" i="31" s="1"/>
  <c r="AC236" i="31" s="1"/>
  <c r="P236" i="27"/>
  <c r="W236" i="27" s="1"/>
  <c r="AD236" i="27" s="1"/>
  <c r="O236" i="27"/>
  <c r="V236" i="27" s="1"/>
  <c r="AC236" i="27" s="1"/>
  <c r="N236" i="27"/>
  <c r="U236" i="27" s="1"/>
  <c r="AB236" i="27" s="1"/>
  <c r="Q236" i="27"/>
  <c r="X236" i="27" s="1"/>
  <c r="AE236" i="27" s="1"/>
  <c r="M236" i="27"/>
  <c r="T236" i="27" s="1"/>
  <c r="AA236" i="27" s="1"/>
  <c r="L236" i="27"/>
  <c r="S236" i="27" s="1"/>
  <c r="Z236" i="27" s="1"/>
  <c r="B239" i="27"/>
  <c r="K237" i="27"/>
  <c r="D237" i="27"/>
  <c r="J236" i="27"/>
  <c r="I236" i="27"/>
  <c r="F236" i="27"/>
  <c r="E236" i="27"/>
  <c r="H236" i="27"/>
  <c r="G236" i="27"/>
  <c r="N236" i="26"/>
  <c r="U236" i="26" s="1"/>
  <c r="AB236" i="26" s="1"/>
  <c r="M236" i="26"/>
  <c r="T236" i="26" s="1"/>
  <c r="AA236" i="26" s="1"/>
  <c r="Q236" i="26"/>
  <c r="X236" i="26" s="1"/>
  <c r="AE236" i="26" s="1"/>
  <c r="O236" i="26"/>
  <c r="V236" i="26" s="1"/>
  <c r="AC236" i="26" s="1"/>
  <c r="L236" i="26"/>
  <c r="S236" i="26" s="1"/>
  <c r="Z236" i="26" s="1"/>
  <c r="P236" i="26"/>
  <c r="W236" i="26" s="1"/>
  <c r="AD236" i="26" s="1"/>
  <c r="D237" i="26"/>
  <c r="B239" i="26"/>
  <c r="K237" i="26"/>
  <c r="J236" i="26"/>
  <c r="I236" i="26"/>
  <c r="H236" i="26"/>
  <c r="G236" i="26"/>
  <c r="F236" i="26"/>
  <c r="E236" i="26"/>
  <c r="B239" i="14"/>
  <c r="K237" i="14"/>
  <c r="D237" i="14"/>
  <c r="F236" i="14"/>
  <c r="E236" i="14"/>
  <c r="J236" i="14"/>
  <c r="G236" i="14"/>
  <c r="I236" i="14"/>
  <c r="H236" i="14"/>
  <c r="Q236" i="14"/>
  <c r="L236" i="14"/>
  <c r="P236" i="14"/>
  <c r="M236" i="14"/>
  <c r="O236" i="14"/>
  <c r="N236" i="14"/>
  <c r="K237" i="32" l="1"/>
  <c r="D237" i="32"/>
  <c r="B239" i="32"/>
  <c r="J236" i="32"/>
  <c r="I236" i="32"/>
  <c r="H236" i="32"/>
  <c r="G236" i="32"/>
  <c r="F236" i="32"/>
  <c r="E236" i="32"/>
  <c r="L236" i="32"/>
  <c r="S236" i="32" s="1"/>
  <c r="Z236" i="32" s="1"/>
  <c r="N236" i="32"/>
  <c r="U236" i="32" s="1"/>
  <c r="AB236" i="32" s="1"/>
  <c r="M236" i="32"/>
  <c r="T236" i="32" s="1"/>
  <c r="AA236" i="32" s="1"/>
  <c r="Q236" i="32"/>
  <c r="X236" i="32" s="1"/>
  <c r="AE236" i="32" s="1"/>
  <c r="P236" i="32"/>
  <c r="W236" i="32" s="1"/>
  <c r="AD236" i="32" s="1"/>
  <c r="O236" i="32"/>
  <c r="V236" i="32" s="1"/>
  <c r="AC236" i="32" s="1"/>
  <c r="J237" i="31"/>
  <c r="I237" i="31"/>
  <c r="H237" i="31"/>
  <c r="G237" i="31"/>
  <c r="F237" i="31"/>
  <c r="E237" i="31"/>
  <c r="L237" i="31"/>
  <c r="S237" i="31" s="1"/>
  <c r="Z237" i="31" s="1"/>
  <c r="P237" i="31"/>
  <c r="W237" i="31" s="1"/>
  <c r="AD237" i="31" s="1"/>
  <c r="O237" i="31"/>
  <c r="V237" i="31" s="1"/>
  <c r="AC237" i="31" s="1"/>
  <c r="N237" i="31"/>
  <c r="U237" i="31" s="1"/>
  <c r="AB237" i="31" s="1"/>
  <c r="M237" i="31"/>
  <c r="T237" i="31" s="1"/>
  <c r="AA237" i="31" s="1"/>
  <c r="Q237" i="31"/>
  <c r="X237" i="31" s="1"/>
  <c r="AE237" i="31" s="1"/>
  <c r="B240" i="31"/>
  <c r="K238" i="31"/>
  <c r="D238" i="31"/>
  <c r="L237" i="27"/>
  <c r="S237" i="27" s="1"/>
  <c r="Z237" i="27" s="1"/>
  <c r="Q237" i="27"/>
  <c r="X237" i="27" s="1"/>
  <c r="AE237" i="27" s="1"/>
  <c r="P237" i="27"/>
  <c r="W237" i="27" s="1"/>
  <c r="AD237" i="27" s="1"/>
  <c r="O237" i="27"/>
  <c r="V237" i="27" s="1"/>
  <c r="AC237" i="27" s="1"/>
  <c r="N237" i="27"/>
  <c r="U237" i="27" s="1"/>
  <c r="AB237" i="27" s="1"/>
  <c r="M237" i="27"/>
  <c r="T237" i="27" s="1"/>
  <c r="AA237" i="27" s="1"/>
  <c r="J237" i="27"/>
  <c r="G237" i="27"/>
  <c r="F237" i="27"/>
  <c r="E237" i="27"/>
  <c r="I237" i="27"/>
  <c r="H237" i="27"/>
  <c r="B240" i="27"/>
  <c r="K238" i="27"/>
  <c r="D238" i="27"/>
  <c r="J237" i="26"/>
  <c r="I237" i="26"/>
  <c r="H237" i="26"/>
  <c r="G237" i="26"/>
  <c r="E237" i="26"/>
  <c r="F237" i="26"/>
  <c r="Q237" i="26"/>
  <c r="X237" i="26" s="1"/>
  <c r="AE237" i="26" s="1"/>
  <c r="O237" i="26"/>
  <c r="V237" i="26" s="1"/>
  <c r="AC237" i="26" s="1"/>
  <c r="N237" i="26"/>
  <c r="U237" i="26" s="1"/>
  <c r="AB237" i="26" s="1"/>
  <c r="M237" i="26"/>
  <c r="T237" i="26" s="1"/>
  <c r="AA237" i="26" s="1"/>
  <c r="L237" i="26"/>
  <c r="S237" i="26" s="1"/>
  <c r="Z237" i="26" s="1"/>
  <c r="P237" i="26"/>
  <c r="W237" i="26" s="1"/>
  <c r="AD237" i="26" s="1"/>
  <c r="D238" i="26"/>
  <c r="B240" i="26"/>
  <c r="K238" i="26"/>
  <c r="N237" i="14"/>
  <c r="P237" i="14"/>
  <c r="O237" i="14"/>
  <c r="M237" i="14"/>
  <c r="Q237" i="14"/>
  <c r="L237" i="14"/>
  <c r="H237" i="14"/>
  <c r="F237" i="14"/>
  <c r="J237" i="14"/>
  <c r="I237" i="14"/>
  <c r="G237" i="14"/>
  <c r="E237" i="14"/>
  <c r="K238" i="14"/>
  <c r="D238" i="14"/>
  <c r="B240" i="14"/>
  <c r="B240" i="32" l="1"/>
  <c r="K238" i="32"/>
  <c r="D238" i="32"/>
  <c r="G237" i="32"/>
  <c r="F237" i="32"/>
  <c r="J237" i="32"/>
  <c r="I237" i="32"/>
  <c r="H237" i="32"/>
  <c r="E237" i="32"/>
  <c r="P237" i="32"/>
  <c r="W237" i="32" s="1"/>
  <c r="AD237" i="32" s="1"/>
  <c r="M237" i="32"/>
  <c r="T237" i="32" s="1"/>
  <c r="AA237" i="32" s="1"/>
  <c r="L237" i="32"/>
  <c r="S237" i="32" s="1"/>
  <c r="Z237" i="32" s="1"/>
  <c r="Q237" i="32"/>
  <c r="X237" i="32" s="1"/>
  <c r="AE237" i="32" s="1"/>
  <c r="O237" i="32"/>
  <c r="V237" i="32" s="1"/>
  <c r="AC237" i="32" s="1"/>
  <c r="N237" i="32"/>
  <c r="U237" i="32" s="1"/>
  <c r="AB237" i="32" s="1"/>
  <c r="Q238" i="31"/>
  <c r="X238" i="31" s="1"/>
  <c r="AE238" i="31" s="1"/>
  <c r="P238" i="31"/>
  <c r="W238" i="31" s="1"/>
  <c r="AD238" i="31" s="1"/>
  <c r="O238" i="31"/>
  <c r="V238" i="31" s="1"/>
  <c r="AC238" i="31" s="1"/>
  <c r="N238" i="31"/>
  <c r="U238" i="31" s="1"/>
  <c r="AB238" i="31" s="1"/>
  <c r="M238" i="31"/>
  <c r="T238" i="31" s="1"/>
  <c r="AA238" i="31" s="1"/>
  <c r="L238" i="31"/>
  <c r="S238" i="31" s="1"/>
  <c r="Z238" i="31" s="1"/>
  <c r="G238" i="31"/>
  <c r="F238" i="31"/>
  <c r="E238" i="31"/>
  <c r="J238" i="31"/>
  <c r="I238" i="31"/>
  <c r="H238" i="31"/>
  <c r="B241" i="31"/>
  <c r="D239" i="31"/>
  <c r="K239" i="31"/>
  <c r="H238" i="27"/>
  <c r="G238" i="27"/>
  <c r="F238" i="27"/>
  <c r="J238" i="27"/>
  <c r="I238" i="27"/>
  <c r="E238" i="27"/>
  <c r="O238" i="27"/>
  <c r="V238" i="27" s="1"/>
  <c r="AC238" i="27" s="1"/>
  <c r="N238" i="27"/>
  <c r="U238" i="27" s="1"/>
  <c r="AB238" i="27" s="1"/>
  <c r="M238" i="27"/>
  <c r="T238" i="27" s="1"/>
  <c r="AA238" i="27" s="1"/>
  <c r="Q238" i="27"/>
  <c r="X238" i="27" s="1"/>
  <c r="AE238" i="27" s="1"/>
  <c r="P238" i="27"/>
  <c r="W238" i="27" s="1"/>
  <c r="AD238" i="27" s="1"/>
  <c r="L238" i="27"/>
  <c r="S238" i="27" s="1"/>
  <c r="Z238" i="27" s="1"/>
  <c r="B241" i="27"/>
  <c r="D239" i="27"/>
  <c r="K239" i="27"/>
  <c r="B241" i="26"/>
  <c r="K239" i="26"/>
  <c r="D239" i="26"/>
  <c r="Q238" i="26"/>
  <c r="X238" i="26" s="1"/>
  <c r="AE238" i="26" s="1"/>
  <c r="O238" i="26"/>
  <c r="V238" i="26" s="1"/>
  <c r="AC238" i="26" s="1"/>
  <c r="N238" i="26"/>
  <c r="U238" i="26" s="1"/>
  <c r="AB238" i="26" s="1"/>
  <c r="M238" i="26"/>
  <c r="T238" i="26" s="1"/>
  <c r="AA238" i="26" s="1"/>
  <c r="L238" i="26"/>
  <c r="S238" i="26" s="1"/>
  <c r="Z238" i="26" s="1"/>
  <c r="P238" i="26"/>
  <c r="W238" i="26" s="1"/>
  <c r="AD238" i="26" s="1"/>
  <c r="F238" i="26"/>
  <c r="E238" i="26"/>
  <c r="I238" i="26"/>
  <c r="H238" i="26"/>
  <c r="G238" i="26"/>
  <c r="J238" i="26"/>
  <c r="B241" i="14"/>
  <c r="D239" i="14"/>
  <c r="K239" i="14"/>
  <c r="I238" i="14"/>
  <c r="H238" i="14"/>
  <c r="G238" i="14"/>
  <c r="J238" i="14"/>
  <c r="F238" i="14"/>
  <c r="E238" i="14"/>
  <c r="L238" i="14"/>
  <c r="O238" i="14"/>
  <c r="Q238" i="14"/>
  <c r="P238" i="14"/>
  <c r="N238" i="14"/>
  <c r="M238" i="14"/>
  <c r="J238" i="32" l="1"/>
  <c r="I238" i="32"/>
  <c r="H238" i="32"/>
  <c r="G238" i="32"/>
  <c r="F238" i="32"/>
  <c r="E238" i="32"/>
  <c r="N238" i="32"/>
  <c r="U238" i="32" s="1"/>
  <c r="AB238" i="32" s="1"/>
  <c r="M238" i="32"/>
  <c r="T238" i="32" s="1"/>
  <c r="AA238" i="32" s="1"/>
  <c r="P238" i="32"/>
  <c r="W238" i="32" s="1"/>
  <c r="AD238" i="32" s="1"/>
  <c r="O238" i="32"/>
  <c r="V238" i="32" s="1"/>
  <c r="AC238" i="32" s="1"/>
  <c r="L238" i="32"/>
  <c r="S238" i="32" s="1"/>
  <c r="Z238" i="32" s="1"/>
  <c r="Q238" i="32"/>
  <c r="X238" i="32" s="1"/>
  <c r="AE238" i="32" s="1"/>
  <c r="B241" i="32"/>
  <c r="K239" i="32"/>
  <c r="D239" i="32"/>
  <c r="N239" i="31"/>
  <c r="U239" i="31" s="1"/>
  <c r="AB239" i="31" s="1"/>
  <c r="M239" i="31"/>
  <c r="T239" i="31" s="1"/>
  <c r="AA239" i="31" s="1"/>
  <c r="L239" i="31"/>
  <c r="S239" i="31" s="1"/>
  <c r="Z239" i="31" s="1"/>
  <c r="Q239" i="31"/>
  <c r="X239" i="31" s="1"/>
  <c r="AE239" i="31" s="1"/>
  <c r="P239" i="31"/>
  <c r="W239" i="31" s="1"/>
  <c r="AD239" i="31" s="1"/>
  <c r="O239" i="31"/>
  <c r="V239" i="31" s="1"/>
  <c r="AC239" i="31" s="1"/>
  <c r="E239" i="31"/>
  <c r="J239" i="31"/>
  <c r="I239" i="31"/>
  <c r="H239" i="31"/>
  <c r="G239" i="31"/>
  <c r="F239" i="31"/>
  <c r="B242" i="31"/>
  <c r="D240" i="31"/>
  <c r="K240" i="31"/>
  <c r="P239" i="27"/>
  <c r="W239" i="27" s="1"/>
  <c r="AD239" i="27" s="1"/>
  <c r="O239" i="27"/>
  <c r="V239" i="27" s="1"/>
  <c r="AC239" i="27" s="1"/>
  <c r="N239" i="27"/>
  <c r="U239" i="27" s="1"/>
  <c r="AB239" i="27" s="1"/>
  <c r="Q239" i="27"/>
  <c r="X239" i="27" s="1"/>
  <c r="AE239" i="27" s="1"/>
  <c r="M239" i="27"/>
  <c r="T239" i="27" s="1"/>
  <c r="AA239" i="27" s="1"/>
  <c r="L239" i="27"/>
  <c r="S239" i="27" s="1"/>
  <c r="Z239" i="27" s="1"/>
  <c r="J239" i="27"/>
  <c r="I239" i="27"/>
  <c r="H239" i="27"/>
  <c r="G239" i="27"/>
  <c r="F239" i="27"/>
  <c r="E239" i="27"/>
  <c r="B242" i="27"/>
  <c r="K240" i="27"/>
  <c r="D240" i="27"/>
  <c r="F239" i="26"/>
  <c r="E239" i="26"/>
  <c r="J239" i="26"/>
  <c r="I239" i="26"/>
  <c r="H239" i="26"/>
  <c r="G239" i="26"/>
  <c r="N239" i="26"/>
  <c r="U239" i="26" s="1"/>
  <c r="AB239" i="26" s="1"/>
  <c r="M239" i="26"/>
  <c r="T239" i="26" s="1"/>
  <c r="AA239" i="26" s="1"/>
  <c r="Q239" i="26"/>
  <c r="X239" i="26" s="1"/>
  <c r="AE239" i="26" s="1"/>
  <c r="P239" i="26"/>
  <c r="W239" i="26" s="1"/>
  <c r="AD239" i="26" s="1"/>
  <c r="O239" i="26"/>
  <c r="V239" i="26" s="1"/>
  <c r="AC239" i="26" s="1"/>
  <c r="L239" i="26"/>
  <c r="S239" i="26" s="1"/>
  <c r="Z239" i="26" s="1"/>
  <c r="B242" i="26"/>
  <c r="D240" i="26"/>
  <c r="K240" i="26"/>
  <c r="O239" i="14"/>
  <c r="P239" i="14"/>
  <c r="N239" i="14"/>
  <c r="Q239" i="14"/>
  <c r="L239" i="14"/>
  <c r="M239" i="14"/>
  <c r="H239" i="14"/>
  <c r="J239" i="14"/>
  <c r="F239" i="14"/>
  <c r="I239" i="14"/>
  <c r="G239" i="14"/>
  <c r="E239" i="14"/>
  <c r="D240" i="14"/>
  <c r="B242" i="14"/>
  <c r="K240" i="14"/>
  <c r="Q239" i="32" l="1"/>
  <c r="X239" i="32" s="1"/>
  <c r="AE239" i="32" s="1"/>
  <c r="P239" i="32"/>
  <c r="W239" i="32" s="1"/>
  <c r="AD239" i="32" s="1"/>
  <c r="O239" i="32"/>
  <c r="V239" i="32" s="1"/>
  <c r="AC239" i="32" s="1"/>
  <c r="N239" i="32"/>
  <c r="U239" i="32" s="1"/>
  <c r="AB239" i="32" s="1"/>
  <c r="M239" i="32"/>
  <c r="T239" i="32" s="1"/>
  <c r="AA239" i="32" s="1"/>
  <c r="L239" i="32"/>
  <c r="S239" i="32" s="1"/>
  <c r="Z239" i="32" s="1"/>
  <c r="I239" i="32"/>
  <c r="H239" i="32"/>
  <c r="F239" i="32"/>
  <c r="J239" i="32"/>
  <c r="G239" i="32"/>
  <c r="E239" i="32"/>
  <c r="D240" i="32"/>
  <c r="B242" i="32"/>
  <c r="K240" i="32"/>
  <c r="I240" i="31"/>
  <c r="H240" i="31"/>
  <c r="G240" i="31"/>
  <c r="J240" i="31"/>
  <c r="F240" i="31"/>
  <c r="E240" i="31"/>
  <c r="O240" i="31"/>
  <c r="V240" i="31" s="1"/>
  <c r="AC240" i="31" s="1"/>
  <c r="Q240" i="31"/>
  <c r="X240" i="31" s="1"/>
  <c r="AE240" i="31" s="1"/>
  <c r="P240" i="31"/>
  <c r="W240" i="31" s="1"/>
  <c r="AD240" i="31" s="1"/>
  <c r="N240" i="31"/>
  <c r="U240" i="31" s="1"/>
  <c r="AB240" i="31" s="1"/>
  <c r="M240" i="31"/>
  <c r="T240" i="31" s="1"/>
  <c r="AA240" i="31" s="1"/>
  <c r="L240" i="31"/>
  <c r="S240" i="31" s="1"/>
  <c r="Z240" i="31" s="1"/>
  <c r="D241" i="31"/>
  <c r="K241" i="31"/>
  <c r="B243" i="31"/>
  <c r="J240" i="27"/>
  <c r="G240" i="27"/>
  <c r="F240" i="27"/>
  <c r="E240" i="27"/>
  <c r="I240" i="27"/>
  <c r="H240" i="27"/>
  <c r="M240" i="27"/>
  <c r="T240" i="27" s="1"/>
  <c r="AA240" i="27" s="1"/>
  <c r="L240" i="27"/>
  <c r="S240" i="27" s="1"/>
  <c r="Z240" i="27" s="1"/>
  <c r="Q240" i="27"/>
  <c r="X240" i="27" s="1"/>
  <c r="AE240" i="27" s="1"/>
  <c r="O240" i="27"/>
  <c r="V240" i="27" s="1"/>
  <c r="AC240" i="27" s="1"/>
  <c r="N240" i="27"/>
  <c r="U240" i="27" s="1"/>
  <c r="AB240" i="27" s="1"/>
  <c r="P240" i="27"/>
  <c r="W240" i="27" s="1"/>
  <c r="AD240" i="27" s="1"/>
  <c r="K241" i="27"/>
  <c r="D241" i="27"/>
  <c r="B243" i="27"/>
  <c r="Q240" i="26"/>
  <c r="X240" i="26" s="1"/>
  <c r="AE240" i="26" s="1"/>
  <c r="P240" i="26"/>
  <c r="W240" i="26" s="1"/>
  <c r="AD240" i="26" s="1"/>
  <c r="O240" i="26"/>
  <c r="V240" i="26" s="1"/>
  <c r="AC240" i="26" s="1"/>
  <c r="N240" i="26"/>
  <c r="U240" i="26" s="1"/>
  <c r="AB240" i="26" s="1"/>
  <c r="M240" i="26"/>
  <c r="T240" i="26" s="1"/>
  <c r="AA240" i="26" s="1"/>
  <c r="L240" i="26"/>
  <c r="S240" i="26" s="1"/>
  <c r="Z240" i="26" s="1"/>
  <c r="J240" i="26"/>
  <c r="I240" i="26"/>
  <c r="H240" i="26"/>
  <c r="F240" i="26"/>
  <c r="E240" i="26"/>
  <c r="G240" i="26"/>
  <c r="D241" i="26"/>
  <c r="B243" i="26"/>
  <c r="K241" i="26"/>
  <c r="O240" i="14"/>
  <c r="Q240" i="14"/>
  <c r="N240" i="14"/>
  <c r="P240" i="14"/>
  <c r="M240" i="14"/>
  <c r="L240" i="14"/>
  <c r="B243" i="14"/>
  <c r="K241" i="14"/>
  <c r="D241" i="14"/>
  <c r="F240" i="14"/>
  <c r="I240" i="14"/>
  <c r="G240" i="14"/>
  <c r="E240" i="14"/>
  <c r="J240" i="14"/>
  <c r="H240" i="14"/>
  <c r="K241" i="32" l="1"/>
  <c r="B243" i="32"/>
  <c r="D241" i="32"/>
  <c r="P240" i="32"/>
  <c r="W240" i="32" s="1"/>
  <c r="AD240" i="32" s="1"/>
  <c r="O240" i="32"/>
  <c r="V240" i="32" s="1"/>
  <c r="AC240" i="32" s="1"/>
  <c r="M240" i="32"/>
  <c r="T240" i="32" s="1"/>
  <c r="AA240" i="32" s="1"/>
  <c r="L240" i="32"/>
  <c r="S240" i="32" s="1"/>
  <c r="Z240" i="32" s="1"/>
  <c r="Q240" i="32"/>
  <c r="X240" i="32" s="1"/>
  <c r="AE240" i="32" s="1"/>
  <c r="N240" i="32"/>
  <c r="U240" i="32" s="1"/>
  <c r="AB240" i="32" s="1"/>
  <c r="F240" i="32"/>
  <c r="E240" i="32"/>
  <c r="J240" i="32"/>
  <c r="I240" i="32"/>
  <c r="H240" i="32"/>
  <c r="G240" i="32"/>
  <c r="P241" i="31"/>
  <c r="W241" i="31" s="1"/>
  <c r="AD241" i="31" s="1"/>
  <c r="O241" i="31"/>
  <c r="V241" i="31" s="1"/>
  <c r="AC241" i="31" s="1"/>
  <c r="N241" i="31"/>
  <c r="U241" i="31" s="1"/>
  <c r="AB241" i="31" s="1"/>
  <c r="Q241" i="31"/>
  <c r="X241" i="31" s="1"/>
  <c r="AE241" i="31" s="1"/>
  <c r="M241" i="31"/>
  <c r="T241" i="31" s="1"/>
  <c r="AA241" i="31" s="1"/>
  <c r="L241" i="31"/>
  <c r="S241" i="31" s="1"/>
  <c r="Z241" i="31" s="1"/>
  <c r="K242" i="31"/>
  <c r="D242" i="31"/>
  <c r="B244" i="31"/>
  <c r="J241" i="31"/>
  <c r="I241" i="31"/>
  <c r="H241" i="31"/>
  <c r="G241" i="31"/>
  <c r="F241" i="31"/>
  <c r="E241" i="31"/>
  <c r="B244" i="27"/>
  <c r="K242" i="27"/>
  <c r="D242" i="27"/>
  <c r="G241" i="27"/>
  <c r="J241" i="27"/>
  <c r="F241" i="27"/>
  <c r="E241" i="27"/>
  <c r="I241" i="27"/>
  <c r="H241" i="27"/>
  <c r="O241" i="27"/>
  <c r="V241" i="27" s="1"/>
  <c r="AC241" i="27" s="1"/>
  <c r="L241" i="27"/>
  <c r="S241" i="27" s="1"/>
  <c r="Z241" i="27" s="1"/>
  <c r="Q241" i="27"/>
  <c r="X241" i="27" s="1"/>
  <c r="AE241" i="27" s="1"/>
  <c r="P241" i="27"/>
  <c r="W241" i="27" s="1"/>
  <c r="AD241" i="27" s="1"/>
  <c r="N241" i="27"/>
  <c r="U241" i="27" s="1"/>
  <c r="AB241" i="27" s="1"/>
  <c r="M241" i="27"/>
  <c r="T241" i="27" s="1"/>
  <c r="AA241" i="27" s="1"/>
  <c r="Q241" i="26"/>
  <c r="X241" i="26" s="1"/>
  <c r="AE241" i="26" s="1"/>
  <c r="P241" i="26"/>
  <c r="W241" i="26" s="1"/>
  <c r="AD241" i="26" s="1"/>
  <c r="M241" i="26"/>
  <c r="T241" i="26" s="1"/>
  <c r="AA241" i="26" s="1"/>
  <c r="N241" i="26"/>
  <c r="U241" i="26" s="1"/>
  <c r="AB241" i="26" s="1"/>
  <c r="L241" i="26"/>
  <c r="S241" i="26" s="1"/>
  <c r="Z241" i="26" s="1"/>
  <c r="O241" i="26"/>
  <c r="V241" i="26" s="1"/>
  <c r="AC241" i="26" s="1"/>
  <c r="B244" i="26"/>
  <c r="D242" i="26"/>
  <c r="K242" i="26"/>
  <c r="F241" i="26"/>
  <c r="E241" i="26"/>
  <c r="J241" i="26"/>
  <c r="I241" i="26"/>
  <c r="H241" i="26"/>
  <c r="G241" i="26"/>
  <c r="I241" i="14"/>
  <c r="J241" i="14"/>
  <c r="F241" i="14"/>
  <c r="E241" i="14"/>
  <c r="H241" i="14"/>
  <c r="G241" i="14"/>
  <c r="O241" i="14"/>
  <c r="N241" i="14"/>
  <c r="Q241" i="14"/>
  <c r="L241" i="14"/>
  <c r="M241" i="14"/>
  <c r="P241" i="14"/>
  <c r="D242" i="14"/>
  <c r="B244" i="14"/>
  <c r="K242" i="14"/>
  <c r="J241" i="32" l="1"/>
  <c r="H241" i="32"/>
  <c r="G241" i="32"/>
  <c r="I241" i="32"/>
  <c r="F241" i="32"/>
  <c r="E241" i="32"/>
  <c r="B244" i="32"/>
  <c r="K242" i="32"/>
  <c r="D242" i="32"/>
  <c r="L241" i="32"/>
  <c r="S241" i="32" s="1"/>
  <c r="Z241" i="32" s="1"/>
  <c r="Q241" i="32"/>
  <c r="X241" i="32" s="1"/>
  <c r="AE241" i="32" s="1"/>
  <c r="M241" i="32"/>
  <c r="T241" i="32" s="1"/>
  <c r="AA241" i="32" s="1"/>
  <c r="P241" i="32"/>
  <c r="W241" i="32" s="1"/>
  <c r="AD241" i="32" s="1"/>
  <c r="O241" i="32"/>
  <c r="V241" i="32" s="1"/>
  <c r="AC241" i="32" s="1"/>
  <c r="N241" i="32"/>
  <c r="U241" i="32" s="1"/>
  <c r="AB241" i="32" s="1"/>
  <c r="J242" i="31"/>
  <c r="I242" i="31"/>
  <c r="E242" i="31"/>
  <c r="H242" i="31"/>
  <c r="F242" i="31"/>
  <c r="G242" i="31"/>
  <c r="D243" i="31"/>
  <c r="K243" i="31"/>
  <c r="B245" i="31"/>
  <c r="Q242" i="31"/>
  <c r="X242" i="31" s="1"/>
  <c r="AE242" i="31" s="1"/>
  <c r="P242" i="31"/>
  <c r="W242" i="31" s="1"/>
  <c r="AD242" i="31" s="1"/>
  <c r="O242" i="31"/>
  <c r="V242" i="31" s="1"/>
  <c r="AC242" i="31" s="1"/>
  <c r="N242" i="31"/>
  <c r="U242" i="31" s="1"/>
  <c r="AB242" i="31" s="1"/>
  <c r="M242" i="31"/>
  <c r="T242" i="31" s="1"/>
  <c r="AA242" i="31" s="1"/>
  <c r="L242" i="31"/>
  <c r="S242" i="31" s="1"/>
  <c r="Z242" i="31" s="1"/>
  <c r="O242" i="27"/>
  <c r="V242" i="27" s="1"/>
  <c r="AC242" i="27" s="1"/>
  <c r="M242" i="27"/>
  <c r="T242" i="27" s="1"/>
  <c r="AA242" i="27" s="1"/>
  <c r="L242" i="27"/>
  <c r="S242" i="27" s="1"/>
  <c r="Z242" i="27" s="1"/>
  <c r="Q242" i="27"/>
  <c r="X242" i="27" s="1"/>
  <c r="AE242" i="27" s="1"/>
  <c r="P242" i="27"/>
  <c r="W242" i="27" s="1"/>
  <c r="AD242" i="27" s="1"/>
  <c r="N242" i="27"/>
  <c r="U242" i="27" s="1"/>
  <c r="AB242" i="27" s="1"/>
  <c r="J242" i="27"/>
  <c r="G242" i="27"/>
  <c r="F242" i="27"/>
  <c r="E242" i="27"/>
  <c r="I242" i="27"/>
  <c r="H242" i="27"/>
  <c r="B245" i="27"/>
  <c r="K243" i="27"/>
  <c r="D243" i="27"/>
  <c r="I242" i="26"/>
  <c r="E242" i="26"/>
  <c r="J242" i="26"/>
  <c r="G242" i="26"/>
  <c r="F242" i="26"/>
  <c r="H242" i="26"/>
  <c r="N242" i="26"/>
  <c r="U242" i="26" s="1"/>
  <c r="AB242" i="26" s="1"/>
  <c r="M242" i="26"/>
  <c r="T242" i="26" s="1"/>
  <c r="AA242" i="26" s="1"/>
  <c r="L242" i="26"/>
  <c r="S242" i="26" s="1"/>
  <c r="Z242" i="26" s="1"/>
  <c r="Q242" i="26"/>
  <c r="X242" i="26" s="1"/>
  <c r="AE242" i="26" s="1"/>
  <c r="P242" i="26"/>
  <c r="W242" i="26" s="1"/>
  <c r="AD242" i="26" s="1"/>
  <c r="O242" i="26"/>
  <c r="V242" i="26" s="1"/>
  <c r="AC242" i="26" s="1"/>
  <c r="K243" i="26"/>
  <c r="D243" i="26"/>
  <c r="B245" i="26"/>
  <c r="L242" i="14"/>
  <c r="M242" i="14"/>
  <c r="Q242" i="14"/>
  <c r="P242" i="14"/>
  <c r="O242" i="14"/>
  <c r="N242" i="14"/>
  <c r="K243" i="14"/>
  <c r="D243" i="14"/>
  <c r="B245" i="14"/>
  <c r="J242" i="14"/>
  <c r="I242" i="14"/>
  <c r="H242" i="14"/>
  <c r="G242" i="14"/>
  <c r="F242" i="14"/>
  <c r="E242" i="14"/>
  <c r="F242" i="32" l="1"/>
  <c r="E242" i="32"/>
  <c r="J242" i="32"/>
  <c r="I242" i="32"/>
  <c r="H242" i="32"/>
  <c r="G242" i="32"/>
  <c r="B245" i="32"/>
  <c r="D243" i="32"/>
  <c r="K243" i="32"/>
  <c r="Q242" i="32"/>
  <c r="X242" i="32" s="1"/>
  <c r="AE242" i="32" s="1"/>
  <c r="O242" i="32"/>
  <c r="V242" i="32" s="1"/>
  <c r="AC242" i="32" s="1"/>
  <c r="N242" i="32"/>
  <c r="U242" i="32" s="1"/>
  <c r="AB242" i="32" s="1"/>
  <c r="P242" i="32"/>
  <c r="W242" i="32" s="1"/>
  <c r="AD242" i="32" s="1"/>
  <c r="M242" i="32"/>
  <c r="T242" i="32" s="1"/>
  <c r="AA242" i="32" s="1"/>
  <c r="L242" i="32"/>
  <c r="S242" i="32" s="1"/>
  <c r="Z242" i="32" s="1"/>
  <c r="B246" i="31"/>
  <c r="K244" i="31"/>
  <c r="D244" i="31"/>
  <c r="F243" i="31"/>
  <c r="E243" i="31"/>
  <c r="J243" i="31"/>
  <c r="I243" i="31"/>
  <c r="H243" i="31"/>
  <c r="G243" i="31"/>
  <c r="Q243" i="31"/>
  <c r="X243" i="31" s="1"/>
  <c r="AE243" i="31" s="1"/>
  <c r="P243" i="31"/>
  <c r="W243" i="31" s="1"/>
  <c r="AD243" i="31" s="1"/>
  <c r="L243" i="31"/>
  <c r="S243" i="31" s="1"/>
  <c r="Z243" i="31" s="1"/>
  <c r="O243" i="31"/>
  <c r="V243" i="31" s="1"/>
  <c r="AC243" i="31" s="1"/>
  <c r="N243" i="31"/>
  <c r="U243" i="31" s="1"/>
  <c r="AB243" i="31" s="1"/>
  <c r="M243" i="31"/>
  <c r="T243" i="31" s="1"/>
  <c r="AA243" i="31" s="1"/>
  <c r="G243" i="27"/>
  <c r="H243" i="27"/>
  <c r="F243" i="27"/>
  <c r="E243" i="27"/>
  <c r="J243" i="27"/>
  <c r="I243" i="27"/>
  <c r="N243" i="27"/>
  <c r="U243" i="27" s="1"/>
  <c r="AB243" i="27" s="1"/>
  <c r="M243" i="27"/>
  <c r="T243" i="27" s="1"/>
  <c r="AA243" i="27" s="1"/>
  <c r="L243" i="27"/>
  <c r="S243" i="27" s="1"/>
  <c r="Z243" i="27" s="1"/>
  <c r="Q243" i="27"/>
  <c r="X243" i="27" s="1"/>
  <c r="AE243" i="27" s="1"/>
  <c r="P243" i="27"/>
  <c r="W243" i="27" s="1"/>
  <c r="AD243" i="27" s="1"/>
  <c r="O243" i="27"/>
  <c r="V243" i="27" s="1"/>
  <c r="AC243" i="27" s="1"/>
  <c r="B246" i="27"/>
  <c r="K244" i="27"/>
  <c r="D244" i="27"/>
  <c r="D244" i="26"/>
  <c r="B246" i="26"/>
  <c r="K244" i="26"/>
  <c r="J243" i="26"/>
  <c r="I243" i="26"/>
  <c r="H243" i="26"/>
  <c r="E243" i="26"/>
  <c r="F243" i="26"/>
  <c r="G243" i="26"/>
  <c r="Q243" i="26"/>
  <c r="X243" i="26" s="1"/>
  <c r="AE243" i="26" s="1"/>
  <c r="O243" i="26"/>
  <c r="V243" i="26" s="1"/>
  <c r="AC243" i="26" s="1"/>
  <c r="L243" i="26"/>
  <c r="S243" i="26" s="1"/>
  <c r="Z243" i="26" s="1"/>
  <c r="P243" i="26"/>
  <c r="W243" i="26" s="1"/>
  <c r="AD243" i="26" s="1"/>
  <c r="N243" i="26"/>
  <c r="U243" i="26" s="1"/>
  <c r="AB243" i="26" s="1"/>
  <c r="M243" i="26"/>
  <c r="T243" i="26" s="1"/>
  <c r="AA243" i="26" s="1"/>
  <c r="J243" i="14"/>
  <c r="F243" i="14"/>
  <c r="E243" i="14"/>
  <c r="I243" i="14"/>
  <c r="H243" i="14"/>
  <c r="G243" i="14"/>
  <c r="M243" i="14"/>
  <c r="Q243" i="14"/>
  <c r="O243" i="14"/>
  <c r="N243" i="14"/>
  <c r="P243" i="14"/>
  <c r="L243" i="14"/>
  <c r="B246" i="14"/>
  <c r="K244" i="14"/>
  <c r="D244" i="14"/>
  <c r="M243" i="32" l="1"/>
  <c r="T243" i="32" s="1"/>
  <c r="AA243" i="32" s="1"/>
  <c r="L243" i="32"/>
  <c r="S243" i="32" s="1"/>
  <c r="Z243" i="32" s="1"/>
  <c r="Q243" i="32"/>
  <c r="X243" i="32" s="1"/>
  <c r="AE243" i="32" s="1"/>
  <c r="P243" i="32"/>
  <c r="W243" i="32" s="1"/>
  <c r="AD243" i="32" s="1"/>
  <c r="O243" i="32"/>
  <c r="V243" i="32" s="1"/>
  <c r="AC243" i="32" s="1"/>
  <c r="N243" i="32"/>
  <c r="U243" i="32" s="1"/>
  <c r="AB243" i="32" s="1"/>
  <c r="J243" i="32"/>
  <c r="I243" i="32"/>
  <c r="E243" i="32"/>
  <c r="H243" i="32"/>
  <c r="G243" i="32"/>
  <c r="F243" i="32"/>
  <c r="D244" i="32"/>
  <c r="K244" i="32"/>
  <c r="B246" i="32"/>
  <c r="M244" i="31"/>
  <c r="T244" i="31" s="1"/>
  <c r="AA244" i="31" s="1"/>
  <c r="L244" i="31"/>
  <c r="S244" i="31" s="1"/>
  <c r="Z244" i="31" s="1"/>
  <c r="Q244" i="31"/>
  <c r="X244" i="31" s="1"/>
  <c r="AE244" i="31" s="1"/>
  <c r="P244" i="31"/>
  <c r="W244" i="31" s="1"/>
  <c r="AD244" i="31" s="1"/>
  <c r="O244" i="31"/>
  <c r="V244" i="31" s="1"/>
  <c r="AC244" i="31" s="1"/>
  <c r="N244" i="31"/>
  <c r="U244" i="31" s="1"/>
  <c r="AB244" i="31" s="1"/>
  <c r="I244" i="31"/>
  <c r="G244" i="31"/>
  <c r="J244" i="31"/>
  <c r="H244" i="31"/>
  <c r="F244" i="31"/>
  <c r="E244" i="31"/>
  <c r="D245" i="31"/>
  <c r="B247" i="31"/>
  <c r="K245" i="31"/>
  <c r="O244" i="27"/>
  <c r="V244" i="27" s="1"/>
  <c r="AC244" i="27" s="1"/>
  <c r="N244" i="27"/>
  <c r="U244" i="27" s="1"/>
  <c r="AB244" i="27" s="1"/>
  <c r="Q244" i="27"/>
  <c r="X244" i="27" s="1"/>
  <c r="AE244" i="27" s="1"/>
  <c r="P244" i="27"/>
  <c r="W244" i="27" s="1"/>
  <c r="AD244" i="27" s="1"/>
  <c r="M244" i="27"/>
  <c r="T244" i="27" s="1"/>
  <c r="AA244" i="27" s="1"/>
  <c r="L244" i="27"/>
  <c r="S244" i="27" s="1"/>
  <c r="Z244" i="27" s="1"/>
  <c r="G244" i="27"/>
  <c r="J244" i="27"/>
  <c r="I244" i="27"/>
  <c r="H244" i="27"/>
  <c r="F244" i="27"/>
  <c r="E244" i="27"/>
  <c r="B247" i="27"/>
  <c r="K245" i="27"/>
  <c r="D245" i="27"/>
  <c r="Q244" i="26"/>
  <c r="X244" i="26" s="1"/>
  <c r="AE244" i="26" s="1"/>
  <c r="P244" i="26"/>
  <c r="W244" i="26" s="1"/>
  <c r="AD244" i="26" s="1"/>
  <c r="M244" i="26"/>
  <c r="T244" i="26" s="1"/>
  <c r="AA244" i="26" s="1"/>
  <c r="O244" i="26"/>
  <c r="V244" i="26" s="1"/>
  <c r="AC244" i="26" s="1"/>
  <c r="N244" i="26"/>
  <c r="U244" i="26" s="1"/>
  <c r="AB244" i="26" s="1"/>
  <c r="L244" i="26"/>
  <c r="S244" i="26" s="1"/>
  <c r="Z244" i="26" s="1"/>
  <c r="K245" i="26"/>
  <c r="B247" i="26"/>
  <c r="D245" i="26"/>
  <c r="F244" i="26"/>
  <c r="E244" i="26"/>
  <c r="H244" i="26"/>
  <c r="G244" i="26"/>
  <c r="I244" i="26"/>
  <c r="J244" i="26"/>
  <c r="F244" i="14"/>
  <c r="E244" i="14"/>
  <c r="J244" i="14"/>
  <c r="H244" i="14"/>
  <c r="G244" i="14"/>
  <c r="I244" i="14"/>
  <c r="N244" i="14"/>
  <c r="L244" i="14"/>
  <c r="P244" i="14"/>
  <c r="Q244" i="14"/>
  <c r="O244" i="14"/>
  <c r="M244" i="14"/>
  <c r="K245" i="14"/>
  <c r="D245" i="14"/>
  <c r="B247" i="14"/>
  <c r="K245" i="32" l="1"/>
  <c r="B247" i="32"/>
  <c r="D245" i="32"/>
  <c r="Q244" i="32"/>
  <c r="X244" i="32" s="1"/>
  <c r="AE244" i="32" s="1"/>
  <c r="P244" i="32"/>
  <c r="W244" i="32" s="1"/>
  <c r="AD244" i="32" s="1"/>
  <c r="O244" i="32"/>
  <c r="V244" i="32" s="1"/>
  <c r="AC244" i="32" s="1"/>
  <c r="N244" i="32"/>
  <c r="U244" i="32" s="1"/>
  <c r="AB244" i="32" s="1"/>
  <c r="M244" i="32"/>
  <c r="T244" i="32" s="1"/>
  <c r="AA244" i="32" s="1"/>
  <c r="L244" i="32"/>
  <c r="S244" i="32" s="1"/>
  <c r="Z244" i="32" s="1"/>
  <c r="H244" i="32"/>
  <c r="G244" i="32"/>
  <c r="E244" i="32"/>
  <c r="J244" i="32"/>
  <c r="I244" i="32"/>
  <c r="F244" i="32"/>
  <c r="P245" i="31"/>
  <c r="W245" i="31" s="1"/>
  <c r="AD245" i="31" s="1"/>
  <c r="N245" i="31"/>
  <c r="U245" i="31" s="1"/>
  <c r="AB245" i="31" s="1"/>
  <c r="M245" i="31"/>
  <c r="T245" i="31" s="1"/>
  <c r="AA245" i="31" s="1"/>
  <c r="Q245" i="31"/>
  <c r="X245" i="31" s="1"/>
  <c r="AE245" i="31" s="1"/>
  <c r="O245" i="31"/>
  <c r="V245" i="31" s="1"/>
  <c r="AC245" i="31" s="1"/>
  <c r="L245" i="31"/>
  <c r="S245" i="31" s="1"/>
  <c r="Z245" i="31" s="1"/>
  <c r="B248" i="31"/>
  <c r="K246" i="31"/>
  <c r="D246" i="31"/>
  <c r="H245" i="31"/>
  <c r="G245" i="31"/>
  <c r="F245" i="31"/>
  <c r="J245" i="31"/>
  <c r="I245" i="31"/>
  <c r="E245" i="31"/>
  <c r="J245" i="27"/>
  <c r="E245" i="27"/>
  <c r="I245" i="27"/>
  <c r="G245" i="27"/>
  <c r="H245" i="27"/>
  <c r="F245" i="27"/>
  <c r="O245" i="27"/>
  <c r="V245" i="27" s="1"/>
  <c r="AC245" i="27" s="1"/>
  <c r="N245" i="27"/>
  <c r="U245" i="27" s="1"/>
  <c r="AB245" i="27" s="1"/>
  <c r="M245" i="27"/>
  <c r="T245" i="27" s="1"/>
  <c r="AA245" i="27" s="1"/>
  <c r="L245" i="27"/>
  <c r="S245" i="27" s="1"/>
  <c r="Z245" i="27" s="1"/>
  <c r="P245" i="27"/>
  <c r="W245" i="27" s="1"/>
  <c r="AD245" i="27" s="1"/>
  <c r="Q245" i="27"/>
  <c r="X245" i="27" s="1"/>
  <c r="AE245" i="27" s="1"/>
  <c r="B248" i="27"/>
  <c r="K246" i="27"/>
  <c r="D246" i="27"/>
  <c r="N245" i="26"/>
  <c r="U245" i="26" s="1"/>
  <c r="AB245" i="26" s="1"/>
  <c r="M245" i="26"/>
  <c r="T245" i="26" s="1"/>
  <c r="AA245" i="26" s="1"/>
  <c r="L245" i="26"/>
  <c r="S245" i="26" s="1"/>
  <c r="Z245" i="26" s="1"/>
  <c r="Q245" i="26"/>
  <c r="X245" i="26" s="1"/>
  <c r="AE245" i="26" s="1"/>
  <c r="O245" i="26"/>
  <c r="V245" i="26" s="1"/>
  <c r="AC245" i="26" s="1"/>
  <c r="P245" i="26"/>
  <c r="W245" i="26" s="1"/>
  <c r="AD245" i="26" s="1"/>
  <c r="I245" i="26"/>
  <c r="H245" i="26"/>
  <c r="G245" i="26"/>
  <c r="J245" i="26"/>
  <c r="F245" i="26"/>
  <c r="E245" i="26"/>
  <c r="D246" i="26"/>
  <c r="B248" i="26"/>
  <c r="K246" i="26"/>
  <c r="D246" i="14"/>
  <c r="B248" i="14"/>
  <c r="K246" i="14"/>
  <c r="G245" i="14"/>
  <c r="J245" i="14"/>
  <c r="H245" i="14"/>
  <c r="I245" i="14"/>
  <c r="F245" i="14"/>
  <c r="E245" i="14"/>
  <c r="O245" i="14"/>
  <c r="M245" i="14"/>
  <c r="Q245" i="14"/>
  <c r="P245" i="14"/>
  <c r="L245" i="14"/>
  <c r="N245" i="14"/>
  <c r="J245" i="32" l="1"/>
  <c r="I245" i="32"/>
  <c r="H245" i="32"/>
  <c r="G245" i="32"/>
  <c r="F245" i="32"/>
  <c r="E245" i="32"/>
  <c r="D246" i="32"/>
  <c r="B248" i="32"/>
  <c r="K246" i="32"/>
  <c r="O245" i="32"/>
  <c r="V245" i="32" s="1"/>
  <c r="AC245" i="32" s="1"/>
  <c r="N245" i="32"/>
  <c r="U245" i="32" s="1"/>
  <c r="AB245" i="32" s="1"/>
  <c r="L245" i="32"/>
  <c r="S245" i="32" s="1"/>
  <c r="Z245" i="32" s="1"/>
  <c r="Q245" i="32"/>
  <c r="X245" i="32" s="1"/>
  <c r="AE245" i="32" s="1"/>
  <c r="P245" i="32"/>
  <c r="W245" i="32" s="1"/>
  <c r="AD245" i="32" s="1"/>
  <c r="M245" i="32"/>
  <c r="T245" i="32" s="1"/>
  <c r="AA245" i="32" s="1"/>
  <c r="I246" i="31"/>
  <c r="H246" i="31"/>
  <c r="J246" i="31"/>
  <c r="G246" i="31"/>
  <c r="F246" i="31"/>
  <c r="E246" i="31"/>
  <c r="D247" i="31"/>
  <c r="B249" i="31"/>
  <c r="K247" i="31"/>
  <c r="O246" i="31"/>
  <c r="V246" i="31" s="1"/>
  <c r="AC246" i="31" s="1"/>
  <c r="N246" i="31"/>
  <c r="U246" i="31" s="1"/>
  <c r="AB246" i="31" s="1"/>
  <c r="M246" i="31"/>
  <c r="T246" i="31" s="1"/>
  <c r="AA246" i="31" s="1"/>
  <c r="Q246" i="31"/>
  <c r="X246" i="31" s="1"/>
  <c r="AE246" i="31" s="1"/>
  <c r="P246" i="31"/>
  <c r="W246" i="31" s="1"/>
  <c r="AD246" i="31" s="1"/>
  <c r="L246" i="31"/>
  <c r="S246" i="31" s="1"/>
  <c r="Z246" i="31" s="1"/>
  <c r="Q246" i="27"/>
  <c r="X246" i="27" s="1"/>
  <c r="AE246" i="27" s="1"/>
  <c r="P246" i="27"/>
  <c r="W246" i="27" s="1"/>
  <c r="AD246" i="27" s="1"/>
  <c r="O246" i="27"/>
  <c r="V246" i="27" s="1"/>
  <c r="AC246" i="27" s="1"/>
  <c r="N246" i="27"/>
  <c r="U246" i="27" s="1"/>
  <c r="AB246" i="27" s="1"/>
  <c r="L246" i="27"/>
  <c r="S246" i="27" s="1"/>
  <c r="Z246" i="27" s="1"/>
  <c r="M246" i="27"/>
  <c r="T246" i="27" s="1"/>
  <c r="AA246" i="27" s="1"/>
  <c r="G246" i="27"/>
  <c r="F246" i="27"/>
  <c r="I246" i="27"/>
  <c r="H246" i="27"/>
  <c r="E246" i="27"/>
  <c r="J246" i="27"/>
  <c r="K247" i="27"/>
  <c r="B249" i="27"/>
  <c r="D247" i="27"/>
  <c r="Q246" i="26"/>
  <c r="X246" i="26" s="1"/>
  <c r="AE246" i="26" s="1"/>
  <c r="P246" i="26"/>
  <c r="W246" i="26" s="1"/>
  <c r="AD246" i="26" s="1"/>
  <c r="O246" i="26"/>
  <c r="V246" i="26" s="1"/>
  <c r="AC246" i="26" s="1"/>
  <c r="M246" i="26"/>
  <c r="T246" i="26" s="1"/>
  <c r="AA246" i="26" s="1"/>
  <c r="L246" i="26"/>
  <c r="S246" i="26" s="1"/>
  <c r="Z246" i="26" s="1"/>
  <c r="N246" i="26"/>
  <c r="U246" i="26" s="1"/>
  <c r="AB246" i="26" s="1"/>
  <c r="D247" i="26"/>
  <c r="B249" i="26"/>
  <c r="K247" i="26"/>
  <c r="J246" i="26"/>
  <c r="I246" i="26"/>
  <c r="H246" i="26"/>
  <c r="E246" i="26"/>
  <c r="G246" i="26"/>
  <c r="F246" i="26"/>
  <c r="P246" i="14"/>
  <c r="L246" i="14"/>
  <c r="Q246" i="14"/>
  <c r="O246" i="14"/>
  <c r="N246" i="14"/>
  <c r="M246" i="14"/>
  <c r="D247" i="14"/>
  <c r="K247" i="14"/>
  <c r="B249" i="14"/>
  <c r="J246" i="14"/>
  <c r="G246" i="14"/>
  <c r="E246" i="14"/>
  <c r="H246" i="14"/>
  <c r="F246" i="14"/>
  <c r="I246" i="14"/>
  <c r="D247" i="32" l="1"/>
  <c r="B249" i="32"/>
  <c r="K247" i="32"/>
  <c r="J246" i="32"/>
  <c r="I246" i="32"/>
  <c r="G246" i="32"/>
  <c r="F246" i="32"/>
  <c r="E246" i="32"/>
  <c r="H246" i="32"/>
  <c r="Q246" i="32"/>
  <c r="X246" i="32" s="1"/>
  <c r="AE246" i="32" s="1"/>
  <c r="P246" i="32"/>
  <c r="W246" i="32" s="1"/>
  <c r="AD246" i="32" s="1"/>
  <c r="O246" i="32"/>
  <c r="V246" i="32" s="1"/>
  <c r="AC246" i="32" s="1"/>
  <c r="N246" i="32"/>
  <c r="U246" i="32" s="1"/>
  <c r="AB246" i="32" s="1"/>
  <c r="M246" i="32"/>
  <c r="T246" i="32" s="1"/>
  <c r="AA246" i="32" s="1"/>
  <c r="L246" i="32"/>
  <c r="S246" i="32" s="1"/>
  <c r="Z246" i="32" s="1"/>
  <c r="D248" i="31"/>
  <c r="B250" i="31"/>
  <c r="K248" i="31"/>
  <c r="P247" i="31"/>
  <c r="W247" i="31" s="1"/>
  <c r="AD247" i="31" s="1"/>
  <c r="O247" i="31"/>
  <c r="V247" i="31" s="1"/>
  <c r="AC247" i="31" s="1"/>
  <c r="Q247" i="31"/>
  <c r="X247" i="31" s="1"/>
  <c r="AE247" i="31" s="1"/>
  <c r="N247" i="31"/>
  <c r="U247" i="31" s="1"/>
  <c r="AB247" i="31" s="1"/>
  <c r="M247" i="31"/>
  <c r="T247" i="31" s="1"/>
  <c r="AA247" i="31" s="1"/>
  <c r="L247" i="31"/>
  <c r="S247" i="31" s="1"/>
  <c r="Z247" i="31" s="1"/>
  <c r="J247" i="31"/>
  <c r="I247" i="31"/>
  <c r="H247" i="31"/>
  <c r="F247" i="31"/>
  <c r="G247" i="31"/>
  <c r="E247" i="31"/>
  <c r="G247" i="27"/>
  <c r="F247" i="27"/>
  <c r="I247" i="27"/>
  <c r="H247" i="27"/>
  <c r="E247" i="27"/>
  <c r="J247" i="27"/>
  <c r="B250" i="27"/>
  <c r="K248" i="27"/>
  <c r="D248" i="27"/>
  <c r="O247" i="27"/>
  <c r="V247" i="27" s="1"/>
  <c r="AC247" i="27" s="1"/>
  <c r="N247" i="27"/>
  <c r="U247" i="27" s="1"/>
  <c r="AB247" i="27" s="1"/>
  <c r="P247" i="27"/>
  <c r="W247" i="27" s="1"/>
  <c r="AD247" i="27" s="1"/>
  <c r="M247" i="27"/>
  <c r="T247" i="27" s="1"/>
  <c r="AA247" i="27" s="1"/>
  <c r="L247" i="27"/>
  <c r="S247" i="27" s="1"/>
  <c r="Z247" i="27" s="1"/>
  <c r="Q247" i="27"/>
  <c r="X247" i="27" s="1"/>
  <c r="AE247" i="27" s="1"/>
  <c r="K248" i="26"/>
  <c r="B250" i="26"/>
  <c r="D248" i="26"/>
  <c r="Q247" i="26"/>
  <c r="X247" i="26" s="1"/>
  <c r="AE247" i="26" s="1"/>
  <c r="P247" i="26"/>
  <c r="W247" i="26" s="1"/>
  <c r="AD247" i="26" s="1"/>
  <c r="N247" i="26"/>
  <c r="U247" i="26" s="1"/>
  <c r="AB247" i="26" s="1"/>
  <c r="M247" i="26"/>
  <c r="T247" i="26" s="1"/>
  <c r="AA247" i="26" s="1"/>
  <c r="L247" i="26"/>
  <c r="S247" i="26" s="1"/>
  <c r="Z247" i="26" s="1"/>
  <c r="O247" i="26"/>
  <c r="V247" i="26" s="1"/>
  <c r="AC247" i="26" s="1"/>
  <c r="F247" i="26"/>
  <c r="E247" i="26"/>
  <c r="J247" i="26"/>
  <c r="H247" i="26"/>
  <c r="G247" i="26"/>
  <c r="I247" i="26"/>
  <c r="Q247" i="14"/>
  <c r="P247" i="14"/>
  <c r="L247" i="14"/>
  <c r="N247" i="14"/>
  <c r="M247" i="14"/>
  <c r="O247" i="14"/>
  <c r="D248" i="14"/>
  <c r="B250" i="14"/>
  <c r="K248" i="14"/>
  <c r="H247" i="14"/>
  <c r="G247" i="14"/>
  <c r="E247" i="14"/>
  <c r="J247" i="14"/>
  <c r="F247" i="14"/>
  <c r="I247" i="14"/>
  <c r="Q247" i="32" l="1"/>
  <c r="X247" i="32" s="1"/>
  <c r="AE247" i="32" s="1"/>
  <c r="P247" i="32"/>
  <c r="W247" i="32" s="1"/>
  <c r="AD247" i="32" s="1"/>
  <c r="N247" i="32"/>
  <c r="U247" i="32" s="1"/>
  <c r="AB247" i="32" s="1"/>
  <c r="M247" i="32"/>
  <c r="T247" i="32" s="1"/>
  <c r="AA247" i="32" s="1"/>
  <c r="O247" i="32"/>
  <c r="V247" i="32" s="1"/>
  <c r="AC247" i="32" s="1"/>
  <c r="L247" i="32"/>
  <c r="S247" i="32" s="1"/>
  <c r="Z247" i="32" s="1"/>
  <c r="K248" i="32"/>
  <c r="B250" i="32"/>
  <c r="D248" i="32"/>
  <c r="E247" i="32"/>
  <c r="J247" i="32"/>
  <c r="I247" i="32"/>
  <c r="H247" i="32"/>
  <c r="G247" i="32"/>
  <c r="F247" i="32"/>
  <c r="Q248" i="31"/>
  <c r="X248" i="31" s="1"/>
  <c r="AE248" i="31" s="1"/>
  <c r="P248" i="31"/>
  <c r="W248" i="31" s="1"/>
  <c r="AD248" i="31" s="1"/>
  <c r="O248" i="31"/>
  <c r="V248" i="31" s="1"/>
  <c r="AC248" i="31" s="1"/>
  <c r="M248" i="31"/>
  <c r="T248" i="31" s="1"/>
  <c r="AA248" i="31" s="1"/>
  <c r="L248" i="31"/>
  <c r="S248" i="31" s="1"/>
  <c r="Z248" i="31" s="1"/>
  <c r="N248" i="31"/>
  <c r="U248" i="31" s="1"/>
  <c r="AB248" i="31" s="1"/>
  <c r="K249" i="31"/>
  <c r="D249" i="31"/>
  <c r="B251" i="31"/>
  <c r="E248" i="31"/>
  <c r="J248" i="31"/>
  <c r="I248" i="31"/>
  <c r="H248" i="31"/>
  <c r="G248" i="31"/>
  <c r="F248" i="31"/>
  <c r="O248" i="27"/>
  <c r="V248" i="27" s="1"/>
  <c r="AC248" i="27" s="1"/>
  <c r="N248" i="27"/>
  <c r="U248" i="27" s="1"/>
  <c r="AB248" i="27" s="1"/>
  <c r="Q248" i="27"/>
  <c r="X248" i="27" s="1"/>
  <c r="AE248" i="27" s="1"/>
  <c r="P248" i="27"/>
  <c r="W248" i="27" s="1"/>
  <c r="AD248" i="27" s="1"/>
  <c r="M248" i="27"/>
  <c r="T248" i="27" s="1"/>
  <c r="AA248" i="27" s="1"/>
  <c r="L248" i="27"/>
  <c r="S248" i="27" s="1"/>
  <c r="Z248" i="27" s="1"/>
  <c r="J248" i="27"/>
  <c r="F248" i="27"/>
  <c r="E248" i="27"/>
  <c r="H248" i="27"/>
  <c r="I248" i="27"/>
  <c r="G248" i="27"/>
  <c r="B251" i="27"/>
  <c r="K249" i="27"/>
  <c r="D249" i="27"/>
  <c r="D249" i="26"/>
  <c r="K249" i="26"/>
  <c r="B251" i="26"/>
  <c r="J248" i="26"/>
  <c r="I248" i="26"/>
  <c r="H248" i="26"/>
  <c r="G248" i="26"/>
  <c r="E248" i="26"/>
  <c r="F248" i="26"/>
  <c r="N248" i="26"/>
  <c r="U248" i="26" s="1"/>
  <c r="AB248" i="26" s="1"/>
  <c r="M248" i="26"/>
  <c r="T248" i="26" s="1"/>
  <c r="AA248" i="26" s="1"/>
  <c r="L248" i="26"/>
  <c r="S248" i="26" s="1"/>
  <c r="Z248" i="26" s="1"/>
  <c r="O248" i="26"/>
  <c r="V248" i="26" s="1"/>
  <c r="AC248" i="26" s="1"/>
  <c r="Q248" i="26"/>
  <c r="X248" i="26" s="1"/>
  <c r="AE248" i="26" s="1"/>
  <c r="P248" i="26"/>
  <c r="W248" i="26" s="1"/>
  <c r="AD248" i="26" s="1"/>
  <c r="P248" i="14"/>
  <c r="M248" i="14"/>
  <c r="O248" i="14"/>
  <c r="N248" i="14"/>
  <c r="Q248" i="14"/>
  <c r="L248" i="14"/>
  <c r="D249" i="14"/>
  <c r="B251" i="14"/>
  <c r="K249" i="14"/>
  <c r="F248" i="14"/>
  <c r="J248" i="14"/>
  <c r="E248" i="14"/>
  <c r="I248" i="14"/>
  <c r="H248" i="14"/>
  <c r="G248" i="14"/>
  <c r="D249" i="32" l="1"/>
  <c r="B251" i="32"/>
  <c r="K249" i="32"/>
  <c r="L248" i="32"/>
  <c r="S248" i="32" s="1"/>
  <c r="Z248" i="32" s="1"/>
  <c r="Q248" i="32"/>
  <c r="X248" i="32" s="1"/>
  <c r="AE248" i="32" s="1"/>
  <c r="P248" i="32"/>
  <c r="W248" i="32" s="1"/>
  <c r="AD248" i="32" s="1"/>
  <c r="O248" i="32"/>
  <c r="V248" i="32" s="1"/>
  <c r="AC248" i="32" s="1"/>
  <c r="N248" i="32"/>
  <c r="U248" i="32" s="1"/>
  <c r="AB248" i="32" s="1"/>
  <c r="M248" i="32"/>
  <c r="T248" i="32" s="1"/>
  <c r="AA248" i="32" s="1"/>
  <c r="I248" i="32"/>
  <c r="H248" i="32"/>
  <c r="J248" i="32"/>
  <c r="G248" i="32"/>
  <c r="F248" i="32"/>
  <c r="E248" i="32"/>
  <c r="L249" i="31"/>
  <c r="S249" i="31" s="1"/>
  <c r="Z249" i="31" s="1"/>
  <c r="Q249" i="31"/>
  <c r="X249" i="31" s="1"/>
  <c r="AE249" i="31" s="1"/>
  <c r="P249" i="31"/>
  <c r="W249" i="31" s="1"/>
  <c r="AD249" i="31" s="1"/>
  <c r="O249" i="31"/>
  <c r="V249" i="31" s="1"/>
  <c r="AC249" i="31" s="1"/>
  <c r="N249" i="31"/>
  <c r="U249" i="31" s="1"/>
  <c r="AB249" i="31" s="1"/>
  <c r="M249" i="31"/>
  <c r="T249" i="31" s="1"/>
  <c r="AA249" i="31" s="1"/>
  <c r="J249" i="31"/>
  <c r="H249" i="31"/>
  <c r="F249" i="31"/>
  <c r="E249" i="31"/>
  <c r="I249" i="31"/>
  <c r="G249" i="31"/>
  <c r="B252" i="31"/>
  <c r="K250" i="31"/>
  <c r="D250" i="31"/>
  <c r="N249" i="27"/>
  <c r="U249" i="27" s="1"/>
  <c r="AB249" i="27" s="1"/>
  <c r="M249" i="27"/>
  <c r="T249" i="27" s="1"/>
  <c r="AA249" i="27" s="1"/>
  <c r="L249" i="27"/>
  <c r="S249" i="27" s="1"/>
  <c r="Z249" i="27" s="1"/>
  <c r="P249" i="27"/>
  <c r="W249" i="27" s="1"/>
  <c r="AD249" i="27" s="1"/>
  <c r="Q249" i="27"/>
  <c r="X249" i="27" s="1"/>
  <c r="AE249" i="27" s="1"/>
  <c r="O249" i="27"/>
  <c r="V249" i="27" s="1"/>
  <c r="AC249" i="27" s="1"/>
  <c r="J249" i="27"/>
  <c r="G249" i="27"/>
  <c r="F249" i="27"/>
  <c r="I249" i="27"/>
  <c r="E249" i="27"/>
  <c r="H249" i="27"/>
  <c r="D250" i="27"/>
  <c r="K250" i="27"/>
  <c r="B252" i="27"/>
  <c r="Q249" i="26"/>
  <c r="X249" i="26" s="1"/>
  <c r="AE249" i="26" s="1"/>
  <c r="P249" i="26"/>
  <c r="W249" i="26" s="1"/>
  <c r="AD249" i="26" s="1"/>
  <c r="O249" i="26"/>
  <c r="V249" i="26" s="1"/>
  <c r="AC249" i="26" s="1"/>
  <c r="L249" i="26"/>
  <c r="S249" i="26" s="1"/>
  <c r="Z249" i="26" s="1"/>
  <c r="M249" i="26"/>
  <c r="T249" i="26" s="1"/>
  <c r="AA249" i="26" s="1"/>
  <c r="N249" i="26"/>
  <c r="U249" i="26" s="1"/>
  <c r="AB249" i="26" s="1"/>
  <c r="D250" i="26"/>
  <c r="B252" i="26"/>
  <c r="K250" i="26"/>
  <c r="J249" i="26"/>
  <c r="I249" i="26"/>
  <c r="H249" i="26"/>
  <c r="F249" i="26"/>
  <c r="E249" i="26"/>
  <c r="G249" i="26"/>
  <c r="J249" i="14"/>
  <c r="I249" i="14"/>
  <c r="H249" i="14"/>
  <c r="G249" i="14"/>
  <c r="F249" i="14"/>
  <c r="E249" i="14"/>
  <c r="L249" i="14"/>
  <c r="O249" i="14"/>
  <c r="N249" i="14"/>
  <c r="M249" i="14"/>
  <c r="Q249" i="14"/>
  <c r="P249" i="14"/>
  <c r="D250" i="14"/>
  <c r="B252" i="14"/>
  <c r="K250" i="14"/>
  <c r="P249" i="32" l="1"/>
  <c r="W249" i="32" s="1"/>
  <c r="AD249" i="32" s="1"/>
  <c r="O249" i="32"/>
  <c r="V249" i="32" s="1"/>
  <c r="AC249" i="32" s="1"/>
  <c r="Q249" i="32"/>
  <c r="X249" i="32" s="1"/>
  <c r="AE249" i="32" s="1"/>
  <c r="N249" i="32"/>
  <c r="U249" i="32" s="1"/>
  <c r="AB249" i="32" s="1"/>
  <c r="M249" i="32"/>
  <c r="T249" i="32" s="1"/>
  <c r="AA249" i="32" s="1"/>
  <c r="L249" i="32"/>
  <c r="S249" i="32" s="1"/>
  <c r="Z249" i="32" s="1"/>
  <c r="B252" i="32"/>
  <c r="K250" i="32"/>
  <c r="D250" i="32"/>
  <c r="G249" i="32"/>
  <c r="F249" i="32"/>
  <c r="H249" i="32"/>
  <c r="E249" i="32"/>
  <c r="J249" i="32"/>
  <c r="I249" i="32"/>
  <c r="Q250" i="31"/>
  <c r="X250" i="31" s="1"/>
  <c r="AE250" i="31" s="1"/>
  <c r="O250" i="31"/>
  <c r="V250" i="31" s="1"/>
  <c r="AC250" i="31" s="1"/>
  <c r="M250" i="31"/>
  <c r="T250" i="31" s="1"/>
  <c r="AA250" i="31" s="1"/>
  <c r="L250" i="31"/>
  <c r="S250" i="31" s="1"/>
  <c r="Z250" i="31" s="1"/>
  <c r="P250" i="31"/>
  <c r="W250" i="31" s="1"/>
  <c r="AD250" i="31" s="1"/>
  <c r="N250" i="31"/>
  <c r="U250" i="31" s="1"/>
  <c r="AB250" i="31" s="1"/>
  <c r="G250" i="31"/>
  <c r="F250" i="31"/>
  <c r="E250" i="31"/>
  <c r="J250" i="31"/>
  <c r="I250" i="31"/>
  <c r="H250" i="31"/>
  <c r="B253" i="31"/>
  <c r="K251" i="31"/>
  <c r="D251" i="31"/>
  <c r="O250" i="27"/>
  <c r="V250" i="27" s="1"/>
  <c r="AC250" i="27" s="1"/>
  <c r="N250" i="27"/>
  <c r="U250" i="27" s="1"/>
  <c r="AB250" i="27" s="1"/>
  <c r="Q250" i="27"/>
  <c r="X250" i="27" s="1"/>
  <c r="AE250" i="27" s="1"/>
  <c r="M250" i="27"/>
  <c r="T250" i="27" s="1"/>
  <c r="AA250" i="27" s="1"/>
  <c r="L250" i="27"/>
  <c r="S250" i="27" s="1"/>
  <c r="Z250" i="27" s="1"/>
  <c r="P250" i="27"/>
  <c r="W250" i="27" s="1"/>
  <c r="AD250" i="27" s="1"/>
  <c r="B253" i="27"/>
  <c r="K251" i="27"/>
  <c r="D251" i="27"/>
  <c r="G250" i="27"/>
  <c r="F250" i="27"/>
  <c r="J250" i="27"/>
  <c r="H250" i="27"/>
  <c r="I250" i="27"/>
  <c r="E250" i="27"/>
  <c r="K251" i="26"/>
  <c r="B253" i="26"/>
  <c r="D251" i="26"/>
  <c r="F250" i="26"/>
  <c r="E250" i="26"/>
  <c r="J250" i="26"/>
  <c r="I250" i="26"/>
  <c r="G250" i="26"/>
  <c r="H250" i="26"/>
  <c r="Q250" i="26"/>
  <c r="X250" i="26" s="1"/>
  <c r="AE250" i="26" s="1"/>
  <c r="P250" i="26"/>
  <c r="W250" i="26" s="1"/>
  <c r="AD250" i="26" s="1"/>
  <c r="N250" i="26"/>
  <c r="U250" i="26" s="1"/>
  <c r="AB250" i="26" s="1"/>
  <c r="M250" i="26"/>
  <c r="T250" i="26" s="1"/>
  <c r="AA250" i="26" s="1"/>
  <c r="L250" i="26"/>
  <c r="S250" i="26" s="1"/>
  <c r="Z250" i="26" s="1"/>
  <c r="O250" i="26"/>
  <c r="V250" i="26" s="1"/>
  <c r="AC250" i="26" s="1"/>
  <c r="L250" i="14"/>
  <c r="Q250" i="14"/>
  <c r="O250" i="14"/>
  <c r="N250" i="14"/>
  <c r="M250" i="14"/>
  <c r="P250" i="14"/>
  <c r="D251" i="14"/>
  <c r="K251" i="14"/>
  <c r="B253" i="14"/>
  <c r="H250" i="14"/>
  <c r="G250" i="14"/>
  <c r="J250" i="14"/>
  <c r="F250" i="14"/>
  <c r="E250" i="14"/>
  <c r="I250" i="14"/>
  <c r="N250" i="32" l="1"/>
  <c r="U250" i="32" s="1"/>
  <c r="AB250" i="32" s="1"/>
  <c r="M250" i="32"/>
  <c r="T250" i="32" s="1"/>
  <c r="AA250" i="32" s="1"/>
  <c r="Q250" i="32"/>
  <c r="X250" i="32" s="1"/>
  <c r="AE250" i="32" s="1"/>
  <c r="P250" i="32"/>
  <c r="W250" i="32" s="1"/>
  <c r="AD250" i="32" s="1"/>
  <c r="O250" i="32"/>
  <c r="V250" i="32" s="1"/>
  <c r="AC250" i="32" s="1"/>
  <c r="L250" i="32"/>
  <c r="S250" i="32" s="1"/>
  <c r="Z250" i="32" s="1"/>
  <c r="K251" i="32"/>
  <c r="D251" i="32"/>
  <c r="B253" i="32"/>
  <c r="J250" i="32"/>
  <c r="G250" i="32"/>
  <c r="E250" i="32"/>
  <c r="I250" i="32"/>
  <c r="H250" i="32"/>
  <c r="F250" i="32"/>
  <c r="N251" i="31"/>
  <c r="U251" i="31" s="1"/>
  <c r="AB251" i="31" s="1"/>
  <c r="M251" i="31"/>
  <c r="T251" i="31" s="1"/>
  <c r="AA251" i="31" s="1"/>
  <c r="L251" i="31"/>
  <c r="S251" i="31" s="1"/>
  <c r="Z251" i="31" s="1"/>
  <c r="P251" i="31"/>
  <c r="W251" i="31" s="1"/>
  <c r="AD251" i="31" s="1"/>
  <c r="O251" i="31"/>
  <c r="V251" i="31" s="1"/>
  <c r="AC251" i="31" s="1"/>
  <c r="Q251" i="31"/>
  <c r="X251" i="31" s="1"/>
  <c r="AE251" i="31" s="1"/>
  <c r="J251" i="31"/>
  <c r="H251" i="31"/>
  <c r="G251" i="31"/>
  <c r="I251" i="31"/>
  <c r="F251" i="31"/>
  <c r="E251" i="31"/>
  <c r="B254" i="31"/>
  <c r="K252" i="31"/>
  <c r="D252" i="31"/>
  <c r="O251" i="27"/>
  <c r="V251" i="27" s="1"/>
  <c r="AC251" i="27" s="1"/>
  <c r="N251" i="27"/>
  <c r="U251" i="27" s="1"/>
  <c r="AB251" i="27" s="1"/>
  <c r="L251" i="27"/>
  <c r="S251" i="27" s="1"/>
  <c r="Z251" i="27" s="1"/>
  <c r="Q251" i="27"/>
  <c r="X251" i="27" s="1"/>
  <c r="AE251" i="27" s="1"/>
  <c r="P251" i="27"/>
  <c r="W251" i="27" s="1"/>
  <c r="AD251" i="27" s="1"/>
  <c r="M251" i="27"/>
  <c r="T251" i="27" s="1"/>
  <c r="AA251" i="27" s="1"/>
  <c r="B254" i="27"/>
  <c r="K252" i="27"/>
  <c r="D252" i="27"/>
  <c r="J251" i="27"/>
  <c r="I251" i="27"/>
  <c r="H251" i="27"/>
  <c r="G251" i="27"/>
  <c r="E251" i="27"/>
  <c r="F251" i="27"/>
  <c r="D252" i="26"/>
  <c r="K252" i="26"/>
  <c r="B254" i="26"/>
  <c r="J251" i="26"/>
  <c r="I251" i="26"/>
  <c r="H251" i="26"/>
  <c r="G251" i="26"/>
  <c r="F251" i="26"/>
  <c r="E251" i="26"/>
  <c r="N251" i="26"/>
  <c r="U251" i="26" s="1"/>
  <c r="AB251" i="26" s="1"/>
  <c r="M251" i="26"/>
  <c r="T251" i="26" s="1"/>
  <c r="AA251" i="26" s="1"/>
  <c r="L251" i="26"/>
  <c r="S251" i="26" s="1"/>
  <c r="Z251" i="26" s="1"/>
  <c r="Q251" i="26"/>
  <c r="X251" i="26" s="1"/>
  <c r="AE251" i="26" s="1"/>
  <c r="O251" i="26"/>
  <c r="V251" i="26" s="1"/>
  <c r="AC251" i="26" s="1"/>
  <c r="P251" i="26"/>
  <c r="W251" i="26" s="1"/>
  <c r="AD251" i="26" s="1"/>
  <c r="D252" i="14"/>
  <c r="B254" i="14"/>
  <c r="K252" i="14"/>
  <c r="P251" i="14"/>
  <c r="Q251" i="14"/>
  <c r="M251" i="14"/>
  <c r="L251" i="14"/>
  <c r="O251" i="14"/>
  <c r="N251" i="14"/>
  <c r="H251" i="14"/>
  <c r="G251" i="14"/>
  <c r="E251" i="14"/>
  <c r="F251" i="14"/>
  <c r="I251" i="14"/>
  <c r="J251" i="14"/>
  <c r="I251" i="32" l="1"/>
  <c r="H251" i="32"/>
  <c r="F251" i="32"/>
  <c r="E251" i="32"/>
  <c r="J251" i="32"/>
  <c r="G251" i="32"/>
  <c r="D252" i="32"/>
  <c r="B254" i="32"/>
  <c r="K252" i="32"/>
  <c r="Q251" i="32"/>
  <c r="X251" i="32" s="1"/>
  <c r="AE251" i="32" s="1"/>
  <c r="P251" i="32"/>
  <c r="W251" i="32" s="1"/>
  <c r="AD251" i="32" s="1"/>
  <c r="O251" i="32"/>
  <c r="V251" i="32" s="1"/>
  <c r="AC251" i="32" s="1"/>
  <c r="N251" i="32"/>
  <c r="U251" i="32" s="1"/>
  <c r="AB251" i="32" s="1"/>
  <c r="L251" i="32"/>
  <c r="S251" i="32" s="1"/>
  <c r="Z251" i="32" s="1"/>
  <c r="M251" i="32"/>
  <c r="T251" i="32" s="1"/>
  <c r="AA251" i="32" s="1"/>
  <c r="Q252" i="31"/>
  <c r="X252" i="31" s="1"/>
  <c r="AE252" i="31" s="1"/>
  <c r="O252" i="31"/>
  <c r="V252" i="31" s="1"/>
  <c r="AC252" i="31" s="1"/>
  <c r="N252" i="31"/>
  <c r="U252" i="31" s="1"/>
  <c r="AB252" i="31" s="1"/>
  <c r="M252" i="31"/>
  <c r="T252" i="31" s="1"/>
  <c r="AA252" i="31" s="1"/>
  <c r="L252" i="31"/>
  <c r="S252" i="31" s="1"/>
  <c r="Z252" i="31" s="1"/>
  <c r="P252" i="31"/>
  <c r="W252" i="31" s="1"/>
  <c r="AD252" i="31" s="1"/>
  <c r="I252" i="31"/>
  <c r="H252" i="31"/>
  <c r="G252" i="31"/>
  <c r="F252" i="31"/>
  <c r="E252" i="31"/>
  <c r="J252" i="31"/>
  <c r="D253" i="31"/>
  <c r="B255" i="31"/>
  <c r="K253" i="31"/>
  <c r="Q252" i="27"/>
  <c r="X252" i="27" s="1"/>
  <c r="AE252" i="27" s="1"/>
  <c r="P252" i="27"/>
  <c r="W252" i="27" s="1"/>
  <c r="AD252" i="27" s="1"/>
  <c r="O252" i="27"/>
  <c r="V252" i="27" s="1"/>
  <c r="AC252" i="27" s="1"/>
  <c r="N252" i="27"/>
  <c r="U252" i="27" s="1"/>
  <c r="AB252" i="27" s="1"/>
  <c r="M252" i="27"/>
  <c r="T252" i="27" s="1"/>
  <c r="AA252" i="27" s="1"/>
  <c r="L252" i="27"/>
  <c r="S252" i="27" s="1"/>
  <c r="Z252" i="27" s="1"/>
  <c r="J252" i="27"/>
  <c r="G252" i="27"/>
  <c r="F252" i="27"/>
  <c r="E252" i="27"/>
  <c r="I252" i="27"/>
  <c r="H252" i="27"/>
  <c r="K253" i="27"/>
  <c r="D253" i="27"/>
  <c r="B255" i="27"/>
  <c r="Q252" i="26"/>
  <c r="X252" i="26" s="1"/>
  <c r="AE252" i="26" s="1"/>
  <c r="P252" i="26"/>
  <c r="W252" i="26" s="1"/>
  <c r="AD252" i="26" s="1"/>
  <c r="O252" i="26"/>
  <c r="V252" i="26" s="1"/>
  <c r="AC252" i="26" s="1"/>
  <c r="N252" i="26"/>
  <c r="U252" i="26" s="1"/>
  <c r="AB252" i="26" s="1"/>
  <c r="M252" i="26"/>
  <c r="T252" i="26" s="1"/>
  <c r="AA252" i="26" s="1"/>
  <c r="L252" i="26"/>
  <c r="S252" i="26" s="1"/>
  <c r="Z252" i="26" s="1"/>
  <c r="D253" i="26"/>
  <c r="K253" i="26"/>
  <c r="B255" i="26"/>
  <c r="J252" i="26"/>
  <c r="I252" i="26"/>
  <c r="H252" i="26"/>
  <c r="F252" i="26"/>
  <c r="E252" i="26"/>
  <c r="G252" i="26"/>
  <c r="D253" i="14"/>
  <c r="B255" i="14"/>
  <c r="K253" i="14"/>
  <c r="P252" i="14"/>
  <c r="N252" i="14"/>
  <c r="M252" i="14"/>
  <c r="Q252" i="14"/>
  <c r="L252" i="14"/>
  <c r="O252" i="14"/>
  <c r="F252" i="14"/>
  <c r="J252" i="14"/>
  <c r="E252" i="14"/>
  <c r="I252" i="14"/>
  <c r="G252" i="14"/>
  <c r="H252" i="14"/>
  <c r="J252" i="32" l="1"/>
  <c r="I252" i="32"/>
  <c r="G252" i="32"/>
  <c r="H252" i="32"/>
  <c r="F252" i="32"/>
  <c r="E252" i="32"/>
  <c r="P252" i="32"/>
  <c r="W252" i="32" s="1"/>
  <c r="AD252" i="32" s="1"/>
  <c r="O252" i="32"/>
  <c r="V252" i="32" s="1"/>
  <c r="AC252" i="32" s="1"/>
  <c r="M252" i="32"/>
  <c r="T252" i="32" s="1"/>
  <c r="AA252" i="32" s="1"/>
  <c r="L252" i="32"/>
  <c r="S252" i="32" s="1"/>
  <c r="Z252" i="32" s="1"/>
  <c r="Q252" i="32"/>
  <c r="X252" i="32" s="1"/>
  <c r="AE252" i="32" s="1"/>
  <c r="N252" i="32"/>
  <c r="U252" i="32" s="1"/>
  <c r="AB252" i="32" s="1"/>
  <c r="K253" i="32"/>
  <c r="D253" i="32"/>
  <c r="B255" i="32"/>
  <c r="P253" i="31"/>
  <c r="W253" i="31" s="1"/>
  <c r="AD253" i="31" s="1"/>
  <c r="O253" i="31"/>
  <c r="V253" i="31" s="1"/>
  <c r="AC253" i="31" s="1"/>
  <c r="N253" i="31"/>
  <c r="U253" i="31" s="1"/>
  <c r="AB253" i="31" s="1"/>
  <c r="M253" i="31"/>
  <c r="T253" i="31" s="1"/>
  <c r="AA253" i="31" s="1"/>
  <c r="L253" i="31"/>
  <c r="S253" i="31" s="1"/>
  <c r="Z253" i="31" s="1"/>
  <c r="Q253" i="31"/>
  <c r="X253" i="31" s="1"/>
  <c r="AE253" i="31" s="1"/>
  <c r="K254" i="31"/>
  <c r="D254" i="31"/>
  <c r="B256" i="31"/>
  <c r="J253" i="31"/>
  <c r="I253" i="31"/>
  <c r="H253" i="31"/>
  <c r="G253" i="31"/>
  <c r="F253" i="31"/>
  <c r="E253" i="31"/>
  <c r="B256" i="27"/>
  <c r="K254" i="27"/>
  <c r="D254" i="27"/>
  <c r="G253" i="27"/>
  <c r="F253" i="27"/>
  <c r="J253" i="27"/>
  <c r="I253" i="27"/>
  <c r="H253" i="27"/>
  <c r="E253" i="27"/>
  <c r="O253" i="27"/>
  <c r="V253" i="27" s="1"/>
  <c r="AC253" i="27" s="1"/>
  <c r="N253" i="27"/>
  <c r="U253" i="27" s="1"/>
  <c r="AB253" i="27" s="1"/>
  <c r="M253" i="27"/>
  <c r="T253" i="27" s="1"/>
  <c r="AA253" i="27" s="1"/>
  <c r="P253" i="27"/>
  <c r="W253" i="27" s="1"/>
  <c r="AD253" i="27" s="1"/>
  <c r="L253" i="27"/>
  <c r="S253" i="27" s="1"/>
  <c r="Z253" i="27" s="1"/>
  <c r="Q253" i="27"/>
  <c r="X253" i="27" s="1"/>
  <c r="AE253" i="27" s="1"/>
  <c r="F253" i="26"/>
  <c r="E253" i="26"/>
  <c r="I253" i="26"/>
  <c r="H253" i="26"/>
  <c r="J253" i="26"/>
  <c r="G253" i="26"/>
  <c r="B256" i="26"/>
  <c r="D254" i="26"/>
  <c r="K254" i="26"/>
  <c r="Q253" i="26"/>
  <c r="X253" i="26" s="1"/>
  <c r="AE253" i="26" s="1"/>
  <c r="P253" i="26"/>
  <c r="W253" i="26" s="1"/>
  <c r="AD253" i="26" s="1"/>
  <c r="N253" i="26"/>
  <c r="U253" i="26" s="1"/>
  <c r="AB253" i="26" s="1"/>
  <c r="M253" i="26"/>
  <c r="T253" i="26" s="1"/>
  <c r="AA253" i="26" s="1"/>
  <c r="L253" i="26"/>
  <c r="S253" i="26" s="1"/>
  <c r="Z253" i="26" s="1"/>
  <c r="O253" i="26"/>
  <c r="V253" i="26" s="1"/>
  <c r="AC253" i="26" s="1"/>
  <c r="O253" i="14"/>
  <c r="N253" i="14"/>
  <c r="M253" i="14"/>
  <c r="Q253" i="14"/>
  <c r="P253" i="14"/>
  <c r="L253" i="14"/>
  <c r="D254" i="14"/>
  <c r="B256" i="14"/>
  <c r="K254" i="14"/>
  <c r="J253" i="14"/>
  <c r="E253" i="14"/>
  <c r="I253" i="14"/>
  <c r="H253" i="14"/>
  <c r="G253" i="14"/>
  <c r="F253" i="14"/>
  <c r="B256" i="32" l="1"/>
  <c r="K254" i="32"/>
  <c r="D254" i="32"/>
  <c r="J253" i="32"/>
  <c r="H253" i="32"/>
  <c r="G253" i="32"/>
  <c r="F253" i="32"/>
  <c r="E253" i="32"/>
  <c r="I253" i="32"/>
  <c r="Q253" i="32"/>
  <c r="X253" i="32" s="1"/>
  <c r="AE253" i="32" s="1"/>
  <c r="P253" i="32"/>
  <c r="W253" i="32" s="1"/>
  <c r="AD253" i="32" s="1"/>
  <c r="N253" i="32"/>
  <c r="U253" i="32" s="1"/>
  <c r="AB253" i="32" s="1"/>
  <c r="O253" i="32"/>
  <c r="V253" i="32" s="1"/>
  <c r="AC253" i="32" s="1"/>
  <c r="M253" i="32"/>
  <c r="T253" i="32" s="1"/>
  <c r="AA253" i="32" s="1"/>
  <c r="L253" i="32"/>
  <c r="S253" i="32" s="1"/>
  <c r="Z253" i="32" s="1"/>
  <c r="D255" i="31"/>
  <c r="B257" i="31"/>
  <c r="K255" i="31"/>
  <c r="J254" i="31"/>
  <c r="I254" i="31"/>
  <c r="H254" i="31"/>
  <c r="G254" i="31"/>
  <c r="E254" i="31"/>
  <c r="F254" i="31"/>
  <c r="Q254" i="31"/>
  <c r="X254" i="31" s="1"/>
  <c r="AE254" i="31" s="1"/>
  <c r="P254" i="31"/>
  <c r="W254" i="31" s="1"/>
  <c r="AD254" i="31" s="1"/>
  <c r="O254" i="31"/>
  <c r="V254" i="31" s="1"/>
  <c r="AC254" i="31" s="1"/>
  <c r="N254" i="31"/>
  <c r="U254" i="31" s="1"/>
  <c r="AB254" i="31" s="1"/>
  <c r="M254" i="31"/>
  <c r="T254" i="31" s="1"/>
  <c r="AA254" i="31" s="1"/>
  <c r="L254" i="31"/>
  <c r="S254" i="31" s="1"/>
  <c r="Z254" i="31" s="1"/>
  <c r="O254" i="27"/>
  <c r="V254" i="27" s="1"/>
  <c r="AC254" i="27" s="1"/>
  <c r="N254" i="27"/>
  <c r="U254" i="27" s="1"/>
  <c r="AB254" i="27" s="1"/>
  <c r="Q254" i="27"/>
  <c r="X254" i="27" s="1"/>
  <c r="AE254" i="27" s="1"/>
  <c r="P254" i="27"/>
  <c r="W254" i="27" s="1"/>
  <c r="AD254" i="27" s="1"/>
  <c r="M254" i="27"/>
  <c r="T254" i="27" s="1"/>
  <c r="AA254" i="27" s="1"/>
  <c r="L254" i="27"/>
  <c r="S254" i="27" s="1"/>
  <c r="Z254" i="27" s="1"/>
  <c r="J254" i="27"/>
  <c r="I254" i="27"/>
  <c r="G254" i="27"/>
  <c r="F254" i="27"/>
  <c r="E254" i="27"/>
  <c r="H254" i="27"/>
  <c r="B257" i="27"/>
  <c r="K255" i="27"/>
  <c r="D255" i="27"/>
  <c r="J254" i="26"/>
  <c r="I254" i="26"/>
  <c r="H254" i="26"/>
  <c r="G254" i="26"/>
  <c r="F254" i="26"/>
  <c r="E254" i="26"/>
  <c r="Q254" i="26"/>
  <c r="X254" i="26" s="1"/>
  <c r="AE254" i="26" s="1"/>
  <c r="N254" i="26"/>
  <c r="U254" i="26" s="1"/>
  <c r="AB254" i="26" s="1"/>
  <c r="M254" i="26"/>
  <c r="T254" i="26" s="1"/>
  <c r="AA254" i="26" s="1"/>
  <c r="L254" i="26"/>
  <c r="S254" i="26" s="1"/>
  <c r="Z254" i="26" s="1"/>
  <c r="P254" i="26"/>
  <c r="W254" i="26" s="1"/>
  <c r="AD254" i="26" s="1"/>
  <c r="O254" i="26"/>
  <c r="V254" i="26" s="1"/>
  <c r="AC254" i="26" s="1"/>
  <c r="K255" i="26"/>
  <c r="B257" i="26"/>
  <c r="D255" i="26"/>
  <c r="L254" i="14"/>
  <c r="Q254" i="14"/>
  <c r="O254" i="14"/>
  <c r="N254" i="14"/>
  <c r="P254" i="14"/>
  <c r="M254" i="14"/>
  <c r="J254" i="14"/>
  <c r="F254" i="14"/>
  <c r="H254" i="14"/>
  <c r="I254" i="14"/>
  <c r="G254" i="14"/>
  <c r="E254" i="14"/>
  <c r="D255" i="14"/>
  <c r="K255" i="14"/>
  <c r="B257" i="14"/>
  <c r="F254" i="32" l="1"/>
  <c r="E254" i="32"/>
  <c r="I254" i="32"/>
  <c r="J254" i="32"/>
  <c r="H254" i="32"/>
  <c r="G254" i="32"/>
  <c r="Q254" i="32"/>
  <c r="X254" i="32" s="1"/>
  <c r="AE254" i="32" s="1"/>
  <c r="O254" i="32"/>
  <c r="V254" i="32" s="1"/>
  <c r="AC254" i="32" s="1"/>
  <c r="N254" i="32"/>
  <c r="U254" i="32" s="1"/>
  <c r="AB254" i="32" s="1"/>
  <c r="M254" i="32"/>
  <c r="T254" i="32" s="1"/>
  <c r="AA254" i="32" s="1"/>
  <c r="L254" i="32"/>
  <c r="S254" i="32" s="1"/>
  <c r="Z254" i="32" s="1"/>
  <c r="P254" i="32"/>
  <c r="W254" i="32" s="1"/>
  <c r="AD254" i="32" s="1"/>
  <c r="D255" i="32"/>
  <c r="K255" i="32"/>
  <c r="B257" i="32"/>
  <c r="B258" i="31"/>
  <c r="K256" i="31"/>
  <c r="D256" i="31"/>
  <c r="Q255" i="31"/>
  <c r="X255" i="31" s="1"/>
  <c r="AE255" i="31" s="1"/>
  <c r="P255" i="31"/>
  <c r="W255" i="31" s="1"/>
  <c r="AD255" i="31" s="1"/>
  <c r="O255" i="31"/>
  <c r="V255" i="31" s="1"/>
  <c r="AC255" i="31" s="1"/>
  <c r="N255" i="31"/>
  <c r="U255" i="31" s="1"/>
  <c r="AB255" i="31" s="1"/>
  <c r="M255" i="31"/>
  <c r="T255" i="31" s="1"/>
  <c r="AA255" i="31" s="1"/>
  <c r="L255" i="31"/>
  <c r="S255" i="31" s="1"/>
  <c r="Z255" i="31" s="1"/>
  <c r="F255" i="31"/>
  <c r="E255" i="31"/>
  <c r="J255" i="31"/>
  <c r="I255" i="31"/>
  <c r="H255" i="31"/>
  <c r="G255" i="31"/>
  <c r="J255" i="27"/>
  <c r="G255" i="27"/>
  <c r="F255" i="27"/>
  <c r="E255" i="27"/>
  <c r="I255" i="27"/>
  <c r="H255" i="27"/>
  <c r="Q255" i="27"/>
  <c r="X255" i="27" s="1"/>
  <c r="AE255" i="27" s="1"/>
  <c r="P255" i="27"/>
  <c r="W255" i="27" s="1"/>
  <c r="AD255" i="27" s="1"/>
  <c r="O255" i="27"/>
  <c r="V255" i="27" s="1"/>
  <c r="AC255" i="27" s="1"/>
  <c r="N255" i="27"/>
  <c r="U255" i="27" s="1"/>
  <c r="AB255" i="27" s="1"/>
  <c r="M255" i="27"/>
  <c r="T255" i="27" s="1"/>
  <c r="AA255" i="27" s="1"/>
  <c r="L255" i="27"/>
  <c r="S255" i="27" s="1"/>
  <c r="Z255" i="27" s="1"/>
  <c r="B258" i="27"/>
  <c r="K256" i="27"/>
  <c r="D256" i="27"/>
  <c r="K256" i="26"/>
  <c r="D256" i="26"/>
  <c r="B258" i="26"/>
  <c r="J255" i="26"/>
  <c r="H255" i="26"/>
  <c r="G255" i="26"/>
  <c r="F255" i="26"/>
  <c r="E255" i="26"/>
  <c r="I255" i="26"/>
  <c r="M255" i="26"/>
  <c r="T255" i="26" s="1"/>
  <c r="AA255" i="26" s="1"/>
  <c r="L255" i="26"/>
  <c r="S255" i="26" s="1"/>
  <c r="Z255" i="26" s="1"/>
  <c r="N255" i="26"/>
  <c r="U255" i="26" s="1"/>
  <c r="AB255" i="26" s="1"/>
  <c r="Q255" i="26"/>
  <c r="X255" i="26" s="1"/>
  <c r="AE255" i="26" s="1"/>
  <c r="O255" i="26"/>
  <c r="V255" i="26" s="1"/>
  <c r="AC255" i="26" s="1"/>
  <c r="P255" i="26"/>
  <c r="W255" i="26" s="1"/>
  <c r="AD255" i="26" s="1"/>
  <c r="D256" i="14"/>
  <c r="B258" i="14"/>
  <c r="K256" i="14"/>
  <c r="Q255" i="14"/>
  <c r="P255" i="14"/>
  <c r="N255" i="14"/>
  <c r="O255" i="14"/>
  <c r="L255" i="14"/>
  <c r="M255" i="14"/>
  <c r="H255" i="14"/>
  <c r="G255" i="14"/>
  <c r="E255" i="14"/>
  <c r="J255" i="14"/>
  <c r="F255" i="14"/>
  <c r="I255" i="14"/>
  <c r="B258" i="32" l="1"/>
  <c r="D256" i="32"/>
  <c r="K256" i="32"/>
  <c r="M255" i="32"/>
  <c r="T255" i="32" s="1"/>
  <c r="AA255" i="32" s="1"/>
  <c r="L255" i="32"/>
  <c r="S255" i="32" s="1"/>
  <c r="Z255" i="32" s="1"/>
  <c r="P255" i="32"/>
  <c r="W255" i="32" s="1"/>
  <c r="AD255" i="32" s="1"/>
  <c r="Q255" i="32"/>
  <c r="X255" i="32" s="1"/>
  <c r="AE255" i="32" s="1"/>
  <c r="O255" i="32"/>
  <c r="V255" i="32" s="1"/>
  <c r="AC255" i="32" s="1"/>
  <c r="N255" i="32"/>
  <c r="U255" i="32" s="1"/>
  <c r="AB255" i="32" s="1"/>
  <c r="J255" i="32"/>
  <c r="I255" i="32"/>
  <c r="H255" i="32"/>
  <c r="G255" i="32"/>
  <c r="F255" i="32"/>
  <c r="E255" i="32"/>
  <c r="J256" i="31"/>
  <c r="I256" i="31"/>
  <c r="H256" i="31"/>
  <c r="G256" i="31"/>
  <c r="F256" i="31"/>
  <c r="E256" i="31"/>
  <c r="M256" i="31"/>
  <c r="T256" i="31" s="1"/>
  <c r="AA256" i="31" s="1"/>
  <c r="L256" i="31"/>
  <c r="S256" i="31" s="1"/>
  <c r="Z256" i="31" s="1"/>
  <c r="Q256" i="31"/>
  <c r="X256" i="31" s="1"/>
  <c r="AE256" i="31" s="1"/>
  <c r="P256" i="31"/>
  <c r="W256" i="31" s="1"/>
  <c r="AD256" i="31" s="1"/>
  <c r="O256" i="31"/>
  <c r="V256" i="31" s="1"/>
  <c r="AC256" i="31" s="1"/>
  <c r="N256" i="31"/>
  <c r="U256" i="31" s="1"/>
  <c r="AB256" i="31" s="1"/>
  <c r="D257" i="31"/>
  <c r="B259" i="31"/>
  <c r="K257" i="31"/>
  <c r="G256" i="27"/>
  <c r="F256" i="27"/>
  <c r="J256" i="27"/>
  <c r="I256" i="27"/>
  <c r="H256" i="27"/>
  <c r="E256" i="27"/>
  <c r="P256" i="27"/>
  <c r="W256" i="27" s="1"/>
  <c r="AD256" i="27" s="1"/>
  <c r="O256" i="27"/>
  <c r="V256" i="27" s="1"/>
  <c r="AC256" i="27" s="1"/>
  <c r="N256" i="27"/>
  <c r="U256" i="27" s="1"/>
  <c r="AB256" i="27" s="1"/>
  <c r="M256" i="27"/>
  <c r="T256" i="27" s="1"/>
  <c r="AA256" i="27" s="1"/>
  <c r="L256" i="27"/>
  <c r="S256" i="27" s="1"/>
  <c r="Z256" i="27" s="1"/>
  <c r="Q256" i="27"/>
  <c r="X256" i="27" s="1"/>
  <c r="AE256" i="27" s="1"/>
  <c r="B259" i="27"/>
  <c r="K257" i="27"/>
  <c r="D257" i="27"/>
  <c r="I256" i="26"/>
  <c r="J256" i="26"/>
  <c r="H256" i="26"/>
  <c r="F256" i="26"/>
  <c r="E256" i="26"/>
  <c r="G256" i="26"/>
  <c r="D257" i="26"/>
  <c r="B259" i="26"/>
  <c r="K257" i="26"/>
  <c r="Q256" i="26"/>
  <c r="X256" i="26" s="1"/>
  <c r="AE256" i="26" s="1"/>
  <c r="P256" i="26"/>
  <c r="W256" i="26" s="1"/>
  <c r="AD256" i="26" s="1"/>
  <c r="M256" i="26"/>
  <c r="T256" i="26" s="1"/>
  <c r="AA256" i="26" s="1"/>
  <c r="L256" i="26"/>
  <c r="S256" i="26" s="1"/>
  <c r="Z256" i="26" s="1"/>
  <c r="N256" i="26"/>
  <c r="U256" i="26" s="1"/>
  <c r="AB256" i="26" s="1"/>
  <c r="O256" i="26"/>
  <c r="V256" i="26" s="1"/>
  <c r="AC256" i="26" s="1"/>
  <c r="D257" i="14"/>
  <c r="B259" i="14"/>
  <c r="K257" i="14"/>
  <c r="Q256" i="14"/>
  <c r="N256" i="14"/>
  <c r="M256" i="14"/>
  <c r="O256" i="14"/>
  <c r="L256" i="14"/>
  <c r="P256" i="14"/>
  <c r="J256" i="14"/>
  <c r="F256" i="14"/>
  <c r="E256" i="14"/>
  <c r="G256" i="14"/>
  <c r="I256" i="14"/>
  <c r="H256" i="14"/>
  <c r="Q256" i="32" l="1"/>
  <c r="X256" i="32" s="1"/>
  <c r="AE256" i="32" s="1"/>
  <c r="P256" i="32"/>
  <c r="W256" i="32" s="1"/>
  <c r="AD256" i="32" s="1"/>
  <c r="O256" i="32"/>
  <c r="V256" i="32" s="1"/>
  <c r="AC256" i="32" s="1"/>
  <c r="N256" i="32"/>
  <c r="U256" i="32" s="1"/>
  <c r="AB256" i="32" s="1"/>
  <c r="M256" i="32"/>
  <c r="T256" i="32" s="1"/>
  <c r="AA256" i="32" s="1"/>
  <c r="L256" i="32"/>
  <c r="S256" i="32" s="1"/>
  <c r="Z256" i="32" s="1"/>
  <c r="H256" i="32"/>
  <c r="G256" i="32"/>
  <c r="E256" i="32"/>
  <c r="J256" i="32"/>
  <c r="I256" i="32"/>
  <c r="F256" i="32"/>
  <c r="D257" i="32"/>
  <c r="B259" i="32"/>
  <c r="K257" i="32"/>
  <c r="D258" i="31"/>
  <c r="K258" i="31"/>
  <c r="B260" i="31"/>
  <c r="Q257" i="31"/>
  <c r="X257" i="31" s="1"/>
  <c r="AE257" i="31" s="1"/>
  <c r="P257" i="31"/>
  <c r="W257" i="31" s="1"/>
  <c r="AD257" i="31" s="1"/>
  <c r="O257" i="31"/>
  <c r="V257" i="31" s="1"/>
  <c r="AC257" i="31" s="1"/>
  <c r="N257" i="31"/>
  <c r="U257" i="31" s="1"/>
  <c r="AB257" i="31" s="1"/>
  <c r="M257" i="31"/>
  <c r="T257" i="31" s="1"/>
  <c r="AA257" i="31" s="1"/>
  <c r="L257" i="31"/>
  <c r="S257" i="31" s="1"/>
  <c r="Z257" i="31" s="1"/>
  <c r="H257" i="31"/>
  <c r="G257" i="31"/>
  <c r="F257" i="31"/>
  <c r="E257" i="31"/>
  <c r="I257" i="31"/>
  <c r="J257" i="31"/>
  <c r="J257" i="27"/>
  <c r="I257" i="27"/>
  <c r="H257" i="27"/>
  <c r="G257" i="27"/>
  <c r="F257" i="27"/>
  <c r="E257" i="27"/>
  <c r="O257" i="27"/>
  <c r="V257" i="27" s="1"/>
  <c r="AC257" i="27" s="1"/>
  <c r="N257" i="27"/>
  <c r="U257" i="27" s="1"/>
  <c r="AB257" i="27" s="1"/>
  <c r="L257" i="27"/>
  <c r="S257" i="27" s="1"/>
  <c r="Z257" i="27" s="1"/>
  <c r="Q257" i="27"/>
  <c r="X257" i="27" s="1"/>
  <c r="AE257" i="27" s="1"/>
  <c r="P257" i="27"/>
  <c r="W257" i="27" s="1"/>
  <c r="AD257" i="27" s="1"/>
  <c r="M257" i="27"/>
  <c r="T257" i="27" s="1"/>
  <c r="AA257" i="27" s="1"/>
  <c r="B260" i="27"/>
  <c r="K258" i="27"/>
  <c r="D258" i="27"/>
  <c r="Q257" i="26"/>
  <c r="X257" i="26" s="1"/>
  <c r="AE257" i="26" s="1"/>
  <c r="P257" i="26"/>
  <c r="W257" i="26" s="1"/>
  <c r="AD257" i="26" s="1"/>
  <c r="O257" i="26"/>
  <c r="V257" i="26" s="1"/>
  <c r="AC257" i="26" s="1"/>
  <c r="N257" i="26"/>
  <c r="U257" i="26" s="1"/>
  <c r="AB257" i="26" s="1"/>
  <c r="M257" i="26"/>
  <c r="T257" i="26" s="1"/>
  <c r="AA257" i="26" s="1"/>
  <c r="L257" i="26"/>
  <c r="S257" i="26" s="1"/>
  <c r="Z257" i="26" s="1"/>
  <c r="B260" i="26"/>
  <c r="D258" i="26"/>
  <c r="K258" i="26"/>
  <c r="E257" i="26"/>
  <c r="J257" i="26"/>
  <c r="I257" i="26"/>
  <c r="H257" i="26"/>
  <c r="F257" i="26"/>
  <c r="G257" i="26"/>
  <c r="B260" i="14"/>
  <c r="D258" i="14"/>
  <c r="K258" i="14"/>
  <c r="O257" i="14"/>
  <c r="N257" i="14"/>
  <c r="M257" i="14"/>
  <c r="Q257" i="14"/>
  <c r="L257" i="14"/>
  <c r="P257" i="14"/>
  <c r="F257" i="14"/>
  <c r="J257" i="14"/>
  <c r="H257" i="14"/>
  <c r="E257" i="14"/>
  <c r="I257" i="14"/>
  <c r="G257" i="14"/>
  <c r="P257" i="32" l="1"/>
  <c r="W257" i="32" s="1"/>
  <c r="AD257" i="32" s="1"/>
  <c r="O257" i="32"/>
  <c r="V257" i="32" s="1"/>
  <c r="AC257" i="32" s="1"/>
  <c r="N257" i="32"/>
  <c r="U257" i="32" s="1"/>
  <c r="AB257" i="32" s="1"/>
  <c r="M257" i="32"/>
  <c r="T257" i="32" s="1"/>
  <c r="AA257" i="32" s="1"/>
  <c r="L257" i="32"/>
  <c r="S257" i="32" s="1"/>
  <c r="Z257" i="32" s="1"/>
  <c r="Q257" i="32"/>
  <c r="X257" i="32" s="1"/>
  <c r="AE257" i="32" s="1"/>
  <c r="D258" i="32"/>
  <c r="B260" i="32"/>
  <c r="K258" i="32"/>
  <c r="J257" i="32"/>
  <c r="I257" i="32"/>
  <c r="E257" i="32"/>
  <c r="H257" i="32"/>
  <c r="G257" i="32"/>
  <c r="F257" i="32"/>
  <c r="P258" i="31"/>
  <c r="W258" i="31" s="1"/>
  <c r="AD258" i="31" s="1"/>
  <c r="Q258" i="31"/>
  <c r="X258" i="31" s="1"/>
  <c r="AE258" i="31" s="1"/>
  <c r="O258" i="31"/>
  <c r="V258" i="31" s="1"/>
  <c r="AC258" i="31" s="1"/>
  <c r="N258" i="31"/>
  <c r="U258" i="31" s="1"/>
  <c r="AB258" i="31" s="1"/>
  <c r="M258" i="31"/>
  <c r="T258" i="31" s="1"/>
  <c r="AA258" i="31" s="1"/>
  <c r="L258" i="31"/>
  <c r="S258" i="31" s="1"/>
  <c r="Z258" i="31" s="1"/>
  <c r="K259" i="31"/>
  <c r="B261" i="31"/>
  <c r="D259" i="31"/>
  <c r="J258" i="31"/>
  <c r="I258" i="31"/>
  <c r="H258" i="31"/>
  <c r="G258" i="31"/>
  <c r="F258" i="31"/>
  <c r="E258" i="31"/>
  <c r="J258" i="27"/>
  <c r="H258" i="27"/>
  <c r="G258" i="27"/>
  <c r="F258" i="27"/>
  <c r="E258" i="27"/>
  <c r="I258" i="27"/>
  <c r="Q258" i="27"/>
  <c r="X258" i="27" s="1"/>
  <c r="AE258" i="27" s="1"/>
  <c r="P258" i="27"/>
  <c r="W258" i="27" s="1"/>
  <c r="AD258" i="27" s="1"/>
  <c r="O258" i="27"/>
  <c r="V258" i="27" s="1"/>
  <c r="AC258" i="27" s="1"/>
  <c r="N258" i="27"/>
  <c r="U258" i="27" s="1"/>
  <c r="AB258" i="27" s="1"/>
  <c r="M258" i="27"/>
  <c r="T258" i="27" s="1"/>
  <c r="AA258" i="27" s="1"/>
  <c r="L258" i="27"/>
  <c r="S258" i="27" s="1"/>
  <c r="Z258" i="27" s="1"/>
  <c r="D259" i="27"/>
  <c r="B261" i="27"/>
  <c r="K259" i="27"/>
  <c r="K259" i="26"/>
  <c r="D259" i="26"/>
  <c r="B261" i="26"/>
  <c r="J258" i="26"/>
  <c r="I258" i="26"/>
  <c r="H258" i="26"/>
  <c r="F258" i="26"/>
  <c r="E258" i="26"/>
  <c r="G258" i="26"/>
  <c r="M258" i="26"/>
  <c r="T258" i="26" s="1"/>
  <c r="AA258" i="26" s="1"/>
  <c r="L258" i="26"/>
  <c r="S258" i="26" s="1"/>
  <c r="Z258" i="26" s="1"/>
  <c r="Q258" i="26"/>
  <c r="X258" i="26" s="1"/>
  <c r="AE258" i="26" s="1"/>
  <c r="P258" i="26"/>
  <c r="W258" i="26" s="1"/>
  <c r="AD258" i="26" s="1"/>
  <c r="O258" i="26"/>
  <c r="V258" i="26" s="1"/>
  <c r="AC258" i="26" s="1"/>
  <c r="N258" i="26"/>
  <c r="U258" i="26" s="1"/>
  <c r="AB258" i="26" s="1"/>
  <c r="H258" i="14"/>
  <c r="G258" i="14"/>
  <c r="I258" i="14"/>
  <c r="F258" i="14"/>
  <c r="E258" i="14"/>
  <c r="J258" i="14"/>
  <c r="O258" i="14"/>
  <c r="N258" i="14"/>
  <c r="L258" i="14"/>
  <c r="M258" i="14"/>
  <c r="Q258" i="14"/>
  <c r="P258" i="14"/>
  <c r="B261" i="14"/>
  <c r="D259" i="14"/>
  <c r="K259" i="14"/>
  <c r="Q258" i="32" l="1"/>
  <c r="X258" i="32" s="1"/>
  <c r="AE258" i="32" s="1"/>
  <c r="P258" i="32"/>
  <c r="W258" i="32" s="1"/>
  <c r="AD258" i="32" s="1"/>
  <c r="O258" i="32"/>
  <c r="V258" i="32" s="1"/>
  <c r="AC258" i="32" s="1"/>
  <c r="N258" i="32"/>
  <c r="U258" i="32" s="1"/>
  <c r="AB258" i="32" s="1"/>
  <c r="M258" i="32"/>
  <c r="T258" i="32" s="1"/>
  <c r="AA258" i="32" s="1"/>
  <c r="L258" i="32"/>
  <c r="S258" i="32" s="1"/>
  <c r="Z258" i="32" s="1"/>
  <c r="E258" i="32"/>
  <c r="F258" i="32"/>
  <c r="I258" i="32"/>
  <c r="H258" i="32"/>
  <c r="G258" i="32"/>
  <c r="J258" i="32"/>
  <c r="K259" i="32"/>
  <c r="B261" i="32"/>
  <c r="D259" i="32"/>
  <c r="J259" i="31"/>
  <c r="I259" i="31"/>
  <c r="H259" i="31"/>
  <c r="G259" i="31"/>
  <c r="F259" i="31"/>
  <c r="E259" i="31"/>
  <c r="K260" i="31"/>
  <c r="B262" i="31"/>
  <c r="D260" i="31"/>
  <c r="P259" i="31"/>
  <c r="W259" i="31" s="1"/>
  <c r="AD259" i="31" s="1"/>
  <c r="O259" i="31"/>
  <c r="V259" i="31" s="1"/>
  <c r="AC259" i="31" s="1"/>
  <c r="N259" i="31"/>
  <c r="U259" i="31" s="1"/>
  <c r="AB259" i="31" s="1"/>
  <c r="M259" i="31"/>
  <c r="T259" i="31" s="1"/>
  <c r="AA259" i="31" s="1"/>
  <c r="L259" i="31"/>
  <c r="S259" i="31" s="1"/>
  <c r="Z259" i="31" s="1"/>
  <c r="Q259" i="31"/>
  <c r="X259" i="31" s="1"/>
  <c r="AE259" i="31" s="1"/>
  <c r="P259" i="27"/>
  <c r="W259" i="27" s="1"/>
  <c r="AD259" i="27" s="1"/>
  <c r="O259" i="27"/>
  <c r="V259" i="27" s="1"/>
  <c r="AC259" i="27" s="1"/>
  <c r="N259" i="27"/>
  <c r="U259" i="27" s="1"/>
  <c r="AB259" i="27" s="1"/>
  <c r="M259" i="27"/>
  <c r="T259" i="27" s="1"/>
  <c r="AA259" i="27" s="1"/>
  <c r="L259" i="27"/>
  <c r="S259" i="27" s="1"/>
  <c r="Z259" i="27" s="1"/>
  <c r="Q259" i="27"/>
  <c r="X259" i="27" s="1"/>
  <c r="AE259" i="27" s="1"/>
  <c r="K260" i="27"/>
  <c r="D260" i="27"/>
  <c r="B262" i="27"/>
  <c r="G259" i="27"/>
  <c r="F259" i="27"/>
  <c r="H259" i="27"/>
  <c r="E259" i="27"/>
  <c r="J259" i="27"/>
  <c r="I259" i="27"/>
  <c r="I259" i="26"/>
  <c r="H259" i="26"/>
  <c r="J259" i="26"/>
  <c r="G259" i="26"/>
  <c r="E259" i="26"/>
  <c r="F259" i="26"/>
  <c r="D260" i="26"/>
  <c r="K260" i="26"/>
  <c r="B262" i="26"/>
  <c r="Q259" i="26"/>
  <c r="X259" i="26" s="1"/>
  <c r="AE259" i="26" s="1"/>
  <c r="P259" i="26"/>
  <c r="W259" i="26" s="1"/>
  <c r="AD259" i="26" s="1"/>
  <c r="O259" i="26"/>
  <c r="V259" i="26" s="1"/>
  <c r="AC259" i="26" s="1"/>
  <c r="N259" i="26"/>
  <c r="U259" i="26" s="1"/>
  <c r="AB259" i="26" s="1"/>
  <c r="M259" i="26"/>
  <c r="T259" i="26" s="1"/>
  <c r="AA259" i="26" s="1"/>
  <c r="L259" i="26"/>
  <c r="S259" i="26" s="1"/>
  <c r="Z259" i="26" s="1"/>
  <c r="O259" i="14"/>
  <c r="M259" i="14"/>
  <c r="Q259" i="14"/>
  <c r="P259" i="14"/>
  <c r="N259" i="14"/>
  <c r="L259" i="14"/>
  <c r="H259" i="14"/>
  <c r="G259" i="14"/>
  <c r="E259" i="14"/>
  <c r="J259" i="14"/>
  <c r="F259" i="14"/>
  <c r="I259" i="14"/>
  <c r="D260" i="14"/>
  <c r="K260" i="14"/>
  <c r="B262" i="14"/>
  <c r="B262" i="32" l="1"/>
  <c r="D260" i="32"/>
  <c r="K260" i="32"/>
  <c r="E259" i="32"/>
  <c r="J259" i="32"/>
  <c r="H259" i="32"/>
  <c r="I259" i="32"/>
  <c r="G259" i="32"/>
  <c r="F259" i="32"/>
  <c r="L259" i="32"/>
  <c r="S259" i="32" s="1"/>
  <c r="Z259" i="32" s="1"/>
  <c r="P259" i="32"/>
  <c r="W259" i="32" s="1"/>
  <c r="AD259" i="32" s="1"/>
  <c r="O259" i="32"/>
  <c r="V259" i="32" s="1"/>
  <c r="AC259" i="32" s="1"/>
  <c r="N259" i="32"/>
  <c r="U259" i="32" s="1"/>
  <c r="AB259" i="32" s="1"/>
  <c r="M259" i="32"/>
  <c r="T259" i="32" s="1"/>
  <c r="AA259" i="32" s="1"/>
  <c r="Q259" i="32"/>
  <c r="X259" i="32" s="1"/>
  <c r="AE259" i="32" s="1"/>
  <c r="F260" i="31"/>
  <c r="E260" i="31"/>
  <c r="J260" i="31"/>
  <c r="I260" i="31"/>
  <c r="H260" i="31"/>
  <c r="G260" i="31"/>
  <c r="Q260" i="31"/>
  <c r="X260" i="31" s="1"/>
  <c r="AE260" i="31" s="1"/>
  <c r="O260" i="31"/>
  <c r="V260" i="31" s="1"/>
  <c r="AC260" i="31" s="1"/>
  <c r="N260" i="31"/>
  <c r="U260" i="31" s="1"/>
  <c r="AB260" i="31" s="1"/>
  <c r="M260" i="31"/>
  <c r="T260" i="31" s="1"/>
  <c r="AA260" i="31" s="1"/>
  <c r="L260" i="31"/>
  <c r="S260" i="31" s="1"/>
  <c r="Z260" i="31" s="1"/>
  <c r="P260" i="31"/>
  <c r="W260" i="31" s="1"/>
  <c r="AD260" i="31" s="1"/>
  <c r="B263" i="31"/>
  <c r="K261" i="31"/>
  <c r="D261" i="31"/>
  <c r="K261" i="27"/>
  <c r="D261" i="27"/>
  <c r="B263" i="27"/>
  <c r="O260" i="27"/>
  <c r="V260" i="27" s="1"/>
  <c r="AC260" i="27" s="1"/>
  <c r="N260" i="27"/>
  <c r="U260" i="27" s="1"/>
  <c r="AB260" i="27" s="1"/>
  <c r="L260" i="27"/>
  <c r="S260" i="27" s="1"/>
  <c r="Z260" i="27" s="1"/>
  <c r="P260" i="27"/>
  <c r="W260" i="27" s="1"/>
  <c r="AD260" i="27" s="1"/>
  <c r="Q260" i="27"/>
  <c r="X260" i="27" s="1"/>
  <c r="AE260" i="27" s="1"/>
  <c r="M260" i="27"/>
  <c r="T260" i="27" s="1"/>
  <c r="AA260" i="27" s="1"/>
  <c r="J260" i="27"/>
  <c r="I260" i="27"/>
  <c r="H260" i="27"/>
  <c r="G260" i="27"/>
  <c r="F260" i="27"/>
  <c r="E260" i="27"/>
  <c r="B263" i="26"/>
  <c r="K261" i="26"/>
  <c r="D261" i="26"/>
  <c r="Q260" i="26"/>
  <c r="X260" i="26" s="1"/>
  <c r="AE260" i="26" s="1"/>
  <c r="P260" i="26"/>
  <c r="W260" i="26" s="1"/>
  <c r="AD260" i="26" s="1"/>
  <c r="O260" i="26"/>
  <c r="V260" i="26" s="1"/>
  <c r="AC260" i="26" s="1"/>
  <c r="M260" i="26"/>
  <c r="T260" i="26" s="1"/>
  <c r="AA260" i="26" s="1"/>
  <c r="L260" i="26"/>
  <c r="S260" i="26" s="1"/>
  <c r="Z260" i="26" s="1"/>
  <c r="N260" i="26"/>
  <c r="U260" i="26" s="1"/>
  <c r="AB260" i="26" s="1"/>
  <c r="E260" i="26"/>
  <c r="J260" i="26"/>
  <c r="I260" i="26"/>
  <c r="G260" i="26"/>
  <c r="F260" i="26"/>
  <c r="H260" i="26"/>
  <c r="K261" i="14"/>
  <c r="B263" i="14"/>
  <c r="D261" i="14"/>
  <c r="L260" i="14"/>
  <c r="O260" i="14"/>
  <c r="Q260" i="14"/>
  <c r="P260" i="14"/>
  <c r="N260" i="14"/>
  <c r="M260" i="14"/>
  <c r="E260" i="14"/>
  <c r="F260" i="14"/>
  <c r="G260" i="14"/>
  <c r="J260" i="14"/>
  <c r="I260" i="14"/>
  <c r="H260" i="14"/>
  <c r="Q260" i="32" l="1"/>
  <c r="X260" i="32" s="1"/>
  <c r="AE260" i="32" s="1"/>
  <c r="O260" i="32"/>
  <c r="V260" i="32" s="1"/>
  <c r="AC260" i="32" s="1"/>
  <c r="N260" i="32"/>
  <c r="U260" i="32" s="1"/>
  <c r="AB260" i="32" s="1"/>
  <c r="M260" i="32"/>
  <c r="T260" i="32" s="1"/>
  <c r="AA260" i="32" s="1"/>
  <c r="L260" i="32"/>
  <c r="S260" i="32" s="1"/>
  <c r="Z260" i="32" s="1"/>
  <c r="P260" i="32"/>
  <c r="W260" i="32" s="1"/>
  <c r="AD260" i="32" s="1"/>
  <c r="G260" i="32"/>
  <c r="F260" i="32"/>
  <c r="I260" i="32"/>
  <c r="J260" i="32"/>
  <c r="H260" i="32"/>
  <c r="E260" i="32"/>
  <c r="B263" i="32"/>
  <c r="D261" i="32"/>
  <c r="K261" i="32"/>
  <c r="J261" i="31"/>
  <c r="I261" i="31"/>
  <c r="H261" i="31"/>
  <c r="G261" i="31"/>
  <c r="F261" i="31"/>
  <c r="E261" i="31"/>
  <c r="M261" i="31"/>
  <c r="T261" i="31" s="1"/>
  <c r="AA261" i="31" s="1"/>
  <c r="L261" i="31"/>
  <c r="S261" i="31" s="1"/>
  <c r="Z261" i="31" s="1"/>
  <c r="O261" i="31"/>
  <c r="V261" i="31" s="1"/>
  <c r="AC261" i="31" s="1"/>
  <c r="N261" i="31"/>
  <c r="U261" i="31" s="1"/>
  <c r="AB261" i="31" s="1"/>
  <c r="Q261" i="31"/>
  <c r="X261" i="31" s="1"/>
  <c r="AE261" i="31" s="1"/>
  <c r="P261" i="31"/>
  <c r="W261" i="31" s="1"/>
  <c r="AD261" i="31" s="1"/>
  <c r="D262" i="31"/>
  <c r="B264" i="31"/>
  <c r="K262" i="31"/>
  <c r="J261" i="27"/>
  <c r="I261" i="27"/>
  <c r="H261" i="27"/>
  <c r="G261" i="27"/>
  <c r="F261" i="27"/>
  <c r="E261" i="27"/>
  <c r="B264" i="27"/>
  <c r="K262" i="27"/>
  <c r="D262" i="27"/>
  <c r="N261" i="27"/>
  <c r="U261" i="27" s="1"/>
  <c r="AB261" i="27" s="1"/>
  <c r="M261" i="27"/>
  <c r="T261" i="27" s="1"/>
  <c r="AA261" i="27" s="1"/>
  <c r="L261" i="27"/>
  <c r="S261" i="27" s="1"/>
  <c r="Z261" i="27" s="1"/>
  <c r="O261" i="27"/>
  <c r="V261" i="27" s="1"/>
  <c r="AC261" i="27" s="1"/>
  <c r="Q261" i="27"/>
  <c r="X261" i="27" s="1"/>
  <c r="AE261" i="27" s="1"/>
  <c r="P261" i="27"/>
  <c r="W261" i="27" s="1"/>
  <c r="AD261" i="27" s="1"/>
  <c r="J261" i="26"/>
  <c r="I261" i="26"/>
  <c r="G261" i="26"/>
  <c r="F261" i="26"/>
  <c r="E261" i="26"/>
  <c r="H261" i="26"/>
  <c r="M261" i="26"/>
  <c r="T261" i="26" s="1"/>
  <c r="AA261" i="26" s="1"/>
  <c r="L261" i="26"/>
  <c r="S261" i="26" s="1"/>
  <c r="Z261" i="26" s="1"/>
  <c r="Q261" i="26"/>
  <c r="X261" i="26" s="1"/>
  <c r="AE261" i="26" s="1"/>
  <c r="P261" i="26"/>
  <c r="W261" i="26" s="1"/>
  <c r="AD261" i="26" s="1"/>
  <c r="O261" i="26"/>
  <c r="V261" i="26" s="1"/>
  <c r="AC261" i="26" s="1"/>
  <c r="N261" i="26"/>
  <c r="U261" i="26" s="1"/>
  <c r="AB261" i="26" s="1"/>
  <c r="B264" i="26"/>
  <c r="K262" i="26"/>
  <c r="D262" i="26"/>
  <c r="B264" i="14"/>
  <c r="D262" i="14"/>
  <c r="K262" i="14"/>
  <c r="I261" i="14"/>
  <c r="J261" i="14"/>
  <c r="E261" i="14"/>
  <c r="H261" i="14"/>
  <c r="G261" i="14"/>
  <c r="F261" i="14"/>
  <c r="P261" i="14"/>
  <c r="O261" i="14"/>
  <c r="N261" i="14"/>
  <c r="M261" i="14"/>
  <c r="Q261" i="14"/>
  <c r="L261" i="14"/>
  <c r="J261" i="32" l="1"/>
  <c r="I261" i="32"/>
  <c r="G261" i="32"/>
  <c r="H261" i="32"/>
  <c r="F261" i="32"/>
  <c r="E261" i="32"/>
  <c r="N261" i="32"/>
  <c r="U261" i="32" s="1"/>
  <c r="AB261" i="32" s="1"/>
  <c r="M261" i="32"/>
  <c r="T261" i="32" s="1"/>
  <c r="AA261" i="32" s="1"/>
  <c r="Q261" i="32"/>
  <c r="X261" i="32" s="1"/>
  <c r="AE261" i="32" s="1"/>
  <c r="O261" i="32"/>
  <c r="V261" i="32" s="1"/>
  <c r="AC261" i="32" s="1"/>
  <c r="L261" i="32"/>
  <c r="S261" i="32" s="1"/>
  <c r="Z261" i="32" s="1"/>
  <c r="P261" i="32"/>
  <c r="W261" i="32" s="1"/>
  <c r="AD261" i="32" s="1"/>
  <c r="D262" i="32"/>
  <c r="B264" i="32"/>
  <c r="K262" i="32"/>
  <c r="P262" i="31"/>
  <c r="W262" i="31" s="1"/>
  <c r="AD262" i="31" s="1"/>
  <c r="N262" i="31"/>
  <c r="U262" i="31" s="1"/>
  <c r="AB262" i="31" s="1"/>
  <c r="M262" i="31"/>
  <c r="T262" i="31" s="1"/>
  <c r="AA262" i="31" s="1"/>
  <c r="L262" i="31"/>
  <c r="S262" i="31" s="1"/>
  <c r="Z262" i="31" s="1"/>
  <c r="Q262" i="31"/>
  <c r="X262" i="31" s="1"/>
  <c r="AE262" i="31" s="1"/>
  <c r="O262" i="31"/>
  <c r="V262" i="31" s="1"/>
  <c r="AC262" i="31" s="1"/>
  <c r="K263" i="31"/>
  <c r="B265" i="31"/>
  <c r="D263" i="31"/>
  <c r="H262" i="31"/>
  <c r="G262" i="31"/>
  <c r="J262" i="31"/>
  <c r="I262" i="31"/>
  <c r="F262" i="31"/>
  <c r="E262" i="31"/>
  <c r="J262" i="27"/>
  <c r="I262" i="27"/>
  <c r="H262" i="27"/>
  <c r="G262" i="27"/>
  <c r="F262" i="27"/>
  <c r="E262" i="27"/>
  <c r="K263" i="27"/>
  <c r="B265" i="27"/>
  <c r="D263" i="27"/>
  <c r="N262" i="27"/>
  <c r="U262" i="27" s="1"/>
  <c r="AB262" i="27" s="1"/>
  <c r="M262" i="27"/>
  <c r="T262" i="27" s="1"/>
  <c r="AA262" i="27" s="1"/>
  <c r="O262" i="27"/>
  <c r="V262" i="27" s="1"/>
  <c r="AC262" i="27" s="1"/>
  <c r="Q262" i="27"/>
  <c r="X262" i="27" s="1"/>
  <c r="AE262" i="27" s="1"/>
  <c r="P262" i="27"/>
  <c r="W262" i="27" s="1"/>
  <c r="AD262" i="27" s="1"/>
  <c r="L262" i="27"/>
  <c r="S262" i="27" s="1"/>
  <c r="Z262" i="27" s="1"/>
  <c r="I262" i="26"/>
  <c r="H262" i="26"/>
  <c r="G262" i="26"/>
  <c r="F262" i="26"/>
  <c r="E262" i="26"/>
  <c r="J262" i="26"/>
  <c r="M262" i="26"/>
  <c r="T262" i="26" s="1"/>
  <c r="AA262" i="26" s="1"/>
  <c r="L262" i="26"/>
  <c r="S262" i="26" s="1"/>
  <c r="Z262" i="26" s="1"/>
  <c r="Q262" i="26"/>
  <c r="X262" i="26" s="1"/>
  <c r="AE262" i="26" s="1"/>
  <c r="P262" i="26"/>
  <c r="W262" i="26" s="1"/>
  <c r="AD262" i="26" s="1"/>
  <c r="O262" i="26"/>
  <c r="V262" i="26" s="1"/>
  <c r="AC262" i="26" s="1"/>
  <c r="N262" i="26"/>
  <c r="U262" i="26" s="1"/>
  <c r="AB262" i="26" s="1"/>
  <c r="D263" i="26"/>
  <c r="K263" i="26"/>
  <c r="B265" i="26"/>
  <c r="P262" i="14"/>
  <c r="O262" i="14"/>
  <c r="L262" i="14"/>
  <c r="Q262" i="14"/>
  <c r="N262" i="14"/>
  <c r="M262" i="14"/>
  <c r="H262" i="14"/>
  <c r="G262" i="14"/>
  <c r="F262" i="14"/>
  <c r="E262" i="14"/>
  <c r="I262" i="14"/>
  <c r="J262" i="14"/>
  <c r="B265" i="14"/>
  <c r="D263" i="14"/>
  <c r="K263" i="14"/>
  <c r="O262" i="32" l="1"/>
  <c r="V262" i="32" s="1"/>
  <c r="AC262" i="32" s="1"/>
  <c r="Q262" i="32"/>
  <c r="X262" i="32" s="1"/>
  <c r="AE262" i="32" s="1"/>
  <c r="P262" i="32"/>
  <c r="W262" i="32" s="1"/>
  <c r="AD262" i="32" s="1"/>
  <c r="N262" i="32"/>
  <c r="U262" i="32" s="1"/>
  <c r="AB262" i="32" s="1"/>
  <c r="M262" i="32"/>
  <c r="T262" i="32" s="1"/>
  <c r="AA262" i="32" s="1"/>
  <c r="L262" i="32"/>
  <c r="S262" i="32" s="1"/>
  <c r="Z262" i="32" s="1"/>
  <c r="D263" i="32"/>
  <c r="K263" i="32"/>
  <c r="B265" i="32"/>
  <c r="I262" i="32"/>
  <c r="H262" i="32"/>
  <c r="G262" i="32"/>
  <c r="J262" i="32"/>
  <c r="E262" i="32"/>
  <c r="F262" i="32"/>
  <c r="J263" i="31"/>
  <c r="I263" i="31"/>
  <c r="H263" i="31"/>
  <c r="G263" i="31"/>
  <c r="F263" i="31"/>
  <c r="E263" i="31"/>
  <c r="D264" i="31"/>
  <c r="K264" i="31"/>
  <c r="B266" i="31"/>
  <c r="O263" i="31"/>
  <c r="V263" i="31" s="1"/>
  <c r="AC263" i="31" s="1"/>
  <c r="N263" i="31"/>
  <c r="U263" i="31" s="1"/>
  <c r="AB263" i="31" s="1"/>
  <c r="L263" i="31"/>
  <c r="S263" i="31" s="1"/>
  <c r="Z263" i="31" s="1"/>
  <c r="Q263" i="31"/>
  <c r="X263" i="31" s="1"/>
  <c r="AE263" i="31" s="1"/>
  <c r="P263" i="31"/>
  <c r="W263" i="31" s="1"/>
  <c r="AD263" i="31" s="1"/>
  <c r="M263" i="31"/>
  <c r="T263" i="31" s="1"/>
  <c r="AA263" i="31" s="1"/>
  <c r="G263" i="27"/>
  <c r="F263" i="27"/>
  <c r="J263" i="27"/>
  <c r="I263" i="27"/>
  <c r="H263" i="27"/>
  <c r="E263" i="27"/>
  <c r="B266" i="27"/>
  <c r="K264" i="27"/>
  <c r="D264" i="27"/>
  <c r="N263" i="27"/>
  <c r="U263" i="27" s="1"/>
  <c r="AB263" i="27" s="1"/>
  <c r="M263" i="27"/>
  <c r="T263" i="27" s="1"/>
  <c r="AA263" i="27" s="1"/>
  <c r="O263" i="27"/>
  <c r="V263" i="27" s="1"/>
  <c r="AC263" i="27" s="1"/>
  <c r="Q263" i="27"/>
  <c r="X263" i="27" s="1"/>
  <c r="AE263" i="27" s="1"/>
  <c r="P263" i="27"/>
  <c r="W263" i="27" s="1"/>
  <c r="AD263" i="27" s="1"/>
  <c r="L263" i="27"/>
  <c r="S263" i="27" s="1"/>
  <c r="Z263" i="27" s="1"/>
  <c r="B266" i="26"/>
  <c r="K264" i="26"/>
  <c r="D264" i="26"/>
  <c r="Q263" i="26"/>
  <c r="X263" i="26" s="1"/>
  <c r="AE263" i="26" s="1"/>
  <c r="P263" i="26"/>
  <c r="W263" i="26" s="1"/>
  <c r="AD263" i="26" s="1"/>
  <c r="O263" i="26"/>
  <c r="V263" i="26" s="1"/>
  <c r="AC263" i="26" s="1"/>
  <c r="N263" i="26"/>
  <c r="U263" i="26" s="1"/>
  <c r="AB263" i="26" s="1"/>
  <c r="M263" i="26"/>
  <c r="T263" i="26" s="1"/>
  <c r="AA263" i="26" s="1"/>
  <c r="L263" i="26"/>
  <c r="S263" i="26" s="1"/>
  <c r="Z263" i="26" s="1"/>
  <c r="E263" i="26"/>
  <c r="J263" i="26"/>
  <c r="I263" i="26"/>
  <c r="H263" i="26"/>
  <c r="G263" i="26"/>
  <c r="F263" i="26"/>
  <c r="Q263" i="14"/>
  <c r="O263" i="14"/>
  <c r="P263" i="14"/>
  <c r="N263" i="14"/>
  <c r="M263" i="14"/>
  <c r="L263" i="14"/>
  <c r="D264" i="14"/>
  <c r="K264" i="14"/>
  <c r="B266" i="14"/>
  <c r="H263" i="14"/>
  <c r="G263" i="14"/>
  <c r="J263" i="14"/>
  <c r="E263" i="14"/>
  <c r="F263" i="14"/>
  <c r="I263" i="14"/>
  <c r="K264" i="32" l="1"/>
  <c r="B266" i="32"/>
  <c r="D264" i="32"/>
  <c r="J263" i="32"/>
  <c r="I263" i="32"/>
  <c r="G263" i="32"/>
  <c r="F263" i="32"/>
  <c r="E263" i="32"/>
  <c r="H263" i="32"/>
  <c r="P263" i="32"/>
  <c r="W263" i="32" s="1"/>
  <c r="AD263" i="32" s="1"/>
  <c r="O263" i="32"/>
  <c r="V263" i="32" s="1"/>
  <c r="AC263" i="32" s="1"/>
  <c r="N263" i="32"/>
  <c r="U263" i="32" s="1"/>
  <c r="AB263" i="32" s="1"/>
  <c r="Q263" i="32"/>
  <c r="X263" i="32" s="1"/>
  <c r="AE263" i="32" s="1"/>
  <c r="M263" i="32"/>
  <c r="T263" i="32" s="1"/>
  <c r="AA263" i="32" s="1"/>
  <c r="L263" i="32"/>
  <c r="S263" i="32" s="1"/>
  <c r="Z263" i="32" s="1"/>
  <c r="Q264" i="31"/>
  <c r="X264" i="31" s="1"/>
  <c r="AE264" i="31" s="1"/>
  <c r="P264" i="31"/>
  <c r="W264" i="31" s="1"/>
  <c r="AD264" i="31" s="1"/>
  <c r="O264" i="31"/>
  <c r="V264" i="31" s="1"/>
  <c r="AC264" i="31" s="1"/>
  <c r="N264" i="31"/>
  <c r="U264" i="31" s="1"/>
  <c r="AB264" i="31" s="1"/>
  <c r="M264" i="31"/>
  <c r="T264" i="31" s="1"/>
  <c r="AA264" i="31" s="1"/>
  <c r="L264" i="31"/>
  <c r="S264" i="31" s="1"/>
  <c r="Z264" i="31" s="1"/>
  <c r="D265" i="31"/>
  <c r="B267" i="31"/>
  <c r="K265" i="31"/>
  <c r="J264" i="31"/>
  <c r="I264" i="31"/>
  <c r="G264" i="31"/>
  <c r="F264" i="31"/>
  <c r="H264" i="31"/>
  <c r="E264" i="31"/>
  <c r="O264" i="27"/>
  <c r="V264" i="27" s="1"/>
  <c r="AC264" i="27" s="1"/>
  <c r="N264" i="27"/>
  <c r="U264" i="27" s="1"/>
  <c r="AB264" i="27" s="1"/>
  <c r="M264" i="27"/>
  <c r="T264" i="27" s="1"/>
  <c r="AA264" i="27" s="1"/>
  <c r="Q264" i="27"/>
  <c r="X264" i="27" s="1"/>
  <c r="AE264" i="27" s="1"/>
  <c r="L264" i="27"/>
  <c r="S264" i="27" s="1"/>
  <c r="Z264" i="27" s="1"/>
  <c r="P264" i="27"/>
  <c r="W264" i="27" s="1"/>
  <c r="AD264" i="27" s="1"/>
  <c r="J264" i="27"/>
  <c r="I264" i="27"/>
  <c r="H264" i="27"/>
  <c r="G264" i="27"/>
  <c r="F264" i="27"/>
  <c r="E264" i="27"/>
  <c r="B267" i="27"/>
  <c r="K265" i="27"/>
  <c r="D265" i="27"/>
  <c r="E264" i="26"/>
  <c r="J264" i="26"/>
  <c r="I264" i="26"/>
  <c r="H264" i="26"/>
  <c r="F264" i="26"/>
  <c r="G264" i="26"/>
  <c r="M264" i="26"/>
  <c r="T264" i="26" s="1"/>
  <c r="AA264" i="26" s="1"/>
  <c r="L264" i="26"/>
  <c r="S264" i="26" s="1"/>
  <c r="Z264" i="26" s="1"/>
  <c r="P264" i="26"/>
  <c r="W264" i="26" s="1"/>
  <c r="AD264" i="26" s="1"/>
  <c r="O264" i="26"/>
  <c r="V264" i="26" s="1"/>
  <c r="AC264" i="26" s="1"/>
  <c r="N264" i="26"/>
  <c r="U264" i="26" s="1"/>
  <c r="AB264" i="26" s="1"/>
  <c r="Q264" i="26"/>
  <c r="X264" i="26" s="1"/>
  <c r="AE264" i="26" s="1"/>
  <c r="D265" i="26"/>
  <c r="B267" i="26"/>
  <c r="K265" i="26"/>
  <c r="L264" i="14"/>
  <c r="O264" i="14"/>
  <c r="P264" i="14"/>
  <c r="Q264" i="14"/>
  <c r="N264" i="14"/>
  <c r="M264" i="14"/>
  <c r="K265" i="14"/>
  <c r="D265" i="14"/>
  <c r="B267" i="14"/>
  <c r="F264" i="14"/>
  <c r="J264" i="14"/>
  <c r="E264" i="14"/>
  <c r="H264" i="14"/>
  <c r="G264" i="14"/>
  <c r="I264" i="14"/>
  <c r="J264" i="32" l="1"/>
  <c r="I264" i="32"/>
  <c r="G264" i="32"/>
  <c r="E264" i="32"/>
  <c r="F264" i="32"/>
  <c r="H264" i="32"/>
  <c r="D265" i="32"/>
  <c r="K265" i="32"/>
  <c r="B267" i="32"/>
  <c r="Q264" i="32"/>
  <c r="X264" i="32" s="1"/>
  <c r="AE264" i="32" s="1"/>
  <c r="P264" i="32"/>
  <c r="W264" i="32" s="1"/>
  <c r="AD264" i="32" s="1"/>
  <c r="O264" i="32"/>
  <c r="V264" i="32" s="1"/>
  <c r="AC264" i="32" s="1"/>
  <c r="N264" i="32"/>
  <c r="U264" i="32" s="1"/>
  <c r="AB264" i="32" s="1"/>
  <c r="M264" i="32"/>
  <c r="T264" i="32" s="1"/>
  <c r="AA264" i="32" s="1"/>
  <c r="L264" i="32"/>
  <c r="S264" i="32" s="1"/>
  <c r="Z264" i="32" s="1"/>
  <c r="K266" i="31"/>
  <c r="B268" i="31"/>
  <c r="D266" i="31"/>
  <c r="Q265" i="31"/>
  <c r="X265" i="31" s="1"/>
  <c r="AE265" i="31" s="1"/>
  <c r="P265" i="31"/>
  <c r="W265" i="31" s="1"/>
  <c r="AD265" i="31" s="1"/>
  <c r="N265" i="31"/>
  <c r="U265" i="31" s="1"/>
  <c r="AB265" i="31" s="1"/>
  <c r="M265" i="31"/>
  <c r="T265" i="31" s="1"/>
  <c r="AA265" i="31" s="1"/>
  <c r="L265" i="31"/>
  <c r="S265" i="31" s="1"/>
  <c r="Z265" i="31" s="1"/>
  <c r="O265" i="31"/>
  <c r="V265" i="31" s="1"/>
  <c r="AC265" i="31" s="1"/>
  <c r="E265" i="31"/>
  <c r="J265" i="31"/>
  <c r="I265" i="31"/>
  <c r="H265" i="31"/>
  <c r="G265" i="31"/>
  <c r="F265" i="31"/>
  <c r="J265" i="27"/>
  <c r="I265" i="27"/>
  <c r="E265" i="27"/>
  <c r="F265" i="27"/>
  <c r="H265" i="27"/>
  <c r="G265" i="27"/>
  <c r="Q265" i="27"/>
  <c r="X265" i="27" s="1"/>
  <c r="AE265" i="27" s="1"/>
  <c r="P265" i="27"/>
  <c r="W265" i="27" s="1"/>
  <c r="AD265" i="27" s="1"/>
  <c r="O265" i="27"/>
  <c r="V265" i="27" s="1"/>
  <c r="AC265" i="27" s="1"/>
  <c r="N265" i="27"/>
  <c r="U265" i="27" s="1"/>
  <c r="AB265" i="27" s="1"/>
  <c r="M265" i="27"/>
  <c r="T265" i="27" s="1"/>
  <c r="AA265" i="27" s="1"/>
  <c r="L265" i="27"/>
  <c r="S265" i="27" s="1"/>
  <c r="Z265" i="27" s="1"/>
  <c r="D266" i="27"/>
  <c r="B268" i="27"/>
  <c r="K266" i="27"/>
  <c r="D266" i="26"/>
  <c r="K266" i="26"/>
  <c r="B268" i="26"/>
  <c r="Q265" i="26"/>
  <c r="X265" i="26" s="1"/>
  <c r="AE265" i="26" s="1"/>
  <c r="P265" i="26"/>
  <c r="W265" i="26" s="1"/>
  <c r="AD265" i="26" s="1"/>
  <c r="O265" i="26"/>
  <c r="V265" i="26" s="1"/>
  <c r="AC265" i="26" s="1"/>
  <c r="N265" i="26"/>
  <c r="U265" i="26" s="1"/>
  <c r="AB265" i="26" s="1"/>
  <c r="M265" i="26"/>
  <c r="T265" i="26" s="1"/>
  <c r="AA265" i="26" s="1"/>
  <c r="L265" i="26"/>
  <c r="S265" i="26" s="1"/>
  <c r="Z265" i="26" s="1"/>
  <c r="I265" i="26"/>
  <c r="H265" i="26"/>
  <c r="G265" i="26"/>
  <c r="F265" i="26"/>
  <c r="E265" i="26"/>
  <c r="J265" i="26"/>
  <c r="I265" i="14"/>
  <c r="H265" i="14"/>
  <c r="G265" i="14"/>
  <c r="F265" i="14"/>
  <c r="J265" i="14"/>
  <c r="E265" i="14"/>
  <c r="D266" i="14"/>
  <c r="B268" i="14"/>
  <c r="K266" i="14"/>
  <c r="O265" i="14"/>
  <c r="N265" i="14"/>
  <c r="M265" i="14"/>
  <c r="Q265" i="14"/>
  <c r="L265" i="14"/>
  <c r="P265" i="14"/>
  <c r="B268" i="32" l="1"/>
  <c r="K266" i="32"/>
  <c r="D266" i="32"/>
  <c r="F265" i="32"/>
  <c r="E265" i="32"/>
  <c r="I265" i="32"/>
  <c r="H265" i="32"/>
  <c r="G265" i="32"/>
  <c r="J265" i="32"/>
  <c r="Q265" i="32"/>
  <c r="X265" i="32" s="1"/>
  <c r="AE265" i="32" s="1"/>
  <c r="P265" i="32"/>
  <c r="W265" i="32" s="1"/>
  <c r="AD265" i="32" s="1"/>
  <c r="N265" i="32"/>
  <c r="U265" i="32" s="1"/>
  <c r="AB265" i="32" s="1"/>
  <c r="L265" i="32"/>
  <c r="S265" i="32" s="1"/>
  <c r="Z265" i="32" s="1"/>
  <c r="M265" i="32"/>
  <c r="T265" i="32" s="1"/>
  <c r="AA265" i="32" s="1"/>
  <c r="O265" i="32"/>
  <c r="V265" i="32" s="1"/>
  <c r="AC265" i="32" s="1"/>
  <c r="I266" i="31"/>
  <c r="H266" i="31"/>
  <c r="J266" i="31"/>
  <c r="G266" i="31"/>
  <c r="F266" i="31"/>
  <c r="E266" i="31"/>
  <c r="D267" i="31"/>
  <c r="B269" i="31"/>
  <c r="K267" i="31"/>
  <c r="L266" i="31"/>
  <c r="S266" i="31" s="1"/>
  <c r="Z266" i="31" s="1"/>
  <c r="Q266" i="31"/>
  <c r="X266" i="31" s="1"/>
  <c r="AE266" i="31" s="1"/>
  <c r="P266" i="31"/>
  <c r="W266" i="31" s="1"/>
  <c r="AD266" i="31" s="1"/>
  <c r="O266" i="31"/>
  <c r="V266" i="31" s="1"/>
  <c r="AC266" i="31" s="1"/>
  <c r="N266" i="31"/>
  <c r="U266" i="31" s="1"/>
  <c r="AB266" i="31" s="1"/>
  <c r="M266" i="31"/>
  <c r="T266" i="31" s="1"/>
  <c r="AA266" i="31" s="1"/>
  <c r="B269" i="27"/>
  <c r="K267" i="27"/>
  <c r="D267" i="27"/>
  <c r="Q266" i="27"/>
  <c r="X266" i="27" s="1"/>
  <c r="AE266" i="27" s="1"/>
  <c r="P266" i="27"/>
  <c r="W266" i="27" s="1"/>
  <c r="AD266" i="27" s="1"/>
  <c r="O266" i="27"/>
  <c r="V266" i="27" s="1"/>
  <c r="AC266" i="27" s="1"/>
  <c r="N266" i="27"/>
  <c r="U266" i="27" s="1"/>
  <c r="AB266" i="27" s="1"/>
  <c r="M266" i="27"/>
  <c r="T266" i="27" s="1"/>
  <c r="AA266" i="27" s="1"/>
  <c r="L266" i="27"/>
  <c r="S266" i="27" s="1"/>
  <c r="Z266" i="27" s="1"/>
  <c r="G266" i="27"/>
  <c r="F266" i="27"/>
  <c r="E266" i="27"/>
  <c r="J266" i="27"/>
  <c r="I266" i="27"/>
  <c r="H266" i="27"/>
  <c r="B269" i="26"/>
  <c r="K267" i="26"/>
  <c r="D267" i="26"/>
  <c r="Q266" i="26"/>
  <c r="X266" i="26" s="1"/>
  <c r="AE266" i="26" s="1"/>
  <c r="P266" i="26"/>
  <c r="W266" i="26" s="1"/>
  <c r="AD266" i="26" s="1"/>
  <c r="O266" i="26"/>
  <c r="V266" i="26" s="1"/>
  <c r="AC266" i="26" s="1"/>
  <c r="M266" i="26"/>
  <c r="T266" i="26" s="1"/>
  <c r="AA266" i="26" s="1"/>
  <c r="L266" i="26"/>
  <c r="S266" i="26" s="1"/>
  <c r="Z266" i="26" s="1"/>
  <c r="N266" i="26"/>
  <c r="U266" i="26" s="1"/>
  <c r="AB266" i="26" s="1"/>
  <c r="E266" i="26"/>
  <c r="J266" i="26"/>
  <c r="I266" i="26"/>
  <c r="G266" i="26"/>
  <c r="F266" i="26"/>
  <c r="H266" i="26"/>
  <c r="H266" i="14"/>
  <c r="G266" i="14"/>
  <c r="J266" i="14"/>
  <c r="E266" i="14"/>
  <c r="I266" i="14"/>
  <c r="F266" i="14"/>
  <c r="Q266" i="14"/>
  <c r="P266" i="14"/>
  <c r="N266" i="14"/>
  <c r="O266" i="14"/>
  <c r="L266" i="14"/>
  <c r="M266" i="14"/>
  <c r="D267" i="14"/>
  <c r="K267" i="14"/>
  <c r="B269" i="14"/>
  <c r="I266" i="32" l="1"/>
  <c r="G266" i="32"/>
  <c r="H266" i="32"/>
  <c r="J266" i="32"/>
  <c r="F266" i="32"/>
  <c r="E266" i="32"/>
  <c r="M266" i="32"/>
  <c r="T266" i="32" s="1"/>
  <c r="AA266" i="32" s="1"/>
  <c r="L266" i="32"/>
  <c r="S266" i="32" s="1"/>
  <c r="Z266" i="32" s="1"/>
  <c r="Q266" i="32"/>
  <c r="X266" i="32" s="1"/>
  <c r="AE266" i="32" s="1"/>
  <c r="P266" i="32"/>
  <c r="W266" i="32" s="1"/>
  <c r="AD266" i="32" s="1"/>
  <c r="O266" i="32"/>
  <c r="V266" i="32" s="1"/>
  <c r="AC266" i="32" s="1"/>
  <c r="N266" i="32"/>
  <c r="U266" i="32" s="1"/>
  <c r="AB266" i="32" s="1"/>
  <c r="D267" i="32"/>
  <c r="K267" i="32"/>
  <c r="B269" i="32"/>
  <c r="P267" i="31"/>
  <c r="W267" i="31" s="1"/>
  <c r="AD267" i="31" s="1"/>
  <c r="O267" i="31"/>
  <c r="V267" i="31" s="1"/>
  <c r="AC267" i="31" s="1"/>
  <c r="Q267" i="31"/>
  <c r="X267" i="31" s="1"/>
  <c r="AE267" i="31" s="1"/>
  <c r="N267" i="31"/>
  <c r="U267" i="31" s="1"/>
  <c r="AB267" i="31" s="1"/>
  <c r="M267" i="31"/>
  <c r="T267" i="31" s="1"/>
  <c r="AA267" i="31" s="1"/>
  <c r="L267" i="31"/>
  <c r="S267" i="31" s="1"/>
  <c r="Z267" i="31" s="1"/>
  <c r="B270" i="31"/>
  <c r="K268" i="31"/>
  <c r="D268" i="31"/>
  <c r="G267" i="31"/>
  <c r="F267" i="31"/>
  <c r="I267" i="31"/>
  <c r="H267" i="31"/>
  <c r="E267" i="31"/>
  <c r="J267" i="31"/>
  <c r="O267" i="27"/>
  <c r="V267" i="27" s="1"/>
  <c r="AC267" i="27" s="1"/>
  <c r="N267" i="27"/>
  <c r="U267" i="27" s="1"/>
  <c r="AB267" i="27" s="1"/>
  <c r="M267" i="27"/>
  <c r="T267" i="27" s="1"/>
  <c r="AA267" i="27" s="1"/>
  <c r="L267" i="27"/>
  <c r="S267" i="27" s="1"/>
  <c r="Z267" i="27" s="1"/>
  <c r="P267" i="27"/>
  <c r="W267" i="27" s="1"/>
  <c r="AD267" i="27" s="1"/>
  <c r="Q267" i="27"/>
  <c r="X267" i="27" s="1"/>
  <c r="AE267" i="27" s="1"/>
  <c r="I267" i="27"/>
  <c r="H267" i="27"/>
  <c r="G267" i="27"/>
  <c r="F267" i="27"/>
  <c r="E267" i="27"/>
  <c r="J267" i="27"/>
  <c r="B270" i="27"/>
  <c r="K268" i="27"/>
  <c r="D268" i="27"/>
  <c r="I267" i="26"/>
  <c r="H267" i="26"/>
  <c r="G267" i="26"/>
  <c r="F267" i="26"/>
  <c r="E267" i="26"/>
  <c r="J267" i="26"/>
  <c r="M267" i="26"/>
  <c r="T267" i="26" s="1"/>
  <c r="AA267" i="26" s="1"/>
  <c r="L267" i="26"/>
  <c r="S267" i="26" s="1"/>
  <c r="Z267" i="26" s="1"/>
  <c r="P267" i="26"/>
  <c r="W267" i="26" s="1"/>
  <c r="AD267" i="26" s="1"/>
  <c r="O267" i="26"/>
  <c r="V267" i="26" s="1"/>
  <c r="AC267" i="26" s="1"/>
  <c r="N267" i="26"/>
  <c r="U267" i="26" s="1"/>
  <c r="AB267" i="26" s="1"/>
  <c r="Q267" i="26"/>
  <c r="X267" i="26" s="1"/>
  <c r="AE267" i="26" s="1"/>
  <c r="K268" i="26"/>
  <c r="B270" i="26"/>
  <c r="D268" i="26"/>
  <c r="K268" i="14"/>
  <c r="D268" i="14"/>
  <c r="B270" i="14"/>
  <c r="P267" i="14"/>
  <c r="N267" i="14"/>
  <c r="O267" i="14"/>
  <c r="M267" i="14"/>
  <c r="Q267" i="14"/>
  <c r="L267" i="14"/>
  <c r="H267" i="14"/>
  <c r="G267" i="14"/>
  <c r="I267" i="14"/>
  <c r="E267" i="14"/>
  <c r="J267" i="14"/>
  <c r="F267" i="14"/>
  <c r="B270" i="32" l="1"/>
  <c r="K268" i="32"/>
  <c r="D268" i="32"/>
  <c r="P267" i="32"/>
  <c r="W267" i="32" s="1"/>
  <c r="AD267" i="32" s="1"/>
  <c r="N267" i="32"/>
  <c r="U267" i="32" s="1"/>
  <c r="AB267" i="32" s="1"/>
  <c r="M267" i="32"/>
  <c r="T267" i="32" s="1"/>
  <c r="AA267" i="32" s="1"/>
  <c r="L267" i="32"/>
  <c r="S267" i="32" s="1"/>
  <c r="Z267" i="32" s="1"/>
  <c r="Q267" i="32"/>
  <c r="X267" i="32" s="1"/>
  <c r="AE267" i="32" s="1"/>
  <c r="O267" i="32"/>
  <c r="V267" i="32" s="1"/>
  <c r="AC267" i="32" s="1"/>
  <c r="H267" i="32"/>
  <c r="G267" i="32"/>
  <c r="F267" i="32"/>
  <c r="J267" i="32"/>
  <c r="I267" i="32"/>
  <c r="E267" i="32"/>
  <c r="J268" i="31"/>
  <c r="H268" i="31"/>
  <c r="I268" i="31"/>
  <c r="G268" i="31"/>
  <c r="F268" i="31"/>
  <c r="E268" i="31"/>
  <c r="D269" i="31"/>
  <c r="B271" i="31"/>
  <c r="K269" i="31"/>
  <c r="N268" i="31"/>
  <c r="U268" i="31" s="1"/>
  <c r="AB268" i="31" s="1"/>
  <c r="M268" i="31"/>
  <c r="T268" i="31" s="1"/>
  <c r="AA268" i="31" s="1"/>
  <c r="P268" i="31"/>
  <c r="W268" i="31" s="1"/>
  <c r="AD268" i="31" s="1"/>
  <c r="O268" i="31"/>
  <c r="V268" i="31" s="1"/>
  <c r="AC268" i="31" s="1"/>
  <c r="L268" i="31"/>
  <c r="S268" i="31" s="1"/>
  <c r="Z268" i="31" s="1"/>
  <c r="Q268" i="31"/>
  <c r="X268" i="31" s="1"/>
  <c r="AE268" i="31" s="1"/>
  <c r="J268" i="27"/>
  <c r="I268" i="27"/>
  <c r="H268" i="27"/>
  <c r="G268" i="27"/>
  <c r="F268" i="27"/>
  <c r="E268" i="27"/>
  <c r="Q268" i="27"/>
  <c r="X268" i="27" s="1"/>
  <c r="AE268" i="27" s="1"/>
  <c r="P268" i="27"/>
  <c r="W268" i="27" s="1"/>
  <c r="AD268" i="27" s="1"/>
  <c r="N268" i="27"/>
  <c r="U268" i="27" s="1"/>
  <c r="AB268" i="27" s="1"/>
  <c r="M268" i="27"/>
  <c r="T268" i="27" s="1"/>
  <c r="AA268" i="27" s="1"/>
  <c r="L268" i="27"/>
  <c r="S268" i="27" s="1"/>
  <c r="Z268" i="27" s="1"/>
  <c r="O268" i="27"/>
  <c r="V268" i="27" s="1"/>
  <c r="AC268" i="27" s="1"/>
  <c r="D269" i="27"/>
  <c r="B271" i="27"/>
  <c r="K269" i="27"/>
  <c r="D269" i="26"/>
  <c r="K269" i="26"/>
  <c r="B271" i="26"/>
  <c r="I268" i="26"/>
  <c r="H268" i="26"/>
  <c r="G268" i="26"/>
  <c r="J268" i="26"/>
  <c r="F268" i="26"/>
  <c r="E268" i="26"/>
  <c r="Q268" i="26"/>
  <c r="X268" i="26" s="1"/>
  <c r="AE268" i="26" s="1"/>
  <c r="P268" i="26"/>
  <c r="W268" i="26" s="1"/>
  <c r="AD268" i="26" s="1"/>
  <c r="O268" i="26"/>
  <c r="V268" i="26" s="1"/>
  <c r="AC268" i="26" s="1"/>
  <c r="M268" i="26"/>
  <c r="T268" i="26" s="1"/>
  <c r="AA268" i="26" s="1"/>
  <c r="L268" i="26"/>
  <c r="S268" i="26" s="1"/>
  <c r="Z268" i="26" s="1"/>
  <c r="N268" i="26"/>
  <c r="U268" i="26" s="1"/>
  <c r="AB268" i="26" s="1"/>
  <c r="K269" i="14"/>
  <c r="B271" i="14"/>
  <c r="D269" i="14"/>
  <c r="F268" i="14"/>
  <c r="J268" i="14"/>
  <c r="E268" i="14"/>
  <c r="I268" i="14"/>
  <c r="H268" i="14"/>
  <c r="G268" i="14"/>
  <c r="L268" i="14"/>
  <c r="N268" i="14"/>
  <c r="M268" i="14"/>
  <c r="O268" i="14"/>
  <c r="P268" i="14"/>
  <c r="Q268" i="14"/>
  <c r="I268" i="32" l="1"/>
  <c r="E268" i="32"/>
  <c r="H268" i="32"/>
  <c r="J268" i="32"/>
  <c r="G268" i="32"/>
  <c r="F268" i="32"/>
  <c r="O268" i="32"/>
  <c r="V268" i="32" s="1"/>
  <c r="AC268" i="32" s="1"/>
  <c r="N268" i="32"/>
  <c r="U268" i="32" s="1"/>
  <c r="AB268" i="32" s="1"/>
  <c r="M268" i="32"/>
  <c r="T268" i="32" s="1"/>
  <c r="AA268" i="32" s="1"/>
  <c r="Q268" i="32"/>
  <c r="X268" i="32" s="1"/>
  <c r="AE268" i="32" s="1"/>
  <c r="P268" i="32"/>
  <c r="W268" i="32" s="1"/>
  <c r="AD268" i="32" s="1"/>
  <c r="L268" i="32"/>
  <c r="S268" i="32" s="1"/>
  <c r="Z268" i="32" s="1"/>
  <c r="D269" i="32"/>
  <c r="K269" i="32"/>
  <c r="B271" i="32"/>
  <c r="D270" i="31"/>
  <c r="B272" i="31"/>
  <c r="K270" i="31"/>
  <c r="Q269" i="31"/>
  <c r="X269" i="31" s="1"/>
  <c r="AE269" i="31" s="1"/>
  <c r="O269" i="31"/>
  <c r="V269" i="31" s="1"/>
  <c r="AC269" i="31" s="1"/>
  <c r="P269" i="31"/>
  <c r="W269" i="31" s="1"/>
  <c r="AD269" i="31" s="1"/>
  <c r="N269" i="31"/>
  <c r="U269" i="31" s="1"/>
  <c r="AB269" i="31" s="1"/>
  <c r="M269" i="31"/>
  <c r="T269" i="31" s="1"/>
  <c r="AA269" i="31" s="1"/>
  <c r="L269" i="31"/>
  <c r="S269" i="31" s="1"/>
  <c r="Z269" i="31" s="1"/>
  <c r="I269" i="31"/>
  <c r="H269" i="31"/>
  <c r="F269" i="31"/>
  <c r="E269" i="31"/>
  <c r="J269" i="31"/>
  <c r="G269" i="31"/>
  <c r="Q269" i="27"/>
  <c r="X269" i="27" s="1"/>
  <c r="AE269" i="27" s="1"/>
  <c r="P269" i="27"/>
  <c r="W269" i="27" s="1"/>
  <c r="AD269" i="27" s="1"/>
  <c r="O269" i="27"/>
  <c r="V269" i="27" s="1"/>
  <c r="AC269" i="27" s="1"/>
  <c r="N269" i="27"/>
  <c r="U269" i="27" s="1"/>
  <c r="AB269" i="27" s="1"/>
  <c r="M269" i="27"/>
  <c r="T269" i="27" s="1"/>
  <c r="AA269" i="27" s="1"/>
  <c r="L269" i="27"/>
  <c r="S269" i="27" s="1"/>
  <c r="Z269" i="27" s="1"/>
  <c r="D270" i="27"/>
  <c r="K270" i="27"/>
  <c r="B272" i="27"/>
  <c r="G269" i="27"/>
  <c r="F269" i="27"/>
  <c r="E269" i="27"/>
  <c r="H269" i="27"/>
  <c r="J269" i="27"/>
  <c r="I269" i="27"/>
  <c r="Q269" i="26"/>
  <c r="X269" i="26" s="1"/>
  <c r="AE269" i="26" s="1"/>
  <c r="P269" i="26"/>
  <c r="W269" i="26" s="1"/>
  <c r="AD269" i="26" s="1"/>
  <c r="O269" i="26"/>
  <c r="V269" i="26" s="1"/>
  <c r="AC269" i="26" s="1"/>
  <c r="N269" i="26"/>
  <c r="U269" i="26" s="1"/>
  <c r="AB269" i="26" s="1"/>
  <c r="M269" i="26"/>
  <c r="T269" i="26" s="1"/>
  <c r="AA269" i="26" s="1"/>
  <c r="L269" i="26"/>
  <c r="S269" i="26" s="1"/>
  <c r="Z269" i="26" s="1"/>
  <c r="B272" i="26"/>
  <c r="K270" i="26"/>
  <c r="D270" i="26"/>
  <c r="E269" i="26"/>
  <c r="J269" i="26"/>
  <c r="G269" i="26"/>
  <c r="F269" i="26"/>
  <c r="I269" i="26"/>
  <c r="H269" i="26"/>
  <c r="D270" i="14"/>
  <c r="B272" i="14"/>
  <c r="K270" i="14"/>
  <c r="G269" i="14"/>
  <c r="J269" i="14"/>
  <c r="I269" i="14"/>
  <c r="H269" i="14"/>
  <c r="E269" i="14"/>
  <c r="F269" i="14"/>
  <c r="O269" i="14"/>
  <c r="N269" i="14"/>
  <c r="M269" i="14"/>
  <c r="Q269" i="14"/>
  <c r="L269" i="14"/>
  <c r="P269" i="14"/>
  <c r="D270" i="32" l="1"/>
  <c r="B272" i="32"/>
  <c r="K270" i="32"/>
  <c r="P269" i="32"/>
  <c r="W269" i="32" s="1"/>
  <c r="AD269" i="32" s="1"/>
  <c r="N269" i="32"/>
  <c r="U269" i="32" s="1"/>
  <c r="AB269" i="32" s="1"/>
  <c r="M269" i="32"/>
  <c r="T269" i="32" s="1"/>
  <c r="AA269" i="32" s="1"/>
  <c r="L269" i="32"/>
  <c r="S269" i="32" s="1"/>
  <c r="Z269" i="32" s="1"/>
  <c r="Q269" i="32"/>
  <c r="X269" i="32" s="1"/>
  <c r="AE269" i="32" s="1"/>
  <c r="O269" i="32"/>
  <c r="V269" i="32" s="1"/>
  <c r="AC269" i="32" s="1"/>
  <c r="J269" i="32"/>
  <c r="I269" i="32"/>
  <c r="H269" i="32"/>
  <c r="F269" i="32"/>
  <c r="G269" i="32"/>
  <c r="E269" i="32"/>
  <c r="K271" i="31"/>
  <c r="D271" i="31"/>
  <c r="B273" i="31"/>
  <c r="P270" i="31"/>
  <c r="W270" i="31" s="1"/>
  <c r="AD270" i="31" s="1"/>
  <c r="O270" i="31"/>
  <c r="V270" i="31" s="1"/>
  <c r="AC270" i="31" s="1"/>
  <c r="M270" i="31"/>
  <c r="T270" i="31" s="1"/>
  <c r="AA270" i="31" s="1"/>
  <c r="L270" i="31"/>
  <c r="S270" i="31" s="1"/>
  <c r="Z270" i="31" s="1"/>
  <c r="Q270" i="31"/>
  <c r="X270" i="31" s="1"/>
  <c r="AE270" i="31" s="1"/>
  <c r="N270" i="31"/>
  <c r="U270" i="31" s="1"/>
  <c r="AB270" i="31" s="1"/>
  <c r="J270" i="31"/>
  <c r="I270" i="31"/>
  <c r="H270" i="31"/>
  <c r="G270" i="31"/>
  <c r="F270" i="31"/>
  <c r="E270" i="31"/>
  <c r="B273" i="27"/>
  <c r="K271" i="27"/>
  <c r="D271" i="27"/>
  <c r="O270" i="27"/>
  <c r="V270" i="27" s="1"/>
  <c r="AC270" i="27" s="1"/>
  <c r="N270" i="27"/>
  <c r="U270" i="27" s="1"/>
  <c r="AB270" i="27" s="1"/>
  <c r="M270" i="27"/>
  <c r="T270" i="27" s="1"/>
  <c r="AA270" i="27" s="1"/>
  <c r="Q270" i="27"/>
  <c r="X270" i="27" s="1"/>
  <c r="AE270" i="27" s="1"/>
  <c r="P270" i="27"/>
  <c r="W270" i="27" s="1"/>
  <c r="AD270" i="27" s="1"/>
  <c r="L270" i="27"/>
  <c r="S270" i="27" s="1"/>
  <c r="Z270" i="27" s="1"/>
  <c r="I270" i="27"/>
  <c r="H270" i="27"/>
  <c r="F270" i="27"/>
  <c r="E270" i="27"/>
  <c r="J270" i="27"/>
  <c r="G270" i="27"/>
  <c r="D271" i="26"/>
  <c r="B273" i="26"/>
  <c r="K271" i="26"/>
  <c r="M270" i="26"/>
  <c r="T270" i="26" s="1"/>
  <c r="AA270" i="26" s="1"/>
  <c r="L270" i="26"/>
  <c r="S270" i="26" s="1"/>
  <c r="Z270" i="26" s="1"/>
  <c r="Q270" i="26"/>
  <c r="X270" i="26" s="1"/>
  <c r="AE270" i="26" s="1"/>
  <c r="P270" i="26"/>
  <c r="W270" i="26" s="1"/>
  <c r="AD270" i="26" s="1"/>
  <c r="O270" i="26"/>
  <c r="V270" i="26" s="1"/>
  <c r="AC270" i="26" s="1"/>
  <c r="N270" i="26"/>
  <c r="U270" i="26" s="1"/>
  <c r="AB270" i="26" s="1"/>
  <c r="I270" i="26"/>
  <c r="F270" i="26"/>
  <c r="J270" i="26"/>
  <c r="H270" i="26"/>
  <c r="G270" i="26"/>
  <c r="E270" i="26"/>
  <c r="Q270" i="14"/>
  <c r="O270" i="14"/>
  <c r="M270" i="14"/>
  <c r="L270" i="14"/>
  <c r="P270" i="14"/>
  <c r="N270" i="14"/>
  <c r="D271" i="14"/>
  <c r="K271" i="14"/>
  <c r="B273" i="14"/>
  <c r="H270" i="14"/>
  <c r="G270" i="14"/>
  <c r="J270" i="14"/>
  <c r="F270" i="14"/>
  <c r="E270" i="14"/>
  <c r="I270" i="14"/>
  <c r="Q270" i="32" l="1"/>
  <c r="X270" i="32" s="1"/>
  <c r="AE270" i="32" s="1"/>
  <c r="P270" i="32"/>
  <c r="W270" i="32" s="1"/>
  <c r="AD270" i="32" s="1"/>
  <c r="O270" i="32"/>
  <c r="V270" i="32" s="1"/>
  <c r="AC270" i="32" s="1"/>
  <c r="M270" i="32"/>
  <c r="T270" i="32" s="1"/>
  <c r="AA270" i="32" s="1"/>
  <c r="N270" i="32"/>
  <c r="U270" i="32" s="1"/>
  <c r="AB270" i="32" s="1"/>
  <c r="L270" i="32"/>
  <c r="S270" i="32" s="1"/>
  <c r="Z270" i="32" s="1"/>
  <c r="K271" i="32"/>
  <c r="D271" i="32"/>
  <c r="B273" i="32"/>
  <c r="E270" i="32"/>
  <c r="F270" i="32"/>
  <c r="J270" i="32"/>
  <c r="I270" i="32"/>
  <c r="H270" i="32"/>
  <c r="G270" i="32"/>
  <c r="B274" i="31"/>
  <c r="K272" i="31"/>
  <c r="D272" i="31"/>
  <c r="J271" i="31"/>
  <c r="H271" i="31"/>
  <c r="G271" i="31"/>
  <c r="E271" i="31"/>
  <c r="I271" i="31"/>
  <c r="F271" i="31"/>
  <c r="Q271" i="31"/>
  <c r="X271" i="31" s="1"/>
  <c r="AE271" i="31" s="1"/>
  <c r="P271" i="31"/>
  <c r="W271" i="31" s="1"/>
  <c r="AD271" i="31" s="1"/>
  <c r="O271" i="31"/>
  <c r="V271" i="31" s="1"/>
  <c r="AC271" i="31" s="1"/>
  <c r="N271" i="31"/>
  <c r="U271" i="31" s="1"/>
  <c r="AB271" i="31" s="1"/>
  <c r="M271" i="31"/>
  <c r="T271" i="31" s="1"/>
  <c r="AA271" i="31" s="1"/>
  <c r="L271" i="31"/>
  <c r="S271" i="31" s="1"/>
  <c r="Z271" i="31" s="1"/>
  <c r="N271" i="27"/>
  <c r="U271" i="27" s="1"/>
  <c r="AB271" i="27" s="1"/>
  <c r="M271" i="27"/>
  <c r="T271" i="27" s="1"/>
  <c r="AA271" i="27" s="1"/>
  <c r="Q271" i="27"/>
  <c r="X271" i="27" s="1"/>
  <c r="AE271" i="27" s="1"/>
  <c r="O271" i="27"/>
  <c r="V271" i="27" s="1"/>
  <c r="AC271" i="27" s="1"/>
  <c r="P271" i="27"/>
  <c r="W271" i="27" s="1"/>
  <c r="AD271" i="27" s="1"/>
  <c r="L271" i="27"/>
  <c r="S271" i="27" s="1"/>
  <c r="Z271" i="27" s="1"/>
  <c r="J271" i="27"/>
  <c r="I271" i="27"/>
  <c r="H271" i="27"/>
  <c r="G271" i="27"/>
  <c r="F271" i="27"/>
  <c r="E271" i="27"/>
  <c r="B274" i="27"/>
  <c r="K272" i="27"/>
  <c r="D272" i="27"/>
  <c r="D272" i="26"/>
  <c r="K272" i="26"/>
  <c r="B274" i="26"/>
  <c r="Q271" i="26"/>
  <c r="X271" i="26" s="1"/>
  <c r="AE271" i="26" s="1"/>
  <c r="N271" i="26"/>
  <c r="U271" i="26" s="1"/>
  <c r="AB271" i="26" s="1"/>
  <c r="P271" i="26"/>
  <c r="W271" i="26" s="1"/>
  <c r="AD271" i="26" s="1"/>
  <c r="O271" i="26"/>
  <c r="V271" i="26" s="1"/>
  <c r="AC271" i="26" s="1"/>
  <c r="M271" i="26"/>
  <c r="T271" i="26" s="1"/>
  <c r="AA271" i="26" s="1"/>
  <c r="L271" i="26"/>
  <c r="S271" i="26" s="1"/>
  <c r="Z271" i="26" s="1"/>
  <c r="I271" i="26"/>
  <c r="H271" i="26"/>
  <c r="G271" i="26"/>
  <c r="E271" i="26"/>
  <c r="J271" i="26"/>
  <c r="F271" i="26"/>
  <c r="P271" i="14"/>
  <c r="L271" i="14"/>
  <c r="Q271" i="14"/>
  <c r="O271" i="14"/>
  <c r="N271" i="14"/>
  <c r="M271" i="14"/>
  <c r="D272" i="14"/>
  <c r="B274" i="14"/>
  <c r="K272" i="14"/>
  <c r="H271" i="14"/>
  <c r="G271" i="14"/>
  <c r="E271" i="14"/>
  <c r="J271" i="14"/>
  <c r="I271" i="14"/>
  <c r="F271" i="14"/>
  <c r="L271" i="32" l="1"/>
  <c r="S271" i="32" s="1"/>
  <c r="Z271" i="32" s="1"/>
  <c r="O271" i="32"/>
  <c r="V271" i="32" s="1"/>
  <c r="AC271" i="32" s="1"/>
  <c r="N271" i="32"/>
  <c r="U271" i="32" s="1"/>
  <c r="AB271" i="32" s="1"/>
  <c r="M271" i="32"/>
  <c r="T271" i="32" s="1"/>
  <c r="AA271" i="32" s="1"/>
  <c r="Q271" i="32"/>
  <c r="X271" i="32" s="1"/>
  <c r="AE271" i="32" s="1"/>
  <c r="P271" i="32"/>
  <c r="W271" i="32" s="1"/>
  <c r="AD271" i="32" s="1"/>
  <c r="J271" i="32"/>
  <c r="H271" i="32"/>
  <c r="F271" i="32"/>
  <c r="I271" i="32"/>
  <c r="G271" i="32"/>
  <c r="E271" i="32"/>
  <c r="B274" i="32"/>
  <c r="D272" i="32"/>
  <c r="K272" i="32"/>
  <c r="F272" i="31"/>
  <c r="E272" i="31"/>
  <c r="J272" i="31"/>
  <c r="I272" i="31"/>
  <c r="H272" i="31"/>
  <c r="G272" i="31"/>
  <c r="Q272" i="31"/>
  <c r="X272" i="31" s="1"/>
  <c r="AE272" i="31" s="1"/>
  <c r="O272" i="31"/>
  <c r="V272" i="31" s="1"/>
  <c r="AC272" i="31" s="1"/>
  <c r="N272" i="31"/>
  <c r="U272" i="31" s="1"/>
  <c r="AB272" i="31" s="1"/>
  <c r="M272" i="31"/>
  <c r="T272" i="31" s="1"/>
  <c r="AA272" i="31" s="1"/>
  <c r="L272" i="31"/>
  <c r="S272" i="31" s="1"/>
  <c r="Z272" i="31" s="1"/>
  <c r="P272" i="31"/>
  <c r="W272" i="31" s="1"/>
  <c r="AD272" i="31" s="1"/>
  <c r="B275" i="31"/>
  <c r="K273" i="31"/>
  <c r="D273" i="31"/>
  <c r="G272" i="27"/>
  <c r="F272" i="27"/>
  <c r="E272" i="27"/>
  <c r="J272" i="27"/>
  <c r="I272" i="27"/>
  <c r="H272" i="27"/>
  <c r="Q272" i="27"/>
  <c r="X272" i="27" s="1"/>
  <c r="AE272" i="27" s="1"/>
  <c r="P272" i="27"/>
  <c r="W272" i="27" s="1"/>
  <c r="AD272" i="27" s="1"/>
  <c r="O272" i="27"/>
  <c r="V272" i="27" s="1"/>
  <c r="AC272" i="27" s="1"/>
  <c r="M272" i="27"/>
  <c r="T272" i="27" s="1"/>
  <c r="AA272" i="27" s="1"/>
  <c r="L272" i="27"/>
  <c r="S272" i="27" s="1"/>
  <c r="Z272" i="27" s="1"/>
  <c r="N272" i="27"/>
  <c r="U272" i="27" s="1"/>
  <c r="AB272" i="27" s="1"/>
  <c r="B275" i="27"/>
  <c r="K273" i="27"/>
  <c r="D273" i="27"/>
  <c r="K273" i="26"/>
  <c r="B275" i="26"/>
  <c r="D273" i="26"/>
  <c r="Q272" i="26"/>
  <c r="X272" i="26" s="1"/>
  <c r="AE272" i="26" s="1"/>
  <c r="P272" i="26"/>
  <c r="W272" i="26" s="1"/>
  <c r="AD272" i="26" s="1"/>
  <c r="O272" i="26"/>
  <c r="V272" i="26" s="1"/>
  <c r="AC272" i="26" s="1"/>
  <c r="M272" i="26"/>
  <c r="T272" i="26" s="1"/>
  <c r="AA272" i="26" s="1"/>
  <c r="N272" i="26"/>
  <c r="U272" i="26" s="1"/>
  <c r="AB272" i="26" s="1"/>
  <c r="L272" i="26"/>
  <c r="S272" i="26" s="1"/>
  <c r="Z272" i="26" s="1"/>
  <c r="E272" i="26"/>
  <c r="J272" i="26"/>
  <c r="I272" i="26"/>
  <c r="H272" i="26"/>
  <c r="G272" i="26"/>
  <c r="F272" i="26"/>
  <c r="F272" i="14"/>
  <c r="E272" i="14"/>
  <c r="J272" i="14"/>
  <c r="G272" i="14"/>
  <c r="I272" i="14"/>
  <c r="H272" i="14"/>
  <c r="K273" i="14"/>
  <c r="B275" i="14"/>
  <c r="D273" i="14"/>
  <c r="L272" i="14"/>
  <c r="O272" i="14"/>
  <c r="Q272" i="14"/>
  <c r="M272" i="14"/>
  <c r="P272" i="14"/>
  <c r="N272" i="14"/>
  <c r="Q272" i="32" l="1"/>
  <c r="X272" i="32" s="1"/>
  <c r="AE272" i="32" s="1"/>
  <c r="O272" i="32"/>
  <c r="V272" i="32" s="1"/>
  <c r="AC272" i="32" s="1"/>
  <c r="M272" i="32"/>
  <c r="T272" i="32" s="1"/>
  <c r="AA272" i="32" s="1"/>
  <c r="P272" i="32"/>
  <c r="W272" i="32" s="1"/>
  <c r="AD272" i="32" s="1"/>
  <c r="N272" i="32"/>
  <c r="U272" i="32" s="1"/>
  <c r="AB272" i="32" s="1"/>
  <c r="L272" i="32"/>
  <c r="S272" i="32" s="1"/>
  <c r="Z272" i="32" s="1"/>
  <c r="G272" i="32"/>
  <c r="F272" i="32"/>
  <c r="E272" i="32"/>
  <c r="J272" i="32"/>
  <c r="H272" i="32"/>
  <c r="I272" i="32"/>
  <c r="B275" i="32"/>
  <c r="K273" i="32"/>
  <c r="D273" i="32"/>
  <c r="J273" i="31"/>
  <c r="I273" i="31"/>
  <c r="H273" i="31"/>
  <c r="G273" i="31"/>
  <c r="F273" i="31"/>
  <c r="E273" i="31"/>
  <c r="M273" i="31"/>
  <c r="T273" i="31" s="1"/>
  <c r="AA273" i="31" s="1"/>
  <c r="L273" i="31"/>
  <c r="S273" i="31" s="1"/>
  <c r="Z273" i="31" s="1"/>
  <c r="O273" i="31"/>
  <c r="V273" i="31" s="1"/>
  <c r="AC273" i="31" s="1"/>
  <c r="N273" i="31"/>
  <c r="U273" i="31" s="1"/>
  <c r="AB273" i="31" s="1"/>
  <c r="Q273" i="31"/>
  <c r="X273" i="31" s="1"/>
  <c r="AE273" i="31" s="1"/>
  <c r="P273" i="31"/>
  <c r="W273" i="31" s="1"/>
  <c r="AD273" i="31" s="1"/>
  <c r="D274" i="31"/>
  <c r="B276" i="31"/>
  <c r="K274" i="31"/>
  <c r="F273" i="27"/>
  <c r="E273" i="27"/>
  <c r="J273" i="27"/>
  <c r="I273" i="27"/>
  <c r="G273" i="27"/>
  <c r="H273" i="27"/>
  <c r="O273" i="27"/>
  <c r="V273" i="27" s="1"/>
  <c r="AC273" i="27" s="1"/>
  <c r="N273" i="27"/>
  <c r="U273" i="27" s="1"/>
  <c r="AB273" i="27" s="1"/>
  <c r="M273" i="27"/>
  <c r="T273" i="27" s="1"/>
  <c r="AA273" i="27" s="1"/>
  <c r="Q273" i="27"/>
  <c r="X273" i="27" s="1"/>
  <c r="AE273" i="27" s="1"/>
  <c r="P273" i="27"/>
  <c r="W273" i="27" s="1"/>
  <c r="AD273" i="27" s="1"/>
  <c r="L273" i="27"/>
  <c r="S273" i="27" s="1"/>
  <c r="Z273" i="27" s="1"/>
  <c r="B276" i="27"/>
  <c r="K274" i="27"/>
  <c r="D274" i="27"/>
  <c r="K274" i="26"/>
  <c r="B276" i="26"/>
  <c r="D274" i="26"/>
  <c r="I273" i="26"/>
  <c r="J273" i="26"/>
  <c r="H273" i="26"/>
  <c r="G273" i="26"/>
  <c r="F273" i="26"/>
  <c r="E273" i="26"/>
  <c r="O273" i="26"/>
  <c r="V273" i="26" s="1"/>
  <c r="AC273" i="26" s="1"/>
  <c r="N273" i="26"/>
  <c r="U273" i="26" s="1"/>
  <c r="AB273" i="26" s="1"/>
  <c r="M273" i="26"/>
  <c r="T273" i="26" s="1"/>
  <c r="AA273" i="26" s="1"/>
  <c r="Q273" i="26"/>
  <c r="X273" i="26" s="1"/>
  <c r="AE273" i="26" s="1"/>
  <c r="P273" i="26"/>
  <c r="W273" i="26" s="1"/>
  <c r="AD273" i="26" s="1"/>
  <c r="L273" i="26"/>
  <c r="S273" i="26" s="1"/>
  <c r="Z273" i="26" s="1"/>
  <c r="J273" i="14"/>
  <c r="H273" i="14"/>
  <c r="I273" i="14"/>
  <c r="G273" i="14"/>
  <c r="F273" i="14"/>
  <c r="E273" i="14"/>
  <c r="B276" i="14"/>
  <c r="D274" i="14"/>
  <c r="K274" i="14"/>
  <c r="N273" i="14"/>
  <c r="Q273" i="14"/>
  <c r="O273" i="14"/>
  <c r="P273" i="14"/>
  <c r="L273" i="14"/>
  <c r="M273" i="14"/>
  <c r="N273" i="32" l="1"/>
  <c r="U273" i="32" s="1"/>
  <c r="AB273" i="32" s="1"/>
  <c r="M273" i="32"/>
  <c r="T273" i="32" s="1"/>
  <c r="AA273" i="32" s="1"/>
  <c r="L273" i="32"/>
  <c r="S273" i="32" s="1"/>
  <c r="Z273" i="32" s="1"/>
  <c r="P273" i="32"/>
  <c r="W273" i="32" s="1"/>
  <c r="AD273" i="32" s="1"/>
  <c r="O273" i="32"/>
  <c r="V273" i="32" s="1"/>
  <c r="AC273" i="32" s="1"/>
  <c r="Q273" i="32"/>
  <c r="X273" i="32" s="1"/>
  <c r="AE273" i="32" s="1"/>
  <c r="J273" i="32"/>
  <c r="H273" i="32"/>
  <c r="F273" i="32"/>
  <c r="I273" i="32"/>
  <c r="G273" i="32"/>
  <c r="E273" i="32"/>
  <c r="B276" i="32"/>
  <c r="D274" i="32"/>
  <c r="K274" i="32"/>
  <c r="Q274" i="31"/>
  <c r="X274" i="31" s="1"/>
  <c r="AE274" i="31" s="1"/>
  <c r="P274" i="31"/>
  <c r="W274" i="31" s="1"/>
  <c r="AD274" i="31" s="1"/>
  <c r="O274" i="31"/>
  <c r="V274" i="31" s="1"/>
  <c r="AC274" i="31" s="1"/>
  <c r="N274" i="31"/>
  <c r="U274" i="31" s="1"/>
  <c r="AB274" i="31" s="1"/>
  <c r="M274" i="31"/>
  <c r="T274" i="31" s="1"/>
  <c r="AA274" i="31" s="1"/>
  <c r="L274" i="31"/>
  <c r="S274" i="31" s="1"/>
  <c r="Z274" i="31" s="1"/>
  <c r="K275" i="31"/>
  <c r="B277" i="31"/>
  <c r="D275" i="31"/>
  <c r="H274" i="31"/>
  <c r="G274" i="31"/>
  <c r="E274" i="31"/>
  <c r="J274" i="31"/>
  <c r="I274" i="31"/>
  <c r="F274" i="31"/>
  <c r="J274" i="27"/>
  <c r="I274" i="27"/>
  <c r="H274" i="27"/>
  <c r="G274" i="27"/>
  <c r="E274" i="27"/>
  <c r="F274" i="27"/>
  <c r="Q274" i="27"/>
  <c r="X274" i="27" s="1"/>
  <c r="AE274" i="27" s="1"/>
  <c r="P274" i="27"/>
  <c r="W274" i="27" s="1"/>
  <c r="AD274" i="27" s="1"/>
  <c r="O274" i="27"/>
  <c r="V274" i="27" s="1"/>
  <c r="AC274" i="27" s="1"/>
  <c r="N274" i="27"/>
  <c r="U274" i="27" s="1"/>
  <c r="AB274" i="27" s="1"/>
  <c r="L274" i="27"/>
  <c r="S274" i="27" s="1"/>
  <c r="Z274" i="27" s="1"/>
  <c r="M274" i="27"/>
  <c r="T274" i="27" s="1"/>
  <c r="AA274" i="27" s="1"/>
  <c r="K275" i="27"/>
  <c r="B277" i="27"/>
  <c r="D275" i="27"/>
  <c r="K275" i="26"/>
  <c r="B277" i="26"/>
  <c r="D275" i="26"/>
  <c r="E274" i="26"/>
  <c r="I274" i="26"/>
  <c r="H274" i="26"/>
  <c r="G274" i="26"/>
  <c r="F274" i="26"/>
  <c r="J274" i="26"/>
  <c r="Q274" i="26"/>
  <c r="X274" i="26" s="1"/>
  <c r="AE274" i="26" s="1"/>
  <c r="M274" i="26"/>
  <c r="T274" i="26" s="1"/>
  <c r="AA274" i="26" s="1"/>
  <c r="L274" i="26"/>
  <c r="S274" i="26" s="1"/>
  <c r="Z274" i="26" s="1"/>
  <c r="P274" i="26"/>
  <c r="W274" i="26" s="1"/>
  <c r="AD274" i="26" s="1"/>
  <c r="O274" i="26"/>
  <c r="V274" i="26" s="1"/>
  <c r="AC274" i="26" s="1"/>
  <c r="N274" i="26"/>
  <c r="U274" i="26" s="1"/>
  <c r="AB274" i="26" s="1"/>
  <c r="H274" i="14"/>
  <c r="G274" i="14"/>
  <c r="E274" i="14"/>
  <c r="I274" i="14"/>
  <c r="F274" i="14"/>
  <c r="J274" i="14"/>
  <c r="D275" i="14"/>
  <c r="K275" i="14"/>
  <c r="B277" i="14"/>
  <c r="L274" i="14"/>
  <c r="O274" i="14"/>
  <c r="N274" i="14"/>
  <c r="M274" i="14"/>
  <c r="Q274" i="14"/>
  <c r="P274" i="14"/>
  <c r="Q274" i="32" l="1"/>
  <c r="X274" i="32" s="1"/>
  <c r="AE274" i="32" s="1"/>
  <c r="O274" i="32"/>
  <c r="V274" i="32" s="1"/>
  <c r="AC274" i="32" s="1"/>
  <c r="M274" i="32"/>
  <c r="T274" i="32" s="1"/>
  <c r="AA274" i="32" s="1"/>
  <c r="P274" i="32"/>
  <c r="W274" i="32" s="1"/>
  <c r="AD274" i="32" s="1"/>
  <c r="N274" i="32"/>
  <c r="U274" i="32" s="1"/>
  <c r="AB274" i="32" s="1"/>
  <c r="L274" i="32"/>
  <c r="S274" i="32" s="1"/>
  <c r="Z274" i="32" s="1"/>
  <c r="I274" i="32"/>
  <c r="H274" i="32"/>
  <c r="G274" i="32"/>
  <c r="E274" i="32"/>
  <c r="F274" i="32"/>
  <c r="J274" i="32"/>
  <c r="D275" i="32"/>
  <c r="B277" i="32"/>
  <c r="K275" i="32"/>
  <c r="J275" i="31"/>
  <c r="I275" i="31"/>
  <c r="H275" i="31"/>
  <c r="F275" i="31"/>
  <c r="E275" i="31"/>
  <c r="G275" i="31"/>
  <c r="O275" i="31"/>
  <c r="V275" i="31" s="1"/>
  <c r="AC275" i="31" s="1"/>
  <c r="N275" i="31"/>
  <c r="U275" i="31" s="1"/>
  <c r="AB275" i="31" s="1"/>
  <c r="L275" i="31"/>
  <c r="S275" i="31" s="1"/>
  <c r="Z275" i="31" s="1"/>
  <c r="Q275" i="31"/>
  <c r="X275" i="31" s="1"/>
  <c r="AE275" i="31" s="1"/>
  <c r="P275" i="31"/>
  <c r="W275" i="31" s="1"/>
  <c r="AD275" i="31" s="1"/>
  <c r="M275" i="31"/>
  <c r="T275" i="31" s="1"/>
  <c r="AA275" i="31" s="1"/>
  <c r="B278" i="31"/>
  <c r="D276" i="31"/>
  <c r="K276" i="31"/>
  <c r="K276" i="27"/>
  <c r="B278" i="27"/>
  <c r="D276" i="27"/>
  <c r="G275" i="27"/>
  <c r="F275" i="27"/>
  <c r="E275" i="27"/>
  <c r="J275" i="27"/>
  <c r="I275" i="27"/>
  <c r="H275" i="27"/>
  <c r="Q275" i="27"/>
  <c r="X275" i="27" s="1"/>
  <c r="AE275" i="27" s="1"/>
  <c r="M275" i="27"/>
  <c r="T275" i="27" s="1"/>
  <c r="AA275" i="27" s="1"/>
  <c r="L275" i="27"/>
  <c r="S275" i="27" s="1"/>
  <c r="Z275" i="27" s="1"/>
  <c r="P275" i="27"/>
  <c r="W275" i="27" s="1"/>
  <c r="AD275" i="27" s="1"/>
  <c r="N275" i="27"/>
  <c r="U275" i="27" s="1"/>
  <c r="AB275" i="27" s="1"/>
  <c r="O275" i="27"/>
  <c r="V275" i="27" s="1"/>
  <c r="AC275" i="27" s="1"/>
  <c r="B278" i="26"/>
  <c r="D276" i="26"/>
  <c r="K276" i="26"/>
  <c r="J275" i="26"/>
  <c r="I275" i="26"/>
  <c r="G275" i="26"/>
  <c r="F275" i="26"/>
  <c r="E275" i="26"/>
  <c r="H275" i="26"/>
  <c r="M275" i="26"/>
  <c r="T275" i="26" s="1"/>
  <c r="AA275" i="26" s="1"/>
  <c r="Q275" i="26"/>
  <c r="X275" i="26" s="1"/>
  <c r="AE275" i="26" s="1"/>
  <c r="P275" i="26"/>
  <c r="W275" i="26" s="1"/>
  <c r="AD275" i="26" s="1"/>
  <c r="O275" i="26"/>
  <c r="V275" i="26" s="1"/>
  <c r="AC275" i="26" s="1"/>
  <c r="N275" i="26"/>
  <c r="U275" i="26" s="1"/>
  <c r="AB275" i="26" s="1"/>
  <c r="L275" i="26"/>
  <c r="S275" i="26" s="1"/>
  <c r="Z275" i="26" s="1"/>
  <c r="D276" i="14"/>
  <c r="K276" i="14"/>
  <c r="B278" i="14"/>
  <c r="P275" i="14"/>
  <c r="M275" i="14"/>
  <c r="Q275" i="14"/>
  <c r="O275" i="14"/>
  <c r="N275" i="14"/>
  <c r="L275" i="14"/>
  <c r="H275" i="14"/>
  <c r="G275" i="14"/>
  <c r="J275" i="14"/>
  <c r="F275" i="14"/>
  <c r="I275" i="14"/>
  <c r="E275" i="14"/>
  <c r="P275" i="32" l="1"/>
  <c r="W275" i="32" s="1"/>
  <c r="AD275" i="32" s="1"/>
  <c r="O275" i="32"/>
  <c r="V275" i="32" s="1"/>
  <c r="AC275" i="32" s="1"/>
  <c r="N275" i="32"/>
  <c r="U275" i="32" s="1"/>
  <c r="AB275" i="32" s="1"/>
  <c r="L275" i="32"/>
  <c r="S275" i="32" s="1"/>
  <c r="Z275" i="32" s="1"/>
  <c r="Q275" i="32"/>
  <c r="X275" i="32" s="1"/>
  <c r="AE275" i="32" s="1"/>
  <c r="M275" i="32"/>
  <c r="T275" i="32" s="1"/>
  <c r="AA275" i="32" s="1"/>
  <c r="K276" i="32"/>
  <c r="B278" i="32"/>
  <c r="D276" i="32"/>
  <c r="J275" i="32"/>
  <c r="H275" i="32"/>
  <c r="I275" i="32"/>
  <c r="G275" i="32"/>
  <c r="F275" i="32"/>
  <c r="E275" i="32"/>
  <c r="Q276" i="31"/>
  <c r="X276" i="31" s="1"/>
  <c r="AE276" i="31" s="1"/>
  <c r="P276" i="31"/>
  <c r="W276" i="31" s="1"/>
  <c r="AD276" i="31" s="1"/>
  <c r="O276" i="31"/>
  <c r="V276" i="31" s="1"/>
  <c r="AC276" i="31" s="1"/>
  <c r="N276" i="31"/>
  <c r="U276" i="31" s="1"/>
  <c r="AB276" i="31" s="1"/>
  <c r="M276" i="31"/>
  <c r="T276" i="31" s="1"/>
  <c r="AA276" i="31" s="1"/>
  <c r="L276" i="31"/>
  <c r="S276" i="31" s="1"/>
  <c r="Z276" i="31" s="1"/>
  <c r="J276" i="31"/>
  <c r="I276" i="31"/>
  <c r="G276" i="31"/>
  <c r="F276" i="31"/>
  <c r="E276" i="31"/>
  <c r="H276" i="31"/>
  <c r="B279" i="31"/>
  <c r="D277" i="31"/>
  <c r="K277" i="31"/>
  <c r="J276" i="27"/>
  <c r="I276" i="27"/>
  <c r="H276" i="27"/>
  <c r="G276" i="27"/>
  <c r="F276" i="27"/>
  <c r="E276" i="27"/>
  <c r="K277" i="27"/>
  <c r="D277" i="27"/>
  <c r="B279" i="27"/>
  <c r="Q276" i="27"/>
  <c r="X276" i="27" s="1"/>
  <c r="AE276" i="27" s="1"/>
  <c r="O276" i="27"/>
  <c r="V276" i="27" s="1"/>
  <c r="AC276" i="27" s="1"/>
  <c r="N276" i="27"/>
  <c r="U276" i="27" s="1"/>
  <c r="AB276" i="27" s="1"/>
  <c r="M276" i="27"/>
  <c r="T276" i="27" s="1"/>
  <c r="AA276" i="27" s="1"/>
  <c r="P276" i="27"/>
  <c r="W276" i="27" s="1"/>
  <c r="AD276" i="27" s="1"/>
  <c r="L276" i="27"/>
  <c r="S276" i="27" s="1"/>
  <c r="Z276" i="27" s="1"/>
  <c r="Q276" i="26"/>
  <c r="X276" i="26" s="1"/>
  <c r="AE276" i="26" s="1"/>
  <c r="P276" i="26"/>
  <c r="W276" i="26" s="1"/>
  <c r="AD276" i="26" s="1"/>
  <c r="O276" i="26"/>
  <c r="V276" i="26" s="1"/>
  <c r="AC276" i="26" s="1"/>
  <c r="N276" i="26"/>
  <c r="U276" i="26" s="1"/>
  <c r="AB276" i="26" s="1"/>
  <c r="M276" i="26"/>
  <c r="T276" i="26" s="1"/>
  <c r="AA276" i="26" s="1"/>
  <c r="L276" i="26"/>
  <c r="S276" i="26" s="1"/>
  <c r="Z276" i="26" s="1"/>
  <c r="I276" i="26"/>
  <c r="J276" i="26"/>
  <c r="H276" i="26"/>
  <c r="G276" i="26"/>
  <c r="E276" i="26"/>
  <c r="F276" i="26"/>
  <c r="D277" i="26"/>
  <c r="B279" i="26"/>
  <c r="K277" i="26"/>
  <c r="B279" i="14"/>
  <c r="K277" i="14"/>
  <c r="D277" i="14"/>
  <c r="M276" i="14"/>
  <c r="L276" i="14"/>
  <c r="P276" i="14"/>
  <c r="Q276" i="14"/>
  <c r="O276" i="14"/>
  <c r="N276" i="14"/>
  <c r="F276" i="14"/>
  <c r="I276" i="14"/>
  <c r="E276" i="14"/>
  <c r="J276" i="14"/>
  <c r="H276" i="14"/>
  <c r="G276" i="14"/>
  <c r="J276" i="32" l="1"/>
  <c r="I276" i="32"/>
  <c r="G276" i="32"/>
  <c r="E276" i="32"/>
  <c r="H276" i="32"/>
  <c r="F276" i="32"/>
  <c r="D277" i="32"/>
  <c r="K277" i="32"/>
  <c r="B279" i="32"/>
  <c r="Q276" i="32"/>
  <c r="X276" i="32" s="1"/>
  <c r="AE276" i="32" s="1"/>
  <c r="O276" i="32"/>
  <c r="V276" i="32" s="1"/>
  <c r="AC276" i="32" s="1"/>
  <c r="P276" i="32"/>
  <c r="W276" i="32" s="1"/>
  <c r="AD276" i="32" s="1"/>
  <c r="N276" i="32"/>
  <c r="U276" i="32" s="1"/>
  <c r="AB276" i="32" s="1"/>
  <c r="M276" i="32"/>
  <c r="T276" i="32" s="1"/>
  <c r="AA276" i="32" s="1"/>
  <c r="L276" i="32"/>
  <c r="S276" i="32" s="1"/>
  <c r="Z276" i="32" s="1"/>
  <c r="M277" i="31"/>
  <c r="T277" i="31" s="1"/>
  <c r="AA277" i="31" s="1"/>
  <c r="P277" i="31"/>
  <c r="W277" i="31" s="1"/>
  <c r="AD277" i="31" s="1"/>
  <c r="O277" i="31"/>
  <c r="V277" i="31" s="1"/>
  <c r="AC277" i="31" s="1"/>
  <c r="N277" i="31"/>
  <c r="U277" i="31" s="1"/>
  <c r="AB277" i="31" s="1"/>
  <c r="L277" i="31"/>
  <c r="S277" i="31" s="1"/>
  <c r="Z277" i="31" s="1"/>
  <c r="Q277" i="31"/>
  <c r="X277" i="31" s="1"/>
  <c r="AE277" i="31" s="1"/>
  <c r="I277" i="31"/>
  <c r="E277" i="31"/>
  <c r="F277" i="31"/>
  <c r="J277" i="31"/>
  <c r="H277" i="31"/>
  <c r="G277" i="31"/>
  <c r="D278" i="31"/>
  <c r="B280" i="31"/>
  <c r="K278" i="31"/>
  <c r="M277" i="27"/>
  <c r="T277" i="27" s="1"/>
  <c r="AA277" i="27" s="1"/>
  <c r="N277" i="27"/>
  <c r="U277" i="27" s="1"/>
  <c r="AB277" i="27" s="1"/>
  <c r="L277" i="27"/>
  <c r="S277" i="27" s="1"/>
  <c r="Z277" i="27" s="1"/>
  <c r="Q277" i="27"/>
  <c r="X277" i="27" s="1"/>
  <c r="AE277" i="27" s="1"/>
  <c r="P277" i="27"/>
  <c r="W277" i="27" s="1"/>
  <c r="AD277" i="27" s="1"/>
  <c r="O277" i="27"/>
  <c r="V277" i="27" s="1"/>
  <c r="AC277" i="27" s="1"/>
  <c r="G277" i="27"/>
  <c r="F277" i="27"/>
  <c r="E277" i="27"/>
  <c r="J277" i="27"/>
  <c r="H277" i="27"/>
  <c r="I277" i="27"/>
  <c r="K278" i="27"/>
  <c r="B280" i="27"/>
  <c r="D278" i="27"/>
  <c r="Q277" i="26"/>
  <c r="X277" i="26" s="1"/>
  <c r="AE277" i="26" s="1"/>
  <c r="P277" i="26"/>
  <c r="W277" i="26" s="1"/>
  <c r="AD277" i="26" s="1"/>
  <c r="O277" i="26"/>
  <c r="V277" i="26" s="1"/>
  <c r="AC277" i="26" s="1"/>
  <c r="N277" i="26"/>
  <c r="U277" i="26" s="1"/>
  <c r="AB277" i="26" s="1"/>
  <c r="M277" i="26"/>
  <c r="T277" i="26" s="1"/>
  <c r="AA277" i="26" s="1"/>
  <c r="L277" i="26"/>
  <c r="S277" i="26" s="1"/>
  <c r="Z277" i="26" s="1"/>
  <c r="D278" i="26"/>
  <c r="B280" i="26"/>
  <c r="K278" i="26"/>
  <c r="E277" i="26"/>
  <c r="H277" i="26"/>
  <c r="G277" i="26"/>
  <c r="F277" i="26"/>
  <c r="J277" i="26"/>
  <c r="I277" i="26"/>
  <c r="O277" i="14"/>
  <c r="N277" i="14"/>
  <c r="L277" i="14"/>
  <c r="M277" i="14"/>
  <c r="Q277" i="14"/>
  <c r="P277" i="14"/>
  <c r="J277" i="14"/>
  <c r="I277" i="14"/>
  <c r="G277" i="14"/>
  <c r="F277" i="14"/>
  <c r="E277" i="14"/>
  <c r="H277" i="14"/>
  <c r="B280" i="14"/>
  <c r="D278" i="14"/>
  <c r="K278" i="14"/>
  <c r="B280" i="32" l="1"/>
  <c r="K278" i="32"/>
  <c r="D278" i="32"/>
  <c r="F277" i="32"/>
  <c r="E277" i="32"/>
  <c r="J277" i="32"/>
  <c r="H277" i="32"/>
  <c r="I277" i="32"/>
  <c r="G277" i="32"/>
  <c r="Q277" i="32"/>
  <c r="X277" i="32" s="1"/>
  <c r="AE277" i="32" s="1"/>
  <c r="P277" i="32"/>
  <c r="W277" i="32" s="1"/>
  <c r="AD277" i="32" s="1"/>
  <c r="N277" i="32"/>
  <c r="U277" i="32" s="1"/>
  <c r="AB277" i="32" s="1"/>
  <c r="L277" i="32"/>
  <c r="S277" i="32" s="1"/>
  <c r="Z277" i="32" s="1"/>
  <c r="O277" i="32"/>
  <c r="V277" i="32" s="1"/>
  <c r="AC277" i="32" s="1"/>
  <c r="M277" i="32"/>
  <c r="T277" i="32" s="1"/>
  <c r="AA277" i="32" s="1"/>
  <c r="P278" i="31"/>
  <c r="W278" i="31" s="1"/>
  <c r="AD278" i="31" s="1"/>
  <c r="Q278" i="31"/>
  <c r="X278" i="31" s="1"/>
  <c r="AE278" i="31" s="1"/>
  <c r="N278" i="31"/>
  <c r="U278" i="31" s="1"/>
  <c r="AB278" i="31" s="1"/>
  <c r="M278" i="31"/>
  <c r="T278" i="31" s="1"/>
  <c r="AA278" i="31" s="1"/>
  <c r="L278" i="31"/>
  <c r="S278" i="31" s="1"/>
  <c r="Z278" i="31" s="1"/>
  <c r="O278" i="31"/>
  <c r="V278" i="31" s="1"/>
  <c r="AC278" i="31" s="1"/>
  <c r="K279" i="31"/>
  <c r="D279" i="31"/>
  <c r="B281" i="31"/>
  <c r="H278" i="31"/>
  <c r="J278" i="31"/>
  <c r="G278" i="31"/>
  <c r="E278" i="31"/>
  <c r="I278" i="31"/>
  <c r="F278" i="31"/>
  <c r="I278" i="27"/>
  <c r="J278" i="27"/>
  <c r="H278" i="27"/>
  <c r="G278" i="27"/>
  <c r="F278" i="27"/>
  <c r="E278" i="27"/>
  <c r="B281" i="27"/>
  <c r="K279" i="27"/>
  <c r="D279" i="27"/>
  <c r="L278" i="27"/>
  <c r="S278" i="27" s="1"/>
  <c r="Z278" i="27" s="1"/>
  <c r="N278" i="27"/>
  <c r="U278" i="27" s="1"/>
  <c r="AB278" i="27" s="1"/>
  <c r="M278" i="27"/>
  <c r="T278" i="27" s="1"/>
  <c r="AA278" i="27" s="1"/>
  <c r="Q278" i="27"/>
  <c r="X278" i="27" s="1"/>
  <c r="AE278" i="27" s="1"/>
  <c r="O278" i="27"/>
  <c r="V278" i="27" s="1"/>
  <c r="AC278" i="27" s="1"/>
  <c r="P278" i="27"/>
  <c r="W278" i="27" s="1"/>
  <c r="AD278" i="27" s="1"/>
  <c r="M278" i="26"/>
  <c r="T278" i="26" s="1"/>
  <c r="AA278" i="26" s="1"/>
  <c r="L278" i="26"/>
  <c r="S278" i="26" s="1"/>
  <c r="Z278" i="26" s="1"/>
  <c r="Q278" i="26"/>
  <c r="X278" i="26" s="1"/>
  <c r="AE278" i="26" s="1"/>
  <c r="P278" i="26"/>
  <c r="W278" i="26" s="1"/>
  <c r="AD278" i="26" s="1"/>
  <c r="O278" i="26"/>
  <c r="V278" i="26" s="1"/>
  <c r="AC278" i="26" s="1"/>
  <c r="N278" i="26"/>
  <c r="U278" i="26" s="1"/>
  <c r="AB278" i="26" s="1"/>
  <c r="D279" i="26"/>
  <c r="B281" i="26"/>
  <c r="K279" i="26"/>
  <c r="G278" i="26"/>
  <c r="F278" i="26"/>
  <c r="E278" i="26"/>
  <c r="I278" i="26"/>
  <c r="H278" i="26"/>
  <c r="J278" i="26"/>
  <c r="L278" i="14"/>
  <c r="N278" i="14"/>
  <c r="M278" i="14"/>
  <c r="P278" i="14"/>
  <c r="Q278" i="14"/>
  <c r="O278" i="14"/>
  <c r="I278" i="14"/>
  <c r="H278" i="14"/>
  <c r="G278" i="14"/>
  <c r="F278" i="14"/>
  <c r="E278" i="14"/>
  <c r="J278" i="14"/>
  <c r="K279" i="14"/>
  <c r="B281" i="14"/>
  <c r="D279" i="14"/>
  <c r="I278" i="32" l="1"/>
  <c r="G278" i="32"/>
  <c r="F278" i="32"/>
  <c r="E278" i="32"/>
  <c r="J278" i="32"/>
  <c r="H278" i="32"/>
  <c r="M278" i="32"/>
  <c r="T278" i="32" s="1"/>
  <c r="AA278" i="32" s="1"/>
  <c r="L278" i="32"/>
  <c r="S278" i="32" s="1"/>
  <c r="Z278" i="32" s="1"/>
  <c r="Q278" i="32"/>
  <c r="X278" i="32" s="1"/>
  <c r="AE278" i="32" s="1"/>
  <c r="O278" i="32"/>
  <c r="V278" i="32" s="1"/>
  <c r="AC278" i="32" s="1"/>
  <c r="P278" i="32"/>
  <c r="W278" i="32" s="1"/>
  <c r="AD278" i="32" s="1"/>
  <c r="N278" i="32"/>
  <c r="U278" i="32" s="1"/>
  <c r="AB278" i="32" s="1"/>
  <c r="D279" i="32"/>
  <c r="B281" i="32"/>
  <c r="K279" i="32"/>
  <c r="K280" i="31"/>
  <c r="D280" i="31"/>
  <c r="B282" i="31"/>
  <c r="J279" i="31"/>
  <c r="I279" i="31"/>
  <c r="G279" i="31"/>
  <c r="H279" i="31"/>
  <c r="F279" i="31"/>
  <c r="E279" i="31"/>
  <c r="O279" i="31"/>
  <c r="V279" i="31" s="1"/>
  <c r="AC279" i="31" s="1"/>
  <c r="Q279" i="31"/>
  <c r="X279" i="31" s="1"/>
  <c r="AE279" i="31" s="1"/>
  <c r="N279" i="31"/>
  <c r="U279" i="31" s="1"/>
  <c r="AB279" i="31" s="1"/>
  <c r="M279" i="31"/>
  <c r="T279" i="31" s="1"/>
  <c r="AA279" i="31" s="1"/>
  <c r="L279" i="31"/>
  <c r="S279" i="31" s="1"/>
  <c r="Z279" i="31" s="1"/>
  <c r="P279" i="31"/>
  <c r="W279" i="31" s="1"/>
  <c r="AD279" i="31" s="1"/>
  <c r="Q279" i="27"/>
  <c r="X279" i="27" s="1"/>
  <c r="AE279" i="27" s="1"/>
  <c r="P279" i="27"/>
  <c r="W279" i="27" s="1"/>
  <c r="AD279" i="27" s="1"/>
  <c r="O279" i="27"/>
  <c r="V279" i="27" s="1"/>
  <c r="AC279" i="27" s="1"/>
  <c r="N279" i="27"/>
  <c r="U279" i="27" s="1"/>
  <c r="AB279" i="27" s="1"/>
  <c r="M279" i="27"/>
  <c r="T279" i="27" s="1"/>
  <c r="AA279" i="27" s="1"/>
  <c r="L279" i="27"/>
  <c r="S279" i="27" s="1"/>
  <c r="Z279" i="27" s="1"/>
  <c r="E279" i="27"/>
  <c r="J279" i="27"/>
  <c r="I279" i="27"/>
  <c r="H279" i="27"/>
  <c r="G279" i="27"/>
  <c r="F279" i="27"/>
  <c r="B282" i="27"/>
  <c r="D280" i="27"/>
  <c r="K280" i="27"/>
  <c r="P279" i="26"/>
  <c r="W279" i="26" s="1"/>
  <c r="AD279" i="26" s="1"/>
  <c r="O279" i="26"/>
  <c r="V279" i="26" s="1"/>
  <c r="AC279" i="26" s="1"/>
  <c r="N279" i="26"/>
  <c r="U279" i="26" s="1"/>
  <c r="AB279" i="26" s="1"/>
  <c r="M279" i="26"/>
  <c r="T279" i="26" s="1"/>
  <c r="AA279" i="26" s="1"/>
  <c r="L279" i="26"/>
  <c r="S279" i="26" s="1"/>
  <c r="Z279" i="26" s="1"/>
  <c r="Q279" i="26"/>
  <c r="X279" i="26" s="1"/>
  <c r="AE279" i="26" s="1"/>
  <c r="D280" i="26"/>
  <c r="B282" i="26"/>
  <c r="K280" i="26"/>
  <c r="I279" i="26"/>
  <c r="H279" i="26"/>
  <c r="F279" i="26"/>
  <c r="E279" i="26"/>
  <c r="J279" i="26"/>
  <c r="G279" i="26"/>
  <c r="H279" i="14"/>
  <c r="G279" i="14"/>
  <c r="F279" i="14"/>
  <c r="E279" i="14"/>
  <c r="J279" i="14"/>
  <c r="I279" i="14"/>
  <c r="D280" i="14"/>
  <c r="B282" i="14"/>
  <c r="K280" i="14"/>
  <c r="Q279" i="14"/>
  <c r="P279" i="14"/>
  <c r="O279" i="14"/>
  <c r="N279" i="14"/>
  <c r="L279" i="14"/>
  <c r="M279" i="14"/>
  <c r="P279" i="32" l="1"/>
  <c r="W279" i="32" s="1"/>
  <c r="AD279" i="32" s="1"/>
  <c r="N279" i="32"/>
  <c r="U279" i="32" s="1"/>
  <c r="AB279" i="32" s="1"/>
  <c r="M279" i="32"/>
  <c r="T279" i="32" s="1"/>
  <c r="AA279" i="32" s="1"/>
  <c r="L279" i="32"/>
  <c r="S279" i="32" s="1"/>
  <c r="Z279" i="32" s="1"/>
  <c r="Q279" i="32"/>
  <c r="X279" i="32" s="1"/>
  <c r="AE279" i="32" s="1"/>
  <c r="O279" i="32"/>
  <c r="V279" i="32" s="1"/>
  <c r="AC279" i="32" s="1"/>
  <c r="B282" i="32"/>
  <c r="K280" i="32"/>
  <c r="D280" i="32"/>
  <c r="H279" i="32"/>
  <c r="G279" i="32"/>
  <c r="F279" i="32"/>
  <c r="J279" i="32"/>
  <c r="I279" i="32"/>
  <c r="E279" i="32"/>
  <c r="B283" i="31"/>
  <c r="K281" i="31"/>
  <c r="D281" i="31"/>
  <c r="J280" i="31"/>
  <c r="F280" i="31"/>
  <c r="I280" i="31"/>
  <c r="G280" i="31"/>
  <c r="H280" i="31"/>
  <c r="E280" i="31"/>
  <c r="Q280" i="31"/>
  <c r="X280" i="31" s="1"/>
  <c r="AE280" i="31" s="1"/>
  <c r="P280" i="31"/>
  <c r="W280" i="31" s="1"/>
  <c r="AD280" i="31" s="1"/>
  <c r="N280" i="31"/>
  <c r="U280" i="31" s="1"/>
  <c r="AB280" i="31" s="1"/>
  <c r="M280" i="31"/>
  <c r="T280" i="31" s="1"/>
  <c r="AA280" i="31" s="1"/>
  <c r="L280" i="31"/>
  <c r="S280" i="31" s="1"/>
  <c r="Z280" i="31" s="1"/>
  <c r="O280" i="31"/>
  <c r="V280" i="31" s="1"/>
  <c r="AC280" i="31" s="1"/>
  <c r="M280" i="27"/>
  <c r="T280" i="27" s="1"/>
  <c r="AA280" i="27" s="1"/>
  <c r="Q280" i="27"/>
  <c r="X280" i="27" s="1"/>
  <c r="AE280" i="27" s="1"/>
  <c r="P280" i="27"/>
  <c r="W280" i="27" s="1"/>
  <c r="AD280" i="27" s="1"/>
  <c r="O280" i="27"/>
  <c r="V280" i="27" s="1"/>
  <c r="AC280" i="27" s="1"/>
  <c r="N280" i="27"/>
  <c r="U280" i="27" s="1"/>
  <c r="AB280" i="27" s="1"/>
  <c r="L280" i="27"/>
  <c r="S280" i="27" s="1"/>
  <c r="Z280" i="27" s="1"/>
  <c r="H280" i="27"/>
  <c r="G280" i="27"/>
  <c r="F280" i="27"/>
  <c r="I280" i="27"/>
  <c r="E280" i="27"/>
  <c r="J280" i="27"/>
  <c r="B283" i="27"/>
  <c r="D281" i="27"/>
  <c r="K281" i="27"/>
  <c r="B283" i="26"/>
  <c r="D281" i="26"/>
  <c r="K281" i="26"/>
  <c r="E280" i="26"/>
  <c r="H280" i="26"/>
  <c r="G280" i="26"/>
  <c r="F280" i="26"/>
  <c r="J280" i="26"/>
  <c r="I280" i="26"/>
  <c r="Q280" i="26"/>
  <c r="X280" i="26" s="1"/>
  <c r="AE280" i="26" s="1"/>
  <c r="P280" i="26"/>
  <c r="W280" i="26" s="1"/>
  <c r="AD280" i="26" s="1"/>
  <c r="O280" i="26"/>
  <c r="V280" i="26" s="1"/>
  <c r="AC280" i="26" s="1"/>
  <c r="N280" i="26"/>
  <c r="U280" i="26" s="1"/>
  <c r="AB280" i="26" s="1"/>
  <c r="M280" i="26"/>
  <c r="T280" i="26" s="1"/>
  <c r="AA280" i="26" s="1"/>
  <c r="L280" i="26"/>
  <c r="S280" i="26" s="1"/>
  <c r="Z280" i="26" s="1"/>
  <c r="M280" i="14"/>
  <c r="L280" i="14"/>
  <c r="N280" i="14"/>
  <c r="Q280" i="14"/>
  <c r="P280" i="14"/>
  <c r="O280" i="14"/>
  <c r="D281" i="14"/>
  <c r="K281" i="14"/>
  <c r="B283" i="14"/>
  <c r="F280" i="14"/>
  <c r="E280" i="14"/>
  <c r="I280" i="14"/>
  <c r="J280" i="14"/>
  <c r="H280" i="14"/>
  <c r="G280" i="14"/>
  <c r="O280" i="32" l="1"/>
  <c r="V280" i="32" s="1"/>
  <c r="AC280" i="32" s="1"/>
  <c r="N280" i="32"/>
  <c r="U280" i="32" s="1"/>
  <c r="AB280" i="32" s="1"/>
  <c r="M280" i="32"/>
  <c r="T280" i="32" s="1"/>
  <c r="AA280" i="32" s="1"/>
  <c r="Q280" i="32"/>
  <c r="X280" i="32" s="1"/>
  <c r="AE280" i="32" s="1"/>
  <c r="P280" i="32"/>
  <c r="W280" i="32" s="1"/>
  <c r="AD280" i="32" s="1"/>
  <c r="L280" i="32"/>
  <c r="S280" i="32" s="1"/>
  <c r="Z280" i="32" s="1"/>
  <c r="B283" i="32"/>
  <c r="D281" i="32"/>
  <c r="K281" i="32"/>
  <c r="I280" i="32"/>
  <c r="H280" i="32"/>
  <c r="G280" i="32"/>
  <c r="E280" i="32"/>
  <c r="J280" i="32"/>
  <c r="F280" i="32"/>
  <c r="E281" i="31"/>
  <c r="J281" i="31"/>
  <c r="I281" i="31"/>
  <c r="H281" i="31"/>
  <c r="F281" i="31"/>
  <c r="G281" i="31"/>
  <c r="Q281" i="31"/>
  <c r="X281" i="31" s="1"/>
  <c r="AE281" i="31" s="1"/>
  <c r="M281" i="31"/>
  <c r="T281" i="31" s="1"/>
  <c r="AA281" i="31" s="1"/>
  <c r="P281" i="31"/>
  <c r="W281" i="31" s="1"/>
  <c r="AD281" i="31" s="1"/>
  <c r="O281" i="31"/>
  <c r="V281" i="31" s="1"/>
  <c r="AC281" i="31" s="1"/>
  <c r="L281" i="31"/>
  <c r="S281" i="31" s="1"/>
  <c r="Z281" i="31" s="1"/>
  <c r="N281" i="31"/>
  <c r="U281" i="31" s="1"/>
  <c r="AB281" i="31" s="1"/>
  <c r="K282" i="31"/>
  <c r="D282" i="31"/>
  <c r="B284" i="31"/>
  <c r="Q281" i="27"/>
  <c r="X281" i="27" s="1"/>
  <c r="AE281" i="27" s="1"/>
  <c r="P281" i="27"/>
  <c r="W281" i="27" s="1"/>
  <c r="AD281" i="27" s="1"/>
  <c r="O281" i="27"/>
  <c r="V281" i="27" s="1"/>
  <c r="AC281" i="27" s="1"/>
  <c r="N281" i="27"/>
  <c r="U281" i="27" s="1"/>
  <c r="AB281" i="27" s="1"/>
  <c r="M281" i="27"/>
  <c r="T281" i="27" s="1"/>
  <c r="AA281" i="27" s="1"/>
  <c r="L281" i="27"/>
  <c r="S281" i="27" s="1"/>
  <c r="Z281" i="27" s="1"/>
  <c r="I281" i="27"/>
  <c r="F281" i="27"/>
  <c r="E281" i="27"/>
  <c r="J281" i="27"/>
  <c r="H281" i="27"/>
  <c r="G281" i="27"/>
  <c r="D282" i="27"/>
  <c r="B284" i="27"/>
  <c r="K282" i="27"/>
  <c r="H281" i="26"/>
  <c r="G281" i="26"/>
  <c r="F281" i="26"/>
  <c r="E281" i="26"/>
  <c r="J281" i="26"/>
  <c r="I281" i="26"/>
  <c r="M281" i="26"/>
  <c r="T281" i="26" s="1"/>
  <c r="AA281" i="26" s="1"/>
  <c r="L281" i="26"/>
  <c r="S281" i="26" s="1"/>
  <c r="Z281" i="26" s="1"/>
  <c r="Q281" i="26"/>
  <c r="X281" i="26" s="1"/>
  <c r="AE281" i="26" s="1"/>
  <c r="P281" i="26"/>
  <c r="W281" i="26" s="1"/>
  <c r="AD281" i="26" s="1"/>
  <c r="O281" i="26"/>
  <c r="V281" i="26" s="1"/>
  <c r="AC281" i="26" s="1"/>
  <c r="N281" i="26"/>
  <c r="U281" i="26" s="1"/>
  <c r="AB281" i="26" s="1"/>
  <c r="B284" i="26"/>
  <c r="K282" i="26"/>
  <c r="D282" i="26"/>
  <c r="B284" i="14"/>
  <c r="D282" i="14"/>
  <c r="K282" i="14"/>
  <c r="N281" i="14"/>
  <c r="M281" i="14"/>
  <c r="O281" i="14"/>
  <c r="L281" i="14"/>
  <c r="Q281" i="14"/>
  <c r="P281" i="14"/>
  <c r="J281" i="14"/>
  <c r="F281" i="14"/>
  <c r="I281" i="14"/>
  <c r="E281" i="14"/>
  <c r="H281" i="14"/>
  <c r="G281" i="14"/>
  <c r="D282" i="32" l="1"/>
  <c r="K282" i="32"/>
  <c r="B284" i="32"/>
  <c r="J281" i="32"/>
  <c r="I281" i="32"/>
  <c r="H281" i="32"/>
  <c r="F281" i="32"/>
  <c r="G281" i="32"/>
  <c r="E281" i="32"/>
  <c r="P281" i="32"/>
  <c r="W281" i="32" s="1"/>
  <c r="AD281" i="32" s="1"/>
  <c r="O281" i="32"/>
  <c r="V281" i="32" s="1"/>
  <c r="AC281" i="32" s="1"/>
  <c r="N281" i="32"/>
  <c r="U281" i="32" s="1"/>
  <c r="AB281" i="32" s="1"/>
  <c r="L281" i="32"/>
  <c r="S281" i="32" s="1"/>
  <c r="Z281" i="32" s="1"/>
  <c r="Q281" i="32"/>
  <c r="X281" i="32" s="1"/>
  <c r="AE281" i="32" s="1"/>
  <c r="M281" i="32"/>
  <c r="T281" i="32" s="1"/>
  <c r="AA281" i="32" s="1"/>
  <c r="K283" i="31"/>
  <c r="B285" i="31"/>
  <c r="D283" i="31"/>
  <c r="H282" i="31"/>
  <c r="J282" i="31"/>
  <c r="I282" i="31"/>
  <c r="G282" i="31"/>
  <c r="F282" i="31"/>
  <c r="E282" i="31"/>
  <c r="L282" i="31"/>
  <c r="S282" i="31" s="1"/>
  <c r="Z282" i="31" s="1"/>
  <c r="O282" i="31"/>
  <c r="V282" i="31" s="1"/>
  <c r="AC282" i="31" s="1"/>
  <c r="N282" i="31"/>
  <c r="U282" i="31" s="1"/>
  <c r="AB282" i="31" s="1"/>
  <c r="Q282" i="31"/>
  <c r="X282" i="31" s="1"/>
  <c r="AE282" i="31" s="1"/>
  <c r="P282" i="31"/>
  <c r="W282" i="31" s="1"/>
  <c r="AD282" i="31" s="1"/>
  <c r="M282" i="31"/>
  <c r="T282" i="31" s="1"/>
  <c r="AA282" i="31" s="1"/>
  <c r="Q282" i="27"/>
  <c r="X282" i="27" s="1"/>
  <c r="AE282" i="27" s="1"/>
  <c r="P282" i="27"/>
  <c r="W282" i="27" s="1"/>
  <c r="AD282" i="27" s="1"/>
  <c r="O282" i="27"/>
  <c r="V282" i="27" s="1"/>
  <c r="AC282" i="27" s="1"/>
  <c r="N282" i="27"/>
  <c r="U282" i="27" s="1"/>
  <c r="AB282" i="27" s="1"/>
  <c r="L282" i="27"/>
  <c r="S282" i="27" s="1"/>
  <c r="Z282" i="27" s="1"/>
  <c r="M282" i="27"/>
  <c r="T282" i="27" s="1"/>
  <c r="AA282" i="27" s="1"/>
  <c r="B285" i="27"/>
  <c r="K283" i="27"/>
  <c r="D283" i="27"/>
  <c r="E282" i="27"/>
  <c r="H282" i="27"/>
  <c r="J282" i="27"/>
  <c r="I282" i="27"/>
  <c r="G282" i="27"/>
  <c r="F282" i="27"/>
  <c r="I282" i="26"/>
  <c r="H282" i="26"/>
  <c r="G282" i="26"/>
  <c r="F282" i="26"/>
  <c r="E282" i="26"/>
  <c r="J282" i="26"/>
  <c r="Q282" i="26"/>
  <c r="X282" i="26" s="1"/>
  <c r="AE282" i="26" s="1"/>
  <c r="P282" i="26"/>
  <c r="W282" i="26" s="1"/>
  <c r="AD282" i="26" s="1"/>
  <c r="O282" i="26"/>
  <c r="V282" i="26" s="1"/>
  <c r="AC282" i="26" s="1"/>
  <c r="N282" i="26"/>
  <c r="U282" i="26" s="1"/>
  <c r="AB282" i="26" s="1"/>
  <c r="M282" i="26"/>
  <c r="T282" i="26" s="1"/>
  <c r="AA282" i="26" s="1"/>
  <c r="L282" i="26"/>
  <c r="S282" i="26" s="1"/>
  <c r="Z282" i="26" s="1"/>
  <c r="D283" i="26"/>
  <c r="B285" i="26"/>
  <c r="K283" i="26"/>
  <c r="L282" i="14"/>
  <c r="Q282" i="14"/>
  <c r="M282" i="14"/>
  <c r="P282" i="14"/>
  <c r="O282" i="14"/>
  <c r="N282" i="14"/>
  <c r="I282" i="14"/>
  <c r="H282" i="14"/>
  <c r="G282" i="14"/>
  <c r="F282" i="14"/>
  <c r="E282" i="14"/>
  <c r="J282" i="14"/>
  <c r="B285" i="14"/>
  <c r="D283" i="14"/>
  <c r="K283" i="14"/>
  <c r="B285" i="32" l="1"/>
  <c r="K283" i="32"/>
  <c r="D283" i="32"/>
  <c r="Q282" i="32"/>
  <c r="X282" i="32" s="1"/>
  <c r="AE282" i="32" s="1"/>
  <c r="P282" i="32"/>
  <c r="W282" i="32" s="1"/>
  <c r="AD282" i="32" s="1"/>
  <c r="N282" i="32"/>
  <c r="U282" i="32" s="1"/>
  <c r="AB282" i="32" s="1"/>
  <c r="L282" i="32"/>
  <c r="S282" i="32" s="1"/>
  <c r="Z282" i="32" s="1"/>
  <c r="O282" i="32"/>
  <c r="V282" i="32" s="1"/>
  <c r="AC282" i="32" s="1"/>
  <c r="M282" i="32"/>
  <c r="T282" i="32" s="1"/>
  <c r="AA282" i="32" s="1"/>
  <c r="G282" i="32"/>
  <c r="E282" i="32"/>
  <c r="J282" i="32"/>
  <c r="H282" i="32"/>
  <c r="I282" i="32"/>
  <c r="F282" i="32"/>
  <c r="G283" i="31"/>
  <c r="J283" i="31"/>
  <c r="I283" i="31"/>
  <c r="H283" i="31"/>
  <c r="F283" i="31"/>
  <c r="E283" i="31"/>
  <c r="B286" i="31"/>
  <c r="K284" i="31"/>
  <c r="D284" i="31"/>
  <c r="O283" i="31"/>
  <c r="V283" i="31" s="1"/>
  <c r="AC283" i="31" s="1"/>
  <c r="N283" i="31"/>
  <c r="U283" i="31" s="1"/>
  <c r="AB283" i="31" s="1"/>
  <c r="M283" i="31"/>
  <c r="T283" i="31" s="1"/>
  <c r="AA283" i="31" s="1"/>
  <c r="Q283" i="31"/>
  <c r="X283" i="31" s="1"/>
  <c r="AE283" i="31" s="1"/>
  <c r="P283" i="31"/>
  <c r="W283" i="31" s="1"/>
  <c r="AD283" i="31" s="1"/>
  <c r="L283" i="31"/>
  <c r="S283" i="31" s="1"/>
  <c r="Z283" i="31" s="1"/>
  <c r="G283" i="27"/>
  <c r="I283" i="27"/>
  <c r="H283" i="27"/>
  <c r="F283" i="27"/>
  <c r="E283" i="27"/>
  <c r="J283" i="27"/>
  <c r="D284" i="27"/>
  <c r="B286" i="27"/>
  <c r="K284" i="27"/>
  <c r="M283" i="27"/>
  <c r="T283" i="27" s="1"/>
  <c r="AA283" i="27" s="1"/>
  <c r="Q283" i="27"/>
  <c r="X283" i="27" s="1"/>
  <c r="AE283" i="27" s="1"/>
  <c r="P283" i="27"/>
  <c r="W283" i="27" s="1"/>
  <c r="AD283" i="27" s="1"/>
  <c r="O283" i="27"/>
  <c r="V283" i="27" s="1"/>
  <c r="AC283" i="27" s="1"/>
  <c r="N283" i="27"/>
  <c r="U283" i="27" s="1"/>
  <c r="AB283" i="27" s="1"/>
  <c r="L283" i="27"/>
  <c r="S283" i="27" s="1"/>
  <c r="Z283" i="27" s="1"/>
  <c r="K284" i="26"/>
  <c r="D284" i="26"/>
  <c r="B286" i="26"/>
  <c r="Q283" i="26"/>
  <c r="X283" i="26" s="1"/>
  <c r="AE283" i="26" s="1"/>
  <c r="P283" i="26"/>
  <c r="W283" i="26" s="1"/>
  <c r="AD283" i="26" s="1"/>
  <c r="O283" i="26"/>
  <c r="V283" i="26" s="1"/>
  <c r="AC283" i="26" s="1"/>
  <c r="N283" i="26"/>
  <c r="U283" i="26" s="1"/>
  <c r="AB283" i="26" s="1"/>
  <c r="M283" i="26"/>
  <c r="T283" i="26" s="1"/>
  <c r="AA283" i="26" s="1"/>
  <c r="L283" i="26"/>
  <c r="S283" i="26" s="1"/>
  <c r="Z283" i="26" s="1"/>
  <c r="E283" i="26"/>
  <c r="I283" i="26"/>
  <c r="H283" i="26"/>
  <c r="G283" i="26"/>
  <c r="J283" i="26"/>
  <c r="F283" i="26"/>
  <c r="N283" i="14"/>
  <c r="Q283" i="14"/>
  <c r="P283" i="14"/>
  <c r="O283" i="14"/>
  <c r="M283" i="14"/>
  <c r="L283" i="14"/>
  <c r="H283" i="14"/>
  <c r="F283" i="14"/>
  <c r="G283" i="14"/>
  <c r="E283" i="14"/>
  <c r="J283" i="14"/>
  <c r="I283" i="14"/>
  <c r="D284" i="14"/>
  <c r="K284" i="14"/>
  <c r="B286" i="14"/>
  <c r="I283" i="32" l="1"/>
  <c r="H283" i="32"/>
  <c r="G283" i="32"/>
  <c r="E283" i="32"/>
  <c r="J283" i="32"/>
  <c r="F283" i="32"/>
  <c r="N283" i="32"/>
  <c r="U283" i="32" s="1"/>
  <c r="AB283" i="32" s="1"/>
  <c r="M283" i="32"/>
  <c r="T283" i="32" s="1"/>
  <c r="AA283" i="32" s="1"/>
  <c r="Q283" i="32"/>
  <c r="X283" i="32" s="1"/>
  <c r="AE283" i="32" s="1"/>
  <c r="P283" i="32"/>
  <c r="W283" i="32" s="1"/>
  <c r="AD283" i="32" s="1"/>
  <c r="O283" i="32"/>
  <c r="V283" i="32" s="1"/>
  <c r="AC283" i="32" s="1"/>
  <c r="L283" i="32"/>
  <c r="S283" i="32" s="1"/>
  <c r="Z283" i="32" s="1"/>
  <c r="K284" i="32"/>
  <c r="B286" i="32"/>
  <c r="D284" i="32"/>
  <c r="B287" i="31"/>
  <c r="K285" i="31"/>
  <c r="D285" i="31"/>
  <c r="N284" i="31"/>
  <c r="U284" i="31" s="1"/>
  <c r="AB284" i="31" s="1"/>
  <c r="O284" i="31"/>
  <c r="V284" i="31" s="1"/>
  <c r="AC284" i="31" s="1"/>
  <c r="M284" i="31"/>
  <c r="T284" i="31" s="1"/>
  <c r="AA284" i="31" s="1"/>
  <c r="Q284" i="31"/>
  <c r="X284" i="31" s="1"/>
  <c r="AE284" i="31" s="1"/>
  <c r="P284" i="31"/>
  <c r="W284" i="31" s="1"/>
  <c r="AD284" i="31" s="1"/>
  <c r="L284" i="31"/>
  <c r="S284" i="31" s="1"/>
  <c r="Z284" i="31" s="1"/>
  <c r="J284" i="31"/>
  <c r="I284" i="31"/>
  <c r="H284" i="31"/>
  <c r="G284" i="31"/>
  <c r="F284" i="31"/>
  <c r="E284" i="31"/>
  <c r="D285" i="27"/>
  <c r="K285" i="27"/>
  <c r="B287" i="27"/>
  <c r="Q284" i="27"/>
  <c r="X284" i="27" s="1"/>
  <c r="AE284" i="27" s="1"/>
  <c r="P284" i="27"/>
  <c r="W284" i="27" s="1"/>
  <c r="AD284" i="27" s="1"/>
  <c r="O284" i="27"/>
  <c r="V284" i="27" s="1"/>
  <c r="AC284" i="27" s="1"/>
  <c r="N284" i="27"/>
  <c r="U284" i="27" s="1"/>
  <c r="AB284" i="27" s="1"/>
  <c r="M284" i="27"/>
  <c r="T284" i="27" s="1"/>
  <c r="AA284" i="27" s="1"/>
  <c r="L284" i="27"/>
  <c r="S284" i="27" s="1"/>
  <c r="Z284" i="27" s="1"/>
  <c r="I284" i="27"/>
  <c r="G284" i="27"/>
  <c r="H284" i="27"/>
  <c r="F284" i="27"/>
  <c r="E284" i="27"/>
  <c r="J284" i="27"/>
  <c r="B287" i="26"/>
  <c r="D285" i="26"/>
  <c r="K285" i="26"/>
  <c r="G284" i="26"/>
  <c r="J284" i="26"/>
  <c r="I284" i="26"/>
  <c r="F284" i="26"/>
  <c r="E284" i="26"/>
  <c r="H284" i="26"/>
  <c r="M284" i="26"/>
  <c r="T284" i="26" s="1"/>
  <c r="AA284" i="26" s="1"/>
  <c r="L284" i="26"/>
  <c r="S284" i="26" s="1"/>
  <c r="Z284" i="26" s="1"/>
  <c r="Q284" i="26"/>
  <c r="X284" i="26" s="1"/>
  <c r="AE284" i="26" s="1"/>
  <c r="P284" i="26"/>
  <c r="W284" i="26" s="1"/>
  <c r="AD284" i="26" s="1"/>
  <c r="O284" i="26"/>
  <c r="V284" i="26" s="1"/>
  <c r="AC284" i="26" s="1"/>
  <c r="N284" i="26"/>
  <c r="U284" i="26" s="1"/>
  <c r="AB284" i="26" s="1"/>
  <c r="K285" i="14"/>
  <c r="D285" i="14"/>
  <c r="B287" i="14"/>
  <c r="M284" i="14"/>
  <c r="L284" i="14"/>
  <c r="Q284" i="14"/>
  <c r="P284" i="14"/>
  <c r="O284" i="14"/>
  <c r="N284" i="14"/>
  <c r="F284" i="14"/>
  <c r="J284" i="14"/>
  <c r="G284" i="14"/>
  <c r="E284" i="14"/>
  <c r="I284" i="14"/>
  <c r="H284" i="14"/>
  <c r="I284" i="32" l="1"/>
  <c r="H284" i="32"/>
  <c r="G284" i="32"/>
  <c r="F284" i="32"/>
  <c r="E284" i="32"/>
  <c r="J284" i="32"/>
  <c r="D285" i="32"/>
  <c r="B287" i="32"/>
  <c r="K285" i="32"/>
  <c r="O284" i="32"/>
  <c r="V284" i="32" s="1"/>
  <c r="AC284" i="32" s="1"/>
  <c r="N284" i="32"/>
  <c r="U284" i="32" s="1"/>
  <c r="AB284" i="32" s="1"/>
  <c r="M284" i="32"/>
  <c r="T284" i="32" s="1"/>
  <c r="AA284" i="32" s="1"/>
  <c r="Q284" i="32"/>
  <c r="X284" i="32" s="1"/>
  <c r="AE284" i="32" s="1"/>
  <c r="P284" i="32"/>
  <c r="W284" i="32" s="1"/>
  <c r="AD284" i="32" s="1"/>
  <c r="L284" i="32"/>
  <c r="S284" i="32" s="1"/>
  <c r="Z284" i="32" s="1"/>
  <c r="Q285" i="31"/>
  <c r="X285" i="31" s="1"/>
  <c r="AE285" i="31" s="1"/>
  <c r="N285" i="31"/>
  <c r="U285" i="31" s="1"/>
  <c r="AB285" i="31" s="1"/>
  <c r="M285" i="31"/>
  <c r="T285" i="31" s="1"/>
  <c r="AA285" i="31" s="1"/>
  <c r="O285" i="31"/>
  <c r="V285" i="31" s="1"/>
  <c r="AC285" i="31" s="1"/>
  <c r="L285" i="31"/>
  <c r="S285" i="31" s="1"/>
  <c r="Z285" i="31" s="1"/>
  <c r="P285" i="31"/>
  <c r="W285" i="31" s="1"/>
  <c r="AD285" i="31" s="1"/>
  <c r="I285" i="31"/>
  <c r="E285" i="31"/>
  <c r="J285" i="31"/>
  <c r="H285" i="31"/>
  <c r="G285" i="31"/>
  <c r="F285" i="31"/>
  <c r="D286" i="31"/>
  <c r="B288" i="31"/>
  <c r="K286" i="31"/>
  <c r="Q285" i="27"/>
  <c r="X285" i="27" s="1"/>
  <c r="AE285" i="27" s="1"/>
  <c r="O285" i="27"/>
  <c r="V285" i="27" s="1"/>
  <c r="AC285" i="27" s="1"/>
  <c r="P285" i="27"/>
  <c r="W285" i="27" s="1"/>
  <c r="AD285" i="27" s="1"/>
  <c r="N285" i="27"/>
  <c r="U285" i="27" s="1"/>
  <c r="AB285" i="27" s="1"/>
  <c r="M285" i="27"/>
  <c r="T285" i="27" s="1"/>
  <c r="AA285" i="27" s="1"/>
  <c r="L285" i="27"/>
  <c r="S285" i="27" s="1"/>
  <c r="Z285" i="27" s="1"/>
  <c r="D286" i="27"/>
  <c r="B288" i="27"/>
  <c r="K286" i="27"/>
  <c r="H285" i="27"/>
  <c r="E285" i="27"/>
  <c r="F285" i="27"/>
  <c r="J285" i="27"/>
  <c r="G285" i="27"/>
  <c r="I285" i="27"/>
  <c r="O285" i="26"/>
  <c r="V285" i="26" s="1"/>
  <c r="AC285" i="26" s="1"/>
  <c r="N285" i="26"/>
  <c r="U285" i="26" s="1"/>
  <c r="AB285" i="26" s="1"/>
  <c r="M285" i="26"/>
  <c r="T285" i="26" s="1"/>
  <c r="AA285" i="26" s="1"/>
  <c r="L285" i="26"/>
  <c r="S285" i="26" s="1"/>
  <c r="Z285" i="26" s="1"/>
  <c r="Q285" i="26"/>
  <c r="X285" i="26" s="1"/>
  <c r="AE285" i="26" s="1"/>
  <c r="P285" i="26"/>
  <c r="W285" i="26" s="1"/>
  <c r="AD285" i="26" s="1"/>
  <c r="I285" i="26"/>
  <c r="H285" i="26"/>
  <c r="J285" i="26"/>
  <c r="G285" i="26"/>
  <c r="F285" i="26"/>
  <c r="E285" i="26"/>
  <c r="D286" i="26"/>
  <c r="K286" i="26"/>
  <c r="B288" i="26"/>
  <c r="E285" i="14"/>
  <c r="H285" i="14"/>
  <c r="G285" i="14"/>
  <c r="F285" i="14"/>
  <c r="J285" i="14"/>
  <c r="I285" i="14"/>
  <c r="B288" i="14"/>
  <c r="D286" i="14"/>
  <c r="K286" i="14"/>
  <c r="O285" i="14"/>
  <c r="N285" i="14"/>
  <c r="L285" i="14"/>
  <c r="P285" i="14"/>
  <c r="M285" i="14"/>
  <c r="Q285" i="14"/>
  <c r="P285" i="32" l="1"/>
  <c r="W285" i="32" s="1"/>
  <c r="AD285" i="32" s="1"/>
  <c r="O285" i="32"/>
  <c r="V285" i="32" s="1"/>
  <c r="AC285" i="32" s="1"/>
  <c r="N285" i="32"/>
  <c r="U285" i="32" s="1"/>
  <c r="AB285" i="32" s="1"/>
  <c r="M285" i="32"/>
  <c r="T285" i="32" s="1"/>
  <c r="AA285" i="32" s="1"/>
  <c r="L285" i="32"/>
  <c r="S285" i="32" s="1"/>
  <c r="Z285" i="32" s="1"/>
  <c r="Q285" i="32"/>
  <c r="X285" i="32" s="1"/>
  <c r="AE285" i="32" s="1"/>
  <c r="J285" i="32"/>
  <c r="H285" i="32"/>
  <c r="G285" i="32"/>
  <c r="F285" i="32"/>
  <c r="I285" i="32"/>
  <c r="E285" i="32"/>
  <c r="K286" i="32"/>
  <c r="B288" i="32"/>
  <c r="D286" i="32"/>
  <c r="P286" i="31"/>
  <c r="W286" i="31" s="1"/>
  <c r="AD286" i="31" s="1"/>
  <c r="O286" i="31"/>
  <c r="V286" i="31" s="1"/>
  <c r="AC286" i="31" s="1"/>
  <c r="L286" i="31"/>
  <c r="S286" i="31" s="1"/>
  <c r="Z286" i="31" s="1"/>
  <c r="Q286" i="31"/>
  <c r="X286" i="31" s="1"/>
  <c r="AE286" i="31" s="1"/>
  <c r="N286" i="31"/>
  <c r="U286" i="31" s="1"/>
  <c r="AB286" i="31" s="1"/>
  <c r="M286" i="31"/>
  <c r="T286" i="31" s="1"/>
  <c r="AA286" i="31" s="1"/>
  <c r="K287" i="31"/>
  <c r="D287" i="31"/>
  <c r="B289" i="31"/>
  <c r="J286" i="31"/>
  <c r="I286" i="31"/>
  <c r="H286" i="31"/>
  <c r="G286" i="31"/>
  <c r="F286" i="31"/>
  <c r="E286" i="31"/>
  <c r="P286" i="27"/>
  <c r="W286" i="27" s="1"/>
  <c r="AD286" i="27" s="1"/>
  <c r="M286" i="27"/>
  <c r="T286" i="27" s="1"/>
  <c r="AA286" i="27" s="1"/>
  <c r="N286" i="27"/>
  <c r="U286" i="27" s="1"/>
  <c r="AB286" i="27" s="1"/>
  <c r="Q286" i="27"/>
  <c r="X286" i="27" s="1"/>
  <c r="AE286" i="27" s="1"/>
  <c r="O286" i="27"/>
  <c r="V286" i="27" s="1"/>
  <c r="AC286" i="27" s="1"/>
  <c r="L286" i="27"/>
  <c r="S286" i="27" s="1"/>
  <c r="Z286" i="27" s="1"/>
  <c r="I286" i="27"/>
  <c r="H286" i="27"/>
  <c r="G286" i="27"/>
  <c r="F286" i="27"/>
  <c r="J286" i="27"/>
  <c r="E286" i="27"/>
  <c r="K287" i="27"/>
  <c r="B289" i="27"/>
  <c r="D287" i="27"/>
  <c r="D287" i="26"/>
  <c r="B289" i="26"/>
  <c r="K287" i="26"/>
  <c r="Q286" i="26"/>
  <c r="X286" i="26" s="1"/>
  <c r="AE286" i="26" s="1"/>
  <c r="L286" i="26"/>
  <c r="S286" i="26" s="1"/>
  <c r="Z286" i="26" s="1"/>
  <c r="P286" i="26"/>
  <c r="W286" i="26" s="1"/>
  <c r="AD286" i="26" s="1"/>
  <c r="N286" i="26"/>
  <c r="U286" i="26" s="1"/>
  <c r="AB286" i="26" s="1"/>
  <c r="M286" i="26"/>
  <c r="T286" i="26" s="1"/>
  <c r="AA286" i="26" s="1"/>
  <c r="O286" i="26"/>
  <c r="V286" i="26" s="1"/>
  <c r="AC286" i="26" s="1"/>
  <c r="F286" i="26"/>
  <c r="E286" i="26"/>
  <c r="J286" i="26"/>
  <c r="I286" i="26"/>
  <c r="H286" i="26"/>
  <c r="G286" i="26"/>
  <c r="L286" i="14"/>
  <c r="P286" i="14"/>
  <c r="Q286" i="14"/>
  <c r="O286" i="14"/>
  <c r="N286" i="14"/>
  <c r="M286" i="14"/>
  <c r="I286" i="14"/>
  <c r="H286" i="14"/>
  <c r="G286" i="14"/>
  <c r="F286" i="14"/>
  <c r="E286" i="14"/>
  <c r="J286" i="14"/>
  <c r="D287" i="14"/>
  <c r="K287" i="14"/>
  <c r="B289" i="14"/>
  <c r="B289" i="32" l="1"/>
  <c r="K287" i="32"/>
  <c r="D287" i="32"/>
  <c r="J286" i="32"/>
  <c r="I286" i="32"/>
  <c r="G286" i="32"/>
  <c r="F286" i="32"/>
  <c r="E286" i="32"/>
  <c r="H286" i="32"/>
  <c r="O286" i="32"/>
  <c r="V286" i="32" s="1"/>
  <c r="AC286" i="32" s="1"/>
  <c r="N286" i="32"/>
  <c r="U286" i="32" s="1"/>
  <c r="AB286" i="32" s="1"/>
  <c r="M286" i="32"/>
  <c r="T286" i="32" s="1"/>
  <c r="AA286" i="32" s="1"/>
  <c r="Q286" i="32"/>
  <c r="X286" i="32" s="1"/>
  <c r="AE286" i="32" s="1"/>
  <c r="P286" i="32"/>
  <c r="W286" i="32" s="1"/>
  <c r="AD286" i="32" s="1"/>
  <c r="L286" i="32"/>
  <c r="S286" i="32" s="1"/>
  <c r="Z286" i="32" s="1"/>
  <c r="D288" i="31"/>
  <c r="B290" i="31"/>
  <c r="K288" i="31"/>
  <c r="Q287" i="31"/>
  <c r="X287" i="31" s="1"/>
  <c r="AE287" i="31" s="1"/>
  <c r="P287" i="31"/>
  <c r="W287" i="31" s="1"/>
  <c r="AD287" i="31" s="1"/>
  <c r="O287" i="31"/>
  <c r="V287" i="31" s="1"/>
  <c r="AC287" i="31" s="1"/>
  <c r="N287" i="31"/>
  <c r="U287" i="31" s="1"/>
  <c r="AB287" i="31" s="1"/>
  <c r="M287" i="31"/>
  <c r="T287" i="31" s="1"/>
  <c r="AA287" i="31" s="1"/>
  <c r="L287" i="31"/>
  <c r="S287" i="31" s="1"/>
  <c r="Z287" i="31" s="1"/>
  <c r="J287" i="31"/>
  <c r="G287" i="31"/>
  <c r="I287" i="31"/>
  <c r="H287" i="31"/>
  <c r="E287" i="31"/>
  <c r="F287" i="31"/>
  <c r="I287" i="27"/>
  <c r="G287" i="27"/>
  <c r="J287" i="27"/>
  <c r="H287" i="27"/>
  <c r="F287" i="27"/>
  <c r="E287" i="27"/>
  <c r="D288" i="27"/>
  <c r="K288" i="27"/>
  <c r="B290" i="27"/>
  <c r="L287" i="27"/>
  <c r="S287" i="27" s="1"/>
  <c r="Z287" i="27" s="1"/>
  <c r="N287" i="27"/>
  <c r="U287" i="27" s="1"/>
  <c r="AB287" i="27" s="1"/>
  <c r="M287" i="27"/>
  <c r="T287" i="27" s="1"/>
  <c r="AA287" i="27" s="1"/>
  <c r="Q287" i="27"/>
  <c r="X287" i="27" s="1"/>
  <c r="AE287" i="27" s="1"/>
  <c r="P287" i="27"/>
  <c r="W287" i="27" s="1"/>
  <c r="AD287" i="27" s="1"/>
  <c r="O287" i="27"/>
  <c r="V287" i="27" s="1"/>
  <c r="AC287" i="27" s="1"/>
  <c r="N287" i="26"/>
  <c r="U287" i="26" s="1"/>
  <c r="AB287" i="26" s="1"/>
  <c r="Q287" i="26"/>
  <c r="X287" i="26" s="1"/>
  <c r="AE287" i="26" s="1"/>
  <c r="P287" i="26"/>
  <c r="W287" i="26" s="1"/>
  <c r="AD287" i="26" s="1"/>
  <c r="O287" i="26"/>
  <c r="V287" i="26" s="1"/>
  <c r="AC287" i="26" s="1"/>
  <c r="M287" i="26"/>
  <c r="T287" i="26" s="1"/>
  <c r="AA287" i="26" s="1"/>
  <c r="L287" i="26"/>
  <c r="S287" i="26" s="1"/>
  <c r="Z287" i="26" s="1"/>
  <c r="B290" i="26"/>
  <c r="K288" i="26"/>
  <c r="D288" i="26"/>
  <c r="J287" i="26"/>
  <c r="I287" i="26"/>
  <c r="H287" i="26"/>
  <c r="G287" i="26"/>
  <c r="E287" i="26"/>
  <c r="F287" i="26"/>
  <c r="N287" i="14"/>
  <c r="M287" i="14"/>
  <c r="O287" i="14"/>
  <c r="Q287" i="14"/>
  <c r="P287" i="14"/>
  <c r="L287" i="14"/>
  <c r="D288" i="14"/>
  <c r="K288" i="14"/>
  <c r="B290" i="14"/>
  <c r="H287" i="14"/>
  <c r="G287" i="14"/>
  <c r="E287" i="14"/>
  <c r="F287" i="14"/>
  <c r="J287" i="14"/>
  <c r="I287" i="14"/>
  <c r="F287" i="32" l="1"/>
  <c r="E287" i="32"/>
  <c r="I287" i="32"/>
  <c r="H287" i="32"/>
  <c r="G287" i="32"/>
  <c r="J287" i="32"/>
  <c r="Q287" i="32"/>
  <c r="X287" i="32" s="1"/>
  <c r="AE287" i="32" s="1"/>
  <c r="M287" i="32"/>
  <c r="T287" i="32" s="1"/>
  <c r="AA287" i="32" s="1"/>
  <c r="P287" i="32"/>
  <c r="W287" i="32" s="1"/>
  <c r="AD287" i="32" s="1"/>
  <c r="O287" i="32"/>
  <c r="V287" i="32" s="1"/>
  <c r="AC287" i="32" s="1"/>
  <c r="N287" i="32"/>
  <c r="U287" i="32" s="1"/>
  <c r="AB287" i="32" s="1"/>
  <c r="L287" i="32"/>
  <c r="S287" i="32" s="1"/>
  <c r="Z287" i="32" s="1"/>
  <c r="B290" i="32"/>
  <c r="K288" i="32"/>
  <c r="D288" i="32"/>
  <c r="B291" i="31"/>
  <c r="D289" i="31"/>
  <c r="K289" i="31"/>
  <c r="Q288" i="31"/>
  <c r="X288" i="31" s="1"/>
  <c r="AE288" i="31" s="1"/>
  <c r="N288" i="31"/>
  <c r="U288" i="31" s="1"/>
  <c r="AB288" i="31" s="1"/>
  <c r="P288" i="31"/>
  <c r="W288" i="31" s="1"/>
  <c r="AD288" i="31" s="1"/>
  <c r="O288" i="31"/>
  <c r="V288" i="31" s="1"/>
  <c r="AC288" i="31" s="1"/>
  <c r="M288" i="31"/>
  <c r="T288" i="31" s="1"/>
  <c r="AA288" i="31" s="1"/>
  <c r="L288" i="31"/>
  <c r="S288" i="31" s="1"/>
  <c r="Z288" i="31" s="1"/>
  <c r="F288" i="31"/>
  <c r="E288" i="31"/>
  <c r="H288" i="31"/>
  <c r="G288" i="31"/>
  <c r="J288" i="31"/>
  <c r="I288" i="31"/>
  <c r="D289" i="27"/>
  <c r="B291" i="27"/>
  <c r="K289" i="27"/>
  <c r="Q288" i="27"/>
  <c r="X288" i="27" s="1"/>
  <c r="AE288" i="27" s="1"/>
  <c r="P288" i="27"/>
  <c r="W288" i="27" s="1"/>
  <c r="AD288" i="27" s="1"/>
  <c r="O288" i="27"/>
  <c r="V288" i="27" s="1"/>
  <c r="AC288" i="27" s="1"/>
  <c r="N288" i="27"/>
  <c r="U288" i="27" s="1"/>
  <c r="AB288" i="27" s="1"/>
  <c r="M288" i="27"/>
  <c r="T288" i="27" s="1"/>
  <c r="AA288" i="27" s="1"/>
  <c r="L288" i="27"/>
  <c r="S288" i="27" s="1"/>
  <c r="Z288" i="27" s="1"/>
  <c r="H288" i="27"/>
  <c r="E288" i="27"/>
  <c r="F288" i="27"/>
  <c r="J288" i="27"/>
  <c r="I288" i="27"/>
  <c r="G288" i="27"/>
  <c r="O288" i="26"/>
  <c r="V288" i="26" s="1"/>
  <c r="AC288" i="26" s="1"/>
  <c r="N288" i="26"/>
  <c r="U288" i="26" s="1"/>
  <c r="AB288" i="26" s="1"/>
  <c r="Q288" i="26"/>
  <c r="X288" i="26" s="1"/>
  <c r="AE288" i="26" s="1"/>
  <c r="P288" i="26"/>
  <c r="W288" i="26" s="1"/>
  <c r="AD288" i="26" s="1"/>
  <c r="L288" i="26"/>
  <c r="S288" i="26" s="1"/>
  <c r="Z288" i="26" s="1"/>
  <c r="M288" i="26"/>
  <c r="T288" i="26" s="1"/>
  <c r="AA288" i="26" s="1"/>
  <c r="J288" i="26"/>
  <c r="I288" i="26"/>
  <c r="H288" i="26"/>
  <c r="G288" i="26"/>
  <c r="F288" i="26"/>
  <c r="E288" i="26"/>
  <c r="B291" i="26"/>
  <c r="K289" i="26"/>
  <c r="D289" i="26"/>
  <c r="M288" i="14"/>
  <c r="L288" i="14"/>
  <c r="P288" i="14"/>
  <c r="Q288" i="14"/>
  <c r="O288" i="14"/>
  <c r="N288" i="14"/>
  <c r="K289" i="14"/>
  <c r="B291" i="14"/>
  <c r="D289" i="14"/>
  <c r="F288" i="14"/>
  <c r="E288" i="14"/>
  <c r="G288" i="14"/>
  <c r="H288" i="14"/>
  <c r="J288" i="14"/>
  <c r="I288" i="14"/>
  <c r="M288" i="32" l="1"/>
  <c r="T288" i="32" s="1"/>
  <c r="AA288" i="32" s="1"/>
  <c r="L288" i="32"/>
  <c r="S288" i="32" s="1"/>
  <c r="Z288" i="32" s="1"/>
  <c r="Q288" i="32"/>
  <c r="X288" i="32" s="1"/>
  <c r="AE288" i="32" s="1"/>
  <c r="P288" i="32"/>
  <c r="W288" i="32" s="1"/>
  <c r="AD288" i="32" s="1"/>
  <c r="O288" i="32"/>
  <c r="V288" i="32" s="1"/>
  <c r="AC288" i="32" s="1"/>
  <c r="N288" i="32"/>
  <c r="U288" i="32" s="1"/>
  <c r="AB288" i="32" s="1"/>
  <c r="H288" i="32"/>
  <c r="I288" i="32"/>
  <c r="G288" i="32"/>
  <c r="F288" i="32"/>
  <c r="E288" i="32"/>
  <c r="J288" i="32"/>
  <c r="B291" i="32"/>
  <c r="K289" i="32"/>
  <c r="D289" i="32"/>
  <c r="I289" i="31"/>
  <c r="H289" i="31"/>
  <c r="G289" i="31"/>
  <c r="F289" i="31"/>
  <c r="E289" i="31"/>
  <c r="J289" i="31"/>
  <c r="M289" i="31"/>
  <c r="T289" i="31" s="1"/>
  <c r="AA289" i="31" s="1"/>
  <c r="L289" i="31"/>
  <c r="S289" i="31" s="1"/>
  <c r="Z289" i="31" s="1"/>
  <c r="Q289" i="31"/>
  <c r="X289" i="31" s="1"/>
  <c r="AE289" i="31" s="1"/>
  <c r="P289" i="31"/>
  <c r="W289" i="31" s="1"/>
  <c r="AD289" i="31" s="1"/>
  <c r="O289" i="31"/>
  <c r="V289" i="31" s="1"/>
  <c r="AC289" i="31" s="1"/>
  <c r="N289" i="31"/>
  <c r="U289" i="31" s="1"/>
  <c r="AB289" i="31" s="1"/>
  <c r="D290" i="31"/>
  <c r="K290" i="31"/>
  <c r="B292" i="31"/>
  <c r="K290" i="27"/>
  <c r="D290" i="27"/>
  <c r="B292" i="27"/>
  <c r="P289" i="27"/>
  <c r="W289" i="27" s="1"/>
  <c r="AD289" i="27" s="1"/>
  <c r="M289" i="27"/>
  <c r="T289" i="27" s="1"/>
  <c r="AA289" i="27" s="1"/>
  <c r="L289" i="27"/>
  <c r="S289" i="27" s="1"/>
  <c r="Z289" i="27" s="1"/>
  <c r="N289" i="27"/>
  <c r="U289" i="27" s="1"/>
  <c r="AB289" i="27" s="1"/>
  <c r="Q289" i="27"/>
  <c r="X289" i="27" s="1"/>
  <c r="AE289" i="27" s="1"/>
  <c r="O289" i="27"/>
  <c r="V289" i="27" s="1"/>
  <c r="AC289" i="27" s="1"/>
  <c r="H289" i="27"/>
  <c r="G289" i="27"/>
  <c r="F289" i="27"/>
  <c r="E289" i="27"/>
  <c r="I289" i="27"/>
  <c r="J289" i="27"/>
  <c r="M289" i="26"/>
  <c r="T289" i="26" s="1"/>
  <c r="AA289" i="26" s="1"/>
  <c r="L289" i="26"/>
  <c r="S289" i="26" s="1"/>
  <c r="Z289" i="26" s="1"/>
  <c r="Q289" i="26"/>
  <c r="X289" i="26" s="1"/>
  <c r="AE289" i="26" s="1"/>
  <c r="O289" i="26"/>
  <c r="V289" i="26" s="1"/>
  <c r="AC289" i="26" s="1"/>
  <c r="N289" i="26"/>
  <c r="U289" i="26" s="1"/>
  <c r="AB289" i="26" s="1"/>
  <c r="P289" i="26"/>
  <c r="W289" i="26" s="1"/>
  <c r="AD289" i="26" s="1"/>
  <c r="F289" i="26"/>
  <c r="I289" i="26"/>
  <c r="H289" i="26"/>
  <c r="G289" i="26"/>
  <c r="J289" i="26"/>
  <c r="E289" i="26"/>
  <c r="K290" i="26"/>
  <c r="B292" i="26"/>
  <c r="D290" i="26"/>
  <c r="P289" i="14"/>
  <c r="O289" i="14"/>
  <c r="N289" i="14"/>
  <c r="M289" i="14"/>
  <c r="L289" i="14"/>
  <c r="Q289" i="14"/>
  <c r="G289" i="14"/>
  <c r="J289" i="14"/>
  <c r="H289" i="14"/>
  <c r="F289" i="14"/>
  <c r="I289" i="14"/>
  <c r="E289" i="14"/>
  <c r="B292" i="14"/>
  <c r="D290" i="14"/>
  <c r="K290" i="14"/>
  <c r="H289" i="32" l="1"/>
  <c r="G289" i="32"/>
  <c r="J289" i="32"/>
  <c r="I289" i="32"/>
  <c r="F289" i="32"/>
  <c r="E289" i="32"/>
  <c r="O289" i="32"/>
  <c r="V289" i="32" s="1"/>
  <c r="AC289" i="32" s="1"/>
  <c r="Q289" i="32"/>
  <c r="X289" i="32" s="1"/>
  <c r="AE289" i="32" s="1"/>
  <c r="P289" i="32"/>
  <c r="W289" i="32" s="1"/>
  <c r="AD289" i="32" s="1"/>
  <c r="N289" i="32"/>
  <c r="U289" i="32" s="1"/>
  <c r="AB289" i="32" s="1"/>
  <c r="M289" i="32"/>
  <c r="T289" i="32" s="1"/>
  <c r="AA289" i="32" s="1"/>
  <c r="L289" i="32"/>
  <c r="S289" i="32" s="1"/>
  <c r="Z289" i="32" s="1"/>
  <c r="B292" i="32"/>
  <c r="D290" i="32"/>
  <c r="K290" i="32"/>
  <c r="K291" i="31"/>
  <c r="D291" i="31"/>
  <c r="B293" i="31"/>
  <c r="P290" i="31"/>
  <c r="W290" i="31" s="1"/>
  <c r="AD290" i="31" s="1"/>
  <c r="Q290" i="31"/>
  <c r="X290" i="31" s="1"/>
  <c r="AE290" i="31" s="1"/>
  <c r="O290" i="31"/>
  <c r="V290" i="31" s="1"/>
  <c r="AC290" i="31" s="1"/>
  <c r="N290" i="31"/>
  <c r="U290" i="31" s="1"/>
  <c r="AB290" i="31" s="1"/>
  <c r="M290" i="31"/>
  <c r="T290" i="31" s="1"/>
  <c r="AA290" i="31" s="1"/>
  <c r="L290" i="31"/>
  <c r="S290" i="31" s="1"/>
  <c r="Z290" i="31" s="1"/>
  <c r="H290" i="31"/>
  <c r="G290" i="31"/>
  <c r="J290" i="31"/>
  <c r="I290" i="31"/>
  <c r="F290" i="31"/>
  <c r="E290" i="31"/>
  <c r="I290" i="27"/>
  <c r="H290" i="27"/>
  <c r="G290" i="27"/>
  <c r="F290" i="27"/>
  <c r="E290" i="27"/>
  <c r="J290" i="27"/>
  <c r="D291" i="27"/>
  <c r="B293" i="27"/>
  <c r="K291" i="27"/>
  <c r="L290" i="27"/>
  <c r="S290" i="27" s="1"/>
  <c r="Z290" i="27" s="1"/>
  <c r="O290" i="27"/>
  <c r="V290" i="27" s="1"/>
  <c r="AC290" i="27" s="1"/>
  <c r="N290" i="27"/>
  <c r="U290" i="27" s="1"/>
  <c r="AB290" i="27" s="1"/>
  <c r="M290" i="27"/>
  <c r="T290" i="27" s="1"/>
  <c r="AA290" i="27" s="1"/>
  <c r="Q290" i="27"/>
  <c r="X290" i="27" s="1"/>
  <c r="AE290" i="27" s="1"/>
  <c r="P290" i="27"/>
  <c r="W290" i="27" s="1"/>
  <c r="AD290" i="27" s="1"/>
  <c r="J290" i="26"/>
  <c r="H290" i="26"/>
  <c r="G290" i="26"/>
  <c r="F290" i="26"/>
  <c r="E290" i="26"/>
  <c r="I290" i="26"/>
  <c r="B293" i="26"/>
  <c r="D291" i="26"/>
  <c r="K291" i="26"/>
  <c r="N290" i="26"/>
  <c r="U290" i="26" s="1"/>
  <c r="AB290" i="26" s="1"/>
  <c r="Q290" i="26"/>
  <c r="X290" i="26" s="1"/>
  <c r="AE290" i="26" s="1"/>
  <c r="P290" i="26"/>
  <c r="W290" i="26" s="1"/>
  <c r="AD290" i="26" s="1"/>
  <c r="O290" i="26"/>
  <c r="V290" i="26" s="1"/>
  <c r="AC290" i="26" s="1"/>
  <c r="M290" i="26"/>
  <c r="T290" i="26" s="1"/>
  <c r="AA290" i="26" s="1"/>
  <c r="L290" i="26"/>
  <c r="S290" i="26" s="1"/>
  <c r="Z290" i="26" s="1"/>
  <c r="F290" i="14"/>
  <c r="E290" i="14"/>
  <c r="G290" i="14"/>
  <c r="J290" i="14"/>
  <c r="I290" i="14"/>
  <c r="H290" i="14"/>
  <c r="Q290" i="14"/>
  <c r="L290" i="14"/>
  <c r="O290" i="14"/>
  <c r="N290" i="14"/>
  <c r="M290" i="14"/>
  <c r="P290" i="14"/>
  <c r="K291" i="14"/>
  <c r="D291" i="14"/>
  <c r="B293" i="14"/>
  <c r="J290" i="32" l="1"/>
  <c r="G290" i="32"/>
  <c r="F290" i="32"/>
  <c r="E290" i="32"/>
  <c r="I290" i="32"/>
  <c r="H290" i="32"/>
  <c r="O290" i="32"/>
  <c r="V290" i="32" s="1"/>
  <c r="AC290" i="32" s="1"/>
  <c r="N290" i="32"/>
  <c r="U290" i="32" s="1"/>
  <c r="AB290" i="32" s="1"/>
  <c r="M290" i="32"/>
  <c r="T290" i="32" s="1"/>
  <c r="AA290" i="32" s="1"/>
  <c r="Q290" i="32"/>
  <c r="X290" i="32" s="1"/>
  <c r="AE290" i="32" s="1"/>
  <c r="P290" i="32"/>
  <c r="W290" i="32" s="1"/>
  <c r="AD290" i="32" s="1"/>
  <c r="L290" i="32"/>
  <c r="S290" i="32" s="1"/>
  <c r="Z290" i="32" s="1"/>
  <c r="K291" i="32"/>
  <c r="D291" i="32"/>
  <c r="B293" i="32"/>
  <c r="B294" i="31"/>
  <c r="K292" i="31"/>
  <c r="D292" i="31"/>
  <c r="J291" i="31"/>
  <c r="I291" i="31"/>
  <c r="H291" i="31"/>
  <c r="G291" i="31"/>
  <c r="F291" i="31"/>
  <c r="E291" i="31"/>
  <c r="O291" i="31"/>
  <c r="V291" i="31" s="1"/>
  <c r="AC291" i="31" s="1"/>
  <c r="N291" i="31"/>
  <c r="U291" i="31" s="1"/>
  <c r="AB291" i="31" s="1"/>
  <c r="M291" i="31"/>
  <c r="T291" i="31" s="1"/>
  <c r="AA291" i="31" s="1"/>
  <c r="L291" i="31"/>
  <c r="S291" i="31" s="1"/>
  <c r="Z291" i="31" s="1"/>
  <c r="P291" i="31"/>
  <c r="W291" i="31" s="1"/>
  <c r="AD291" i="31" s="1"/>
  <c r="Q291" i="31"/>
  <c r="X291" i="31" s="1"/>
  <c r="AE291" i="31" s="1"/>
  <c r="Q291" i="27"/>
  <c r="X291" i="27" s="1"/>
  <c r="AE291" i="27" s="1"/>
  <c r="P291" i="27"/>
  <c r="W291" i="27" s="1"/>
  <c r="AD291" i="27" s="1"/>
  <c r="O291" i="27"/>
  <c r="V291" i="27" s="1"/>
  <c r="AC291" i="27" s="1"/>
  <c r="N291" i="27"/>
  <c r="U291" i="27" s="1"/>
  <c r="AB291" i="27" s="1"/>
  <c r="M291" i="27"/>
  <c r="T291" i="27" s="1"/>
  <c r="AA291" i="27" s="1"/>
  <c r="L291" i="27"/>
  <c r="S291" i="27" s="1"/>
  <c r="Z291" i="27" s="1"/>
  <c r="D292" i="27"/>
  <c r="B294" i="27"/>
  <c r="K292" i="27"/>
  <c r="H291" i="27"/>
  <c r="E291" i="27"/>
  <c r="I291" i="27"/>
  <c r="J291" i="27"/>
  <c r="G291" i="27"/>
  <c r="F291" i="27"/>
  <c r="Q291" i="26"/>
  <c r="X291" i="26" s="1"/>
  <c r="AE291" i="26" s="1"/>
  <c r="P291" i="26"/>
  <c r="W291" i="26" s="1"/>
  <c r="AD291" i="26" s="1"/>
  <c r="O291" i="26"/>
  <c r="V291" i="26" s="1"/>
  <c r="AC291" i="26" s="1"/>
  <c r="N291" i="26"/>
  <c r="U291" i="26" s="1"/>
  <c r="AB291" i="26" s="1"/>
  <c r="M291" i="26"/>
  <c r="T291" i="26" s="1"/>
  <c r="AA291" i="26" s="1"/>
  <c r="L291" i="26"/>
  <c r="S291" i="26" s="1"/>
  <c r="Z291" i="26" s="1"/>
  <c r="B294" i="26"/>
  <c r="D292" i="26"/>
  <c r="K292" i="26"/>
  <c r="J291" i="26"/>
  <c r="I291" i="26"/>
  <c r="H291" i="26"/>
  <c r="F291" i="26"/>
  <c r="E291" i="26"/>
  <c r="G291" i="26"/>
  <c r="H291" i="14"/>
  <c r="G291" i="14"/>
  <c r="F291" i="14"/>
  <c r="E291" i="14"/>
  <c r="J291" i="14"/>
  <c r="I291" i="14"/>
  <c r="D292" i="14"/>
  <c r="B294" i="14"/>
  <c r="K292" i="14"/>
  <c r="O291" i="14"/>
  <c r="P291" i="14"/>
  <c r="M291" i="14"/>
  <c r="L291" i="14"/>
  <c r="Q291" i="14"/>
  <c r="N291" i="14"/>
  <c r="J291" i="32" l="1"/>
  <c r="I291" i="32"/>
  <c r="H291" i="32"/>
  <c r="F291" i="32"/>
  <c r="E291" i="32"/>
  <c r="G291" i="32"/>
  <c r="D292" i="32"/>
  <c r="B294" i="32"/>
  <c r="K292" i="32"/>
  <c r="Q291" i="32"/>
  <c r="X291" i="32" s="1"/>
  <c r="AE291" i="32" s="1"/>
  <c r="P291" i="32"/>
  <c r="W291" i="32" s="1"/>
  <c r="AD291" i="32" s="1"/>
  <c r="N291" i="32"/>
  <c r="U291" i="32" s="1"/>
  <c r="AB291" i="32" s="1"/>
  <c r="M291" i="32"/>
  <c r="T291" i="32" s="1"/>
  <c r="AA291" i="32" s="1"/>
  <c r="L291" i="32"/>
  <c r="S291" i="32" s="1"/>
  <c r="Z291" i="32" s="1"/>
  <c r="O291" i="32"/>
  <c r="V291" i="32" s="1"/>
  <c r="AC291" i="32" s="1"/>
  <c r="J292" i="31"/>
  <c r="I292" i="31"/>
  <c r="F292" i="31"/>
  <c r="H292" i="31"/>
  <c r="G292" i="31"/>
  <c r="E292" i="31"/>
  <c r="P292" i="31"/>
  <c r="W292" i="31" s="1"/>
  <c r="AD292" i="31" s="1"/>
  <c r="O292" i="31"/>
  <c r="V292" i="31" s="1"/>
  <c r="AC292" i="31" s="1"/>
  <c r="N292" i="31"/>
  <c r="U292" i="31" s="1"/>
  <c r="AB292" i="31" s="1"/>
  <c r="M292" i="31"/>
  <c r="T292" i="31" s="1"/>
  <c r="AA292" i="31" s="1"/>
  <c r="L292" i="31"/>
  <c r="S292" i="31" s="1"/>
  <c r="Z292" i="31" s="1"/>
  <c r="Q292" i="31"/>
  <c r="X292" i="31" s="1"/>
  <c r="AE292" i="31" s="1"/>
  <c r="D293" i="31"/>
  <c r="B295" i="31"/>
  <c r="K293" i="31"/>
  <c r="J292" i="27"/>
  <c r="I292" i="27"/>
  <c r="H292" i="27"/>
  <c r="G292" i="27"/>
  <c r="F292" i="27"/>
  <c r="E292" i="27"/>
  <c r="P292" i="27"/>
  <c r="W292" i="27" s="1"/>
  <c r="AD292" i="27" s="1"/>
  <c r="M292" i="27"/>
  <c r="T292" i="27" s="1"/>
  <c r="AA292" i="27" s="1"/>
  <c r="L292" i="27"/>
  <c r="S292" i="27" s="1"/>
  <c r="Z292" i="27" s="1"/>
  <c r="Q292" i="27"/>
  <c r="X292" i="27" s="1"/>
  <c r="AE292" i="27" s="1"/>
  <c r="O292" i="27"/>
  <c r="V292" i="27" s="1"/>
  <c r="AC292" i="27" s="1"/>
  <c r="N292" i="27"/>
  <c r="U292" i="27" s="1"/>
  <c r="AB292" i="27" s="1"/>
  <c r="D293" i="27"/>
  <c r="B295" i="27"/>
  <c r="K293" i="27"/>
  <c r="F292" i="26"/>
  <c r="H292" i="26"/>
  <c r="G292" i="26"/>
  <c r="J292" i="26"/>
  <c r="I292" i="26"/>
  <c r="E292" i="26"/>
  <c r="Q292" i="26"/>
  <c r="X292" i="26" s="1"/>
  <c r="AE292" i="26" s="1"/>
  <c r="P292" i="26"/>
  <c r="W292" i="26" s="1"/>
  <c r="AD292" i="26" s="1"/>
  <c r="O292" i="26"/>
  <c r="V292" i="26" s="1"/>
  <c r="AC292" i="26" s="1"/>
  <c r="N292" i="26"/>
  <c r="U292" i="26" s="1"/>
  <c r="AB292" i="26" s="1"/>
  <c r="M292" i="26"/>
  <c r="T292" i="26" s="1"/>
  <c r="AA292" i="26" s="1"/>
  <c r="L292" i="26"/>
  <c r="S292" i="26" s="1"/>
  <c r="Z292" i="26" s="1"/>
  <c r="K293" i="26"/>
  <c r="B295" i="26"/>
  <c r="D293" i="26"/>
  <c r="E292" i="14"/>
  <c r="F292" i="14"/>
  <c r="J292" i="14"/>
  <c r="I292" i="14"/>
  <c r="H292" i="14"/>
  <c r="G292" i="14"/>
  <c r="M292" i="14"/>
  <c r="L292" i="14"/>
  <c r="Q292" i="14"/>
  <c r="P292" i="14"/>
  <c r="O292" i="14"/>
  <c r="N292" i="14"/>
  <c r="K293" i="14"/>
  <c r="B295" i="14"/>
  <c r="D293" i="14"/>
  <c r="Q292" i="32" l="1"/>
  <c r="X292" i="32" s="1"/>
  <c r="AE292" i="32" s="1"/>
  <c r="P292" i="32"/>
  <c r="W292" i="32" s="1"/>
  <c r="AD292" i="32" s="1"/>
  <c r="O292" i="32"/>
  <c r="V292" i="32" s="1"/>
  <c r="AC292" i="32" s="1"/>
  <c r="M292" i="32"/>
  <c r="T292" i="32" s="1"/>
  <c r="AA292" i="32" s="1"/>
  <c r="L292" i="32"/>
  <c r="S292" i="32" s="1"/>
  <c r="Z292" i="32" s="1"/>
  <c r="N292" i="32"/>
  <c r="U292" i="32" s="1"/>
  <c r="AB292" i="32" s="1"/>
  <c r="K293" i="32"/>
  <c r="B295" i="32"/>
  <c r="D293" i="32"/>
  <c r="E292" i="32"/>
  <c r="H292" i="32"/>
  <c r="G292" i="32"/>
  <c r="F292" i="32"/>
  <c r="J292" i="32"/>
  <c r="I292" i="32"/>
  <c r="Q293" i="31"/>
  <c r="X293" i="31" s="1"/>
  <c r="AE293" i="31" s="1"/>
  <c r="P293" i="31"/>
  <c r="W293" i="31" s="1"/>
  <c r="AD293" i="31" s="1"/>
  <c r="M293" i="31"/>
  <c r="T293" i="31" s="1"/>
  <c r="AA293" i="31" s="1"/>
  <c r="O293" i="31"/>
  <c r="V293" i="31" s="1"/>
  <c r="AC293" i="31" s="1"/>
  <c r="N293" i="31"/>
  <c r="U293" i="31" s="1"/>
  <c r="AB293" i="31" s="1"/>
  <c r="L293" i="31"/>
  <c r="S293" i="31" s="1"/>
  <c r="Z293" i="31" s="1"/>
  <c r="K294" i="31"/>
  <c r="D294" i="31"/>
  <c r="B296" i="31"/>
  <c r="E293" i="31"/>
  <c r="J293" i="31"/>
  <c r="I293" i="31"/>
  <c r="H293" i="31"/>
  <c r="G293" i="31"/>
  <c r="F293" i="31"/>
  <c r="D294" i="27"/>
  <c r="B296" i="27"/>
  <c r="K294" i="27"/>
  <c r="L293" i="27"/>
  <c r="S293" i="27" s="1"/>
  <c r="Z293" i="27" s="1"/>
  <c r="Q293" i="27"/>
  <c r="X293" i="27" s="1"/>
  <c r="AE293" i="27" s="1"/>
  <c r="M293" i="27"/>
  <c r="T293" i="27" s="1"/>
  <c r="AA293" i="27" s="1"/>
  <c r="P293" i="27"/>
  <c r="W293" i="27" s="1"/>
  <c r="AD293" i="27" s="1"/>
  <c r="O293" i="27"/>
  <c r="V293" i="27" s="1"/>
  <c r="AC293" i="27" s="1"/>
  <c r="N293" i="27"/>
  <c r="U293" i="27" s="1"/>
  <c r="AB293" i="27" s="1"/>
  <c r="I293" i="27"/>
  <c r="H293" i="27"/>
  <c r="G293" i="27"/>
  <c r="F293" i="27"/>
  <c r="E293" i="27"/>
  <c r="J293" i="27"/>
  <c r="F293" i="26"/>
  <c r="E293" i="26"/>
  <c r="J293" i="26"/>
  <c r="I293" i="26"/>
  <c r="H293" i="26"/>
  <c r="G293" i="26"/>
  <c r="D294" i="26"/>
  <c r="K294" i="26"/>
  <c r="B296" i="26"/>
  <c r="N293" i="26"/>
  <c r="U293" i="26" s="1"/>
  <c r="AB293" i="26" s="1"/>
  <c r="P293" i="26"/>
  <c r="W293" i="26" s="1"/>
  <c r="AD293" i="26" s="1"/>
  <c r="O293" i="26"/>
  <c r="V293" i="26" s="1"/>
  <c r="AC293" i="26" s="1"/>
  <c r="M293" i="26"/>
  <c r="T293" i="26" s="1"/>
  <c r="AA293" i="26" s="1"/>
  <c r="L293" i="26"/>
  <c r="S293" i="26" s="1"/>
  <c r="Z293" i="26" s="1"/>
  <c r="Q293" i="26"/>
  <c r="X293" i="26" s="1"/>
  <c r="AE293" i="26" s="1"/>
  <c r="I293" i="14"/>
  <c r="E293" i="14"/>
  <c r="G293" i="14"/>
  <c r="F293" i="14"/>
  <c r="J293" i="14"/>
  <c r="H293" i="14"/>
  <c r="B296" i="14"/>
  <c r="D294" i="14"/>
  <c r="K294" i="14"/>
  <c r="L293" i="14"/>
  <c r="O293" i="14"/>
  <c r="N293" i="14"/>
  <c r="M293" i="14"/>
  <c r="Q293" i="14"/>
  <c r="P293" i="14"/>
  <c r="B296" i="32" l="1"/>
  <c r="K294" i="32"/>
  <c r="D294" i="32"/>
  <c r="J293" i="32"/>
  <c r="H293" i="32"/>
  <c r="G293" i="32"/>
  <c r="F293" i="32"/>
  <c r="I293" i="32"/>
  <c r="E293" i="32"/>
  <c r="L293" i="32"/>
  <c r="S293" i="32" s="1"/>
  <c r="Z293" i="32" s="1"/>
  <c r="Q293" i="32"/>
  <c r="X293" i="32" s="1"/>
  <c r="AE293" i="32" s="1"/>
  <c r="P293" i="32"/>
  <c r="W293" i="32" s="1"/>
  <c r="AD293" i="32" s="1"/>
  <c r="N293" i="32"/>
  <c r="U293" i="32" s="1"/>
  <c r="AB293" i="32" s="1"/>
  <c r="M293" i="32"/>
  <c r="T293" i="32" s="1"/>
  <c r="AA293" i="32" s="1"/>
  <c r="O293" i="32"/>
  <c r="V293" i="32" s="1"/>
  <c r="AC293" i="32" s="1"/>
  <c r="H294" i="31"/>
  <c r="J294" i="31"/>
  <c r="I294" i="31"/>
  <c r="G294" i="31"/>
  <c r="F294" i="31"/>
  <c r="E294" i="31"/>
  <c r="D295" i="31"/>
  <c r="B297" i="31"/>
  <c r="K295" i="31"/>
  <c r="L294" i="31"/>
  <c r="S294" i="31" s="1"/>
  <c r="Z294" i="31" s="1"/>
  <c r="Q294" i="31"/>
  <c r="X294" i="31" s="1"/>
  <c r="AE294" i="31" s="1"/>
  <c r="P294" i="31"/>
  <c r="W294" i="31" s="1"/>
  <c r="AD294" i="31" s="1"/>
  <c r="O294" i="31"/>
  <c r="V294" i="31" s="1"/>
  <c r="AC294" i="31" s="1"/>
  <c r="N294" i="31"/>
  <c r="U294" i="31" s="1"/>
  <c r="AB294" i="31" s="1"/>
  <c r="M294" i="31"/>
  <c r="T294" i="31" s="1"/>
  <c r="AA294" i="31" s="1"/>
  <c r="D295" i="27"/>
  <c r="B297" i="27"/>
  <c r="K295" i="27"/>
  <c r="Q294" i="27"/>
  <c r="X294" i="27" s="1"/>
  <c r="AE294" i="27" s="1"/>
  <c r="P294" i="27"/>
  <c r="W294" i="27" s="1"/>
  <c r="AD294" i="27" s="1"/>
  <c r="O294" i="27"/>
  <c r="V294" i="27" s="1"/>
  <c r="AC294" i="27" s="1"/>
  <c r="N294" i="27"/>
  <c r="U294" i="27" s="1"/>
  <c r="AB294" i="27" s="1"/>
  <c r="M294" i="27"/>
  <c r="T294" i="27" s="1"/>
  <c r="AA294" i="27" s="1"/>
  <c r="L294" i="27"/>
  <c r="S294" i="27" s="1"/>
  <c r="Z294" i="27" s="1"/>
  <c r="H294" i="27"/>
  <c r="E294" i="27"/>
  <c r="J294" i="27"/>
  <c r="I294" i="27"/>
  <c r="G294" i="27"/>
  <c r="F294" i="27"/>
  <c r="K295" i="26"/>
  <c r="B297" i="26"/>
  <c r="D295" i="26"/>
  <c r="J294" i="26"/>
  <c r="I294" i="26"/>
  <c r="H294" i="26"/>
  <c r="G294" i="26"/>
  <c r="F294" i="26"/>
  <c r="E294" i="26"/>
  <c r="Q294" i="26"/>
  <c r="X294" i="26" s="1"/>
  <c r="AE294" i="26" s="1"/>
  <c r="P294" i="26"/>
  <c r="W294" i="26" s="1"/>
  <c r="AD294" i="26" s="1"/>
  <c r="N294" i="26"/>
  <c r="U294" i="26" s="1"/>
  <c r="AB294" i="26" s="1"/>
  <c r="M294" i="26"/>
  <c r="T294" i="26" s="1"/>
  <c r="AA294" i="26" s="1"/>
  <c r="L294" i="26"/>
  <c r="S294" i="26" s="1"/>
  <c r="Z294" i="26" s="1"/>
  <c r="O294" i="26"/>
  <c r="V294" i="26" s="1"/>
  <c r="AC294" i="26" s="1"/>
  <c r="L294" i="14"/>
  <c r="P294" i="14"/>
  <c r="O294" i="14"/>
  <c r="Q294" i="14"/>
  <c r="M294" i="14"/>
  <c r="N294" i="14"/>
  <c r="J294" i="14"/>
  <c r="F294" i="14"/>
  <c r="I294" i="14"/>
  <c r="G294" i="14"/>
  <c r="H294" i="14"/>
  <c r="E294" i="14"/>
  <c r="D295" i="14"/>
  <c r="K295" i="14"/>
  <c r="B297" i="14"/>
  <c r="G294" i="32" l="1"/>
  <c r="F294" i="32"/>
  <c r="E294" i="32"/>
  <c r="J294" i="32"/>
  <c r="H294" i="32"/>
  <c r="I294" i="32"/>
  <c r="Q294" i="32"/>
  <c r="X294" i="32" s="1"/>
  <c r="AE294" i="32" s="1"/>
  <c r="O294" i="32"/>
  <c r="V294" i="32" s="1"/>
  <c r="AC294" i="32" s="1"/>
  <c r="N294" i="32"/>
  <c r="U294" i="32" s="1"/>
  <c r="AB294" i="32" s="1"/>
  <c r="M294" i="32"/>
  <c r="T294" i="32" s="1"/>
  <c r="AA294" i="32" s="1"/>
  <c r="P294" i="32"/>
  <c r="W294" i="32" s="1"/>
  <c r="AD294" i="32" s="1"/>
  <c r="L294" i="32"/>
  <c r="S294" i="32" s="1"/>
  <c r="Z294" i="32" s="1"/>
  <c r="B297" i="32"/>
  <c r="D295" i="32"/>
  <c r="K295" i="32"/>
  <c r="B298" i="31"/>
  <c r="D296" i="31"/>
  <c r="K296" i="31"/>
  <c r="G295" i="31"/>
  <c r="F295" i="31"/>
  <c r="H295" i="31"/>
  <c r="E295" i="31"/>
  <c r="J295" i="31"/>
  <c r="I295" i="31"/>
  <c r="O295" i="31"/>
  <c r="V295" i="31" s="1"/>
  <c r="AC295" i="31" s="1"/>
  <c r="Q295" i="31"/>
  <c r="X295" i="31" s="1"/>
  <c r="AE295" i="31" s="1"/>
  <c r="P295" i="31"/>
  <c r="W295" i="31" s="1"/>
  <c r="AD295" i="31" s="1"/>
  <c r="N295" i="31"/>
  <c r="U295" i="31" s="1"/>
  <c r="AB295" i="31" s="1"/>
  <c r="M295" i="31"/>
  <c r="T295" i="31" s="1"/>
  <c r="AA295" i="31" s="1"/>
  <c r="L295" i="31"/>
  <c r="S295" i="31" s="1"/>
  <c r="Z295" i="31" s="1"/>
  <c r="D296" i="27"/>
  <c r="K296" i="27"/>
  <c r="B298" i="27"/>
  <c r="P295" i="27"/>
  <c r="W295" i="27" s="1"/>
  <c r="AD295" i="27" s="1"/>
  <c r="M295" i="27"/>
  <c r="T295" i="27" s="1"/>
  <c r="AA295" i="27" s="1"/>
  <c r="L295" i="27"/>
  <c r="S295" i="27" s="1"/>
  <c r="Z295" i="27" s="1"/>
  <c r="Q295" i="27"/>
  <c r="X295" i="27" s="1"/>
  <c r="AE295" i="27" s="1"/>
  <c r="O295" i="27"/>
  <c r="V295" i="27" s="1"/>
  <c r="AC295" i="27" s="1"/>
  <c r="N295" i="27"/>
  <c r="U295" i="27" s="1"/>
  <c r="AB295" i="27" s="1"/>
  <c r="J295" i="27"/>
  <c r="I295" i="27"/>
  <c r="H295" i="27"/>
  <c r="G295" i="27"/>
  <c r="F295" i="27"/>
  <c r="E295" i="27"/>
  <c r="B298" i="26"/>
  <c r="D296" i="26"/>
  <c r="K296" i="26"/>
  <c r="F295" i="26"/>
  <c r="J295" i="26"/>
  <c r="I295" i="26"/>
  <c r="H295" i="26"/>
  <c r="G295" i="26"/>
  <c r="E295" i="26"/>
  <c r="O295" i="26"/>
  <c r="V295" i="26" s="1"/>
  <c r="AC295" i="26" s="1"/>
  <c r="N295" i="26"/>
  <c r="U295" i="26" s="1"/>
  <c r="AB295" i="26" s="1"/>
  <c r="L295" i="26"/>
  <c r="S295" i="26" s="1"/>
  <c r="Z295" i="26" s="1"/>
  <c r="Q295" i="26"/>
  <c r="X295" i="26" s="1"/>
  <c r="AE295" i="26" s="1"/>
  <c r="M295" i="26"/>
  <c r="T295" i="26" s="1"/>
  <c r="AA295" i="26" s="1"/>
  <c r="P295" i="26"/>
  <c r="W295" i="26" s="1"/>
  <c r="AD295" i="26" s="1"/>
  <c r="K296" i="14"/>
  <c r="B298" i="14"/>
  <c r="D296" i="14"/>
  <c r="P295" i="14"/>
  <c r="O295" i="14"/>
  <c r="N295" i="14"/>
  <c r="M295" i="14"/>
  <c r="L295" i="14"/>
  <c r="Q295" i="14"/>
  <c r="E295" i="14"/>
  <c r="I295" i="14"/>
  <c r="H295" i="14"/>
  <c r="G295" i="14"/>
  <c r="F295" i="14"/>
  <c r="J295" i="14"/>
  <c r="N295" i="32" l="1"/>
  <c r="U295" i="32" s="1"/>
  <c r="AB295" i="32" s="1"/>
  <c r="M295" i="32"/>
  <c r="T295" i="32" s="1"/>
  <c r="AA295" i="32" s="1"/>
  <c r="L295" i="32"/>
  <c r="S295" i="32" s="1"/>
  <c r="Z295" i="32" s="1"/>
  <c r="Q295" i="32"/>
  <c r="X295" i="32" s="1"/>
  <c r="AE295" i="32" s="1"/>
  <c r="P295" i="32"/>
  <c r="W295" i="32" s="1"/>
  <c r="AD295" i="32" s="1"/>
  <c r="O295" i="32"/>
  <c r="V295" i="32" s="1"/>
  <c r="AC295" i="32" s="1"/>
  <c r="J295" i="32"/>
  <c r="I295" i="32"/>
  <c r="H295" i="32"/>
  <c r="G295" i="32"/>
  <c r="F295" i="32"/>
  <c r="E295" i="32"/>
  <c r="D296" i="32"/>
  <c r="B298" i="32"/>
  <c r="K296" i="32"/>
  <c r="J296" i="31"/>
  <c r="H296" i="31"/>
  <c r="G296" i="31"/>
  <c r="F296" i="31"/>
  <c r="E296" i="31"/>
  <c r="I296" i="31"/>
  <c r="N296" i="31"/>
  <c r="U296" i="31" s="1"/>
  <c r="AB296" i="31" s="1"/>
  <c r="M296" i="31"/>
  <c r="T296" i="31" s="1"/>
  <c r="AA296" i="31" s="1"/>
  <c r="Q296" i="31"/>
  <c r="X296" i="31" s="1"/>
  <c r="AE296" i="31" s="1"/>
  <c r="P296" i="31"/>
  <c r="W296" i="31" s="1"/>
  <c r="AD296" i="31" s="1"/>
  <c r="O296" i="31"/>
  <c r="V296" i="31" s="1"/>
  <c r="AC296" i="31" s="1"/>
  <c r="L296" i="31"/>
  <c r="S296" i="31" s="1"/>
  <c r="Z296" i="31" s="1"/>
  <c r="B299" i="31"/>
  <c r="K297" i="31"/>
  <c r="D297" i="31"/>
  <c r="L296" i="27"/>
  <c r="S296" i="27" s="1"/>
  <c r="Z296" i="27" s="1"/>
  <c r="M296" i="27"/>
  <c r="T296" i="27" s="1"/>
  <c r="AA296" i="27" s="1"/>
  <c r="Q296" i="27"/>
  <c r="X296" i="27" s="1"/>
  <c r="AE296" i="27" s="1"/>
  <c r="P296" i="27"/>
  <c r="W296" i="27" s="1"/>
  <c r="AD296" i="27" s="1"/>
  <c r="O296" i="27"/>
  <c r="V296" i="27" s="1"/>
  <c r="AC296" i="27" s="1"/>
  <c r="N296" i="27"/>
  <c r="U296" i="27" s="1"/>
  <c r="AB296" i="27" s="1"/>
  <c r="D297" i="27"/>
  <c r="B299" i="27"/>
  <c r="K297" i="27"/>
  <c r="I296" i="27"/>
  <c r="H296" i="27"/>
  <c r="G296" i="27"/>
  <c r="F296" i="27"/>
  <c r="J296" i="27"/>
  <c r="E296" i="27"/>
  <c r="J296" i="26"/>
  <c r="I296" i="26"/>
  <c r="H296" i="26"/>
  <c r="G296" i="26"/>
  <c r="F296" i="26"/>
  <c r="E296" i="26"/>
  <c r="N296" i="26"/>
  <c r="U296" i="26" s="1"/>
  <c r="AB296" i="26" s="1"/>
  <c r="M296" i="26"/>
  <c r="T296" i="26" s="1"/>
  <c r="AA296" i="26" s="1"/>
  <c r="L296" i="26"/>
  <c r="S296" i="26" s="1"/>
  <c r="Z296" i="26" s="1"/>
  <c r="Q296" i="26"/>
  <c r="X296" i="26" s="1"/>
  <c r="AE296" i="26" s="1"/>
  <c r="P296" i="26"/>
  <c r="W296" i="26" s="1"/>
  <c r="AD296" i="26" s="1"/>
  <c r="O296" i="26"/>
  <c r="V296" i="26" s="1"/>
  <c r="AC296" i="26" s="1"/>
  <c r="D297" i="26"/>
  <c r="B299" i="26"/>
  <c r="K297" i="26"/>
  <c r="H296" i="14"/>
  <c r="F296" i="14"/>
  <c r="J296" i="14"/>
  <c r="G296" i="14"/>
  <c r="I296" i="14"/>
  <c r="E296" i="14"/>
  <c r="B299" i="14"/>
  <c r="D297" i="14"/>
  <c r="K297" i="14"/>
  <c r="M296" i="14"/>
  <c r="N296" i="14"/>
  <c r="Q296" i="14"/>
  <c r="P296" i="14"/>
  <c r="O296" i="14"/>
  <c r="L296" i="14"/>
  <c r="Q296" i="32" l="1"/>
  <c r="X296" i="32" s="1"/>
  <c r="AE296" i="32" s="1"/>
  <c r="P296" i="32"/>
  <c r="W296" i="32" s="1"/>
  <c r="AD296" i="32" s="1"/>
  <c r="O296" i="32"/>
  <c r="V296" i="32" s="1"/>
  <c r="AC296" i="32" s="1"/>
  <c r="M296" i="32"/>
  <c r="T296" i="32" s="1"/>
  <c r="AA296" i="32" s="1"/>
  <c r="L296" i="32"/>
  <c r="S296" i="32" s="1"/>
  <c r="Z296" i="32" s="1"/>
  <c r="N296" i="32"/>
  <c r="U296" i="32" s="1"/>
  <c r="AB296" i="32" s="1"/>
  <c r="D297" i="32"/>
  <c r="K297" i="32"/>
  <c r="B299" i="32"/>
  <c r="I296" i="32"/>
  <c r="H296" i="32"/>
  <c r="G296" i="32"/>
  <c r="E296" i="32"/>
  <c r="J296" i="32"/>
  <c r="F296" i="32"/>
  <c r="Q297" i="31"/>
  <c r="X297" i="31" s="1"/>
  <c r="AE297" i="31" s="1"/>
  <c r="P297" i="31"/>
  <c r="W297" i="31" s="1"/>
  <c r="AD297" i="31" s="1"/>
  <c r="O297" i="31"/>
  <c r="V297" i="31" s="1"/>
  <c r="AC297" i="31" s="1"/>
  <c r="N297" i="31"/>
  <c r="U297" i="31" s="1"/>
  <c r="AB297" i="31" s="1"/>
  <c r="M297" i="31"/>
  <c r="T297" i="31" s="1"/>
  <c r="AA297" i="31" s="1"/>
  <c r="L297" i="31"/>
  <c r="S297" i="31" s="1"/>
  <c r="Z297" i="31" s="1"/>
  <c r="I297" i="31"/>
  <c r="H297" i="31"/>
  <c r="E297" i="31"/>
  <c r="J297" i="31"/>
  <c r="G297" i="31"/>
  <c r="F297" i="31"/>
  <c r="D298" i="31"/>
  <c r="B300" i="31"/>
  <c r="K298" i="31"/>
  <c r="Q297" i="27"/>
  <c r="X297" i="27" s="1"/>
  <c r="AE297" i="27" s="1"/>
  <c r="P297" i="27"/>
  <c r="W297" i="27" s="1"/>
  <c r="AD297" i="27" s="1"/>
  <c r="O297" i="27"/>
  <c r="V297" i="27" s="1"/>
  <c r="AC297" i="27" s="1"/>
  <c r="N297" i="27"/>
  <c r="U297" i="27" s="1"/>
  <c r="AB297" i="27" s="1"/>
  <c r="M297" i="27"/>
  <c r="T297" i="27" s="1"/>
  <c r="AA297" i="27" s="1"/>
  <c r="L297" i="27"/>
  <c r="S297" i="27" s="1"/>
  <c r="Z297" i="27" s="1"/>
  <c r="H297" i="27"/>
  <c r="E297" i="27"/>
  <c r="I297" i="27"/>
  <c r="F297" i="27"/>
  <c r="G297" i="27"/>
  <c r="J297" i="27"/>
  <c r="D298" i="27"/>
  <c r="B300" i="27"/>
  <c r="K298" i="27"/>
  <c r="K298" i="26"/>
  <c r="B300" i="26"/>
  <c r="D298" i="26"/>
  <c r="M297" i="26"/>
  <c r="T297" i="26" s="1"/>
  <c r="AA297" i="26" s="1"/>
  <c r="L297" i="26"/>
  <c r="S297" i="26" s="1"/>
  <c r="Z297" i="26" s="1"/>
  <c r="P297" i="26"/>
  <c r="W297" i="26" s="1"/>
  <c r="AD297" i="26" s="1"/>
  <c r="O297" i="26"/>
  <c r="V297" i="26" s="1"/>
  <c r="AC297" i="26" s="1"/>
  <c r="N297" i="26"/>
  <c r="U297" i="26" s="1"/>
  <c r="AB297" i="26" s="1"/>
  <c r="Q297" i="26"/>
  <c r="X297" i="26" s="1"/>
  <c r="AE297" i="26" s="1"/>
  <c r="J297" i="26"/>
  <c r="G297" i="26"/>
  <c r="I297" i="26"/>
  <c r="H297" i="26"/>
  <c r="F297" i="26"/>
  <c r="E297" i="26"/>
  <c r="P297" i="14"/>
  <c r="O297" i="14"/>
  <c r="Q297" i="14"/>
  <c r="N297" i="14"/>
  <c r="L297" i="14"/>
  <c r="M297" i="14"/>
  <c r="K298" i="14"/>
  <c r="B300" i="14"/>
  <c r="D298" i="14"/>
  <c r="H297" i="14"/>
  <c r="F297" i="14"/>
  <c r="E297" i="14"/>
  <c r="J297" i="14"/>
  <c r="G297" i="14"/>
  <c r="I297" i="14"/>
  <c r="J297" i="32" l="1"/>
  <c r="H297" i="32"/>
  <c r="G297" i="32"/>
  <c r="F297" i="32"/>
  <c r="E297" i="32"/>
  <c r="I297" i="32"/>
  <c r="K298" i="32"/>
  <c r="D298" i="32"/>
  <c r="B300" i="32"/>
  <c r="P297" i="32"/>
  <c r="W297" i="32" s="1"/>
  <c r="AD297" i="32" s="1"/>
  <c r="O297" i="32"/>
  <c r="V297" i="32" s="1"/>
  <c r="AC297" i="32" s="1"/>
  <c r="N297" i="32"/>
  <c r="U297" i="32" s="1"/>
  <c r="AB297" i="32" s="1"/>
  <c r="L297" i="32"/>
  <c r="S297" i="32" s="1"/>
  <c r="Z297" i="32" s="1"/>
  <c r="Q297" i="32"/>
  <c r="X297" i="32" s="1"/>
  <c r="AE297" i="32" s="1"/>
  <c r="M297" i="32"/>
  <c r="T297" i="32" s="1"/>
  <c r="AA297" i="32" s="1"/>
  <c r="B301" i="31"/>
  <c r="K299" i="31"/>
  <c r="D299" i="31"/>
  <c r="P298" i="31"/>
  <c r="W298" i="31" s="1"/>
  <c r="AD298" i="31" s="1"/>
  <c r="O298" i="31"/>
  <c r="V298" i="31" s="1"/>
  <c r="AC298" i="31" s="1"/>
  <c r="M298" i="31"/>
  <c r="T298" i="31" s="1"/>
  <c r="AA298" i="31" s="1"/>
  <c r="L298" i="31"/>
  <c r="S298" i="31" s="1"/>
  <c r="Z298" i="31" s="1"/>
  <c r="Q298" i="31"/>
  <c r="X298" i="31" s="1"/>
  <c r="AE298" i="31" s="1"/>
  <c r="N298" i="31"/>
  <c r="U298" i="31" s="1"/>
  <c r="AB298" i="31" s="1"/>
  <c r="J298" i="31"/>
  <c r="I298" i="31"/>
  <c r="H298" i="31"/>
  <c r="G298" i="31"/>
  <c r="F298" i="31"/>
  <c r="E298" i="31"/>
  <c r="P298" i="27"/>
  <c r="W298" i="27" s="1"/>
  <c r="AD298" i="27" s="1"/>
  <c r="M298" i="27"/>
  <c r="T298" i="27" s="1"/>
  <c r="AA298" i="27" s="1"/>
  <c r="L298" i="27"/>
  <c r="S298" i="27" s="1"/>
  <c r="Z298" i="27" s="1"/>
  <c r="Q298" i="27"/>
  <c r="X298" i="27" s="1"/>
  <c r="AE298" i="27" s="1"/>
  <c r="O298" i="27"/>
  <c r="V298" i="27" s="1"/>
  <c r="AC298" i="27" s="1"/>
  <c r="N298" i="27"/>
  <c r="U298" i="27" s="1"/>
  <c r="AB298" i="27" s="1"/>
  <c r="B301" i="27"/>
  <c r="K299" i="27"/>
  <c r="D299" i="27"/>
  <c r="J298" i="27"/>
  <c r="E298" i="27"/>
  <c r="I298" i="27"/>
  <c r="H298" i="27"/>
  <c r="G298" i="27"/>
  <c r="F298" i="27"/>
  <c r="F298" i="26"/>
  <c r="J298" i="26"/>
  <c r="I298" i="26"/>
  <c r="H298" i="26"/>
  <c r="G298" i="26"/>
  <c r="E298" i="26"/>
  <c r="B301" i="26"/>
  <c r="K299" i="26"/>
  <c r="D299" i="26"/>
  <c r="O298" i="26"/>
  <c r="V298" i="26" s="1"/>
  <c r="AC298" i="26" s="1"/>
  <c r="M298" i="26"/>
  <c r="T298" i="26" s="1"/>
  <c r="AA298" i="26" s="1"/>
  <c r="L298" i="26"/>
  <c r="S298" i="26" s="1"/>
  <c r="Z298" i="26" s="1"/>
  <c r="P298" i="26"/>
  <c r="W298" i="26" s="1"/>
  <c r="AD298" i="26" s="1"/>
  <c r="N298" i="26"/>
  <c r="U298" i="26" s="1"/>
  <c r="AB298" i="26" s="1"/>
  <c r="Q298" i="26"/>
  <c r="X298" i="26" s="1"/>
  <c r="AE298" i="26" s="1"/>
  <c r="J298" i="14"/>
  <c r="I298" i="14"/>
  <c r="H298" i="14"/>
  <c r="G298" i="14"/>
  <c r="F298" i="14"/>
  <c r="E298" i="14"/>
  <c r="D299" i="14"/>
  <c r="K299" i="14"/>
  <c r="B301" i="14"/>
  <c r="P298" i="14"/>
  <c r="N298" i="14"/>
  <c r="Q298" i="14"/>
  <c r="O298" i="14"/>
  <c r="M298" i="14"/>
  <c r="L298" i="14"/>
  <c r="D299" i="32" l="1"/>
  <c r="B301" i="32"/>
  <c r="K299" i="32"/>
  <c r="Q298" i="32"/>
  <c r="X298" i="32" s="1"/>
  <c r="AE298" i="32" s="1"/>
  <c r="O298" i="32"/>
  <c r="V298" i="32" s="1"/>
  <c r="AC298" i="32" s="1"/>
  <c r="N298" i="32"/>
  <c r="U298" i="32" s="1"/>
  <c r="AB298" i="32" s="1"/>
  <c r="M298" i="32"/>
  <c r="T298" i="32" s="1"/>
  <c r="AA298" i="32" s="1"/>
  <c r="L298" i="32"/>
  <c r="S298" i="32" s="1"/>
  <c r="Z298" i="32" s="1"/>
  <c r="P298" i="32"/>
  <c r="W298" i="32" s="1"/>
  <c r="AD298" i="32" s="1"/>
  <c r="J298" i="32"/>
  <c r="I298" i="32"/>
  <c r="G298" i="32"/>
  <c r="F298" i="32"/>
  <c r="E298" i="32"/>
  <c r="H298" i="32"/>
  <c r="Q299" i="31"/>
  <c r="X299" i="31" s="1"/>
  <c r="AE299" i="31" s="1"/>
  <c r="P299" i="31"/>
  <c r="W299" i="31" s="1"/>
  <c r="AD299" i="31" s="1"/>
  <c r="O299" i="31"/>
  <c r="V299" i="31" s="1"/>
  <c r="AC299" i="31" s="1"/>
  <c r="N299" i="31"/>
  <c r="U299" i="31" s="1"/>
  <c r="AB299" i="31" s="1"/>
  <c r="M299" i="31"/>
  <c r="T299" i="31" s="1"/>
  <c r="AA299" i="31" s="1"/>
  <c r="L299" i="31"/>
  <c r="S299" i="31" s="1"/>
  <c r="Z299" i="31" s="1"/>
  <c r="J299" i="31"/>
  <c r="H299" i="31"/>
  <c r="G299" i="31"/>
  <c r="I299" i="31"/>
  <c r="F299" i="31"/>
  <c r="E299" i="31"/>
  <c r="K300" i="31"/>
  <c r="B302" i="31"/>
  <c r="D300" i="31"/>
  <c r="L299" i="27"/>
  <c r="S299" i="27" s="1"/>
  <c r="Z299" i="27" s="1"/>
  <c r="M299" i="27"/>
  <c r="T299" i="27" s="1"/>
  <c r="AA299" i="27" s="1"/>
  <c r="P299" i="27"/>
  <c r="W299" i="27" s="1"/>
  <c r="AD299" i="27" s="1"/>
  <c r="O299" i="27"/>
  <c r="V299" i="27" s="1"/>
  <c r="AC299" i="27" s="1"/>
  <c r="N299" i="27"/>
  <c r="U299" i="27" s="1"/>
  <c r="AB299" i="27" s="1"/>
  <c r="Q299" i="27"/>
  <c r="X299" i="27" s="1"/>
  <c r="AE299" i="27" s="1"/>
  <c r="D300" i="27"/>
  <c r="B302" i="27"/>
  <c r="K300" i="27"/>
  <c r="I299" i="27"/>
  <c r="H299" i="27"/>
  <c r="G299" i="27"/>
  <c r="F299" i="27"/>
  <c r="J299" i="27"/>
  <c r="E299" i="27"/>
  <c r="J299" i="26"/>
  <c r="I299" i="26"/>
  <c r="H299" i="26"/>
  <c r="G299" i="26"/>
  <c r="F299" i="26"/>
  <c r="E299" i="26"/>
  <c r="B302" i="26"/>
  <c r="K300" i="26"/>
  <c r="D300" i="26"/>
  <c r="N299" i="26"/>
  <c r="U299" i="26" s="1"/>
  <c r="AB299" i="26" s="1"/>
  <c r="O299" i="26"/>
  <c r="V299" i="26" s="1"/>
  <c r="AC299" i="26" s="1"/>
  <c r="M299" i="26"/>
  <c r="T299" i="26" s="1"/>
  <c r="AA299" i="26" s="1"/>
  <c r="P299" i="26"/>
  <c r="W299" i="26" s="1"/>
  <c r="AD299" i="26" s="1"/>
  <c r="L299" i="26"/>
  <c r="S299" i="26" s="1"/>
  <c r="Z299" i="26" s="1"/>
  <c r="Q299" i="26"/>
  <c r="X299" i="26" s="1"/>
  <c r="AE299" i="26" s="1"/>
  <c r="M299" i="14"/>
  <c r="L299" i="14"/>
  <c r="Q299" i="14"/>
  <c r="P299" i="14"/>
  <c r="O299" i="14"/>
  <c r="N299" i="14"/>
  <c r="B302" i="14"/>
  <c r="K300" i="14"/>
  <c r="D300" i="14"/>
  <c r="J299" i="14"/>
  <c r="E299" i="14"/>
  <c r="I299" i="14"/>
  <c r="H299" i="14"/>
  <c r="G299" i="14"/>
  <c r="F299" i="14"/>
  <c r="Q299" i="32" l="1"/>
  <c r="X299" i="32" s="1"/>
  <c r="AE299" i="32" s="1"/>
  <c r="P299" i="32"/>
  <c r="W299" i="32" s="1"/>
  <c r="AD299" i="32" s="1"/>
  <c r="N299" i="32"/>
  <c r="U299" i="32" s="1"/>
  <c r="AB299" i="32" s="1"/>
  <c r="M299" i="32"/>
  <c r="T299" i="32" s="1"/>
  <c r="AA299" i="32" s="1"/>
  <c r="L299" i="32"/>
  <c r="S299" i="32" s="1"/>
  <c r="Z299" i="32" s="1"/>
  <c r="O299" i="32"/>
  <c r="V299" i="32" s="1"/>
  <c r="AC299" i="32" s="1"/>
  <c r="B302" i="32"/>
  <c r="K300" i="32"/>
  <c r="D300" i="32"/>
  <c r="F299" i="32"/>
  <c r="E299" i="32"/>
  <c r="I299" i="32"/>
  <c r="H299" i="32"/>
  <c r="G299" i="32"/>
  <c r="J299" i="32"/>
  <c r="K301" i="31"/>
  <c r="D301" i="31"/>
  <c r="B303" i="31"/>
  <c r="F300" i="31"/>
  <c r="E300" i="31"/>
  <c r="J300" i="31"/>
  <c r="I300" i="31"/>
  <c r="H300" i="31"/>
  <c r="G300" i="31"/>
  <c r="Q300" i="31"/>
  <c r="X300" i="31" s="1"/>
  <c r="AE300" i="31" s="1"/>
  <c r="O300" i="31"/>
  <c r="V300" i="31" s="1"/>
  <c r="AC300" i="31" s="1"/>
  <c r="N300" i="31"/>
  <c r="U300" i="31" s="1"/>
  <c r="AB300" i="31" s="1"/>
  <c r="P300" i="31"/>
  <c r="W300" i="31" s="1"/>
  <c r="AD300" i="31" s="1"/>
  <c r="M300" i="31"/>
  <c r="T300" i="31" s="1"/>
  <c r="AA300" i="31" s="1"/>
  <c r="L300" i="31"/>
  <c r="S300" i="31" s="1"/>
  <c r="Z300" i="31" s="1"/>
  <c r="Q300" i="27"/>
  <c r="X300" i="27" s="1"/>
  <c r="AE300" i="27" s="1"/>
  <c r="P300" i="27"/>
  <c r="W300" i="27" s="1"/>
  <c r="AD300" i="27" s="1"/>
  <c r="O300" i="27"/>
  <c r="V300" i="27" s="1"/>
  <c r="AC300" i="27" s="1"/>
  <c r="N300" i="27"/>
  <c r="U300" i="27" s="1"/>
  <c r="AB300" i="27" s="1"/>
  <c r="L300" i="27"/>
  <c r="S300" i="27" s="1"/>
  <c r="Z300" i="27" s="1"/>
  <c r="M300" i="27"/>
  <c r="T300" i="27" s="1"/>
  <c r="AA300" i="27" s="1"/>
  <c r="D301" i="27"/>
  <c r="B303" i="27"/>
  <c r="K301" i="27"/>
  <c r="H300" i="27"/>
  <c r="E300" i="27"/>
  <c r="I300" i="27"/>
  <c r="J300" i="27"/>
  <c r="G300" i="27"/>
  <c r="F300" i="27"/>
  <c r="O300" i="26"/>
  <c r="V300" i="26" s="1"/>
  <c r="AC300" i="26" s="1"/>
  <c r="N300" i="26"/>
  <c r="U300" i="26" s="1"/>
  <c r="AB300" i="26" s="1"/>
  <c r="L300" i="26"/>
  <c r="S300" i="26" s="1"/>
  <c r="Z300" i="26" s="1"/>
  <c r="M300" i="26"/>
  <c r="T300" i="26" s="1"/>
  <c r="AA300" i="26" s="1"/>
  <c r="P300" i="26"/>
  <c r="W300" i="26" s="1"/>
  <c r="AD300" i="26" s="1"/>
  <c r="Q300" i="26"/>
  <c r="X300" i="26" s="1"/>
  <c r="AE300" i="26" s="1"/>
  <c r="J300" i="26"/>
  <c r="G300" i="26"/>
  <c r="I300" i="26"/>
  <c r="H300" i="26"/>
  <c r="F300" i="26"/>
  <c r="E300" i="26"/>
  <c r="B303" i="26"/>
  <c r="K301" i="26"/>
  <c r="D301" i="26"/>
  <c r="I300" i="14"/>
  <c r="H300" i="14"/>
  <c r="G300" i="14"/>
  <c r="F300" i="14"/>
  <c r="J300" i="14"/>
  <c r="E300" i="14"/>
  <c r="N300" i="14"/>
  <c r="L300" i="14"/>
  <c r="M300" i="14"/>
  <c r="O300" i="14"/>
  <c r="Q300" i="14"/>
  <c r="P300" i="14"/>
  <c r="B303" i="14"/>
  <c r="D301" i="14"/>
  <c r="K301" i="14"/>
  <c r="M300" i="32" l="1"/>
  <c r="T300" i="32" s="1"/>
  <c r="AA300" i="32" s="1"/>
  <c r="L300" i="32"/>
  <c r="S300" i="32" s="1"/>
  <c r="Z300" i="32" s="1"/>
  <c r="Q300" i="32"/>
  <c r="X300" i="32" s="1"/>
  <c r="AE300" i="32" s="1"/>
  <c r="P300" i="32"/>
  <c r="W300" i="32" s="1"/>
  <c r="AD300" i="32" s="1"/>
  <c r="N300" i="32"/>
  <c r="U300" i="32" s="1"/>
  <c r="AB300" i="32" s="1"/>
  <c r="O300" i="32"/>
  <c r="V300" i="32" s="1"/>
  <c r="AC300" i="32" s="1"/>
  <c r="I300" i="32"/>
  <c r="H300" i="32"/>
  <c r="G300" i="32"/>
  <c r="J300" i="32"/>
  <c r="F300" i="32"/>
  <c r="E300" i="32"/>
  <c r="D301" i="32"/>
  <c r="B303" i="32"/>
  <c r="K301" i="32"/>
  <c r="K302" i="31"/>
  <c r="D302" i="31"/>
  <c r="B304" i="31"/>
  <c r="J301" i="31"/>
  <c r="I301" i="31"/>
  <c r="H301" i="31"/>
  <c r="G301" i="31"/>
  <c r="F301" i="31"/>
  <c r="E301" i="31"/>
  <c r="Q301" i="31"/>
  <c r="X301" i="31" s="1"/>
  <c r="AE301" i="31" s="1"/>
  <c r="O301" i="31"/>
  <c r="V301" i="31" s="1"/>
  <c r="AC301" i="31" s="1"/>
  <c r="N301" i="31"/>
  <c r="U301" i="31" s="1"/>
  <c r="AB301" i="31" s="1"/>
  <c r="M301" i="31"/>
  <c r="T301" i="31" s="1"/>
  <c r="AA301" i="31" s="1"/>
  <c r="P301" i="31"/>
  <c r="W301" i="31" s="1"/>
  <c r="AD301" i="31" s="1"/>
  <c r="L301" i="31"/>
  <c r="S301" i="31" s="1"/>
  <c r="Z301" i="31" s="1"/>
  <c r="J301" i="27"/>
  <c r="E301" i="27"/>
  <c r="G301" i="27"/>
  <c r="F301" i="27"/>
  <c r="H301" i="27"/>
  <c r="I301" i="27"/>
  <c r="P301" i="27"/>
  <c r="W301" i="27" s="1"/>
  <c r="AD301" i="27" s="1"/>
  <c r="M301" i="27"/>
  <c r="T301" i="27" s="1"/>
  <c r="AA301" i="27" s="1"/>
  <c r="L301" i="27"/>
  <c r="S301" i="27" s="1"/>
  <c r="Z301" i="27" s="1"/>
  <c r="Q301" i="27"/>
  <c r="X301" i="27" s="1"/>
  <c r="AE301" i="27" s="1"/>
  <c r="O301" i="27"/>
  <c r="V301" i="27" s="1"/>
  <c r="AC301" i="27" s="1"/>
  <c r="N301" i="27"/>
  <c r="U301" i="27" s="1"/>
  <c r="AB301" i="27" s="1"/>
  <c r="B304" i="27"/>
  <c r="K302" i="27"/>
  <c r="D302" i="27"/>
  <c r="O301" i="26"/>
  <c r="V301" i="26" s="1"/>
  <c r="AC301" i="26" s="1"/>
  <c r="P301" i="26"/>
  <c r="W301" i="26" s="1"/>
  <c r="AD301" i="26" s="1"/>
  <c r="N301" i="26"/>
  <c r="U301" i="26" s="1"/>
  <c r="AB301" i="26" s="1"/>
  <c r="L301" i="26"/>
  <c r="S301" i="26" s="1"/>
  <c r="Z301" i="26" s="1"/>
  <c r="Q301" i="26"/>
  <c r="X301" i="26" s="1"/>
  <c r="AE301" i="26" s="1"/>
  <c r="M301" i="26"/>
  <c r="T301" i="26" s="1"/>
  <c r="AA301" i="26" s="1"/>
  <c r="F301" i="26"/>
  <c r="J301" i="26"/>
  <c r="I301" i="26"/>
  <c r="H301" i="26"/>
  <c r="G301" i="26"/>
  <c r="E301" i="26"/>
  <c r="B304" i="26"/>
  <c r="K302" i="26"/>
  <c r="D302" i="26"/>
  <c r="P301" i="14"/>
  <c r="O301" i="14"/>
  <c r="L301" i="14"/>
  <c r="Q301" i="14"/>
  <c r="N301" i="14"/>
  <c r="M301" i="14"/>
  <c r="J301" i="14"/>
  <c r="G301" i="14"/>
  <c r="F301" i="14"/>
  <c r="I301" i="14"/>
  <c r="E301" i="14"/>
  <c r="H301" i="14"/>
  <c r="K302" i="14"/>
  <c r="B304" i="14"/>
  <c r="D302" i="14"/>
  <c r="P301" i="32" l="1"/>
  <c r="W301" i="32" s="1"/>
  <c r="AD301" i="32" s="1"/>
  <c r="O301" i="32"/>
  <c r="V301" i="32" s="1"/>
  <c r="AC301" i="32" s="1"/>
  <c r="N301" i="32"/>
  <c r="U301" i="32" s="1"/>
  <c r="AB301" i="32" s="1"/>
  <c r="M301" i="32"/>
  <c r="T301" i="32" s="1"/>
  <c r="AA301" i="32" s="1"/>
  <c r="Q301" i="32"/>
  <c r="X301" i="32" s="1"/>
  <c r="AE301" i="32" s="1"/>
  <c r="L301" i="32"/>
  <c r="S301" i="32" s="1"/>
  <c r="Z301" i="32" s="1"/>
  <c r="B304" i="32"/>
  <c r="K302" i="32"/>
  <c r="D302" i="32"/>
  <c r="H301" i="32"/>
  <c r="G301" i="32"/>
  <c r="F301" i="32"/>
  <c r="J301" i="32"/>
  <c r="E301" i="32"/>
  <c r="I301" i="32"/>
  <c r="B305" i="31"/>
  <c r="K303" i="31"/>
  <c r="D303" i="31"/>
  <c r="J302" i="31"/>
  <c r="I302" i="31"/>
  <c r="H302" i="31"/>
  <c r="G302" i="31"/>
  <c r="F302" i="31"/>
  <c r="E302" i="31"/>
  <c r="L302" i="31"/>
  <c r="S302" i="31" s="1"/>
  <c r="Z302" i="31" s="1"/>
  <c r="O302" i="31"/>
  <c r="V302" i="31" s="1"/>
  <c r="AC302" i="31" s="1"/>
  <c r="N302" i="31"/>
  <c r="U302" i="31" s="1"/>
  <c r="AB302" i="31" s="1"/>
  <c r="Q302" i="31"/>
  <c r="X302" i="31" s="1"/>
  <c r="AE302" i="31" s="1"/>
  <c r="P302" i="31"/>
  <c r="W302" i="31" s="1"/>
  <c r="AD302" i="31" s="1"/>
  <c r="M302" i="31"/>
  <c r="T302" i="31" s="1"/>
  <c r="AA302" i="31" s="1"/>
  <c r="I302" i="27"/>
  <c r="H302" i="27"/>
  <c r="G302" i="27"/>
  <c r="F302" i="27"/>
  <c r="E302" i="27"/>
  <c r="J302" i="27"/>
  <c r="L302" i="27"/>
  <c r="S302" i="27" s="1"/>
  <c r="Z302" i="27" s="1"/>
  <c r="Q302" i="27"/>
  <c r="X302" i="27" s="1"/>
  <c r="AE302" i="27" s="1"/>
  <c r="M302" i="27"/>
  <c r="T302" i="27" s="1"/>
  <c r="AA302" i="27" s="1"/>
  <c r="P302" i="27"/>
  <c r="W302" i="27" s="1"/>
  <c r="AD302" i="27" s="1"/>
  <c r="O302" i="27"/>
  <c r="V302" i="27" s="1"/>
  <c r="AC302" i="27" s="1"/>
  <c r="N302" i="27"/>
  <c r="U302" i="27" s="1"/>
  <c r="AB302" i="27" s="1"/>
  <c r="D303" i="27"/>
  <c r="B305" i="27"/>
  <c r="K303" i="27"/>
  <c r="J302" i="26"/>
  <c r="I302" i="26"/>
  <c r="G302" i="26"/>
  <c r="F302" i="26"/>
  <c r="E302" i="26"/>
  <c r="H302" i="26"/>
  <c r="N302" i="26"/>
  <c r="U302" i="26" s="1"/>
  <c r="AB302" i="26" s="1"/>
  <c r="Q302" i="26"/>
  <c r="X302" i="26" s="1"/>
  <c r="AE302" i="26" s="1"/>
  <c r="P302" i="26"/>
  <c r="W302" i="26" s="1"/>
  <c r="AD302" i="26" s="1"/>
  <c r="M302" i="26"/>
  <c r="T302" i="26" s="1"/>
  <c r="AA302" i="26" s="1"/>
  <c r="L302" i="26"/>
  <c r="S302" i="26" s="1"/>
  <c r="Z302" i="26" s="1"/>
  <c r="O302" i="26"/>
  <c r="V302" i="26" s="1"/>
  <c r="AC302" i="26" s="1"/>
  <c r="D303" i="26"/>
  <c r="K303" i="26"/>
  <c r="B305" i="26"/>
  <c r="H302" i="14"/>
  <c r="F302" i="14"/>
  <c r="G302" i="14"/>
  <c r="I302" i="14"/>
  <c r="E302" i="14"/>
  <c r="J302" i="14"/>
  <c r="K303" i="14"/>
  <c r="B305" i="14"/>
  <c r="D303" i="14"/>
  <c r="Q302" i="14"/>
  <c r="P302" i="14"/>
  <c r="O302" i="14"/>
  <c r="N302" i="14"/>
  <c r="M302" i="14"/>
  <c r="L302" i="14"/>
  <c r="J302" i="32" l="1"/>
  <c r="I302" i="32"/>
  <c r="H302" i="32"/>
  <c r="G302" i="32"/>
  <c r="F302" i="32"/>
  <c r="E302" i="32"/>
  <c r="D303" i="32"/>
  <c r="B305" i="32"/>
  <c r="K303" i="32"/>
  <c r="O302" i="32"/>
  <c r="V302" i="32" s="1"/>
  <c r="AC302" i="32" s="1"/>
  <c r="N302" i="32"/>
  <c r="U302" i="32" s="1"/>
  <c r="AB302" i="32" s="1"/>
  <c r="M302" i="32"/>
  <c r="T302" i="32" s="1"/>
  <c r="AA302" i="32" s="1"/>
  <c r="Q302" i="32"/>
  <c r="X302" i="32" s="1"/>
  <c r="AE302" i="32" s="1"/>
  <c r="P302" i="32"/>
  <c r="W302" i="32" s="1"/>
  <c r="AD302" i="32" s="1"/>
  <c r="L302" i="32"/>
  <c r="S302" i="32" s="1"/>
  <c r="Z302" i="32" s="1"/>
  <c r="G303" i="31"/>
  <c r="E303" i="31"/>
  <c r="J303" i="31"/>
  <c r="I303" i="31"/>
  <c r="H303" i="31"/>
  <c r="F303" i="31"/>
  <c r="Q303" i="31"/>
  <c r="X303" i="31" s="1"/>
  <c r="AE303" i="31" s="1"/>
  <c r="N303" i="31"/>
  <c r="U303" i="31" s="1"/>
  <c r="AB303" i="31" s="1"/>
  <c r="M303" i="31"/>
  <c r="T303" i="31" s="1"/>
  <c r="AA303" i="31" s="1"/>
  <c r="P303" i="31"/>
  <c r="W303" i="31" s="1"/>
  <c r="AD303" i="31" s="1"/>
  <c r="O303" i="31"/>
  <c r="V303" i="31" s="1"/>
  <c r="AC303" i="31" s="1"/>
  <c r="L303" i="31"/>
  <c r="S303" i="31" s="1"/>
  <c r="Z303" i="31" s="1"/>
  <c r="B306" i="31"/>
  <c r="K304" i="31"/>
  <c r="D304" i="31"/>
  <c r="Q303" i="27"/>
  <c r="X303" i="27" s="1"/>
  <c r="AE303" i="27" s="1"/>
  <c r="P303" i="27"/>
  <c r="W303" i="27" s="1"/>
  <c r="AD303" i="27" s="1"/>
  <c r="O303" i="27"/>
  <c r="V303" i="27" s="1"/>
  <c r="AC303" i="27" s="1"/>
  <c r="N303" i="27"/>
  <c r="U303" i="27" s="1"/>
  <c r="AB303" i="27" s="1"/>
  <c r="M303" i="27"/>
  <c r="T303" i="27" s="1"/>
  <c r="AA303" i="27" s="1"/>
  <c r="L303" i="27"/>
  <c r="S303" i="27" s="1"/>
  <c r="Z303" i="27" s="1"/>
  <c r="D304" i="27"/>
  <c r="B306" i="27"/>
  <c r="K304" i="27"/>
  <c r="H303" i="27"/>
  <c r="G303" i="27"/>
  <c r="E303" i="27"/>
  <c r="I303" i="27"/>
  <c r="J303" i="27"/>
  <c r="F303" i="27"/>
  <c r="O303" i="26"/>
  <c r="V303" i="26" s="1"/>
  <c r="AC303" i="26" s="1"/>
  <c r="P303" i="26"/>
  <c r="W303" i="26" s="1"/>
  <c r="AD303" i="26" s="1"/>
  <c r="N303" i="26"/>
  <c r="U303" i="26" s="1"/>
  <c r="AB303" i="26" s="1"/>
  <c r="M303" i="26"/>
  <c r="T303" i="26" s="1"/>
  <c r="AA303" i="26" s="1"/>
  <c r="L303" i="26"/>
  <c r="S303" i="26" s="1"/>
  <c r="Z303" i="26" s="1"/>
  <c r="Q303" i="26"/>
  <c r="X303" i="26" s="1"/>
  <c r="AE303" i="26" s="1"/>
  <c r="B306" i="26"/>
  <c r="K304" i="26"/>
  <c r="D304" i="26"/>
  <c r="J303" i="26"/>
  <c r="G303" i="26"/>
  <c r="H303" i="26"/>
  <c r="F303" i="26"/>
  <c r="E303" i="26"/>
  <c r="I303" i="26"/>
  <c r="Q303" i="14"/>
  <c r="P303" i="14"/>
  <c r="O303" i="14"/>
  <c r="N303" i="14"/>
  <c r="M303" i="14"/>
  <c r="L303" i="14"/>
  <c r="E303" i="14"/>
  <c r="I303" i="14"/>
  <c r="H303" i="14"/>
  <c r="G303" i="14"/>
  <c r="F303" i="14"/>
  <c r="J303" i="14"/>
  <c r="B306" i="14"/>
  <c r="D304" i="14"/>
  <c r="K304" i="14"/>
  <c r="Q303" i="32" l="1"/>
  <c r="X303" i="32" s="1"/>
  <c r="AE303" i="32" s="1"/>
  <c r="P303" i="32"/>
  <c r="W303" i="32" s="1"/>
  <c r="AD303" i="32" s="1"/>
  <c r="O303" i="32"/>
  <c r="V303" i="32" s="1"/>
  <c r="AC303" i="32" s="1"/>
  <c r="N303" i="32"/>
  <c r="U303" i="32" s="1"/>
  <c r="AB303" i="32" s="1"/>
  <c r="M303" i="32"/>
  <c r="T303" i="32" s="1"/>
  <c r="AA303" i="32" s="1"/>
  <c r="L303" i="32"/>
  <c r="S303" i="32" s="1"/>
  <c r="Z303" i="32" s="1"/>
  <c r="B306" i="32"/>
  <c r="D304" i="32"/>
  <c r="K304" i="32"/>
  <c r="J303" i="32"/>
  <c r="I303" i="32"/>
  <c r="H303" i="32"/>
  <c r="F303" i="32"/>
  <c r="E303" i="32"/>
  <c r="G303" i="32"/>
  <c r="N304" i="31"/>
  <c r="U304" i="31" s="1"/>
  <c r="AB304" i="31" s="1"/>
  <c r="M304" i="31"/>
  <c r="T304" i="31" s="1"/>
  <c r="AA304" i="31" s="1"/>
  <c r="L304" i="31"/>
  <c r="S304" i="31" s="1"/>
  <c r="Z304" i="31" s="1"/>
  <c r="Q304" i="31"/>
  <c r="X304" i="31" s="1"/>
  <c r="AE304" i="31" s="1"/>
  <c r="O304" i="31"/>
  <c r="V304" i="31" s="1"/>
  <c r="AC304" i="31" s="1"/>
  <c r="P304" i="31"/>
  <c r="W304" i="31" s="1"/>
  <c r="AD304" i="31" s="1"/>
  <c r="I304" i="31"/>
  <c r="J304" i="31"/>
  <c r="H304" i="31"/>
  <c r="G304" i="31"/>
  <c r="F304" i="31"/>
  <c r="E304" i="31"/>
  <c r="D305" i="31"/>
  <c r="K305" i="31"/>
  <c r="B307" i="31"/>
  <c r="J304" i="27"/>
  <c r="I304" i="27"/>
  <c r="E304" i="27"/>
  <c r="H304" i="27"/>
  <c r="G304" i="27"/>
  <c r="F304" i="27"/>
  <c r="P304" i="27"/>
  <c r="W304" i="27" s="1"/>
  <c r="AD304" i="27" s="1"/>
  <c r="O304" i="27"/>
  <c r="V304" i="27" s="1"/>
  <c r="AC304" i="27" s="1"/>
  <c r="M304" i="27"/>
  <c r="T304" i="27" s="1"/>
  <c r="AA304" i="27" s="1"/>
  <c r="L304" i="27"/>
  <c r="S304" i="27" s="1"/>
  <c r="Z304" i="27" s="1"/>
  <c r="Q304" i="27"/>
  <c r="X304" i="27" s="1"/>
  <c r="AE304" i="27" s="1"/>
  <c r="N304" i="27"/>
  <c r="U304" i="27" s="1"/>
  <c r="AB304" i="27" s="1"/>
  <c r="B307" i="27"/>
  <c r="K305" i="27"/>
  <c r="D305" i="27"/>
  <c r="F304" i="26"/>
  <c r="H304" i="26"/>
  <c r="G304" i="26"/>
  <c r="J304" i="26"/>
  <c r="I304" i="26"/>
  <c r="E304" i="26"/>
  <c r="B307" i="26"/>
  <c r="K305" i="26"/>
  <c r="D305" i="26"/>
  <c r="O304" i="26"/>
  <c r="V304" i="26" s="1"/>
  <c r="AC304" i="26" s="1"/>
  <c r="Q304" i="26"/>
  <c r="X304" i="26" s="1"/>
  <c r="AE304" i="26" s="1"/>
  <c r="P304" i="26"/>
  <c r="W304" i="26" s="1"/>
  <c r="AD304" i="26" s="1"/>
  <c r="L304" i="26"/>
  <c r="S304" i="26" s="1"/>
  <c r="Z304" i="26" s="1"/>
  <c r="N304" i="26"/>
  <c r="U304" i="26" s="1"/>
  <c r="AB304" i="26" s="1"/>
  <c r="M304" i="26"/>
  <c r="T304" i="26" s="1"/>
  <c r="AA304" i="26" s="1"/>
  <c r="J304" i="14"/>
  <c r="I304" i="14"/>
  <c r="G304" i="14"/>
  <c r="H304" i="14"/>
  <c r="F304" i="14"/>
  <c r="E304" i="14"/>
  <c r="N304" i="14"/>
  <c r="M304" i="14"/>
  <c r="L304" i="14"/>
  <c r="Q304" i="14"/>
  <c r="P304" i="14"/>
  <c r="O304" i="14"/>
  <c r="B307" i="14"/>
  <c r="D305" i="14"/>
  <c r="K305" i="14"/>
  <c r="Q304" i="32" l="1"/>
  <c r="X304" i="32" s="1"/>
  <c r="AE304" i="32" s="1"/>
  <c r="P304" i="32"/>
  <c r="W304" i="32" s="1"/>
  <c r="AD304" i="32" s="1"/>
  <c r="N304" i="32"/>
  <c r="U304" i="32" s="1"/>
  <c r="AB304" i="32" s="1"/>
  <c r="M304" i="32"/>
  <c r="T304" i="32" s="1"/>
  <c r="AA304" i="32" s="1"/>
  <c r="L304" i="32"/>
  <c r="S304" i="32" s="1"/>
  <c r="Z304" i="32" s="1"/>
  <c r="O304" i="32"/>
  <c r="V304" i="32" s="1"/>
  <c r="AC304" i="32" s="1"/>
  <c r="B307" i="32"/>
  <c r="K305" i="32"/>
  <c r="D305" i="32"/>
  <c r="J304" i="32"/>
  <c r="E304" i="32"/>
  <c r="I304" i="32"/>
  <c r="H304" i="32"/>
  <c r="G304" i="32"/>
  <c r="F304" i="32"/>
  <c r="P305" i="31"/>
  <c r="W305" i="31" s="1"/>
  <c r="AD305" i="31" s="1"/>
  <c r="Q305" i="31"/>
  <c r="X305" i="31" s="1"/>
  <c r="AE305" i="31" s="1"/>
  <c r="O305" i="31"/>
  <c r="V305" i="31" s="1"/>
  <c r="AC305" i="31" s="1"/>
  <c r="N305" i="31"/>
  <c r="U305" i="31" s="1"/>
  <c r="AB305" i="31" s="1"/>
  <c r="M305" i="31"/>
  <c r="T305" i="31" s="1"/>
  <c r="AA305" i="31" s="1"/>
  <c r="L305" i="31"/>
  <c r="S305" i="31" s="1"/>
  <c r="Z305" i="31" s="1"/>
  <c r="D306" i="31"/>
  <c r="K306" i="31"/>
  <c r="B308" i="31"/>
  <c r="I305" i="31"/>
  <c r="H305" i="31"/>
  <c r="G305" i="31"/>
  <c r="E305" i="31"/>
  <c r="J305" i="31"/>
  <c r="F305" i="31"/>
  <c r="I305" i="27"/>
  <c r="H305" i="27"/>
  <c r="G305" i="27"/>
  <c r="F305" i="27"/>
  <c r="E305" i="27"/>
  <c r="J305" i="27"/>
  <c r="L305" i="27"/>
  <c r="S305" i="27" s="1"/>
  <c r="Z305" i="27" s="1"/>
  <c r="Q305" i="27"/>
  <c r="X305" i="27" s="1"/>
  <c r="AE305" i="27" s="1"/>
  <c r="M305" i="27"/>
  <c r="T305" i="27" s="1"/>
  <c r="AA305" i="27" s="1"/>
  <c r="P305" i="27"/>
  <c r="W305" i="27" s="1"/>
  <c r="AD305" i="27" s="1"/>
  <c r="O305" i="27"/>
  <c r="V305" i="27" s="1"/>
  <c r="AC305" i="27" s="1"/>
  <c r="N305" i="27"/>
  <c r="U305" i="27" s="1"/>
  <c r="AB305" i="27" s="1"/>
  <c r="D306" i="27"/>
  <c r="B308" i="27"/>
  <c r="K306" i="27"/>
  <c r="G305" i="26"/>
  <c r="J305" i="26"/>
  <c r="H305" i="26"/>
  <c r="F305" i="26"/>
  <c r="E305" i="26"/>
  <c r="I305" i="26"/>
  <c r="B308" i="26"/>
  <c r="K306" i="26"/>
  <c r="D306" i="26"/>
  <c r="N305" i="26"/>
  <c r="U305" i="26" s="1"/>
  <c r="AB305" i="26" s="1"/>
  <c r="L305" i="26"/>
  <c r="S305" i="26" s="1"/>
  <c r="Z305" i="26" s="1"/>
  <c r="O305" i="26"/>
  <c r="V305" i="26" s="1"/>
  <c r="AC305" i="26" s="1"/>
  <c r="M305" i="26"/>
  <c r="T305" i="26" s="1"/>
  <c r="AA305" i="26" s="1"/>
  <c r="Q305" i="26"/>
  <c r="X305" i="26" s="1"/>
  <c r="AE305" i="26" s="1"/>
  <c r="P305" i="26"/>
  <c r="W305" i="26" s="1"/>
  <c r="AD305" i="26" s="1"/>
  <c r="P305" i="14"/>
  <c r="M305" i="14"/>
  <c r="L305" i="14"/>
  <c r="Q305" i="14"/>
  <c r="O305" i="14"/>
  <c r="N305" i="14"/>
  <c r="F305" i="14"/>
  <c r="E305" i="14"/>
  <c r="G305" i="14"/>
  <c r="J305" i="14"/>
  <c r="I305" i="14"/>
  <c r="H305" i="14"/>
  <c r="D306" i="14"/>
  <c r="K306" i="14"/>
  <c r="B308" i="14"/>
  <c r="Q305" i="32" l="1"/>
  <c r="X305" i="32" s="1"/>
  <c r="AE305" i="32" s="1"/>
  <c r="P305" i="32"/>
  <c r="W305" i="32" s="1"/>
  <c r="AD305" i="32" s="1"/>
  <c r="O305" i="32"/>
  <c r="V305" i="32" s="1"/>
  <c r="AC305" i="32" s="1"/>
  <c r="N305" i="32"/>
  <c r="U305" i="32" s="1"/>
  <c r="AB305" i="32" s="1"/>
  <c r="M305" i="32"/>
  <c r="T305" i="32" s="1"/>
  <c r="AA305" i="32" s="1"/>
  <c r="L305" i="32"/>
  <c r="S305" i="32" s="1"/>
  <c r="Z305" i="32" s="1"/>
  <c r="E305" i="32"/>
  <c r="J305" i="32"/>
  <c r="I305" i="32"/>
  <c r="H305" i="32"/>
  <c r="G305" i="32"/>
  <c r="F305" i="32"/>
  <c r="K306" i="32"/>
  <c r="B308" i="32"/>
  <c r="D306" i="32"/>
  <c r="P306" i="31"/>
  <c r="W306" i="31" s="1"/>
  <c r="AD306" i="31" s="1"/>
  <c r="O306" i="31"/>
  <c r="V306" i="31" s="1"/>
  <c r="AC306" i="31" s="1"/>
  <c r="N306" i="31"/>
  <c r="U306" i="31" s="1"/>
  <c r="AB306" i="31" s="1"/>
  <c r="L306" i="31"/>
  <c r="S306" i="31" s="1"/>
  <c r="Z306" i="31" s="1"/>
  <c r="Q306" i="31"/>
  <c r="X306" i="31" s="1"/>
  <c r="AE306" i="31" s="1"/>
  <c r="M306" i="31"/>
  <c r="T306" i="31" s="1"/>
  <c r="AA306" i="31" s="1"/>
  <c r="K307" i="31"/>
  <c r="B309" i="31"/>
  <c r="D307" i="31"/>
  <c r="J306" i="31"/>
  <c r="H306" i="31"/>
  <c r="G306" i="31"/>
  <c r="F306" i="31"/>
  <c r="E306" i="31"/>
  <c r="I306" i="31"/>
  <c r="D307" i="27"/>
  <c r="K307" i="27"/>
  <c r="B309" i="27"/>
  <c r="Q306" i="27"/>
  <c r="X306" i="27" s="1"/>
  <c r="AE306" i="27" s="1"/>
  <c r="P306" i="27"/>
  <c r="W306" i="27" s="1"/>
  <c r="AD306" i="27" s="1"/>
  <c r="O306" i="27"/>
  <c r="V306" i="27" s="1"/>
  <c r="AC306" i="27" s="1"/>
  <c r="N306" i="27"/>
  <c r="U306" i="27" s="1"/>
  <c r="AB306" i="27" s="1"/>
  <c r="M306" i="27"/>
  <c r="T306" i="27" s="1"/>
  <c r="AA306" i="27" s="1"/>
  <c r="L306" i="27"/>
  <c r="S306" i="27" s="1"/>
  <c r="Z306" i="27" s="1"/>
  <c r="H306" i="27"/>
  <c r="G306" i="27"/>
  <c r="E306" i="27"/>
  <c r="I306" i="27"/>
  <c r="J306" i="27"/>
  <c r="F306" i="27"/>
  <c r="J306" i="26"/>
  <c r="G306" i="26"/>
  <c r="I306" i="26"/>
  <c r="H306" i="26"/>
  <c r="F306" i="26"/>
  <c r="E306" i="26"/>
  <c r="B309" i="26"/>
  <c r="K307" i="26"/>
  <c r="D307" i="26"/>
  <c r="O306" i="26"/>
  <c r="V306" i="26" s="1"/>
  <c r="AC306" i="26" s="1"/>
  <c r="P306" i="26"/>
  <c r="W306" i="26" s="1"/>
  <c r="AD306" i="26" s="1"/>
  <c r="N306" i="26"/>
  <c r="U306" i="26" s="1"/>
  <c r="AB306" i="26" s="1"/>
  <c r="L306" i="26"/>
  <c r="S306" i="26" s="1"/>
  <c r="Z306" i="26" s="1"/>
  <c r="Q306" i="26"/>
  <c r="X306" i="26" s="1"/>
  <c r="AE306" i="26" s="1"/>
  <c r="M306" i="26"/>
  <c r="T306" i="26" s="1"/>
  <c r="AA306" i="26" s="1"/>
  <c r="M306" i="14"/>
  <c r="L306" i="14"/>
  <c r="Q306" i="14"/>
  <c r="N306" i="14"/>
  <c r="P306" i="14"/>
  <c r="O306" i="14"/>
  <c r="D307" i="14"/>
  <c r="K307" i="14"/>
  <c r="B309" i="14"/>
  <c r="H306" i="14"/>
  <c r="G306" i="14"/>
  <c r="F306" i="14"/>
  <c r="E306" i="14"/>
  <c r="J306" i="14"/>
  <c r="I306" i="14"/>
  <c r="G306" i="32" l="1"/>
  <c r="J306" i="32"/>
  <c r="I306" i="32"/>
  <c r="H306" i="32"/>
  <c r="E306" i="32"/>
  <c r="F306" i="32"/>
  <c r="D307" i="32"/>
  <c r="B309" i="32"/>
  <c r="K307" i="32"/>
  <c r="L306" i="32"/>
  <c r="S306" i="32" s="1"/>
  <c r="Z306" i="32" s="1"/>
  <c r="Q306" i="32"/>
  <c r="X306" i="32" s="1"/>
  <c r="AE306" i="32" s="1"/>
  <c r="P306" i="32"/>
  <c r="W306" i="32" s="1"/>
  <c r="AD306" i="32" s="1"/>
  <c r="N306" i="32"/>
  <c r="U306" i="32" s="1"/>
  <c r="AB306" i="32" s="1"/>
  <c r="M306" i="32"/>
  <c r="T306" i="32" s="1"/>
  <c r="AA306" i="32" s="1"/>
  <c r="O306" i="32"/>
  <c r="V306" i="32" s="1"/>
  <c r="AC306" i="32" s="1"/>
  <c r="J307" i="31"/>
  <c r="I307" i="31"/>
  <c r="F307" i="31"/>
  <c r="H307" i="31"/>
  <c r="G307" i="31"/>
  <c r="E307" i="31"/>
  <c r="Q307" i="31"/>
  <c r="X307" i="31" s="1"/>
  <c r="AE307" i="31" s="1"/>
  <c r="O307" i="31"/>
  <c r="V307" i="31" s="1"/>
  <c r="AC307" i="31" s="1"/>
  <c r="N307" i="31"/>
  <c r="U307" i="31" s="1"/>
  <c r="AB307" i="31" s="1"/>
  <c r="M307" i="31"/>
  <c r="T307" i="31" s="1"/>
  <c r="AA307" i="31" s="1"/>
  <c r="L307" i="31"/>
  <c r="S307" i="31" s="1"/>
  <c r="Z307" i="31" s="1"/>
  <c r="P307" i="31"/>
  <c r="W307" i="31" s="1"/>
  <c r="AD307" i="31" s="1"/>
  <c r="D308" i="31"/>
  <c r="B310" i="31"/>
  <c r="K308" i="31"/>
  <c r="P307" i="27"/>
  <c r="W307" i="27" s="1"/>
  <c r="AD307" i="27" s="1"/>
  <c r="O307" i="27"/>
  <c r="V307" i="27" s="1"/>
  <c r="AC307" i="27" s="1"/>
  <c r="M307" i="27"/>
  <c r="T307" i="27" s="1"/>
  <c r="AA307" i="27" s="1"/>
  <c r="L307" i="27"/>
  <c r="S307" i="27" s="1"/>
  <c r="Z307" i="27" s="1"/>
  <c r="Q307" i="27"/>
  <c r="X307" i="27" s="1"/>
  <c r="AE307" i="27" s="1"/>
  <c r="N307" i="27"/>
  <c r="U307" i="27" s="1"/>
  <c r="AB307" i="27" s="1"/>
  <c r="B310" i="27"/>
  <c r="K308" i="27"/>
  <c r="D308" i="27"/>
  <c r="J307" i="27"/>
  <c r="I307" i="27"/>
  <c r="H307" i="27"/>
  <c r="E307" i="27"/>
  <c r="F307" i="27"/>
  <c r="G307" i="27"/>
  <c r="F307" i="26"/>
  <c r="J307" i="26"/>
  <c r="I307" i="26"/>
  <c r="G307" i="26"/>
  <c r="E307" i="26"/>
  <c r="H307" i="26"/>
  <c r="B310" i="26"/>
  <c r="K308" i="26"/>
  <c r="D308" i="26"/>
  <c r="O307" i="26"/>
  <c r="V307" i="26" s="1"/>
  <c r="AC307" i="26" s="1"/>
  <c r="P307" i="26"/>
  <c r="W307" i="26" s="1"/>
  <c r="AD307" i="26" s="1"/>
  <c r="N307" i="26"/>
  <c r="U307" i="26" s="1"/>
  <c r="AB307" i="26" s="1"/>
  <c r="M307" i="26"/>
  <c r="T307" i="26" s="1"/>
  <c r="AA307" i="26" s="1"/>
  <c r="L307" i="26"/>
  <c r="S307" i="26" s="1"/>
  <c r="Z307" i="26" s="1"/>
  <c r="Q307" i="26"/>
  <c r="X307" i="26" s="1"/>
  <c r="AE307" i="26" s="1"/>
  <c r="K308" i="14"/>
  <c r="D308" i="14"/>
  <c r="B310" i="14"/>
  <c r="M307" i="14"/>
  <c r="L307" i="14"/>
  <c r="P307" i="14"/>
  <c r="O307" i="14"/>
  <c r="Q307" i="14"/>
  <c r="N307" i="14"/>
  <c r="J307" i="14"/>
  <c r="E307" i="14"/>
  <c r="I307" i="14"/>
  <c r="H307" i="14"/>
  <c r="G307" i="14"/>
  <c r="F307" i="14"/>
  <c r="G307" i="32" l="1"/>
  <c r="F307" i="32"/>
  <c r="E307" i="32"/>
  <c r="J307" i="32"/>
  <c r="I307" i="32"/>
  <c r="H307" i="32"/>
  <c r="N307" i="32"/>
  <c r="U307" i="32" s="1"/>
  <c r="AB307" i="32" s="1"/>
  <c r="P307" i="32"/>
  <c r="W307" i="32" s="1"/>
  <c r="AD307" i="32" s="1"/>
  <c r="O307" i="32"/>
  <c r="V307" i="32" s="1"/>
  <c r="AC307" i="32" s="1"/>
  <c r="M307" i="32"/>
  <c r="T307" i="32" s="1"/>
  <c r="AA307" i="32" s="1"/>
  <c r="L307" i="32"/>
  <c r="S307" i="32" s="1"/>
  <c r="Z307" i="32" s="1"/>
  <c r="Q307" i="32"/>
  <c r="X307" i="32" s="1"/>
  <c r="AE307" i="32" s="1"/>
  <c r="B310" i="32"/>
  <c r="K308" i="32"/>
  <c r="D308" i="32"/>
  <c r="B311" i="31"/>
  <c r="K309" i="31"/>
  <c r="D309" i="31"/>
  <c r="Q308" i="31"/>
  <c r="X308" i="31" s="1"/>
  <c r="AE308" i="31" s="1"/>
  <c r="P308" i="31"/>
  <c r="W308" i="31" s="1"/>
  <c r="AD308" i="31" s="1"/>
  <c r="M308" i="31"/>
  <c r="T308" i="31" s="1"/>
  <c r="AA308" i="31" s="1"/>
  <c r="O308" i="31"/>
  <c r="V308" i="31" s="1"/>
  <c r="AC308" i="31" s="1"/>
  <c r="N308" i="31"/>
  <c r="U308" i="31" s="1"/>
  <c r="AB308" i="31" s="1"/>
  <c r="L308" i="31"/>
  <c r="S308" i="31" s="1"/>
  <c r="Z308" i="31" s="1"/>
  <c r="F308" i="31"/>
  <c r="E308" i="31"/>
  <c r="H308" i="31"/>
  <c r="G308" i="31"/>
  <c r="I308" i="31"/>
  <c r="J308" i="31"/>
  <c r="J308" i="27"/>
  <c r="I308" i="27"/>
  <c r="H308" i="27"/>
  <c r="G308" i="27"/>
  <c r="F308" i="27"/>
  <c r="E308" i="27"/>
  <c r="L308" i="27"/>
  <c r="S308" i="27" s="1"/>
  <c r="Z308" i="27" s="1"/>
  <c r="N308" i="27"/>
  <c r="U308" i="27" s="1"/>
  <c r="AB308" i="27" s="1"/>
  <c r="M308" i="27"/>
  <c r="T308" i="27" s="1"/>
  <c r="AA308" i="27" s="1"/>
  <c r="O308" i="27"/>
  <c r="V308" i="27" s="1"/>
  <c r="AC308" i="27" s="1"/>
  <c r="Q308" i="27"/>
  <c r="X308" i="27" s="1"/>
  <c r="AE308" i="27" s="1"/>
  <c r="P308" i="27"/>
  <c r="W308" i="27" s="1"/>
  <c r="AD308" i="27" s="1"/>
  <c r="K309" i="27"/>
  <c r="D309" i="27"/>
  <c r="B311" i="27"/>
  <c r="G308" i="26"/>
  <c r="H308" i="26"/>
  <c r="F308" i="26"/>
  <c r="J308" i="26"/>
  <c r="I308" i="26"/>
  <c r="E308" i="26"/>
  <c r="B311" i="26"/>
  <c r="K309" i="26"/>
  <c r="D309" i="26"/>
  <c r="N308" i="26"/>
  <c r="U308" i="26" s="1"/>
  <c r="AB308" i="26" s="1"/>
  <c r="Q308" i="26"/>
  <c r="X308" i="26" s="1"/>
  <c r="AE308" i="26" s="1"/>
  <c r="P308" i="26"/>
  <c r="W308" i="26" s="1"/>
  <c r="AD308" i="26" s="1"/>
  <c r="O308" i="26"/>
  <c r="V308" i="26" s="1"/>
  <c r="AC308" i="26" s="1"/>
  <c r="M308" i="26"/>
  <c r="T308" i="26" s="1"/>
  <c r="AA308" i="26" s="1"/>
  <c r="L308" i="26"/>
  <c r="S308" i="26" s="1"/>
  <c r="Z308" i="26" s="1"/>
  <c r="J308" i="14"/>
  <c r="I308" i="14"/>
  <c r="G308" i="14"/>
  <c r="E308" i="14"/>
  <c r="H308" i="14"/>
  <c r="F308" i="14"/>
  <c r="B311" i="14"/>
  <c r="D309" i="14"/>
  <c r="K309" i="14"/>
  <c r="N308" i="14"/>
  <c r="M308" i="14"/>
  <c r="L308" i="14"/>
  <c r="Q308" i="14"/>
  <c r="P308" i="14"/>
  <c r="O308" i="14"/>
  <c r="N308" i="32" l="1"/>
  <c r="U308" i="32" s="1"/>
  <c r="AB308" i="32" s="1"/>
  <c r="M308" i="32"/>
  <c r="T308" i="32" s="1"/>
  <c r="AA308" i="32" s="1"/>
  <c r="Q308" i="32"/>
  <c r="X308" i="32" s="1"/>
  <c r="AE308" i="32" s="1"/>
  <c r="P308" i="32"/>
  <c r="W308" i="32" s="1"/>
  <c r="AD308" i="32" s="1"/>
  <c r="O308" i="32"/>
  <c r="V308" i="32" s="1"/>
  <c r="AC308" i="32" s="1"/>
  <c r="L308" i="32"/>
  <c r="S308" i="32" s="1"/>
  <c r="Z308" i="32" s="1"/>
  <c r="I308" i="32"/>
  <c r="G308" i="32"/>
  <c r="F308" i="32"/>
  <c r="E308" i="32"/>
  <c r="J308" i="32"/>
  <c r="H308" i="32"/>
  <c r="D309" i="32"/>
  <c r="K309" i="32"/>
  <c r="B311" i="32"/>
  <c r="H309" i="31"/>
  <c r="J309" i="31"/>
  <c r="I309" i="31"/>
  <c r="F309" i="31"/>
  <c r="E309" i="31"/>
  <c r="G309" i="31"/>
  <c r="M309" i="31"/>
  <c r="T309" i="31" s="1"/>
  <c r="AA309" i="31" s="1"/>
  <c r="L309" i="31"/>
  <c r="S309" i="31" s="1"/>
  <c r="Z309" i="31" s="1"/>
  <c r="O309" i="31"/>
  <c r="V309" i="31" s="1"/>
  <c r="AC309" i="31" s="1"/>
  <c r="N309" i="31"/>
  <c r="U309" i="31" s="1"/>
  <c r="AB309" i="31" s="1"/>
  <c r="Q309" i="31"/>
  <c r="X309" i="31" s="1"/>
  <c r="AE309" i="31" s="1"/>
  <c r="P309" i="31"/>
  <c r="W309" i="31" s="1"/>
  <c r="AD309" i="31" s="1"/>
  <c r="B312" i="31"/>
  <c r="K310" i="31"/>
  <c r="D310" i="31"/>
  <c r="H309" i="27"/>
  <c r="J309" i="27"/>
  <c r="I309" i="27"/>
  <c r="G309" i="27"/>
  <c r="F309" i="27"/>
  <c r="E309" i="27"/>
  <c r="D310" i="27"/>
  <c r="K310" i="27"/>
  <c r="B312" i="27"/>
  <c r="Q309" i="27"/>
  <c r="X309" i="27" s="1"/>
  <c r="AE309" i="27" s="1"/>
  <c r="P309" i="27"/>
  <c r="W309" i="27" s="1"/>
  <c r="AD309" i="27" s="1"/>
  <c r="O309" i="27"/>
  <c r="V309" i="27" s="1"/>
  <c r="AC309" i="27" s="1"/>
  <c r="L309" i="27"/>
  <c r="S309" i="27" s="1"/>
  <c r="Z309" i="27" s="1"/>
  <c r="N309" i="27"/>
  <c r="U309" i="27" s="1"/>
  <c r="AB309" i="27" s="1"/>
  <c r="M309" i="27"/>
  <c r="T309" i="27" s="1"/>
  <c r="AA309" i="27" s="1"/>
  <c r="J309" i="26"/>
  <c r="I309" i="26"/>
  <c r="G309" i="26"/>
  <c r="F309" i="26"/>
  <c r="H309" i="26"/>
  <c r="E309" i="26"/>
  <c r="O309" i="26"/>
  <c r="V309" i="26" s="1"/>
  <c r="AC309" i="26" s="1"/>
  <c r="P309" i="26"/>
  <c r="W309" i="26" s="1"/>
  <c r="AD309" i="26" s="1"/>
  <c r="N309" i="26"/>
  <c r="U309" i="26" s="1"/>
  <c r="AB309" i="26" s="1"/>
  <c r="L309" i="26"/>
  <c r="S309" i="26" s="1"/>
  <c r="Z309" i="26" s="1"/>
  <c r="Q309" i="26"/>
  <c r="X309" i="26" s="1"/>
  <c r="AE309" i="26" s="1"/>
  <c r="M309" i="26"/>
  <c r="T309" i="26" s="1"/>
  <c r="AA309" i="26" s="1"/>
  <c r="B312" i="26"/>
  <c r="K310" i="26"/>
  <c r="D310" i="26"/>
  <c r="J309" i="14"/>
  <c r="E309" i="14"/>
  <c r="G309" i="14"/>
  <c r="F309" i="14"/>
  <c r="I309" i="14"/>
  <c r="H309" i="14"/>
  <c r="K310" i="14"/>
  <c r="B312" i="14"/>
  <c r="D310" i="14"/>
  <c r="O309" i="14"/>
  <c r="N309" i="14"/>
  <c r="Q309" i="14"/>
  <c r="P309" i="14"/>
  <c r="M309" i="14"/>
  <c r="L309" i="14"/>
  <c r="D310" i="32" l="1"/>
  <c r="K310" i="32"/>
  <c r="B312" i="32"/>
  <c r="P309" i="32"/>
  <c r="W309" i="32" s="1"/>
  <c r="AD309" i="32" s="1"/>
  <c r="L309" i="32"/>
  <c r="S309" i="32" s="1"/>
  <c r="Z309" i="32" s="1"/>
  <c r="Q309" i="32"/>
  <c r="X309" i="32" s="1"/>
  <c r="AE309" i="32" s="1"/>
  <c r="O309" i="32"/>
  <c r="V309" i="32" s="1"/>
  <c r="AC309" i="32" s="1"/>
  <c r="N309" i="32"/>
  <c r="U309" i="32" s="1"/>
  <c r="AB309" i="32" s="1"/>
  <c r="M309" i="32"/>
  <c r="T309" i="32" s="1"/>
  <c r="AA309" i="32" s="1"/>
  <c r="I309" i="32"/>
  <c r="H309" i="32"/>
  <c r="G309" i="32"/>
  <c r="J309" i="32"/>
  <c r="E309" i="32"/>
  <c r="F309" i="32"/>
  <c r="H310" i="31"/>
  <c r="G310" i="31"/>
  <c r="F310" i="31"/>
  <c r="J310" i="31"/>
  <c r="I310" i="31"/>
  <c r="E310" i="31"/>
  <c r="O310" i="31"/>
  <c r="V310" i="31" s="1"/>
  <c r="AC310" i="31" s="1"/>
  <c r="P310" i="31"/>
  <c r="W310" i="31" s="1"/>
  <c r="AD310" i="31" s="1"/>
  <c r="N310" i="31"/>
  <c r="U310" i="31" s="1"/>
  <c r="AB310" i="31" s="1"/>
  <c r="L310" i="31"/>
  <c r="S310" i="31" s="1"/>
  <c r="Z310" i="31" s="1"/>
  <c r="Q310" i="31"/>
  <c r="X310" i="31" s="1"/>
  <c r="AE310" i="31" s="1"/>
  <c r="M310" i="31"/>
  <c r="T310" i="31" s="1"/>
  <c r="AA310" i="31" s="1"/>
  <c r="B313" i="31"/>
  <c r="D311" i="31"/>
  <c r="K311" i="31"/>
  <c r="J310" i="27"/>
  <c r="I310" i="27"/>
  <c r="H310" i="27"/>
  <c r="G310" i="27"/>
  <c r="F310" i="27"/>
  <c r="E310" i="27"/>
  <c r="B313" i="27"/>
  <c r="K311" i="27"/>
  <c r="D311" i="27"/>
  <c r="P310" i="27"/>
  <c r="W310" i="27" s="1"/>
  <c r="AD310" i="27" s="1"/>
  <c r="N310" i="27"/>
  <c r="U310" i="27" s="1"/>
  <c r="AB310" i="27" s="1"/>
  <c r="Q310" i="27"/>
  <c r="X310" i="27" s="1"/>
  <c r="AE310" i="27" s="1"/>
  <c r="O310" i="27"/>
  <c r="V310" i="27" s="1"/>
  <c r="AC310" i="27" s="1"/>
  <c r="M310" i="27"/>
  <c r="T310" i="27" s="1"/>
  <c r="AA310" i="27" s="1"/>
  <c r="L310" i="27"/>
  <c r="S310" i="27" s="1"/>
  <c r="Z310" i="27" s="1"/>
  <c r="F310" i="26"/>
  <c r="E310" i="26"/>
  <c r="I310" i="26"/>
  <c r="H310" i="26"/>
  <c r="J310" i="26"/>
  <c r="G310" i="26"/>
  <c r="Q310" i="26"/>
  <c r="X310" i="26" s="1"/>
  <c r="AE310" i="26" s="1"/>
  <c r="O310" i="26"/>
  <c r="V310" i="26" s="1"/>
  <c r="AC310" i="26" s="1"/>
  <c r="N310" i="26"/>
  <c r="U310" i="26" s="1"/>
  <c r="AB310" i="26" s="1"/>
  <c r="P310" i="26"/>
  <c r="W310" i="26" s="1"/>
  <c r="AD310" i="26" s="1"/>
  <c r="M310" i="26"/>
  <c r="T310" i="26" s="1"/>
  <c r="AA310" i="26" s="1"/>
  <c r="L310" i="26"/>
  <c r="S310" i="26" s="1"/>
  <c r="Z310" i="26" s="1"/>
  <c r="B313" i="26"/>
  <c r="K311" i="26"/>
  <c r="D311" i="26"/>
  <c r="H310" i="14"/>
  <c r="G310" i="14"/>
  <c r="F310" i="14"/>
  <c r="E310" i="14"/>
  <c r="J310" i="14"/>
  <c r="I310" i="14"/>
  <c r="N310" i="14"/>
  <c r="Q310" i="14"/>
  <c r="P310" i="14"/>
  <c r="M310" i="14"/>
  <c r="O310" i="14"/>
  <c r="L310" i="14"/>
  <c r="K311" i="14"/>
  <c r="B313" i="14"/>
  <c r="D311" i="14"/>
  <c r="K311" i="32" l="1"/>
  <c r="D311" i="32"/>
  <c r="B313" i="32"/>
  <c r="P310" i="32"/>
  <c r="W310" i="32" s="1"/>
  <c r="AD310" i="32" s="1"/>
  <c r="O310" i="32"/>
  <c r="V310" i="32" s="1"/>
  <c r="AC310" i="32" s="1"/>
  <c r="N310" i="32"/>
  <c r="U310" i="32" s="1"/>
  <c r="AB310" i="32" s="1"/>
  <c r="Q310" i="32"/>
  <c r="X310" i="32" s="1"/>
  <c r="AE310" i="32" s="1"/>
  <c r="L310" i="32"/>
  <c r="S310" i="32" s="1"/>
  <c r="Z310" i="32" s="1"/>
  <c r="M310" i="32"/>
  <c r="T310" i="32" s="1"/>
  <c r="AA310" i="32" s="1"/>
  <c r="J310" i="32"/>
  <c r="I310" i="32"/>
  <c r="H310" i="32"/>
  <c r="G310" i="32"/>
  <c r="F310" i="32"/>
  <c r="E310" i="32"/>
  <c r="J311" i="31"/>
  <c r="E311" i="31"/>
  <c r="I311" i="31"/>
  <c r="H311" i="31"/>
  <c r="G311" i="31"/>
  <c r="F311" i="31"/>
  <c r="O311" i="31"/>
  <c r="V311" i="31" s="1"/>
  <c r="AC311" i="31" s="1"/>
  <c r="N311" i="31"/>
  <c r="U311" i="31" s="1"/>
  <c r="AB311" i="31" s="1"/>
  <c r="M311" i="31"/>
  <c r="T311" i="31" s="1"/>
  <c r="AA311" i="31" s="1"/>
  <c r="Q311" i="31"/>
  <c r="X311" i="31" s="1"/>
  <c r="AE311" i="31" s="1"/>
  <c r="P311" i="31"/>
  <c r="W311" i="31" s="1"/>
  <c r="AD311" i="31" s="1"/>
  <c r="L311" i="31"/>
  <c r="S311" i="31" s="1"/>
  <c r="Z311" i="31" s="1"/>
  <c r="K312" i="31"/>
  <c r="B314" i="31"/>
  <c r="D312" i="31"/>
  <c r="J311" i="27"/>
  <c r="I311" i="27"/>
  <c r="H311" i="27"/>
  <c r="G311" i="27"/>
  <c r="F311" i="27"/>
  <c r="E311" i="27"/>
  <c r="L311" i="27"/>
  <c r="S311" i="27" s="1"/>
  <c r="Z311" i="27" s="1"/>
  <c r="N311" i="27"/>
  <c r="U311" i="27" s="1"/>
  <c r="AB311" i="27" s="1"/>
  <c r="M311" i="27"/>
  <c r="T311" i="27" s="1"/>
  <c r="AA311" i="27" s="1"/>
  <c r="O311" i="27"/>
  <c r="V311" i="27" s="1"/>
  <c r="AC311" i="27" s="1"/>
  <c r="P311" i="27"/>
  <c r="W311" i="27" s="1"/>
  <c r="AD311" i="27" s="1"/>
  <c r="Q311" i="27"/>
  <c r="X311" i="27" s="1"/>
  <c r="AE311" i="27" s="1"/>
  <c r="B314" i="27"/>
  <c r="K312" i="27"/>
  <c r="D312" i="27"/>
  <c r="J311" i="26"/>
  <c r="G311" i="26"/>
  <c r="H311" i="26"/>
  <c r="F311" i="26"/>
  <c r="E311" i="26"/>
  <c r="I311" i="26"/>
  <c r="N311" i="26"/>
  <c r="U311" i="26" s="1"/>
  <c r="AB311" i="26" s="1"/>
  <c r="M311" i="26"/>
  <c r="T311" i="26" s="1"/>
  <c r="AA311" i="26" s="1"/>
  <c r="Q311" i="26"/>
  <c r="X311" i="26" s="1"/>
  <c r="AE311" i="26" s="1"/>
  <c r="P311" i="26"/>
  <c r="W311" i="26" s="1"/>
  <c r="AD311" i="26" s="1"/>
  <c r="O311" i="26"/>
  <c r="V311" i="26" s="1"/>
  <c r="AC311" i="26" s="1"/>
  <c r="L311" i="26"/>
  <c r="S311" i="26" s="1"/>
  <c r="Z311" i="26" s="1"/>
  <c r="K312" i="26"/>
  <c r="D312" i="26"/>
  <c r="B314" i="26"/>
  <c r="E311" i="14"/>
  <c r="J311" i="14"/>
  <c r="F311" i="14"/>
  <c r="I311" i="14"/>
  <c r="H311" i="14"/>
  <c r="G311" i="14"/>
  <c r="B314" i="14"/>
  <c r="D312" i="14"/>
  <c r="K312" i="14"/>
  <c r="Q311" i="14"/>
  <c r="P311" i="14"/>
  <c r="O311" i="14"/>
  <c r="N311" i="14"/>
  <c r="L311" i="14"/>
  <c r="M311" i="14"/>
  <c r="D312" i="32" l="1"/>
  <c r="B314" i="32"/>
  <c r="K312" i="32"/>
  <c r="J311" i="32"/>
  <c r="I311" i="32"/>
  <c r="F311" i="32"/>
  <c r="G311" i="32"/>
  <c r="E311" i="32"/>
  <c r="H311" i="32"/>
  <c r="Q311" i="32"/>
  <c r="X311" i="32" s="1"/>
  <c r="AE311" i="32" s="1"/>
  <c r="P311" i="32"/>
  <c r="W311" i="32" s="1"/>
  <c r="AD311" i="32" s="1"/>
  <c r="O311" i="32"/>
  <c r="V311" i="32" s="1"/>
  <c r="AC311" i="32" s="1"/>
  <c r="N311" i="32"/>
  <c r="U311" i="32" s="1"/>
  <c r="AB311" i="32" s="1"/>
  <c r="L311" i="32"/>
  <c r="S311" i="32" s="1"/>
  <c r="Z311" i="32" s="1"/>
  <c r="M311" i="32"/>
  <c r="T311" i="32" s="1"/>
  <c r="AA311" i="32" s="1"/>
  <c r="J312" i="31"/>
  <c r="I312" i="31"/>
  <c r="H312" i="31"/>
  <c r="E312" i="31"/>
  <c r="G312" i="31"/>
  <c r="F312" i="31"/>
  <c r="D313" i="31"/>
  <c r="K313" i="31"/>
  <c r="B315" i="31"/>
  <c r="Q312" i="31"/>
  <c r="X312" i="31" s="1"/>
  <c r="AE312" i="31" s="1"/>
  <c r="P312" i="31"/>
  <c r="W312" i="31" s="1"/>
  <c r="AD312" i="31" s="1"/>
  <c r="O312" i="31"/>
  <c r="V312" i="31" s="1"/>
  <c r="AC312" i="31" s="1"/>
  <c r="N312" i="31"/>
  <c r="U312" i="31" s="1"/>
  <c r="AB312" i="31" s="1"/>
  <c r="M312" i="31"/>
  <c r="T312" i="31" s="1"/>
  <c r="AA312" i="31" s="1"/>
  <c r="L312" i="31"/>
  <c r="S312" i="31" s="1"/>
  <c r="Z312" i="31" s="1"/>
  <c r="H312" i="27"/>
  <c r="G312" i="27"/>
  <c r="F312" i="27"/>
  <c r="J312" i="27"/>
  <c r="I312" i="27"/>
  <c r="E312" i="27"/>
  <c r="O312" i="27"/>
  <c r="V312" i="27" s="1"/>
  <c r="AC312" i="27" s="1"/>
  <c r="N312" i="27"/>
  <c r="U312" i="27" s="1"/>
  <c r="AB312" i="27" s="1"/>
  <c r="M312" i="27"/>
  <c r="T312" i="27" s="1"/>
  <c r="AA312" i="27" s="1"/>
  <c r="L312" i="27"/>
  <c r="S312" i="27" s="1"/>
  <c r="Z312" i="27" s="1"/>
  <c r="P312" i="27"/>
  <c r="W312" i="27" s="1"/>
  <c r="AD312" i="27" s="1"/>
  <c r="Q312" i="27"/>
  <c r="X312" i="27" s="1"/>
  <c r="AE312" i="27" s="1"/>
  <c r="D313" i="27"/>
  <c r="B315" i="27"/>
  <c r="K313" i="27"/>
  <c r="J312" i="26"/>
  <c r="I312" i="26"/>
  <c r="G312" i="26"/>
  <c r="F312" i="26"/>
  <c r="H312" i="26"/>
  <c r="E312" i="26"/>
  <c r="K313" i="26"/>
  <c r="B315" i="26"/>
  <c r="D313" i="26"/>
  <c r="O312" i="26"/>
  <c r="V312" i="26" s="1"/>
  <c r="AC312" i="26" s="1"/>
  <c r="N312" i="26"/>
  <c r="U312" i="26" s="1"/>
  <c r="AB312" i="26" s="1"/>
  <c r="M312" i="26"/>
  <c r="T312" i="26" s="1"/>
  <c r="AA312" i="26" s="1"/>
  <c r="Q312" i="26"/>
  <c r="X312" i="26" s="1"/>
  <c r="AE312" i="26" s="1"/>
  <c r="L312" i="26"/>
  <c r="S312" i="26" s="1"/>
  <c r="Z312" i="26" s="1"/>
  <c r="P312" i="26"/>
  <c r="W312" i="26" s="1"/>
  <c r="AD312" i="26" s="1"/>
  <c r="M312" i="14"/>
  <c r="L312" i="14"/>
  <c r="N312" i="14"/>
  <c r="O312" i="14"/>
  <c r="Q312" i="14"/>
  <c r="P312" i="14"/>
  <c r="B315" i="14"/>
  <c r="D313" i="14"/>
  <c r="K313" i="14"/>
  <c r="I312" i="14"/>
  <c r="H312" i="14"/>
  <c r="G312" i="14"/>
  <c r="J312" i="14"/>
  <c r="E312" i="14"/>
  <c r="F312" i="14"/>
  <c r="Q312" i="32" l="1"/>
  <c r="X312" i="32" s="1"/>
  <c r="AE312" i="32" s="1"/>
  <c r="P312" i="32"/>
  <c r="W312" i="32" s="1"/>
  <c r="AD312" i="32" s="1"/>
  <c r="M312" i="32"/>
  <c r="T312" i="32" s="1"/>
  <c r="AA312" i="32" s="1"/>
  <c r="L312" i="32"/>
  <c r="S312" i="32" s="1"/>
  <c r="Z312" i="32" s="1"/>
  <c r="O312" i="32"/>
  <c r="V312" i="32" s="1"/>
  <c r="AC312" i="32" s="1"/>
  <c r="N312" i="32"/>
  <c r="U312" i="32" s="1"/>
  <c r="AB312" i="32" s="1"/>
  <c r="B315" i="32"/>
  <c r="K313" i="32"/>
  <c r="D313" i="32"/>
  <c r="F312" i="32"/>
  <c r="E312" i="32"/>
  <c r="J312" i="32"/>
  <c r="H312" i="32"/>
  <c r="G312" i="32"/>
  <c r="I312" i="32"/>
  <c r="Q313" i="31"/>
  <c r="X313" i="31" s="1"/>
  <c r="AE313" i="31" s="1"/>
  <c r="P313" i="31"/>
  <c r="W313" i="31" s="1"/>
  <c r="AD313" i="31" s="1"/>
  <c r="O313" i="31"/>
  <c r="V313" i="31" s="1"/>
  <c r="AC313" i="31" s="1"/>
  <c r="L313" i="31"/>
  <c r="S313" i="31" s="1"/>
  <c r="Z313" i="31" s="1"/>
  <c r="N313" i="31"/>
  <c r="U313" i="31" s="1"/>
  <c r="AB313" i="31" s="1"/>
  <c r="M313" i="31"/>
  <c r="T313" i="31" s="1"/>
  <c r="AA313" i="31" s="1"/>
  <c r="E313" i="31"/>
  <c r="J313" i="31"/>
  <c r="I313" i="31"/>
  <c r="H313" i="31"/>
  <c r="G313" i="31"/>
  <c r="F313" i="31"/>
  <c r="K314" i="31"/>
  <c r="D314" i="31"/>
  <c r="B316" i="31"/>
  <c r="P313" i="27"/>
  <c r="W313" i="27" s="1"/>
  <c r="AD313" i="27" s="1"/>
  <c r="O313" i="27"/>
  <c r="V313" i="27" s="1"/>
  <c r="AC313" i="27" s="1"/>
  <c r="N313" i="27"/>
  <c r="U313" i="27" s="1"/>
  <c r="AB313" i="27" s="1"/>
  <c r="Q313" i="27"/>
  <c r="X313" i="27" s="1"/>
  <c r="AE313" i="27" s="1"/>
  <c r="M313" i="27"/>
  <c r="T313" i="27" s="1"/>
  <c r="AA313" i="27" s="1"/>
  <c r="L313" i="27"/>
  <c r="S313" i="27" s="1"/>
  <c r="Z313" i="27" s="1"/>
  <c r="B316" i="27"/>
  <c r="K314" i="27"/>
  <c r="D314" i="27"/>
  <c r="E313" i="27"/>
  <c r="J313" i="27"/>
  <c r="I313" i="27"/>
  <c r="F313" i="27"/>
  <c r="H313" i="27"/>
  <c r="G313" i="27"/>
  <c r="F313" i="26"/>
  <c r="E313" i="26"/>
  <c r="I313" i="26"/>
  <c r="H313" i="26"/>
  <c r="J313" i="26"/>
  <c r="G313" i="26"/>
  <c r="B316" i="26"/>
  <c r="K314" i="26"/>
  <c r="D314" i="26"/>
  <c r="Q313" i="26"/>
  <c r="X313" i="26" s="1"/>
  <c r="AE313" i="26" s="1"/>
  <c r="O313" i="26"/>
  <c r="V313" i="26" s="1"/>
  <c r="AC313" i="26" s="1"/>
  <c r="N313" i="26"/>
  <c r="U313" i="26" s="1"/>
  <c r="AB313" i="26" s="1"/>
  <c r="M313" i="26"/>
  <c r="T313" i="26" s="1"/>
  <c r="AA313" i="26" s="1"/>
  <c r="P313" i="26"/>
  <c r="W313" i="26" s="1"/>
  <c r="AD313" i="26" s="1"/>
  <c r="L313" i="26"/>
  <c r="S313" i="26" s="1"/>
  <c r="Z313" i="26" s="1"/>
  <c r="Q313" i="14"/>
  <c r="L313" i="14"/>
  <c r="P313" i="14"/>
  <c r="N313" i="14"/>
  <c r="O313" i="14"/>
  <c r="M313" i="14"/>
  <c r="I313" i="14"/>
  <c r="H313" i="14"/>
  <c r="G313" i="14"/>
  <c r="E313" i="14"/>
  <c r="J313" i="14"/>
  <c r="F313" i="14"/>
  <c r="D314" i="14"/>
  <c r="K314" i="14"/>
  <c r="B316" i="14"/>
  <c r="I313" i="32" l="1"/>
  <c r="H313" i="32"/>
  <c r="J313" i="32"/>
  <c r="G313" i="32"/>
  <c r="F313" i="32"/>
  <c r="E313" i="32"/>
  <c r="D314" i="32"/>
  <c r="K314" i="32"/>
  <c r="B316" i="32"/>
  <c r="M313" i="32"/>
  <c r="T313" i="32" s="1"/>
  <c r="AA313" i="32" s="1"/>
  <c r="L313" i="32"/>
  <c r="S313" i="32" s="1"/>
  <c r="Z313" i="32" s="1"/>
  <c r="Q313" i="32"/>
  <c r="X313" i="32" s="1"/>
  <c r="AE313" i="32" s="1"/>
  <c r="O313" i="32"/>
  <c r="V313" i="32" s="1"/>
  <c r="AC313" i="32" s="1"/>
  <c r="N313" i="32"/>
  <c r="U313" i="32" s="1"/>
  <c r="AB313" i="32" s="1"/>
  <c r="P313" i="32"/>
  <c r="W313" i="32" s="1"/>
  <c r="AD313" i="32" s="1"/>
  <c r="K315" i="31"/>
  <c r="B317" i="31"/>
  <c r="D315" i="31"/>
  <c r="J314" i="31"/>
  <c r="G314" i="31"/>
  <c r="E314" i="31"/>
  <c r="I314" i="31"/>
  <c r="H314" i="31"/>
  <c r="F314" i="31"/>
  <c r="L314" i="31"/>
  <c r="S314" i="31" s="1"/>
  <c r="Z314" i="31" s="1"/>
  <c r="Q314" i="31"/>
  <c r="X314" i="31" s="1"/>
  <c r="AE314" i="31" s="1"/>
  <c r="P314" i="31"/>
  <c r="W314" i="31" s="1"/>
  <c r="AD314" i="31" s="1"/>
  <c r="O314" i="31"/>
  <c r="V314" i="31" s="1"/>
  <c r="AC314" i="31" s="1"/>
  <c r="N314" i="31"/>
  <c r="U314" i="31" s="1"/>
  <c r="AB314" i="31" s="1"/>
  <c r="M314" i="31"/>
  <c r="T314" i="31" s="1"/>
  <c r="AA314" i="31" s="1"/>
  <c r="L314" i="27"/>
  <c r="S314" i="27" s="1"/>
  <c r="Z314" i="27" s="1"/>
  <c r="Q314" i="27"/>
  <c r="X314" i="27" s="1"/>
  <c r="AE314" i="27" s="1"/>
  <c r="P314" i="27"/>
  <c r="W314" i="27" s="1"/>
  <c r="AD314" i="27" s="1"/>
  <c r="O314" i="27"/>
  <c r="V314" i="27" s="1"/>
  <c r="AC314" i="27" s="1"/>
  <c r="N314" i="27"/>
  <c r="U314" i="27" s="1"/>
  <c r="AB314" i="27" s="1"/>
  <c r="M314" i="27"/>
  <c r="T314" i="27" s="1"/>
  <c r="AA314" i="27" s="1"/>
  <c r="J314" i="27"/>
  <c r="G314" i="27"/>
  <c r="F314" i="27"/>
  <c r="E314" i="27"/>
  <c r="H314" i="27"/>
  <c r="I314" i="27"/>
  <c r="B317" i="27"/>
  <c r="K315" i="27"/>
  <c r="D315" i="27"/>
  <c r="O314" i="26"/>
  <c r="V314" i="26" s="1"/>
  <c r="AC314" i="26" s="1"/>
  <c r="N314" i="26"/>
  <c r="U314" i="26" s="1"/>
  <c r="AB314" i="26" s="1"/>
  <c r="L314" i="26"/>
  <c r="S314" i="26" s="1"/>
  <c r="Z314" i="26" s="1"/>
  <c r="M314" i="26"/>
  <c r="T314" i="26" s="1"/>
  <c r="AA314" i="26" s="1"/>
  <c r="Q314" i="26"/>
  <c r="X314" i="26" s="1"/>
  <c r="AE314" i="26" s="1"/>
  <c r="P314" i="26"/>
  <c r="W314" i="26" s="1"/>
  <c r="AD314" i="26" s="1"/>
  <c r="J314" i="26"/>
  <c r="I314" i="26"/>
  <c r="G314" i="26"/>
  <c r="E314" i="26"/>
  <c r="H314" i="26"/>
  <c r="F314" i="26"/>
  <c r="B317" i="26"/>
  <c r="K315" i="26"/>
  <c r="D315" i="26"/>
  <c r="D315" i="14"/>
  <c r="K315" i="14"/>
  <c r="B317" i="14"/>
  <c r="M314" i="14"/>
  <c r="L314" i="14"/>
  <c r="Q314" i="14"/>
  <c r="O314" i="14"/>
  <c r="N314" i="14"/>
  <c r="P314" i="14"/>
  <c r="F314" i="14"/>
  <c r="H314" i="14"/>
  <c r="G314" i="14"/>
  <c r="E314" i="14"/>
  <c r="J314" i="14"/>
  <c r="I314" i="14"/>
  <c r="H314" i="32" l="1"/>
  <c r="G314" i="32"/>
  <c r="F314" i="32"/>
  <c r="J314" i="32"/>
  <c r="I314" i="32"/>
  <c r="E314" i="32"/>
  <c r="P314" i="32"/>
  <c r="W314" i="32" s="1"/>
  <c r="AD314" i="32" s="1"/>
  <c r="O314" i="32"/>
  <c r="V314" i="32" s="1"/>
  <c r="AC314" i="32" s="1"/>
  <c r="Q314" i="32"/>
  <c r="X314" i="32" s="1"/>
  <c r="AE314" i="32" s="1"/>
  <c r="N314" i="32"/>
  <c r="U314" i="32" s="1"/>
  <c r="AB314" i="32" s="1"/>
  <c r="M314" i="32"/>
  <c r="T314" i="32" s="1"/>
  <c r="AA314" i="32" s="1"/>
  <c r="L314" i="32"/>
  <c r="S314" i="32" s="1"/>
  <c r="Z314" i="32" s="1"/>
  <c r="B317" i="32"/>
  <c r="K315" i="32"/>
  <c r="D315" i="32"/>
  <c r="G315" i="31"/>
  <c r="F315" i="31"/>
  <c r="E315" i="31"/>
  <c r="J315" i="31"/>
  <c r="I315" i="31"/>
  <c r="H315" i="31"/>
  <c r="B318" i="31"/>
  <c r="K316" i="31"/>
  <c r="D316" i="31"/>
  <c r="Q315" i="31"/>
  <c r="X315" i="31" s="1"/>
  <c r="AE315" i="31" s="1"/>
  <c r="N315" i="31"/>
  <c r="U315" i="31" s="1"/>
  <c r="AB315" i="31" s="1"/>
  <c r="L315" i="31"/>
  <c r="S315" i="31" s="1"/>
  <c r="Z315" i="31" s="1"/>
  <c r="P315" i="31"/>
  <c r="W315" i="31" s="1"/>
  <c r="AD315" i="31" s="1"/>
  <c r="O315" i="31"/>
  <c r="V315" i="31" s="1"/>
  <c r="AC315" i="31" s="1"/>
  <c r="M315" i="31"/>
  <c r="T315" i="31" s="1"/>
  <c r="AA315" i="31" s="1"/>
  <c r="Q315" i="27"/>
  <c r="X315" i="27" s="1"/>
  <c r="AE315" i="27" s="1"/>
  <c r="P315" i="27"/>
  <c r="W315" i="27" s="1"/>
  <c r="AD315" i="27" s="1"/>
  <c r="O315" i="27"/>
  <c r="V315" i="27" s="1"/>
  <c r="AC315" i="27" s="1"/>
  <c r="L315" i="27"/>
  <c r="S315" i="27" s="1"/>
  <c r="Z315" i="27" s="1"/>
  <c r="N315" i="27"/>
  <c r="U315" i="27" s="1"/>
  <c r="AB315" i="27" s="1"/>
  <c r="M315" i="27"/>
  <c r="T315" i="27" s="1"/>
  <c r="AA315" i="27" s="1"/>
  <c r="H315" i="27"/>
  <c r="G315" i="27"/>
  <c r="F315" i="27"/>
  <c r="J315" i="27"/>
  <c r="I315" i="27"/>
  <c r="E315" i="27"/>
  <c r="D316" i="27"/>
  <c r="B318" i="27"/>
  <c r="K316" i="27"/>
  <c r="F315" i="26"/>
  <c r="J315" i="26"/>
  <c r="H315" i="26"/>
  <c r="I315" i="26"/>
  <c r="G315" i="26"/>
  <c r="E315" i="26"/>
  <c r="N315" i="26"/>
  <c r="U315" i="26" s="1"/>
  <c r="AB315" i="26" s="1"/>
  <c r="P315" i="26"/>
  <c r="W315" i="26" s="1"/>
  <c r="AD315" i="26" s="1"/>
  <c r="O315" i="26"/>
  <c r="V315" i="26" s="1"/>
  <c r="AC315" i="26" s="1"/>
  <c r="M315" i="26"/>
  <c r="T315" i="26" s="1"/>
  <c r="AA315" i="26" s="1"/>
  <c r="L315" i="26"/>
  <c r="S315" i="26" s="1"/>
  <c r="Z315" i="26" s="1"/>
  <c r="Q315" i="26"/>
  <c r="X315" i="26" s="1"/>
  <c r="AE315" i="26" s="1"/>
  <c r="B318" i="26"/>
  <c r="K316" i="26"/>
  <c r="D316" i="26"/>
  <c r="D316" i="14"/>
  <c r="B318" i="14"/>
  <c r="K316" i="14"/>
  <c r="M315" i="14"/>
  <c r="L315" i="14"/>
  <c r="Q315" i="14"/>
  <c r="P315" i="14"/>
  <c r="O315" i="14"/>
  <c r="N315" i="14"/>
  <c r="J315" i="14"/>
  <c r="H315" i="14"/>
  <c r="G315" i="14"/>
  <c r="I315" i="14"/>
  <c r="E315" i="14"/>
  <c r="F315" i="14"/>
  <c r="O315" i="32" l="1"/>
  <c r="V315" i="32" s="1"/>
  <c r="AC315" i="32" s="1"/>
  <c r="N315" i="32"/>
  <c r="U315" i="32" s="1"/>
  <c r="AB315" i="32" s="1"/>
  <c r="M315" i="32"/>
  <c r="T315" i="32" s="1"/>
  <c r="AA315" i="32" s="1"/>
  <c r="P315" i="32"/>
  <c r="W315" i="32" s="1"/>
  <c r="AD315" i="32" s="1"/>
  <c r="L315" i="32"/>
  <c r="S315" i="32" s="1"/>
  <c r="Z315" i="32" s="1"/>
  <c r="Q315" i="32"/>
  <c r="X315" i="32" s="1"/>
  <c r="AE315" i="32" s="1"/>
  <c r="J315" i="32"/>
  <c r="I315" i="32"/>
  <c r="H315" i="32"/>
  <c r="G315" i="32"/>
  <c r="F315" i="32"/>
  <c r="E315" i="32"/>
  <c r="K316" i="32"/>
  <c r="B318" i="32"/>
  <c r="D316" i="32"/>
  <c r="I316" i="31"/>
  <c r="J316" i="31"/>
  <c r="H316" i="31"/>
  <c r="G316" i="31"/>
  <c r="F316" i="31"/>
  <c r="E316" i="31"/>
  <c r="D317" i="31"/>
  <c r="B319" i="31"/>
  <c r="K317" i="31"/>
  <c r="N316" i="31"/>
  <c r="U316" i="31" s="1"/>
  <c r="AB316" i="31" s="1"/>
  <c r="M316" i="31"/>
  <c r="T316" i="31" s="1"/>
  <c r="AA316" i="31" s="1"/>
  <c r="L316" i="31"/>
  <c r="S316" i="31" s="1"/>
  <c r="Z316" i="31" s="1"/>
  <c r="Q316" i="31"/>
  <c r="X316" i="31" s="1"/>
  <c r="AE316" i="31" s="1"/>
  <c r="P316" i="31"/>
  <c r="W316" i="31" s="1"/>
  <c r="AD316" i="31" s="1"/>
  <c r="O316" i="31"/>
  <c r="V316" i="31" s="1"/>
  <c r="AC316" i="31" s="1"/>
  <c r="P316" i="27"/>
  <c r="W316" i="27" s="1"/>
  <c r="AD316" i="27" s="1"/>
  <c r="O316" i="27"/>
  <c r="V316" i="27" s="1"/>
  <c r="AC316" i="27" s="1"/>
  <c r="N316" i="27"/>
  <c r="U316" i="27" s="1"/>
  <c r="AB316" i="27" s="1"/>
  <c r="M316" i="27"/>
  <c r="T316" i="27" s="1"/>
  <c r="AA316" i="27" s="1"/>
  <c r="L316" i="27"/>
  <c r="S316" i="27" s="1"/>
  <c r="Z316" i="27" s="1"/>
  <c r="Q316" i="27"/>
  <c r="X316" i="27" s="1"/>
  <c r="AE316" i="27" s="1"/>
  <c r="B319" i="27"/>
  <c r="K317" i="27"/>
  <c r="D317" i="27"/>
  <c r="J316" i="27"/>
  <c r="I316" i="27"/>
  <c r="H316" i="27"/>
  <c r="G316" i="27"/>
  <c r="F316" i="27"/>
  <c r="E316" i="27"/>
  <c r="N316" i="26"/>
  <c r="U316" i="26" s="1"/>
  <c r="AB316" i="26" s="1"/>
  <c r="Q316" i="26"/>
  <c r="X316" i="26" s="1"/>
  <c r="AE316" i="26" s="1"/>
  <c r="P316" i="26"/>
  <c r="W316" i="26" s="1"/>
  <c r="AD316" i="26" s="1"/>
  <c r="O316" i="26"/>
  <c r="V316" i="26" s="1"/>
  <c r="AC316" i="26" s="1"/>
  <c r="M316" i="26"/>
  <c r="T316" i="26" s="1"/>
  <c r="AA316" i="26" s="1"/>
  <c r="L316" i="26"/>
  <c r="S316" i="26" s="1"/>
  <c r="Z316" i="26" s="1"/>
  <c r="J316" i="26"/>
  <c r="H316" i="26"/>
  <c r="F316" i="26"/>
  <c r="E316" i="26"/>
  <c r="G316" i="26"/>
  <c r="I316" i="26"/>
  <c r="B319" i="26"/>
  <c r="K317" i="26"/>
  <c r="D317" i="26"/>
  <c r="L316" i="14"/>
  <c r="N316" i="14"/>
  <c r="Q316" i="14"/>
  <c r="M316" i="14"/>
  <c r="O316" i="14"/>
  <c r="P316" i="14"/>
  <c r="B319" i="14"/>
  <c r="D317" i="14"/>
  <c r="K317" i="14"/>
  <c r="H316" i="14"/>
  <c r="G316" i="14"/>
  <c r="F316" i="14"/>
  <c r="J316" i="14"/>
  <c r="I316" i="14"/>
  <c r="E316" i="14"/>
  <c r="D317" i="32" l="1"/>
  <c r="B319" i="32"/>
  <c r="K317" i="32"/>
  <c r="J316" i="32"/>
  <c r="I316" i="32"/>
  <c r="H316" i="32"/>
  <c r="F316" i="32"/>
  <c r="E316" i="32"/>
  <c r="G316" i="32"/>
  <c r="Q316" i="32"/>
  <c r="X316" i="32" s="1"/>
  <c r="AE316" i="32" s="1"/>
  <c r="L316" i="32"/>
  <c r="S316" i="32" s="1"/>
  <c r="Z316" i="32" s="1"/>
  <c r="P316" i="32"/>
  <c r="W316" i="32" s="1"/>
  <c r="AD316" i="32" s="1"/>
  <c r="O316" i="32"/>
  <c r="V316" i="32" s="1"/>
  <c r="AC316" i="32" s="1"/>
  <c r="N316" i="32"/>
  <c r="U316" i="32" s="1"/>
  <c r="AB316" i="32" s="1"/>
  <c r="M316" i="32"/>
  <c r="T316" i="32" s="1"/>
  <c r="AA316" i="32" s="1"/>
  <c r="D318" i="31"/>
  <c r="K318" i="31"/>
  <c r="B320" i="31"/>
  <c r="P317" i="31"/>
  <c r="W317" i="31" s="1"/>
  <c r="AD317" i="31" s="1"/>
  <c r="L317" i="31"/>
  <c r="S317" i="31" s="1"/>
  <c r="Z317" i="31" s="1"/>
  <c r="Q317" i="31"/>
  <c r="X317" i="31" s="1"/>
  <c r="AE317" i="31" s="1"/>
  <c r="O317" i="31"/>
  <c r="V317" i="31" s="1"/>
  <c r="AC317" i="31" s="1"/>
  <c r="N317" i="31"/>
  <c r="U317" i="31" s="1"/>
  <c r="AB317" i="31" s="1"/>
  <c r="M317" i="31"/>
  <c r="T317" i="31" s="1"/>
  <c r="AA317" i="31" s="1"/>
  <c r="I317" i="31"/>
  <c r="H317" i="31"/>
  <c r="G317" i="31"/>
  <c r="J317" i="31"/>
  <c r="F317" i="31"/>
  <c r="E317" i="31"/>
  <c r="J317" i="27"/>
  <c r="I317" i="27"/>
  <c r="H317" i="27"/>
  <c r="G317" i="27"/>
  <c r="F317" i="27"/>
  <c r="E317" i="27"/>
  <c r="D318" i="27"/>
  <c r="K318" i="27"/>
  <c r="B320" i="27"/>
  <c r="L317" i="27"/>
  <c r="S317" i="27" s="1"/>
  <c r="Z317" i="27" s="1"/>
  <c r="Q317" i="27"/>
  <c r="X317" i="27" s="1"/>
  <c r="AE317" i="27" s="1"/>
  <c r="P317" i="27"/>
  <c r="W317" i="27" s="1"/>
  <c r="AD317" i="27" s="1"/>
  <c r="O317" i="27"/>
  <c r="V317" i="27" s="1"/>
  <c r="AC317" i="27" s="1"/>
  <c r="N317" i="27"/>
  <c r="U317" i="27" s="1"/>
  <c r="AB317" i="27" s="1"/>
  <c r="M317" i="27"/>
  <c r="T317" i="27" s="1"/>
  <c r="AA317" i="27" s="1"/>
  <c r="Q317" i="26"/>
  <c r="X317" i="26" s="1"/>
  <c r="AE317" i="26" s="1"/>
  <c r="P317" i="26"/>
  <c r="W317" i="26" s="1"/>
  <c r="AD317" i="26" s="1"/>
  <c r="O317" i="26"/>
  <c r="V317" i="26" s="1"/>
  <c r="AC317" i="26" s="1"/>
  <c r="N317" i="26"/>
  <c r="U317" i="26" s="1"/>
  <c r="AB317" i="26" s="1"/>
  <c r="M317" i="26"/>
  <c r="T317" i="26" s="1"/>
  <c r="AA317" i="26" s="1"/>
  <c r="L317" i="26"/>
  <c r="S317" i="26" s="1"/>
  <c r="Z317" i="26" s="1"/>
  <c r="J317" i="26"/>
  <c r="H317" i="26"/>
  <c r="F317" i="26"/>
  <c r="I317" i="26"/>
  <c r="E317" i="26"/>
  <c r="G317" i="26"/>
  <c r="D318" i="26"/>
  <c r="B320" i="26"/>
  <c r="K318" i="26"/>
  <c r="Q317" i="14"/>
  <c r="O317" i="14"/>
  <c r="N317" i="14"/>
  <c r="M317" i="14"/>
  <c r="P317" i="14"/>
  <c r="L317" i="14"/>
  <c r="K318" i="14"/>
  <c r="B320" i="14"/>
  <c r="D318" i="14"/>
  <c r="J317" i="14"/>
  <c r="H317" i="14"/>
  <c r="I317" i="14"/>
  <c r="F317" i="14"/>
  <c r="E317" i="14"/>
  <c r="G317" i="14"/>
  <c r="Q317" i="32" l="1"/>
  <c r="X317" i="32" s="1"/>
  <c r="AE317" i="32" s="1"/>
  <c r="P317" i="32"/>
  <c r="W317" i="32" s="1"/>
  <c r="AD317" i="32" s="1"/>
  <c r="O317" i="32"/>
  <c r="V317" i="32" s="1"/>
  <c r="AC317" i="32" s="1"/>
  <c r="M317" i="32"/>
  <c r="T317" i="32" s="1"/>
  <c r="AA317" i="32" s="1"/>
  <c r="L317" i="32"/>
  <c r="S317" i="32" s="1"/>
  <c r="Z317" i="32" s="1"/>
  <c r="N317" i="32"/>
  <c r="U317" i="32" s="1"/>
  <c r="AB317" i="32" s="1"/>
  <c r="K318" i="32"/>
  <c r="D318" i="32"/>
  <c r="B320" i="32"/>
  <c r="E317" i="32"/>
  <c r="J317" i="32"/>
  <c r="I317" i="32"/>
  <c r="H317" i="32"/>
  <c r="G317" i="32"/>
  <c r="F317" i="32"/>
  <c r="K319" i="31"/>
  <c r="B321" i="31"/>
  <c r="D319" i="31"/>
  <c r="P318" i="31"/>
  <c r="W318" i="31" s="1"/>
  <c r="AD318" i="31" s="1"/>
  <c r="O318" i="31"/>
  <c r="V318" i="31" s="1"/>
  <c r="AC318" i="31" s="1"/>
  <c r="N318" i="31"/>
  <c r="U318" i="31" s="1"/>
  <c r="AB318" i="31" s="1"/>
  <c r="L318" i="31"/>
  <c r="S318" i="31" s="1"/>
  <c r="Z318" i="31" s="1"/>
  <c r="Q318" i="31"/>
  <c r="X318" i="31" s="1"/>
  <c r="AE318" i="31" s="1"/>
  <c r="M318" i="31"/>
  <c r="T318" i="31" s="1"/>
  <c r="AA318" i="31" s="1"/>
  <c r="G318" i="31"/>
  <c r="J318" i="31"/>
  <c r="I318" i="31"/>
  <c r="H318" i="31"/>
  <c r="F318" i="31"/>
  <c r="E318" i="31"/>
  <c r="Q318" i="27"/>
  <c r="X318" i="27" s="1"/>
  <c r="AE318" i="27" s="1"/>
  <c r="P318" i="27"/>
  <c r="W318" i="27" s="1"/>
  <c r="AD318" i="27" s="1"/>
  <c r="O318" i="27"/>
  <c r="V318" i="27" s="1"/>
  <c r="AC318" i="27" s="1"/>
  <c r="N318" i="27"/>
  <c r="U318" i="27" s="1"/>
  <c r="AB318" i="27" s="1"/>
  <c r="M318" i="27"/>
  <c r="T318" i="27" s="1"/>
  <c r="AA318" i="27" s="1"/>
  <c r="L318" i="27"/>
  <c r="S318" i="27" s="1"/>
  <c r="Z318" i="27" s="1"/>
  <c r="D319" i="27"/>
  <c r="B321" i="27"/>
  <c r="K319" i="27"/>
  <c r="H318" i="27"/>
  <c r="G318" i="27"/>
  <c r="F318" i="27"/>
  <c r="E318" i="27"/>
  <c r="J318" i="27"/>
  <c r="I318" i="27"/>
  <c r="P318" i="26"/>
  <c r="W318" i="26" s="1"/>
  <c r="AD318" i="26" s="1"/>
  <c r="N318" i="26"/>
  <c r="U318" i="26" s="1"/>
  <c r="AB318" i="26" s="1"/>
  <c r="Q318" i="26"/>
  <c r="X318" i="26" s="1"/>
  <c r="AE318" i="26" s="1"/>
  <c r="M318" i="26"/>
  <c r="T318" i="26" s="1"/>
  <c r="AA318" i="26" s="1"/>
  <c r="L318" i="26"/>
  <c r="S318" i="26" s="1"/>
  <c r="Z318" i="26" s="1"/>
  <c r="O318" i="26"/>
  <c r="V318" i="26" s="1"/>
  <c r="AC318" i="26" s="1"/>
  <c r="K319" i="26"/>
  <c r="B321" i="26"/>
  <c r="D319" i="26"/>
  <c r="F318" i="26"/>
  <c r="H318" i="26"/>
  <c r="G318" i="26"/>
  <c r="E318" i="26"/>
  <c r="J318" i="26"/>
  <c r="I318" i="26"/>
  <c r="K319" i="14"/>
  <c r="D319" i="14"/>
  <c r="B321" i="14"/>
  <c r="J318" i="14"/>
  <c r="F318" i="14"/>
  <c r="E318" i="14"/>
  <c r="I318" i="14"/>
  <c r="H318" i="14"/>
  <c r="G318" i="14"/>
  <c r="P318" i="14"/>
  <c r="Q318" i="14"/>
  <c r="M318" i="14"/>
  <c r="O318" i="14"/>
  <c r="N318" i="14"/>
  <c r="L318" i="14"/>
  <c r="J318" i="32" l="1"/>
  <c r="H318" i="32"/>
  <c r="G318" i="32"/>
  <c r="I318" i="32"/>
  <c r="F318" i="32"/>
  <c r="E318" i="32"/>
  <c r="B321" i="32"/>
  <c r="K319" i="32"/>
  <c r="D319" i="32"/>
  <c r="L318" i="32"/>
  <c r="S318" i="32" s="1"/>
  <c r="Z318" i="32" s="1"/>
  <c r="M318" i="32"/>
  <c r="T318" i="32" s="1"/>
  <c r="AA318" i="32" s="1"/>
  <c r="Q318" i="32"/>
  <c r="X318" i="32" s="1"/>
  <c r="AE318" i="32" s="1"/>
  <c r="P318" i="32"/>
  <c r="W318" i="32" s="1"/>
  <c r="AD318" i="32" s="1"/>
  <c r="O318" i="32"/>
  <c r="V318" i="32" s="1"/>
  <c r="AC318" i="32" s="1"/>
  <c r="N318" i="32"/>
  <c r="U318" i="32" s="1"/>
  <c r="AB318" i="32" s="1"/>
  <c r="J319" i="31"/>
  <c r="I319" i="31"/>
  <c r="G319" i="31"/>
  <c r="F319" i="31"/>
  <c r="H319" i="31"/>
  <c r="E319" i="31"/>
  <c r="D320" i="31"/>
  <c r="B322" i="31"/>
  <c r="K320" i="31"/>
  <c r="N319" i="31"/>
  <c r="U319" i="31" s="1"/>
  <c r="AB319" i="31" s="1"/>
  <c r="Q319" i="31"/>
  <c r="X319" i="31" s="1"/>
  <c r="AE319" i="31" s="1"/>
  <c r="P319" i="31"/>
  <c r="W319" i="31" s="1"/>
  <c r="AD319" i="31" s="1"/>
  <c r="O319" i="31"/>
  <c r="V319" i="31" s="1"/>
  <c r="AC319" i="31" s="1"/>
  <c r="M319" i="31"/>
  <c r="T319" i="31" s="1"/>
  <c r="AA319" i="31" s="1"/>
  <c r="L319" i="31"/>
  <c r="S319" i="31" s="1"/>
  <c r="Z319" i="31" s="1"/>
  <c r="I319" i="27"/>
  <c r="H319" i="27"/>
  <c r="G319" i="27"/>
  <c r="F319" i="27"/>
  <c r="E319" i="27"/>
  <c r="J319" i="27"/>
  <c r="B322" i="27"/>
  <c r="K320" i="27"/>
  <c r="D320" i="27"/>
  <c r="P319" i="27"/>
  <c r="W319" i="27" s="1"/>
  <c r="AD319" i="27" s="1"/>
  <c r="O319" i="27"/>
  <c r="V319" i="27" s="1"/>
  <c r="AC319" i="27" s="1"/>
  <c r="N319" i="27"/>
  <c r="U319" i="27" s="1"/>
  <c r="AB319" i="27" s="1"/>
  <c r="Q319" i="27"/>
  <c r="X319" i="27" s="1"/>
  <c r="AE319" i="27" s="1"/>
  <c r="M319" i="27"/>
  <c r="T319" i="27" s="1"/>
  <c r="AA319" i="27" s="1"/>
  <c r="L319" i="27"/>
  <c r="S319" i="27" s="1"/>
  <c r="Z319" i="27" s="1"/>
  <c r="J319" i="26"/>
  <c r="I319" i="26"/>
  <c r="H319" i="26"/>
  <c r="G319" i="26"/>
  <c r="F319" i="26"/>
  <c r="E319" i="26"/>
  <c r="D320" i="26"/>
  <c r="K320" i="26"/>
  <c r="B322" i="26"/>
  <c r="N319" i="26"/>
  <c r="U319" i="26" s="1"/>
  <c r="AB319" i="26" s="1"/>
  <c r="M319" i="26"/>
  <c r="T319" i="26" s="1"/>
  <c r="AA319" i="26" s="1"/>
  <c r="L319" i="26"/>
  <c r="S319" i="26" s="1"/>
  <c r="Z319" i="26" s="1"/>
  <c r="Q319" i="26"/>
  <c r="X319" i="26" s="1"/>
  <c r="AE319" i="26" s="1"/>
  <c r="P319" i="26"/>
  <c r="W319" i="26" s="1"/>
  <c r="AD319" i="26" s="1"/>
  <c r="O319" i="26"/>
  <c r="V319" i="26" s="1"/>
  <c r="AC319" i="26" s="1"/>
  <c r="K320" i="14"/>
  <c r="D320" i="14"/>
  <c r="B322" i="14"/>
  <c r="E319" i="14"/>
  <c r="J319" i="14"/>
  <c r="I319" i="14"/>
  <c r="H319" i="14"/>
  <c r="G319" i="14"/>
  <c r="F319" i="14"/>
  <c r="M319" i="14"/>
  <c r="L319" i="14"/>
  <c r="Q319" i="14"/>
  <c r="N319" i="14"/>
  <c r="P319" i="14"/>
  <c r="O319" i="14"/>
  <c r="B322" i="32" l="1"/>
  <c r="K320" i="32"/>
  <c r="D320" i="32"/>
  <c r="Q319" i="32"/>
  <c r="X319" i="32" s="1"/>
  <c r="AE319" i="32" s="1"/>
  <c r="O319" i="32"/>
  <c r="V319" i="32" s="1"/>
  <c r="AC319" i="32" s="1"/>
  <c r="N319" i="32"/>
  <c r="U319" i="32" s="1"/>
  <c r="AB319" i="32" s="1"/>
  <c r="P319" i="32"/>
  <c r="W319" i="32" s="1"/>
  <c r="AD319" i="32" s="1"/>
  <c r="M319" i="32"/>
  <c r="T319" i="32" s="1"/>
  <c r="AA319" i="32" s="1"/>
  <c r="L319" i="32"/>
  <c r="S319" i="32" s="1"/>
  <c r="Z319" i="32" s="1"/>
  <c r="G319" i="32"/>
  <c r="F319" i="32"/>
  <c r="E319" i="32"/>
  <c r="J319" i="32"/>
  <c r="I319" i="32"/>
  <c r="H319" i="32"/>
  <c r="F320" i="31"/>
  <c r="E320" i="31"/>
  <c r="I320" i="31"/>
  <c r="J320" i="31"/>
  <c r="H320" i="31"/>
  <c r="G320" i="31"/>
  <c r="Q320" i="31"/>
  <c r="X320" i="31" s="1"/>
  <c r="AE320" i="31" s="1"/>
  <c r="P320" i="31"/>
  <c r="W320" i="31" s="1"/>
  <c r="AD320" i="31" s="1"/>
  <c r="N320" i="31"/>
  <c r="U320" i="31" s="1"/>
  <c r="AB320" i="31" s="1"/>
  <c r="M320" i="31"/>
  <c r="T320" i="31" s="1"/>
  <c r="AA320" i="31" s="1"/>
  <c r="L320" i="31"/>
  <c r="S320" i="31" s="1"/>
  <c r="Z320" i="31" s="1"/>
  <c r="O320" i="31"/>
  <c r="V320" i="31" s="1"/>
  <c r="AC320" i="31" s="1"/>
  <c r="B323" i="31"/>
  <c r="K321" i="31"/>
  <c r="D321" i="31"/>
  <c r="L320" i="27"/>
  <c r="S320" i="27" s="1"/>
  <c r="Z320" i="27" s="1"/>
  <c r="P320" i="27"/>
  <c r="W320" i="27" s="1"/>
  <c r="AD320" i="27" s="1"/>
  <c r="O320" i="27"/>
  <c r="V320" i="27" s="1"/>
  <c r="AC320" i="27" s="1"/>
  <c r="N320" i="27"/>
  <c r="U320" i="27" s="1"/>
  <c r="AB320" i="27" s="1"/>
  <c r="M320" i="27"/>
  <c r="T320" i="27" s="1"/>
  <c r="AA320" i="27" s="1"/>
  <c r="Q320" i="27"/>
  <c r="X320" i="27" s="1"/>
  <c r="AE320" i="27" s="1"/>
  <c r="B323" i="27"/>
  <c r="K321" i="27"/>
  <c r="D321" i="27"/>
  <c r="J320" i="27"/>
  <c r="I320" i="27"/>
  <c r="H320" i="27"/>
  <c r="G320" i="27"/>
  <c r="F320" i="27"/>
  <c r="E320" i="27"/>
  <c r="D321" i="26"/>
  <c r="B323" i="26"/>
  <c r="K321" i="26"/>
  <c r="J320" i="26"/>
  <c r="I320" i="26"/>
  <c r="H320" i="26"/>
  <c r="F320" i="26"/>
  <c r="G320" i="26"/>
  <c r="E320" i="26"/>
  <c r="Q320" i="26"/>
  <c r="X320" i="26" s="1"/>
  <c r="AE320" i="26" s="1"/>
  <c r="P320" i="26"/>
  <c r="W320" i="26" s="1"/>
  <c r="AD320" i="26" s="1"/>
  <c r="O320" i="26"/>
  <c r="V320" i="26" s="1"/>
  <c r="AC320" i="26" s="1"/>
  <c r="N320" i="26"/>
  <c r="U320" i="26" s="1"/>
  <c r="AB320" i="26" s="1"/>
  <c r="M320" i="26"/>
  <c r="T320" i="26" s="1"/>
  <c r="AA320" i="26" s="1"/>
  <c r="L320" i="26"/>
  <c r="S320" i="26" s="1"/>
  <c r="Z320" i="26" s="1"/>
  <c r="B323" i="14"/>
  <c r="K321" i="14"/>
  <c r="D321" i="14"/>
  <c r="J320" i="14"/>
  <c r="I320" i="14"/>
  <c r="H320" i="14"/>
  <c r="E320" i="14"/>
  <c r="G320" i="14"/>
  <c r="F320" i="14"/>
  <c r="N320" i="14"/>
  <c r="M320" i="14"/>
  <c r="L320" i="14"/>
  <c r="P320" i="14"/>
  <c r="O320" i="14"/>
  <c r="Q320" i="14"/>
  <c r="N320" i="32" l="1"/>
  <c r="U320" i="32" s="1"/>
  <c r="AB320" i="32" s="1"/>
  <c r="M320" i="32"/>
  <c r="T320" i="32" s="1"/>
  <c r="AA320" i="32" s="1"/>
  <c r="L320" i="32"/>
  <c r="S320" i="32" s="1"/>
  <c r="Z320" i="32" s="1"/>
  <c r="P320" i="32"/>
  <c r="W320" i="32" s="1"/>
  <c r="AD320" i="32" s="1"/>
  <c r="O320" i="32"/>
  <c r="V320" i="32" s="1"/>
  <c r="AC320" i="32" s="1"/>
  <c r="Q320" i="32"/>
  <c r="X320" i="32" s="1"/>
  <c r="AE320" i="32" s="1"/>
  <c r="J320" i="32"/>
  <c r="I320" i="32"/>
  <c r="H320" i="32"/>
  <c r="F320" i="32"/>
  <c r="E320" i="32"/>
  <c r="G320" i="32"/>
  <c r="D321" i="32"/>
  <c r="B323" i="32"/>
  <c r="K321" i="32"/>
  <c r="I321" i="31"/>
  <c r="H321" i="31"/>
  <c r="G321" i="31"/>
  <c r="J321" i="31"/>
  <c r="F321" i="31"/>
  <c r="E321" i="31"/>
  <c r="M321" i="31"/>
  <c r="T321" i="31" s="1"/>
  <c r="AA321" i="31" s="1"/>
  <c r="L321" i="31"/>
  <c r="S321" i="31" s="1"/>
  <c r="Z321" i="31" s="1"/>
  <c r="P321" i="31"/>
  <c r="W321" i="31" s="1"/>
  <c r="AD321" i="31" s="1"/>
  <c r="Q321" i="31"/>
  <c r="X321" i="31" s="1"/>
  <c r="AE321" i="31" s="1"/>
  <c r="O321" i="31"/>
  <c r="V321" i="31" s="1"/>
  <c r="AC321" i="31" s="1"/>
  <c r="N321" i="31"/>
  <c r="U321" i="31" s="1"/>
  <c r="AB321" i="31" s="1"/>
  <c r="D322" i="31"/>
  <c r="K322" i="31"/>
  <c r="B324" i="31"/>
  <c r="H321" i="27"/>
  <c r="G321" i="27"/>
  <c r="F321" i="27"/>
  <c r="E321" i="27"/>
  <c r="J321" i="27"/>
  <c r="I321" i="27"/>
  <c r="D322" i="27"/>
  <c r="K322" i="27"/>
  <c r="B324" i="27"/>
  <c r="Q321" i="27"/>
  <c r="X321" i="27" s="1"/>
  <c r="AE321" i="27" s="1"/>
  <c r="P321" i="27"/>
  <c r="W321" i="27" s="1"/>
  <c r="AD321" i="27" s="1"/>
  <c r="O321" i="27"/>
  <c r="V321" i="27" s="1"/>
  <c r="AC321" i="27" s="1"/>
  <c r="N321" i="27"/>
  <c r="U321" i="27" s="1"/>
  <c r="AB321" i="27" s="1"/>
  <c r="M321" i="27"/>
  <c r="T321" i="27" s="1"/>
  <c r="AA321" i="27" s="1"/>
  <c r="L321" i="27"/>
  <c r="S321" i="27" s="1"/>
  <c r="Z321" i="27" s="1"/>
  <c r="K322" i="26"/>
  <c r="B324" i="26"/>
  <c r="D322" i="26"/>
  <c r="Q321" i="26"/>
  <c r="X321" i="26" s="1"/>
  <c r="AE321" i="26" s="1"/>
  <c r="P321" i="26"/>
  <c r="W321" i="26" s="1"/>
  <c r="AD321" i="26" s="1"/>
  <c r="N321" i="26"/>
  <c r="U321" i="26" s="1"/>
  <c r="AB321" i="26" s="1"/>
  <c r="O321" i="26"/>
  <c r="V321" i="26" s="1"/>
  <c r="AC321" i="26" s="1"/>
  <c r="M321" i="26"/>
  <c r="T321" i="26" s="1"/>
  <c r="AA321" i="26" s="1"/>
  <c r="L321" i="26"/>
  <c r="S321" i="26" s="1"/>
  <c r="Z321" i="26" s="1"/>
  <c r="F321" i="26"/>
  <c r="E321" i="26"/>
  <c r="I321" i="26"/>
  <c r="H321" i="26"/>
  <c r="G321" i="26"/>
  <c r="J321" i="26"/>
  <c r="M321" i="14"/>
  <c r="Q321" i="14"/>
  <c r="O321" i="14"/>
  <c r="L321" i="14"/>
  <c r="P321" i="14"/>
  <c r="N321" i="14"/>
  <c r="I321" i="14"/>
  <c r="E321" i="14"/>
  <c r="J321" i="14"/>
  <c r="H321" i="14"/>
  <c r="G321" i="14"/>
  <c r="F321" i="14"/>
  <c r="K322" i="14"/>
  <c r="D322" i="14"/>
  <c r="B324" i="14"/>
  <c r="Q321" i="32" l="1"/>
  <c r="X321" i="32" s="1"/>
  <c r="AE321" i="32" s="1"/>
  <c r="P321" i="32"/>
  <c r="W321" i="32" s="1"/>
  <c r="AD321" i="32" s="1"/>
  <c r="O321" i="32"/>
  <c r="V321" i="32" s="1"/>
  <c r="AC321" i="32" s="1"/>
  <c r="N321" i="32"/>
  <c r="U321" i="32" s="1"/>
  <c r="AB321" i="32" s="1"/>
  <c r="M321" i="32"/>
  <c r="T321" i="32" s="1"/>
  <c r="AA321" i="32" s="1"/>
  <c r="L321" i="32"/>
  <c r="S321" i="32" s="1"/>
  <c r="Z321" i="32" s="1"/>
  <c r="D322" i="32"/>
  <c r="K322" i="32"/>
  <c r="B324" i="32"/>
  <c r="I321" i="32"/>
  <c r="H321" i="32"/>
  <c r="G321" i="32"/>
  <c r="E321" i="32"/>
  <c r="J321" i="32"/>
  <c r="F321" i="32"/>
  <c r="B325" i="31"/>
  <c r="K323" i="31"/>
  <c r="D323" i="31"/>
  <c r="P322" i="31"/>
  <c r="W322" i="31" s="1"/>
  <c r="AD322" i="31" s="1"/>
  <c r="O322" i="31"/>
  <c r="V322" i="31" s="1"/>
  <c r="AC322" i="31" s="1"/>
  <c r="N322" i="31"/>
  <c r="U322" i="31" s="1"/>
  <c r="AB322" i="31" s="1"/>
  <c r="Q322" i="31"/>
  <c r="X322" i="31" s="1"/>
  <c r="AE322" i="31" s="1"/>
  <c r="M322" i="31"/>
  <c r="T322" i="31" s="1"/>
  <c r="AA322" i="31" s="1"/>
  <c r="L322" i="31"/>
  <c r="S322" i="31" s="1"/>
  <c r="Z322" i="31" s="1"/>
  <c r="H322" i="31"/>
  <c r="G322" i="31"/>
  <c r="F322" i="31"/>
  <c r="I322" i="31"/>
  <c r="E322" i="31"/>
  <c r="J322" i="31"/>
  <c r="B325" i="27"/>
  <c r="K323" i="27"/>
  <c r="D323" i="27"/>
  <c r="J322" i="27"/>
  <c r="I322" i="27"/>
  <c r="H322" i="27"/>
  <c r="G322" i="27"/>
  <c r="F322" i="27"/>
  <c r="E322" i="27"/>
  <c r="P322" i="27"/>
  <c r="W322" i="27" s="1"/>
  <c r="AD322" i="27" s="1"/>
  <c r="O322" i="27"/>
  <c r="V322" i="27" s="1"/>
  <c r="AC322" i="27" s="1"/>
  <c r="N322" i="27"/>
  <c r="U322" i="27" s="1"/>
  <c r="AB322" i="27" s="1"/>
  <c r="M322" i="27"/>
  <c r="T322" i="27" s="1"/>
  <c r="AA322" i="27" s="1"/>
  <c r="L322" i="27"/>
  <c r="S322" i="27" s="1"/>
  <c r="Z322" i="27" s="1"/>
  <c r="Q322" i="27"/>
  <c r="X322" i="27" s="1"/>
  <c r="AE322" i="27" s="1"/>
  <c r="D323" i="26"/>
  <c r="B325" i="26"/>
  <c r="K323" i="26"/>
  <c r="J322" i="26"/>
  <c r="I322" i="26"/>
  <c r="H322" i="26"/>
  <c r="F322" i="26"/>
  <c r="G322" i="26"/>
  <c r="E322" i="26"/>
  <c r="N322" i="26"/>
  <c r="U322" i="26" s="1"/>
  <c r="AB322" i="26" s="1"/>
  <c r="M322" i="26"/>
  <c r="T322" i="26" s="1"/>
  <c r="AA322" i="26" s="1"/>
  <c r="L322" i="26"/>
  <c r="S322" i="26" s="1"/>
  <c r="Z322" i="26" s="1"/>
  <c r="Q322" i="26"/>
  <c r="X322" i="26" s="1"/>
  <c r="AE322" i="26" s="1"/>
  <c r="P322" i="26"/>
  <c r="W322" i="26" s="1"/>
  <c r="AD322" i="26" s="1"/>
  <c r="O322" i="26"/>
  <c r="V322" i="26" s="1"/>
  <c r="AC322" i="26" s="1"/>
  <c r="G322" i="14"/>
  <c r="F322" i="14"/>
  <c r="E322" i="14"/>
  <c r="I322" i="14"/>
  <c r="H322" i="14"/>
  <c r="J322" i="14"/>
  <c r="M322" i="14"/>
  <c r="L322" i="14"/>
  <c r="Q322" i="14"/>
  <c r="P322" i="14"/>
  <c r="O322" i="14"/>
  <c r="N322" i="14"/>
  <c r="K323" i="14"/>
  <c r="D323" i="14"/>
  <c r="B325" i="14"/>
  <c r="K323" i="32" l="1"/>
  <c r="B325" i="32"/>
  <c r="D323" i="32"/>
  <c r="J322" i="32"/>
  <c r="E322" i="32"/>
  <c r="I322" i="32"/>
  <c r="H322" i="32"/>
  <c r="G322" i="32"/>
  <c r="F322" i="32"/>
  <c r="P322" i="32"/>
  <c r="W322" i="32" s="1"/>
  <c r="AD322" i="32" s="1"/>
  <c r="O322" i="32"/>
  <c r="V322" i="32" s="1"/>
  <c r="AC322" i="32" s="1"/>
  <c r="N322" i="32"/>
  <c r="U322" i="32" s="1"/>
  <c r="AB322" i="32" s="1"/>
  <c r="L322" i="32"/>
  <c r="S322" i="32" s="1"/>
  <c r="Z322" i="32" s="1"/>
  <c r="Q322" i="32"/>
  <c r="X322" i="32" s="1"/>
  <c r="AE322" i="32" s="1"/>
  <c r="M322" i="32"/>
  <c r="T322" i="32" s="1"/>
  <c r="AA322" i="32" s="1"/>
  <c r="J323" i="31"/>
  <c r="I323" i="31"/>
  <c r="F323" i="31"/>
  <c r="E323" i="31"/>
  <c r="G323" i="31"/>
  <c r="H323" i="31"/>
  <c r="O323" i="31"/>
  <c r="V323" i="31" s="1"/>
  <c r="AC323" i="31" s="1"/>
  <c r="N323" i="31"/>
  <c r="U323" i="31" s="1"/>
  <c r="AB323" i="31" s="1"/>
  <c r="M323" i="31"/>
  <c r="T323" i="31" s="1"/>
  <c r="AA323" i="31" s="1"/>
  <c r="Q323" i="31"/>
  <c r="X323" i="31" s="1"/>
  <c r="AE323" i="31" s="1"/>
  <c r="P323" i="31"/>
  <c r="W323" i="31" s="1"/>
  <c r="AD323" i="31" s="1"/>
  <c r="L323" i="31"/>
  <c r="S323" i="31" s="1"/>
  <c r="Z323" i="31" s="1"/>
  <c r="D324" i="31"/>
  <c r="B326" i="31"/>
  <c r="K324" i="31"/>
  <c r="J323" i="27"/>
  <c r="I323" i="27"/>
  <c r="H323" i="27"/>
  <c r="G323" i="27"/>
  <c r="F323" i="27"/>
  <c r="E323" i="27"/>
  <c r="L323" i="27"/>
  <c r="S323" i="27" s="1"/>
  <c r="Z323" i="27" s="1"/>
  <c r="Q323" i="27"/>
  <c r="X323" i="27" s="1"/>
  <c r="AE323" i="27" s="1"/>
  <c r="P323" i="27"/>
  <c r="W323" i="27" s="1"/>
  <c r="AD323" i="27" s="1"/>
  <c r="O323" i="27"/>
  <c r="V323" i="27" s="1"/>
  <c r="AC323" i="27" s="1"/>
  <c r="N323" i="27"/>
  <c r="U323" i="27" s="1"/>
  <c r="AB323" i="27" s="1"/>
  <c r="M323" i="27"/>
  <c r="T323" i="27" s="1"/>
  <c r="AA323" i="27" s="1"/>
  <c r="D324" i="27"/>
  <c r="B326" i="27"/>
  <c r="K324" i="27"/>
  <c r="D324" i="26"/>
  <c r="B326" i="26"/>
  <c r="K324" i="26"/>
  <c r="Q323" i="26"/>
  <c r="X323" i="26" s="1"/>
  <c r="AE323" i="26" s="1"/>
  <c r="P323" i="26"/>
  <c r="W323" i="26" s="1"/>
  <c r="AD323" i="26" s="1"/>
  <c r="N323" i="26"/>
  <c r="U323" i="26" s="1"/>
  <c r="AB323" i="26" s="1"/>
  <c r="O323" i="26"/>
  <c r="V323" i="26" s="1"/>
  <c r="AC323" i="26" s="1"/>
  <c r="M323" i="26"/>
  <c r="T323" i="26" s="1"/>
  <c r="AA323" i="26" s="1"/>
  <c r="L323" i="26"/>
  <c r="S323" i="26" s="1"/>
  <c r="Z323" i="26" s="1"/>
  <c r="J323" i="26"/>
  <c r="I323" i="26"/>
  <c r="H323" i="26"/>
  <c r="F323" i="26"/>
  <c r="E323" i="26"/>
  <c r="G323" i="26"/>
  <c r="E323" i="14"/>
  <c r="J323" i="14"/>
  <c r="I323" i="14"/>
  <c r="H323" i="14"/>
  <c r="G323" i="14"/>
  <c r="F323" i="14"/>
  <c r="K324" i="14"/>
  <c r="B326" i="14"/>
  <c r="D324" i="14"/>
  <c r="M323" i="14"/>
  <c r="L323" i="14"/>
  <c r="O323" i="14"/>
  <c r="P323" i="14"/>
  <c r="Q323" i="14"/>
  <c r="N323" i="14"/>
  <c r="J323" i="32" l="1"/>
  <c r="I323" i="32"/>
  <c r="G323" i="32"/>
  <c r="F323" i="32"/>
  <c r="E323" i="32"/>
  <c r="H323" i="32"/>
  <c r="D324" i="32"/>
  <c r="B326" i="32"/>
  <c r="K324" i="32"/>
  <c r="Q323" i="32"/>
  <c r="X323" i="32" s="1"/>
  <c r="AE323" i="32" s="1"/>
  <c r="P323" i="32"/>
  <c r="W323" i="32" s="1"/>
  <c r="AD323" i="32" s="1"/>
  <c r="N323" i="32"/>
  <c r="U323" i="32" s="1"/>
  <c r="AB323" i="32" s="1"/>
  <c r="M323" i="32"/>
  <c r="T323" i="32" s="1"/>
  <c r="AA323" i="32" s="1"/>
  <c r="L323" i="32"/>
  <c r="S323" i="32" s="1"/>
  <c r="Z323" i="32" s="1"/>
  <c r="O323" i="32"/>
  <c r="V323" i="32" s="1"/>
  <c r="AC323" i="32" s="1"/>
  <c r="Q324" i="31"/>
  <c r="X324" i="31" s="1"/>
  <c r="AE324" i="31" s="1"/>
  <c r="P324" i="31"/>
  <c r="W324" i="31" s="1"/>
  <c r="AD324" i="31" s="1"/>
  <c r="M324" i="31"/>
  <c r="T324" i="31" s="1"/>
  <c r="AA324" i="31" s="1"/>
  <c r="O324" i="31"/>
  <c r="V324" i="31" s="1"/>
  <c r="AC324" i="31" s="1"/>
  <c r="N324" i="31"/>
  <c r="U324" i="31" s="1"/>
  <c r="AB324" i="31" s="1"/>
  <c r="L324" i="31"/>
  <c r="S324" i="31" s="1"/>
  <c r="Z324" i="31" s="1"/>
  <c r="B327" i="31"/>
  <c r="D325" i="31"/>
  <c r="K325" i="31"/>
  <c r="J324" i="31"/>
  <c r="I324" i="31"/>
  <c r="H324" i="31"/>
  <c r="F324" i="31"/>
  <c r="E324" i="31"/>
  <c r="G324" i="31"/>
  <c r="Q324" i="27"/>
  <c r="X324" i="27" s="1"/>
  <c r="AE324" i="27" s="1"/>
  <c r="P324" i="27"/>
  <c r="W324" i="27" s="1"/>
  <c r="AD324" i="27" s="1"/>
  <c r="O324" i="27"/>
  <c r="V324" i="27" s="1"/>
  <c r="AC324" i="27" s="1"/>
  <c r="N324" i="27"/>
  <c r="U324" i="27" s="1"/>
  <c r="AB324" i="27" s="1"/>
  <c r="M324" i="27"/>
  <c r="T324" i="27" s="1"/>
  <c r="AA324" i="27" s="1"/>
  <c r="L324" i="27"/>
  <c r="S324" i="27" s="1"/>
  <c r="Z324" i="27" s="1"/>
  <c r="D325" i="27"/>
  <c r="K325" i="27"/>
  <c r="B327" i="27"/>
  <c r="H324" i="27"/>
  <c r="G324" i="27"/>
  <c r="F324" i="27"/>
  <c r="E324" i="27"/>
  <c r="J324" i="27"/>
  <c r="I324" i="27"/>
  <c r="Q324" i="26"/>
  <c r="X324" i="26" s="1"/>
  <c r="AE324" i="26" s="1"/>
  <c r="P324" i="26"/>
  <c r="W324" i="26" s="1"/>
  <c r="AD324" i="26" s="1"/>
  <c r="N324" i="26"/>
  <c r="U324" i="26" s="1"/>
  <c r="AB324" i="26" s="1"/>
  <c r="M324" i="26"/>
  <c r="T324" i="26" s="1"/>
  <c r="AA324" i="26" s="1"/>
  <c r="O324" i="26"/>
  <c r="V324" i="26" s="1"/>
  <c r="AC324" i="26" s="1"/>
  <c r="L324" i="26"/>
  <c r="S324" i="26" s="1"/>
  <c r="Z324" i="26" s="1"/>
  <c r="B327" i="26"/>
  <c r="K325" i="26"/>
  <c r="D325" i="26"/>
  <c r="F324" i="26"/>
  <c r="E324" i="26"/>
  <c r="J324" i="26"/>
  <c r="H324" i="26"/>
  <c r="G324" i="26"/>
  <c r="I324" i="26"/>
  <c r="B327" i="14"/>
  <c r="D325" i="14"/>
  <c r="K325" i="14"/>
  <c r="I324" i="14"/>
  <c r="H324" i="14"/>
  <c r="J324" i="14"/>
  <c r="G324" i="14"/>
  <c r="E324" i="14"/>
  <c r="F324" i="14"/>
  <c r="M324" i="14"/>
  <c r="O324" i="14"/>
  <c r="N324" i="14"/>
  <c r="L324" i="14"/>
  <c r="Q324" i="14"/>
  <c r="P324" i="14"/>
  <c r="F324" i="32" l="1"/>
  <c r="E324" i="32"/>
  <c r="J324" i="32"/>
  <c r="I324" i="32"/>
  <c r="H324" i="32"/>
  <c r="G324" i="32"/>
  <c r="Q324" i="32"/>
  <c r="X324" i="32" s="1"/>
  <c r="AE324" i="32" s="1"/>
  <c r="P324" i="32"/>
  <c r="W324" i="32" s="1"/>
  <c r="AD324" i="32" s="1"/>
  <c r="N324" i="32"/>
  <c r="U324" i="32" s="1"/>
  <c r="AB324" i="32" s="1"/>
  <c r="M324" i="32"/>
  <c r="T324" i="32" s="1"/>
  <c r="AA324" i="32" s="1"/>
  <c r="L324" i="32"/>
  <c r="S324" i="32" s="1"/>
  <c r="Z324" i="32" s="1"/>
  <c r="O324" i="32"/>
  <c r="V324" i="32" s="1"/>
  <c r="AC324" i="32" s="1"/>
  <c r="B327" i="32"/>
  <c r="K325" i="32"/>
  <c r="D325" i="32"/>
  <c r="E325" i="31"/>
  <c r="H325" i="31"/>
  <c r="J325" i="31"/>
  <c r="I325" i="31"/>
  <c r="G325" i="31"/>
  <c r="F325" i="31"/>
  <c r="Q325" i="31"/>
  <c r="X325" i="31" s="1"/>
  <c r="AE325" i="31" s="1"/>
  <c r="P325" i="31"/>
  <c r="W325" i="31" s="1"/>
  <c r="AD325" i="31" s="1"/>
  <c r="O325" i="31"/>
  <c r="V325" i="31" s="1"/>
  <c r="AC325" i="31" s="1"/>
  <c r="M325" i="31"/>
  <c r="T325" i="31" s="1"/>
  <c r="AA325" i="31" s="1"/>
  <c r="L325" i="31"/>
  <c r="S325" i="31" s="1"/>
  <c r="Z325" i="31" s="1"/>
  <c r="N325" i="31"/>
  <c r="U325" i="31" s="1"/>
  <c r="AB325" i="31" s="1"/>
  <c r="K326" i="31"/>
  <c r="D326" i="31"/>
  <c r="B328" i="31"/>
  <c r="K326" i="27"/>
  <c r="B328" i="27"/>
  <c r="D326" i="27"/>
  <c r="P325" i="27"/>
  <c r="W325" i="27" s="1"/>
  <c r="AD325" i="27" s="1"/>
  <c r="O325" i="27"/>
  <c r="V325" i="27" s="1"/>
  <c r="AC325" i="27" s="1"/>
  <c r="N325" i="27"/>
  <c r="U325" i="27" s="1"/>
  <c r="AB325" i="27" s="1"/>
  <c r="M325" i="27"/>
  <c r="T325" i="27" s="1"/>
  <c r="AA325" i="27" s="1"/>
  <c r="Q325" i="27"/>
  <c r="X325" i="27" s="1"/>
  <c r="AE325" i="27" s="1"/>
  <c r="L325" i="27"/>
  <c r="S325" i="27" s="1"/>
  <c r="Z325" i="27" s="1"/>
  <c r="J325" i="27"/>
  <c r="I325" i="27"/>
  <c r="H325" i="27"/>
  <c r="G325" i="27"/>
  <c r="F325" i="27"/>
  <c r="E325" i="27"/>
  <c r="N325" i="26"/>
  <c r="U325" i="26" s="1"/>
  <c r="AB325" i="26" s="1"/>
  <c r="M325" i="26"/>
  <c r="T325" i="26" s="1"/>
  <c r="AA325" i="26" s="1"/>
  <c r="L325" i="26"/>
  <c r="S325" i="26" s="1"/>
  <c r="Z325" i="26" s="1"/>
  <c r="P325" i="26"/>
  <c r="W325" i="26" s="1"/>
  <c r="AD325" i="26" s="1"/>
  <c r="O325" i="26"/>
  <c r="V325" i="26" s="1"/>
  <c r="AC325" i="26" s="1"/>
  <c r="Q325" i="26"/>
  <c r="X325" i="26" s="1"/>
  <c r="AE325" i="26" s="1"/>
  <c r="B328" i="26"/>
  <c r="K326" i="26"/>
  <c r="D326" i="26"/>
  <c r="J325" i="26"/>
  <c r="I325" i="26"/>
  <c r="H325" i="26"/>
  <c r="G325" i="26"/>
  <c r="F325" i="26"/>
  <c r="E325" i="26"/>
  <c r="F325" i="14"/>
  <c r="E325" i="14"/>
  <c r="J325" i="14"/>
  <c r="H325" i="14"/>
  <c r="G325" i="14"/>
  <c r="I325" i="14"/>
  <c r="Q325" i="14"/>
  <c r="P325" i="14"/>
  <c r="O325" i="14"/>
  <c r="N325" i="14"/>
  <c r="M325" i="14"/>
  <c r="L325" i="14"/>
  <c r="D326" i="14"/>
  <c r="B328" i="14"/>
  <c r="K326" i="14"/>
  <c r="I325" i="32" l="1"/>
  <c r="H325" i="32"/>
  <c r="G325" i="32"/>
  <c r="F325" i="32"/>
  <c r="J325" i="32"/>
  <c r="E325" i="32"/>
  <c r="M325" i="32"/>
  <c r="T325" i="32" s="1"/>
  <c r="AA325" i="32" s="1"/>
  <c r="L325" i="32"/>
  <c r="S325" i="32" s="1"/>
  <c r="Z325" i="32" s="1"/>
  <c r="Q325" i="32"/>
  <c r="X325" i="32" s="1"/>
  <c r="AE325" i="32" s="1"/>
  <c r="P325" i="32"/>
  <c r="W325" i="32" s="1"/>
  <c r="AD325" i="32" s="1"/>
  <c r="O325" i="32"/>
  <c r="V325" i="32" s="1"/>
  <c r="AC325" i="32" s="1"/>
  <c r="N325" i="32"/>
  <c r="U325" i="32" s="1"/>
  <c r="AB325" i="32" s="1"/>
  <c r="B328" i="32"/>
  <c r="D326" i="32"/>
  <c r="K326" i="32"/>
  <c r="J326" i="31"/>
  <c r="H326" i="31"/>
  <c r="G326" i="31"/>
  <c r="F326" i="31"/>
  <c r="I326" i="31"/>
  <c r="E326" i="31"/>
  <c r="B329" i="31"/>
  <c r="K327" i="31"/>
  <c r="D327" i="31"/>
  <c r="L326" i="31"/>
  <c r="S326" i="31" s="1"/>
  <c r="Z326" i="31" s="1"/>
  <c r="O326" i="31"/>
  <c r="V326" i="31" s="1"/>
  <c r="AC326" i="31" s="1"/>
  <c r="Q326" i="31"/>
  <c r="X326" i="31" s="1"/>
  <c r="AE326" i="31" s="1"/>
  <c r="P326" i="31"/>
  <c r="W326" i="31" s="1"/>
  <c r="AD326" i="31" s="1"/>
  <c r="N326" i="31"/>
  <c r="U326" i="31" s="1"/>
  <c r="AB326" i="31" s="1"/>
  <c r="M326" i="31"/>
  <c r="T326" i="31" s="1"/>
  <c r="AA326" i="31" s="1"/>
  <c r="K327" i="27"/>
  <c r="D327" i="27"/>
  <c r="B329" i="27"/>
  <c r="J326" i="27"/>
  <c r="I326" i="27"/>
  <c r="F326" i="27"/>
  <c r="E326" i="27"/>
  <c r="G326" i="27"/>
  <c r="H326" i="27"/>
  <c r="L326" i="27"/>
  <c r="S326" i="27" s="1"/>
  <c r="Z326" i="27" s="1"/>
  <c r="Q326" i="27"/>
  <c r="X326" i="27" s="1"/>
  <c r="AE326" i="27" s="1"/>
  <c r="P326" i="27"/>
  <c r="W326" i="27" s="1"/>
  <c r="AD326" i="27" s="1"/>
  <c r="O326" i="27"/>
  <c r="V326" i="27" s="1"/>
  <c r="AC326" i="27" s="1"/>
  <c r="N326" i="27"/>
  <c r="U326" i="27" s="1"/>
  <c r="AB326" i="27" s="1"/>
  <c r="M326" i="27"/>
  <c r="T326" i="27" s="1"/>
  <c r="AA326" i="27" s="1"/>
  <c r="Q326" i="26"/>
  <c r="X326" i="26" s="1"/>
  <c r="AE326" i="26" s="1"/>
  <c r="P326" i="26"/>
  <c r="W326" i="26" s="1"/>
  <c r="AD326" i="26" s="1"/>
  <c r="N326" i="26"/>
  <c r="U326" i="26" s="1"/>
  <c r="AB326" i="26" s="1"/>
  <c r="M326" i="26"/>
  <c r="T326" i="26" s="1"/>
  <c r="AA326" i="26" s="1"/>
  <c r="O326" i="26"/>
  <c r="V326" i="26" s="1"/>
  <c r="AC326" i="26" s="1"/>
  <c r="L326" i="26"/>
  <c r="S326" i="26" s="1"/>
  <c r="Z326" i="26" s="1"/>
  <c r="J326" i="26"/>
  <c r="I326" i="26"/>
  <c r="H326" i="26"/>
  <c r="G326" i="26"/>
  <c r="F326" i="26"/>
  <c r="E326" i="26"/>
  <c r="B329" i="26"/>
  <c r="D327" i="26"/>
  <c r="K327" i="26"/>
  <c r="M326" i="14"/>
  <c r="L326" i="14"/>
  <c r="O326" i="14"/>
  <c r="N326" i="14"/>
  <c r="Q326" i="14"/>
  <c r="P326" i="14"/>
  <c r="D327" i="14"/>
  <c r="K327" i="14"/>
  <c r="B329" i="14"/>
  <c r="H326" i="14"/>
  <c r="G326" i="14"/>
  <c r="F326" i="14"/>
  <c r="J326" i="14"/>
  <c r="I326" i="14"/>
  <c r="E326" i="14"/>
  <c r="P326" i="32" l="1"/>
  <c r="W326" i="32" s="1"/>
  <c r="AD326" i="32" s="1"/>
  <c r="O326" i="32"/>
  <c r="V326" i="32" s="1"/>
  <c r="AC326" i="32" s="1"/>
  <c r="N326" i="32"/>
  <c r="U326" i="32" s="1"/>
  <c r="AB326" i="32" s="1"/>
  <c r="M326" i="32"/>
  <c r="T326" i="32" s="1"/>
  <c r="AA326" i="32" s="1"/>
  <c r="Q326" i="32"/>
  <c r="X326" i="32" s="1"/>
  <c r="AE326" i="32" s="1"/>
  <c r="L326" i="32"/>
  <c r="S326" i="32" s="1"/>
  <c r="Z326" i="32" s="1"/>
  <c r="H326" i="32"/>
  <c r="G326" i="32"/>
  <c r="F326" i="32"/>
  <c r="E326" i="32"/>
  <c r="J326" i="32"/>
  <c r="I326" i="32"/>
  <c r="D327" i="32"/>
  <c r="B329" i="32"/>
  <c r="K327" i="32"/>
  <c r="B330" i="31"/>
  <c r="D328" i="31"/>
  <c r="K328" i="31"/>
  <c r="O327" i="31"/>
  <c r="V327" i="31" s="1"/>
  <c r="AC327" i="31" s="1"/>
  <c r="N327" i="31"/>
  <c r="U327" i="31" s="1"/>
  <c r="AB327" i="31" s="1"/>
  <c r="M327" i="31"/>
  <c r="T327" i="31" s="1"/>
  <c r="AA327" i="31" s="1"/>
  <c r="Q327" i="31"/>
  <c r="X327" i="31" s="1"/>
  <c r="AE327" i="31" s="1"/>
  <c r="P327" i="31"/>
  <c r="W327" i="31" s="1"/>
  <c r="AD327" i="31" s="1"/>
  <c r="L327" i="31"/>
  <c r="S327" i="31" s="1"/>
  <c r="Z327" i="31" s="1"/>
  <c r="G327" i="31"/>
  <c r="F327" i="31"/>
  <c r="J327" i="31"/>
  <c r="I327" i="31"/>
  <c r="H327" i="31"/>
  <c r="E327" i="31"/>
  <c r="H327" i="27"/>
  <c r="G327" i="27"/>
  <c r="F327" i="27"/>
  <c r="E327" i="27"/>
  <c r="J327" i="27"/>
  <c r="I327" i="27"/>
  <c r="B330" i="27"/>
  <c r="D328" i="27"/>
  <c r="K328" i="27"/>
  <c r="Q327" i="27"/>
  <c r="X327" i="27" s="1"/>
  <c r="AE327" i="27" s="1"/>
  <c r="M327" i="27"/>
  <c r="T327" i="27" s="1"/>
  <c r="AA327" i="27" s="1"/>
  <c r="L327" i="27"/>
  <c r="S327" i="27" s="1"/>
  <c r="Z327" i="27" s="1"/>
  <c r="N327" i="27"/>
  <c r="U327" i="27" s="1"/>
  <c r="AB327" i="27" s="1"/>
  <c r="P327" i="27"/>
  <c r="W327" i="27" s="1"/>
  <c r="AD327" i="27" s="1"/>
  <c r="O327" i="27"/>
  <c r="V327" i="27" s="1"/>
  <c r="AC327" i="27" s="1"/>
  <c r="F327" i="26"/>
  <c r="E327" i="26"/>
  <c r="G327" i="26"/>
  <c r="J327" i="26"/>
  <c r="I327" i="26"/>
  <c r="H327" i="26"/>
  <c r="Q327" i="26"/>
  <c r="X327" i="26" s="1"/>
  <c r="AE327" i="26" s="1"/>
  <c r="P327" i="26"/>
  <c r="W327" i="26" s="1"/>
  <c r="AD327" i="26" s="1"/>
  <c r="O327" i="26"/>
  <c r="V327" i="26" s="1"/>
  <c r="AC327" i="26" s="1"/>
  <c r="N327" i="26"/>
  <c r="U327" i="26" s="1"/>
  <c r="AB327" i="26" s="1"/>
  <c r="M327" i="26"/>
  <c r="T327" i="26" s="1"/>
  <c r="AA327" i="26" s="1"/>
  <c r="L327" i="26"/>
  <c r="S327" i="26" s="1"/>
  <c r="Z327" i="26" s="1"/>
  <c r="B330" i="26"/>
  <c r="K328" i="26"/>
  <c r="D328" i="26"/>
  <c r="K328" i="14"/>
  <c r="D328" i="14"/>
  <c r="B330" i="14"/>
  <c r="J327" i="14"/>
  <c r="H327" i="14"/>
  <c r="G327" i="14"/>
  <c r="F327" i="14"/>
  <c r="E327" i="14"/>
  <c r="I327" i="14"/>
  <c r="M327" i="14"/>
  <c r="L327" i="14"/>
  <c r="Q327" i="14"/>
  <c r="P327" i="14"/>
  <c r="O327" i="14"/>
  <c r="N327" i="14"/>
  <c r="Q327" i="32" l="1"/>
  <c r="X327" i="32" s="1"/>
  <c r="AE327" i="32" s="1"/>
  <c r="O327" i="32"/>
  <c r="V327" i="32" s="1"/>
  <c r="AC327" i="32" s="1"/>
  <c r="N327" i="32"/>
  <c r="U327" i="32" s="1"/>
  <c r="AB327" i="32" s="1"/>
  <c r="M327" i="32"/>
  <c r="T327" i="32" s="1"/>
  <c r="AA327" i="32" s="1"/>
  <c r="L327" i="32"/>
  <c r="S327" i="32" s="1"/>
  <c r="Z327" i="32" s="1"/>
  <c r="P327" i="32"/>
  <c r="W327" i="32" s="1"/>
  <c r="AD327" i="32" s="1"/>
  <c r="B330" i="32"/>
  <c r="D328" i="32"/>
  <c r="K328" i="32"/>
  <c r="G327" i="32"/>
  <c r="E327" i="32"/>
  <c r="F327" i="32"/>
  <c r="H327" i="32"/>
  <c r="J327" i="32"/>
  <c r="I327" i="32"/>
  <c r="J328" i="31"/>
  <c r="I328" i="31"/>
  <c r="H328" i="31"/>
  <c r="F328" i="31"/>
  <c r="E328" i="31"/>
  <c r="G328" i="31"/>
  <c r="N328" i="31"/>
  <c r="U328" i="31" s="1"/>
  <c r="AB328" i="31" s="1"/>
  <c r="M328" i="31"/>
  <c r="T328" i="31" s="1"/>
  <c r="AA328" i="31" s="1"/>
  <c r="Q328" i="31"/>
  <c r="X328" i="31" s="1"/>
  <c r="AE328" i="31" s="1"/>
  <c r="L328" i="31"/>
  <c r="S328" i="31" s="1"/>
  <c r="Z328" i="31" s="1"/>
  <c r="P328" i="31"/>
  <c r="W328" i="31" s="1"/>
  <c r="AD328" i="31" s="1"/>
  <c r="O328" i="31"/>
  <c r="V328" i="31" s="1"/>
  <c r="AC328" i="31" s="1"/>
  <c r="D329" i="31"/>
  <c r="K329" i="31"/>
  <c r="B331" i="31"/>
  <c r="N328" i="27"/>
  <c r="U328" i="27" s="1"/>
  <c r="AB328" i="27" s="1"/>
  <c r="Q328" i="27"/>
  <c r="X328" i="27" s="1"/>
  <c r="AE328" i="27" s="1"/>
  <c r="P328" i="27"/>
  <c r="W328" i="27" s="1"/>
  <c r="AD328" i="27" s="1"/>
  <c r="O328" i="27"/>
  <c r="V328" i="27" s="1"/>
  <c r="AC328" i="27" s="1"/>
  <c r="L328" i="27"/>
  <c r="S328" i="27" s="1"/>
  <c r="Z328" i="27" s="1"/>
  <c r="M328" i="27"/>
  <c r="T328" i="27" s="1"/>
  <c r="AA328" i="27" s="1"/>
  <c r="K329" i="27"/>
  <c r="B331" i="27"/>
  <c r="D329" i="27"/>
  <c r="J328" i="27"/>
  <c r="I328" i="27"/>
  <c r="G328" i="27"/>
  <c r="F328" i="27"/>
  <c r="E328" i="27"/>
  <c r="H328" i="27"/>
  <c r="J328" i="26"/>
  <c r="I328" i="26"/>
  <c r="H328" i="26"/>
  <c r="G328" i="26"/>
  <c r="E328" i="26"/>
  <c r="F328" i="26"/>
  <c r="N328" i="26"/>
  <c r="U328" i="26" s="1"/>
  <c r="AB328" i="26" s="1"/>
  <c r="M328" i="26"/>
  <c r="T328" i="26" s="1"/>
  <c r="AA328" i="26" s="1"/>
  <c r="Q328" i="26"/>
  <c r="X328" i="26" s="1"/>
  <c r="AE328" i="26" s="1"/>
  <c r="P328" i="26"/>
  <c r="W328" i="26" s="1"/>
  <c r="AD328" i="26" s="1"/>
  <c r="O328" i="26"/>
  <c r="V328" i="26" s="1"/>
  <c r="AC328" i="26" s="1"/>
  <c r="L328" i="26"/>
  <c r="S328" i="26" s="1"/>
  <c r="Z328" i="26" s="1"/>
  <c r="D329" i="26"/>
  <c r="B331" i="26"/>
  <c r="K329" i="26"/>
  <c r="J328" i="14"/>
  <c r="F328" i="14"/>
  <c r="E328" i="14"/>
  <c r="I328" i="14"/>
  <c r="H328" i="14"/>
  <c r="G328" i="14"/>
  <c r="B331" i="14"/>
  <c r="D329" i="14"/>
  <c r="K329" i="14"/>
  <c r="M328" i="14"/>
  <c r="L328" i="14"/>
  <c r="Q328" i="14"/>
  <c r="O328" i="14"/>
  <c r="N328" i="14"/>
  <c r="P328" i="14"/>
  <c r="G328" i="32" l="1"/>
  <c r="F328" i="32"/>
  <c r="E328" i="32"/>
  <c r="I328" i="32"/>
  <c r="H328" i="32"/>
  <c r="J328" i="32"/>
  <c r="K329" i="32"/>
  <c r="D329" i="32"/>
  <c r="B331" i="32"/>
  <c r="N328" i="32"/>
  <c r="U328" i="32" s="1"/>
  <c r="AB328" i="32" s="1"/>
  <c r="M328" i="32"/>
  <c r="T328" i="32" s="1"/>
  <c r="AA328" i="32" s="1"/>
  <c r="L328" i="32"/>
  <c r="S328" i="32" s="1"/>
  <c r="Z328" i="32" s="1"/>
  <c r="Q328" i="32"/>
  <c r="X328" i="32" s="1"/>
  <c r="AE328" i="32" s="1"/>
  <c r="P328" i="32"/>
  <c r="W328" i="32" s="1"/>
  <c r="AD328" i="32" s="1"/>
  <c r="O328" i="32"/>
  <c r="V328" i="32" s="1"/>
  <c r="AC328" i="32" s="1"/>
  <c r="D330" i="31"/>
  <c r="K330" i="31"/>
  <c r="B332" i="31"/>
  <c r="Q329" i="31"/>
  <c r="X329" i="31" s="1"/>
  <c r="AE329" i="31" s="1"/>
  <c r="P329" i="31"/>
  <c r="W329" i="31" s="1"/>
  <c r="AD329" i="31" s="1"/>
  <c r="O329" i="31"/>
  <c r="V329" i="31" s="1"/>
  <c r="AC329" i="31" s="1"/>
  <c r="N329" i="31"/>
  <c r="U329" i="31" s="1"/>
  <c r="AB329" i="31" s="1"/>
  <c r="M329" i="31"/>
  <c r="T329" i="31" s="1"/>
  <c r="AA329" i="31" s="1"/>
  <c r="L329" i="31"/>
  <c r="S329" i="31" s="1"/>
  <c r="Z329" i="31" s="1"/>
  <c r="I329" i="31"/>
  <c r="H329" i="31"/>
  <c r="E329" i="31"/>
  <c r="J329" i="31"/>
  <c r="G329" i="31"/>
  <c r="F329" i="31"/>
  <c r="Q329" i="27"/>
  <c r="X329" i="27" s="1"/>
  <c r="AE329" i="27" s="1"/>
  <c r="L329" i="27"/>
  <c r="S329" i="27" s="1"/>
  <c r="Z329" i="27" s="1"/>
  <c r="P329" i="27"/>
  <c r="W329" i="27" s="1"/>
  <c r="AD329" i="27" s="1"/>
  <c r="O329" i="27"/>
  <c r="V329" i="27" s="1"/>
  <c r="AC329" i="27" s="1"/>
  <c r="N329" i="27"/>
  <c r="U329" i="27" s="1"/>
  <c r="AB329" i="27" s="1"/>
  <c r="M329" i="27"/>
  <c r="T329" i="27" s="1"/>
  <c r="AA329" i="27" s="1"/>
  <c r="K330" i="27"/>
  <c r="B332" i="27"/>
  <c r="D330" i="27"/>
  <c r="J329" i="27"/>
  <c r="F329" i="27"/>
  <c r="E329" i="27"/>
  <c r="I329" i="27"/>
  <c r="H329" i="27"/>
  <c r="G329" i="27"/>
  <c r="Q329" i="26"/>
  <c r="X329" i="26" s="1"/>
  <c r="AE329" i="26" s="1"/>
  <c r="P329" i="26"/>
  <c r="W329" i="26" s="1"/>
  <c r="AD329" i="26" s="1"/>
  <c r="O329" i="26"/>
  <c r="V329" i="26" s="1"/>
  <c r="AC329" i="26" s="1"/>
  <c r="N329" i="26"/>
  <c r="U329" i="26" s="1"/>
  <c r="AB329" i="26" s="1"/>
  <c r="M329" i="26"/>
  <c r="T329" i="26" s="1"/>
  <c r="AA329" i="26" s="1"/>
  <c r="L329" i="26"/>
  <c r="S329" i="26" s="1"/>
  <c r="Z329" i="26" s="1"/>
  <c r="D330" i="26"/>
  <c r="B332" i="26"/>
  <c r="K330" i="26"/>
  <c r="J329" i="26"/>
  <c r="I329" i="26"/>
  <c r="E329" i="26"/>
  <c r="F329" i="26"/>
  <c r="H329" i="26"/>
  <c r="G329" i="26"/>
  <c r="K330" i="14"/>
  <c r="B332" i="14"/>
  <c r="D330" i="14"/>
  <c r="H329" i="14"/>
  <c r="E329" i="14"/>
  <c r="J329" i="14"/>
  <c r="I329" i="14"/>
  <c r="G329" i="14"/>
  <c r="F329" i="14"/>
  <c r="Q329" i="14"/>
  <c r="M329" i="14"/>
  <c r="N329" i="14"/>
  <c r="L329" i="14"/>
  <c r="P329" i="14"/>
  <c r="O329" i="14"/>
  <c r="Q329" i="32" l="1"/>
  <c r="X329" i="32" s="1"/>
  <c r="AE329" i="32" s="1"/>
  <c r="P329" i="32"/>
  <c r="W329" i="32" s="1"/>
  <c r="AD329" i="32" s="1"/>
  <c r="O329" i="32"/>
  <c r="V329" i="32" s="1"/>
  <c r="AC329" i="32" s="1"/>
  <c r="M329" i="32"/>
  <c r="T329" i="32" s="1"/>
  <c r="AA329" i="32" s="1"/>
  <c r="L329" i="32"/>
  <c r="S329" i="32" s="1"/>
  <c r="Z329" i="32" s="1"/>
  <c r="N329" i="32"/>
  <c r="U329" i="32" s="1"/>
  <c r="AB329" i="32" s="1"/>
  <c r="I329" i="32"/>
  <c r="H329" i="32"/>
  <c r="G329" i="32"/>
  <c r="J329" i="32"/>
  <c r="F329" i="32"/>
  <c r="E329" i="32"/>
  <c r="D330" i="32"/>
  <c r="B332" i="32"/>
  <c r="K330" i="32"/>
  <c r="P330" i="31"/>
  <c r="W330" i="31" s="1"/>
  <c r="AD330" i="31" s="1"/>
  <c r="O330" i="31"/>
  <c r="V330" i="31" s="1"/>
  <c r="AC330" i="31" s="1"/>
  <c r="L330" i="31"/>
  <c r="S330" i="31" s="1"/>
  <c r="Z330" i="31" s="1"/>
  <c r="N330" i="31"/>
  <c r="U330" i="31" s="1"/>
  <c r="AB330" i="31" s="1"/>
  <c r="Q330" i="31"/>
  <c r="X330" i="31" s="1"/>
  <c r="AE330" i="31" s="1"/>
  <c r="M330" i="31"/>
  <c r="T330" i="31" s="1"/>
  <c r="AA330" i="31" s="1"/>
  <c r="K331" i="31"/>
  <c r="D331" i="31"/>
  <c r="B333" i="31"/>
  <c r="J330" i="31"/>
  <c r="H330" i="31"/>
  <c r="G330" i="31"/>
  <c r="F330" i="31"/>
  <c r="I330" i="31"/>
  <c r="E330" i="31"/>
  <c r="F330" i="27"/>
  <c r="J330" i="27"/>
  <c r="I330" i="27"/>
  <c r="H330" i="27"/>
  <c r="G330" i="27"/>
  <c r="E330" i="27"/>
  <c r="O330" i="27"/>
  <c r="V330" i="27" s="1"/>
  <c r="AC330" i="27" s="1"/>
  <c r="N330" i="27"/>
  <c r="U330" i="27" s="1"/>
  <c r="AB330" i="27" s="1"/>
  <c r="M330" i="27"/>
  <c r="T330" i="27" s="1"/>
  <c r="AA330" i="27" s="1"/>
  <c r="Q330" i="27"/>
  <c r="X330" i="27" s="1"/>
  <c r="AE330" i="27" s="1"/>
  <c r="P330" i="27"/>
  <c r="W330" i="27" s="1"/>
  <c r="AD330" i="27" s="1"/>
  <c r="L330" i="27"/>
  <c r="S330" i="27" s="1"/>
  <c r="Z330" i="27" s="1"/>
  <c r="B333" i="27"/>
  <c r="K331" i="27"/>
  <c r="D331" i="27"/>
  <c r="Q330" i="26"/>
  <c r="X330" i="26" s="1"/>
  <c r="AE330" i="26" s="1"/>
  <c r="M330" i="26"/>
  <c r="T330" i="26" s="1"/>
  <c r="AA330" i="26" s="1"/>
  <c r="P330" i="26"/>
  <c r="W330" i="26" s="1"/>
  <c r="AD330" i="26" s="1"/>
  <c r="O330" i="26"/>
  <c r="V330" i="26" s="1"/>
  <c r="AC330" i="26" s="1"/>
  <c r="N330" i="26"/>
  <c r="U330" i="26" s="1"/>
  <c r="AB330" i="26" s="1"/>
  <c r="L330" i="26"/>
  <c r="S330" i="26" s="1"/>
  <c r="Z330" i="26" s="1"/>
  <c r="F330" i="26"/>
  <c r="E330" i="26"/>
  <c r="I330" i="26"/>
  <c r="H330" i="26"/>
  <c r="G330" i="26"/>
  <c r="J330" i="26"/>
  <c r="K331" i="26"/>
  <c r="B333" i="26"/>
  <c r="D331" i="26"/>
  <c r="B333" i="14"/>
  <c r="D331" i="14"/>
  <c r="K331" i="14"/>
  <c r="J330" i="14"/>
  <c r="I330" i="14"/>
  <c r="E330" i="14"/>
  <c r="H330" i="14"/>
  <c r="G330" i="14"/>
  <c r="F330" i="14"/>
  <c r="Q330" i="14"/>
  <c r="N330" i="14"/>
  <c r="P330" i="14"/>
  <c r="O330" i="14"/>
  <c r="M330" i="14"/>
  <c r="L330" i="14"/>
  <c r="P330" i="32" l="1"/>
  <c r="W330" i="32" s="1"/>
  <c r="AD330" i="32" s="1"/>
  <c r="O330" i="32"/>
  <c r="V330" i="32" s="1"/>
  <c r="AC330" i="32" s="1"/>
  <c r="N330" i="32"/>
  <c r="U330" i="32" s="1"/>
  <c r="AB330" i="32" s="1"/>
  <c r="Q330" i="32"/>
  <c r="X330" i="32" s="1"/>
  <c r="AE330" i="32" s="1"/>
  <c r="M330" i="32"/>
  <c r="T330" i="32" s="1"/>
  <c r="AA330" i="32" s="1"/>
  <c r="L330" i="32"/>
  <c r="S330" i="32" s="1"/>
  <c r="Z330" i="32" s="1"/>
  <c r="K331" i="32"/>
  <c r="D331" i="32"/>
  <c r="B333" i="32"/>
  <c r="J330" i="32"/>
  <c r="I330" i="32"/>
  <c r="G330" i="32"/>
  <c r="F330" i="32"/>
  <c r="E330" i="32"/>
  <c r="H330" i="32"/>
  <c r="B334" i="31"/>
  <c r="D332" i="31"/>
  <c r="K332" i="31"/>
  <c r="J331" i="31"/>
  <c r="G331" i="31"/>
  <c r="F331" i="31"/>
  <c r="E331" i="31"/>
  <c r="I331" i="31"/>
  <c r="H331" i="31"/>
  <c r="Q331" i="31"/>
  <c r="X331" i="31" s="1"/>
  <c r="AE331" i="31" s="1"/>
  <c r="P331" i="31"/>
  <c r="W331" i="31" s="1"/>
  <c r="AD331" i="31" s="1"/>
  <c r="N331" i="31"/>
  <c r="U331" i="31" s="1"/>
  <c r="AB331" i="31" s="1"/>
  <c r="M331" i="31"/>
  <c r="T331" i="31" s="1"/>
  <c r="AA331" i="31" s="1"/>
  <c r="L331" i="31"/>
  <c r="S331" i="31" s="1"/>
  <c r="Z331" i="31" s="1"/>
  <c r="O331" i="31"/>
  <c r="V331" i="31" s="1"/>
  <c r="AC331" i="31" s="1"/>
  <c r="N331" i="27"/>
  <c r="U331" i="27" s="1"/>
  <c r="AB331" i="27" s="1"/>
  <c r="L331" i="27"/>
  <c r="S331" i="27" s="1"/>
  <c r="Z331" i="27" s="1"/>
  <c r="Q331" i="27"/>
  <c r="X331" i="27" s="1"/>
  <c r="AE331" i="27" s="1"/>
  <c r="M331" i="27"/>
  <c r="T331" i="27" s="1"/>
  <c r="AA331" i="27" s="1"/>
  <c r="P331" i="27"/>
  <c r="W331" i="27" s="1"/>
  <c r="AD331" i="27" s="1"/>
  <c r="O331" i="27"/>
  <c r="V331" i="27" s="1"/>
  <c r="AC331" i="27" s="1"/>
  <c r="J331" i="27"/>
  <c r="I331" i="27"/>
  <c r="G331" i="27"/>
  <c r="F331" i="27"/>
  <c r="E331" i="27"/>
  <c r="H331" i="27"/>
  <c r="K332" i="27"/>
  <c r="B334" i="27"/>
  <c r="D332" i="27"/>
  <c r="I331" i="26"/>
  <c r="J331" i="26"/>
  <c r="H331" i="26"/>
  <c r="G331" i="26"/>
  <c r="F331" i="26"/>
  <c r="E331" i="26"/>
  <c r="K332" i="26"/>
  <c r="D332" i="26"/>
  <c r="B334" i="26"/>
  <c r="N331" i="26"/>
  <c r="U331" i="26" s="1"/>
  <c r="AB331" i="26" s="1"/>
  <c r="M331" i="26"/>
  <c r="T331" i="26" s="1"/>
  <c r="AA331" i="26" s="1"/>
  <c r="L331" i="26"/>
  <c r="S331" i="26" s="1"/>
  <c r="Z331" i="26" s="1"/>
  <c r="P331" i="26"/>
  <c r="W331" i="26" s="1"/>
  <c r="AD331" i="26" s="1"/>
  <c r="O331" i="26"/>
  <c r="V331" i="26" s="1"/>
  <c r="AC331" i="26" s="1"/>
  <c r="Q331" i="26"/>
  <c r="X331" i="26" s="1"/>
  <c r="AE331" i="26" s="1"/>
  <c r="E331" i="14"/>
  <c r="J331" i="14"/>
  <c r="H331" i="14"/>
  <c r="F331" i="14"/>
  <c r="I331" i="14"/>
  <c r="G331" i="14"/>
  <c r="M331" i="14"/>
  <c r="Q331" i="14"/>
  <c r="L331" i="14"/>
  <c r="P331" i="14"/>
  <c r="O331" i="14"/>
  <c r="N331" i="14"/>
  <c r="K332" i="14"/>
  <c r="B334" i="14"/>
  <c r="D332" i="14"/>
  <c r="J331" i="32" l="1"/>
  <c r="I331" i="32"/>
  <c r="H331" i="32"/>
  <c r="G331" i="32"/>
  <c r="F331" i="32"/>
  <c r="E331" i="32"/>
  <c r="P331" i="32"/>
  <c r="W331" i="32" s="1"/>
  <c r="AD331" i="32" s="1"/>
  <c r="O331" i="32"/>
  <c r="V331" i="32" s="1"/>
  <c r="AC331" i="32" s="1"/>
  <c r="N331" i="32"/>
  <c r="U331" i="32" s="1"/>
  <c r="AB331" i="32" s="1"/>
  <c r="L331" i="32"/>
  <c r="S331" i="32" s="1"/>
  <c r="Z331" i="32" s="1"/>
  <c r="Q331" i="32"/>
  <c r="X331" i="32" s="1"/>
  <c r="AE331" i="32" s="1"/>
  <c r="M331" i="32"/>
  <c r="T331" i="32" s="1"/>
  <c r="AA331" i="32" s="1"/>
  <c r="D332" i="32"/>
  <c r="K332" i="32"/>
  <c r="B334" i="32"/>
  <c r="Q332" i="31"/>
  <c r="X332" i="31" s="1"/>
  <c r="AE332" i="31" s="1"/>
  <c r="N332" i="31"/>
  <c r="U332" i="31" s="1"/>
  <c r="AB332" i="31" s="1"/>
  <c r="M332" i="31"/>
  <c r="T332" i="31" s="1"/>
  <c r="AA332" i="31" s="1"/>
  <c r="L332" i="31"/>
  <c r="S332" i="31" s="1"/>
  <c r="Z332" i="31" s="1"/>
  <c r="P332" i="31"/>
  <c r="W332" i="31" s="1"/>
  <c r="AD332" i="31" s="1"/>
  <c r="O332" i="31"/>
  <c r="V332" i="31" s="1"/>
  <c r="AC332" i="31" s="1"/>
  <c r="F332" i="31"/>
  <c r="E332" i="31"/>
  <c r="J332" i="31"/>
  <c r="I332" i="31"/>
  <c r="H332" i="31"/>
  <c r="G332" i="31"/>
  <c r="B335" i="31"/>
  <c r="K333" i="31"/>
  <c r="D333" i="31"/>
  <c r="J332" i="27"/>
  <c r="G332" i="27"/>
  <c r="F332" i="27"/>
  <c r="E332" i="27"/>
  <c r="I332" i="27"/>
  <c r="H332" i="27"/>
  <c r="B335" i="27"/>
  <c r="D333" i="27"/>
  <c r="K333" i="27"/>
  <c r="Q332" i="27"/>
  <c r="X332" i="27" s="1"/>
  <c r="AE332" i="27" s="1"/>
  <c r="O332" i="27"/>
  <c r="V332" i="27" s="1"/>
  <c r="AC332" i="27" s="1"/>
  <c r="N332" i="27"/>
  <c r="U332" i="27" s="1"/>
  <c r="AB332" i="27" s="1"/>
  <c r="M332" i="27"/>
  <c r="T332" i="27" s="1"/>
  <c r="AA332" i="27" s="1"/>
  <c r="L332" i="27"/>
  <c r="S332" i="27" s="1"/>
  <c r="Z332" i="27" s="1"/>
  <c r="P332" i="27"/>
  <c r="W332" i="27" s="1"/>
  <c r="AD332" i="27" s="1"/>
  <c r="B335" i="26"/>
  <c r="D333" i="26"/>
  <c r="K333" i="26"/>
  <c r="Q332" i="26"/>
  <c r="X332" i="26" s="1"/>
  <c r="AE332" i="26" s="1"/>
  <c r="P332" i="26"/>
  <c r="W332" i="26" s="1"/>
  <c r="AD332" i="26" s="1"/>
  <c r="O332" i="26"/>
  <c r="V332" i="26" s="1"/>
  <c r="AC332" i="26" s="1"/>
  <c r="N332" i="26"/>
  <c r="U332" i="26" s="1"/>
  <c r="AB332" i="26" s="1"/>
  <c r="M332" i="26"/>
  <c r="T332" i="26" s="1"/>
  <c r="AA332" i="26" s="1"/>
  <c r="L332" i="26"/>
  <c r="S332" i="26" s="1"/>
  <c r="Z332" i="26" s="1"/>
  <c r="J332" i="26"/>
  <c r="I332" i="26"/>
  <c r="E332" i="26"/>
  <c r="G332" i="26"/>
  <c r="F332" i="26"/>
  <c r="H332" i="26"/>
  <c r="I332" i="14"/>
  <c r="H332" i="14"/>
  <c r="G332" i="14"/>
  <c r="J332" i="14"/>
  <c r="E332" i="14"/>
  <c r="F332" i="14"/>
  <c r="B335" i="14"/>
  <c r="D333" i="14"/>
  <c r="K333" i="14"/>
  <c r="N332" i="14"/>
  <c r="Q332" i="14"/>
  <c r="P332" i="14"/>
  <c r="M332" i="14"/>
  <c r="L332" i="14"/>
  <c r="O332" i="14"/>
  <c r="B335" i="32" l="1"/>
  <c r="K333" i="32"/>
  <c r="D333" i="32"/>
  <c r="Q332" i="32"/>
  <c r="X332" i="32" s="1"/>
  <c r="AE332" i="32" s="1"/>
  <c r="P332" i="32"/>
  <c r="W332" i="32" s="1"/>
  <c r="AD332" i="32" s="1"/>
  <c r="O332" i="32"/>
  <c r="V332" i="32" s="1"/>
  <c r="AC332" i="32" s="1"/>
  <c r="N332" i="32"/>
  <c r="U332" i="32" s="1"/>
  <c r="AB332" i="32" s="1"/>
  <c r="M332" i="32"/>
  <c r="T332" i="32" s="1"/>
  <c r="AA332" i="32" s="1"/>
  <c r="L332" i="32"/>
  <c r="S332" i="32" s="1"/>
  <c r="Z332" i="32" s="1"/>
  <c r="F332" i="32"/>
  <c r="E332" i="32"/>
  <c r="G332" i="32"/>
  <c r="J332" i="32"/>
  <c r="I332" i="32"/>
  <c r="H332" i="32"/>
  <c r="I333" i="31"/>
  <c r="H333" i="31"/>
  <c r="G333" i="31"/>
  <c r="J333" i="31"/>
  <c r="F333" i="31"/>
  <c r="E333" i="31"/>
  <c r="M333" i="31"/>
  <c r="T333" i="31" s="1"/>
  <c r="AA333" i="31" s="1"/>
  <c r="L333" i="31"/>
  <c r="S333" i="31" s="1"/>
  <c r="Z333" i="31" s="1"/>
  <c r="Q333" i="31"/>
  <c r="X333" i="31" s="1"/>
  <c r="AE333" i="31" s="1"/>
  <c r="P333" i="31"/>
  <c r="W333" i="31" s="1"/>
  <c r="AD333" i="31" s="1"/>
  <c r="N333" i="31"/>
  <c r="U333" i="31" s="1"/>
  <c r="AB333" i="31" s="1"/>
  <c r="O333" i="31"/>
  <c r="V333" i="31" s="1"/>
  <c r="AC333" i="31" s="1"/>
  <c r="D334" i="31"/>
  <c r="B336" i="31"/>
  <c r="K334" i="31"/>
  <c r="O333" i="27"/>
  <c r="V333" i="27" s="1"/>
  <c r="AC333" i="27" s="1"/>
  <c r="N333" i="27"/>
  <c r="U333" i="27" s="1"/>
  <c r="AB333" i="27" s="1"/>
  <c r="M333" i="27"/>
  <c r="T333" i="27" s="1"/>
  <c r="AA333" i="27" s="1"/>
  <c r="Q333" i="27"/>
  <c r="X333" i="27" s="1"/>
  <c r="AE333" i="27" s="1"/>
  <c r="P333" i="27"/>
  <c r="W333" i="27" s="1"/>
  <c r="AD333" i="27" s="1"/>
  <c r="L333" i="27"/>
  <c r="S333" i="27" s="1"/>
  <c r="Z333" i="27" s="1"/>
  <c r="F333" i="27"/>
  <c r="I333" i="27"/>
  <c r="G333" i="27"/>
  <c r="E333" i="27"/>
  <c r="J333" i="27"/>
  <c r="H333" i="27"/>
  <c r="B336" i="27"/>
  <c r="K334" i="27"/>
  <c r="D334" i="27"/>
  <c r="F333" i="26"/>
  <c r="E333" i="26"/>
  <c r="G333" i="26"/>
  <c r="J333" i="26"/>
  <c r="I333" i="26"/>
  <c r="H333" i="26"/>
  <c r="Q333" i="26"/>
  <c r="X333" i="26" s="1"/>
  <c r="AE333" i="26" s="1"/>
  <c r="N333" i="26"/>
  <c r="U333" i="26" s="1"/>
  <c r="AB333" i="26" s="1"/>
  <c r="M333" i="26"/>
  <c r="T333" i="26" s="1"/>
  <c r="AA333" i="26" s="1"/>
  <c r="P333" i="26"/>
  <c r="W333" i="26" s="1"/>
  <c r="AD333" i="26" s="1"/>
  <c r="L333" i="26"/>
  <c r="S333" i="26" s="1"/>
  <c r="Z333" i="26" s="1"/>
  <c r="O333" i="26"/>
  <c r="V333" i="26" s="1"/>
  <c r="AC333" i="26" s="1"/>
  <c r="K334" i="26"/>
  <c r="D334" i="26"/>
  <c r="B336" i="26"/>
  <c r="N333" i="14"/>
  <c r="M333" i="14"/>
  <c r="O333" i="14"/>
  <c r="Q333" i="14"/>
  <c r="P333" i="14"/>
  <c r="L333" i="14"/>
  <c r="K334" i="14"/>
  <c r="B336" i="14"/>
  <c r="D334" i="14"/>
  <c r="I333" i="14"/>
  <c r="H333" i="14"/>
  <c r="G333" i="14"/>
  <c r="F333" i="14"/>
  <c r="E333" i="14"/>
  <c r="J333" i="14"/>
  <c r="M333" i="32" l="1"/>
  <c r="T333" i="32" s="1"/>
  <c r="AA333" i="32" s="1"/>
  <c r="L333" i="32"/>
  <c r="S333" i="32" s="1"/>
  <c r="Z333" i="32" s="1"/>
  <c r="Q333" i="32"/>
  <c r="X333" i="32" s="1"/>
  <c r="AE333" i="32" s="1"/>
  <c r="P333" i="32"/>
  <c r="W333" i="32" s="1"/>
  <c r="AD333" i="32" s="1"/>
  <c r="N333" i="32"/>
  <c r="U333" i="32" s="1"/>
  <c r="AB333" i="32" s="1"/>
  <c r="O333" i="32"/>
  <c r="V333" i="32" s="1"/>
  <c r="AC333" i="32" s="1"/>
  <c r="J333" i="32"/>
  <c r="I333" i="32"/>
  <c r="F333" i="32"/>
  <c r="H333" i="32"/>
  <c r="G333" i="32"/>
  <c r="E333" i="32"/>
  <c r="D334" i="32"/>
  <c r="B336" i="32"/>
  <c r="K334" i="32"/>
  <c r="P334" i="31"/>
  <c r="W334" i="31" s="1"/>
  <c r="AD334" i="31" s="1"/>
  <c r="O334" i="31"/>
  <c r="V334" i="31" s="1"/>
  <c r="AC334" i="31" s="1"/>
  <c r="N334" i="31"/>
  <c r="U334" i="31" s="1"/>
  <c r="AB334" i="31" s="1"/>
  <c r="M334" i="31"/>
  <c r="T334" i="31" s="1"/>
  <c r="AA334" i="31" s="1"/>
  <c r="Q334" i="31"/>
  <c r="X334" i="31" s="1"/>
  <c r="AE334" i="31" s="1"/>
  <c r="L334" i="31"/>
  <c r="S334" i="31" s="1"/>
  <c r="Z334" i="31" s="1"/>
  <c r="K335" i="31"/>
  <c r="B337" i="31"/>
  <c r="D335" i="31"/>
  <c r="H334" i="31"/>
  <c r="G334" i="31"/>
  <c r="J334" i="31"/>
  <c r="I334" i="31"/>
  <c r="F334" i="31"/>
  <c r="E334" i="31"/>
  <c r="J334" i="27"/>
  <c r="I334" i="27"/>
  <c r="H334" i="27"/>
  <c r="G334" i="27"/>
  <c r="F334" i="27"/>
  <c r="E334" i="27"/>
  <c r="N334" i="27"/>
  <c r="U334" i="27" s="1"/>
  <c r="AB334" i="27" s="1"/>
  <c r="Q334" i="27"/>
  <c r="X334" i="27" s="1"/>
  <c r="AE334" i="27" s="1"/>
  <c r="O334" i="27"/>
  <c r="V334" i="27" s="1"/>
  <c r="AC334" i="27" s="1"/>
  <c r="M334" i="27"/>
  <c r="T334" i="27" s="1"/>
  <c r="AA334" i="27" s="1"/>
  <c r="L334" i="27"/>
  <c r="S334" i="27" s="1"/>
  <c r="Z334" i="27" s="1"/>
  <c r="P334" i="27"/>
  <c r="W334" i="27" s="1"/>
  <c r="AD334" i="27" s="1"/>
  <c r="B337" i="27"/>
  <c r="K335" i="27"/>
  <c r="D335" i="27"/>
  <c r="J334" i="26"/>
  <c r="I334" i="26"/>
  <c r="H334" i="26"/>
  <c r="G334" i="26"/>
  <c r="F334" i="26"/>
  <c r="E334" i="26"/>
  <c r="B337" i="26"/>
  <c r="K335" i="26"/>
  <c r="D335" i="26"/>
  <c r="N334" i="26"/>
  <c r="U334" i="26" s="1"/>
  <c r="AB334" i="26" s="1"/>
  <c r="M334" i="26"/>
  <c r="T334" i="26" s="1"/>
  <c r="AA334" i="26" s="1"/>
  <c r="O334" i="26"/>
  <c r="V334" i="26" s="1"/>
  <c r="AC334" i="26" s="1"/>
  <c r="L334" i="26"/>
  <c r="S334" i="26" s="1"/>
  <c r="Z334" i="26" s="1"/>
  <c r="Q334" i="26"/>
  <c r="X334" i="26" s="1"/>
  <c r="AE334" i="26" s="1"/>
  <c r="P334" i="26"/>
  <c r="W334" i="26" s="1"/>
  <c r="AD334" i="26" s="1"/>
  <c r="F334" i="14"/>
  <c r="E334" i="14"/>
  <c r="J334" i="14"/>
  <c r="H334" i="14"/>
  <c r="G334" i="14"/>
  <c r="I334" i="14"/>
  <c r="M334" i="14"/>
  <c r="L334" i="14"/>
  <c r="Q334" i="14"/>
  <c r="P334" i="14"/>
  <c r="O334" i="14"/>
  <c r="N334" i="14"/>
  <c r="B337" i="14"/>
  <c r="D335" i="14"/>
  <c r="K335" i="14"/>
  <c r="B337" i="32" l="1"/>
  <c r="K335" i="32"/>
  <c r="D335" i="32"/>
  <c r="Q334" i="32"/>
  <c r="X334" i="32" s="1"/>
  <c r="AE334" i="32" s="1"/>
  <c r="P334" i="32"/>
  <c r="W334" i="32" s="1"/>
  <c r="AD334" i="32" s="1"/>
  <c r="M334" i="32"/>
  <c r="T334" i="32" s="1"/>
  <c r="AA334" i="32" s="1"/>
  <c r="O334" i="32"/>
  <c r="V334" i="32" s="1"/>
  <c r="AC334" i="32" s="1"/>
  <c r="N334" i="32"/>
  <c r="U334" i="32" s="1"/>
  <c r="AB334" i="32" s="1"/>
  <c r="L334" i="32"/>
  <c r="S334" i="32" s="1"/>
  <c r="Z334" i="32" s="1"/>
  <c r="H334" i="32"/>
  <c r="G334" i="32"/>
  <c r="F334" i="32"/>
  <c r="E334" i="32"/>
  <c r="J334" i="32"/>
  <c r="I334" i="32"/>
  <c r="D336" i="31"/>
  <c r="K336" i="31"/>
  <c r="B338" i="31"/>
  <c r="J335" i="31"/>
  <c r="I335" i="31"/>
  <c r="F335" i="31"/>
  <c r="H335" i="31"/>
  <c r="G335" i="31"/>
  <c r="E335" i="31"/>
  <c r="O335" i="31"/>
  <c r="V335" i="31" s="1"/>
  <c r="AC335" i="31" s="1"/>
  <c r="N335" i="31"/>
  <c r="U335" i="31" s="1"/>
  <c r="AB335" i="31" s="1"/>
  <c r="P335" i="31"/>
  <c r="W335" i="31" s="1"/>
  <c r="AD335" i="31" s="1"/>
  <c r="M335" i="31"/>
  <c r="T335" i="31" s="1"/>
  <c r="AA335" i="31" s="1"/>
  <c r="L335" i="31"/>
  <c r="S335" i="31" s="1"/>
  <c r="Z335" i="31" s="1"/>
  <c r="Q335" i="31"/>
  <c r="X335" i="31" s="1"/>
  <c r="AE335" i="31" s="1"/>
  <c r="Q335" i="27"/>
  <c r="X335" i="27" s="1"/>
  <c r="AE335" i="27" s="1"/>
  <c r="P335" i="27"/>
  <c r="W335" i="27" s="1"/>
  <c r="AD335" i="27" s="1"/>
  <c r="O335" i="27"/>
  <c r="V335" i="27" s="1"/>
  <c r="AC335" i="27" s="1"/>
  <c r="N335" i="27"/>
  <c r="U335" i="27" s="1"/>
  <c r="AB335" i="27" s="1"/>
  <c r="M335" i="27"/>
  <c r="T335" i="27" s="1"/>
  <c r="AA335" i="27" s="1"/>
  <c r="L335" i="27"/>
  <c r="S335" i="27" s="1"/>
  <c r="Z335" i="27" s="1"/>
  <c r="J335" i="27"/>
  <c r="G335" i="27"/>
  <c r="F335" i="27"/>
  <c r="E335" i="27"/>
  <c r="H335" i="27"/>
  <c r="I335" i="27"/>
  <c r="K336" i="27"/>
  <c r="B338" i="27"/>
  <c r="D336" i="27"/>
  <c r="J335" i="26"/>
  <c r="I335" i="26"/>
  <c r="F335" i="26"/>
  <c r="E335" i="26"/>
  <c r="H335" i="26"/>
  <c r="G335" i="26"/>
  <c r="K336" i="26"/>
  <c r="B338" i="26"/>
  <c r="D336" i="26"/>
  <c r="Q335" i="26"/>
  <c r="X335" i="26" s="1"/>
  <c r="AE335" i="26" s="1"/>
  <c r="P335" i="26"/>
  <c r="W335" i="26" s="1"/>
  <c r="AD335" i="26" s="1"/>
  <c r="O335" i="26"/>
  <c r="V335" i="26" s="1"/>
  <c r="AC335" i="26" s="1"/>
  <c r="N335" i="26"/>
  <c r="U335" i="26" s="1"/>
  <c r="AB335" i="26" s="1"/>
  <c r="M335" i="26"/>
  <c r="T335" i="26" s="1"/>
  <c r="AA335" i="26" s="1"/>
  <c r="L335" i="26"/>
  <c r="S335" i="26" s="1"/>
  <c r="Z335" i="26" s="1"/>
  <c r="M335" i="14"/>
  <c r="L335" i="14"/>
  <c r="Q335" i="14"/>
  <c r="P335" i="14"/>
  <c r="N335" i="14"/>
  <c r="O335" i="14"/>
  <c r="K336" i="14"/>
  <c r="B338" i="14"/>
  <c r="D336" i="14"/>
  <c r="J335" i="14"/>
  <c r="G335" i="14"/>
  <c r="F335" i="14"/>
  <c r="E335" i="14"/>
  <c r="I335" i="14"/>
  <c r="H335" i="14"/>
  <c r="H335" i="32" l="1"/>
  <c r="J335" i="32"/>
  <c r="I335" i="32"/>
  <c r="G335" i="32"/>
  <c r="F335" i="32"/>
  <c r="E335" i="32"/>
  <c r="O335" i="32"/>
  <c r="V335" i="32" s="1"/>
  <c r="AC335" i="32" s="1"/>
  <c r="N335" i="32"/>
  <c r="U335" i="32" s="1"/>
  <c r="AB335" i="32" s="1"/>
  <c r="M335" i="32"/>
  <c r="T335" i="32" s="1"/>
  <c r="AA335" i="32" s="1"/>
  <c r="L335" i="32"/>
  <c r="S335" i="32" s="1"/>
  <c r="Z335" i="32" s="1"/>
  <c r="Q335" i="32"/>
  <c r="X335" i="32" s="1"/>
  <c r="AE335" i="32" s="1"/>
  <c r="P335" i="32"/>
  <c r="W335" i="32" s="1"/>
  <c r="AD335" i="32" s="1"/>
  <c r="B338" i="32"/>
  <c r="K336" i="32"/>
  <c r="D336" i="32"/>
  <c r="Q336" i="31"/>
  <c r="X336" i="31" s="1"/>
  <c r="AE336" i="31" s="1"/>
  <c r="P336" i="31"/>
  <c r="W336" i="31" s="1"/>
  <c r="AD336" i="31" s="1"/>
  <c r="M336" i="31"/>
  <c r="T336" i="31" s="1"/>
  <c r="AA336" i="31" s="1"/>
  <c r="L336" i="31"/>
  <c r="S336" i="31" s="1"/>
  <c r="Z336" i="31" s="1"/>
  <c r="N336" i="31"/>
  <c r="U336" i="31" s="1"/>
  <c r="AB336" i="31" s="1"/>
  <c r="O336" i="31"/>
  <c r="V336" i="31" s="1"/>
  <c r="AC336" i="31" s="1"/>
  <c r="D337" i="31"/>
  <c r="B339" i="31"/>
  <c r="K337" i="31"/>
  <c r="J336" i="31"/>
  <c r="I336" i="31"/>
  <c r="F336" i="31"/>
  <c r="E336" i="31"/>
  <c r="G336" i="31"/>
  <c r="H336" i="31"/>
  <c r="F336" i="27"/>
  <c r="J336" i="27"/>
  <c r="I336" i="27"/>
  <c r="H336" i="27"/>
  <c r="G336" i="27"/>
  <c r="E336" i="27"/>
  <c r="B339" i="27"/>
  <c r="K337" i="27"/>
  <c r="D337" i="27"/>
  <c r="O336" i="27"/>
  <c r="V336" i="27" s="1"/>
  <c r="AC336" i="27" s="1"/>
  <c r="N336" i="27"/>
  <c r="U336" i="27" s="1"/>
  <c r="AB336" i="27" s="1"/>
  <c r="M336" i="27"/>
  <c r="T336" i="27" s="1"/>
  <c r="AA336" i="27" s="1"/>
  <c r="P336" i="27"/>
  <c r="W336" i="27" s="1"/>
  <c r="AD336" i="27" s="1"/>
  <c r="L336" i="27"/>
  <c r="S336" i="27" s="1"/>
  <c r="Z336" i="27" s="1"/>
  <c r="Q336" i="27"/>
  <c r="X336" i="27" s="1"/>
  <c r="AE336" i="27" s="1"/>
  <c r="F336" i="26"/>
  <c r="E336" i="26"/>
  <c r="J336" i="26"/>
  <c r="I336" i="26"/>
  <c r="H336" i="26"/>
  <c r="G336" i="26"/>
  <c r="D337" i="26"/>
  <c r="K337" i="26"/>
  <c r="B339" i="26"/>
  <c r="Q336" i="26"/>
  <c r="X336" i="26" s="1"/>
  <c r="AE336" i="26" s="1"/>
  <c r="N336" i="26"/>
  <c r="U336" i="26" s="1"/>
  <c r="AB336" i="26" s="1"/>
  <c r="M336" i="26"/>
  <c r="T336" i="26" s="1"/>
  <c r="AA336" i="26" s="1"/>
  <c r="P336" i="26"/>
  <c r="W336" i="26" s="1"/>
  <c r="AD336" i="26" s="1"/>
  <c r="O336" i="26"/>
  <c r="V336" i="26" s="1"/>
  <c r="AC336" i="26" s="1"/>
  <c r="L336" i="26"/>
  <c r="S336" i="26" s="1"/>
  <c r="Z336" i="26" s="1"/>
  <c r="B339" i="14"/>
  <c r="D337" i="14"/>
  <c r="K337" i="14"/>
  <c r="N336" i="14"/>
  <c r="M336" i="14"/>
  <c r="L336" i="14"/>
  <c r="Q336" i="14"/>
  <c r="O336" i="14"/>
  <c r="P336" i="14"/>
  <c r="G336" i="14"/>
  <c r="F336" i="14"/>
  <c r="J336" i="14"/>
  <c r="I336" i="14"/>
  <c r="H336" i="14"/>
  <c r="E336" i="14"/>
  <c r="J336" i="32" l="1"/>
  <c r="I336" i="32"/>
  <c r="H336" i="32"/>
  <c r="G336" i="32"/>
  <c r="F336" i="32"/>
  <c r="E336" i="32"/>
  <c r="O336" i="32"/>
  <c r="V336" i="32" s="1"/>
  <c r="AC336" i="32" s="1"/>
  <c r="Q336" i="32"/>
  <c r="X336" i="32" s="1"/>
  <c r="AE336" i="32" s="1"/>
  <c r="P336" i="32"/>
  <c r="W336" i="32" s="1"/>
  <c r="AD336" i="32" s="1"/>
  <c r="N336" i="32"/>
  <c r="U336" i="32" s="1"/>
  <c r="AB336" i="32" s="1"/>
  <c r="L336" i="32"/>
  <c r="S336" i="32" s="1"/>
  <c r="Z336" i="32" s="1"/>
  <c r="M336" i="32"/>
  <c r="T336" i="32" s="1"/>
  <c r="AA336" i="32" s="1"/>
  <c r="D337" i="32"/>
  <c r="B339" i="32"/>
  <c r="K337" i="32"/>
  <c r="Q337" i="31"/>
  <c r="X337" i="31" s="1"/>
  <c r="AE337" i="31" s="1"/>
  <c r="P337" i="31"/>
  <c r="W337" i="31" s="1"/>
  <c r="AD337" i="31" s="1"/>
  <c r="M337" i="31"/>
  <c r="T337" i="31" s="1"/>
  <c r="AA337" i="31" s="1"/>
  <c r="L337" i="31"/>
  <c r="S337" i="31" s="1"/>
  <c r="Z337" i="31" s="1"/>
  <c r="O337" i="31"/>
  <c r="V337" i="31" s="1"/>
  <c r="AC337" i="31" s="1"/>
  <c r="N337" i="31"/>
  <c r="U337" i="31" s="1"/>
  <c r="AB337" i="31" s="1"/>
  <c r="E337" i="31"/>
  <c r="H337" i="31"/>
  <c r="F337" i="31"/>
  <c r="G337" i="31"/>
  <c r="J337" i="31"/>
  <c r="I337" i="31"/>
  <c r="K338" i="31"/>
  <c r="B340" i="31"/>
  <c r="D338" i="31"/>
  <c r="N337" i="27"/>
  <c r="U337" i="27" s="1"/>
  <c r="AB337" i="27" s="1"/>
  <c r="M337" i="27"/>
  <c r="T337" i="27" s="1"/>
  <c r="AA337" i="27" s="1"/>
  <c r="Q337" i="27"/>
  <c r="X337" i="27" s="1"/>
  <c r="AE337" i="27" s="1"/>
  <c r="P337" i="27"/>
  <c r="W337" i="27" s="1"/>
  <c r="AD337" i="27" s="1"/>
  <c r="O337" i="27"/>
  <c r="V337" i="27" s="1"/>
  <c r="AC337" i="27" s="1"/>
  <c r="L337" i="27"/>
  <c r="S337" i="27" s="1"/>
  <c r="Z337" i="27" s="1"/>
  <c r="J337" i="27"/>
  <c r="I337" i="27"/>
  <c r="E337" i="27"/>
  <c r="F337" i="27"/>
  <c r="H337" i="27"/>
  <c r="G337" i="27"/>
  <c r="B340" i="27"/>
  <c r="K338" i="27"/>
  <c r="D338" i="27"/>
  <c r="N337" i="26"/>
  <c r="U337" i="26" s="1"/>
  <c r="AB337" i="26" s="1"/>
  <c r="M337" i="26"/>
  <c r="T337" i="26" s="1"/>
  <c r="AA337" i="26" s="1"/>
  <c r="Q337" i="26"/>
  <c r="X337" i="26" s="1"/>
  <c r="AE337" i="26" s="1"/>
  <c r="P337" i="26"/>
  <c r="W337" i="26" s="1"/>
  <c r="AD337" i="26" s="1"/>
  <c r="O337" i="26"/>
  <c r="V337" i="26" s="1"/>
  <c r="AC337" i="26" s="1"/>
  <c r="L337" i="26"/>
  <c r="S337" i="26" s="1"/>
  <c r="Z337" i="26" s="1"/>
  <c r="K338" i="26"/>
  <c r="D338" i="26"/>
  <c r="B340" i="26"/>
  <c r="J337" i="26"/>
  <c r="I337" i="26"/>
  <c r="F337" i="26"/>
  <c r="E337" i="26"/>
  <c r="H337" i="26"/>
  <c r="G337" i="26"/>
  <c r="I337" i="14"/>
  <c r="H337" i="14"/>
  <c r="F337" i="14"/>
  <c r="J337" i="14"/>
  <c r="G337" i="14"/>
  <c r="E337" i="14"/>
  <c r="Q337" i="14"/>
  <c r="P337" i="14"/>
  <c r="O337" i="14"/>
  <c r="M337" i="14"/>
  <c r="N337" i="14"/>
  <c r="L337" i="14"/>
  <c r="D338" i="14"/>
  <c r="K338" i="14"/>
  <c r="B340" i="14"/>
  <c r="Q337" i="32" l="1"/>
  <c r="X337" i="32" s="1"/>
  <c r="AE337" i="32" s="1"/>
  <c r="P337" i="32"/>
  <c r="W337" i="32" s="1"/>
  <c r="AD337" i="32" s="1"/>
  <c r="O337" i="32"/>
  <c r="V337" i="32" s="1"/>
  <c r="AC337" i="32" s="1"/>
  <c r="N337" i="32"/>
  <c r="U337" i="32" s="1"/>
  <c r="AB337" i="32" s="1"/>
  <c r="M337" i="32"/>
  <c r="T337" i="32" s="1"/>
  <c r="AA337" i="32" s="1"/>
  <c r="L337" i="32"/>
  <c r="S337" i="32" s="1"/>
  <c r="Z337" i="32" s="1"/>
  <c r="K338" i="32"/>
  <c r="D338" i="32"/>
  <c r="B340" i="32"/>
  <c r="E337" i="32"/>
  <c r="J337" i="32"/>
  <c r="I337" i="32"/>
  <c r="H337" i="32"/>
  <c r="F337" i="32"/>
  <c r="G337" i="32"/>
  <c r="H338" i="31"/>
  <c r="G338" i="31"/>
  <c r="F338" i="31"/>
  <c r="E338" i="31"/>
  <c r="J338" i="31"/>
  <c r="I338" i="31"/>
  <c r="B341" i="31"/>
  <c r="K339" i="31"/>
  <c r="D339" i="31"/>
  <c r="L338" i="31"/>
  <c r="S338" i="31" s="1"/>
  <c r="Z338" i="31" s="1"/>
  <c r="Q338" i="31"/>
  <c r="X338" i="31" s="1"/>
  <c r="AE338" i="31" s="1"/>
  <c r="P338" i="31"/>
  <c r="W338" i="31" s="1"/>
  <c r="AD338" i="31" s="1"/>
  <c r="O338" i="31"/>
  <c r="V338" i="31" s="1"/>
  <c r="AC338" i="31" s="1"/>
  <c r="N338" i="31"/>
  <c r="U338" i="31" s="1"/>
  <c r="AB338" i="31" s="1"/>
  <c r="M338" i="31"/>
  <c r="T338" i="31" s="1"/>
  <c r="AA338" i="31" s="1"/>
  <c r="Q338" i="27"/>
  <c r="X338" i="27" s="1"/>
  <c r="AE338" i="27" s="1"/>
  <c r="P338" i="27"/>
  <c r="W338" i="27" s="1"/>
  <c r="AD338" i="27" s="1"/>
  <c r="O338" i="27"/>
  <c r="V338" i="27" s="1"/>
  <c r="AC338" i="27" s="1"/>
  <c r="N338" i="27"/>
  <c r="U338" i="27" s="1"/>
  <c r="AB338" i="27" s="1"/>
  <c r="M338" i="27"/>
  <c r="T338" i="27" s="1"/>
  <c r="AA338" i="27" s="1"/>
  <c r="L338" i="27"/>
  <c r="S338" i="27" s="1"/>
  <c r="Z338" i="27" s="1"/>
  <c r="J338" i="27"/>
  <c r="I338" i="27"/>
  <c r="G338" i="27"/>
  <c r="F338" i="27"/>
  <c r="E338" i="27"/>
  <c r="H338" i="27"/>
  <c r="D339" i="27"/>
  <c r="B341" i="27"/>
  <c r="K339" i="27"/>
  <c r="J338" i="26"/>
  <c r="I338" i="26"/>
  <c r="F338" i="26"/>
  <c r="E338" i="26"/>
  <c r="H338" i="26"/>
  <c r="G338" i="26"/>
  <c r="K339" i="26"/>
  <c r="D339" i="26"/>
  <c r="B341" i="26"/>
  <c r="Q338" i="26"/>
  <c r="X338" i="26" s="1"/>
  <c r="AE338" i="26" s="1"/>
  <c r="N338" i="26"/>
  <c r="U338" i="26" s="1"/>
  <c r="AB338" i="26" s="1"/>
  <c r="M338" i="26"/>
  <c r="T338" i="26" s="1"/>
  <c r="AA338" i="26" s="1"/>
  <c r="L338" i="26"/>
  <c r="S338" i="26" s="1"/>
  <c r="Z338" i="26" s="1"/>
  <c r="P338" i="26"/>
  <c r="W338" i="26" s="1"/>
  <c r="AD338" i="26" s="1"/>
  <c r="O338" i="26"/>
  <c r="V338" i="26" s="1"/>
  <c r="AC338" i="26" s="1"/>
  <c r="K339" i="14"/>
  <c r="D339" i="14"/>
  <c r="B341" i="14"/>
  <c r="G338" i="14"/>
  <c r="E338" i="14"/>
  <c r="F338" i="14"/>
  <c r="I338" i="14"/>
  <c r="H338" i="14"/>
  <c r="J338" i="14"/>
  <c r="M338" i="14"/>
  <c r="L338" i="14"/>
  <c r="O338" i="14"/>
  <c r="N338" i="14"/>
  <c r="Q338" i="14"/>
  <c r="P338" i="14"/>
  <c r="L338" i="32" l="1"/>
  <c r="S338" i="32" s="1"/>
  <c r="Z338" i="32" s="1"/>
  <c r="Q338" i="32"/>
  <c r="X338" i="32" s="1"/>
  <c r="AE338" i="32" s="1"/>
  <c r="P338" i="32"/>
  <c r="W338" i="32" s="1"/>
  <c r="AD338" i="32" s="1"/>
  <c r="O338" i="32"/>
  <c r="V338" i="32" s="1"/>
  <c r="AC338" i="32" s="1"/>
  <c r="N338" i="32"/>
  <c r="U338" i="32" s="1"/>
  <c r="AB338" i="32" s="1"/>
  <c r="M338" i="32"/>
  <c r="T338" i="32" s="1"/>
  <c r="AA338" i="32" s="1"/>
  <c r="D339" i="32"/>
  <c r="B341" i="32"/>
  <c r="K339" i="32"/>
  <c r="J338" i="32"/>
  <c r="I338" i="32"/>
  <c r="H338" i="32"/>
  <c r="E338" i="32"/>
  <c r="G338" i="32"/>
  <c r="F338" i="32"/>
  <c r="G339" i="31"/>
  <c r="F339" i="31"/>
  <c r="E339" i="31"/>
  <c r="J339" i="31"/>
  <c r="H339" i="31"/>
  <c r="I339" i="31"/>
  <c r="B342" i="31"/>
  <c r="K340" i="31"/>
  <c r="D340" i="31"/>
  <c r="Q339" i="31"/>
  <c r="X339" i="31" s="1"/>
  <c r="AE339" i="31" s="1"/>
  <c r="O339" i="31"/>
  <c r="V339" i="31" s="1"/>
  <c r="AC339" i="31" s="1"/>
  <c r="N339" i="31"/>
  <c r="U339" i="31" s="1"/>
  <c r="AB339" i="31" s="1"/>
  <c r="M339" i="31"/>
  <c r="T339" i="31" s="1"/>
  <c r="AA339" i="31" s="1"/>
  <c r="L339" i="31"/>
  <c r="S339" i="31" s="1"/>
  <c r="Z339" i="31" s="1"/>
  <c r="P339" i="31"/>
  <c r="W339" i="31" s="1"/>
  <c r="AD339" i="31" s="1"/>
  <c r="Q339" i="27"/>
  <c r="X339" i="27" s="1"/>
  <c r="AE339" i="27" s="1"/>
  <c r="O339" i="27"/>
  <c r="V339" i="27" s="1"/>
  <c r="AC339" i="27" s="1"/>
  <c r="N339" i="27"/>
  <c r="U339" i="27" s="1"/>
  <c r="AB339" i="27" s="1"/>
  <c r="M339" i="27"/>
  <c r="T339" i="27" s="1"/>
  <c r="AA339" i="27" s="1"/>
  <c r="P339" i="27"/>
  <c r="W339" i="27" s="1"/>
  <c r="AD339" i="27" s="1"/>
  <c r="L339" i="27"/>
  <c r="S339" i="27" s="1"/>
  <c r="Z339" i="27" s="1"/>
  <c r="B342" i="27"/>
  <c r="K340" i="27"/>
  <c r="D340" i="27"/>
  <c r="F339" i="27"/>
  <c r="E339" i="27"/>
  <c r="J339" i="27"/>
  <c r="I339" i="27"/>
  <c r="H339" i="27"/>
  <c r="G339" i="27"/>
  <c r="B342" i="26"/>
  <c r="D340" i="26"/>
  <c r="K340" i="26"/>
  <c r="F339" i="26"/>
  <c r="E339" i="26"/>
  <c r="J339" i="26"/>
  <c r="I339" i="26"/>
  <c r="H339" i="26"/>
  <c r="G339" i="26"/>
  <c r="Q339" i="26"/>
  <c r="X339" i="26" s="1"/>
  <c r="AE339" i="26" s="1"/>
  <c r="N339" i="26"/>
  <c r="U339" i="26" s="1"/>
  <c r="AB339" i="26" s="1"/>
  <c r="M339" i="26"/>
  <c r="T339" i="26" s="1"/>
  <c r="AA339" i="26" s="1"/>
  <c r="P339" i="26"/>
  <c r="W339" i="26" s="1"/>
  <c r="AD339" i="26" s="1"/>
  <c r="O339" i="26"/>
  <c r="V339" i="26" s="1"/>
  <c r="AC339" i="26" s="1"/>
  <c r="L339" i="26"/>
  <c r="S339" i="26" s="1"/>
  <c r="Z339" i="26" s="1"/>
  <c r="F339" i="14"/>
  <c r="E339" i="14"/>
  <c r="I339" i="14"/>
  <c r="J339" i="14"/>
  <c r="H339" i="14"/>
  <c r="G339" i="14"/>
  <c r="B342" i="14"/>
  <c r="K340" i="14"/>
  <c r="D340" i="14"/>
  <c r="M339" i="14"/>
  <c r="Q339" i="14"/>
  <c r="L339" i="14"/>
  <c r="P339" i="14"/>
  <c r="O339" i="14"/>
  <c r="N339" i="14"/>
  <c r="B342" i="32" l="1"/>
  <c r="K340" i="32"/>
  <c r="D340" i="32"/>
  <c r="Q339" i="32"/>
  <c r="X339" i="32" s="1"/>
  <c r="AE339" i="32" s="1"/>
  <c r="P339" i="32"/>
  <c r="W339" i="32" s="1"/>
  <c r="AD339" i="32" s="1"/>
  <c r="O339" i="32"/>
  <c r="V339" i="32" s="1"/>
  <c r="AC339" i="32" s="1"/>
  <c r="L339" i="32"/>
  <c r="S339" i="32" s="1"/>
  <c r="Z339" i="32" s="1"/>
  <c r="N339" i="32"/>
  <c r="U339" i="32" s="1"/>
  <c r="AB339" i="32" s="1"/>
  <c r="M339" i="32"/>
  <c r="T339" i="32" s="1"/>
  <c r="AA339" i="32" s="1"/>
  <c r="G339" i="32"/>
  <c r="F339" i="32"/>
  <c r="E339" i="32"/>
  <c r="J339" i="32"/>
  <c r="I339" i="32"/>
  <c r="H339" i="32"/>
  <c r="J340" i="31"/>
  <c r="I340" i="31"/>
  <c r="H340" i="31"/>
  <c r="G340" i="31"/>
  <c r="F340" i="31"/>
  <c r="E340" i="31"/>
  <c r="N340" i="31"/>
  <c r="U340" i="31" s="1"/>
  <c r="AB340" i="31" s="1"/>
  <c r="M340" i="31"/>
  <c r="T340" i="31" s="1"/>
  <c r="AA340" i="31" s="1"/>
  <c r="L340" i="31"/>
  <c r="S340" i="31" s="1"/>
  <c r="Z340" i="31" s="1"/>
  <c r="O340" i="31"/>
  <c r="V340" i="31" s="1"/>
  <c r="AC340" i="31" s="1"/>
  <c r="P340" i="31"/>
  <c r="W340" i="31" s="1"/>
  <c r="AD340" i="31" s="1"/>
  <c r="Q340" i="31"/>
  <c r="X340" i="31" s="1"/>
  <c r="AE340" i="31" s="1"/>
  <c r="D341" i="31"/>
  <c r="B343" i="31"/>
  <c r="K341" i="31"/>
  <c r="N340" i="27"/>
  <c r="U340" i="27" s="1"/>
  <c r="AB340" i="27" s="1"/>
  <c r="M340" i="27"/>
  <c r="T340" i="27" s="1"/>
  <c r="AA340" i="27" s="1"/>
  <c r="Q340" i="27"/>
  <c r="X340" i="27" s="1"/>
  <c r="AE340" i="27" s="1"/>
  <c r="P340" i="27"/>
  <c r="W340" i="27" s="1"/>
  <c r="AD340" i="27" s="1"/>
  <c r="O340" i="27"/>
  <c r="V340" i="27" s="1"/>
  <c r="AC340" i="27" s="1"/>
  <c r="L340" i="27"/>
  <c r="S340" i="27" s="1"/>
  <c r="Z340" i="27" s="1"/>
  <c r="J340" i="27"/>
  <c r="I340" i="27"/>
  <c r="E340" i="27"/>
  <c r="H340" i="27"/>
  <c r="G340" i="27"/>
  <c r="F340" i="27"/>
  <c r="B343" i="27"/>
  <c r="K341" i="27"/>
  <c r="D341" i="27"/>
  <c r="J340" i="26"/>
  <c r="I340" i="26"/>
  <c r="G340" i="26"/>
  <c r="F340" i="26"/>
  <c r="E340" i="26"/>
  <c r="H340" i="26"/>
  <c r="N340" i="26"/>
  <c r="U340" i="26" s="1"/>
  <c r="AB340" i="26" s="1"/>
  <c r="M340" i="26"/>
  <c r="T340" i="26" s="1"/>
  <c r="AA340" i="26" s="1"/>
  <c r="Q340" i="26"/>
  <c r="X340" i="26" s="1"/>
  <c r="AE340" i="26" s="1"/>
  <c r="P340" i="26"/>
  <c r="W340" i="26" s="1"/>
  <c r="AD340" i="26" s="1"/>
  <c r="O340" i="26"/>
  <c r="V340" i="26" s="1"/>
  <c r="AC340" i="26" s="1"/>
  <c r="L340" i="26"/>
  <c r="S340" i="26" s="1"/>
  <c r="Z340" i="26" s="1"/>
  <c r="K341" i="26"/>
  <c r="B343" i="26"/>
  <c r="D341" i="26"/>
  <c r="I340" i="14"/>
  <c r="G340" i="14"/>
  <c r="F340" i="14"/>
  <c r="J340" i="14"/>
  <c r="H340" i="14"/>
  <c r="E340" i="14"/>
  <c r="B343" i="14"/>
  <c r="D341" i="14"/>
  <c r="K341" i="14"/>
  <c r="M340" i="14"/>
  <c r="Q340" i="14"/>
  <c r="O340" i="14"/>
  <c r="L340" i="14"/>
  <c r="N340" i="14"/>
  <c r="P340" i="14"/>
  <c r="J340" i="32" l="1"/>
  <c r="G340" i="32"/>
  <c r="I340" i="32"/>
  <c r="H340" i="32"/>
  <c r="F340" i="32"/>
  <c r="E340" i="32"/>
  <c r="N340" i="32"/>
  <c r="U340" i="32" s="1"/>
  <c r="AB340" i="32" s="1"/>
  <c r="M340" i="32"/>
  <c r="T340" i="32" s="1"/>
  <c r="AA340" i="32" s="1"/>
  <c r="L340" i="32"/>
  <c r="S340" i="32" s="1"/>
  <c r="Z340" i="32" s="1"/>
  <c r="Q340" i="32"/>
  <c r="X340" i="32" s="1"/>
  <c r="AE340" i="32" s="1"/>
  <c r="P340" i="32"/>
  <c r="W340" i="32" s="1"/>
  <c r="AD340" i="32" s="1"/>
  <c r="O340" i="32"/>
  <c r="V340" i="32" s="1"/>
  <c r="AC340" i="32" s="1"/>
  <c r="D341" i="32"/>
  <c r="B343" i="32"/>
  <c r="K341" i="32"/>
  <c r="Q341" i="31"/>
  <c r="X341" i="31" s="1"/>
  <c r="AE341" i="31" s="1"/>
  <c r="P341" i="31"/>
  <c r="W341" i="31" s="1"/>
  <c r="AD341" i="31" s="1"/>
  <c r="O341" i="31"/>
  <c r="V341" i="31" s="1"/>
  <c r="AC341" i="31" s="1"/>
  <c r="N341" i="31"/>
  <c r="U341" i="31" s="1"/>
  <c r="AB341" i="31" s="1"/>
  <c r="M341" i="31"/>
  <c r="T341" i="31" s="1"/>
  <c r="AA341" i="31" s="1"/>
  <c r="L341" i="31"/>
  <c r="S341" i="31" s="1"/>
  <c r="Z341" i="31" s="1"/>
  <c r="D342" i="31"/>
  <c r="B344" i="31"/>
  <c r="K342" i="31"/>
  <c r="I341" i="31"/>
  <c r="H341" i="31"/>
  <c r="G341" i="31"/>
  <c r="F341" i="31"/>
  <c r="E341" i="31"/>
  <c r="J341" i="31"/>
  <c r="J341" i="27"/>
  <c r="I341" i="27"/>
  <c r="G341" i="27"/>
  <c r="F341" i="27"/>
  <c r="E341" i="27"/>
  <c r="H341" i="27"/>
  <c r="Q341" i="27"/>
  <c r="X341" i="27" s="1"/>
  <c r="AE341" i="27" s="1"/>
  <c r="O341" i="27"/>
  <c r="V341" i="27" s="1"/>
  <c r="AC341" i="27" s="1"/>
  <c r="N341" i="27"/>
  <c r="U341" i="27" s="1"/>
  <c r="AB341" i="27" s="1"/>
  <c r="M341" i="27"/>
  <c r="T341" i="27" s="1"/>
  <c r="AA341" i="27" s="1"/>
  <c r="L341" i="27"/>
  <c r="S341" i="27" s="1"/>
  <c r="Z341" i="27" s="1"/>
  <c r="P341" i="27"/>
  <c r="W341" i="27" s="1"/>
  <c r="AD341" i="27" s="1"/>
  <c r="D342" i="27"/>
  <c r="B344" i="27"/>
  <c r="K342" i="27"/>
  <c r="B344" i="26"/>
  <c r="D342" i="26"/>
  <c r="K342" i="26"/>
  <c r="J341" i="26"/>
  <c r="I341" i="26"/>
  <c r="F341" i="26"/>
  <c r="E341" i="26"/>
  <c r="H341" i="26"/>
  <c r="G341" i="26"/>
  <c r="Q341" i="26"/>
  <c r="X341" i="26" s="1"/>
  <c r="AE341" i="26" s="1"/>
  <c r="O341" i="26"/>
  <c r="V341" i="26" s="1"/>
  <c r="AC341" i="26" s="1"/>
  <c r="N341" i="26"/>
  <c r="U341" i="26" s="1"/>
  <c r="AB341" i="26" s="1"/>
  <c r="M341" i="26"/>
  <c r="T341" i="26" s="1"/>
  <c r="AA341" i="26" s="1"/>
  <c r="L341" i="26"/>
  <c r="S341" i="26" s="1"/>
  <c r="Z341" i="26" s="1"/>
  <c r="P341" i="26"/>
  <c r="W341" i="26" s="1"/>
  <c r="AD341" i="26" s="1"/>
  <c r="Q341" i="14"/>
  <c r="P341" i="14"/>
  <c r="O341" i="14"/>
  <c r="N341" i="14"/>
  <c r="M341" i="14"/>
  <c r="L341" i="14"/>
  <c r="K342" i="14"/>
  <c r="B344" i="14"/>
  <c r="D342" i="14"/>
  <c r="J341" i="14"/>
  <c r="I341" i="14"/>
  <c r="G341" i="14"/>
  <c r="F341" i="14"/>
  <c r="H341" i="14"/>
  <c r="E341" i="14"/>
  <c r="Q341" i="32" l="1"/>
  <c r="X341" i="32" s="1"/>
  <c r="AE341" i="32" s="1"/>
  <c r="P341" i="32"/>
  <c r="W341" i="32" s="1"/>
  <c r="AD341" i="32" s="1"/>
  <c r="N341" i="32"/>
  <c r="U341" i="32" s="1"/>
  <c r="AB341" i="32" s="1"/>
  <c r="L341" i="32"/>
  <c r="S341" i="32" s="1"/>
  <c r="Z341" i="32" s="1"/>
  <c r="O341" i="32"/>
  <c r="V341" i="32" s="1"/>
  <c r="AC341" i="32" s="1"/>
  <c r="M341" i="32"/>
  <c r="T341" i="32" s="1"/>
  <c r="AA341" i="32" s="1"/>
  <c r="D342" i="32"/>
  <c r="B344" i="32"/>
  <c r="K342" i="32"/>
  <c r="I341" i="32"/>
  <c r="H341" i="32"/>
  <c r="G341" i="32"/>
  <c r="F341" i="32"/>
  <c r="E341" i="32"/>
  <c r="J341" i="32"/>
  <c r="K343" i="31"/>
  <c r="D343" i="31"/>
  <c r="B345" i="31"/>
  <c r="P342" i="31"/>
  <c r="W342" i="31" s="1"/>
  <c r="AD342" i="31" s="1"/>
  <c r="O342" i="31"/>
  <c r="V342" i="31" s="1"/>
  <c r="AC342" i="31" s="1"/>
  <c r="N342" i="31"/>
  <c r="U342" i="31" s="1"/>
  <c r="AB342" i="31" s="1"/>
  <c r="M342" i="31"/>
  <c r="T342" i="31" s="1"/>
  <c r="AA342" i="31" s="1"/>
  <c r="L342" i="31"/>
  <c r="S342" i="31" s="1"/>
  <c r="Z342" i="31" s="1"/>
  <c r="Q342" i="31"/>
  <c r="X342" i="31" s="1"/>
  <c r="AE342" i="31" s="1"/>
  <c r="J342" i="31"/>
  <c r="I342" i="31"/>
  <c r="H342" i="31"/>
  <c r="G342" i="31"/>
  <c r="F342" i="31"/>
  <c r="E342" i="31"/>
  <c r="B345" i="27"/>
  <c r="K343" i="27"/>
  <c r="D343" i="27"/>
  <c r="Q342" i="27"/>
  <c r="X342" i="27" s="1"/>
  <c r="AE342" i="27" s="1"/>
  <c r="O342" i="27"/>
  <c r="V342" i="27" s="1"/>
  <c r="AC342" i="27" s="1"/>
  <c r="N342" i="27"/>
  <c r="U342" i="27" s="1"/>
  <c r="AB342" i="27" s="1"/>
  <c r="M342" i="27"/>
  <c r="T342" i="27" s="1"/>
  <c r="AA342" i="27" s="1"/>
  <c r="P342" i="27"/>
  <c r="W342" i="27" s="1"/>
  <c r="AD342" i="27" s="1"/>
  <c r="L342" i="27"/>
  <c r="S342" i="27" s="1"/>
  <c r="Z342" i="27" s="1"/>
  <c r="F342" i="27"/>
  <c r="E342" i="27"/>
  <c r="I342" i="27"/>
  <c r="H342" i="27"/>
  <c r="G342" i="27"/>
  <c r="J342" i="27"/>
  <c r="F342" i="26"/>
  <c r="E342" i="26"/>
  <c r="G342" i="26"/>
  <c r="H342" i="26"/>
  <c r="J342" i="26"/>
  <c r="I342" i="26"/>
  <c r="Q342" i="26"/>
  <c r="X342" i="26" s="1"/>
  <c r="AE342" i="26" s="1"/>
  <c r="N342" i="26"/>
  <c r="U342" i="26" s="1"/>
  <c r="AB342" i="26" s="1"/>
  <c r="M342" i="26"/>
  <c r="T342" i="26" s="1"/>
  <c r="AA342" i="26" s="1"/>
  <c r="P342" i="26"/>
  <c r="W342" i="26" s="1"/>
  <c r="AD342" i="26" s="1"/>
  <c r="O342" i="26"/>
  <c r="V342" i="26" s="1"/>
  <c r="AC342" i="26" s="1"/>
  <c r="L342" i="26"/>
  <c r="S342" i="26" s="1"/>
  <c r="Z342" i="26" s="1"/>
  <c r="K343" i="26"/>
  <c r="D343" i="26"/>
  <c r="B345" i="26"/>
  <c r="P342" i="14"/>
  <c r="O342" i="14"/>
  <c r="N342" i="14"/>
  <c r="Q342" i="14"/>
  <c r="M342" i="14"/>
  <c r="L342" i="14"/>
  <c r="J342" i="14"/>
  <c r="G342" i="14"/>
  <c r="F342" i="14"/>
  <c r="I342" i="14"/>
  <c r="H342" i="14"/>
  <c r="E342" i="14"/>
  <c r="D343" i="14"/>
  <c r="K343" i="14"/>
  <c r="B345" i="14"/>
  <c r="K343" i="32" l="1"/>
  <c r="D343" i="32"/>
  <c r="B345" i="32"/>
  <c r="P342" i="32"/>
  <c r="W342" i="32" s="1"/>
  <c r="AD342" i="32" s="1"/>
  <c r="O342" i="32"/>
  <c r="V342" i="32" s="1"/>
  <c r="AC342" i="32" s="1"/>
  <c r="N342" i="32"/>
  <c r="U342" i="32" s="1"/>
  <c r="AB342" i="32" s="1"/>
  <c r="M342" i="32"/>
  <c r="T342" i="32" s="1"/>
  <c r="AA342" i="32" s="1"/>
  <c r="L342" i="32"/>
  <c r="S342" i="32" s="1"/>
  <c r="Z342" i="32" s="1"/>
  <c r="Q342" i="32"/>
  <c r="X342" i="32" s="1"/>
  <c r="AE342" i="32" s="1"/>
  <c r="I342" i="32"/>
  <c r="H342" i="32"/>
  <c r="G342" i="32"/>
  <c r="F342" i="32"/>
  <c r="E342" i="32"/>
  <c r="J342" i="32"/>
  <c r="D344" i="31"/>
  <c r="B346" i="31"/>
  <c r="K344" i="31"/>
  <c r="J343" i="31"/>
  <c r="I343" i="31"/>
  <c r="H343" i="31"/>
  <c r="G343" i="31"/>
  <c r="F343" i="31"/>
  <c r="E343" i="31"/>
  <c r="Q343" i="31"/>
  <c r="X343" i="31" s="1"/>
  <c r="AE343" i="31" s="1"/>
  <c r="P343" i="31"/>
  <c r="W343" i="31" s="1"/>
  <c r="AD343" i="31" s="1"/>
  <c r="O343" i="31"/>
  <c r="V343" i="31" s="1"/>
  <c r="AC343" i="31" s="1"/>
  <c r="L343" i="31"/>
  <c r="S343" i="31" s="1"/>
  <c r="Z343" i="31" s="1"/>
  <c r="N343" i="31"/>
  <c r="U343" i="31" s="1"/>
  <c r="AB343" i="31" s="1"/>
  <c r="M343" i="31"/>
  <c r="T343" i="31" s="1"/>
  <c r="AA343" i="31" s="1"/>
  <c r="N343" i="27"/>
  <c r="U343" i="27" s="1"/>
  <c r="AB343" i="27" s="1"/>
  <c r="M343" i="27"/>
  <c r="T343" i="27" s="1"/>
  <c r="AA343" i="27" s="1"/>
  <c r="Q343" i="27"/>
  <c r="X343" i="27" s="1"/>
  <c r="AE343" i="27" s="1"/>
  <c r="P343" i="27"/>
  <c r="W343" i="27" s="1"/>
  <c r="AD343" i="27" s="1"/>
  <c r="O343" i="27"/>
  <c r="V343" i="27" s="1"/>
  <c r="AC343" i="27" s="1"/>
  <c r="L343" i="27"/>
  <c r="S343" i="27" s="1"/>
  <c r="Z343" i="27" s="1"/>
  <c r="J343" i="27"/>
  <c r="I343" i="27"/>
  <c r="H343" i="27"/>
  <c r="F343" i="27"/>
  <c r="E343" i="27"/>
  <c r="G343" i="27"/>
  <c r="K344" i="27"/>
  <c r="D344" i="27"/>
  <c r="B346" i="27"/>
  <c r="B346" i="26"/>
  <c r="K344" i="26"/>
  <c r="D344" i="26"/>
  <c r="J343" i="26"/>
  <c r="I343" i="26"/>
  <c r="H343" i="26"/>
  <c r="G343" i="26"/>
  <c r="F343" i="26"/>
  <c r="E343" i="26"/>
  <c r="N343" i="26"/>
  <c r="U343" i="26" s="1"/>
  <c r="AB343" i="26" s="1"/>
  <c r="M343" i="26"/>
  <c r="T343" i="26" s="1"/>
  <c r="AA343" i="26" s="1"/>
  <c r="O343" i="26"/>
  <c r="V343" i="26" s="1"/>
  <c r="AC343" i="26" s="1"/>
  <c r="L343" i="26"/>
  <c r="S343" i="26" s="1"/>
  <c r="Z343" i="26" s="1"/>
  <c r="P343" i="26"/>
  <c r="W343" i="26" s="1"/>
  <c r="AD343" i="26" s="1"/>
  <c r="Q343" i="26"/>
  <c r="X343" i="26" s="1"/>
  <c r="AE343" i="26" s="1"/>
  <c r="K344" i="14"/>
  <c r="B346" i="14"/>
  <c r="D344" i="14"/>
  <c r="M343" i="14"/>
  <c r="L343" i="14"/>
  <c r="Q343" i="14"/>
  <c r="P343" i="14"/>
  <c r="O343" i="14"/>
  <c r="N343" i="14"/>
  <c r="E343" i="14"/>
  <c r="J343" i="14"/>
  <c r="G343" i="14"/>
  <c r="F343" i="14"/>
  <c r="I343" i="14"/>
  <c r="H343" i="14"/>
  <c r="D344" i="32" l="1"/>
  <c r="B346" i="32"/>
  <c r="K344" i="32"/>
  <c r="J343" i="32"/>
  <c r="I343" i="32"/>
  <c r="H343" i="32"/>
  <c r="G343" i="32"/>
  <c r="F343" i="32"/>
  <c r="E343" i="32"/>
  <c r="P343" i="32"/>
  <c r="W343" i="32" s="1"/>
  <c r="AD343" i="32" s="1"/>
  <c r="Q343" i="32"/>
  <c r="X343" i="32" s="1"/>
  <c r="AE343" i="32" s="1"/>
  <c r="O343" i="32"/>
  <c r="V343" i="32" s="1"/>
  <c r="AC343" i="32" s="1"/>
  <c r="N343" i="32"/>
  <c r="U343" i="32" s="1"/>
  <c r="AB343" i="32" s="1"/>
  <c r="M343" i="32"/>
  <c r="T343" i="32" s="1"/>
  <c r="AA343" i="32" s="1"/>
  <c r="L343" i="32"/>
  <c r="S343" i="32" s="1"/>
  <c r="Z343" i="32" s="1"/>
  <c r="Q344" i="31"/>
  <c r="X344" i="31" s="1"/>
  <c r="AE344" i="31" s="1"/>
  <c r="P344" i="31"/>
  <c r="W344" i="31" s="1"/>
  <c r="AD344" i="31" s="1"/>
  <c r="O344" i="31"/>
  <c r="V344" i="31" s="1"/>
  <c r="AC344" i="31" s="1"/>
  <c r="N344" i="31"/>
  <c r="U344" i="31" s="1"/>
  <c r="AB344" i="31" s="1"/>
  <c r="M344" i="31"/>
  <c r="T344" i="31" s="1"/>
  <c r="AA344" i="31" s="1"/>
  <c r="L344" i="31"/>
  <c r="S344" i="31" s="1"/>
  <c r="Z344" i="31" s="1"/>
  <c r="B347" i="31"/>
  <c r="K345" i="31"/>
  <c r="D345" i="31"/>
  <c r="F344" i="31"/>
  <c r="E344" i="31"/>
  <c r="J344" i="31"/>
  <c r="I344" i="31"/>
  <c r="H344" i="31"/>
  <c r="G344" i="31"/>
  <c r="J344" i="27"/>
  <c r="I344" i="27"/>
  <c r="G344" i="27"/>
  <c r="F344" i="27"/>
  <c r="E344" i="27"/>
  <c r="H344" i="27"/>
  <c r="D345" i="27"/>
  <c r="B347" i="27"/>
  <c r="K345" i="27"/>
  <c r="Q344" i="27"/>
  <c r="X344" i="27" s="1"/>
  <c r="AE344" i="27" s="1"/>
  <c r="N344" i="27"/>
  <c r="U344" i="27" s="1"/>
  <c r="AB344" i="27" s="1"/>
  <c r="M344" i="27"/>
  <c r="T344" i="27" s="1"/>
  <c r="AA344" i="27" s="1"/>
  <c r="L344" i="27"/>
  <c r="S344" i="27" s="1"/>
  <c r="Z344" i="27" s="1"/>
  <c r="O344" i="27"/>
  <c r="V344" i="27" s="1"/>
  <c r="AC344" i="27" s="1"/>
  <c r="P344" i="27"/>
  <c r="W344" i="27" s="1"/>
  <c r="AD344" i="27" s="1"/>
  <c r="Q344" i="26"/>
  <c r="X344" i="26" s="1"/>
  <c r="AE344" i="26" s="1"/>
  <c r="P344" i="26"/>
  <c r="W344" i="26" s="1"/>
  <c r="AD344" i="26" s="1"/>
  <c r="O344" i="26"/>
  <c r="V344" i="26" s="1"/>
  <c r="AC344" i="26" s="1"/>
  <c r="N344" i="26"/>
  <c r="U344" i="26" s="1"/>
  <c r="AB344" i="26" s="1"/>
  <c r="M344" i="26"/>
  <c r="T344" i="26" s="1"/>
  <c r="AA344" i="26" s="1"/>
  <c r="L344" i="26"/>
  <c r="S344" i="26" s="1"/>
  <c r="Z344" i="26" s="1"/>
  <c r="J344" i="26"/>
  <c r="I344" i="26"/>
  <c r="F344" i="26"/>
  <c r="E344" i="26"/>
  <c r="H344" i="26"/>
  <c r="G344" i="26"/>
  <c r="K345" i="26"/>
  <c r="B347" i="26"/>
  <c r="D345" i="26"/>
  <c r="B347" i="14"/>
  <c r="K345" i="14"/>
  <c r="D345" i="14"/>
  <c r="J344" i="14"/>
  <c r="I344" i="14"/>
  <c r="G344" i="14"/>
  <c r="H344" i="14"/>
  <c r="F344" i="14"/>
  <c r="E344" i="14"/>
  <c r="Q344" i="14"/>
  <c r="P344" i="14"/>
  <c r="O344" i="14"/>
  <c r="N344" i="14"/>
  <c r="M344" i="14"/>
  <c r="L344" i="14"/>
  <c r="Q344" i="32" l="1"/>
  <c r="X344" i="32" s="1"/>
  <c r="AE344" i="32" s="1"/>
  <c r="P344" i="32"/>
  <c r="W344" i="32" s="1"/>
  <c r="AD344" i="32" s="1"/>
  <c r="O344" i="32"/>
  <c r="V344" i="32" s="1"/>
  <c r="AC344" i="32" s="1"/>
  <c r="N344" i="32"/>
  <c r="U344" i="32" s="1"/>
  <c r="AB344" i="32" s="1"/>
  <c r="M344" i="32"/>
  <c r="T344" i="32" s="1"/>
  <c r="AA344" i="32" s="1"/>
  <c r="L344" i="32"/>
  <c r="S344" i="32" s="1"/>
  <c r="Z344" i="32" s="1"/>
  <c r="B347" i="32"/>
  <c r="K345" i="32"/>
  <c r="D345" i="32"/>
  <c r="F344" i="32"/>
  <c r="E344" i="32"/>
  <c r="G344" i="32"/>
  <c r="J344" i="32"/>
  <c r="I344" i="32"/>
  <c r="H344" i="32"/>
  <c r="M345" i="31"/>
  <c r="T345" i="31" s="1"/>
  <c r="AA345" i="31" s="1"/>
  <c r="L345" i="31"/>
  <c r="S345" i="31" s="1"/>
  <c r="Z345" i="31" s="1"/>
  <c r="Q345" i="31"/>
  <c r="X345" i="31" s="1"/>
  <c r="AE345" i="31" s="1"/>
  <c r="P345" i="31"/>
  <c r="W345" i="31" s="1"/>
  <c r="AD345" i="31" s="1"/>
  <c r="O345" i="31"/>
  <c r="V345" i="31" s="1"/>
  <c r="AC345" i="31" s="1"/>
  <c r="N345" i="31"/>
  <c r="U345" i="31" s="1"/>
  <c r="AB345" i="31" s="1"/>
  <c r="J345" i="31"/>
  <c r="I345" i="31"/>
  <c r="H345" i="31"/>
  <c r="G345" i="31"/>
  <c r="F345" i="31"/>
  <c r="E345" i="31"/>
  <c r="D346" i="31"/>
  <c r="B348" i="31"/>
  <c r="K346" i="31"/>
  <c r="F345" i="27"/>
  <c r="E345" i="27"/>
  <c r="H345" i="27"/>
  <c r="G345" i="27"/>
  <c r="I345" i="27"/>
  <c r="J345" i="27"/>
  <c r="Q345" i="27"/>
  <c r="X345" i="27" s="1"/>
  <c r="AE345" i="27" s="1"/>
  <c r="O345" i="27"/>
  <c r="V345" i="27" s="1"/>
  <c r="AC345" i="27" s="1"/>
  <c r="N345" i="27"/>
  <c r="U345" i="27" s="1"/>
  <c r="AB345" i="27" s="1"/>
  <c r="M345" i="27"/>
  <c r="T345" i="27" s="1"/>
  <c r="AA345" i="27" s="1"/>
  <c r="P345" i="27"/>
  <c r="W345" i="27" s="1"/>
  <c r="AD345" i="27" s="1"/>
  <c r="L345" i="27"/>
  <c r="S345" i="27" s="1"/>
  <c r="Z345" i="27" s="1"/>
  <c r="B348" i="27"/>
  <c r="K346" i="27"/>
  <c r="D346" i="27"/>
  <c r="F345" i="26"/>
  <c r="E345" i="26"/>
  <c r="J345" i="26"/>
  <c r="I345" i="26"/>
  <c r="H345" i="26"/>
  <c r="G345" i="26"/>
  <c r="K346" i="26"/>
  <c r="D346" i="26"/>
  <c r="B348" i="26"/>
  <c r="Q345" i="26"/>
  <c r="X345" i="26" s="1"/>
  <c r="AE345" i="26" s="1"/>
  <c r="N345" i="26"/>
  <c r="U345" i="26" s="1"/>
  <c r="AB345" i="26" s="1"/>
  <c r="M345" i="26"/>
  <c r="T345" i="26" s="1"/>
  <c r="AA345" i="26" s="1"/>
  <c r="P345" i="26"/>
  <c r="W345" i="26" s="1"/>
  <c r="AD345" i="26" s="1"/>
  <c r="O345" i="26"/>
  <c r="V345" i="26" s="1"/>
  <c r="AC345" i="26" s="1"/>
  <c r="L345" i="26"/>
  <c r="S345" i="26" s="1"/>
  <c r="Z345" i="26" s="1"/>
  <c r="J345" i="14"/>
  <c r="I345" i="14"/>
  <c r="H345" i="14"/>
  <c r="G345" i="14"/>
  <c r="F345" i="14"/>
  <c r="E345" i="14"/>
  <c r="Q345" i="14"/>
  <c r="M345" i="14"/>
  <c r="L345" i="14"/>
  <c r="P345" i="14"/>
  <c r="O345" i="14"/>
  <c r="N345" i="14"/>
  <c r="K346" i="14"/>
  <c r="B348" i="14"/>
  <c r="D346" i="14"/>
  <c r="J345" i="32" l="1"/>
  <c r="I345" i="32"/>
  <c r="H345" i="32"/>
  <c r="F345" i="32"/>
  <c r="G345" i="32"/>
  <c r="E345" i="32"/>
  <c r="M345" i="32"/>
  <c r="T345" i="32" s="1"/>
  <c r="AA345" i="32" s="1"/>
  <c r="L345" i="32"/>
  <c r="S345" i="32" s="1"/>
  <c r="Z345" i="32" s="1"/>
  <c r="Q345" i="32"/>
  <c r="X345" i="32" s="1"/>
  <c r="AE345" i="32" s="1"/>
  <c r="P345" i="32"/>
  <c r="W345" i="32" s="1"/>
  <c r="AD345" i="32" s="1"/>
  <c r="O345" i="32"/>
  <c r="V345" i="32" s="1"/>
  <c r="AC345" i="32" s="1"/>
  <c r="N345" i="32"/>
  <c r="U345" i="32" s="1"/>
  <c r="AB345" i="32" s="1"/>
  <c r="D346" i="32"/>
  <c r="B348" i="32"/>
  <c r="K346" i="32"/>
  <c r="Q346" i="31"/>
  <c r="X346" i="31" s="1"/>
  <c r="AE346" i="31" s="1"/>
  <c r="P346" i="31"/>
  <c r="W346" i="31" s="1"/>
  <c r="AD346" i="31" s="1"/>
  <c r="O346" i="31"/>
  <c r="V346" i="31" s="1"/>
  <c r="AC346" i="31" s="1"/>
  <c r="N346" i="31"/>
  <c r="U346" i="31" s="1"/>
  <c r="AB346" i="31" s="1"/>
  <c r="M346" i="31"/>
  <c r="T346" i="31" s="1"/>
  <c r="AA346" i="31" s="1"/>
  <c r="L346" i="31"/>
  <c r="S346" i="31" s="1"/>
  <c r="Z346" i="31" s="1"/>
  <c r="B349" i="31"/>
  <c r="K347" i="31"/>
  <c r="D347" i="31"/>
  <c r="H346" i="31"/>
  <c r="G346" i="31"/>
  <c r="F346" i="31"/>
  <c r="E346" i="31"/>
  <c r="J346" i="31"/>
  <c r="I346" i="31"/>
  <c r="N346" i="27"/>
  <c r="U346" i="27" s="1"/>
  <c r="AB346" i="27" s="1"/>
  <c r="M346" i="27"/>
  <c r="T346" i="27" s="1"/>
  <c r="AA346" i="27" s="1"/>
  <c r="Q346" i="27"/>
  <c r="X346" i="27" s="1"/>
  <c r="AE346" i="27" s="1"/>
  <c r="P346" i="27"/>
  <c r="W346" i="27" s="1"/>
  <c r="AD346" i="27" s="1"/>
  <c r="O346" i="27"/>
  <c r="V346" i="27" s="1"/>
  <c r="AC346" i="27" s="1"/>
  <c r="L346" i="27"/>
  <c r="S346" i="27" s="1"/>
  <c r="Z346" i="27" s="1"/>
  <c r="J346" i="27"/>
  <c r="I346" i="27"/>
  <c r="H346" i="27"/>
  <c r="G346" i="27"/>
  <c r="F346" i="27"/>
  <c r="E346" i="27"/>
  <c r="K347" i="27"/>
  <c r="D347" i="27"/>
  <c r="B349" i="27"/>
  <c r="K347" i="26"/>
  <c r="D347" i="26"/>
  <c r="B349" i="26"/>
  <c r="N346" i="26"/>
  <c r="U346" i="26" s="1"/>
  <c r="AB346" i="26" s="1"/>
  <c r="M346" i="26"/>
  <c r="T346" i="26" s="1"/>
  <c r="AA346" i="26" s="1"/>
  <c r="Q346" i="26"/>
  <c r="X346" i="26" s="1"/>
  <c r="AE346" i="26" s="1"/>
  <c r="P346" i="26"/>
  <c r="W346" i="26" s="1"/>
  <c r="AD346" i="26" s="1"/>
  <c r="O346" i="26"/>
  <c r="V346" i="26" s="1"/>
  <c r="AC346" i="26" s="1"/>
  <c r="L346" i="26"/>
  <c r="S346" i="26" s="1"/>
  <c r="Z346" i="26" s="1"/>
  <c r="J346" i="26"/>
  <c r="I346" i="26"/>
  <c r="H346" i="26"/>
  <c r="G346" i="26"/>
  <c r="F346" i="26"/>
  <c r="E346" i="26"/>
  <c r="G346" i="14"/>
  <c r="I346" i="14"/>
  <c r="H346" i="14"/>
  <c r="F346" i="14"/>
  <c r="E346" i="14"/>
  <c r="J346" i="14"/>
  <c r="K347" i="14"/>
  <c r="D347" i="14"/>
  <c r="B349" i="14"/>
  <c r="Q346" i="14"/>
  <c r="L346" i="14"/>
  <c r="P346" i="14"/>
  <c r="O346" i="14"/>
  <c r="M346" i="14"/>
  <c r="N346" i="14"/>
  <c r="Q346" i="32" l="1"/>
  <c r="X346" i="32" s="1"/>
  <c r="AE346" i="32" s="1"/>
  <c r="P346" i="32"/>
  <c r="W346" i="32" s="1"/>
  <c r="AD346" i="32" s="1"/>
  <c r="O346" i="32"/>
  <c r="V346" i="32" s="1"/>
  <c r="AC346" i="32" s="1"/>
  <c r="M346" i="32"/>
  <c r="T346" i="32" s="1"/>
  <c r="AA346" i="32" s="1"/>
  <c r="N346" i="32"/>
  <c r="U346" i="32" s="1"/>
  <c r="AB346" i="32" s="1"/>
  <c r="L346" i="32"/>
  <c r="S346" i="32" s="1"/>
  <c r="Z346" i="32" s="1"/>
  <c r="B349" i="32"/>
  <c r="K347" i="32"/>
  <c r="D347" i="32"/>
  <c r="H346" i="32"/>
  <c r="G346" i="32"/>
  <c r="F346" i="32"/>
  <c r="E346" i="32"/>
  <c r="J346" i="32"/>
  <c r="I346" i="32"/>
  <c r="J347" i="31"/>
  <c r="I347" i="31"/>
  <c r="H347" i="31"/>
  <c r="G347" i="31"/>
  <c r="F347" i="31"/>
  <c r="E347" i="31"/>
  <c r="O347" i="31"/>
  <c r="V347" i="31" s="1"/>
  <c r="AC347" i="31" s="1"/>
  <c r="N347" i="31"/>
  <c r="U347" i="31" s="1"/>
  <c r="AB347" i="31" s="1"/>
  <c r="M347" i="31"/>
  <c r="T347" i="31" s="1"/>
  <c r="AA347" i="31" s="1"/>
  <c r="L347" i="31"/>
  <c r="S347" i="31" s="1"/>
  <c r="Z347" i="31" s="1"/>
  <c r="P347" i="31"/>
  <c r="W347" i="31" s="1"/>
  <c r="AD347" i="31" s="1"/>
  <c r="Q347" i="31"/>
  <c r="X347" i="31" s="1"/>
  <c r="AE347" i="31" s="1"/>
  <c r="D348" i="31"/>
  <c r="B350" i="31"/>
  <c r="K348" i="31"/>
  <c r="J347" i="27"/>
  <c r="I347" i="27"/>
  <c r="G347" i="27"/>
  <c r="F347" i="27"/>
  <c r="E347" i="27"/>
  <c r="H347" i="27"/>
  <c r="D348" i="27"/>
  <c r="B350" i="27"/>
  <c r="K348" i="27"/>
  <c r="Q347" i="27"/>
  <c r="X347" i="27" s="1"/>
  <c r="AE347" i="27" s="1"/>
  <c r="M347" i="27"/>
  <c r="T347" i="27" s="1"/>
  <c r="AA347" i="27" s="1"/>
  <c r="L347" i="27"/>
  <c r="S347" i="27" s="1"/>
  <c r="Z347" i="27" s="1"/>
  <c r="N347" i="27"/>
  <c r="U347" i="27" s="1"/>
  <c r="AB347" i="27" s="1"/>
  <c r="P347" i="27"/>
  <c r="W347" i="27" s="1"/>
  <c r="AD347" i="27" s="1"/>
  <c r="O347" i="27"/>
  <c r="V347" i="27" s="1"/>
  <c r="AC347" i="27" s="1"/>
  <c r="J347" i="26"/>
  <c r="I347" i="26"/>
  <c r="F347" i="26"/>
  <c r="E347" i="26"/>
  <c r="H347" i="26"/>
  <c r="G347" i="26"/>
  <c r="K348" i="26"/>
  <c r="B350" i="26"/>
  <c r="D348" i="26"/>
  <c r="Q347" i="26"/>
  <c r="X347" i="26" s="1"/>
  <c r="AE347" i="26" s="1"/>
  <c r="M347" i="26"/>
  <c r="T347" i="26" s="1"/>
  <c r="AA347" i="26" s="1"/>
  <c r="L347" i="26"/>
  <c r="S347" i="26" s="1"/>
  <c r="Z347" i="26" s="1"/>
  <c r="O347" i="26"/>
  <c r="V347" i="26" s="1"/>
  <c r="AC347" i="26" s="1"/>
  <c r="N347" i="26"/>
  <c r="U347" i="26" s="1"/>
  <c r="AB347" i="26" s="1"/>
  <c r="P347" i="26"/>
  <c r="W347" i="26" s="1"/>
  <c r="AD347" i="26" s="1"/>
  <c r="N347" i="14"/>
  <c r="Q347" i="14"/>
  <c r="P347" i="14"/>
  <c r="O347" i="14"/>
  <c r="M347" i="14"/>
  <c r="L347" i="14"/>
  <c r="E347" i="14"/>
  <c r="I347" i="14"/>
  <c r="J347" i="14"/>
  <c r="G347" i="14"/>
  <c r="F347" i="14"/>
  <c r="H347" i="14"/>
  <c r="B350" i="14"/>
  <c r="D348" i="14"/>
  <c r="K348" i="14"/>
  <c r="O347" i="32" l="1"/>
  <c r="V347" i="32" s="1"/>
  <c r="AC347" i="32" s="1"/>
  <c r="N347" i="32"/>
  <c r="U347" i="32" s="1"/>
  <c r="AB347" i="32" s="1"/>
  <c r="M347" i="32"/>
  <c r="T347" i="32" s="1"/>
  <c r="AA347" i="32" s="1"/>
  <c r="L347" i="32"/>
  <c r="S347" i="32" s="1"/>
  <c r="Z347" i="32" s="1"/>
  <c r="Q347" i="32"/>
  <c r="X347" i="32" s="1"/>
  <c r="AE347" i="32" s="1"/>
  <c r="P347" i="32"/>
  <c r="W347" i="32" s="1"/>
  <c r="AD347" i="32" s="1"/>
  <c r="B350" i="32"/>
  <c r="K348" i="32"/>
  <c r="D348" i="32"/>
  <c r="J347" i="32"/>
  <c r="H347" i="32"/>
  <c r="I347" i="32"/>
  <c r="G347" i="32"/>
  <c r="F347" i="32"/>
  <c r="E347" i="32"/>
  <c r="D349" i="31"/>
  <c r="B351" i="31"/>
  <c r="K349" i="31"/>
  <c r="Q348" i="31"/>
  <c r="X348" i="31" s="1"/>
  <c r="AE348" i="31" s="1"/>
  <c r="P348" i="31"/>
  <c r="W348" i="31" s="1"/>
  <c r="AD348" i="31" s="1"/>
  <c r="O348" i="31"/>
  <c r="V348" i="31" s="1"/>
  <c r="AC348" i="31" s="1"/>
  <c r="N348" i="31"/>
  <c r="U348" i="31" s="1"/>
  <c r="AB348" i="31" s="1"/>
  <c r="M348" i="31"/>
  <c r="T348" i="31" s="1"/>
  <c r="AA348" i="31" s="1"/>
  <c r="L348" i="31"/>
  <c r="S348" i="31" s="1"/>
  <c r="Z348" i="31" s="1"/>
  <c r="J348" i="31"/>
  <c r="I348" i="31"/>
  <c r="H348" i="31"/>
  <c r="G348" i="31"/>
  <c r="F348" i="31"/>
  <c r="E348" i="31"/>
  <c r="Q348" i="27"/>
  <c r="X348" i="27" s="1"/>
  <c r="AE348" i="27" s="1"/>
  <c r="O348" i="27"/>
  <c r="V348" i="27" s="1"/>
  <c r="AC348" i="27" s="1"/>
  <c r="N348" i="27"/>
  <c r="U348" i="27" s="1"/>
  <c r="AB348" i="27" s="1"/>
  <c r="M348" i="27"/>
  <c r="T348" i="27" s="1"/>
  <c r="AA348" i="27" s="1"/>
  <c r="P348" i="27"/>
  <c r="W348" i="27" s="1"/>
  <c r="AD348" i="27" s="1"/>
  <c r="L348" i="27"/>
  <c r="S348" i="27" s="1"/>
  <c r="Z348" i="27" s="1"/>
  <c r="F348" i="27"/>
  <c r="E348" i="27"/>
  <c r="G348" i="27"/>
  <c r="H348" i="27"/>
  <c r="I348" i="27"/>
  <c r="J348" i="27"/>
  <c r="B351" i="27"/>
  <c r="K349" i="27"/>
  <c r="D349" i="27"/>
  <c r="F348" i="26"/>
  <c r="E348" i="26"/>
  <c r="J348" i="26"/>
  <c r="I348" i="26"/>
  <c r="H348" i="26"/>
  <c r="G348" i="26"/>
  <c r="B351" i="26"/>
  <c r="D349" i="26"/>
  <c r="K349" i="26"/>
  <c r="Q348" i="26"/>
  <c r="X348" i="26" s="1"/>
  <c r="AE348" i="26" s="1"/>
  <c r="N348" i="26"/>
  <c r="U348" i="26" s="1"/>
  <c r="AB348" i="26" s="1"/>
  <c r="M348" i="26"/>
  <c r="T348" i="26" s="1"/>
  <c r="AA348" i="26" s="1"/>
  <c r="P348" i="26"/>
  <c r="W348" i="26" s="1"/>
  <c r="AD348" i="26" s="1"/>
  <c r="O348" i="26"/>
  <c r="V348" i="26" s="1"/>
  <c r="AC348" i="26" s="1"/>
  <c r="L348" i="26"/>
  <c r="S348" i="26" s="1"/>
  <c r="Z348" i="26" s="1"/>
  <c r="N348" i="14"/>
  <c r="M348" i="14"/>
  <c r="L348" i="14"/>
  <c r="Q348" i="14"/>
  <c r="P348" i="14"/>
  <c r="O348" i="14"/>
  <c r="I348" i="14"/>
  <c r="H348" i="14"/>
  <c r="G348" i="14"/>
  <c r="E348" i="14"/>
  <c r="F348" i="14"/>
  <c r="J348" i="14"/>
  <c r="K349" i="14"/>
  <c r="B351" i="14"/>
  <c r="D349" i="14"/>
  <c r="J348" i="32" l="1"/>
  <c r="I348" i="32"/>
  <c r="H348" i="32"/>
  <c r="G348" i="32"/>
  <c r="F348" i="32"/>
  <c r="E348" i="32"/>
  <c r="D349" i="32"/>
  <c r="B351" i="32"/>
  <c r="K349" i="32"/>
  <c r="Q348" i="32"/>
  <c r="X348" i="32" s="1"/>
  <c r="AE348" i="32" s="1"/>
  <c r="O348" i="32"/>
  <c r="V348" i="32" s="1"/>
  <c r="AC348" i="32" s="1"/>
  <c r="M348" i="32"/>
  <c r="T348" i="32" s="1"/>
  <c r="AA348" i="32" s="1"/>
  <c r="P348" i="32"/>
  <c r="W348" i="32" s="1"/>
  <c r="AD348" i="32" s="1"/>
  <c r="N348" i="32"/>
  <c r="U348" i="32" s="1"/>
  <c r="AB348" i="32" s="1"/>
  <c r="L348" i="32"/>
  <c r="S348" i="32" s="1"/>
  <c r="Z348" i="32" s="1"/>
  <c r="Q349" i="31"/>
  <c r="X349" i="31" s="1"/>
  <c r="AE349" i="31" s="1"/>
  <c r="P349" i="31"/>
  <c r="W349" i="31" s="1"/>
  <c r="AD349" i="31" s="1"/>
  <c r="O349" i="31"/>
  <c r="V349" i="31" s="1"/>
  <c r="AC349" i="31" s="1"/>
  <c r="N349" i="31"/>
  <c r="U349" i="31" s="1"/>
  <c r="AB349" i="31" s="1"/>
  <c r="M349" i="31"/>
  <c r="T349" i="31" s="1"/>
  <c r="AA349" i="31" s="1"/>
  <c r="L349" i="31"/>
  <c r="S349" i="31" s="1"/>
  <c r="Z349" i="31" s="1"/>
  <c r="K350" i="31"/>
  <c r="D350" i="31"/>
  <c r="B352" i="31"/>
  <c r="E349" i="31"/>
  <c r="J349" i="31"/>
  <c r="I349" i="31"/>
  <c r="H349" i="31"/>
  <c r="F349" i="31"/>
  <c r="G349" i="31"/>
  <c r="J349" i="27"/>
  <c r="I349" i="27"/>
  <c r="H349" i="27"/>
  <c r="G349" i="27"/>
  <c r="F349" i="27"/>
  <c r="E349" i="27"/>
  <c r="N349" i="27"/>
  <c r="U349" i="27" s="1"/>
  <c r="AB349" i="27" s="1"/>
  <c r="M349" i="27"/>
  <c r="T349" i="27" s="1"/>
  <c r="AA349" i="27" s="1"/>
  <c r="Q349" i="27"/>
  <c r="X349" i="27" s="1"/>
  <c r="AE349" i="27" s="1"/>
  <c r="P349" i="27"/>
  <c r="W349" i="27" s="1"/>
  <c r="AD349" i="27" s="1"/>
  <c r="O349" i="27"/>
  <c r="V349" i="27" s="1"/>
  <c r="AC349" i="27" s="1"/>
  <c r="L349" i="27"/>
  <c r="S349" i="27" s="1"/>
  <c r="Z349" i="27" s="1"/>
  <c r="K350" i="27"/>
  <c r="D350" i="27"/>
  <c r="B352" i="27"/>
  <c r="J349" i="26"/>
  <c r="I349" i="26"/>
  <c r="G349" i="26"/>
  <c r="F349" i="26"/>
  <c r="E349" i="26"/>
  <c r="H349" i="26"/>
  <c r="N349" i="26"/>
  <c r="U349" i="26" s="1"/>
  <c r="AB349" i="26" s="1"/>
  <c r="M349" i="26"/>
  <c r="T349" i="26" s="1"/>
  <c r="AA349" i="26" s="1"/>
  <c r="Q349" i="26"/>
  <c r="X349" i="26" s="1"/>
  <c r="AE349" i="26" s="1"/>
  <c r="P349" i="26"/>
  <c r="W349" i="26" s="1"/>
  <c r="AD349" i="26" s="1"/>
  <c r="L349" i="26"/>
  <c r="S349" i="26" s="1"/>
  <c r="Z349" i="26" s="1"/>
  <c r="O349" i="26"/>
  <c r="V349" i="26" s="1"/>
  <c r="AC349" i="26" s="1"/>
  <c r="K350" i="26"/>
  <c r="D350" i="26"/>
  <c r="B352" i="26"/>
  <c r="K350" i="14"/>
  <c r="B352" i="14"/>
  <c r="D350" i="14"/>
  <c r="Q349" i="14"/>
  <c r="P349" i="14"/>
  <c r="O349" i="14"/>
  <c r="N349" i="14"/>
  <c r="M349" i="14"/>
  <c r="L349" i="14"/>
  <c r="J349" i="14"/>
  <c r="H349" i="14"/>
  <c r="E349" i="14"/>
  <c r="I349" i="14"/>
  <c r="F349" i="14"/>
  <c r="G349" i="14"/>
  <c r="Q349" i="32" l="1"/>
  <c r="X349" i="32" s="1"/>
  <c r="AE349" i="32" s="1"/>
  <c r="P349" i="32"/>
  <c r="W349" i="32" s="1"/>
  <c r="AD349" i="32" s="1"/>
  <c r="O349" i="32"/>
  <c r="V349" i="32" s="1"/>
  <c r="AC349" i="32" s="1"/>
  <c r="N349" i="32"/>
  <c r="U349" i="32" s="1"/>
  <c r="AB349" i="32" s="1"/>
  <c r="M349" i="32"/>
  <c r="T349" i="32" s="1"/>
  <c r="AA349" i="32" s="1"/>
  <c r="L349" i="32"/>
  <c r="S349" i="32" s="1"/>
  <c r="Z349" i="32" s="1"/>
  <c r="K350" i="32"/>
  <c r="D350" i="32"/>
  <c r="B352" i="32"/>
  <c r="E349" i="32"/>
  <c r="J349" i="32"/>
  <c r="H349" i="32"/>
  <c r="I349" i="32"/>
  <c r="G349" i="32"/>
  <c r="F349" i="32"/>
  <c r="D351" i="31"/>
  <c r="B353" i="31"/>
  <c r="K351" i="31"/>
  <c r="L350" i="31"/>
  <c r="S350" i="31" s="1"/>
  <c r="Z350" i="31" s="1"/>
  <c r="Q350" i="31"/>
  <c r="X350" i="31" s="1"/>
  <c r="AE350" i="31" s="1"/>
  <c r="P350" i="31"/>
  <c r="W350" i="31" s="1"/>
  <c r="AD350" i="31" s="1"/>
  <c r="O350" i="31"/>
  <c r="V350" i="31" s="1"/>
  <c r="AC350" i="31" s="1"/>
  <c r="M350" i="31"/>
  <c r="T350" i="31" s="1"/>
  <c r="AA350" i="31" s="1"/>
  <c r="N350" i="31"/>
  <c r="U350" i="31" s="1"/>
  <c r="AB350" i="31" s="1"/>
  <c r="J350" i="31"/>
  <c r="I350" i="31"/>
  <c r="H350" i="31"/>
  <c r="G350" i="31"/>
  <c r="F350" i="31"/>
  <c r="E350" i="31"/>
  <c r="J350" i="27"/>
  <c r="I350" i="27"/>
  <c r="G350" i="27"/>
  <c r="F350" i="27"/>
  <c r="E350" i="27"/>
  <c r="H350" i="27"/>
  <c r="B353" i="27"/>
  <c r="D351" i="27"/>
  <c r="K351" i="27"/>
  <c r="Q350" i="27"/>
  <c r="X350" i="27" s="1"/>
  <c r="AE350" i="27" s="1"/>
  <c r="L350" i="27"/>
  <c r="S350" i="27" s="1"/>
  <c r="Z350" i="27" s="1"/>
  <c r="M350" i="27"/>
  <c r="T350" i="27" s="1"/>
  <c r="AA350" i="27" s="1"/>
  <c r="P350" i="27"/>
  <c r="W350" i="27" s="1"/>
  <c r="AD350" i="27" s="1"/>
  <c r="O350" i="27"/>
  <c r="V350" i="27" s="1"/>
  <c r="AC350" i="27" s="1"/>
  <c r="N350" i="27"/>
  <c r="U350" i="27" s="1"/>
  <c r="AB350" i="27" s="1"/>
  <c r="B353" i="26"/>
  <c r="D351" i="26"/>
  <c r="K351" i="26"/>
  <c r="J350" i="26"/>
  <c r="I350" i="26"/>
  <c r="F350" i="26"/>
  <c r="E350" i="26"/>
  <c r="H350" i="26"/>
  <c r="G350" i="26"/>
  <c r="Q350" i="26"/>
  <c r="X350" i="26" s="1"/>
  <c r="AE350" i="26" s="1"/>
  <c r="O350" i="26"/>
  <c r="V350" i="26" s="1"/>
  <c r="AC350" i="26" s="1"/>
  <c r="N350" i="26"/>
  <c r="U350" i="26" s="1"/>
  <c r="AB350" i="26" s="1"/>
  <c r="M350" i="26"/>
  <c r="T350" i="26" s="1"/>
  <c r="AA350" i="26" s="1"/>
  <c r="L350" i="26"/>
  <c r="S350" i="26" s="1"/>
  <c r="Z350" i="26" s="1"/>
  <c r="P350" i="26"/>
  <c r="W350" i="26" s="1"/>
  <c r="AD350" i="26" s="1"/>
  <c r="K351" i="14"/>
  <c r="B353" i="14"/>
  <c r="D351" i="14"/>
  <c r="H350" i="14"/>
  <c r="G350" i="14"/>
  <c r="F350" i="14"/>
  <c r="E350" i="14"/>
  <c r="J350" i="14"/>
  <c r="I350" i="14"/>
  <c r="O350" i="14"/>
  <c r="Q350" i="14"/>
  <c r="P350" i="14"/>
  <c r="L350" i="14"/>
  <c r="N350" i="14"/>
  <c r="M350" i="14"/>
  <c r="L350" i="32" l="1"/>
  <c r="S350" i="32" s="1"/>
  <c r="Z350" i="32" s="1"/>
  <c r="Q350" i="32"/>
  <c r="X350" i="32" s="1"/>
  <c r="AE350" i="32" s="1"/>
  <c r="O350" i="32"/>
  <c r="V350" i="32" s="1"/>
  <c r="AC350" i="32" s="1"/>
  <c r="P350" i="32"/>
  <c r="W350" i="32" s="1"/>
  <c r="AD350" i="32" s="1"/>
  <c r="N350" i="32"/>
  <c r="U350" i="32" s="1"/>
  <c r="AB350" i="32" s="1"/>
  <c r="M350" i="32"/>
  <c r="T350" i="32" s="1"/>
  <c r="AA350" i="32" s="1"/>
  <c r="J350" i="32"/>
  <c r="I350" i="32"/>
  <c r="H350" i="32"/>
  <c r="G350" i="32"/>
  <c r="E350" i="32"/>
  <c r="F350" i="32"/>
  <c r="D351" i="32"/>
  <c r="K351" i="32"/>
  <c r="B353" i="32"/>
  <c r="B354" i="31"/>
  <c r="K352" i="31"/>
  <c r="D352" i="31"/>
  <c r="Q351" i="31"/>
  <c r="X351" i="31" s="1"/>
  <c r="AE351" i="31" s="1"/>
  <c r="P351" i="31"/>
  <c r="W351" i="31" s="1"/>
  <c r="AD351" i="31" s="1"/>
  <c r="O351" i="31"/>
  <c r="V351" i="31" s="1"/>
  <c r="AC351" i="31" s="1"/>
  <c r="N351" i="31"/>
  <c r="U351" i="31" s="1"/>
  <c r="AB351" i="31" s="1"/>
  <c r="M351" i="31"/>
  <c r="T351" i="31" s="1"/>
  <c r="AA351" i="31" s="1"/>
  <c r="L351" i="31"/>
  <c r="S351" i="31" s="1"/>
  <c r="Z351" i="31" s="1"/>
  <c r="G351" i="31"/>
  <c r="F351" i="31"/>
  <c r="E351" i="31"/>
  <c r="J351" i="31"/>
  <c r="H351" i="31"/>
  <c r="I351" i="31"/>
  <c r="F351" i="27"/>
  <c r="E351" i="27"/>
  <c r="G351" i="27"/>
  <c r="J351" i="27"/>
  <c r="I351" i="27"/>
  <c r="H351" i="27"/>
  <c r="B354" i="27"/>
  <c r="K352" i="27"/>
  <c r="D352" i="27"/>
  <c r="Q351" i="27"/>
  <c r="X351" i="27" s="1"/>
  <c r="AE351" i="27" s="1"/>
  <c r="O351" i="27"/>
  <c r="V351" i="27" s="1"/>
  <c r="AC351" i="27" s="1"/>
  <c r="N351" i="27"/>
  <c r="U351" i="27" s="1"/>
  <c r="AB351" i="27" s="1"/>
  <c r="M351" i="27"/>
  <c r="T351" i="27" s="1"/>
  <c r="AA351" i="27" s="1"/>
  <c r="P351" i="27"/>
  <c r="W351" i="27" s="1"/>
  <c r="AD351" i="27" s="1"/>
  <c r="L351" i="27"/>
  <c r="S351" i="27" s="1"/>
  <c r="Z351" i="27" s="1"/>
  <c r="F351" i="26"/>
  <c r="E351" i="26"/>
  <c r="G351" i="26"/>
  <c r="J351" i="26"/>
  <c r="I351" i="26"/>
  <c r="H351" i="26"/>
  <c r="Q351" i="26"/>
  <c r="X351" i="26" s="1"/>
  <c r="AE351" i="26" s="1"/>
  <c r="N351" i="26"/>
  <c r="U351" i="26" s="1"/>
  <c r="AB351" i="26" s="1"/>
  <c r="M351" i="26"/>
  <c r="T351" i="26" s="1"/>
  <c r="AA351" i="26" s="1"/>
  <c r="P351" i="26"/>
  <c r="W351" i="26" s="1"/>
  <c r="AD351" i="26" s="1"/>
  <c r="O351" i="26"/>
  <c r="V351" i="26" s="1"/>
  <c r="AC351" i="26" s="1"/>
  <c r="L351" i="26"/>
  <c r="S351" i="26" s="1"/>
  <c r="Z351" i="26" s="1"/>
  <c r="K352" i="26"/>
  <c r="B354" i="26"/>
  <c r="D352" i="26"/>
  <c r="G351" i="14"/>
  <c r="F351" i="14"/>
  <c r="E351" i="14"/>
  <c r="J351" i="14"/>
  <c r="I351" i="14"/>
  <c r="H351" i="14"/>
  <c r="K352" i="14"/>
  <c r="B354" i="14"/>
  <c r="D352" i="14"/>
  <c r="Q351" i="14"/>
  <c r="P351" i="14"/>
  <c r="O351" i="14"/>
  <c r="M351" i="14"/>
  <c r="N351" i="14"/>
  <c r="L351" i="14"/>
  <c r="B354" i="32" l="1"/>
  <c r="K352" i="32"/>
  <c r="D352" i="32"/>
  <c r="Q351" i="32"/>
  <c r="X351" i="32" s="1"/>
  <c r="AE351" i="32" s="1"/>
  <c r="P351" i="32"/>
  <c r="W351" i="32" s="1"/>
  <c r="AD351" i="32" s="1"/>
  <c r="O351" i="32"/>
  <c r="V351" i="32" s="1"/>
  <c r="AC351" i="32" s="1"/>
  <c r="N351" i="32"/>
  <c r="U351" i="32" s="1"/>
  <c r="AB351" i="32" s="1"/>
  <c r="L351" i="32"/>
  <c r="S351" i="32" s="1"/>
  <c r="Z351" i="32" s="1"/>
  <c r="M351" i="32"/>
  <c r="T351" i="32" s="1"/>
  <c r="AA351" i="32" s="1"/>
  <c r="G351" i="32"/>
  <c r="F351" i="32"/>
  <c r="E351" i="32"/>
  <c r="J351" i="32"/>
  <c r="I351" i="32"/>
  <c r="H351" i="32"/>
  <c r="J352" i="31"/>
  <c r="I352" i="31"/>
  <c r="H352" i="31"/>
  <c r="G352" i="31"/>
  <c r="F352" i="31"/>
  <c r="E352" i="31"/>
  <c r="N352" i="31"/>
  <c r="U352" i="31" s="1"/>
  <c r="AB352" i="31" s="1"/>
  <c r="M352" i="31"/>
  <c r="T352" i="31" s="1"/>
  <c r="AA352" i="31" s="1"/>
  <c r="L352" i="31"/>
  <c r="S352" i="31" s="1"/>
  <c r="Z352" i="31" s="1"/>
  <c r="Q352" i="31"/>
  <c r="X352" i="31" s="1"/>
  <c r="AE352" i="31" s="1"/>
  <c r="P352" i="31"/>
  <c r="W352" i="31" s="1"/>
  <c r="AD352" i="31" s="1"/>
  <c r="O352" i="31"/>
  <c r="V352" i="31" s="1"/>
  <c r="AC352" i="31" s="1"/>
  <c r="D353" i="31"/>
  <c r="B355" i="31"/>
  <c r="K353" i="31"/>
  <c r="J352" i="27"/>
  <c r="I352" i="27"/>
  <c r="H352" i="27"/>
  <c r="G352" i="27"/>
  <c r="F352" i="27"/>
  <c r="E352" i="27"/>
  <c r="B355" i="27"/>
  <c r="K353" i="27"/>
  <c r="D353" i="27"/>
  <c r="N352" i="27"/>
  <c r="U352" i="27" s="1"/>
  <c r="AB352" i="27" s="1"/>
  <c r="M352" i="27"/>
  <c r="T352" i="27" s="1"/>
  <c r="AA352" i="27" s="1"/>
  <c r="Q352" i="27"/>
  <c r="X352" i="27" s="1"/>
  <c r="AE352" i="27" s="1"/>
  <c r="P352" i="27"/>
  <c r="W352" i="27" s="1"/>
  <c r="AD352" i="27" s="1"/>
  <c r="O352" i="27"/>
  <c r="V352" i="27" s="1"/>
  <c r="AC352" i="27" s="1"/>
  <c r="L352" i="27"/>
  <c r="S352" i="27" s="1"/>
  <c r="Z352" i="27" s="1"/>
  <c r="B355" i="26"/>
  <c r="D353" i="26"/>
  <c r="K353" i="26"/>
  <c r="J352" i="26"/>
  <c r="I352" i="26"/>
  <c r="H352" i="26"/>
  <c r="G352" i="26"/>
  <c r="F352" i="26"/>
  <c r="E352" i="26"/>
  <c r="N352" i="26"/>
  <c r="U352" i="26" s="1"/>
  <c r="AB352" i="26" s="1"/>
  <c r="M352" i="26"/>
  <c r="T352" i="26" s="1"/>
  <c r="AA352" i="26" s="1"/>
  <c r="O352" i="26"/>
  <c r="V352" i="26" s="1"/>
  <c r="AC352" i="26" s="1"/>
  <c r="L352" i="26"/>
  <c r="S352" i="26" s="1"/>
  <c r="Z352" i="26" s="1"/>
  <c r="P352" i="26"/>
  <c r="W352" i="26" s="1"/>
  <c r="AD352" i="26" s="1"/>
  <c r="Q352" i="26"/>
  <c r="X352" i="26" s="1"/>
  <c r="AE352" i="26" s="1"/>
  <c r="E352" i="14"/>
  <c r="J352" i="14"/>
  <c r="H352" i="14"/>
  <c r="G352" i="14"/>
  <c r="F352" i="14"/>
  <c r="I352" i="14"/>
  <c r="B355" i="14"/>
  <c r="D353" i="14"/>
  <c r="K353" i="14"/>
  <c r="M352" i="14"/>
  <c r="N352" i="14"/>
  <c r="L352" i="14"/>
  <c r="Q352" i="14"/>
  <c r="P352" i="14"/>
  <c r="O352" i="14"/>
  <c r="J352" i="32" l="1"/>
  <c r="I352" i="32"/>
  <c r="G352" i="32"/>
  <c r="E352" i="32"/>
  <c r="H352" i="32"/>
  <c r="F352" i="32"/>
  <c r="N352" i="32"/>
  <c r="U352" i="32" s="1"/>
  <c r="AB352" i="32" s="1"/>
  <c r="M352" i="32"/>
  <c r="T352" i="32" s="1"/>
  <c r="AA352" i="32" s="1"/>
  <c r="L352" i="32"/>
  <c r="S352" i="32" s="1"/>
  <c r="Z352" i="32" s="1"/>
  <c r="Q352" i="32"/>
  <c r="X352" i="32" s="1"/>
  <c r="AE352" i="32" s="1"/>
  <c r="P352" i="32"/>
  <c r="W352" i="32" s="1"/>
  <c r="AD352" i="32" s="1"/>
  <c r="O352" i="32"/>
  <c r="V352" i="32" s="1"/>
  <c r="AC352" i="32" s="1"/>
  <c r="D353" i="32"/>
  <c r="B355" i="32"/>
  <c r="K353" i="32"/>
  <c r="Q353" i="31"/>
  <c r="X353" i="31" s="1"/>
  <c r="AE353" i="31" s="1"/>
  <c r="P353" i="31"/>
  <c r="W353" i="31" s="1"/>
  <c r="AD353" i="31" s="1"/>
  <c r="O353" i="31"/>
  <c r="V353" i="31" s="1"/>
  <c r="AC353" i="31" s="1"/>
  <c r="N353" i="31"/>
  <c r="U353" i="31" s="1"/>
  <c r="AB353" i="31" s="1"/>
  <c r="M353" i="31"/>
  <c r="T353" i="31" s="1"/>
  <c r="AA353" i="31" s="1"/>
  <c r="L353" i="31"/>
  <c r="S353" i="31" s="1"/>
  <c r="Z353" i="31" s="1"/>
  <c r="D354" i="31"/>
  <c r="B356" i="31"/>
  <c r="K354" i="31"/>
  <c r="I353" i="31"/>
  <c r="H353" i="31"/>
  <c r="G353" i="31"/>
  <c r="F353" i="31"/>
  <c r="E353" i="31"/>
  <c r="J353" i="31"/>
  <c r="J353" i="27"/>
  <c r="I353" i="27"/>
  <c r="G353" i="27"/>
  <c r="F353" i="27"/>
  <c r="E353" i="27"/>
  <c r="H353" i="27"/>
  <c r="Q353" i="27"/>
  <c r="X353" i="27" s="1"/>
  <c r="AE353" i="27" s="1"/>
  <c r="O353" i="27"/>
  <c r="V353" i="27" s="1"/>
  <c r="AC353" i="27" s="1"/>
  <c r="L353" i="27"/>
  <c r="S353" i="27" s="1"/>
  <c r="Z353" i="27" s="1"/>
  <c r="M353" i="27"/>
  <c r="T353" i="27" s="1"/>
  <c r="AA353" i="27" s="1"/>
  <c r="N353" i="27"/>
  <c r="U353" i="27" s="1"/>
  <c r="AB353" i="27" s="1"/>
  <c r="P353" i="27"/>
  <c r="W353" i="27" s="1"/>
  <c r="AD353" i="27" s="1"/>
  <c r="B356" i="27"/>
  <c r="K354" i="27"/>
  <c r="D354" i="27"/>
  <c r="Q353" i="26"/>
  <c r="X353" i="26" s="1"/>
  <c r="AE353" i="26" s="1"/>
  <c r="P353" i="26"/>
  <c r="W353" i="26" s="1"/>
  <c r="AD353" i="26" s="1"/>
  <c r="O353" i="26"/>
  <c r="V353" i="26" s="1"/>
  <c r="AC353" i="26" s="1"/>
  <c r="N353" i="26"/>
  <c r="U353" i="26" s="1"/>
  <c r="AB353" i="26" s="1"/>
  <c r="M353" i="26"/>
  <c r="T353" i="26" s="1"/>
  <c r="AA353" i="26" s="1"/>
  <c r="L353" i="26"/>
  <c r="S353" i="26" s="1"/>
  <c r="Z353" i="26" s="1"/>
  <c r="J353" i="26"/>
  <c r="I353" i="26"/>
  <c r="F353" i="26"/>
  <c r="E353" i="26"/>
  <c r="G353" i="26"/>
  <c r="H353" i="26"/>
  <c r="K354" i="26"/>
  <c r="B356" i="26"/>
  <c r="D354" i="26"/>
  <c r="I353" i="14"/>
  <c r="H353" i="14"/>
  <c r="G353" i="14"/>
  <c r="E353" i="14"/>
  <c r="J353" i="14"/>
  <c r="F353" i="14"/>
  <c r="Q353" i="14"/>
  <c r="P353" i="14"/>
  <c r="O353" i="14"/>
  <c r="N353" i="14"/>
  <c r="M353" i="14"/>
  <c r="L353" i="14"/>
  <c r="D354" i="14"/>
  <c r="K354" i="14"/>
  <c r="B356" i="14"/>
  <c r="Q353" i="32" l="1"/>
  <c r="X353" i="32" s="1"/>
  <c r="AE353" i="32" s="1"/>
  <c r="P353" i="32"/>
  <c r="W353" i="32" s="1"/>
  <c r="AD353" i="32" s="1"/>
  <c r="N353" i="32"/>
  <c r="U353" i="32" s="1"/>
  <c r="AB353" i="32" s="1"/>
  <c r="L353" i="32"/>
  <c r="S353" i="32" s="1"/>
  <c r="Z353" i="32" s="1"/>
  <c r="O353" i="32"/>
  <c r="V353" i="32" s="1"/>
  <c r="AC353" i="32" s="1"/>
  <c r="M353" i="32"/>
  <c r="T353" i="32" s="1"/>
  <c r="AA353" i="32" s="1"/>
  <c r="D354" i="32"/>
  <c r="B356" i="32"/>
  <c r="K354" i="32"/>
  <c r="I353" i="32"/>
  <c r="H353" i="32"/>
  <c r="G353" i="32"/>
  <c r="F353" i="32"/>
  <c r="E353" i="32"/>
  <c r="J353" i="32"/>
  <c r="P354" i="31"/>
  <c r="W354" i="31" s="1"/>
  <c r="AD354" i="31" s="1"/>
  <c r="O354" i="31"/>
  <c r="V354" i="31" s="1"/>
  <c r="AC354" i="31" s="1"/>
  <c r="N354" i="31"/>
  <c r="U354" i="31" s="1"/>
  <c r="AB354" i="31" s="1"/>
  <c r="M354" i="31"/>
  <c r="T354" i="31" s="1"/>
  <c r="AA354" i="31" s="1"/>
  <c r="L354" i="31"/>
  <c r="S354" i="31" s="1"/>
  <c r="Z354" i="31" s="1"/>
  <c r="Q354" i="31"/>
  <c r="X354" i="31" s="1"/>
  <c r="AE354" i="31" s="1"/>
  <c r="K355" i="31"/>
  <c r="D355" i="31"/>
  <c r="B357" i="31"/>
  <c r="J354" i="31"/>
  <c r="I354" i="31"/>
  <c r="H354" i="31"/>
  <c r="G354" i="31"/>
  <c r="F354" i="31"/>
  <c r="E354" i="31"/>
  <c r="Q354" i="27"/>
  <c r="X354" i="27" s="1"/>
  <c r="AE354" i="27" s="1"/>
  <c r="O354" i="27"/>
  <c r="V354" i="27" s="1"/>
  <c r="AC354" i="27" s="1"/>
  <c r="N354" i="27"/>
  <c r="U354" i="27" s="1"/>
  <c r="AB354" i="27" s="1"/>
  <c r="M354" i="27"/>
  <c r="T354" i="27" s="1"/>
  <c r="AA354" i="27" s="1"/>
  <c r="P354" i="27"/>
  <c r="W354" i="27" s="1"/>
  <c r="AD354" i="27" s="1"/>
  <c r="L354" i="27"/>
  <c r="S354" i="27" s="1"/>
  <c r="Z354" i="27" s="1"/>
  <c r="F354" i="27"/>
  <c r="E354" i="27"/>
  <c r="H354" i="27"/>
  <c r="G354" i="27"/>
  <c r="I354" i="27"/>
  <c r="J354" i="27"/>
  <c r="B357" i="27"/>
  <c r="K355" i="27"/>
  <c r="D355" i="27"/>
  <c r="F354" i="26"/>
  <c r="E354" i="26"/>
  <c r="J354" i="26"/>
  <c r="I354" i="26"/>
  <c r="H354" i="26"/>
  <c r="G354" i="26"/>
  <c r="B357" i="26"/>
  <c r="K355" i="26"/>
  <c r="D355" i="26"/>
  <c r="Q354" i="26"/>
  <c r="X354" i="26" s="1"/>
  <c r="AE354" i="26" s="1"/>
  <c r="N354" i="26"/>
  <c r="U354" i="26" s="1"/>
  <c r="AB354" i="26" s="1"/>
  <c r="M354" i="26"/>
  <c r="T354" i="26" s="1"/>
  <c r="AA354" i="26" s="1"/>
  <c r="P354" i="26"/>
  <c r="W354" i="26" s="1"/>
  <c r="AD354" i="26" s="1"/>
  <c r="O354" i="26"/>
  <c r="V354" i="26" s="1"/>
  <c r="AC354" i="26" s="1"/>
  <c r="L354" i="26"/>
  <c r="S354" i="26" s="1"/>
  <c r="Z354" i="26" s="1"/>
  <c r="M354" i="14"/>
  <c r="N354" i="14"/>
  <c r="L354" i="14"/>
  <c r="O354" i="14"/>
  <c r="Q354" i="14"/>
  <c r="P354" i="14"/>
  <c r="D355" i="14"/>
  <c r="B357" i="14"/>
  <c r="K355" i="14"/>
  <c r="G354" i="14"/>
  <c r="F354" i="14"/>
  <c r="J354" i="14"/>
  <c r="H354" i="14"/>
  <c r="E354" i="14"/>
  <c r="I354" i="14"/>
  <c r="P354" i="32" l="1"/>
  <c r="W354" i="32" s="1"/>
  <c r="AD354" i="32" s="1"/>
  <c r="O354" i="32"/>
  <c r="V354" i="32" s="1"/>
  <c r="AC354" i="32" s="1"/>
  <c r="N354" i="32"/>
  <c r="U354" i="32" s="1"/>
  <c r="AB354" i="32" s="1"/>
  <c r="M354" i="32"/>
  <c r="T354" i="32" s="1"/>
  <c r="AA354" i="32" s="1"/>
  <c r="L354" i="32"/>
  <c r="S354" i="32" s="1"/>
  <c r="Z354" i="32" s="1"/>
  <c r="Q354" i="32"/>
  <c r="X354" i="32" s="1"/>
  <c r="AE354" i="32" s="1"/>
  <c r="I354" i="32"/>
  <c r="G354" i="32"/>
  <c r="F354" i="32"/>
  <c r="E354" i="32"/>
  <c r="J354" i="32"/>
  <c r="H354" i="32"/>
  <c r="K355" i="32"/>
  <c r="D355" i="32"/>
  <c r="B357" i="32"/>
  <c r="Q355" i="31"/>
  <c r="X355" i="31" s="1"/>
  <c r="AE355" i="31" s="1"/>
  <c r="P355" i="31"/>
  <c r="W355" i="31" s="1"/>
  <c r="AD355" i="31" s="1"/>
  <c r="O355" i="31"/>
  <c r="V355" i="31" s="1"/>
  <c r="AC355" i="31" s="1"/>
  <c r="N355" i="31"/>
  <c r="U355" i="31" s="1"/>
  <c r="AB355" i="31" s="1"/>
  <c r="M355" i="31"/>
  <c r="T355" i="31" s="1"/>
  <c r="AA355" i="31" s="1"/>
  <c r="L355" i="31"/>
  <c r="S355" i="31" s="1"/>
  <c r="Z355" i="31" s="1"/>
  <c r="J355" i="31"/>
  <c r="I355" i="31"/>
  <c r="H355" i="31"/>
  <c r="G355" i="31"/>
  <c r="F355" i="31"/>
  <c r="E355" i="31"/>
  <c r="D356" i="31"/>
  <c r="B358" i="31"/>
  <c r="K356" i="31"/>
  <c r="J355" i="27"/>
  <c r="I355" i="27"/>
  <c r="G355" i="27"/>
  <c r="E355" i="27"/>
  <c r="H355" i="27"/>
  <c r="F355" i="27"/>
  <c r="N355" i="27"/>
  <c r="U355" i="27" s="1"/>
  <c r="AB355" i="27" s="1"/>
  <c r="M355" i="27"/>
  <c r="T355" i="27" s="1"/>
  <c r="AA355" i="27" s="1"/>
  <c r="Q355" i="27"/>
  <c r="X355" i="27" s="1"/>
  <c r="AE355" i="27" s="1"/>
  <c r="P355" i="27"/>
  <c r="W355" i="27" s="1"/>
  <c r="AD355" i="27" s="1"/>
  <c r="O355" i="27"/>
  <c r="V355" i="27" s="1"/>
  <c r="AC355" i="27" s="1"/>
  <c r="L355" i="27"/>
  <c r="S355" i="27" s="1"/>
  <c r="Z355" i="27" s="1"/>
  <c r="B358" i="27"/>
  <c r="K356" i="27"/>
  <c r="D356" i="27"/>
  <c r="N355" i="26"/>
  <c r="U355" i="26" s="1"/>
  <c r="AB355" i="26" s="1"/>
  <c r="M355" i="26"/>
  <c r="T355" i="26" s="1"/>
  <c r="AA355" i="26" s="1"/>
  <c r="Q355" i="26"/>
  <c r="X355" i="26" s="1"/>
  <c r="AE355" i="26" s="1"/>
  <c r="P355" i="26"/>
  <c r="W355" i="26" s="1"/>
  <c r="AD355" i="26" s="1"/>
  <c r="O355" i="26"/>
  <c r="V355" i="26" s="1"/>
  <c r="AC355" i="26" s="1"/>
  <c r="L355" i="26"/>
  <c r="S355" i="26" s="1"/>
  <c r="Z355" i="26" s="1"/>
  <c r="J355" i="26"/>
  <c r="I355" i="26"/>
  <c r="H355" i="26"/>
  <c r="F355" i="26"/>
  <c r="E355" i="26"/>
  <c r="G355" i="26"/>
  <c r="B358" i="26"/>
  <c r="K356" i="26"/>
  <c r="D356" i="26"/>
  <c r="M355" i="14"/>
  <c r="L355" i="14"/>
  <c r="Q355" i="14"/>
  <c r="P355" i="14"/>
  <c r="O355" i="14"/>
  <c r="N355" i="14"/>
  <c r="K356" i="14"/>
  <c r="B358" i="14"/>
  <c r="D356" i="14"/>
  <c r="E355" i="14"/>
  <c r="I355" i="14"/>
  <c r="J355" i="14"/>
  <c r="H355" i="14"/>
  <c r="G355" i="14"/>
  <c r="F355" i="14"/>
  <c r="D356" i="32" l="1"/>
  <c r="B358" i="32"/>
  <c r="K356" i="32"/>
  <c r="J355" i="32"/>
  <c r="I355" i="32"/>
  <c r="H355" i="32"/>
  <c r="G355" i="32"/>
  <c r="F355" i="32"/>
  <c r="E355" i="32"/>
  <c r="P355" i="32"/>
  <c r="W355" i="32" s="1"/>
  <c r="AD355" i="32" s="1"/>
  <c r="N355" i="32"/>
  <c r="U355" i="32" s="1"/>
  <c r="AB355" i="32" s="1"/>
  <c r="L355" i="32"/>
  <c r="S355" i="32" s="1"/>
  <c r="Z355" i="32" s="1"/>
  <c r="Q355" i="32"/>
  <c r="X355" i="32" s="1"/>
  <c r="AE355" i="32" s="1"/>
  <c r="O355" i="32"/>
  <c r="V355" i="32" s="1"/>
  <c r="AC355" i="32" s="1"/>
  <c r="M355" i="32"/>
  <c r="T355" i="32" s="1"/>
  <c r="AA355" i="32" s="1"/>
  <c r="Q356" i="31"/>
  <c r="X356" i="31" s="1"/>
  <c r="AE356" i="31" s="1"/>
  <c r="P356" i="31"/>
  <c r="W356" i="31" s="1"/>
  <c r="AD356" i="31" s="1"/>
  <c r="O356" i="31"/>
  <c r="V356" i="31" s="1"/>
  <c r="AC356" i="31" s="1"/>
  <c r="N356" i="31"/>
  <c r="U356" i="31" s="1"/>
  <c r="AB356" i="31" s="1"/>
  <c r="M356" i="31"/>
  <c r="T356" i="31" s="1"/>
  <c r="AA356" i="31" s="1"/>
  <c r="L356" i="31"/>
  <c r="S356" i="31" s="1"/>
  <c r="Z356" i="31" s="1"/>
  <c r="B359" i="31"/>
  <c r="K357" i="31"/>
  <c r="D357" i="31"/>
  <c r="F356" i="31"/>
  <c r="E356" i="31"/>
  <c r="J356" i="31"/>
  <c r="I356" i="31"/>
  <c r="H356" i="31"/>
  <c r="G356" i="31"/>
  <c r="J356" i="27"/>
  <c r="I356" i="27"/>
  <c r="G356" i="27"/>
  <c r="F356" i="27"/>
  <c r="E356" i="27"/>
  <c r="H356" i="27"/>
  <c r="Q356" i="27"/>
  <c r="X356" i="27" s="1"/>
  <c r="AE356" i="27" s="1"/>
  <c r="O356" i="27"/>
  <c r="V356" i="27" s="1"/>
  <c r="AC356" i="27" s="1"/>
  <c r="P356" i="27"/>
  <c r="W356" i="27" s="1"/>
  <c r="AD356" i="27" s="1"/>
  <c r="N356" i="27"/>
  <c r="U356" i="27" s="1"/>
  <c r="AB356" i="27" s="1"/>
  <c r="M356" i="27"/>
  <c r="T356" i="27" s="1"/>
  <c r="AA356" i="27" s="1"/>
  <c r="L356" i="27"/>
  <c r="S356" i="27" s="1"/>
  <c r="Z356" i="27" s="1"/>
  <c r="B359" i="27"/>
  <c r="K357" i="27"/>
  <c r="D357" i="27"/>
  <c r="Q356" i="26"/>
  <c r="X356" i="26" s="1"/>
  <c r="AE356" i="26" s="1"/>
  <c r="P356" i="26"/>
  <c r="W356" i="26" s="1"/>
  <c r="AD356" i="26" s="1"/>
  <c r="L356" i="26"/>
  <c r="S356" i="26" s="1"/>
  <c r="Z356" i="26" s="1"/>
  <c r="O356" i="26"/>
  <c r="V356" i="26" s="1"/>
  <c r="AC356" i="26" s="1"/>
  <c r="N356" i="26"/>
  <c r="U356" i="26" s="1"/>
  <c r="AB356" i="26" s="1"/>
  <c r="M356" i="26"/>
  <c r="T356" i="26" s="1"/>
  <c r="AA356" i="26" s="1"/>
  <c r="J356" i="26"/>
  <c r="I356" i="26"/>
  <c r="H356" i="26"/>
  <c r="F356" i="26"/>
  <c r="E356" i="26"/>
  <c r="G356" i="26"/>
  <c r="D357" i="26"/>
  <c r="K357" i="26"/>
  <c r="B359" i="26"/>
  <c r="N356" i="14"/>
  <c r="Q356" i="14"/>
  <c r="P356" i="14"/>
  <c r="M356" i="14"/>
  <c r="L356" i="14"/>
  <c r="O356" i="14"/>
  <c r="I356" i="14"/>
  <c r="G356" i="14"/>
  <c r="F356" i="14"/>
  <c r="J356" i="14"/>
  <c r="H356" i="14"/>
  <c r="E356" i="14"/>
  <c r="B359" i="14"/>
  <c r="D357" i="14"/>
  <c r="K357" i="14"/>
  <c r="Q356" i="32" l="1"/>
  <c r="X356" i="32" s="1"/>
  <c r="AE356" i="32" s="1"/>
  <c r="P356" i="32"/>
  <c r="W356" i="32" s="1"/>
  <c r="AD356" i="32" s="1"/>
  <c r="O356" i="32"/>
  <c r="V356" i="32" s="1"/>
  <c r="AC356" i="32" s="1"/>
  <c r="N356" i="32"/>
  <c r="U356" i="32" s="1"/>
  <c r="AB356" i="32" s="1"/>
  <c r="M356" i="32"/>
  <c r="T356" i="32" s="1"/>
  <c r="AA356" i="32" s="1"/>
  <c r="L356" i="32"/>
  <c r="S356" i="32" s="1"/>
  <c r="Z356" i="32" s="1"/>
  <c r="B359" i="32"/>
  <c r="K357" i="32"/>
  <c r="D357" i="32"/>
  <c r="F356" i="32"/>
  <c r="E356" i="32"/>
  <c r="I356" i="32"/>
  <c r="J356" i="32"/>
  <c r="H356" i="32"/>
  <c r="G356" i="32"/>
  <c r="D358" i="31"/>
  <c r="B360" i="31"/>
  <c r="K358" i="31"/>
  <c r="J357" i="31"/>
  <c r="I357" i="31"/>
  <c r="H357" i="31"/>
  <c r="G357" i="31"/>
  <c r="F357" i="31"/>
  <c r="E357" i="31"/>
  <c r="M357" i="31"/>
  <c r="T357" i="31" s="1"/>
  <c r="AA357" i="31" s="1"/>
  <c r="L357" i="31"/>
  <c r="S357" i="31" s="1"/>
  <c r="Z357" i="31" s="1"/>
  <c r="Q357" i="31"/>
  <c r="X357" i="31" s="1"/>
  <c r="AE357" i="31" s="1"/>
  <c r="P357" i="31"/>
  <c r="W357" i="31" s="1"/>
  <c r="AD357" i="31" s="1"/>
  <c r="O357" i="31"/>
  <c r="V357" i="31" s="1"/>
  <c r="AC357" i="31" s="1"/>
  <c r="N357" i="31"/>
  <c r="U357" i="31" s="1"/>
  <c r="AB357" i="31" s="1"/>
  <c r="Q357" i="27"/>
  <c r="X357" i="27" s="1"/>
  <c r="AE357" i="27" s="1"/>
  <c r="O357" i="27"/>
  <c r="V357" i="27" s="1"/>
  <c r="AC357" i="27" s="1"/>
  <c r="N357" i="27"/>
  <c r="U357" i="27" s="1"/>
  <c r="AB357" i="27" s="1"/>
  <c r="M357" i="27"/>
  <c r="T357" i="27" s="1"/>
  <c r="AA357" i="27" s="1"/>
  <c r="P357" i="27"/>
  <c r="W357" i="27" s="1"/>
  <c r="AD357" i="27" s="1"/>
  <c r="L357" i="27"/>
  <c r="S357" i="27" s="1"/>
  <c r="Z357" i="27" s="1"/>
  <c r="F357" i="27"/>
  <c r="E357" i="27"/>
  <c r="J357" i="27"/>
  <c r="I357" i="27"/>
  <c r="H357" i="27"/>
  <c r="G357" i="27"/>
  <c r="B360" i="27"/>
  <c r="K358" i="27"/>
  <c r="D358" i="27"/>
  <c r="B360" i="26"/>
  <c r="D358" i="26"/>
  <c r="K358" i="26"/>
  <c r="Q357" i="26"/>
  <c r="X357" i="26" s="1"/>
  <c r="AE357" i="26" s="1"/>
  <c r="P357" i="26"/>
  <c r="W357" i="26" s="1"/>
  <c r="AD357" i="26" s="1"/>
  <c r="N357" i="26"/>
  <c r="U357" i="26" s="1"/>
  <c r="AB357" i="26" s="1"/>
  <c r="M357" i="26"/>
  <c r="T357" i="26" s="1"/>
  <c r="AA357" i="26" s="1"/>
  <c r="L357" i="26"/>
  <c r="S357" i="26" s="1"/>
  <c r="Z357" i="26" s="1"/>
  <c r="O357" i="26"/>
  <c r="V357" i="26" s="1"/>
  <c r="AC357" i="26" s="1"/>
  <c r="F357" i="26"/>
  <c r="E357" i="26"/>
  <c r="H357" i="26"/>
  <c r="G357" i="26"/>
  <c r="J357" i="26"/>
  <c r="I357" i="26"/>
  <c r="Q357" i="14"/>
  <c r="P357" i="14"/>
  <c r="N357" i="14"/>
  <c r="M357" i="14"/>
  <c r="L357" i="14"/>
  <c r="O357" i="14"/>
  <c r="K358" i="14"/>
  <c r="B360" i="14"/>
  <c r="D358" i="14"/>
  <c r="I357" i="14"/>
  <c r="H357" i="14"/>
  <c r="E357" i="14"/>
  <c r="J357" i="14"/>
  <c r="F357" i="14"/>
  <c r="G357" i="14"/>
  <c r="M357" i="32" l="1"/>
  <c r="T357" i="32" s="1"/>
  <c r="AA357" i="32" s="1"/>
  <c r="L357" i="32"/>
  <c r="S357" i="32" s="1"/>
  <c r="Z357" i="32" s="1"/>
  <c r="P357" i="32"/>
  <c r="W357" i="32" s="1"/>
  <c r="AD357" i="32" s="1"/>
  <c r="O357" i="32"/>
  <c r="V357" i="32" s="1"/>
  <c r="AC357" i="32" s="1"/>
  <c r="N357" i="32"/>
  <c r="U357" i="32" s="1"/>
  <c r="AB357" i="32" s="1"/>
  <c r="Q357" i="32"/>
  <c r="X357" i="32" s="1"/>
  <c r="AE357" i="32" s="1"/>
  <c r="J357" i="32"/>
  <c r="I357" i="32"/>
  <c r="H357" i="32"/>
  <c r="F357" i="32"/>
  <c r="G357" i="32"/>
  <c r="E357" i="32"/>
  <c r="D358" i="32"/>
  <c r="B360" i="32"/>
  <c r="K358" i="32"/>
  <c r="Q358" i="31"/>
  <c r="X358" i="31" s="1"/>
  <c r="AE358" i="31" s="1"/>
  <c r="P358" i="31"/>
  <c r="W358" i="31" s="1"/>
  <c r="AD358" i="31" s="1"/>
  <c r="O358" i="31"/>
  <c r="V358" i="31" s="1"/>
  <c r="AC358" i="31" s="1"/>
  <c r="N358" i="31"/>
  <c r="U358" i="31" s="1"/>
  <c r="AB358" i="31" s="1"/>
  <c r="M358" i="31"/>
  <c r="T358" i="31" s="1"/>
  <c r="AA358" i="31" s="1"/>
  <c r="L358" i="31"/>
  <c r="S358" i="31" s="1"/>
  <c r="Z358" i="31" s="1"/>
  <c r="B361" i="31"/>
  <c r="K359" i="31"/>
  <c r="D359" i="31"/>
  <c r="H358" i="31"/>
  <c r="G358" i="31"/>
  <c r="F358" i="31"/>
  <c r="E358" i="31"/>
  <c r="J358" i="31"/>
  <c r="I358" i="31"/>
  <c r="N358" i="27"/>
  <c r="U358" i="27" s="1"/>
  <c r="AB358" i="27" s="1"/>
  <c r="M358" i="27"/>
  <c r="T358" i="27" s="1"/>
  <c r="AA358" i="27" s="1"/>
  <c r="P358" i="27"/>
  <c r="W358" i="27" s="1"/>
  <c r="AD358" i="27" s="1"/>
  <c r="O358" i="27"/>
  <c r="V358" i="27" s="1"/>
  <c r="AC358" i="27" s="1"/>
  <c r="L358" i="27"/>
  <c r="S358" i="27" s="1"/>
  <c r="Z358" i="27" s="1"/>
  <c r="Q358" i="27"/>
  <c r="X358" i="27" s="1"/>
  <c r="AE358" i="27" s="1"/>
  <c r="J358" i="27"/>
  <c r="I358" i="27"/>
  <c r="G358" i="27"/>
  <c r="H358" i="27"/>
  <c r="F358" i="27"/>
  <c r="E358" i="27"/>
  <c r="K359" i="27"/>
  <c r="D359" i="27"/>
  <c r="B361" i="27"/>
  <c r="N358" i="26"/>
  <c r="U358" i="26" s="1"/>
  <c r="AB358" i="26" s="1"/>
  <c r="M358" i="26"/>
  <c r="T358" i="26" s="1"/>
  <c r="AA358" i="26" s="1"/>
  <c r="L358" i="26"/>
  <c r="S358" i="26" s="1"/>
  <c r="Z358" i="26" s="1"/>
  <c r="Q358" i="26"/>
  <c r="X358" i="26" s="1"/>
  <c r="AE358" i="26" s="1"/>
  <c r="P358" i="26"/>
  <c r="W358" i="26" s="1"/>
  <c r="AD358" i="26" s="1"/>
  <c r="O358" i="26"/>
  <c r="V358" i="26" s="1"/>
  <c r="AC358" i="26" s="1"/>
  <c r="J358" i="26"/>
  <c r="I358" i="26"/>
  <c r="H358" i="26"/>
  <c r="F358" i="26"/>
  <c r="G358" i="26"/>
  <c r="E358" i="26"/>
  <c r="D359" i="26"/>
  <c r="B361" i="26"/>
  <c r="K359" i="26"/>
  <c r="M358" i="14"/>
  <c r="L358" i="14"/>
  <c r="Q358" i="14"/>
  <c r="P358" i="14"/>
  <c r="O358" i="14"/>
  <c r="N358" i="14"/>
  <c r="H358" i="14"/>
  <c r="F358" i="14"/>
  <c r="E358" i="14"/>
  <c r="G358" i="14"/>
  <c r="J358" i="14"/>
  <c r="I358" i="14"/>
  <c r="D359" i="14"/>
  <c r="K359" i="14"/>
  <c r="B361" i="14"/>
  <c r="Q358" i="32" l="1"/>
  <c r="X358" i="32" s="1"/>
  <c r="AE358" i="32" s="1"/>
  <c r="P358" i="32"/>
  <c r="W358" i="32" s="1"/>
  <c r="AD358" i="32" s="1"/>
  <c r="O358" i="32"/>
  <c r="V358" i="32" s="1"/>
  <c r="AC358" i="32" s="1"/>
  <c r="M358" i="32"/>
  <c r="T358" i="32" s="1"/>
  <c r="AA358" i="32" s="1"/>
  <c r="N358" i="32"/>
  <c r="U358" i="32" s="1"/>
  <c r="AB358" i="32" s="1"/>
  <c r="L358" i="32"/>
  <c r="S358" i="32" s="1"/>
  <c r="Z358" i="32" s="1"/>
  <c r="B361" i="32"/>
  <c r="K359" i="32"/>
  <c r="D359" i="32"/>
  <c r="H358" i="32"/>
  <c r="G358" i="32"/>
  <c r="F358" i="32"/>
  <c r="E358" i="32"/>
  <c r="J358" i="32"/>
  <c r="I358" i="32"/>
  <c r="O359" i="31"/>
  <c r="V359" i="31" s="1"/>
  <c r="AC359" i="31" s="1"/>
  <c r="N359" i="31"/>
  <c r="U359" i="31" s="1"/>
  <c r="AB359" i="31" s="1"/>
  <c r="M359" i="31"/>
  <c r="T359" i="31" s="1"/>
  <c r="AA359" i="31" s="1"/>
  <c r="L359" i="31"/>
  <c r="S359" i="31" s="1"/>
  <c r="Z359" i="31" s="1"/>
  <c r="Q359" i="31"/>
  <c r="X359" i="31" s="1"/>
  <c r="AE359" i="31" s="1"/>
  <c r="P359" i="31"/>
  <c r="W359" i="31" s="1"/>
  <c r="AD359" i="31" s="1"/>
  <c r="D360" i="31"/>
  <c r="B362" i="31"/>
  <c r="K360" i="31"/>
  <c r="J359" i="31"/>
  <c r="I359" i="31"/>
  <c r="H359" i="31"/>
  <c r="G359" i="31"/>
  <c r="F359" i="31"/>
  <c r="E359" i="31"/>
  <c r="J359" i="27"/>
  <c r="I359" i="27"/>
  <c r="H359" i="27"/>
  <c r="G359" i="27"/>
  <c r="F359" i="27"/>
  <c r="E359" i="27"/>
  <c r="D360" i="27"/>
  <c r="B362" i="27"/>
  <c r="K360" i="27"/>
  <c r="Q359" i="27"/>
  <c r="X359" i="27" s="1"/>
  <c r="AE359" i="27" s="1"/>
  <c r="O359" i="27"/>
  <c r="V359" i="27" s="1"/>
  <c r="AC359" i="27" s="1"/>
  <c r="N359" i="27"/>
  <c r="U359" i="27" s="1"/>
  <c r="AB359" i="27" s="1"/>
  <c r="M359" i="27"/>
  <c r="T359" i="27" s="1"/>
  <c r="AA359" i="27" s="1"/>
  <c r="L359" i="27"/>
  <c r="S359" i="27" s="1"/>
  <c r="Z359" i="27" s="1"/>
  <c r="P359" i="27"/>
  <c r="W359" i="27" s="1"/>
  <c r="AD359" i="27" s="1"/>
  <c r="Q359" i="26"/>
  <c r="X359" i="26" s="1"/>
  <c r="AE359" i="26" s="1"/>
  <c r="P359" i="26"/>
  <c r="W359" i="26" s="1"/>
  <c r="AD359" i="26" s="1"/>
  <c r="N359" i="26"/>
  <c r="U359" i="26" s="1"/>
  <c r="AB359" i="26" s="1"/>
  <c r="O359" i="26"/>
  <c r="V359" i="26" s="1"/>
  <c r="AC359" i="26" s="1"/>
  <c r="M359" i="26"/>
  <c r="T359" i="26" s="1"/>
  <c r="AA359" i="26" s="1"/>
  <c r="L359" i="26"/>
  <c r="S359" i="26" s="1"/>
  <c r="Z359" i="26" s="1"/>
  <c r="D360" i="26"/>
  <c r="K360" i="26"/>
  <c r="B362" i="26"/>
  <c r="J359" i="26"/>
  <c r="I359" i="26"/>
  <c r="H359" i="26"/>
  <c r="F359" i="26"/>
  <c r="E359" i="26"/>
  <c r="G359" i="26"/>
  <c r="B362" i="14"/>
  <c r="D360" i="14"/>
  <c r="K360" i="14"/>
  <c r="Q359" i="14"/>
  <c r="P359" i="14"/>
  <c r="O359" i="14"/>
  <c r="N359" i="14"/>
  <c r="M359" i="14"/>
  <c r="L359" i="14"/>
  <c r="E359" i="14"/>
  <c r="J359" i="14"/>
  <c r="G359" i="14"/>
  <c r="F359" i="14"/>
  <c r="I359" i="14"/>
  <c r="H359" i="14"/>
  <c r="J359" i="32" l="1"/>
  <c r="H359" i="32"/>
  <c r="F359" i="32"/>
  <c r="I359" i="32"/>
  <c r="G359" i="32"/>
  <c r="E359" i="32"/>
  <c r="B362" i="32"/>
  <c r="K360" i="32"/>
  <c r="D360" i="32"/>
  <c r="O359" i="32"/>
  <c r="V359" i="32" s="1"/>
  <c r="AC359" i="32" s="1"/>
  <c r="N359" i="32"/>
  <c r="U359" i="32" s="1"/>
  <c r="AB359" i="32" s="1"/>
  <c r="M359" i="32"/>
  <c r="T359" i="32" s="1"/>
  <c r="AA359" i="32" s="1"/>
  <c r="L359" i="32"/>
  <c r="S359" i="32" s="1"/>
  <c r="Z359" i="32" s="1"/>
  <c r="Q359" i="32"/>
  <c r="X359" i="32" s="1"/>
  <c r="AE359" i="32" s="1"/>
  <c r="P359" i="32"/>
  <c r="W359" i="32" s="1"/>
  <c r="AD359" i="32" s="1"/>
  <c r="Q360" i="31"/>
  <c r="X360" i="31" s="1"/>
  <c r="AE360" i="31" s="1"/>
  <c r="P360" i="31"/>
  <c r="W360" i="31" s="1"/>
  <c r="AD360" i="31" s="1"/>
  <c r="O360" i="31"/>
  <c r="V360" i="31" s="1"/>
  <c r="AC360" i="31" s="1"/>
  <c r="N360" i="31"/>
  <c r="U360" i="31" s="1"/>
  <c r="AB360" i="31" s="1"/>
  <c r="M360" i="31"/>
  <c r="T360" i="31" s="1"/>
  <c r="AA360" i="31" s="1"/>
  <c r="L360" i="31"/>
  <c r="S360" i="31" s="1"/>
  <c r="Z360" i="31" s="1"/>
  <c r="D361" i="31"/>
  <c r="B363" i="31"/>
  <c r="K361" i="31"/>
  <c r="J360" i="31"/>
  <c r="I360" i="31"/>
  <c r="H360" i="31"/>
  <c r="G360" i="31"/>
  <c r="F360" i="31"/>
  <c r="E360" i="31"/>
  <c r="Q360" i="27"/>
  <c r="X360" i="27" s="1"/>
  <c r="AE360" i="27" s="1"/>
  <c r="P360" i="27"/>
  <c r="W360" i="27" s="1"/>
  <c r="AD360" i="27" s="1"/>
  <c r="O360" i="27"/>
  <c r="V360" i="27" s="1"/>
  <c r="AC360" i="27" s="1"/>
  <c r="N360" i="27"/>
  <c r="U360" i="27" s="1"/>
  <c r="AB360" i="27" s="1"/>
  <c r="M360" i="27"/>
  <c r="T360" i="27" s="1"/>
  <c r="AA360" i="27" s="1"/>
  <c r="L360" i="27"/>
  <c r="S360" i="27" s="1"/>
  <c r="Z360" i="27" s="1"/>
  <c r="F360" i="27"/>
  <c r="E360" i="27"/>
  <c r="J360" i="27"/>
  <c r="I360" i="27"/>
  <c r="H360" i="27"/>
  <c r="G360" i="27"/>
  <c r="B363" i="27"/>
  <c r="K361" i="27"/>
  <c r="D361" i="27"/>
  <c r="K361" i="26"/>
  <c r="B363" i="26"/>
  <c r="D361" i="26"/>
  <c r="F360" i="26"/>
  <c r="E360" i="26"/>
  <c r="J360" i="26"/>
  <c r="I360" i="26"/>
  <c r="H360" i="26"/>
  <c r="G360" i="26"/>
  <c r="Q360" i="26"/>
  <c r="X360" i="26" s="1"/>
  <c r="AE360" i="26" s="1"/>
  <c r="P360" i="26"/>
  <c r="W360" i="26" s="1"/>
  <c r="AD360" i="26" s="1"/>
  <c r="N360" i="26"/>
  <c r="U360" i="26" s="1"/>
  <c r="AB360" i="26" s="1"/>
  <c r="M360" i="26"/>
  <c r="T360" i="26" s="1"/>
  <c r="AA360" i="26" s="1"/>
  <c r="L360" i="26"/>
  <c r="S360" i="26" s="1"/>
  <c r="Z360" i="26" s="1"/>
  <c r="O360" i="26"/>
  <c r="V360" i="26" s="1"/>
  <c r="AC360" i="26" s="1"/>
  <c r="N360" i="14"/>
  <c r="M360" i="14"/>
  <c r="Q360" i="14"/>
  <c r="P360" i="14"/>
  <c r="L360" i="14"/>
  <c r="O360" i="14"/>
  <c r="J360" i="14"/>
  <c r="I360" i="14"/>
  <c r="E360" i="14"/>
  <c r="H360" i="14"/>
  <c r="G360" i="14"/>
  <c r="F360" i="14"/>
  <c r="B363" i="14"/>
  <c r="D361" i="14"/>
  <c r="K361" i="14"/>
  <c r="J360" i="32" l="1"/>
  <c r="I360" i="32"/>
  <c r="H360" i="32"/>
  <c r="G360" i="32"/>
  <c r="F360" i="32"/>
  <c r="E360" i="32"/>
  <c r="D361" i="32"/>
  <c r="B363" i="32"/>
  <c r="K361" i="32"/>
  <c r="Q360" i="32"/>
  <c r="X360" i="32" s="1"/>
  <c r="AE360" i="32" s="1"/>
  <c r="O360" i="32"/>
  <c r="V360" i="32" s="1"/>
  <c r="AC360" i="32" s="1"/>
  <c r="M360" i="32"/>
  <c r="T360" i="32" s="1"/>
  <c r="AA360" i="32" s="1"/>
  <c r="P360" i="32"/>
  <c r="W360" i="32" s="1"/>
  <c r="AD360" i="32" s="1"/>
  <c r="N360" i="32"/>
  <c r="U360" i="32" s="1"/>
  <c r="AB360" i="32" s="1"/>
  <c r="L360" i="32"/>
  <c r="S360" i="32" s="1"/>
  <c r="Z360" i="32" s="1"/>
  <c r="Q361" i="31"/>
  <c r="X361" i="31" s="1"/>
  <c r="AE361" i="31" s="1"/>
  <c r="P361" i="31"/>
  <c r="W361" i="31" s="1"/>
  <c r="AD361" i="31" s="1"/>
  <c r="O361" i="31"/>
  <c r="V361" i="31" s="1"/>
  <c r="AC361" i="31" s="1"/>
  <c r="N361" i="31"/>
  <c r="U361" i="31" s="1"/>
  <c r="AB361" i="31" s="1"/>
  <c r="M361" i="31"/>
  <c r="T361" i="31" s="1"/>
  <c r="AA361" i="31" s="1"/>
  <c r="L361" i="31"/>
  <c r="S361" i="31" s="1"/>
  <c r="Z361" i="31" s="1"/>
  <c r="E361" i="31"/>
  <c r="J361" i="31"/>
  <c r="I361" i="31"/>
  <c r="H361" i="31"/>
  <c r="G361" i="31"/>
  <c r="F361" i="31"/>
  <c r="K362" i="31"/>
  <c r="D363" i="31"/>
  <c r="K363" i="31"/>
  <c r="D362" i="31"/>
  <c r="N361" i="27"/>
  <c r="U361" i="27" s="1"/>
  <c r="AB361" i="27" s="1"/>
  <c r="M361" i="27"/>
  <c r="T361" i="27" s="1"/>
  <c r="AA361" i="27" s="1"/>
  <c r="L361" i="27"/>
  <c r="S361" i="27" s="1"/>
  <c r="Z361" i="27" s="1"/>
  <c r="Q361" i="27"/>
  <c r="X361" i="27" s="1"/>
  <c r="AE361" i="27" s="1"/>
  <c r="P361" i="27"/>
  <c r="W361" i="27" s="1"/>
  <c r="AD361" i="27" s="1"/>
  <c r="O361" i="27"/>
  <c r="V361" i="27" s="1"/>
  <c r="AC361" i="27" s="1"/>
  <c r="J361" i="27"/>
  <c r="I361" i="27"/>
  <c r="H361" i="27"/>
  <c r="G361" i="27"/>
  <c r="F361" i="27"/>
  <c r="E361" i="27"/>
  <c r="D363" i="27"/>
  <c r="D362" i="27"/>
  <c r="K363" i="27"/>
  <c r="K362" i="27"/>
  <c r="D363" i="26"/>
  <c r="D362" i="26"/>
  <c r="K363" i="26"/>
  <c r="K362" i="26"/>
  <c r="J361" i="26"/>
  <c r="I361" i="26"/>
  <c r="H361" i="26"/>
  <c r="F361" i="26"/>
  <c r="G361" i="26"/>
  <c r="E361" i="26"/>
  <c r="N361" i="26"/>
  <c r="U361" i="26" s="1"/>
  <c r="AB361" i="26" s="1"/>
  <c r="M361" i="26"/>
  <c r="T361" i="26" s="1"/>
  <c r="AA361" i="26" s="1"/>
  <c r="L361" i="26"/>
  <c r="S361" i="26" s="1"/>
  <c r="Z361" i="26" s="1"/>
  <c r="Q361" i="26"/>
  <c r="X361" i="26" s="1"/>
  <c r="AE361" i="26" s="1"/>
  <c r="P361" i="26"/>
  <c r="W361" i="26" s="1"/>
  <c r="AD361" i="26" s="1"/>
  <c r="O361" i="26"/>
  <c r="V361" i="26" s="1"/>
  <c r="AC361" i="26" s="1"/>
  <c r="I361" i="14"/>
  <c r="H361" i="14"/>
  <c r="F361" i="14"/>
  <c r="J361" i="14"/>
  <c r="G361" i="14"/>
  <c r="E361" i="14"/>
  <c r="Q361" i="14"/>
  <c r="N361" i="14"/>
  <c r="M361" i="14"/>
  <c r="L361" i="14"/>
  <c r="P361" i="14"/>
  <c r="O361" i="14"/>
  <c r="K362" i="14"/>
  <c r="D363" i="14"/>
  <c r="D362" i="14"/>
  <c r="K363" i="14"/>
  <c r="O17" i="13"/>
  <c r="O16" i="13"/>
  <c r="O15" i="13"/>
  <c r="O14" i="13"/>
  <c r="O13" i="13"/>
  <c r="O12" i="13"/>
  <c r="A9" i="13"/>
  <c r="A10" i="13" s="1"/>
  <c r="B8" i="13"/>
  <c r="A8" i="13"/>
  <c r="D8" i="13" s="1"/>
  <c r="A7" i="13"/>
  <c r="D7" i="13" s="1"/>
  <c r="A6" i="13"/>
  <c r="D6" i="13" s="1"/>
  <c r="A5" i="13"/>
  <c r="B5" i="13" s="1"/>
  <c r="D4" i="13"/>
  <c r="E4" i="13" s="1"/>
  <c r="A4" i="13"/>
  <c r="B4" i="13" s="1"/>
  <c r="O3" i="13"/>
  <c r="D3" i="13"/>
  <c r="E3" i="13" s="1"/>
  <c r="B3" i="13"/>
  <c r="A3" i="13"/>
  <c r="L2" i="13"/>
  <c r="K2" i="13"/>
  <c r="J2" i="13"/>
  <c r="I2" i="13"/>
  <c r="H2" i="13"/>
  <c r="G2" i="13"/>
  <c r="D2" i="13"/>
  <c r="B2" i="13"/>
  <c r="Q361" i="32" l="1"/>
  <c r="X361" i="32" s="1"/>
  <c r="AE361" i="32" s="1"/>
  <c r="P361" i="32"/>
  <c r="W361" i="32" s="1"/>
  <c r="AD361" i="32" s="1"/>
  <c r="O361" i="32"/>
  <c r="V361" i="32" s="1"/>
  <c r="AC361" i="32" s="1"/>
  <c r="N361" i="32"/>
  <c r="U361" i="32" s="1"/>
  <c r="AB361" i="32" s="1"/>
  <c r="M361" i="32"/>
  <c r="T361" i="32" s="1"/>
  <c r="AA361" i="32" s="1"/>
  <c r="L361" i="32"/>
  <c r="S361" i="32" s="1"/>
  <c r="Z361" i="32" s="1"/>
  <c r="E361" i="32"/>
  <c r="J361" i="32"/>
  <c r="H361" i="32"/>
  <c r="I361" i="32"/>
  <c r="G361" i="32"/>
  <c r="F361" i="32"/>
  <c r="K362" i="32"/>
  <c r="D363" i="32"/>
  <c r="K363" i="32"/>
  <c r="D362" i="32"/>
  <c r="J362" i="31"/>
  <c r="I362" i="31"/>
  <c r="H362" i="31"/>
  <c r="G362" i="31"/>
  <c r="F362" i="31"/>
  <c r="E362" i="31"/>
  <c r="Q363" i="31"/>
  <c r="X363" i="31" s="1"/>
  <c r="AE363" i="31" s="1"/>
  <c r="P363" i="31"/>
  <c r="W363" i="31" s="1"/>
  <c r="AD363" i="31" s="1"/>
  <c r="O363" i="31"/>
  <c r="V363" i="31" s="1"/>
  <c r="AC363" i="31" s="1"/>
  <c r="N363" i="31"/>
  <c r="U363" i="31" s="1"/>
  <c r="AB363" i="31" s="1"/>
  <c r="M363" i="31"/>
  <c r="T363" i="31" s="1"/>
  <c r="AA363" i="31" s="1"/>
  <c r="L363" i="31"/>
  <c r="S363" i="31" s="1"/>
  <c r="Z363" i="31" s="1"/>
  <c r="G363" i="31"/>
  <c r="F363" i="31"/>
  <c r="E363" i="31"/>
  <c r="J363" i="31"/>
  <c r="I363" i="31"/>
  <c r="H363" i="31"/>
  <c r="L362" i="31"/>
  <c r="S362" i="31" s="1"/>
  <c r="Z362" i="31" s="1"/>
  <c r="Q362" i="31"/>
  <c r="X362" i="31" s="1"/>
  <c r="AE362" i="31" s="1"/>
  <c r="P362" i="31"/>
  <c r="W362" i="31" s="1"/>
  <c r="AD362" i="31" s="1"/>
  <c r="O362" i="31"/>
  <c r="V362" i="31" s="1"/>
  <c r="AC362" i="31" s="1"/>
  <c r="N362" i="31"/>
  <c r="U362" i="31" s="1"/>
  <c r="AB362" i="31" s="1"/>
  <c r="M362" i="31"/>
  <c r="T362" i="31" s="1"/>
  <c r="AA362" i="31" s="1"/>
  <c r="Q362" i="27"/>
  <c r="X362" i="27" s="1"/>
  <c r="AE362" i="27" s="1"/>
  <c r="P362" i="27"/>
  <c r="W362" i="27" s="1"/>
  <c r="AD362" i="27" s="1"/>
  <c r="O362" i="27"/>
  <c r="V362" i="27" s="1"/>
  <c r="AC362" i="27" s="1"/>
  <c r="N362" i="27"/>
  <c r="U362" i="27" s="1"/>
  <c r="AB362" i="27" s="1"/>
  <c r="L362" i="27"/>
  <c r="S362" i="27" s="1"/>
  <c r="Z362" i="27" s="1"/>
  <c r="M362" i="27"/>
  <c r="T362" i="27" s="1"/>
  <c r="AA362" i="27" s="1"/>
  <c r="Q363" i="27"/>
  <c r="X363" i="27" s="1"/>
  <c r="AE363" i="27" s="1"/>
  <c r="P363" i="27"/>
  <c r="W363" i="27" s="1"/>
  <c r="AD363" i="27" s="1"/>
  <c r="O363" i="27"/>
  <c r="V363" i="27" s="1"/>
  <c r="AC363" i="27" s="1"/>
  <c r="N363" i="27"/>
  <c r="U363" i="27" s="1"/>
  <c r="AB363" i="27" s="1"/>
  <c r="M363" i="27"/>
  <c r="T363" i="27" s="1"/>
  <c r="AA363" i="27" s="1"/>
  <c r="L363" i="27"/>
  <c r="S363" i="27" s="1"/>
  <c r="Z363" i="27" s="1"/>
  <c r="J362" i="27"/>
  <c r="I362" i="27"/>
  <c r="H362" i="27"/>
  <c r="G362" i="27"/>
  <c r="F362" i="27"/>
  <c r="E362" i="27"/>
  <c r="F363" i="27"/>
  <c r="E363" i="27"/>
  <c r="J363" i="27"/>
  <c r="I363" i="27"/>
  <c r="H363" i="27"/>
  <c r="G363" i="27"/>
  <c r="Q362" i="26"/>
  <c r="X362" i="26" s="1"/>
  <c r="AE362" i="26" s="1"/>
  <c r="P362" i="26"/>
  <c r="W362" i="26" s="1"/>
  <c r="AD362" i="26" s="1"/>
  <c r="N362" i="26"/>
  <c r="U362" i="26" s="1"/>
  <c r="AB362" i="26" s="1"/>
  <c r="O362" i="26"/>
  <c r="V362" i="26" s="1"/>
  <c r="AC362" i="26" s="1"/>
  <c r="M362" i="26"/>
  <c r="T362" i="26" s="1"/>
  <c r="AA362" i="26" s="1"/>
  <c r="L362" i="26"/>
  <c r="S362" i="26" s="1"/>
  <c r="Z362" i="26" s="1"/>
  <c r="Q363" i="26"/>
  <c r="X363" i="26" s="1"/>
  <c r="AE363" i="26" s="1"/>
  <c r="P363" i="26"/>
  <c r="W363" i="26" s="1"/>
  <c r="AD363" i="26" s="1"/>
  <c r="N363" i="26"/>
  <c r="U363" i="26" s="1"/>
  <c r="AB363" i="26" s="1"/>
  <c r="M363" i="26"/>
  <c r="T363" i="26" s="1"/>
  <c r="AA363" i="26" s="1"/>
  <c r="L363" i="26"/>
  <c r="S363" i="26" s="1"/>
  <c r="Z363" i="26" s="1"/>
  <c r="O363" i="26"/>
  <c r="V363" i="26" s="1"/>
  <c r="AC363" i="26" s="1"/>
  <c r="J362" i="26"/>
  <c r="I362" i="26"/>
  <c r="H362" i="26"/>
  <c r="F362" i="26"/>
  <c r="E362" i="26"/>
  <c r="G362" i="26"/>
  <c r="F363" i="26"/>
  <c r="E363" i="26"/>
  <c r="J363" i="26"/>
  <c r="I363" i="26"/>
  <c r="H363" i="26"/>
  <c r="G363" i="26"/>
  <c r="Q363" i="14"/>
  <c r="M363" i="14"/>
  <c r="L363" i="14"/>
  <c r="O363" i="14"/>
  <c r="N363" i="14"/>
  <c r="P363" i="14"/>
  <c r="E362" i="14"/>
  <c r="G362" i="14"/>
  <c r="F362" i="14"/>
  <c r="H362" i="14"/>
  <c r="J362" i="14"/>
  <c r="I362" i="14"/>
  <c r="P362" i="14"/>
  <c r="O362" i="14"/>
  <c r="N362" i="14"/>
  <c r="M362" i="14"/>
  <c r="L362" i="14"/>
  <c r="Q362" i="14"/>
  <c r="J363" i="14"/>
  <c r="I363" i="14"/>
  <c r="G363" i="14"/>
  <c r="H363" i="14"/>
  <c r="F363" i="14"/>
  <c r="E363" i="14"/>
  <c r="E7" i="13"/>
  <c r="E8" i="13"/>
  <c r="B10" i="13"/>
  <c r="A11" i="13"/>
  <c r="D10" i="13"/>
  <c r="E10" i="13" s="1"/>
  <c r="G3" i="13"/>
  <c r="L3" i="13"/>
  <c r="K3" i="13"/>
  <c r="J3" i="13"/>
  <c r="I3" i="13"/>
  <c r="H3" i="13"/>
  <c r="K4" i="13"/>
  <c r="L4" i="13"/>
  <c r="I4" i="13"/>
  <c r="H4" i="13"/>
  <c r="J4" i="13"/>
  <c r="G4" i="13"/>
  <c r="D9" i="13"/>
  <c r="E9" i="13" s="1"/>
  <c r="B7" i="13"/>
  <c r="B6" i="13"/>
  <c r="B9" i="13"/>
  <c r="D5" i="13"/>
  <c r="E5" i="13" s="1"/>
  <c r="D11" i="13"/>
  <c r="E11" i="13" s="1"/>
  <c r="J362" i="32" l="1"/>
  <c r="I362" i="32"/>
  <c r="H362" i="32"/>
  <c r="G362" i="32"/>
  <c r="E362" i="32"/>
  <c r="F362" i="32"/>
  <c r="Q363" i="32"/>
  <c r="X363" i="32" s="1"/>
  <c r="AE363" i="32" s="1"/>
  <c r="P363" i="32"/>
  <c r="W363" i="32" s="1"/>
  <c r="AD363" i="32" s="1"/>
  <c r="O363" i="32"/>
  <c r="V363" i="32" s="1"/>
  <c r="AC363" i="32" s="1"/>
  <c r="N363" i="32"/>
  <c r="U363" i="32" s="1"/>
  <c r="AB363" i="32" s="1"/>
  <c r="L363" i="32"/>
  <c r="S363" i="32" s="1"/>
  <c r="Z363" i="32" s="1"/>
  <c r="M363" i="32"/>
  <c r="T363" i="32" s="1"/>
  <c r="AA363" i="32" s="1"/>
  <c r="G363" i="32"/>
  <c r="F363" i="32"/>
  <c r="E363" i="32"/>
  <c r="J363" i="32"/>
  <c r="I363" i="32"/>
  <c r="H363" i="32"/>
  <c r="L362" i="32"/>
  <c r="S362" i="32" s="1"/>
  <c r="Z362" i="32" s="1"/>
  <c r="Q362" i="32"/>
  <c r="X362" i="32" s="1"/>
  <c r="AE362" i="32" s="1"/>
  <c r="O362" i="32"/>
  <c r="V362" i="32" s="1"/>
  <c r="AC362" i="32" s="1"/>
  <c r="P362" i="32"/>
  <c r="W362" i="32" s="1"/>
  <c r="AD362" i="32" s="1"/>
  <c r="N362" i="32"/>
  <c r="U362" i="32" s="1"/>
  <c r="AB362" i="32" s="1"/>
  <c r="M362" i="32"/>
  <c r="T362" i="32" s="1"/>
  <c r="AA362" i="32" s="1"/>
  <c r="L9" i="13"/>
  <c r="K9" i="13"/>
  <c r="J9" i="13"/>
  <c r="I9" i="13"/>
  <c r="H9" i="13"/>
  <c r="G9" i="13"/>
  <c r="K10" i="13"/>
  <c r="H10" i="13"/>
  <c r="I10" i="13"/>
  <c r="L10" i="13"/>
  <c r="J10" i="13"/>
  <c r="G10" i="13"/>
  <c r="B11" i="13"/>
  <c r="A12" i="13"/>
  <c r="H5" i="13"/>
  <c r="K5" i="13"/>
  <c r="G5" i="13"/>
  <c r="L5" i="13"/>
  <c r="J5" i="13"/>
  <c r="I5" i="13"/>
  <c r="L8" i="13"/>
  <c r="I8" i="13"/>
  <c r="K8" i="13"/>
  <c r="J8" i="13"/>
  <c r="G8" i="13"/>
  <c r="H8" i="13"/>
  <c r="J7" i="13"/>
  <c r="I7" i="13"/>
  <c r="H7" i="13"/>
  <c r="G7" i="13"/>
  <c r="L7" i="13"/>
  <c r="K7" i="13"/>
  <c r="G11" i="13"/>
  <c r="L11" i="13"/>
  <c r="K11" i="13"/>
  <c r="J11" i="13"/>
  <c r="I11" i="13"/>
  <c r="H11" i="13"/>
  <c r="E6" i="13"/>
  <c r="H6" i="13" l="1"/>
  <c r="G6" i="13"/>
  <c r="J6" i="13"/>
  <c r="L6" i="13"/>
  <c r="K6" i="13"/>
  <c r="I6" i="13"/>
  <c r="D12" i="13"/>
  <c r="E12" i="13" s="1"/>
  <c r="B12" i="13"/>
  <c r="A13" i="13"/>
  <c r="A14" i="13" l="1"/>
  <c r="B13" i="13"/>
  <c r="D13" i="13"/>
  <c r="E13" i="13" s="1"/>
  <c r="H12" i="13"/>
  <c r="G12" i="13"/>
  <c r="L12" i="13"/>
  <c r="J12" i="13"/>
  <c r="K12" i="13"/>
  <c r="I12" i="13"/>
  <c r="I13" i="13" l="1"/>
  <c r="K13" i="13"/>
  <c r="J13" i="13"/>
  <c r="H13" i="13"/>
  <c r="G13" i="13"/>
  <c r="L13" i="13"/>
  <c r="B14" i="13"/>
  <c r="D14" i="13"/>
  <c r="E14" i="13" s="1"/>
  <c r="A15" i="13"/>
  <c r="K14" i="13" l="1"/>
  <c r="J14" i="13"/>
  <c r="I14" i="13"/>
  <c r="L14" i="13"/>
  <c r="H14" i="13"/>
  <c r="G14" i="13"/>
  <c r="B15" i="13"/>
  <c r="A16" i="13"/>
  <c r="D15" i="13"/>
  <c r="E15" i="13" s="1"/>
  <c r="L15" i="13" l="1"/>
  <c r="K15" i="13"/>
  <c r="J15" i="13"/>
  <c r="I15" i="13"/>
  <c r="H15" i="13"/>
  <c r="G15" i="13"/>
  <c r="A17" i="13"/>
  <c r="B16" i="13"/>
  <c r="D16" i="13"/>
  <c r="E16" i="13" s="1"/>
  <c r="H16" i="13" l="1"/>
  <c r="L16" i="13"/>
  <c r="K16" i="13"/>
  <c r="J16" i="13"/>
  <c r="I16" i="13"/>
  <c r="G16" i="13"/>
  <c r="B17" i="13"/>
  <c r="A18" i="13"/>
  <c r="D17" i="13"/>
  <c r="E17" i="13" s="1"/>
  <c r="H17" i="13" l="1"/>
  <c r="G17" i="13"/>
  <c r="I17" i="13"/>
  <c r="L17" i="13"/>
  <c r="J17" i="13"/>
  <c r="K17" i="13"/>
  <c r="B18" i="13"/>
  <c r="A19" i="13"/>
  <c r="D18" i="13"/>
  <c r="E18" i="13" s="1"/>
  <c r="G18" i="13" l="1"/>
  <c r="L18" i="13"/>
  <c r="K18" i="13"/>
  <c r="J18" i="13"/>
  <c r="I18" i="13"/>
  <c r="H18" i="13"/>
  <c r="A20" i="13"/>
  <c r="B19" i="13"/>
  <c r="D19" i="13"/>
  <c r="E19" i="13" s="1"/>
  <c r="I19" i="13" l="1"/>
  <c r="G19" i="13"/>
  <c r="L19" i="13"/>
  <c r="H19" i="13"/>
  <c r="K19" i="13"/>
  <c r="J19" i="13"/>
  <c r="B20" i="13"/>
  <c r="A21" i="13"/>
  <c r="D20" i="13"/>
  <c r="E20" i="13" s="1"/>
  <c r="A22" i="13" l="1"/>
  <c r="D21" i="13"/>
  <c r="E21" i="13" s="1"/>
  <c r="B21" i="13"/>
  <c r="K20" i="13"/>
  <c r="I20" i="13"/>
  <c r="H20" i="13"/>
  <c r="G20" i="13"/>
  <c r="L20" i="13"/>
  <c r="J20" i="13"/>
  <c r="K21" i="13" l="1"/>
  <c r="J21" i="13"/>
  <c r="L21" i="13"/>
  <c r="I21" i="13"/>
  <c r="G21" i="13"/>
  <c r="H21" i="13"/>
  <c r="A23" i="13"/>
  <c r="B22" i="13"/>
  <c r="D22" i="13"/>
  <c r="E22" i="13" s="1"/>
  <c r="L22" i="13" l="1"/>
  <c r="J22" i="13"/>
  <c r="G22" i="13"/>
  <c r="K22" i="13"/>
  <c r="I22" i="13"/>
  <c r="H22" i="13"/>
  <c r="B23" i="13"/>
  <c r="A24" i="13"/>
  <c r="D23" i="13"/>
  <c r="E23" i="13" s="1"/>
  <c r="J23" i="13" l="1"/>
  <c r="I23" i="13"/>
  <c r="H23" i="13"/>
  <c r="L23" i="13"/>
  <c r="K23" i="13"/>
  <c r="G23" i="13"/>
  <c r="B24" i="13"/>
  <c r="A25" i="13"/>
  <c r="D24" i="13"/>
  <c r="E24" i="13" s="1"/>
  <c r="B25" i="13" l="1"/>
  <c r="A26" i="13"/>
  <c r="D25" i="13"/>
  <c r="E25" i="13" s="1"/>
  <c r="G24" i="13"/>
  <c r="H24" i="13"/>
  <c r="J24" i="13"/>
  <c r="L24" i="13"/>
  <c r="K24" i="13"/>
  <c r="I24" i="13"/>
  <c r="I25" i="13" l="1"/>
  <c r="G25" i="13"/>
  <c r="J25" i="13"/>
  <c r="L25" i="13"/>
  <c r="H25" i="13"/>
  <c r="K25" i="13"/>
  <c r="A27" i="13"/>
  <c r="D26" i="13"/>
  <c r="E26" i="13" s="1"/>
  <c r="B26" i="13"/>
  <c r="K26" i="13" l="1"/>
  <c r="I26" i="13"/>
  <c r="H26" i="13"/>
  <c r="L26" i="13"/>
  <c r="J26" i="13"/>
  <c r="G26" i="13"/>
  <c r="A28" i="13"/>
  <c r="D27" i="13"/>
  <c r="E27" i="13" s="1"/>
  <c r="B27" i="13"/>
  <c r="K27" i="13" l="1"/>
  <c r="J27" i="13"/>
  <c r="L27" i="13"/>
  <c r="G27" i="13"/>
  <c r="H27" i="13"/>
  <c r="I27" i="13"/>
  <c r="A29" i="13"/>
  <c r="B28" i="13"/>
  <c r="D28" i="13"/>
  <c r="E28" i="13" s="1"/>
  <c r="L28" i="13" l="1"/>
  <c r="H28" i="13"/>
  <c r="G28" i="13"/>
  <c r="J28" i="13"/>
  <c r="I28" i="13"/>
  <c r="K28" i="13"/>
  <c r="A30" i="13"/>
  <c r="B29" i="13"/>
  <c r="D29" i="13"/>
  <c r="E29" i="13" s="1"/>
  <c r="L29" i="13" l="1"/>
  <c r="H29" i="13"/>
  <c r="K29" i="13"/>
  <c r="J29" i="13"/>
  <c r="I29" i="13"/>
  <c r="G29" i="13"/>
  <c r="B30" i="13"/>
  <c r="A31" i="13"/>
  <c r="D30" i="13"/>
  <c r="E30" i="13" s="1"/>
  <c r="A32" i="13" l="1"/>
  <c r="B31" i="13"/>
  <c r="D31" i="13"/>
  <c r="E31" i="13" s="1"/>
  <c r="G30" i="13"/>
  <c r="K30" i="13"/>
  <c r="J30" i="13"/>
  <c r="L30" i="13"/>
  <c r="I30" i="13"/>
  <c r="H30" i="13"/>
  <c r="I31" i="13" l="1"/>
  <c r="G31" i="13"/>
  <c r="K31" i="13"/>
  <c r="J31" i="13"/>
  <c r="H31" i="13"/>
  <c r="L31" i="13"/>
  <c r="A33" i="13"/>
  <c r="D32" i="13"/>
  <c r="E32" i="13" s="1"/>
  <c r="B32" i="13"/>
  <c r="A34" i="13" l="1"/>
  <c r="B33" i="13"/>
  <c r="D33" i="13"/>
  <c r="E33" i="13" s="1"/>
  <c r="K32" i="13"/>
  <c r="I32" i="13"/>
  <c r="H32" i="13"/>
  <c r="L32" i="13"/>
  <c r="J32" i="13"/>
  <c r="G32" i="13"/>
  <c r="K33" i="13" l="1"/>
  <c r="J33" i="13"/>
  <c r="H33" i="13"/>
  <c r="G33" i="13"/>
  <c r="I33" i="13"/>
  <c r="L33" i="13"/>
  <c r="A35" i="13"/>
  <c r="D34" i="13"/>
  <c r="E34" i="13" s="1"/>
  <c r="B34" i="13"/>
  <c r="B35" i="13" l="1"/>
  <c r="A36" i="13"/>
  <c r="D35" i="13"/>
  <c r="E35" i="13" s="1"/>
  <c r="L34" i="13"/>
  <c r="J34" i="13"/>
  <c r="K34" i="13"/>
  <c r="I34" i="13"/>
  <c r="H34" i="13"/>
  <c r="G34" i="13"/>
  <c r="L35" i="13" l="1"/>
  <c r="G35" i="13"/>
  <c r="K35" i="13"/>
  <c r="I35" i="13"/>
  <c r="J35" i="13"/>
  <c r="H35" i="13"/>
  <c r="B36" i="13"/>
  <c r="A37" i="13"/>
  <c r="D36" i="13"/>
  <c r="E36" i="13" s="1"/>
  <c r="G36" i="13" l="1"/>
  <c r="L36" i="13"/>
  <c r="K36" i="13"/>
  <c r="J36" i="13"/>
  <c r="I36" i="13"/>
  <c r="H36" i="13"/>
  <c r="B37" i="13"/>
  <c r="D37" i="13"/>
  <c r="E37" i="13" s="1"/>
  <c r="A38" i="13"/>
  <c r="I37" i="13" l="1"/>
  <c r="G37" i="13"/>
  <c r="L37" i="13"/>
  <c r="H37" i="13"/>
  <c r="K37" i="13"/>
  <c r="J37" i="13"/>
  <c r="A39" i="13"/>
  <c r="B38" i="13"/>
  <c r="D38" i="13"/>
  <c r="E38" i="13" s="1"/>
  <c r="K38" i="13" l="1"/>
  <c r="I38" i="13"/>
  <c r="H38" i="13"/>
  <c r="L38" i="13"/>
  <c r="J38" i="13"/>
  <c r="G38" i="13"/>
  <c r="A40" i="13"/>
  <c r="D39" i="13"/>
  <c r="E39" i="13" s="1"/>
  <c r="B39" i="13"/>
  <c r="K39" i="13" l="1"/>
  <c r="J39" i="13"/>
  <c r="I39" i="13"/>
  <c r="H39" i="13"/>
  <c r="G39" i="13"/>
  <c r="L39" i="13"/>
  <c r="A41" i="13"/>
  <c r="B40" i="13"/>
  <c r="D40" i="13"/>
  <c r="E40" i="13" s="1"/>
  <c r="A42" i="13" l="1"/>
  <c r="B41" i="13"/>
  <c r="D41" i="13"/>
  <c r="E41" i="13" s="1"/>
  <c r="L40" i="13"/>
  <c r="K40" i="13"/>
  <c r="J40" i="13"/>
  <c r="I40" i="13"/>
  <c r="H40" i="13"/>
  <c r="G40" i="13"/>
  <c r="L41" i="13" l="1"/>
  <c r="K41" i="13"/>
  <c r="J41" i="13"/>
  <c r="G41" i="13"/>
  <c r="I41" i="13"/>
  <c r="H41" i="13"/>
  <c r="B42" i="13"/>
  <c r="A43" i="13"/>
  <c r="D42" i="13"/>
  <c r="E42" i="13" s="1"/>
  <c r="B43" i="13" l="1"/>
  <c r="A44" i="13"/>
  <c r="D43" i="13"/>
  <c r="E43" i="13" s="1"/>
  <c r="G42" i="13"/>
  <c r="L42" i="13"/>
  <c r="I42" i="13"/>
  <c r="K42" i="13"/>
  <c r="J42" i="13"/>
  <c r="H42" i="13"/>
  <c r="I43" i="13" l="1"/>
  <c r="H43" i="13"/>
  <c r="G43" i="13"/>
  <c r="L43" i="13"/>
  <c r="K43" i="13"/>
  <c r="J43" i="13"/>
  <c r="B44" i="13"/>
  <c r="A45" i="13"/>
  <c r="D44" i="13"/>
  <c r="E44" i="13" s="1"/>
  <c r="K44" i="13" l="1"/>
  <c r="J44" i="13"/>
  <c r="I44" i="13"/>
  <c r="H44" i="13"/>
  <c r="G44" i="13"/>
  <c r="L44" i="13"/>
  <c r="A46" i="13"/>
  <c r="D45" i="13"/>
  <c r="E45" i="13" s="1"/>
  <c r="B45" i="13"/>
  <c r="L45" i="13" l="1"/>
  <c r="K45" i="13"/>
  <c r="J45" i="13"/>
  <c r="I45" i="13"/>
  <c r="H45" i="13"/>
  <c r="G45" i="13"/>
  <c r="A47" i="13"/>
  <c r="D46" i="13"/>
  <c r="E46" i="13" s="1"/>
  <c r="B46" i="13"/>
  <c r="L46" i="13" l="1"/>
  <c r="K46" i="13"/>
  <c r="J46" i="13"/>
  <c r="I46" i="13"/>
  <c r="H46" i="13"/>
  <c r="G46" i="13"/>
  <c r="B47" i="13"/>
  <c r="A48" i="13"/>
  <c r="D47" i="13"/>
  <c r="E47" i="13" s="1"/>
  <c r="L47" i="13" l="1"/>
  <c r="K47" i="13"/>
  <c r="J47" i="13"/>
  <c r="I47" i="13"/>
  <c r="H47" i="13"/>
  <c r="G47" i="13"/>
  <c r="B48" i="13"/>
  <c r="A49" i="13"/>
  <c r="D48" i="13"/>
  <c r="E48" i="13" s="1"/>
  <c r="G48" i="13" l="1"/>
  <c r="L48" i="13"/>
  <c r="H48" i="13"/>
  <c r="J48" i="13"/>
  <c r="I48" i="13"/>
  <c r="K48" i="13"/>
  <c r="B49" i="13"/>
  <c r="A50" i="13"/>
  <c r="D49" i="13"/>
  <c r="E49" i="13" s="1"/>
  <c r="I49" i="13" l="1"/>
  <c r="H49" i="13"/>
  <c r="G49" i="13"/>
  <c r="J49" i="13"/>
  <c r="K49" i="13"/>
  <c r="L49" i="13"/>
  <c r="B50" i="13"/>
  <c r="A51" i="13"/>
  <c r="D50" i="13"/>
  <c r="E50" i="13" s="1"/>
  <c r="K50" i="13" l="1"/>
  <c r="J50" i="13"/>
  <c r="I50" i="13"/>
  <c r="H50" i="13"/>
  <c r="G50" i="13"/>
  <c r="L50" i="13"/>
  <c r="A52" i="13"/>
  <c r="D51" i="13"/>
  <c r="E51" i="13" s="1"/>
  <c r="B51" i="13"/>
  <c r="L51" i="13" l="1"/>
  <c r="K51" i="13"/>
  <c r="J51" i="13"/>
  <c r="I51" i="13"/>
  <c r="H51" i="13"/>
  <c r="G51" i="13"/>
  <c r="A53" i="13"/>
  <c r="B52" i="13"/>
  <c r="D52" i="13"/>
  <c r="E52" i="13" s="1"/>
  <c r="L52" i="13" l="1"/>
  <c r="K52" i="13"/>
  <c r="J52" i="13"/>
  <c r="I52" i="13"/>
  <c r="H52" i="13"/>
  <c r="G52" i="13"/>
  <c r="B53" i="13"/>
  <c r="A54" i="13"/>
  <c r="D53" i="13"/>
  <c r="E53" i="13" s="1"/>
  <c r="L53" i="13" l="1"/>
  <c r="K53" i="13"/>
  <c r="J53" i="13"/>
  <c r="H53" i="13"/>
  <c r="G53" i="13"/>
  <c r="I53" i="13"/>
  <c r="B54" i="13"/>
  <c r="A55" i="13"/>
  <c r="D54" i="13"/>
  <c r="E54" i="13" s="1"/>
  <c r="G54" i="13" l="1"/>
  <c r="L54" i="13"/>
  <c r="H54" i="13"/>
  <c r="K54" i="13"/>
  <c r="I54" i="13"/>
  <c r="J54" i="13"/>
  <c r="B55" i="13"/>
  <c r="A56" i="13"/>
  <c r="D55" i="13"/>
  <c r="E55" i="13" s="1"/>
  <c r="I55" i="13" l="1"/>
  <c r="H55" i="13"/>
  <c r="G55" i="13"/>
  <c r="J55" i="13"/>
  <c r="L55" i="13"/>
  <c r="K55" i="13"/>
  <c r="B56" i="13"/>
  <c r="A57" i="13"/>
  <c r="D56" i="13"/>
  <c r="E56" i="13" s="1"/>
  <c r="A58" i="13" l="1"/>
  <c r="B57" i="13"/>
  <c r="D57" i="13"/>
  <c r="E57" i="13" s="1"/>
  <c r="K56" i="13"/>
  <c r="J56" i="13"/>
  <c r="I56" i="13"/>
  <c r="H56" i="13"/>
  <c r="G56" i="13"/>
  <c r="L56" i="13"/>
  <c r="L57" i="13" l="1"/>
  <c r="K57" i="13"/>
  <c r="J57" i="13"/>
  <c r="I57" i="13"/>
  <c r="H57" i="13"/>
  <c r="G57" i="13"/>
  <c r="A59" i="13"/>
  <c r="B58" i="13"/>
  <c r="D58" i="13"/>
  <c r="E58" i="13" s="1"/>
  <c r="L58" i="13" l="1"/>
  <c r="K58" i="13"/>
  <c r="J58" i="13"/>
  <c r="I58" i="13"/>
  <c r="H58" i="13"/>
  <c r="G58" i="13"/>
  <c r="B59" i="13"/>
  <c r="A60" i="13"/>
  <c r="D59" i="13"/>
  <c r="E59" i="13" s="1"/>
  <c r="L59" i="13" l="1"/>
  <c r="K59" i="13"/>
  <c r="J59" i="13"/>
  <c r="G59" i="13"/>
  <c r="I59" i="13"/>
  <c r="H59" i="13"/>
  <c r="B60" i="13"/>
  <c r="A61" i="13"/>
  <c r="D60" i="13"/>
  <c r="E60" i="13" s="1"/>
  <c r="G60" i="13" l="1"/>
  <c r="L60" i="13"/>
  <c r="H60" i="13"/>
  <c r="K60" i="13"/>
  <c r="J60" i="13"/>
  <c r="I60" i="13"/>
  <c r="B61" i="13"/>
  <c r="A62" i="13"/>
  <c r="D61" i="13"/>
  <c r="E61" i="13" s="1"/>
  <c r="I61" i="13" l="1"/>
  <c r="H61" i="13"/>
  <c r="G61" i="13"/>
  <c r="J61" i="13"/>
  <c r="L61" i="13"/>
  <c r="K61" i="13"/>
  <c r="B62" i="13"/>
  <c r="A63" i="13"/>
  <c r="D62" i="13"/>
  <c r="E62" i="13" s="1"/>
  <c r="K62" i="13" l="1"/>
  <c r="J62" i="13"/>
  <c r="I62" i="13"/>
  <c r="H62" i="13"/>
  <c r="G62" i="13"/>
  <c r="L62" i="13"/>
  <c r="A64" i="13"/>
  <c r="B63" i="13"/>
  <c r="D63" i="13"/>
  <c r="E63" i="13" s="1"/>
  <c r="L63" i="13" l="1"/>
  <c r="K63" i="13"/>
  <c r="J63" i="13"/>
  <c r="I63" i="13"/>
  <c r="H63" i="13"/>
  <c r="G63" i="13"/>
  <c r="A65" i="13"/>
  <c r="B64" i="13"/>
  <c r="D64" i="13"/>
  <c r="E64" i="13" s="1"/>
  <c r="L64" i="13" l="1"/>
  <c r="K64" i="13"/>
  <c r="J64" i="13"/>
  <c r="I64" i="13"/>
  <c r="H64" i="13"/>
  <c r="G64" i="13"/>
  <c r="B65" i="13"/>
  <c r="A66" i="13"/>
  <c r="D65" i="13"/>
  <c r="E65" i="13" s="1"/>
  <c r="L65" i="13" l="1"/>
  <c r="K65" i="13"/>
  <c r="J65" i="13"/>
  <c r="I65" i="13"/>
  <c r="H65" i="13"/>
  <c r="G65" i="13"/>
  <c r="B66" i="13"/>
  <c r="A67" i="13"/>
  <c r="D66" i="13"/>
  <c r="E66" i="13" s="1"/>
  <c r="G66" i="13" l="1"/>
  <c r="L66" i="13"/>
  <c r="H66" i="13"/>
  <c r="K66" i="13"/>
  <c r="J66" i="13"/>
  <c r="I66" i="13"/>
  <c r="B67" i="13"/>
  <c r="A68" i="13"/>
  <c r="D67" i="13"/>
  <c r="E67" i="13" s="1"/>
  <c r="I67" i="13" l="1"/>
  <c r="H67" i="13"/>
  <c r="G67" i="13"/>
  <c r="J67" i="13"/>
  <c r="L67" i="13"/>
  <c r="K67" i="13"/>
  <c r="B68" i="13"/>
  <c r="A69" i="13"/>
  <c r="D68" i="13"/>
  <c r="E68" i="13" s="1"/>
  <c r="K68" i="13" l="1"/>
  <c r="J68" i="13"/>
  <c r="I68" i="13"/>
  <c r="H68" i="13"/>
  <c r="G68" i="13"/>
  <c r="L68" i="13"/>
  <c r="A70" i="13"/>
  <c r="B69" i="13"/>
  <c r="D69" i="13"/>
  <c r="E69" i="13" s="1"/>
  <c r="L69" i="13" l="1"/>
  <c r="K69" i="13"/>
  <c r="J69" i="13"/>
  <c r="I69" i="13"/>
  <c r="H69" i="13"/>
  <c r="G69" i="13"/>
  <c r="A71" i="13"/>
  <c r="B70" i="13"/>
  <c r="D70" i="13"/>
  <c r="E70" i="13" s="1"/>
  <c r="L70" i="13" l="1"/>
  <c r="K70" i="13"/>
  <c r="J70" i="13"/>
  <c r="I70" i="13"/>
  <c r="H70" i="13"/>
  <c r="G70" i="13"/>
  <c r="B71" i="13"/>
  <c r="A72" i="13"/>
  <c r="D71" i="13"/>
  <c r="E71" i="13" s="1"/>
  <c r="B72" i="13" l="1"/>
  <c r="A73" i="13"/>
  <c r="D72" i="13"/>
  <c r="E72" i="13" s="1"/>
  <c r="L71" i="13"/>
  <c r="K71" i="13"/>
  <c r="J71" i="13"/>
  <c r="I71" i="13"/>
  <c r="H71" i="13"/>
  <c r="G71" i="13"/>
  <c r="B73" i="13" l="1"/>
  <c r="A74" i="13"/>
  <c r="D73" i="13"/>
  <c r="E73" i="13" s="1"/>
  <c r="G72" i="13"/>
  <c r="L72" i="13"/>
  <c r="K72" i="13"/>
  <c r="H72" i="13"/>
  <c r="J72" i="13"/>
  <c r="I72" i="13"/>
  <c r="I73" i="13" l="1"/>
  <c r="H73" i="13"/>
  <c r="G73" i="13"/>
  <c r="J73" i="13"/>
  <c r="L73" i="13"/>
  <c r="K73" i="13"/>
  <c r="B74" i="13"/>
  <c r="A75" i="13"/>
  <c r="D74" i="13"/>
  <c r="E74" i="13" s="1"/>
  <c r="K74" i="13" l="1"/>
  <c r="J74" i="13"/>
  <c r="I74" i="13"/>
  <c r="H74" i="13"/>
  <c r="G74" i="13"/>
  <c r="L74" i="13"/>
  <c r="A76" i="13"/>
  <c r="B75" i="13"/>
  <c r="D75" i="13"/>
  <c r="E75" i="13" s="1"/>
  <c r="L75" i="13" l="1"/>
  <c r="K75" i="13"/>
  <c r="J75" i="13"/>
  <c r="I75" i="13"/>
  <c r="H75" i="13"/>
  <c r="G75" i="13"/>
  <c r="A77" i="13"/>
  <c r="B76" i="13"/>
  <c r="D76" i="13"/>
  <c r="E76" i="13" s="1"/>
  <c r="B77" i="13" l="1"/>
  <c r="A78" i="13"/>
  <c r="D77" i="13"/>
  <c r="E77" i="13" s="1"/>
  <c r="L76" i="13"/>
  <c r="K76" i="13"/>
  <c r="J76" i="13"/>
  <c r="I76" i="13"/>
  <c r="H76" i="13"/>
  <c r="G76" i="13"/>
  <c r="L77" i="13" l="1"/>
  <c r="K77" i="13"/>
  <c r="J77" i="13"/>
  <c r="I77" i="13"/>
  <c r="H77" i="13"/>
  <c r="G77" i="13"/>
  <c r="B78" i="13"/>
  <c r="A79" i="13"/>
  <c r="D78" i="13"/>
  <c r="E78" i="13" s="1"/>
  <c r="B79" i="13" l="1"/>
  <c r="A80" i="13"/>
  <c r="D79" i="13"/>
  <c r="E79" i="13" s="1"/>
  <c r="G78" i="13"/>
  <c r="L78" i="13"/>
  <c r="K78" i="13"/>
  <c r="H78" i="13"/>
  <c r="J78" i="13"/>
  <c r="I78" i="13"/>
  <c r="I79" i="13" l="1"/>
  <c r="H79" i="13"/>
  <c r="G79" i="13"/>
  <c r="J79" i="13"/>
  <c r="L79" i="13"/>
  <c r="K79" i="13"/>
  <c r="B80" i="13"/>
  <c r="A81" i="13"/>
  <c r="D80" i="13"/>
  <c r="E80" i="13" s="1"/>
  <c r="K80" i="13" l="1"/>
  <c r="J80" i="13"/>
  <c r="I80" i="13"/>
  <c r="H80" i="13"/>
  <c r="G80" i="13"/>
  <c r="L80" i="13"/>
  <c r="A82" i="13"/>
  <c r="B81" i="13"/>
  <c r="D81" i="13"/>
  <c r="E81" i="13" s="1"/>
  <c r="L81" i="13" l="1"/>
  <c r="K81" i="13"/>
  <c r="J81" i="13"/>
  <c r="I81" i="13"/>
  <c r="H81" i="13"/>
  <c r="G81" i="13"/>
  <c r="A83" i="13"/>
  <c r="B82" i="13"/>
  <c r="D82" i="13"/>
  <c r="E82" i="13" s="1"/>
  <c r="L82" i="13" l="1"/>
  <c r="K82" i="13"/>
  <c r="J82" i="13"/>
  <c r="I82" i="13"/>
  <c r="H82" i="13"/>
  <c r="G82" i="13"/>
  <c r="B83" i="13"/>
  <c r="A84" i="13"/>
  <c r="D83" i="13"/>
  <c r="E83" i="13" s="1"/>
  <c r="L83" i="13" l="1"/>
  <c r="K83" i="13"/>
  <c r="J83" i="13"/>
  <c r="I83" i="13"/>
  <c r="H83" i="13"/>
  <c r="G83" i="13"/>
  <c r="B84" i="13"/>
  <c r="A85" i="13"/>
  <c r="D84" i="13"/>
  <c r="E84" i="13" s="1"/>
  <c r="G84" i="13" l="1"/>
  <c r="L84" i="13"/>
  <c r="K84" i="13"/>
  <c r="H84" i="13"/>
  <c r="J84" i="13"/>
  <c r="I84" i="13"/>
  <c r="B85" i="13"/>
  <c r="A86" i="13"/>
  <c r="D85" i="13"/>
  <c r="E85" i="13" s="1"/>
  <c r="I85" i="13" l="1"/>
  <c r="H85" i="13"/>
  <c r="G85" i="13"/>
  <c r="J85" i="13"/>
  <c r="L85" i="13"/>
  <c r="K85" i="13"/>
  <c r="B86" i="13"/>
  <c r="A87" i="13"/>
  <c r="D86" i="13"/>
  <c r="E86" i="13" s="1"/>
  <c r="A88" i="13" l="1"/>
  <c r="B87" i="13"/>
  <c r="D87" i="13"/>
  <c r="E87" i="13" s="1"/>
  <c r="K86" i="13"/>
  <c r="J86" i="13"/>
  <c r="I86" i="13"/>
  <c r="H86" i="13"/>
  <c r="G86" i="13"/>
  <c r="L86" i="13"/>
  <c r="L87" i="13" l="1"/>
  <c r="K87" i="13"/>
  <c r="J87" i="13"/>
  <c r="I87" i="13"/>
  <c r="H87" i="13"/>
  <c r="G87" i="13"/>
  <c r="A89" i="13"/>
  <c r="B88" i="13"/>
  <c r="D88" i="13"/>
  <c r="E88" i="13" s="1"/>
  <c r="L88" i="13" l="1"/>
  <c r="K88" i="13"/>
  <c r="J88" i="13"/>
  <c r="I88" i="13"/>
  <c r="H88" i="13"/>
  <c r="G88" i="13"/>
  <c r="B89" i="13"/>
  <c r="A90" i="13"/>
  <c r="D89" i="13"/>
  <c r="E89" i="13" s="1"/>
  <c r="L89" i="13" l="1"/>
  <c r="K89" i="13"/>
  <c r="J89" i="13"/>
  <c r="I89" i="13"/>
  <c r="H89" i="13"/>
  <c r="G89" i="13"/>
  <c r="B90" i="13"/>
  <c r="A91" i="13"/>
  <c r="D90" i="13"/>
  <c r="E90" i="13" s="1"/>
  <c r="G90" i="13" l="1"/>
  <c r="L90" i="13"/>
  <c r="K90" i="13"/>
  <c r="H90" i="13"/>
  <c r="I90" i="13"/>
  <c r="J90" i="13"/>
  <c r="B91" i="13"/>
  <c r="A92" i="13"/>
  <c r="D91" i="13"/>
  <c r="E91" i="13" s="1"/>
  <c r="B92" i="13" l="1"/>
  <c r="A93" i="13"/>
  <c r="D92" i="13"/>
  <c r="E92" i="13" s="1"/>
  <c r="I91" i="13"/>
  <c r="H91" i="13"/>
  <c r="G91" i="13"/>
  <c r="J91" i="13"/>
  <c r="L91" i="13"/>
  <c r="K91" i="13"/>
  <c r="K92" i="13" l="1"/>
  <c r="J92" i="13"/>
  <c r="I92" i="13"/>
  <c r="H92" i="13"/>
  <c r="G92" i="13"/>
  <c r="L92" i="13"/>
  <c r="A94" i="13"/>
  <c r="B93" i="13"/>
  <c r="D93" i="13"/>
  <c r="E93" i="13" s="1"/>
  <c r="L93" i="13" l="1"/>
  <c r="K93" i="13"/>
  <c r="J93" i="13"/>
  <c r="I93" i="13"/>
  <c r="H93" i="13"/>
  <c r="G93" i="13"/>
  <c r="A95" i="13"/>
  <c r="B94" i="13"/>
  <c r="D94" i="13"/>
  <c r="E94" i="13" s="1"/>
  <c r="L94" i="13" l="1"/>
  <c r="K94" i="13"/>
  <c r="J94" i="13"/>
  <c r="I94" i="13"/>
  <c r="H94" i="13"/>
  <c r="G94" i="13"/>
  <c r="B95" i="13"/>
  <c r="A96" i="13"/>
  <c r="D95" i="13"/>
  <c r="E95" i="13" s="1"/>
  <c r="L95" i="13" l="1"/>
  <c r="K95" i="13"/>
  <c r="J95" i="13"/>
  <c r="I95" i="13"/>
  <c r="H95" i="13"/>
  <c r="G95" i="13"/>
  <c r="B96" i="13"/>
  <c r="A97" i="13"/>
  <c r="D96" i="13"/>
  <c r="E96" i="13" s="1"/>
  <c r="G96" i="13" l="1"/>
  <c r="L96" i="13"/>
  <c r="K96" i="13"/>
  <c r="H96" i="13"/>
  <c r="J96" i="13"/>
  <c r="I96" i="13"/>
  <c r="B97" i="13"/>
  <c r="A98" i="13"/>
  <c r="D97" i="13"/>
  <c r="E97" i="13" s="1"/>
  <c r="B98" i="13" l="1"/>
  <c r="A99" i="13"/>
  <c r="D98" i="13"/>
  <c r="E98" i="13" s="1"/>
  <c r="I97" i="13"/>
  <c r="H97" i="13"/>
  <c r="G97" i="13"/>
  <c r="J97" i="13"/>
  <c r="L97" i="13"/>
  <c r="K97" i="13"/>
  <c r="K98" i="13" l="1"/>
  <c r="J98" i="13"/>
  <c r="I98" i="13"/>
  <c r="H98" i="13"/>
  <c r="G98" i="13"/>
  <c r="L98" i="13"/>
  <c r="A100" i="13"/>
  <c r="B99" i="13"/>
  <c r="D99" i="13"/>
  <c r="E99" i="13" s="1"/>
  <c r="L99" i="13" l="1"/>
  <c r="K99" i="13"/>
  <c r="J99" i="13"/>
  <c r="I99" i="13"/>
  <c r="H99" i="13"/>
  <c r="G99" i="13"/>
  <c r="A101" i="13"/>
  <c r="B100" i="13"/>
  <c r="D100" i="13"/>
  <c r="E100" i="13" s="1"/>
  <c r="L100" i="13" l="1"/>
  <c r="K100" i="13"/>
  <c r="J100" i="13"/>
  <c r="I100" i="13"/>
  <c r="H100" i="13"/>
  <c r="G100" i="13"/>
  <c r="B101" i="13"/>
  <c r="A102" i="13"/>
  <c r="D101" i="13"/>
  <c r="E101" i="13" s="1"/>
  <c r="L101" i="13" l="1"/>
  <c r="K101" i="13"/>
  <c r="J101" i="13"/>
  <c r="I101" i="13"/>
  <c r="H101" i="13"/>
  <c r="G101" i="13"/>
  <c r="B102" i="13"/>
  <c r="A103" i="13"/>
  <c r="D102" i="13"/>
  <c r="E102" i="13" s="1"/>
  <c r="B103" i="13" l="1"/>
  <c r="A104" i="13"/>
  <c r="D103" i="13"/>
  <c r="E103" i="13" s="1"/>
  <c r="G102" i="13"/>
  <c r="L102" i="13"/>
  <c r="K102" i="13"/>
  <c r="H102" i="13"/>
  <c r="J102" i="13"/>
  <c r="I102" i="13"/>
  <c r="I103" i="13" l="1"/>
  <c r="H103" i="13"/>
  <c r="G103" i="13"/>
  <c r="J103" i="13"/>
  <c r="L103" i="13"/>
  <c r="K103" i="13"/>
  <c r="B104" i="13"/>
  <c r="A105" i="13"/>
  <c r="D104" i="13"/>
  <c r="E104" i="13" s="1"/>
  <c r="K104" i="13" l="1"/>
  <c r="J104" i="13"/>
  <c r="I104" i="13"/>
  <c r="H104" i="13"/>
  <c r="G104" i="13"/>
  <c r="L104" i="13"/>
  <c r="A106" i="13"/>
  <c r="B105" i="13"/>
  <c r="D105" i="13"/>
  <c r="E105" i="13" s="1"/>
  <c r="A107" i="13" l="1"/>
  <c r="B106" i="13"/>
  <c r="D106" i="13"/>
  <c r="E106" i="13" s="1"/>
  <c r="L105" i="13"/>
  <c r="K105" i="13"/>
  <c r="J105" i="13"/>
  <c r="I105" i="13"/>
  <c r="H105" i="13"/>
  <c r="G105" i="13"/>
  <c r="L106" i="13" l="1"/>
  <c r="K106" i="13"/>
  <c r="J106" i="13"/>
  <c r="I106" i="13"/>
  <c r="H106" i="13"/>
  <c r="G106" i="13"/>
  <c r="B107" i="13"/>
  <c r="A108" i="13"/>
  <c r="D107" i="13"/>
  <c r="E107" i="13" s="1"/>
  <c r="L107" i="13" l="1"/>
  <c r="K107" i="13"/>
  <c r="J107" i="13"/>
  <c r="I107" i="13"/>
  <c r="H107" i="13"/>
  <c r="G107" i="13"/>
  <c r="B108" i="13"/>
  <c r="A109" i="13"/>
  <c r="D108" i="13"/>
  <c r="E108" i="13" s="1"/>
  <c r="B109" i="13" l="1"/>
  <c r="A110" i="13"/>
  <c r="D109" i="13"/>
  <c r="E109" i="13" s="1"/>
  <c r="G108" i="13"/>
  <c r="L108" i="13"/>
  <c r="K108" i="13"/>
  <c r="H108" i="13"/>
  <c r="J108" i="13"/>
  <c r="I108" i="13"/>
  <c r="I109" i="13" l="1"/>
  <c r="H109" i="13"/>
  <c r="G109" i="13"/>
  <c r="J109" i="13"/>
  <c r="L109" i="13"/>
  <c r="K109" i="13"/>
  <c r="B110" i="13"/>
  <c r="A111" i="13"/>
  <c r="D110" i="13"/>
  <c r="E110" i="13" s="1"/>
  <c r="K110" i="13" l="1"/>
  <c r="J110" i="13"/>
  <c r="I110" i="13"/>
  <c r="H110" i="13"/>
  <c r="G110" i="13"/>
  <c r="L110" i="13"/>
  <c r="A112" i="13"/>
  <c r="B111" i="13"/>
  <c r="D111" i="13"/>
  <c r="E111" i="13" s="1"/>
  <c r="L111" i="13" l="1"/>
  <c r="K111" i="13"/>
  <c r="J111" i="13"/>
  <c r="I111" i="13"/>
  <c r="H111" i="13"/>
  <c r="G111" i="13"/>
  <c r="A113" i="13"/>
  <c r="B112" i="13"/>
  <c r="D112" i="13"/>
  <c r="E112" i="13" s="1"/>
  <c r="L112" i="13" l="1"/>
  <c r="K112" i="13"/>
  <c r="J112" i="13"/>
  <c r="I112" i="13"/>
  <c r="H112" i="13"/>
  <c r="G112" i="13"/>
  <c r="B113" i="13"/>
  <c r="A114" i="13"/>
  <c r="D113" i="13"/>
  <c r="E113" i="13" s="1"/>
  <c r="B114" i="13" l="1"/>
  <c r="A115" i="13"/>
  <c r="D114" i="13"/>
  <c r="E114" i="13" s="1"/>
  <c r="L113" i="13"/>
  <c r="K113" i="13"/>
  <c r="J113" i="13"/>
  <c r="I113" i="13"/>
  <c r="H113" i="13"/>
  <c r="G113" i="13"/>
  <c r="G114" i="13" l="1"/>
  <c r="L114" i="13"/>
  <c r="K114" i="13"/>
  <c r="H114" i="13"/>
  <c r="J114" i="13"/>
  <c r="I114" i="13"/>
  <c r="B115" i="13"/>
  <c r="A116" i="13"/>
  <c r="D115" i="13"/>
  <c r="E115" i="13" s="1"/>
  <c r="I115" i="13" l="1"/>
  <c r="H115" i="13"/>
  <c r="G115" i="13"/>
  <c r="J115" i="13"/>
  <c r="L115" i="13"/>
  <c r="K115" i="13"/>
  <c r="B116" i="13"/>
  <c r="A117" i="13"/>
  <c r="D116" i="13"/>
  <c r="E116" i="13" s="1"/>
  <c r="K116" i="13" l="1"/>
  <c r="J116" i="13"/>
  <c r="I116" i="13"/>
  <c r="H116" i="13"/>
  <c r="G116" i="13"/>
  <c r="L116" i="13"/>
  <c r="A118" i="13"/>
  <c r="B117" i="13"/>
  <c r="D117" i="13"/>
  <c r="E117" i="13" s="1"/>
  <c r="L117" i="13" l="1"/>
  <c r="K117" i="13"/>
  <c r="J117" i="13"/>
  <c r="I117" i="13"/>
  <c r="H117" i="13"/>
  <c r="G117" i="13"/>
  <c r="A119" i="13"/>
  <c r="B118" i="13"/>
  <c r="D118" i="13"/>
  <c r="E118" i="13" s="1"/>
  <c r="L118" i="13" l="1"/>
  <c r="K118" i="13"/>
  <c r="J118" i="13"/>
  <c r="I118" i="13"/>
  <c r="H118" i="13"/>
  <c r="G118" i="13"/>
  <c r="B119" i="13"/>
  <c r="A120" i="13"/>
  <c r="D119" i="13"/>
  <c r="E119" i="13" s="1"/>
  <c r="L119" i="13" l="1"/>
  <c r="K119" i="13"/>
  <c r="J119" i="13"/>
  <c r="I119" i="13"/>
  <c r="H119" i="13"/>
  <c r="G119" i="13"/>
  <c r="B120" i="13"/>
  <c r="A121" i="13"/>
  <c r="D120" i="13"/>
  <c r="E120" i="13" s="1"/>
  <c r="G120" i="13" l="1"/>
  <c r="L120" i="13"/>
  <c r="K120" i="13"/>
  <c r="H120" i="13"/>
  <c r="J120" i="13"/>
  <c r="I120" i="13"/>
  <c r="B121" i="13"/>
  <c r="A122" i="13"/>
  <c r="D121" i="13"/>
  <c r="E121" i="13" s="1"/>
  <c r="B122" i="13" l="1"/>
  <c r="A123" i="13"/>
  <c r="D122" i="13"/>
  <c r="E122" i="13" s="1"/>
  <c r="I121" i="13"/>
  <c r="H121" i="13"/>
  <c r="G121" i="13"/>
  <c r="J121" i="13"/>
  <c r="L121" i="13"/>
  <c r="K121" i="13"/>
  <c r="A124" i="13" l="1"/>
  <c r="B123" i="13"/>
  <c r="D123" i="13"/>
  <c r="E123" i="13" s="1"/>
  <c r="K122" i="13"/>
  <c r="J122" i="13"/>
  <c r="I122" i="13"/>
  <c r="H122" i="13"/>
  <c r="G122" i="13"/>
  <c r="L122" i="13"/>
  <c r="L123" i="13" l="1"/>
  <c r="K123" i="13"/>
  <c r="J123" i="13"/>
  <c r="I123" i="13"/>
  <c r="H123" i="13"/>
  <c r="G123" i="13"/>
  <c r="A125" i="13"/>
  <c r="B124" i="13"/>
  <c r="D124" i="13"/>
  <c r="E124" i="13" s="1"/>
  <c r="B125" i="13" l="1"/>
  <c r="A126" i="13"/>
  <c r="D125" i="13"/>
  <c r="E125" i="13" s="1"/>
  <c r="L124" i="13"/>
  <c r="K124" i="13"/>
  <c r="J124" i="13"/>
  <c r="I124" i="13"/>
  <c r="H124" i="13"/>
  <c r="G124" i="13"/>
  <c r="L125" i="13" l="1"/>
  <c r="K125" i="13"/>
  <c r="J125" i="13"/>
  <c r="I125" i="13"/>
  <c r="H125" i="13"/>
  <c r="G125" i="13"/>
  <c r="B126" i="13"/>
  <c r="A127" i="13"/>
  <c r="D126" i="13"/>
  <c r="E126" i="13" s="1"/>
  <c r="G126" i="13" l="1"/>
  <c r="L126" i="13"/>
  <c r="K126" i="13"/>
  <c r="H126" i="13"/>
  <c r="I126" i="13"/>
  <c r="J126" i="13"/>
  <c r="B127" i="13"/>
  <c r="A128" i="13"/>
  <c r="D127" i="13"/>
  <c r="E127" i="13" s="1"/>
  <c r="I127" i="13" l="1"/>
  <c r="H127" i="13"/>
  <c r="G127" i="13"/>
  <c r="J127" i="13"/>
  <c r="L127" i="13"/>
  <c r="K127" i="13"/>
  <c r="B128" i="13"/>
  <c r="A129" i="13"/>
  <c r="D128" i="13"/>
  <c r="E128" i="13" s="1"/>
  <c r="K128" i="13" l="1"/>
  <c r="J128" i="13"/>
  <c r="I128" i="13"/>
  <c r="H128" i="13"/>
  <c r="G128" i="13"/>
  <c r="L128" i="13"/>
  <c r="A130" i="13"/>
  <c r="B129" i="13"/>
  <c r="D129" i="13"/>
  <c r="E129" i="13" s="1"/>
  <c r="L129" i="13" l="1"/>
  <c r="K129" i="13"/>
  <c r="J129" i="13"/>
  <c r="I129" i="13"/>
  <c r="H129" i="13"/>
  <c r="G129" i="13"/>
  <c r="A131" i="13"/>
  <c r="B130" i="13"/>
  <c r="D130" i="13"/>
  <c r="E130" i="13" s="1"/>
  <c r="L130" i="13" l="1"/>
  <c r="K130" i="13"/>
  <c r="J130" i="13"/>
  <c r="I130" i="13"/>
  <c r="H130" i="13"/>
  <c r="G130" i="13"/>
  <c r="B131" i="13"/>
  <c r="A132" i="13"/>
  <c r="D131" i="13"/>
  <c r="E131" i="13" s="1"/>
  <c r="L131" i="13" l="1"/>
  <c r="K131" i="13"/>
  <c r="J131" i="13"/>
  <c r="I131" i="13"/>
  <c r="H131" i="13"/>
  <c r="G131" i="13"/>
  <c r="A133" i="13"/>
  <c r="B132" i="13"/>
  <c r="D132" i="13"/>
  <c r="E132" i="13" s="1"/>
  <c r="K132" i="13" l="1"/>
  <c r="G132" i="13"/>
  <c r="L132" i="13"/>
  <c r="H132" i="13"/>
  <c r="J132" i="13"/>
  <c r="I132" i="13"/>
  <c r="A134" i="13"/>
  <c r="B133" i="13"/>
  <c r="D133" i="13"/>
  <c r="E133" i="13" s="1"/>
  <c r="G133" i="13" l="1"/>
  <c r="L133" i="13"/>
  <c r="K133" i="13"/>
  <c r="J133" i="13"/>
  <c r="I133" i="13"/>
  <c r="H133" i="13"/>
  <c r="B134" i="13"/>
  <c r="A135" i="13"/>
  <c r="D134" i="13"/>
  <c r="E134" i="13" s="1"/>
  <c r="A136" i="13" l="1"/>
  <c r="B135" i="13"/>
  <c r="D135" i="13"/>
  <c r="E135" i="13" s="1"/>
  <c r="I134" i="13"/>
  <c r="G134" i="13"/>
  <c r="L134" i="13"/>
  <c r="H134" i="13"/>
  <c r="K134" i="13"/>
  <c r="J134" i="13"/>
  <c r="K135" i="13" l="1"/>
  <c r="I135" i="13"/>
  <c r="H135" i="13"/>
  <c r="G135" i="13"/>
  <c r="L135" i="13"/>
  <c r="J135" i="13"/>
  <c r="A137" i="13"/>
  <c r="B136" i="13"/>
  <c r="D136" i="13"/>
  <c r="E136" i="13" s="1"/>
  <c r="K136" i="13" l="1"/>
  <c r="J136" i="13"/>
  <c r="I136" i="13"/>
  <c r="G136" i="13"/>
  <c r="L136" i="13"/>
  <c r="H136" i="13"/>
  <c r="A138" i="13"/>
  <c r="B137" i="13"/>
  <c r="D137" i="13"/>
  <c r="E137" i="13" s="1"/>
  <c r="L137" i="13" l="1"/>
  <c r="K137" i="13"/>
  <c r="I137" i="13"/>
  <c r="J137" i="13"/>
  <c r="H137" i="13"/>
  <c r="G137" i="13"/>
  <c r="A139" i="13"/>
  <c r="B138" i="13"/>
  <c r="D138" i="13"/>
  <c r="E138" i="13" s="1"/>
  <c r="K138" i="13" l="1"/>
  <c r="G138" i="13"/>
  <c r="L138" i="13"/>
  <c r="H138" i="13"/>
  <c r="J138" i="13"/>
  <c r="I138" i="13"/>
  <c r="B139" i="13"/>
  <c r="A140" i="13"/>
  <c r="D139" i="13"/>
  <c r="E139" i="13" s="1"/>
  <c r="B140" i="13" l="1"/>
  <c r="A141" i="13"/>
  <c r="D140" i="13"/>
  <c r="E140" i="13" s="1"/>
  <c r="G139" i="13"/>
  <c r="L139" i="13"/>
  <c r="K139" i="13"/>
  <c r="J139" i="13"/>
  <c r="I139" i="13"/>
  <c r="H139" i="13"/>
  <c r="I140" i="13" l="1"/>
  <c r="G140" i="13"/>
  <c r="H140" i="13"/>
  <c r="J140" i="13"/>
  <c r="L140" i="13"/>
  <c r="K140" i="13"/>
  <c r="A142" i="13"/>
  <c r="B141" i="13"/>
  <c r="D141" i="13"/>
  <c r="E141" i="13" s="1"/>
  <c r="K141" i="13" l="1"/>
  <c r="I141" i="13"/>
  <c r="H141" i="13"/>
  <c r="G141" i="13"/>
  <c r="L141" i="13"/>
  <c r="J141" i="13"/>
  <c r="A143" i="13"/>
  <c r="B142" i="13"/>
  <c r="D142" i="13"/>
  <c r="E142" i="13" s="1"/>
  <c r="K142" i="13" l="1"/>
  <c r="J142" i="13"/>
  <c r="I142" i="13"/>
  <c r="G142" i="13"/>
  <c r="H142" i="13"/>
  <c r="L142" i="13"/>
  <c r="A144" i="13"/>
  <c r="B143" i="13"/>
  <c r="D143" i="13"/>
  <c r="E143" i="13" s="1"/>
  <c r="L143" i="13" l="1"/>
  <c r="K143" i="13"/>
  <c r="I143" i="13"/>
  <c r="J143" i="13"/>
  <c r="H143" i="13"/>
  <c r="G143" i="13"/>
  <c r="A145" i="13"/>
  <c r="B144" i="13"/>
  <c r="D144" i="13"/>
  <c r="E144" i="13" s="1"/>
  <c r="K144" i="13" l="1"/>
  <c r="J144" i="13"/>
  <c r="H144" i="13"/>
  <c r="G144" i="13"/>
  <c r="I144" i="13"/>
  <c r="L144" i="13"/>
  <c r="B145" i="13"/>
  <c r="A146" i="13"/>
  <c r="D145" i="13"/>
  <c r="E145" i="13" s="1"/>
  <c r="G145" i="13" l="1"/>
  <c r="L145" i="13"/>
  <c r="K145" i="13"/>
  <c r="J145" i="13"/>
  <c r="I145" i="13"/>
  <c r="H145" i="13"/>
  <c r="A147" i="13"/>
  <c r="B146" i="13"/>
  <c r="D146" i="13"/>
  <c r="E146" i="13" s="1"/>
  <c r="B147" i="13" l="1"/>
  <c r="A148" i="13"/>
  <c r="D147" i="13"/>
  <c r="E147" i="13" s="1"/>
  <c r="I146" i="13"/>
  <c r="H146" i="13"/>
  <c r="G146" i="13"/>
  <c r="L146" i="13"/>
  <c r="K146" i="13"/>
  <c r="J146" i="13"/>
  <c r="K147" i="13" l="1"/>
  <c r="J147" i="13"/>
  <c r="I147" i="13"/>
  <c r="H147" i="13"/>
  <c r="G147" i="13"/>
  <c r="L147" i="13"/>
  <c r="A149" i="13"/>
  <c r="B148" i="13"/>
  <c r="D148" i="13"/>
  <c r="E148" i="13" s="1"/>
  <c r="L148" i="13" l="1"/>
  <c r="K148" i="13"/>
  <c r="J148" i="13"/>
  <c r="I148" i="13"/>
  <c r="G148" i="13"/>
  <c r="H148" i="13"/>
  <c r="A150" i="13"/>
  <c r="B149" i="13"/>
  <c r="D149" i="13"/>
  <c r="E149" i="13" s="1"/>
  <c r="L149" i="13" l="1"/>
  <c r="K149" i="13"/>
  <c r="I149" i="13"/>
  <c r="H149" i="13"/>
  <c r="J149" i="13"/>
  <c r="G149" i="13"/>
  <c r="B150" i="13"/>
  <c r="A151" i="13"/>
  <c r="D150" i="13"/>
  <c r="E150" i="13" s="1"/>
  <c r="K150" i="13" l="1"/>
  <c r="J150" i="13"/>
  <c r="G150" i="13"/>
  <c r="H150" i="13"/>
  <c r="L150" i="13"/>
  <c r="I150" i="13"/>
  <c r="B151" i="13"/>
  <c r="A152" i="13"/>
  <c r="D151" i="13"/>
  <c r="E151" i="13" s="1"/>
  <c r="G151" i="13" l="1"/>
  <c r="L151" i="13"/>
  <c r="K151" i="13"/>
  <c r="J151" i="13"/>
  <c r="I151" i="13"/>
  <c r="H151" i="13"/>
  <c r="A153" i="13"/>
  <c r="B152" i="13"/>
  <c r="D152" i="13"/>
  <c r="E152" i="13" s="1"/>
  <c r="B153" i="13" l="1"/>
  <c r="A154" i="13"/>
  <c r="D153" i="13"/>
  <c r="E153" i="13" s="1"/>
  <c r="I152" i="13"/>
  <c r="H152" i="13"/>
  <c r="G152" i="13"/>
  <c r="L152" i="13"/>
  <c r="K152" i="13"/>
  <c r="J152" i="13"/>
  <c r="K153" i="13" l="1"/>
  <c r="J153" i="13"/>
  <c r="I153" i="13"/>
  <c r="H153" i="13"/>
  <c r="G153" i="13"/>
  <c r="L153" i="13"/>
  <c r="A155" i="13"/>
  <c r="B154" i="13"/>
  <c r="D154" i="13"/>
  <c r="E154" i="13" s="1"/>
  <c r="L154" i="13" l="1"/>
  <c r="K154" i="13"/>
  <c r="J154" i="13"/>
  <c r="I154" i="13"/>
  <c r="H154" i="13"/>
  <c r="G154" i="13"/>
  <c r="A156" i="13"/>
  <c r="B155" i="13"/>
  <c r="D155" i="13"/>
  <c r="E155" i="13" s="1"/>
  <c r="L155" i="13" l="1"/>
  <c r="K155" i="13"/>
  <c r="J155" i="13"/>
  <c r="I155" i="13"/>
  <c r="H155" i="13"/>
  <c r="G155" i="13"/>
  <c r="B156" i="13"/>
  <c r="A157" i="13"/>
  <c r="D156" i="13"/>
  <c r="E156" i="13" s="1"/>
  <c r="L156" i="13" l="1"/>
  <c r="K156" i="13"/>
  <c r="J156" i="13"/>
  <c r="H156" i="13"/>
  <c r="G156" i="13"/>
  <c r="I156" i="13"/>
  <c r="B157" i="13"/>
  <c r="A158" i="13"/>
  <c r="D157" i="13"/>
  <c r="E157" i="13" s="1"/>
  <c r="G157" i="13" l="1"/>
  <c r="L157" i="13"/>
  <c r="K157" i="13"/>
  <c r="J157" i="13"/>
  <c r="I157" i="13"/>
  <c r="H157" i="13"/>
  <c r="B158" i="13"/>
  <c r="A159" i="13"/>
  <c r="D158" i="13"/>
  <c r="E158" i="13" s="1"/>
  <c r="I158" i="13" l="1"/>
  <c r="H158" i="13"/>
  <c r="G158" i="13"/>
  <c r="L158" i="13"/>
  <c r="K158" i="13"/>
  <c r="J158" i="13"/>
  <c r="B159" i="13"/>
  <c r="A160" i="13"/>
  <c r="D159" i="13"/>
  <c r="E159" i="13" s="1"/>
  <c r="K159" i="13" l="1"/>
  <c r="J159" i="13"/>
  <c r="I159" i="13"/>
  <c r="H159" i="13"/>
  <c r="G159" i="13"/>
  <c r="L159" i="13"/>
  <c r="A161" i="13"/>
  <c r="B160" i="13"/>
  <c r="D160" i="13"/>
  <c r="E160" i="13" s="1"/>
  <c r="L160" i="13" l="1"/>
  <c r="K160" i="13"/>
  <c r="J160" i="13"/>
  <c r="I160" i="13"/>
  <c r="H160" i="13"/>
  <c r="G160" i="13"/>
  <c r="A162" i="13"/>
  <c r="B161" i="13"/>
  <c r="D161" i="13"/>
  <c r="E161" i="13" s="1"/>
  <c r="L161" i="13" l="1"/>
  <c r="K161" i="13"/>
  <c r="J161" i="13"/>
  <c r="I161" i="13"/>
  <c r="H161" i="13"/>
  <c r="G161" i="13"/>
  <c r="B162" i="13"/>
  <c r="A163" i="13"/>
  <c r="D162" i="13"/>
  <c r="E162" i="13" s="1"/>
  <c r="L162" i="13" l="1"/>
  <c r="K162" i="13"/>
  <c r="J162" i="13"/>
  <c r="I162" i="13"/>
  <c r="H162" i="13"/>
  <c r="G162" i="13"/>
  <c r="B163" i="13"/>
  <c r="A164" i="13"/>
  <c r="D163" i="13"/>
  <c r="E163" i="13" s="1"/>
  <c r="G163" i="13" l="1"/>
  <c r="L163" i="13"/>
  <c r="J163" i="13"/>
  <c r="I163" i="13"/>
  <c r="H163" i="13"/>
  <c r="K163" i="13"/>
  <c r="B164" i="13"/>
  <c r="A165" i="13"/>
  <c r="D164" i="13"/>
  <c r="E164" i="13" s="1"/>
  <c r="I164" i="13" l="1"/>
  <c r="H164" i="13"/>
  <c r="G164" i="13"/>
  <c r="L164" i="13"/>
  <c r="K164" i="13"/>
  <c r="J164" i="13"/>
  <c r="B165" i="13"/>
  <c r="A166" i="13"/>
  <c r="D165" i="13"/>
  <c r="E165" i="13" s="1"/>
  <c r="A167" i="13" l="1"/>
  <c r="B166" i="13"/>
  <c r="D166" i="13"/>
  <c r="E166" i="13" s="1"/>
  <c r="K165" i="13"/>
  <c r="J165" i="13"/>
  <c r="I165" i="13"/>
  <c r="H165" i="13"/>
  <c r="G165" i="13"/>
  <c r="L165" i="13"/>
  <c r="L166" i="13" l="1"/>
  <c r="K166" i="13"/>
  <c r="J166" i="13"/>
  <c r="I166" i="13"/>
  <c r="H166" i="13"/>
  <c r="G166" i="13"/>
  <c r="A168" i="13"/>
  <c r="B167" i="13"/>
  <c r="D167" i="13"/>
  <c r="E167" i="13" s="1"/>
  <c r="L167" i="13" l="1"/>
  <c r="K167" i="13"/>
  <c r="J167" i="13"/>
  <c r="I167" i="13"/>
  <c r="H167" i="13"/>
  <c r="G167" i="13"/>
  <c r="B168" i="13"/>
  <c r="A169" i="13"/>
  <c r="D168" i="13"/>
  <c r="E168" i="13" s="1"/>
  <c r="L168" i="13" l="1"/>
  <c r="K168" i="13"/>
  <c r="J168" i="13"/>
  <c r="I168" i="13"/>
  <c r="H168" i="13"/>
  <c r="G168" i="13"/>
  <c r="B169" i="13"/>
  <c r="A170" i="13"/>
  <c r="D169" i="13"/>
  <c r="E169" i="13" s="1"/>
  <c r="B170" i="13" l="1"/>
  <c r="A171" i="13"/>
  <c r="D170" i="13"/>
  <c r="E170" i="13" s="1"/>
  <c r="G169" i="13"/>
  <c r="L169" i="13"/>
  <c r="K169" i="13"/>
  <c r="J169" i="13"/>
  <c r="I169" i="13"/>
  <c r="H169" i="13"/>
  <c r="I170" i="13" l="1"/>
  <c r="H170" i="13"/>
  <c r="G170" i="13"/>
  <c r="L170" i="13"/>
  <c r="K170" i="13"/>
  <c r="J170" i="13"/>
  <c r="B171" i="13"/>
  <c r="A172" i="13"/>
  <c r="D171" i="13"/>
  <c r="E171" i="13" s="1"/>
  <c r="A173" i="13" l="1"/>
  <c r="B172" i="13"/>
  <c r="D172" i="13"/>
  <c r="E172" i="13" s="1"/>
  <c r="K171" i="13"/>
  <c r="J171" i="13"/>
  <c r="I171" i="13"/>
  <c r="H171" i="13"/>
  <c r="G171" i="13"/>
  <c r="L171" i="13"/>
  <c r="L172" i="13" l="1"/>
  <c r="K172" i="13"/>
  <c r="J172" i="13"/>
  <c r="I172" i="13"/>
  <c r="H172" i="13"/>
  <c r="G172" i="13"/>
  <c r="A174" i="13"/>
  <c r="B173" i="13"/>
  <c r="D173" i="13"/>
  <c r="E173" i="13" s="1"/>
  <c r="L173" i="13" l="1"/>
  <c r="K173" i="13"/>
  <c r="J173" i="13"/>
  <c r="I173" i="13"/>
  <c r="H173" i="13"/>
  <c r="G173" i="13"/>
  <c r="B174" i="13"/>
  <c r="A175" i="13"/>
  <c r="D174" i="13"/>
  <c r="E174" i="13" s="1"/>
  <c r="L174" i="13" l="1"/>
  <c r="K174" i="13"/>
  <c r="J174" i="13"/>
  <c r="H174" i="13"/>
  <c r="G174" i="13"/>
  <c r="I174" i="13"/>
  <c r="B175" i="13"/>
  <c r="A176" i="13"/>
  <c r="D175" i="13"/>
  <c r="E175" i="13" s="1"/>
  <c r="G175" i="13" l="1"/>
  <c r="L175" i="13"/>
  <c r="K175" i="13"/>
  <c r="J175" i="13"/>
  <c r="I175" i="13"/>
  <c r="H175" i="13"/>
  <c r="B176" i="13"/>
  <c r="A177" i="13"/>
  <c r="D176" i="13"/>
  <c r="E176" i="13" s="1"/>
  <c r="I176" i="13" l="1"/>
  <c r="H176" i="13"/>
  <c r="G176" i="13"/>
  <c r="L176" i="13"/>
  <c r="K176" i="13"/>
  <c r="J176" i="13"/>
  <c r="B177" i="13"/>
  <c r="A178" i="13"/>
  <c r="D177" i="13"/>
  <c r="E177" i="13" s="1"/>
  <c r="K177" i="13" l="1"/>
  <c r="J177" i="13"/>
  <c r="I177" i="13"/>
  <c r="H177" i="13"/>
  <c r="G177" i="13"/>
  <c r="L177" i="13"/>
  <c r="A179" i="13"/>
  <c r="B178" i="13"/>
  <c r="D178" i="13"/>
  <c r="E178" i="13" s="1"/>
  <c r="A180" i="13" l="1"/>
  <c r="B179" i="13"/>
  <c r="D179" i="13"/>
  <c r="E179" i="13" s="1"/>
  <c r="L178" i="13"/>
  <c r="K178" i="13"/>
  <c r="J178" i="13"/>
  <c r="I178" i="13"/>
  <c r="H178" i="13"/>
  <c r="G178" i="13"/>
  <c r="L179" i="13" l="1"/>
  <c r="K179" i="13"/>
  <c r="J179" i="13"/>
  <c r="I179" i="13"/>
  <c r="H179" i="13"/>
  <c r="G179" i="13"/>
  <c r="B180" i="13"/>
  <c r="A181" i="13"/>
  <c r="D180" i="13"/>
  <c r="E180" i="13" s="1"/>
  <c r="B181" i="13" l="1"/>
  <c r="A182" i="13"/>
  <c r="D181" i="13"/>
  <c r="E181" i="13" s="1"/>
  <c r="L180" i="13"/>
  <c r="K180" i="13"/>
  <c r="J180" i="13"/>
  <c r="I180" i="13"/>
  <c r="H180" i="13"/>
  <c r="G180" i="13"/>
  <c r="G181" i="13" l="1"/>
  <c r="L181" i="13"/>
  <c r="H181" i="13"/>
  <c r="K181" i="13"/>
  <c r="J181" i="13"/>
  <c r="I181" i="13"/>
  <c r="B182" i="13"/>
  <c r="A183" i="13"/>
  <c r="D182" i="13"/>
  <c r="E182" i="13" s="1"/>
  <c r="I182" i="13" l="1"/>
  <c r="H182" i="13"/>
  <c r="G182" i="13"/>
  <c r="J182" i="13"/>
  <c r="L182" i="13"/>
  <c r="K182" i="13"/>
  <c r="B183" i="13"/>
  <c r="A184" i="13"/>
  <c r="D183" i="13"/>
  <c r="E183" i="13" s="1"/>
  <c r="K183" i="13" l="1"/>
  <c r="J183" i="13"/>
  <c r="I183" i="13"/>
  <c r="H183" i="13"/>
  <c r="G183" i="13"/>
  <c r="L183" i="13"/>
  <c r="A185" i="13"/>
  <c r="B184" i="13"/>
  <c r="D184" i="13"/>
  <c r="E184" i="13" s="1"/>
  <c r="L184" i="13" l="1"/>
  <c r="K184" i="13"/>
  <c r="J184" i="13"/>
  <c r="I184" i="13"/>
  <c r="H184" i="13"/>
  <c r="G184" i="13"/>
  <c r="A186" i="13"/>
  <c r="B185" i="13"/>
  <c r="D185" i="13"/>
  <c r="E185" i="13" s="1"/>
  <c r="L185" i="13" l="1"/>
  <c r="K185" i="13"/>
  <c r="J185" i="13"/>
  <c r="I185" i="13"/>
  <c r="H185" i="13"/>
  <c r="G185" i="13"/>
  <c r="B186" i="13"/>
  <c r="A187" i="13"/>
  <c r="D186" i="13"/>
  <c r="E186" i="13" s="1"/>
  <c r="B187" i="13" l="1"/>
  <c r="A188" i="13"/>
  <c r="D187" i="13"/>
  <c r="E187" i="13" s="1"/>
  <c r="L186" i="13"/>
  <c r="K186" i="13"/>
  <c r="J186" i="13"/>
  <c r="I186" i="13"/>
  <c r="H186" i="13"/>
  <c r="G186" i="13"/>
  <c r="G187" i="13" l="1"/>
  <c r="L187" i="13"/>
  <c r="H187" i="13"/>
  <c r="J187" i="13"/>
  <c r="I187" i="13"/>
  <c r="K187" i="13"/>
  <c r="B188" i="13"/>
  <c r="A189" i="13"/>
  <c r="D188" i="13"/>
  <c r="E188" i="13" s="1"/>
  <c r="B189" i="13" l="1"/>
  <c r="A190" i="13"/>
  <c r="D189" i="13"/>
  <c r="E189" i="13" s="1"/>
  <c r="I188" i="13"/>
  <c r="H188" i="13"/>
  <c r="G188" i="13"/>
  <c r="J188" i="13"/>
  <c r="L188" i="13"/>
  <c r="K188" i="13"/>
  <c r="K189" i="13" l="1"/>
  <c r="J189" i="13"/>
  <c r="I189" i="13"/>
  <c r="H189" i="13"/>
  <c r="G189" i="13"/>
  <c r="L189" i="13"/>
  <c r="A191" i="13"/>
  <c r="B190" i="13"/>
  <c r="D190" i="13"/>
  <c r="E190" i="13" s="1"/>
  <c r="L190" i="13" l="1"/>
  <c r="K190" i="13"/>
  <c r="J190" i="13"/>
  <c r="I190" i="13"/>
  <c r="H190" i="13"/>
  <c r="G190" i="13"/>
  <c r="A192" i="13"/>
  <c r="B191" i="13"/>
  <c r="D191" i="13"/>
  <c r="E191" i="13" s="1"/>
  <c r="L191" i="13" l="1"/>
  <c r="K191" i="13"/>
  <c r="J191" i="13"/>
  <c r="I191" i="13"/>
  <c r="H191" i="13"/>
  <c r="G191" i="13"/>
  <c r="B192" i="13"/>
  <c r="A193" i="13"/>
  <c r="D192" i="13"/>
  <c r="E192" i="13" s="1"/>
  <c r="L192" i="13" l="1"/>
  <c r="K192" i="13"/>
  <c r="J192" i="13"/>
  <c r="H192" i="13"/>
  <c r="I192" i="13"/>
  <c r="G192" i="13"/>
  <c r="B193" i="13"/>
  <c r="A194" i="13"/>
  <c r="D193" i="13"/>
  <c r="E193" i="13" s="1"/>
  <c r="G193" i="13" l="1"/>
  <c r="L193" i="13"/>
  <c r="J193" i="13"/>
  <c r="H193" i="13"/>
  <c r="K193" i="13"/>
  <c r="I193" i="13"/>
  <c r="B194" i="13"/>
  <c r="A195" i="13"/>
  <c r="D194" i="13"/>
  <c r="E194" i="13" s="1"/>
  <c r="I194" i="13" l="1"/>
  <c r="H194" i="13"/>
  <c r="G194" i="13"/>
  <c r="L194" i="13"/>
  <c r="J194" i="13"/>
  <c r="K194" i="13"/>
  <c r="B195" i="13"/>
  <c r="A196" i="13"/>
  <c r="D195" i="13"/>
  <c r="E195" i="13" s="1"/>
  <c r="K195" i="13" l="1"/>
  <c r="J195" i="13"/>
  <c r="I195" i="13"/>
  <c r="H195" i="13"/>
  <c r="G195" i="13"/>
  <c r="L195" i="13"/>
  <c r="A197" i="13"/>
  <c r="B196" i="13"/>
  <c r="D196" i="13"/>
  <c r="E196" i="13" s="1"/>
  <c r="A198" i="13" l="1"/>
  <c r="B197" i="13"/>
  <c r="D197" i="13"/>
  <c r="E197" i="13" s="1"/>
  <c r="L196" i="13"/>
  <c r="K196" i="13"/>
  <c r="J196" i="13"/>
  <c r="I196" i="13"/>
  <c r="H196" i="13"/>
  <c r="G196" i="13"/>
  <c r="L197" i="13" l="1"/>
  <c r="K197" i="13"/>
  <c r="J197" i="13"/>
  <c r="I197" i="13"/>
  <c r="H197" i="13"/>
  <c r="G197" i="13"/>
  <c r="B198" i="13"/>
  <c r="A199" i="13"/>
  <c r="D198" i="13"/>
  <c r="E198" i="13" s="1"/>
  <c r="L198" i="13" l="1"/>
  <c r="K198" i="13"/>
  <c r="J198" i="13"/>
  <c r="H198" i="13"/>
  <c r="I198" i="13"/>
  <c r="G198" i="13"/>
  <c r="B199" i="13"/>
  <c r="A200" i="13"/>
  <c r="D199" i="13"/>
  <c r="E199" i="13" s="1"/>
  <c r="G199" i="13" l="1"/>
  <c r="L199" i="13"/>
  <c r="J199" i="13"/>
  <c r="H199" i="13"/>
  <c r="K199" i="13"/>
  <c r="I199" i="13"/>
  <c r="B200" i="13"/>
  <c r="A201" i="13"/>
  <c r="D200" i="13"/>
  <c r="E200" i="13" s="1"/>
  <c r="I200" i="13" l="1"/>
  <c r="H200" i="13"/>
  <c r="G200" i="13"/>
  <c r="L200" i="13"/>
  <c r="J200" i="13"/>
  <c r="K200" i="13"/>
  <c r="B201" i="13"/>
  <c r="A202" i="13"/>
  <c r="D201" i="13"/>
  <c r="E201" i="13" s="1"/>
  <c r="K201" i="13" l="1"/>
  <c r="J201" i="13"/>
  <c r="I201" i="13"/>
  <c r="H201" i="13"/>
  <c r="G201" i="13"/>
  <c r="L201" i="13"/>
  <c r="A203" i="13"/>
  <c r="B202" i="13"/>
  <c r="D202" i="13"/>
  <c r="E202" i="13" s="1"/>
  <c r="L202" i="13" l="1"/>
  <c r="K202" i="13"/>
  <c r="J202" i="13"/>
  <c r="I202" i="13"/>
  <c r="H202" i="13"/>
  <c r="G202" i="13"/>
  <c r="A204" i="13"/>
  <c r="B203" i="13"/>
  <c r="D203" i="13"/>
  <c r="E203" i="13" s="1"/>
  <c r="L203" i="13" l="1"/>
  <c r="K203" i="13"/>
  <c r="J203" i="13"/>
  <c r="I203" i="13"/>
  <c r="H203" i="13"/>
  <c r="G203" i="13"/>
  <c r="B204" i="13"/>
  <c r="A205" i="13"/>
  <c r="D204" i="13"/>
  <c r="E204" i="13" s="1"/>
  <c r="L204" i="13" l="1"/>
  <c r="K204" i="13"/>
  <c r="J204" i="13"/>
  <c r="H204" i="13"/>
  <c r="I204" i="13"/>
  <c r="G204" i="13"/>
  <c r="B205" i="13"/>
  <c r="A206" i="13"/>
  <c r="D205" i="13"/>
  <c r="E205" i="13" s="1"/>
  <c r="B206" i="13" l="1"/>
  <c r="A207" i="13"/>
  <c r="D206" i="13"/>
  <c r="E206" i="13" s="1"/>
  <c r="G205" i="13"/>
  <c r="L205" i="13"/>
  <c r="J205" i="13"/>
  <c r="H205" i="13"/>
  <c r="K205" i="13"/>
  <c r="I205" i="13"/>
  <c r="I206" i="13" l="1"/>
  <c r="H206" i="13"/>
  <c r="G206" i="13"/>
  <c r="L206" i="13"/>
  <c r="J206" i="13"/>
  <c r="K206" i="13"/>
  <c r="B207" i="13"/>
  <c r="A208" i="13"/>
  <c r="D207" i="13"/>
  <c r="E207" i="13" s="1"/>
  <c r="K207" i="13" l="1"/>
  <c r="J207" i="13"/>
  <c r="I207" i="13"/>
  <c r="H207" i="13"/>
  <c r="G207" i="13"/>
  <c r="L207" i="13"/>
  <c r="A209" i="13"/>
  <c r="B208" i="13"/>
  <c r="D208" i="13"/>
  <c r="E208" i="13" s="1"/>
  <c r="L208" i="13" l="1"/>
  <c r="K208" i="13"/>
  <c r="J208" i="13"/>
  <c r="I208" i="13"/>
  <c r="H208" i="13"/>
  <c r="G208" i="13"/>
  <c r="A210" i="13"/>
  <c r="B209" i="13"/>
  <c r="D209" i="13"/>
  <c r="E209" i="13" s="1"/>
  <c r="L209" i="13" l="1"/>
  <c r="K209" i="13"/>
  <c r="J209" i="13"/>
  <c r="I209" i="13"/>
  <c r="H209" i="13"/>
  <c r="G209" i="13"/>
  <c r="B210" i="13"/>
  <c r="A211" i="13"/>
  <c r="D210" i="13"/>
  <c r="E210" i="13" s="1"/>
  <c r="B211" i="13" l="1"/>
  <c r="A212" i="13"/>
  <c r="D211" i="13"/>
  <c r="E211" i="13" s="1"/>
  <c r="L210" i="13"/>
  <c r="K210" i="13"/>
  <c r="J210" i="13"/>
  <c r="H210" i="13"/>
  <c r="I210" i="13"/>
  <c r="G210" i="13"/>
  <c r="G211" i="13" l="1"/>
  <c r="L211" i="13"/>
  <c r="J211" i="13"/>
  <c r="H211" i="13"/>
  <c r="K211" i="13"/>
  <c r="I211" i="13"/>
  <c r="B212" i="13"/>
  <c r="A213" i="13"/>
  <c r="D212" i="13"/>
  <c r="E212" i="13" s="1"/>
  <c r="I212" i="13" l="1"/>
  <c r="H212" i="13"/>
  <c r="G212" i="13"/>
  <c r="L212" i="13"/>
  <c r="J212" i="13"/>
  <c r="K212" i="13"/>
  <c r="B213" i="13"/>
  <c r="A214" i="13"/>
  <c r="D213" i="13"/>
  <c r="E213" i="13" s="1"/>
  <c r="K213" i="13" l="1"/>
  <c r="J213" i="13"/>
  <c r="I213" i="13"/>
  <c r="H213" i="13"/>
  <c r="G213" i="13"/>
  <c r="L213" i="13"/>
  <c r="A215" i="13"/>
  <c r="B214" i="13"/>
  <c r="D214" i="13"/>
  <c r="E214" i="13" s="1"/>
  <c r="L214" i="13" l="1"/>
  <c r="K214" i="13"/>
  <c r="J214" i="13"/>
  <c r="I214" i="13"/>
  <c r="H214" i="13"/>
  <c r="G214" i="13"/>
  <c r="A216" i="13"/>
  <c r="B215" i="13"/>
  <c r="D215" i="13"/>
  <c r="E215" i="13" s="1"/>
  <c r="L215" i="13" l="1"/>
  <c r="K215" i="13"/>
  <c r="J215" i="13"/>
  <c r="I215" i="13"/>
  <c r="H215" i="13"/>
  <c r="G215" i="13"/>
  <c r="B216" i="13"/>
  <c r="A217" i="13"/>
  <c r="D216" i="13"/>
  <c r="E216" i="13" s="1"/>
  <c r="L216" i="13" l="1"/>
  <c r="K216" i="13"/>
  <c r="J216" i="13"/>
  <c r="H216" i="13"/>
  <c r="G216" i="13"/>
  <c r="I216" i="13"/>
  <c r="B217" i="13"/>
  <c r="A218" i="13"/>
  <c r="D217" i="13"/>
  <c r="E217" i="13" s="1"/>
  <c r="G217" i="13" l="1"/>
  <c r="L217" i="13"/>
  <c r="J217" i="13"/>
  <c r="H217" i="13"/>
  <c r="K217" i="13"/>
  <c r="I217" i="13"/>
  <c r="B218" i="13"/>
  <c r="A219" i="13"/>
  <c r="D218" i="13"/>
  <c r="E218" i="13" s="1"/>
  <c r="I218" i="13" l="1"/>
  <c r="H218" i="13"/>
  <c r="G218" i="13"/>
  <c r="L218" i="13"/>
  <c r="J218" i="13"/>
  <c r="K218" i="13"/>
  <c r="B219" i="13"/>
  <c r="A220" i="13"/>
  <c r="D219" i="13"/>
  <c r="E219" i="13" s="1"/>
  <c r="A221" i="13" l="1"/>
  <c r="B220" i="13"/>
  <c r="D220" i="13"/>
  <c r="E220" i="13" s="1"/>
  <c r="K219" i="13"/>
  <c r="J219" i="13"/>
  <c r="I219" i="13"/>
  <c r="H219" i="13"/>
  <c r="G219" i="13"/>
  <c r="L219" i="13"/>
  <c r="L220" i="13" l="1"/>
  <c r="K220" i="13"/>
  <c r="J220" i="13"/>
  <c r="I220" i="13"/>
  <c r="H220" i="13"/>
  <c r="G220" i="13"/>
  <c r="A222" i="13"/>
  <c r="B221" i="13"/>
  <c r="D221" i="13"/>
  <c r="E221" i="13" s="1"/>
  <c r="L221" i="13" l="1"/>
  <c r="K221" i="13"/>
  <c r="J221" i="13"/>
  <c r="I221" i="13"/>
  <c r="H221" i="13"/>
  <c r="G221" i="13"/>
  <c r="B222" i="13"/>
  <c r="A223" i="13"/>
  <c r="D222" i="13"/>
  <c r="E222" i="13" s="1"/>
  <c r="L222" i="13" l="1"/>
  <c r="K222" i="13"/>
  <c r="J222" i="13"/>
  <c r="H222" i="13"/>
  <c r="I222" i="13"/>
  <c r="G222" i="13"/>
  <c r="B223" i="13"/>
  <c r="A224" i="13"/>
  <c r="D223" i="13"/>
  <c r="E223" i="13" s="1"/>
  <c r="G223" i="13" l="1"/>
  <c r="L223" i="13"/>
  <c r="J223" i="13"/>
  <c r="H223" i="13"/>
  <c r="I223" i="13"/>
  <c r="K223" i="13"/>
  <c r="B224" i="13"/>
  <c r="A225" i="13"/>
  <c r="D224" i="13"/>
  <c r="E224" i="13" s="1"/>
  <c r="I224" i="13" l="1"/>
  <c r="H224" i="13"/>
  <c r="G224" i="13"/>
  <c r="L224" i="13"/>
  <c r="J224" i="13"/>
  <c r="K224" i="13"/>
  <c r="B225" i="13"/>
  <c r="A226" i="13"/>
  <c r="D225" i="13"/>
  <c r="E225" i="13" s="1"/>
  <c r="K225" i="13" l="1"/>
  <c r="J225" i="13"/>
  <c r="I225" i="13"/>
  <c r="H225" i="13"/>
  <c r="G225" i="13"/>
  <c r="L225" i="13"/>
  <c r="A227" i="13"/>
  <c r="B226" i="13"/>
  <c r="D226" i="13"/>
  <c r="E226" i="13" s="1"/>
  <c r="L226" i="13" l="1"/>
  <c r="K226" i="13"/>
  <c r="J226" i="13"/>
  <c r="I226" i="13"/>
  <c r="H226" i="13"/>
  <c r="G226" i="13"/>
  <c r="A228" i="13"/>
  <c r="B227" i="13"/>
  <c r="D227" i="13"/>
  <c r="E227" i="13" s="1"/>
  <c r="L227" i="13" l="1"/>
  <c r="K227" i="13"/>
  <c r="J227" i="13"/>
  <c r="I227" i="13"/>
  <c r="H227" i="13"/>
  <c r="G227" i="13"/>
  <c r="B228" i="13"/>
  <c r="A229" i="13"/>
  <c r="D228" i="13"/>
  <c r="E228" i="13" s="1"/>
  <c r="L228" i="13" l="1"/>
  <c r="K228" i="13"/>
  <c r="J228" i="13"/>
  <c r="H228" i="13"/>
  <c r="I228" i="13"/>
  <c r="G228" i="13"/>
  <c r="B229" i="13"/>
  <c r="A230" i="13"/>
  <c r="D229" i="13"/>
  <c r="E229" i="13" s="1"/>
  <c r="G229" i="13" l="1"/>
  <c r="L229" i="13"/>
  <c r="J229" i="13"/>
  <c r="H229" i="13"/>
  <c r="K229" i="13"/>
  <c r="I229" i="13"/>
  <c r="B230" i="13"/>
  <c r="A231" i="13"/>
  <c r="D230" i="13"/>
  <c r="E230" i="13" s="1"/>
  <c r="B231" i="13" l="1"/>
  <c r="A232" i="13"/>
  <c r="D231" i="13"/>
  <c r="E231" i="13" s="1"/>
  <c r="I230" i="13"/>
  <c r="H230" i="13"/>
  <c r="G230" i="13"/>
  <c r="L230" i="13"/>
  <c r="J230" i="13"/>
  <c r="K230" i="13"/>
  <c r="K231" i="13" l="1"/>
  <c r="J231" i="13"/>
  <c r="I231" i="13"/>
  <c r="H231" i="13"/>
  <c r="G231" i="13"/>
  <c r="L231" i="13"/>
  <c r="A233" i="13"/>
  <c r="B232" i="13"/>
  <c r="D232" i="13"/>
  <c r="E232" i="13" s="1"/>
  <c r="L232" i="13" l="1"/>
  <c r="K232" i="13"/>
  <c r="J232" i="13"/>
  <c r="I232" i="13"/>
  <c r="H232" i="13"/>
  <c r="G232" i="13"/>
  <c r="A234" i="13"/>
  <c r="B233" i="13"/>
  <c r="D233" i="13"/>
  <c r="E233" i="13" s="1"/>
  <c r="L233" i="13" l="1"/>
  <c r="K233" i="13"/>
  <c r="J233" i="13"/>
  <c r="I233" i="13"/>
  <c r="H233" i="13"/>
  <c r="G233" i="13"/>
  <c r="B234" i="13"/>
  <c r="A235" i="13"/>
  <c r="D234" i="13"/>
  <c r="E234" i="13" s="1"/>
  <c r="B235" i="13" l="1"/>
  <c r="A236" i="13"/>
  <c r="D235" i="13"/>
  <c r="E235" i="13" s="1"/>
  <c r="L234" i="13"/>
  <c r="K234" i="13"/>
  <c r="J234" i="13"/>
  <c r="H234" i="13"/>
  <c r="I234" i="13"/>
  <c r="G234" i="13"/>
  <c r="G235" i="13" l="1"/>
  <c r="L235" i="13"/>
  <c r="J235" i="13"/>
  <c r="H235" i="13"/>
  <c r="K235" i="13"/>
  <c r="I235" i="13"/>
  <c r="B236" i="13"/>
  <c r="A237" i="13"/>
  <c r="D236" i="13"/>
  <c r="E236" i="13" s="1"/>
  <c r="I236" i="13" l="1"/>
  <c r="H236" i="13"/>
  <c r="G236" i="13"/>
  <c r="L236" i="13"/>
  <c r="J236" i="13"/>
  <c r="K236" i="13"/>
  <c r="B237" i="13"/>
  <c r="A238" i="13"/>
  <c r="D237" i="13"/>
  <c r="E237" i="13" s="1"/>
  <c r="K237" i="13" l="1"/>
  <c r="J237" i="13"/>
  <c r="I237" i="13"/>
  <c r="H237" i="13"/>
  <c r="G237" i="13"/>
  <c r="L237" i="13"/>
  <c r="A239" i="13"/>
  <c r="B238" i="13"/>
  <c r="D238" i="13"/>
  <c r="E238" i="13" s="1"/>
  <c r="L238" i="13" l="1"/>
  <c r="K238" i="13"/>
  <c r="J238" i="13"/>
  <c r="I238" i="13"/>
  <c r="H238" i="13"/>
  <c r="G238" i="13"/>
  <c r="A240" i="13"/>
  <c r="B239" i="13"/>
  <c r="D239" i="13"/>
  <c r="E239" i="13" s="1"/>
  <c r="L239" i="13" l="1"/>
  <c r="K239" i="13"/>
  <c r="J239" i="13"/>
  <c r="I239" i="13"/>
  <c r="H239" i="13"/>
  <c r="G239" i="13"/>
  <c r="B240" i="13"/>
  <c r="A241" i="13"/>
  <c r="D240" i="13"/>
  <c r="E240" i="13" s="1"/>
  <c r="B241" i="13" l="1"/>
  <c r="A242" i="13"/>
  <c r="D241" i="13"/>
  <c r="E241" i="13" s="1"/>
  <c r="L240" i="13"/>
  <c r="K240" i="13"/>
  <c r="J240" i="13"/>
  <c r="H240" i="13"/>
  <c r="I240" i="13"/>
  <c r="G240" i="13"/>
  <c r="G241" i="13" l="1"/>
  <c r="L241" i="13"/>
  <c r="J241" i="13"/>
  <c r="H241" i="13"/>
  <c r="K241" i="13"/>
  <c r="I241" i="13"/>
  <c r="B242" i="13"/>
  <c r="A243" i="13"/>
  <c r="D242" i="13"/>
  <c r="E242" i="13" s="1"/>
  <c r="B243" i="13" l="1"/>
  <c r="A244" i="13"/>
  <c r="D243" i="13"/>
  <c r="E243" i="13" s="1"/>
  <c r="I242" i="13"/>
  <c r="H242" i="13"/>
  <c r="G242" i="13"/>
  <c r="L242" i="13"/>
  <c r="J242" i="13"/>
  <c r="K242" i="13"/>
  <c r="K243" i="13" l="1"/>
  <c r="J243" i="13"/>
  <c r="I243" i="13"/>
  <c r="H243" i="13"/>
  <c r="G243" i="13"/>
  <c r="L243" i="13"/>
  <c r="A245" i="13"/>
  <c r="B244" i="13"/>
  <c r="D244" i="13"/>
  <c r="E244" i="13" s="1"/>
  <c r="L244" i="13" l="1"/>
  <c r="K244" i="13"/>
  <c r="J244" i="13"/>
  <c r="I244" i="13"/>
  <c r="H244" i="13"/>
  <c r="G244" i="13"/>
  <c r="A246" i="13"/>
  <c r="B245" i="13"/>
  <c r="D245" i="13"/>
  <c r="E245" i="13" s="1"/>
  <c r="L245" i="13" l="1"/>
  <c r="K245" i="13"/>
  <c r="J245" i="13"/>
  <c r="I245" i="13"/>
  <c r="H245" i="13"/>
  <c r="G245" i="13"/>
  <c r="B246" i="13"/>
  <c r="A247" i="13"/>
  <c r="D246" i="13"/>
  <c r="E246" i="13" s="1"/>
  <c r="L246" i="13" l="1"/>
  <c r="K246" i="13"/>
  <c r="J246" i="13"/>
  <c r="H246" i="13"/>
  <c r="I246" i="13"/>
  <c r="G246" i="13"/>
  <c r="B247" i="13"/>
  <c r="A248" i="13"/>
  <c r="D247" i="13"/>
  <c r="E247" i="13" s="1"/>
  <c r="B248" i="13" l="1"/>
  <c r="A249" i="13"/>
  <c r="D248" i="13"/>
  <c r="E248" i="13" s="1"/>
  <c r="G247" i="13"/>
  <c r="L247" i="13"/>
  <c r="J247" i="13"/>
  <c r="H247" i="13"/>
  <c r="K247" i="13"/>
  <c r="I247" i="13"/>
  <c r="I248" i="13" l="1"/>
  <c r="H248" i="13"/>
  <c r="G248" i="13"/>
  <c r="L248" i="13"/>
  <c r="J248" i="13"/>
  <c r="K248" i="13"/>
  <c r="B249" i="13"/>
  <c r="A250" i="13"/>
  <c r="D249" i="13"/>
  <c r="E249" i="13" s="1"/>
  <c r="A251" i="13" l="1"/>
  <c r="B250" i="13"/>
  <c r="D250" i="13"/>
  <c r="E250" i="13" s="1"/>
  <c r="K249" i="13"/>
  <c r="J249" i="13"/>
  <c r="I249" i="13"/>
  <c r="H249" i="13"/>
  <c r="G249" i="13"/>
  <c r="L249" i="13"/>
  <c r="L250" i="13" l="1"/>
  <c r="K250" i="13"/>
  <c r="J250" i="13"/>
  <c r="I250" i="13"/>
  <c r="H250" i="13"/>
  <c r="G250" i="13"/>
  <c r="A252" i="13"/>
  <c r="B251" i="13"/>
  <c r="D251" i="13"/>
  <c r="E251" i="13" s="1"/>
  <c r="L251" i="13" l="1"/>
  <c r="K251" i="13"/>
  <c r="J251" i="13"/>
  <c r="I251" i="13"/>
  <c r="H251" i="13"/>
  <c r="G251" i="13"/>
  <c r="B252" i="13"/>
  <c r="A253" i="13"/>
  <c r="D252" i="13"/>
  <c r="E252" i="13" s="1"/>
  <c r="B253" i="13" l="1"/>
  <c r="A254" i="13"/>
  <c r="D253" i="13"/>
  <c r="E253" i="13" s="1"/>
  <c r="L252" i="13"/>
  <c r="K252" i="13"/>
  <c r="J252" i="13"/>
  <c r="H252" i="13"/>
  <c r="G252" i="13"/>
  <c r="I252" i="13"/>
  <c r="G253" i="13" l="1"/>
  <c r="L253" i="13"/>
  <c r="J253" i="13"/>
  <c r="H253" i="13"/>
  <c r="K253" i="13"/>
  <c r="I253" i="13"/>
  <c r="B254" i="13"/>
  <c r="A255" i="13"/>
  <c r="D254" i="13"/>
  <c r="E254" i="13" s="1"/>
  <c r="I254" i="13" l="1"/>
  <c r="H254" i="13"/>
  <c r="G254" i="13"/>
  <c r="L254" i="13"/>
  <c r="J254" i="13"/>
  <c r="K254" i="13"/>
  <c r="B255" i="13"/>
  <c r="A256" i="13"/>
  <c r="D255" i="13"/>
  <c r="E255" i="13" s="1"/>
  <c r="K255" i="13" l="1"/>
  <c r="J255" i="13"/>
  <c r="I255" i="13"/>
  <c r="H255" i="13"/>
  <c r="G255" i="13"/>
  <c r="L255" i="13"/>
  <c r="A257" i="13"/>
  <c r="B256" i="13"/>
  <c r="D256" i="13"/>
  <c r="E256" i="13" s="1"/>
  <c r="L256" i="13" l="1"/>
  <c r="K256" i="13"/>
  <c r="J256" i="13"/>
  <c r="I256" i="13"/>
  <c r="H256" i="13"/>
  <c r="G256" i="13"/>
  <c r="A258" i="13"/>
  <c r="B257" i="13"/>
  <c r="D257" i="13"/>
  <c r="E257" i="13" s="1"/>
  <c r="L257" i="13" l="1"/>
  <c r="K257" i="13"/>
  <c r="J257" i="13"/>
  <c r="I257" i="13"/>
  <c r="H257" i="13"/>
  <c r="G257" i="13"/>
  <c r="B258" i="13"/>
  <c r="A259" i="13"/>
  <c r="D258" i="13"/>
  <c r="E258" i="13" s="1"/>
  <c r="B259" i="13" l="1"/>
  <c r="A260" i="13"/>
  <c r="D259" i="13"/>
  <c r="E259" i="13" s="1"/>
  <c r="L258" i="13"/>
  <c r="K258" i="13"/>
  <c r="J258" i="13"/>
  <c r="H258" i="13"/>
  <c r="I258" i="13"/>
  <c r="G258" i="13"/>
  <c r="B260" i="13" l="1"/>
  <c r="A261" i="13"/>
  <c r="D260" i="13"/>
  <c r="E260" i="13" s="1"/>
  <c r="G259" i="13"/>
  <c r="L259" i="13"/>
  <c r="J259" i="13"/>
  <c r="H259" i="13"/>
  <c r="I259" i="13"/>
  <c r="K259" i="13"/>
  <c r="I260" i="13" l="1"/>
  <c r="H260" i="13"/>
  <c r="G260" i="13"/>
  <c r="L260" i="13"/>
  <c r="J260" i="13"/>
  <c r="K260" i="13"/>
  <c r="A262" i="13"/>
  <c r="B261" i="13"/>
  <c r="D261" i="13"/>
  <c r="E261" i="13" s="1"/>
  <c r="L261" i="13" l="1"/>
  <c r="K261" i="13"/>
  <c r="J261" i="13"/>
  <c r="I261" i="13"/>
  <c r="H261" i="13"/>
  <c r="G261" i="13"/>
  <c r="B262" i="13"/>
  <c r="A263" i="13"/>
  <c r="D262" i="13"/>
  <c r="E262" i="13" s="1"/>
  <c r="L262" i="13" l="1"/>
  <c r="K262" i="13"/>
  <c r="J262" i="13"/>
  <c r="I262" i="13"/>
  <c r="H262" i="13"/>
  <c r="G262" i="13"/>
  <c r="B263" i="13"/>
  <c r="A264" i="13"/>
  <c r="D263" i="13"/>
  <c r="E263" i="13" s="1"/>
  <c r="L263" i="13" l="1"/>
  <c r="K263" i="13"/>
  <c r="G263" i="13"/>
  <c r="J263" i="13"/>
  <c r="H263" i="13"/>
  <c r="I263" i="13"/>
  <c r="B264" i="13"/>
  <c r="A265" i="13"/>
  <c r="D264" i="13"/>
  <c r="E264" i="13" s="1"/>
  <c r="B265" i="13" l="1"/>
  <c r="A266" i="13"/>
  <c r="D265" i="13"/>
  <c r="E265" i="13" s="1"/>
  <c r="H264" i="13"/>
  <c r="G264" i="13"/>
  <c r="L264" i="13"/>
  <c r="K264" i="13"/>
  <c r="J264" i="13"/>
  <c r="I264" i="13"/>
  <c r="J265" i="13" l="1"/>
  <c r="I265" i="13"/>
  <c r="H265" i="13"/>
  <c r="G265" i="13"/>
  <c r="L265" i="13"/>
  <c r="K265" i="13"/>
  <c r="A267" i="13"/>
  <c r="B266" i="13"/>
  <c r="D266" i="13"/>
  <c r="E266" i="13" s="1"/>
  <c r="A268" i="13" l="1"/>
  <c r="B267" i="13"/>
  <c r="D267" i="13"/>
  <c r="E267" i="13" s="1"/>
  <c r="L266" i="13"/>
  <c r="K266" i="13"/>
  <c r="J266" i="13"/>
  <c r="I266" i="13"/>
  <c r="H266" i="13"/>
  <c r="G266" i="13"/>
  <c r="L267" i="13" l="1"/>
  <c r="K267" i="13"/>
  <c r="J267" i="13"/>
  <c r="I267" i="13"/>
  <c r="H267" i="13"/>
  <c r="G267" i="13"/>
  <c r="B268" i="13"/>
  <c r="A269" i="13"/>
  <c r="D268" i="13"/>
  <c r="E268" i="13" s="1"/>
  <c r="L268" i="13" l="1"/>
  <c r="K268" i="13"/>
  <c r="J268" i="13"/>
  <c r="I268" i="13"/>
  <c r="H268" i="13"/>
  <c r="G268" i="13"/>
  <c r="B269" i="13"/>
  <c r="A270" i="13"/>
  <c r="D269" i="13"/>
  <c r="E269" i="13" s="1"/>
  <c r="L269" i="13" l="1"/>
  <c r="K269" i="13"/>
  <c r="J269" i="13"/>
  <c r="I269" i="13"/>
  <c r="H269" i="13"/>
  <c r="G269" i="13"/>
  <c r="B270" i="13"/>
  <c r="A271" i="13"/>
  <c r="D270" i="13"/>
  <c r="E270" i="13" s="1"/>
  <c r="H270" i="13" l="1"/>
  <c r="G270" i="13"/>
  <c r="I270" i="13"/>
  <c r="L270" i="13"/>
  <c r="J270" i="13"/>
  <c r="K270" i="13"/>
  <c r="B271" i="13"/>
  <c r="A272" i="13"/>
  <c r="D271" i="13"/>
  <c r="E271" i="13" s="1"/>
  <c r="J271" i="13" l="1"/>
  <c r="I271" i="13"/>
  <c r="H271" i="13"/>
  <c r="G271" i="13"/>
  <c r="L271" i="13"/>
  <c r="K271" i="13"/>
  <c r="A273" i="13"/>
  <c r="B272" i="13"/>
  <c r="D272" i="13"/>
  <c r="E272" i="13" s="1"/>
  <c r="L272" i="13" l="1"/>
  <c r="K272" i="13"/>
  <c r="J272" i="13"/>
  <c r="I272" i="13"/>
  <c r="H272" i="13"/>
  <c r="G272" i="13"/>
  <c r="A274" i="13"/>
  <c r="B273" i="13"/>
  <c r="D273" i="13"/>
  <c r="E273" i="13" s="1"/>
  <c r="L273" i="13" l="1"/>
  <c r="K273" i="13"/>
  <c r="J273" i="13"/>
  <c r="I273" i="13"/>
  <c r="H273" i="13"/>
  <c r="G273" i="13"/>
  <c r="B274" i="13"/>
  <c r="A275" i="13"/>
  <c r="D274" i="13"/>
  <c r="E274" i="13" s="1"/>
  <c r="L274" i="13" l="1"/>
  <c r="K274" i="13"/>
  <c r="J274" i="13"/>
  <c r="I274" i="13"/>
  <c r="H274" i="13"/>
  <c r="G274" i="13"/>
  <c r="B275" i="13"/>
  <c r="A276" i="13"/>
  <c r="D275" i="13"/>
  <c r="E275" i="13" s="1"/>
  <c r="L275" i="13" l="1"/>
  <c r="K275" i="13"/>
  <c r="J275" i="13"/>
  <c r="I275" i="13"/>
  <c r="H275" i="13"/>
  <c r="G275" i="13"/>
  <c r="B276" i="13"/>
  <c r="A277" i="13"/>
  <c r="D276" i="13"/>
  <c r="E276" i="13" s="1"/>
  <c r="H276" i="13" l="1"/>
  <c r="G276" i="13"/>
  <c r="L276" i="13"/>
  <c r="K276" i="13"/>
  <c r="J276" i="13"/>
  <c r="I276" i="13"/>
  <c r="B277" i="13"/>
  <c r="A278" i="13"/>
  <c r="D277" i="13"/>
  <c r="E277" i="13" s="1"/>
  <c r="B278" i="13" l="1"/>
  <c r="A279" i="13"/>
  <c r="D278" i="13"/>
  <c r="E278" i="13" s="1"/>
  <c r="J277" i="13"/>
  <c r="I277" i="13"/>
  <c r="H277" i="13"/>
  <c r="G277" i="13"/>
  <c r="K277" i="13"/>
  <c r="L277" i="13"/>
  <c r="A280" i="13" l="1"/>
  <c r="B279" i="13"/>
  <c r="D279" i="13"/>
  <c r="E279" i="13" s="1"/>
  <c r="L278" i="13"/>
  <c r="K278" i="13"/>
  <c r="J278" i="13"/>
  <c r="I278" i="13"/>
  <c r="H278" i="13"/>
  <c r="G278" i="13"/>
  <c r="L279" i="13" l="1"/>
  <c r="K279" i="13"/>
  <c r="J279" i="13"/>
  <c r="I279" i="13"/>
  <c r="H279" i="13"/>
  <c r="G279" i="13"/>
  <c r="B280" i="13"/>
  <c r="A281" i="13"/>
  <c r="D280" i="13"/>
  <c r="E280" i="13" s="1"/>
  <c r="L280" i="13" l="1"/>
  <c r="K280" i="13"/>
  <c r="J280" i="13"/>
  <c r="I280" i="13"/>
  <c r="G280" i="13"/>
  <c r="H280" i="13"/>
  <c r="B281" i="13"/>
  <c r="A282" i="13"/>
  <c r="D281" i="13"/>
  <c r="E281" i="13" s="1"/>
  <c r="L281" i="13" l="1"/>
  <c r="K281" i="13"/>
  <c r="I281" i="13"/>
  <c r="G281" i="13"/>
  <c r="J281" i="13"/>
  <c r="H281" i="13"/>
  <c r="B282" i="13"/>
  <c r="A283" i="13"/>
  <c r="D282" i="13"/>
  <c r="E282" i="13" s="1"/>
  <c r="H282" i="13" l="1"/>
  <c r="G282" i="13"/>
  <c r="K282" i="13"/>
  <c r="I282" i="13"/>
  <c r="L282" i="13"/>
  <c r="J282" i="13"/>
  <c r="B283" i="13"/>
  <c r="A284" i="13"/>
  <c r="D283" i="13"/>
  <c r="E283" i="13" s="1"/>
  <c r="A285" i="13" l="1"/>
  <c r="B284" i="13"/>
  <c r="D284" i="13"/>
  <c r="E284" i="13" s="1"/>
  <c r="J283" i="13"/>
  <c r="I283" i="13"/>
  <c r="H283" i="13"/>
  <c r="G283" i="13"/>
  <c r="K283" i="13"/>
  <c r="L283" i="13"/>
  <c r="L284" i="13" l="1"/>
  <c r="K284" i="13"/>
  <c r="J284" i="13"/>
  <c r="I284" i="13"/>
  <c r="H284" i="13"/>
  <c r="G284" i="13"/>
  <c r="A286" i="13"/>
  <c r="B285" i="13"/>
  <c r="D285" i="13"/>
  <c r="E285" i="13" s="1"/>
  <c r="L285" i="13" l="1"/>
  <c r="K285" i="13"/>
  <c r="J285" i="13"/>
  <c r="I285" i="13"/>
  <c r="H285" i="13"/>
  <c r="G285" i="13"/>
  <c r="B286" i="13"/>
  <c r="A287" i="13"/>
  <c r="D286" i="13"/>
  <c r="E286" i="13" s="1"/>
  <c r="L286" i="13" l="1"/>
  <c r="K286" i="13"/>
  <c r="J286" i="13"/>
  <c r="I286" i="13"/>
  <c r="G286" i="13"/>
  <c r="H286" i="13"/>
  <c r="B287" i="13"/>
  <c r="A288" i="13"/>
  <c r="D287" i="13"/>
  <c r="E287" i="13" s="1"/>
  <c r="L287" i="13" l="1"/>
  <c r="K287" i="13"/>
  <c r="I287" i="13"/>
  <c r="G287" i="13"/>
  <c r="J287" i="13"/>
  <c r="H287" i="13"/>
  <c r="B288" i="13"/>
  <c r="A289" i="13"/>
  <c r="D288" i="13"/>
  <c r="E288" i="13" s="1"/>
  <c r="B289" i="13" l="1"/>
  <c r="A290" i="13"/>
  <c r="D289" i="13"/>
  <c r="E289" i="13" s="1"/>
  <c r="H288" i="13"/>
  <c r="G288" i="13"/>
  <c r="K288" i="13"/>
  <c r="I288" i="13"/>
  <c r="L288" i="13"/>
  <c r="J288" i="13"/>
  <c r="J289" i="13" l="1"/>
  <c r="I289" i="13"/>
  <c r="H289" i="13"/>
  <c r="G289" i="13"/>
  <c r="K289" i="13"/>
  <c r="L289" i="13"/>
  <c r="A291" i="13"/>
  <c r="B290" i="13"/>
  <c r="D290" i="13"/>
  <c r="E290" i="13" s="1"/>
  <c r="L290" i="13" l="1"/>
  <c r="K290" i="13"/>
  <c r="J290" i="13"/>
  <c r="I290" i="13"/>
  <c r="H290" i="13"/>
  <c r="G290" i="13"/>
  <c r="A292" i="13"/>
  <c r="B291" i="13"/>
  <c r="D291" i="13"/>
  <c r="E291" i="13" s="1"/>
  <c r="L291" i="13" l="1"/>
  <c r="K291" i="13"/>
  <c r="J291" i="13"/>
  <c r="I291" i="13"/>
  <c r="H291" i="13"/>
  <c r="G291" i="13"/>
  <c r="B292" i="13"/>
  <c r="A293" i="13"/>
  <c r="D292" i="13"/>
  <c r="E292" i="13" s="1"/>
  <c r="B293" i="13" l="1"/>
  <c r="A294" i="13"/>
  <c r="D293" i="13"/>
  <c r="E293" i="13" s="1"/>
  <c r="L292" i="13"/>
  <c r="K292" i="13"/>
  <c r="J292" i="13"/>
  <c r="I292" i="13"/>
  <c r="G292" i="13"/>
  <c r="H292" i="13"/>
  <c r="L293" i="13" l="1"/>
  <c r="K293" i="13"/>
  <c r="I293" i="13"/>
  <c r="G293" i="13"/>
  <c r="J293" i="13"/>
  <c r="H293" i="13"/>
  <c r="B294" i="13"/>
  <c r="A295" i="13"/>
  <c r="D294" i="13"/>
  <c r="E294" i="13" s="1"/>
  <c r="H294" i="13" l="1"/>
  <c r="G294" i="13"/>
  <c r="K294" i="13"/>
  <c r="I294" i="13"/>
  <c r="L294" i="13"/>
  <c r="J294" i="13"/>
  <c r="B295" i="13"/>
  <c r="A296" i="13"/>
  <c r="D295" i="13"/>
  <c r="E295" i="13" s="1"/>
  <c r="J295" i="13" l="1"/>
  <c r="I295" i="13"/>
  <c r="H295" i="13"/>
  <c r="G295" i="13"/>
  <c r="K295" i="13"/>
  <c r="L295" i="13"/>
  <c r="A297" i="13"/>
  <c r="B296" i="13"/>
  <c r="D296" i="13"/>
  <c r="E296" i="13" s="1"/>
  <c r="L296" i="13" l="1"/>
  <c r="K296" i="13"/>
  <c r="J296" i="13"/>
  <c r="I296" i="13"/>
  <c r="H296" i="13"/>
  <c r="G296" i="13"/>
  <c r="A298" i="13"/>
  <c r="B297" i="13"/>
  <c r="D297" i="13"/>
  <c r="E297" i="13" s="1"/>
  <c r="L297" i="13" l="1"/>
  <c r="K297" i="13"/>
  <c r="J297" i="13"/>
  <c r="I297" i="13"/>
  <c r="H297" i="13"/>
  <c r="G297" i="13"/>
  <c r="B298" i="13"/>
  <c r="A299" i="13"/>
  <c r="D298" i="13"/>
  <c r="E298" i="13" s="1"/>
  <c r="L298" i="13" l="1"/>
  <c r="K298" i="13"/>
  <c r="J298" i="13"/>
  <c r="I298" i="13"/>
  <c r="G298" i="13"/>
  <c r="H298" i="13"/>
  <c r="B299" i="13"/>
  <c r="A300" i="13"/>
  <c r="D299" i="13"/>
  <c r="E299" i="13" s="1"/>
  <c r="B300" i="13" l="1"/>
  <c r="A301" i="13"/>
  <c r="D300" i="13"/>
  <c r="E300" i="13" s="1"/>
  <c r="L299" i="13"/>
  <c r="K299" i="13"/>
  <c r="I299" i="13"/>
  <c r="G299" i="13"/>
  <c r="H299" i="13"/>
  <c r="J299" i="13"/>
  <c r="H300" i="13" l="1"/>
  <c r="G300" i="13"/>
  <c r="K300" i="13"/>
  <c r="I300" i="13"/>
  <c r="L300" i="13"/>
  <c r="J300" i="13"/>
  <c r="B301" i="13"/>
  <c r="A302" i="13"/>
  <c r="D301" i="13"/>
  <c r="E301" i="13" s="1"/>
  <c r="J301" i="13" l="1"/>
  <c r="I301" i="13"/>
  <c r="H301" i="13"/>
  <c r="G301" i="13"/>
  <c r="K301" i="13"/>
  <c r="L301" i="13"/>
  <c r="A303" i="13"/>
  <c r="B302" i="13"/>
  <c r="D302" i="13"/>
  <c r="E302" i="13" s="1"/>
  <c r="L302" i="13" l="1"/>
  <c r="K302" i="13"/>
  <c r="J302" i="13"/>
  <c r="I302" i="13"/>
  <c r="H302" i="13"/>
  <c r="G302" i="13"/>
  <c r="A304" i="13"/>
  <c r="B303" i="13"/>
  <c r="D303" i="13"/>
  <c r="E303" i="13" s="1"/>
  <c r="L303" i="13" l="1"/>
  <c r="K303" i="13"/>
  <c r="J303" i="13"/>
  <c r="I303" i="13"/>
  <c r="H303" i="13"/>
  <c r="G303" i="13"/>
  <c r="B304" i="13"/>
  <c r="A305" i="13"/>
  <c r="D304" i="13"/>
  <c r="E304" i="13" s="1"/>
  <c r="B305" i="13" l="1"/>
  <c r="A306" i="13"/>
  <c r="D305" i="13"/>
  <c r="E305" i="13" s="1"/>
  <c r="L304" i="13"/>
  <c r="K304" i="13"/>
  <c r="J304" i="13"/>
  <c r="I304" i="13"/>
  <c r="G304" i="13"/>
  <c r="H304" i="13"/>
  <c r="L305" i="13" l="1"/>
  <c r="K305" i="13"/>
  <c r="I305" i="13"/>
  <c r="G305" i="13"/>
  <c r="H305" i="13"/>
  <c r="J305" i="13"/>
  <c r="B306" i="13"/>
  <c r="A307" i="13"/>
  <c r="D306" i="13"/>
  <c r="E306" i="13" s="1"/>
  <c r="H306" i="13" l="1"/>
  <c r="G306" i="13"/>
  <c r="K306" i="13"/>
  <c r="I306" i="13"/>
  <c r="J306" i="13"/>
  <c r="L306" i="13"/>
  <c r="B307" i="13"/>
  <c r="A308" i="13"/>
  <c r="D307" i="13"/>
  <c r="E307" i="13" s="1"/>
  <c r="J307" i="13" l="1"/>
  <c r="I307" i="13"/>
  <c r="H307" i="13"/>
  <c r="G307" i="13"/>
  <c r="K307" i="13"/>
  <c r="L307" i="13"/>
  <c r="A309" i="13"/>
  <c r="B308" i="13"/>
  <c r="D308" i="13"/>
  <c r="E308" i="13" s="1"/>
  <c r="L308" i="13" l="1"/>
  <c r="K308" i="13"/>
  <c r="J308" i="13"/>
  <c r="I308" i="13"/>
  <c r="H308" i="13"/>
  <c r="G308" i="13"/>
  <c r="A310" i="13"/>
  <c r="B309" i="13"/>
  <c r="D309" i="13"/>
  <c r="E309" i="13" s="1"/>
  <c r="L309" i="13" l="1"/>
  <c r="K309" i="13"/>
  <c r="J309" i="13"/>
  <c r="I309" i="13"/>
  <c r="H309" i="13"/>
  <c r="G309" i="13"/>
  <c r="B310" i="13"/>
  <c r="A311" i="13"/>
  <c r="D310" i="13"/>
  <c r="E310" i="13" s="1"/>
  <c r="L310" i="13" l="1"/>
  <c r="K310" i="13"/>
  <c r="J310" i="13"/>
  <c r="I310" i="13"/>
  <c r="G310" i="13"/>
  <c r="H310" i="13"/>
  <c r="B311" i="13"/>
  <c r="A312" i="13"/>
  <c r="D311" i="13"/>
  <c r="E311" i="13" s="1"/>
  <c r="B312" i="13" l="1"/>
  <c r="A313" i="13"/>
  <c r="D312" i="13"/>
  <c r="E312" i="13" s="1"/>
  <c r="L311" i="13"/>
  <c r="K311" i="13"/>
  <c r="I311" i="13"/>
  <c r="G311" i="13"/>
  <c r="J311" i="13"/>
  <c r="H311" i="13"/>
  <c r="H312" i="13" l="1"/>
  <c r="G312" i="13"/>
  <c r="K312" i="13"/>
  <c r="I312" i="13"/>
  <c r="J312" i="13"/>
  <c r="L312" i="13"/>
  <c r="B313" i="13"/>
  <c r="A314" i="13"/>
  <c r="D313" i="13"/>
  <c r="E313" i="13" s="1"/>
  <c r="J313" i="13" l="1"/>
  <c r="I313" i="13"/>
  <c r="H313" i="13"/>
  <c r="G313" i="13"/>
  <c r="K313" i="13"/>
  <c r="L313" i="13"/>
  <c r="A315" i="13"/>
  <c r="B314" i="13"/>
  <c r="D314" i="13"/>
  <c r="E314" i="13" s="1"/>
  <c r="L314" i="13" l="1"/>
  <c r="K314" i="13"/>
  <c r="J314" i="13"/>
  <c r="I314" i="13"/>
  <c r="H314" i="13"/>
  <c r="G314" i="13"/>
  <c r="A316" i="13"/>
  <c r="B315" i="13"/>
  <c r="D315" i="13"/>
  <c r="E315" i="13" s="1"/>
  <c r="L315" i="13" l="1"/>
  <c r="K315" i="13"/>
  <c r="J315" i="13"/>
  <c r="I315" i="13"/>
  <c r="H315" i="13"/>
  <c r="G315" i="13"/>
  <c r="B316" i="13"/>
  <c r="A317" i="13"/>
  <c r="D316" i="13"/>
  <c r="E316" i="13" s="1"/>
  <c r="L316" i="13" l="1"/>
  <c r="K316" i="13"/>
  <c r="J316" i="13"/>
  <c r="I316" i="13"/>
  <c r="G316" i="13"/>
  <c r="H316" i="13"/>
  <c r="B317" i="13"/>
  <c r="A318" i="13"/>
  <c r="D317" i="13"/>
  <c r="E317" i="13" s="1"/>
  <c r="L317" i="13" l="1"/>
  <c r="K317" i="13"/>
  <c r="I317" i="13"/>
  <c r="G317" i="13"/>
  <c r="J317" i="13"/>
  <c r="H317" i="13"/>
  <c r="B318" i="13"/>
  <c r="A319" i="13"/>
  <c r="D318" i="13"/>
  <c r="E318" i="13" s="1"/>
  <c r="H318" i="13" l="1"/>
  <c r="G318" i="13"/>
  <c r="K318" i="13"/>
  <c r="I318" i="13"/>
  <c r="L318" i="13"/>
  <c r="J318" i="13"/>
  <c r="B319" i="13"/>
  <c r="A320" i="13"/>
  <c r="D319" i="13"/>
  <c r="E319" i="13" s="1"/>
  <c r="A321" i="13" l="1"/>
  <c r="B320" i="13"/>
  <c r="D320" i="13"/>
  <c r="E320" i="13" s="1"/>
  <c r="J319" i="13"/>
  <c r="I319" i="13"/>
  <c r="H319" i="13"/>
  <c r="G319" i="13"/>
  <c r="K319" i="13"/>
  <c r="L319" i="13"/>
  <c r="L320" i="13" l="1"/>
  <c r="K320" i="13"/>
  <c r="J320" i="13"/>
  <c r="I320" i="13"/>
  <c r="H320" i="13"/>
  <c r="G320" i="13"/>
  <c r="A322" i="13"/>
  <c r="B321" i="13"/>
  <c r="D321" i="13"/>
  <c r="E321" i="13" s="1"/>
  <c r="L321" i="13" l="1"/>
  <c r="K321" i="13"/>
  <c r="J321" i="13"/>
  <c r="I321" i="13"/>
  <c r="H321" i="13"/>
  <c r="G321" i="13"/>
  <c r="B322" i="13"/>
  <c r="A323" i="13"/>
  <c r="D322" i="13"/>
  <c r="E322" i="13" s="1"/>
  <c r="L322" i="13" l="1"/>
  <c r="K322" i="13"/>
  <c r="J322" i="13"/>
  <c r="I322" i="13"/>
  <c r="G322" i="13"/>
  <c r="H322" i="13"/>
  <c r="B323" i="13"/>
  <c r="A324" i="13"/>
  <c r="D323" i="13"/>
  <c r="E323" i="13" s="1"/>
  <c r="L323" i="13" l="1"/>
  <c r="K323" i="13"/>
  <c r="I323" i="13"/>
  <c r="G323" i="13"/>
  <c r="J323" i="13"/>
  <c r="H323" i="13"/>
  <c r="B324" i="13"/>
  <c r="A325" i="13"/>
  <c r="D324" i="13"/>
  <c r="E324" i="13" s="1"/>
  <c r="H324" i="13" l="1"/>
  <c r="G324" i="13"/>
  <c r="K324" i="13"/>
  <c r="I324" i="13"/>
  <c r="L324" i="13"/>
  <c r="J324" i="13"/>
  <c r="B325" i="13"/>
  <c r="A326" i="13"/>
  <c r="D325" i="13"/>
  <c r="E325" i="13" s="1"/>
  <c r="A327" i="13" l="1"/>
  <c r="B326" i="13"/>
  <c r="D326" i="13"/>
  <c r="E326" i="13" s="1"/>
  <c r="J325" i="13"/>
  <c r="I325" i="13"/>
  <c r="H325" i="13"/>
  <c r="G325" i="13"/>
  <c r="K325" i="13"/>
  <c r="L325" i="13"/>
  <c r="L326" i="13" l="1"/>
  <c r="K326" i="13"/>
  <c r="J326" i="13"/>
  <c r="I326" i="13"/>
  <c r="H326" i="13"/>
  <c r="G326" i="13"/>
  <c r="A328" i="13"/>
  <c r="B327" i="13"/>
  <c r="D327" i="13"/>
  <c r="E327" i="13" s="1"/>
  <c r="L327" i="13" l="1"/>
  <c r="K327" i="13"/>
  <c r="J327" i="13"/>
  <c r="I327" i="13"/>
  <c r="H327" i="13"/>
  <c r="G327" i="13"/>
  <c r="B328" i="13"/>
  <c r="A329" i="13"/>
  <c r="D328" i="13"/>
  <c r="E328" i="13" s="1"/>
  <c r="L328" i="13" l="1"/>
  <c r="K328" i="13"/>
  <c r="J328" i="13"/>
  <c r="I328" i="13"/>
  <c r="G328" i="13"/>
  <c r="H328" i="13"/>
  <c r="B329" i="13"/>
  <c r="A330" i="13"/>
  <c r="D329" i="13"/>
  <c r="E329" i="13" s="1"/>
  <c r="B330" i="13" l="1"/>
  <c r="A331" i="13"/>
  <c r="D330" i="13"/>
  <c r="E330" i="13" s="1"/>
  <c r="L329" i="13"/>
  <c r="K329" i="13"/>
  <c r="I329" i="13"/>
  <c r="G329" i="13"/>
  <c r="J329" i="13"/>
  <c r="H329" i="13"/>
  <c r="H330" i="13" l="1"/>
  <c r="G330" i="13"/>
  <c r="K330" i="13"/>
  <c r="I330" i="13"/>
  <c r="L330" i="13"/>
  <c r="J330" i="13"/>
  <c r="B331" i="13"/>
  <c r="A332" i="13"/>
  <c r="D331" i="13"/>
  <c r="E331" i="13" s="1"/>
  <c r="J331" i="13" l="1"/>
  <c r="I331" i="13"/>
  <c r="H331" i="13"/>
  <c r="G331" i="13"/>
  <c r="K331" i="13"/>
  <c r="L331" i="13"/>
  <c r="A333" i="13"/>
  <c r="B332" i="13"/>
  <c r="D332" i="13"/>
  <c r="E332" i="13" s="1"/>
  <c r="L332" i="13" l="1"/>
  <c r="K332" i="13"/>
  <c r="J332" i="13"/>
  <c r="I332" i="13"/>
  <c r="H332" i="13"/>
  <c r="G332" i="13"/>
  <c r="A334" i="13"/>
  <c r="B333" i="13"/>
  <c r="D333" i="13"/>
  <c r="E333" i="13" s="1"/>
  <c r="L333" i="13" l="1"/>
  <c r="K333" i="13"/>
  <c r="J333" i="13"/>
  <c r="I333" i="13"/>
  <c r="H333" i="13"/>
  <c r="G333" i="13"/>
  <c r="B334" i="13"/>
  <c r="A335" i="13"/>
  <c r="D334" i="13"/>
  <c r="E334" i="13" s="1"/>
  <c r="B335" i="13" l="1"/>
  <c r="A336" i="13"/>
  <c r="D335" i="13"/>
  <c r="E335" i="13" s="1"/>
  <c r="L334" i="13"/>
  <c r="K334" i="13"/>
  <c r="J334" i="13"/>
  <c r="I334" i="13"/>
  <c r="G334" i="13"/>
  <c r="H334" i="13"/>
  <c r="L335" i="13" l="1"/>
  <c r="K335" i="13"/>
  <c r="I335" i="13"/>
  <c r="G335" i="13"/>
  <c r="H335" i="13"/>
  <c r="J335" i="13"/>
  <c r="B336" i="13"/>
  <c r="A337" i="13"/>
  <c r="D336" i="13"/>
  <c r="E336" i="13" s="1"/>
  <c r="H336" i="13" l="1"/>
  <c r="G336" i="13"/>
  <c r="K336" i="13"/>
  <c r="I336" i="13"/>
  <c r="L336" i="13"/>
  <c r="J336" i="13"/>
  <c r="B337" i="13"/>
  <c r="A338" i="13"/>
  <c r="D337" i="13"/>
  <c r="E337" i="13" s="1"/>
  <c r="J337" i="13" l="1"/>
  <c r="I337" i="13"/>
  <c r="H337" i="13"/>
  <c r="G337" i="13"/>
  <c r="K337" i="13"/>
  <c r="L337" i="13"/>
  <c r="A339" i="13"/>
  <c r="B338" i="13"/>
  <c r="D338" i="13"/>
  <c r="E338" i="13" s="1"/>
  <c r="L338" i="13" l="1"/>
  <c r="K338" i="13"/>
  <c r="J338" i="13"/>
  <c r="I338" i="13"/>
  <c r="H338" i="13"/>
  <c r="G338" i="13"/>
  <c r="A340" i="13"/>
  <c r="B339" i="13"/>
  <c r="D339" i="13"/>
  <c r="E339" i="13" s="1"/>
  <c r="L339" i="13" l="1"/>
  <c r="K339" i="13"/>
  <c r="J339" i="13"/>
  <c r="I339" i="13"/>
  <c r="H339" i="13"/>
  <c r="G339" i="13"/>
  <c r="B340" i="13"/>
  <c r="A341" i="13"/>
  <c r="D340" i="13"/>
  <c r="E340" i="13" s="1"/>
  <c r="L340" i="13" l="1"/>
  <c r="K340" i="13"/>
  <c r="J340" i="13"/>
  <c r="I340" i="13"/>
  <c r="G340" i="13"/>
  <c r="H340" i="13"/>
  <c r="B341" i="13"/>
  <c r="A342" i="13"/>
  <c r="D341" i="13"/>
  <c r="E341" i="13" s="1"/>
  <c r="L341" i="13" l="1"/>
  <c r="K341" i="13"/>
  <c r="I341" i="13"/>
  <c r="G341" i="13"/>
  <c r="H341" i="13"/>
  <c r="J341" i="13"/>
  <c r="B342" i="13"/>
  <c r="A343" i="13"/>
  <c r="D342" i="13"/>
  <c r="E342" i="13" s="1"/>
  <c r="H342" i="13" l="1"/>
  <c r="G342" i="13"/>
  <c r="K342" i="13"/>
  <c r="I342" i="13"/>
  <c r="J342" i="13"/>
  <c r="L342" i="13"/>
  <c r="B343" i="13"/>
  <c r="A344" i="13"/>
  <c r="D343" i="13"/>
  <c r="E343" i="13" s="1"/>
  <c r="J343" i="13" l="1"/>
  <c r="I343" i="13"/>
  <c r="H343" i="13"/>
  <c r="G343" i="13"/>
  <c r="K343" i="13"/>
  <c r="L343" i="13"/>
  <c r="A345" i="13"/>
  <c r="B344" i="13"/>
  <c r="D344" i="13"/>
  <c r="E344" i="13" s="1"/>
  <c r="L344" i="13" l="1"/>
  <c r="K344" i="13"/>
  <c r="J344" i="13"/>
  <c r="I344" i="13"/>
  <c r="H344" i="13"/>
  <c r="G344" i="13"/>
  <c r="A346" i="13"/>
  <c r="B345" i="13"/>
  <c r="D345" i="13"/>
  <c r="E345" i="13" s="1"/>
  <c r="L345" i="13" l="1"/>
  <c r="K345" i="13"/>
  <c r="J345" i="13"/>
  <c r="I345" i="13"/>
  <c r="H345" i="13"/>
  <c r="G345" i="13"/>
  <c r="B346" i="13"/>
  <c r="A347" i="13"/>
  <c r="D346" i="13"/>
  <c r="E346" i="13" s="1"/>
  <c r="B347" i="13" l="1"/>
  <c r="A348" i="13"/>
  <c r="D347" i="13"/>
  <c r="E347" i="13" s="1"/>
  <c r="L346" i="13"/>
  <c r="K346" i="13"/>
  <c r="J346" i="13"/>
  <c r="I346" i="13"/>
  <c r="G346" i="13"/>
  <c r="H346" i="13"/>
  <c r="L347" i="13" l="1"/>
  <c r="K347" i="13"/>
  <c r="I347" i="13"/>
  <c r="G347" i="13"/>
  <c r="J347" i="13"/>
  <c r="H347" i="13"/>
  <c r="B348" i="13"/>
  <c r="A349" i="13"/>
  <c r="D348" i="13"/>
  <c r="E348" i="13" s="1"/>
  <c r="H348" i="13" l="1"/>
  <c r="G348" i="13"/>
  <c r="K348" i="13"/>
  <c r="I348" i="13"/>
  <c r="J348" i="13"/>
  <c r="L348" i="13"/>
  <c r="B349" i="13"/>
  <c r="A350" i="13"/>
  <c r="D349" i="13"/>
  <c r="E349" i="13" s="1"/>
  <c r="A351" i="13" l="1"/>
  <c r="B350" i="13"/>
  <c r="D350" i="13"/>
  <c r="E350" i="13" s="1"/>
  <c r="J349" i="13"/>
  <c r="I349" i="13"/>
  <c r="H349" i="13"/>
  <c r="G349" i="13"/>
  <c r="K349" i="13"/>
  <c r="L349" i="13"/>
  <c r="L350" i="13" l="1"/>
  <c r="K350" i="13"/>
  <c r="J350" i="13"/>
  <c r="I350" i="13"/>
  <c r="H350" i="13"/>
  <c r="G350" i="13"/>
  <c r="A352" i="13"/>
  <c r="B351" i="13"/>
  <c r="D351" i="13"/>
  <c r="E351" i="13" s="1"/>
  <c r="L351" i="13" l="1"/>
  <c r="K351" i="13"/>
  <c r="J351" i="13"/>
  <c r="I351" i="13"/>
  <c r="H351" i="13"/>
  <c r="G351" i="13"/>
  <c r="B352" i="13"/>
  <c r="A353" i="13"/>
  <c r="D352" i="13"/>
  <c r="E352" i="13" s="1"/>
  <c r="L352" i="13" l="1"/>
  <c r="K352" i="13"/>
  <c r="J352" i="13"/>
  <c r="I352" i="13"/>
  <c r="G352" i="13"/>
  <c r="H352" i="13"/>
  <c r="B353" i="13"/>
  <c r="A354" i="13"/>
  <c r="D353" i="13"/>
  <c r="E353" i="13" s="1"/>
  <c r="L353" i="13" l="1"/>
  <c r="K353" i="13"/>
  <c r="I353" i="13"/>
  <c r="G353" i="13"/>
  <c r="J353" i="13"/>
  <c r="H353" i="13"/>
  <c r="B354" i="13"/>
  <c r="A355" i="13"/>
  <c r="D354" i="13"/>
  <c r="E354" i="13" s="1"/>
  <c r="H354" i="13" l="1"/>
  <c r="G354" i="13"/>
  <c r="K354" i="13"/>
  <c r="I354" i="13"/>
  <c r="L354" i="13"/>
  <c r="J354" i="13"/>
  <c r="B355" i="13"/>
  <c r="A356" i="13"/>
  <c r="D355" i="13"/>
  <c r="E355" i="13" s="1"/>
  <c r="J355" i="13" l="1"/>
  <c r="I355" i="13"/>
  <c r="H355" i="13"/>
  <c r="G355" i="13"/>
  <c r="K355" i="13"/>
  <c r="L355" i="13"/>
  <c r="A357" i="13"/>
  <c r="B356" i="13"/>
  <c r="D356" i="13"/>
  <c r="E356" i="13" s="1"/>
  <c r="L356" i="13" l="1"/>
  <c r="K356" i="13"/>
  <c r="J356" i="13"/>
  <c r="I356" i="13"/>
  <c r="H356" i="13"/>
  <c r="G356" i="13"/>
  <c r="A358" i="13"/>
  <c r="B357" i="13"/>
  <c r="D357" i="13"/>
  <c r="E357" i="13" s="1"/>
  <c r="L357" i="13" l="1"/>
  <c r="K357" i="13"/>
  <c r="J357" i="13"/>
  <c r="I357" i="13"/>
  <c r="H357" i="13"/>
  <c r="G357" i="13"/>
  <c r="B358" i="13"/>
  <c r="A359" i="13"/>
  <c r="D358" i="13"/>
  <c r="E358" i="13" s="1"/>
  <c r="L358" i="13" l="1"/>
  <c r="K358" i="13"/>
  <c r="J358" i="13"/>
  <c r="I358" i="13"/>
  <c r="G358" i="13"/>
  <c r="H358" i="13"/>
  <c r="B359" i="13"/>
  <c r="A360" i="13"/>
  <c r="D359" i="13"/>
  <c r="E359" i="13" s="1"/>
  <c r="L359" i="13" l="1"/>
  <c r="K359" i="13"/>
  <c r="I359" i="13"/>
  <c r="G359" i="13"/>
  <c r="J359" i="13"/>
  <c r="H359" i="13"/>
  <c r="B360" i="13"/>
  <c r="A361" i="13"/>
  <c r="D360" i="13"/>
  <c r="E360" i="13" s="1"/>
  <c r="H360" i="13" l="1"/>
  <c r="G360" i="13"/>
  <c r="K360" i="13"/>
  <c r="I360" i="13"/>
  <c r="L360" i="13"/>
  <c r="J360" i="13"/>
  <c r="B361" i="13"/>
  <c r="A362" i="13"/>
  <c r="D361" i="13"/>
  <c r="E361" i="13" s="1"/>
  <c r="J361" i="13" l="1"/>
  <c r="I361" i="13"/>
  <c r="H361" i="13"/>
  <c r="G361" i="13"/>
  <c r="K361" i="13"/>
  <c r="L361" i="13"/>
  <c r="B362" i="13"/>
  <c r="D362" i="13"/>
  <c r="E362" i="13" s="1"/>
  <c r="L362" i="13" l="1"/>
  <c r="K362" i="13"/>
  <c r="J362" i="13"/>
  <c r="I362" i="13"/>
  <c r="H362" i="13"/>
  <c r="G362" i="13"/>
  <c r="H43" i="12" l="1"/>
  <c r="G43" i="12"/>
  <c r="F43" i="12"/>
  <c r="H42" i="12"/>
  <c r="G42" i="12"/>
  <c r="F42" i="12"/>
  <c r="E42" i="12"/>
  <c r="E43" i="12" s="1"/>
  <c r="H40" i="12"/>
  <c r="G40" i="12"/>
  <c r="F40" i="12"/>
  <c r="E40" i="12"/>
  <c r="D40" i="12"/>
  <c r="D42" i="12" s="1"/>
  <c r="D43" i="12" s="1"/>
  <c r="L39" i="12"/>
  <c r="L40" i="12" s="1"/>
  <c r="L42" i="12" s="1"/>
  <c r="L43" i="12" s="1"/>
  <c r="K39" i="12"/>
  <c r="K40" i="12" s="1"/>
  <c r="K42" i="12" s="1"/>
  <c r="K43" i="12" s="1"/>
  <c r="J39" i="12"/>
  <c r="J40" i="12" s="1"/>
  <c r="J42" i="12" s="1"/>
  <c r="J43" i="12" s="1"/>
  <c r="I39" i="12"/>
  <c r="I40" i="12" s="1"/>
  <c r="I42" i="12" s="1"/>
  <c r="I43" i="12" s="1"/>
  <c r="H39" i="12"/>
  <c r="G39" i="12"/>
  <c r="F39" i="12"/>
  <c r="E39" i="12"/>
  <c r="D39" i="12"/>
  <c r="C39" i="12"/>
  <c r="C40" i="12" s="1"/>
  <c r="C42" i="12" s="1"/>
  <c r="C43" i="12" s="1"/>
  <c r="B39" i="12"/>
  <c r="B40" i="12" s="1"/>
  <c r="B42" i="12" s="1"/>
  <c r="B43" i="12" s="1"/>
  <c r="K28" i="12"/>
  <c r="K29" i="12" s="1"/>
  <c r="J28" i="12"/>
  <c r="J29" i="12" s="1"/>
  <c r="K26" i="12"/>
  <c r="J26" i="12"/>
  <c r="I26" i="12"/>
  <c r="I28" i="12" s="1"/>
  <c r="I29" i="12" s="1"/>
  <c r="H26" i="12"/>
  <c r="H28" i="12" s="1"/>
  <c r="H29" i="12" s="1"/>
  <c r="E26" i="12"/>
  <c r="E28" i="12" s="1"/>
  <c r="E29" i="12" s="1"/>
  <c r="K25" i="12"/>
  <c r="J25" i="12"/>
  <c r="I25" i="12"/>
  <c r="H25" i="12"/>
  <c r="G25" i="12"/>
  <c r="G26" i="12" s="1"/>
  <c r="G28" i="12" s="1"/>
  <c r="G29" i="12" s="1"/>
  <c r="F25" i="12"/>
  <c r="F26" i="12" s="1"/>
  <c r="F28" i="12" s="1"/>
  <c r="F29" i="12" s="1"/>
  <c r="E25" i="12"/>
  <c r="D25" i="12"/>
  <c r="D26" i="12" s="1"/>
  <c r="D28" i="12" s="1"/>
  <c r="D29" i="12" s="1"/>
  <c r="C25" i="12"/>
  <c r="C26" i="12" s="1"/>
  <c r="C28" i="12" s="1"/>
  <c r="C29" i="12" s="1"/>
  <c r="B25" i="12"/>
  <c r="B26" i="12" s="1"/>
  <c r="B28" i="12" s="1"/>
  <c r="B29" i="12" s="1"/>
  <c r="L2" i="10"/>
  <c r="K2" i="10"/>
  <c r="J2" i="10"/>
  <c r="I2" i="10"/>
  <c r="G2" i="10"/>
  <c r="H2" i="10"/>
  <c r="B2" i="10"/>
  <c r="O17" i="10"/>
  <c r="O16" i="10"/>
  <c r="O15" i="10"/>
  <c r="O14" i="10"/>
  <c r="O13" i="10"/>
  <c r="O12" i="10"/>
  <c r="O3" i="10"/>
  <c r="D2" i="10" s="1"/>
  <c r="A3" i="10" l="1"/>
  <c r="B3" i="10" s="1"/>
  <c r="A4" i="10" l="1"/>
  <c r="B4" i="10" s="1"/>
  <c r="D3" i="10"/>
  <c r="E3" i="10" s="1"/>
  <c r="B4" i="1"/>
  <c r="B5" i="1" s="1"/>
  <c r="D4" i="2"/>
  <c r="D5" i="2"/>
  <c r="D6" i="2"/>
  <c r="D7" i="2"/>
  <c r="D8" i="2"/>
  <c r="D9" i="2"/>
  <c r="D10" i="2"/>
  <c r="D11" i="2"/>
  <c r="G4" i="2"/>
  <c r="G5" i="2"/>
  <c r="G6" i="2"/>
  <c r="G7" i="2"/>
  <c r="G8" i="2"/>
  <c r="G9" i="2"/>
  <c r="G10" i="2"/>
  <c r="B6" i="1" l="1"/>
  <c r="K4" i="1"/>
  <c r="N4" i="1" s="1"/>
  <c r="D4" i="1"/>
  <c r="I4" i="1" s="1"/>
  <c r="D3" i="1"/>
  <c r="F3" i="1" s="1"/>
  <c r="K3" i="1"/>
  <c r="Q3" i="1" s="1"/>
  <c r="H3" i="1"/>
  <c r="G3" i="1"/>
  <c r="E3" i="1"/>
  <c r="J4" i="1"/>
  <c r="L3" i="10"/>
  <c r="K3" i="10"/>
  <c r="J3" i="10"/>
  <c r="I3" i="10"/>
  <c r="G3" i="10"/>
  <c r="H3" i="10"/>
  <c r="A5" i="10"/>
  <c r="B5" i="10" s="1"/>
  <c r="D4" i="10"/>
  <c r="E4" i="10" s="1"/>
  <c r="G11" i="2"/>
  <c r="I3" i="1" l="1"/>
  <c r="J3" i="1"/>
  <c r="M4" i="1"/>
  <c r="O4" i="1"/>
  <c r="P4" i="1"/>
  <c r="Q4" i="1"/>
  <c r="E4" i="1"/>
  <c r="F4" i="1"/>
  <c r="O3" i="1"/>
  <c r="L3" i="1"/>
  <c r="M3" i="1"/>
  <c r="N3" i="1"/>
  <c r="G4" i="1"/>
  <c r="L4" i="1"/>
  <c r="H4" i="1"/>
  <c r="P3" i="1"/>
  <c r="D5" i="1"/>
  <c r="B7" i="1"/>
  <c r="K5" i="1"/>
  <c r="L4" i="10"/>
  <c r="K4" i="10"/>
  <c r="J4" i="10"/>
  <c r="I4" i="10"/>
  <c r="G4" i="10"/>
  <c r="H4" i="10"/>
  <c r="A6" i="10"/>
  <c r="B6" i="10" s="1"/>
  <c r="D5" i="10"/>
  <c r="E5" i="10" s="1"/>
  <c r="O5" i="1" l="1"/>
  <c r="N5" i="1"/>
  <c r="Q5" i="1"/>
  <c r="P5" i="1"/>
  <c r="M5" i="1"/>
  <c r="L5" i="1"/>
  <c r="D6" i="1"/>
  <c r="B8" i="1"/>
  <c r="K6" i="1"/>
  <c r="F5" i="1"/>
  <c r="J5" i="1"/>
  <c r="E5" i="1"/>
  <c r="I5" i="1"/>
  <c r="H5" i="1"/>
  <c r="G5" i="1"/>
  <c r="L5" i="10"/>
  <c r="K5" i="10"/>
  <c r="J5" i="10"/>
  <c r="I5" i="10"/>
  <c r="G5" i="10"/>
  <c r="H5" i="10"/>
  <c r="A7" i="10"/>
  <c r="B7" i="10" s="1"/>
  <c r="D6" i="10"/>
  <c r="E6" i="10" s="1"/>
  <c r="D7" i="1" l="1"/>
  <c r="B9" i="1"/>
  <c r="K7" i="1"/>
  <c r="J6" i="1"/>
  <c r="I6" i="1"/>
  <c r="H6" i="1"/>
  <c r="G6" i="1"/>
  <c r="F6" i="1"/>
  <c r="E6" i="1"/>
  <c r="Q6" i="1"/>
  <c r="P6" i="1"/>
  <c r="O6" i="1"/>
  <c r="N6" i="1"/>
  <c r="M6" i="1"/>
  <c r="L6" i="1"/>
  <c r="L6" i="10"/>
  <c r="K6" i="10"/>
  <c r="J6" i="10"/>
  <c r="I6" i="10"/>
  <c r="G6" i="10"/>
  <c r="H6" i="10"/>
  <c r="A8" i="10"/>
  <c r="B8" i="10" s="1"/>
  <c r="D7" i="10"/>
  <c r="E7" i="10" s="1"/>
  <c r="D8" i="1" l="1"/>
  <c r="B10" i="1"/>
  <c r="K8" i="1"/>
  <c r="L7" i="1"/>
  <c r="P7" i="1"/>
  <c r="O7" i="1"/>
  <c r="N7" i="1"/>
  <c r="Q7" i="1"/>
  <c r="M7" i="1"/>
  <c r="J7" i="1"/>
  <c r="I7" i="1"/>
  <c r="H7" i="1"/>
  <c r="G7" i="1"/>
  <c r="F7" i="1"/>
  <c r="E7" i="1"/>
  <c r="L7" i="10"/>
  <c r="K7" i="10"/>
  <c r="J7" i="10"/>
  <c r="G7" i="10"/>
  <c r="H7" i="10"/>
  <c r="I7" i="10"/>
  <c r="A9" i="10"/>
  <c r="B9" i="10" s="1"/>
  <c r="D8" i="10"/>
  <c r="E8" i="10" s="1"/>
  <c r="D9" i="1" l="1"/>
  <c r="K9" i="1"/>
  <c r="B11" i="1"/>
  <c r="L8" i="1"/>
  <c r="Q8" i="1"/>
  <c r="P8" i="1"/>
  <c r="O8" i="1"/>
  <c r="N8" i="1"/>
  <c r="M8" i="1"/>
  <c r="J8" i="1"/>
  <c r="I8" i="1"/>
  <c r="H8" i="1"/>
  <c r="G8" i="1"/>
  <c r="F8" i="1"/>
  <c r="E8" i="1"/>
  <c r="L8" i="10"/>
  <c r="K8" i="10"/>
  <c r="J8" i="10"/>
  <c r="G8" i="10"/>
  <c r="H8" i="10"/>
  <c r="I8" i="10"/>
  <c r="A10" i="10"/>
  <c r="B10" i="10" s="1"/>
  <c r="D9" i="10"/>
  <c r="E9" i="10" s="1"/>
  <c r="D10" i="1" l="1"/>
  <c r="B12" i="1"/>
  <c r="K10" i="1"/>
  <c r="L9" i="1"/>
  <c r="P9" i="1"/>
  <c r="O9" i="1"/>
  <c r="N9" i="1"/>
  <c r="Q9" i="1"/>
  <c r="M9" i="1"/>
  <c r="J9" i="1"/>
  <c r="I9" i="1"/>
  <c r="H9" i="1"/>
  <c r="F9" i="1"/>
  <c r="G9" i="1"/>
  <c r="E9" i="1"/>
  <c r="L9" i="10"/>
  <c r="K9" i="10"/>
  <c r="J9" i="10"/>
  <c r="G9" i="10"/>
  <c r="I9" i="10"/>
  <c r="H9" i="10"/>
  <c r="A11" i="10"/>
  <c r="B11" i="10" s="1"/>
  <c r="D10" i="10"/>
  <c r="E10" i="10" s="1"/>
  <c r="K11" i="1" l="1"/>
  <c r="D11" i="1"/>
  <c r="B13" i="1"/>
  <c r="L10" i="1"/>
  <c r="N10" i="1"/>
  <c r="M10" i="1"/>
  <c r="P10" i="1"/>
  <c r="O10" i="1"/>
  <c r="Q10" i="1"/>
  <c r="F10" i="1"/>
  <c r="E10" i="1"/>
  <c r="J10" i="1"/>
  <c r="I10" i="1"/>
  <c r="H10" i="1"/>
  <c r="G10" i="1"/>
  <c r="L10" i="10"/>
  <c r="K10" i="10"/>
  <c r="J10" i="10"/>
  <c r="G10" i="10"/>
  <c r="H10" i="10"/>
  <c r="I10" i="10"/>
  <c r="A12" i="10"/>
  <c r="B12" i="10" s="1"/>
  <c r="D11" i="10"/>
  <c r="E11" i="10" s="1"/>
  <c r="F11" i="1" l="1"/>
  <c r="J11" i="1"/>
  <c r="I11" i="1"/>
  <c r="H11" i="1"/>
  <c r="G11" i="1"/>
  <c r="E11" i="1"/>
  <c r="K12" i="1"/>
  <c r="B14" i="1"/>
  <c r="D12" i="1"/>
  <c r="L11" i="1"/>
  <c r="Q11" i="1"/>
  <c r="P11" i="1"/>
  <c r="O11" i="1"/>
  <c r="N11" i="1"/>
  <c r="M11" i="1"/>
  <c r="L11" i="10"/>
  <c r="K11" i="10"/>
  <c r="J11" i="10"/>
  <c r="I11" i="10"/>
  <c r="G11" i="10"/>
  <c r="H11" i="10"/>
  <c r="A13" i="10"/>
  <c r="B13" i="10" s="1"/>
  <c r="D12" i="10"/>
  <c r="E12" i="10" s="1"/>
  <c r="L12" i="1" l="1"/>
  <c r="Q12" i="1"/>
  <c r="P12" i="1"/>
  <c r="O12" i="1"/>
  <c r="N12" i="1"/>
  <c r="M12" i="1"/>
  <c r="F12" i="1"/>
  <c r="J12" i="1"/>
  <c r="I12" i="1"/>
  <c r="H12" i="1"/>
  <c r="G12" i="1"/>
  <c r="E12" i="1"/>
  <c r="K13" i="1"/>
  <c r="D13" i="1"/>
  <c r="B15" i="1"/>
  <c r="L12" i="10"/>
  <c r="K12" i="10"/>
  <c r="J12" i="10"/>
  <c r="I12" i="10"/>
  <c r="G12" i="10"/>
  <c r="H12" i="10"/>
  <c r="A14" i="10"/>
  <c r="B14" i="10" s="1"/>
  <c r="D13" i="10"/>
  <c r="E13" i="10" s="1"/>
  <c r="F13" i="1" l="1"/>
  <c r="G13" i="1"/>
  <c r="E13" i="1"/>
  <c r="J13" i="1"/>
  <c r="I13" i="1"/>
  <c r="H13" i="1"/>
  <c r="B16" i="1"/>
  <c r="K14" i="1"/>
  <c r="D14" i="1"/>
  <c r="L13" i="1"/>
  <c r="Q13" i="1"/>
  <c r="P13" i="1"/>
  <c r="O13" i="1"/>
  <c r="N13" i="1"/>
  <c r="M13" i="1"/>
  <c r="L13" i="10"/>
  <c r="K13" i="10"/>
  <c r="J13" i="10"/>
  <c r="I13" i="10"/>
  <c r="H13" i="10"/>
  <c r="G13" i="10"/>
  <c r="A15" i="10"/>
  <c r="B15" i="10" s="1"/>
  <c r="D14" i="10"/>
  <c r="E14" i="10" s="1"/>
  <c r="Q14" i="1" l="1"/>
  <c r="P14" i="1"/>
  <c r="O14" i="1"/>
  <c r="L14" i="1"/>
  <c r="M14" i="1"/>
  <c r="N14" i="1"/>
  <c r="I14" i="1"/>
  <c r="E14" i="1"/>
  <c r="F14" i="1"/>
  <c r="G14" i="1"/>
  <c r="J14" i="1"/>
  <c r="H14" i="1"/>
  <c r="B17" i="1"/>
  <c r="K15" i="1"/>
  <c r="D15" i="1"/>
  <c r="L14" i="10"/>
  <c r="J14" i="10"/>
  <c r="I14" i="10"/>
  <c r="K14" i="10"/>
  <c r="G14" i="10"/>
  <c r="H14" i="10"/>
  <c r="A16" i="10"/>
  <c r="B16" i="10" s="1"/>
  <c r="D15" i="10"/>
  <c r="E15" i="10" s="1"/>
  <c r="Q15" i="1" l="1"/>
  <c r="P15" i="1"/>
  <c r="O15" i="1"/>
  <c r="L15" i="1"/>
  <c r="N15" i="1"/>
  <c r="M15" i="1"/>
  <c r="G15" i="1"/>
  <c r="F15" i="1"/>
  <c r="E15" i="1"/>
  <c r="J15" i="1"/>
  <c r="I15" i="1"/>
  <c r="H15" i="1"/>
  <c r="B18" i="1"/>
  <c r="K16" i="1"/>
  <c r="D16" i="1"/>
  <c r="L15" i="10"/>
  <c r="K15" i="10"/>
  <c r="J15" i="10"/>
  <c r="I15" i="10"/>
  <c r="H15" i="10"/>
  <c r="G15" i="10"/>
  <c r="A17" i="10"/>
  <c r="B17" i="10" s="1"/>
  <c r="D16" i="10"/>
  <c r="E16" i="10" s="1"/>
  <c r="N16" i="1" l="1"/>
  <c r="L16" i="1"/>
  <c r="M16" i="1"/>
  <c r="P16" i="1"/>
  <c r="Q16" i="1"/>
  <c r="O16" i="1"/>
  <c r="G16" i="1"/>
  <c r="F16" i="1"/>
  <c r="E16" i="1"/>
  <c r="J16" i="1"/>
  <c r="I16" i="1"/>
  <c r="H16" i="1"/>
  <c r="D17" i="1"/>
  <c r="B19" i="1"/>
  <c r="K17" i="1"/>
  <c r="L16" i="10"/>
  <c r="K16" i="10"/>
  <c r="J16" i="10"/>
  <c r="I16" i="10"/>
  <c r="H16" i="10"/>
  <c r="G16" i="10"/>
  <c r="A18" i="10"/>
  <c r="B18" i="10" s="1"/>
  <c r="D17" i="10"/>
  <c r="E17" i="10" s="1"/>
  <c r="M17" i="1" l="1"/>
  <c r="L17" i="1"/>
  <c r="Q17" i="1"/>
  <c r="P17" i="1"/>
  <c r="O17" i="1"/>
  <c r="N17" i="1"/>
  <c r="D18" i="1"/>
  <c r="B20" i="1"/>
  <c r="K18" i="1"/>
  <c r="I17" i="1"/>
  <c r="H17" i="1"/>
  <c r="G17" i="1"/>
  <c r="F17" i="1"/>
  <c r="J17" i="1"/>
  <c r="E17" i="1"/>
  <c r="L17" i="10"/>
  <c r="K17" i="10"/>
  <c r="J17" i="10"/>
  <c r="I17" i="10"/>
  <c r="H17" i="10"/>
  <c r="G17" i="10"/>
  <c r="A19" i="10"/>
  <c r="B19" i="10" s="1"/>
  <c r="D18" i="10"/>
  <c r="E18" i="10" s="1"/>
  <c r="L18" i="1" l="1"/>
  <c r="O18" i="1"/>
  <c r="N18" i="1"/>
  <c r="M18" i="1"/>
  <c r="Q18" i="1"/>
  <c r="P18" i="1"/>
  <c r="D19" i="1"/>
  <c r="B21" i="1"/>
  <c r="K19" i="1"/>
  <c r="F18" i="1"/>
  <c r="E18" i="1"/>
  <c r="J18" i="1"/>
  <c r="I18" i="1"/>
  <c r="H18" i="1"/>
  <c r="G18" i="1"/>
  <c r="L18" i="10"/>
  <c r="K18" i="10"/>
  <c r="J18" i="10"/>
  <c r="I18" i="10"/>
  <c r="H18" i="10"/>
  <c r="G18" i="10"/>
  <c r="A20" i="10"/>
  <c r="B20" i="10" s="1"/>
  <c r="D19" i="10"/>
  <c r="E19" i="10" s="1"/>
  <c r="J19" i="1" l="1"/>
  <c r="I19" i="1"/>
  <c r="H19" i="1"/>
  <c r="G19" i="1"/>
  <c r="E19" i="1"/>
  <c r="F19" i="1"/>
  <c r="N19" i="1"/>
  <c r="L19" i="1"/>
  <c r="O19" i="1"/>
  <c r="P19" i="1"/>
  <c r="Q19" i="1"/>
  <c r="M19" i="1"/>
  <c r="D20" i="1"/>
  <c r="B22" i="1"/>
  <c r="K20" i="1"/>
  <c r="L19" i="10"/>
  <c r="K19" i="10"/>
  <c r="J19" i="10"/>
  <c r="G19" i="10"/>
  <c r="H19" i="10"/>
  <c r="I19" i="10"/>
  <c r="A21" i="10"/>
  <c r="B21" i="10" s="1"/>
  <c r="D20" i="10"/>
  <c r="E20" i="10" s="1"/>
  <c r="Q20" i="1" l="1"/>
  <c r="L20" i="1"/>
  <c r="P20" i="1"/>
  <c r="O20" i="1"/>
  <c r="N20" i="1"/>
  <c r="M20" i="1"/>
  <c r="D21" i="1"/>
  <c r="K21" i="1"/>
  <c r="B23" i="1"/>
  <c r="G20" i="1"/>
  <c r="E20" i="1"/>
  <c r="F20" i="1"/>
  <c r="J20" i="1"/>
  <c r="I20" i="1"/>
  <c r="H20" i="1"/>
  <c r="L20" i="10"/>
  <c r="K20" i="10"/>
  <c r="J20" i="10"/>
  <c r="G20" i="10"/>
  <c r="H20" i="10"/>
  <c r="I20" i="10"/>
  <c r="A22" i="10"/>
  <c r="B22" i="10" s="1"/>
  <c r="D21" i="10"/>
  <c r="E21" i="10" s="1"/>
  <c r="D22" i="1" l="1"/>
  <c r="B24" i="1"/>
  <c r="K22" i="1"/>
  <c r="J21" i="1"/>
  <c r="I21" i="1"/>
  <c r="H21" i="1"/>
  <c r="E21" i="1"/>
  <c r="F21" i="1"/>
  <c r="G21" i="1"/>
  <c r="M21" i="1"/>
  <c r="Q21" i="1"/>
  <c r="N21" i="1"/>
  <c r="P21" i="1"/>
  <c r="O21" i="1"/>
  <c r="L21" i="1"/>
  <c r="L21" i="10"/>
  <c r="K21" i="10"/>
  <c r="J21" i="10"/>
  <c r="H21" i="10"/>
  <c r="I21" i="10"/>
  <c r="G21" i="10"/>
  <c r="A23" i="10"/>
  <c r="B23" i="10" s="1"/>
  <c r="D22" i="10"/>
  <c r="E22" i="10" s="1"/>
  <c r="K23" i="1" l="1"/>
  <c r="D23" i="1"/>
  <c r="B25" i="1"/>
  <c r="L22" i="1"/>
  <c r="Q22" i="1"/>
  <c r="P22" i="1"/>
  <c r="O22" i="1"/>
  <c r="N22" i="1"/>
  <c r="M22" i="1"/>
  <c r="E22" i="1"/>
  <c r="H22" i="1"/>
  <c r="G22" i="1"/>
  <c r="F22" i="1"/>
  <c r="J22" i="1"/>
  <c r="I22" i="1"/>
  <c r="L22" i="10"/>
  <c r="K22" i="10"/>
  <c r="J22" i="10"/>
  <c r="G22" i="10"/>
  <c r="H22" i="10"/>
  <c r="I22" i="10"/>
  <c r="A24" i="10"/>
  <c r="B24" i="10" s="1"/>
  <c r="D23" i="10"/>
  <c r="E23" i="10" s="1"/>
  <c r="H23" i="1" l="1"/>
  <c r="G23" i="1"/>
  <c r="F23" i="1"/>
  <c r="E23" i="1"/>
  <c r="J23" i="1"/>
  <c r="I23" i="1"/>
  <c r="K24" i="1"/>
  <c r="B26" i="1"/>
  <c r="D24" i="1"/>
  <c r="L23" i="1"/>
  <c r="Q23" i="1"/>
  <c r="P23" i="1"/>
  <c r="O23" i="1"/>
  <c r="N23" i="1"/>
  <c r="M23" i="1"/>
  <c r="L23" i="10"/>
  <c r="K23" i="10"/>
  <c r="J23" i="10"/>
  <c r="I23" i="10"/>
  <c r="G23" i="10"/>
  <c r="H23" i="10"/>
  <c r="A25" i="10"/>
  <c r="B25" i="10" s="1"/>
  <c r="D24" i="10"/>
  <c r="E24" i="10" s="1"/>
  <c r="I24" i="1" l="1"/>
  <c r="H24" i="1"/>
  <c r="G24" i="1"/>
  <c r="F24" i="1"/>
  <c r="E24" i="1"/>
  <c r="J24" i="1"/>
  <c r="K25" i="1"/>
  <c r="D25" i="1"/>
  <c r="B27" i="1"/>
  <c r="L24" i="1"/>
  <c r="Q24" i="1"/>
  <c r="P24" i="1"/>
  <c r="N24" i="1"/>
  <c r="O24" i="1"/>
  <c r="M24" i="1"/>
  <c r="L24" i="10"/>
  <c r="K24" i="10"/>
  <c r="J24" i="10"/>
  <c r="I24" i="10"/>
  <c r="G24" i="10"/>
  <c r="H24" i="10"/>
  <c r="A26" i="10"/>
  <c r="B26" i="10" s="1"/>
  <c r="D25" i="10"/>
  <c r="E25" i="10" s="1"/>
  <c r="E25" i="1" l="1"/>
  <c r="J25" i="1"/>
  <c r="I25" i="1"/>
  <c r="H25" i="1"/>
  <c r="F25" i="1"/>
  <c r="G25" i="1"/>
  <c r="B28" i="1"/>
  <c r="K26" i="1"/>
  <c r="D26" i="1"/>
  <c r="M25" i="1"/>
  <c r="L25" i="1"/>
  <c r="Q25" i="1"/>
  <c r="P25" i="1"/>
  <c r="O25" i="1"/>
  <c r="N25" i="1"/>
  <c r="L25" i="10"/>
  <c r="K25" i="10"/>
  <c r="J25" i="10"/>
  <c r="I25" i="10"/>
  <c r="H25" i="10"/>
  <c r="G25" i="10"/>
  <c r="A27" i="10"/>
  <c r="B27" i="10" s="1"/>
  <c r="D26" i="10"/>
  <c r="E26" i="10" s="1"/>
  <c r="Q26" i="1" l="1"/>
  <c r="P26" i="1"/>
  <c r="O26" i="1"/>
  <c r="L26" i="1"/>
  <c r="N26" i="1"/>
  <c r="M26" i="1"/>
  <c r="J26" i="1"/>
  <c r="G26" i="1"/>
  <c r="H26" i="1"/>
  <c r="E26" i="1"/>
  <c r="I26" i="1"/>
  <c r="F26" i="1"/>
  <c r="B29" i="1"/>
  <c r="K27" i="1"/>
  <c r="D27" i="1"/>
  <c r="L26" i="10"/>
  <c r="J26" i="10"/>
  <c r="I26" i="10"/>
  <c r="K26" i="10"/>
  <c r="G26" i="10"/>
  <c r="H26" i="10"/>
  <c r="A28" i="10"/>
  <c r="B28" i="10" s="1"/>
  <c r="D27" i="10"/>
  <c r="E27" i="10" s="1"/>
  <c r="J27" i="1" l="1"/>
  <c r="I27" i="1"/>
  <c r="H27" i="1"/>
  <c r="G27" i="1"/>
  <c r="F27" i="1"/>
  <c r="E27" i="1"/>
  <c r="M27" i="1"/>
  <c r="L27" i="1"/>
  <c r="N27" i="1"/>
  <c r="Q27" i="1"/>
  <c r="P27" i="1"/>
  <c r="O27" i="1"/>
  <c r="B30" i="1"/>
  <c r="K28" i="1"/>
  <c r="D28" i="1"/>
  <c r="L27" i="10"/>
  <c r="K27" i="10"/>
  <c r="J27" i="10"/>
  <c r="I27" i="10"/>
  <c r="G27" i="10"/>
  <c r="H27" i="10"/>
  <c r="A29" i="10"/>
  <c r="B29" i="10" s="1"/>
  <c r="D28" i="10"/>
  <c r="E28" i="10" s="1"/>
  <c r="J28" i="1" l="1"/>
  <c r="E28" i="1"/>
  <c r="I28" i="1"/>
  <c r="H28" i="1"/>
  <c r="G28" i="1"/>
  <c r="F28" i="1"/>
  <c r="M28" i="1"/>
  <c r="Q28" i="1"/>
  <c r="P28" i="1"/>
  <c r="O28" i="1"/>
  <c r="N28" i="1"/>
  <c r="L28" i="1"/>
  <c r="D29" i="1"/>
  <c r="B31" i="1"/>
  <c r="K29" i="1"/>
  <c r="L28" i="10"/>
  <c r="K28" i="10"/>
  <c r="J28" i="10"/>
  <c r="I28" i="10"/>
  <c r="H28" i="10"/>
  <c r="G28" i="10"/>
  <c r="A30" i="10"/>
  <c r="B30" i="10" s="1"/>
  <c r="D29" i="10"/>
  <c r="E29" i="10" s="1"/>
  <c r="D30" i="1" l="1"/>
  <c r="B32" i="1"/>
  <c r="K30" i="1"/>
  <c r="N29" i="1"/>
  <c r="Q29" i="1"/>
  <c r="P29" i="1"/>
  <c r="O29" i="1"/>
  <c r="L29" i="1"/>
  <c r="M29" i="1"/>
  <c r="F29" i="1"/>
  <c r="J29" i="1"/>
  <c r="E29" i="1"/>
  <c r="I29" i="1"/>
  <c r="H29" i="1"/>
  <c r="G29" i="1"/>
  <c r="L29" i="10"/>
  <c r="K29" i="10"/>
  <c r="J29" i="10"/>
  <c r="I29" i="10"/>
  <c r="H29" i="10"/>
  <c r="G29" i="10"/>
  <c r="A31" i="10"/>
  <c r="B31" i="10" s="1"/>
  <c r="D30" i="10"/>
  <c r="E30" i="10" s="1"/>
  <c r="D31" i="1" l="1"/>
  <c r="B33" i="1"/>
  <c r="K31" i="1"/>
  <c r="Q30" i="1"/>
  <c r="P30" i="1"/>
  <c r="O30" i="1"/>
  <c r="N30" i="1"/>
  <c r="M30" i="1"/>
  <c r="L30" i="1"/>
  <c r="J30" i="1"/>
  <c r="I30" i="1"/>
  <c r="H30" i="1"/>
  <c r="G30" i="1"/>
  <c r="F30" i="1"/>
  <c r="E30" i="1"/>
  <c r="L30" i="10"/>
  <c r="K30" i="10"/>
  <c r="J30" i="10"/>
  <c r="I30" i="10"/>
  <c r="H30" i="10"/>
  <c r="G30" i="10"/>
  <c r="A32" i="10"/>
  <c r="B32" i="10" s="1"/>
  <c r="D31" i="10"/>
  <c r="E31" i="10" s="1"/>
  <c r="D32" i="1" l="1"/>
  <c r="B34" i="1"/>
  <c r="K32" i="1"/>
  <c r="L31" i="1"/>
  <c r="P31" i="1"/>
  <c r="Q31" i="1"/>
  <c r="N31" i="1"/>
  <c r="O31" i="1"/>
  <c r="M31" i="1"/>
  <c r="J31" i="1"/>
  <c r="I31" i="1"/>
  <c r="H31" i="1"/>
  <c r="G31" i="1"/>
  <c r="F31" i="1"/>
  <c r="E31" i="1"/>
  <c r="L31" i="10"/>
  <c r="K31" i="10"/>
  <c r="J31" i="10"/>
  <c r="G31" i="10"/>
  <c r="H31" i="10"/>
  <c r="I31" i="10"/>
  <c r="A33" i="10"/>
  <c r="B33" i="10" s="1"/>
  <c r="D32" i="10"/>
  <c r="E32" i="10" s="1"/>
  <c r="D33" i="1" l="1"/>
  <c r="K33" i="1"/>
  <c r="B35" i="1"/>
  <c r="L32" i="1"/>
  <c r="M32" i="1"/>
  <c r="O32" i="1"/>
  <c r="Q32" i="1"/>
  <c r="P32" i="1"/>
  <c r="N32" i="1"/>
  <c r="J32" i="1"/>
  <c r="I32" i="1"/>
  <c r="H32" i="1"/>
  <c r="G32" i="1"/>
  <c r="F32" i="1"/>
  <c r="E32" i="1"/>
  <c r="L32" i="10"/>
  <c r="K32" i="10"/>
  <c r="J32" i="10"/>
  <c r="G32" i="10"/>
  <c r="H32" i="10"/>
  <c r="I32" i="10"/>
  <c r="A34" i="10"/>
  <c r="B34" i="10" s="1"/>
  <c r="D33" i="10"/>
  <c r="E33" i="10" s="1"/>
  <c r="L33" i="1" l="1"/>
  <c r="Q33" i="1"/>
  <c r="P33" i="1"/>
  <c r="O33" i="1"/>
  <c r="N33" i="1"/>
  <c r="M33" i="1"/>
  <c r="D34" i="1"/>
  <c r="B36" i="1"/>
  <c r="K34" i="1"/>
  <c r="J33" i="1"/>
  <c r="I33" i="1"/>
  <c r="G33" i="1"/>
  <c r="H33" i="1"/>
  <c r="F33" i="1"/>
  <c r="E33" i="1"/>
  <c r="L33" i="10"/>
  <c r="K33" i="10"/>
  <c r="J33" i="10"/>
  <c r="I33" i="10"/>
  <c r="H33" i="10"/>
  <c r="G33" i="10"/>
  <c r="A35" i="10"/>
  <c r="B35" i="10" s="1"/>
  <c r="D34" i="10"/>
  <c r="E34" i="10" s="1"/>
  <c r="F34" i="1" l="1"/>
  <c r="E34" i="1"/>
  <c r="J34" i="1"/>
  <c r="I34" i="1"/>
  <c r="H34" i="1"/>
  <c r="G34" i="1"/>
  <c r="L34" i="1"/>
  <c r="N34" i="1"/>
  <c r="M34" i="1"/>
  <c r="Q34" i="1"/>
  <c r="P34" i="1"/>
  <c r="O34" i="1"/>
  <c r="K35" i="1"/>
  <c r="D35" i="1"/>
  <c r="B37" i="1"/>
  <c r="L34" i="10"/>
  <c r="K34" i="10"/>
  <c r="J34" i="10"/>
  <c r="G34" i="10"/>
  <c r="H34" i="10"/>
  <c r="I34" i="10"/>
  <c r="A36" i="10"/>
  <c r="B36" i="10" s="1"/>
  <c r="D35" i="10"/>
  <c r="E35" i="10" s="1"/>
  <c r="K36" i="1" l="1"/>
  <c r="B38" i="1"/>
  <c r="D36" i="1"/>
  <c r="F35" i="1"/>
  <c r="E35" i="1"/>
  <c r="J35" i="1"/>
  <c r="I35" i="1"/>
  <c r="H35" i="1"/>
  <c r="G35" i="1"/>
  <c r="Q35" i="1"/>
  <c r="P35" i="1"/>
  <c r="O35" i="1"/>
  <c r="N35" i="1"/>
  <c r="M35" i="1"/>
  <c r="L35" i="1"/>
  <c r="L35" i="10"/>
  <c r="K35" i="10"/>
  <c r="J35" i="10"/>
  <c r="I35" i="10"/>
  <c r="G35" i="10"/>
  <c r="H35" i="10"/>
  <c r="A37" i="10"/>
  <c r="B37" i="10" s="1"/>
  <c r="D36" i="10"/>
  <c r="E36" i="10" s="1"/>
  <c r="F36" i="1" l="1"/>
  <c r="J36" i="1"/>
  <c r="I36" i="1"/>
  <c r="H36" i="1"/>
  <c r="G36" i="1"/>
  <c r="E36" i="1"/>
  <c r="K37" i="1"/>
  <c r="D37" i="1"/>
  <c r="B39" i="1"/>
  <c r="L36" i="1"/>
  <c r="Q36" i="1"/>
  <c r="P36" i="1"/>
  <c r="O36" i="1"/>
  <c r="N36" i="1"/>
  <c r="M36" i="1"/>
  <c r="L36" i="10"/>
  <c r="K36" i="10"/>
  <c r="J36" i="10"/>
  <c r="I36" i="10"/>
  <c r="G36" i="10"/>
  <c r="H36" i="10"/>
  <c r="A38" i="10"/>
  <c r="B38" i="10" s="1"/>
  <c r="D37" i="10"/>
  <c r="E37" i="10" s="1"/>
  <c r="B40" i="1" l="1"/>
  <c r="K38" i="1"/>
  <c r="D38" i="1"/>
  <c r="F37" i="1"/>
  <c r="I37" i="1"/>
  <c r="G37" i="1"/>
  <c r="E37" i="1"/>
  <c r="H37" i="1"/>
  <c r="J37" i="1"/>
  <c r="M37" i="1"/>
  <c r="L37" i="1"/>
  <c r="Q37" i="1"/>
  <c r="P37" i="1"/>
  <c r="O37" i="1"/>
  <c r="N37" i="1"/>
  <c r="L37" i="10"/>
  <c r="K37" i="10"/>
  <c r="J37" i="10"/>
  <c r="I37" i="10"/>
  <c r="G37" i="10"/>
  <c r="H37" i="10"/>
  <c r="A39" i="10"/>
  <c r="B39" i="10" s="1"/>
  <c r="D38" i="10"/>
  <c r="E38" i="10" s="1"/>
  <c r="Q38" i="1" l="1"/>
  <c r="P38" i="1"/>
  <c r="O38" i="1"/>
  <c r="L38" i="1"/>
  <c r="M38" i="1"/>
  <c r="N38" i="1"/>
  <c r="E38" i="1"/>
  <c r="G38" i="1"/>
  <c r="I38" i="1"/>
  <c r="H38" i="1"/>
  <c r="J38" i="1"/>
  <c r="F38" i="1"/>
  <c r="B41" i="1"/>
  <c r="K39" i="1"/>
  <c r="D39" i="1"/>
  <c r="L38" i="10"/>
  <c r="J38" i="10"/>
  <c r="I38" i="10"/>
  <c r="G38" i="10"/>
  <c r="K38" i="10"/>
  <c r="H38" i="10"/>
  <c r="A40" i="10"/>
  <c r="B40" i="10" s="1"/>
  <c r="D39" i="10"/>
  <c r="E39" i="10" s="1"/>
  <c r="I39" i="1" l="1"/>
  <c r="H39" i="1"/>
  <c r="G39" i="1"/>
  <c r="F39" i="1"/>
  <c r="E39" i="1"/>
  <c r="J39" i="1"/>
  <c r="Q39" i="1"/>
  <c r="P39" i="1"/>
  <c r="O39" i="1"/>
  <c r="L39" i="1"/>
  <c r="N39" i="1"/>
  <c r="M39" i="1"/>
  <c r="B42" i="1"/>
  <c r="K40" i="1"/>
  <c r="D40" i="1"/>
  <c r="L39" i="10"/>
  <c r="K39" i="10"/>
  <c r="J39" i="10"/>
  <c r="I39" i="10"/>
  <c r="G39" i="10"/>
  <c r="H39" i="10"/>
  <c r="A41" i="10"/>
  <c r="B41" i="10" s="1"/>
  <c r="D40" i="10"/>
  <c r="E40" i="10" s="1"/>
  <c r="I40" i="1" l="1"/>
  <c r="H40" i="1"/>
  <c r="G40" i="1"/>
  <c r="F40" i="1"/>
  <c r="E40" i="1"/>
  <c r="J40" i="1"/>
  <c r="Q40" i="1"/>
  <c r="P40" i="1"/>
  <c r="O40" i="1"/>
  <c r="N40" i="1"/>
  <c r="L40" i="1"/>
  <c r="M40" i="1"/>
  <c r="D41" i="1"/>
  <c r="B43" i="1"/>
  <c r="K41" i="1"/>
  <c r="L40" i="10"/>
  <c r="K40" i="10"/>
  <c r="J40" i="10"/>
  <c r="I40" i="10"/>
  <c r="G40" i="10"/>
  <c r="H40" i="10"/>
  <c r="A42" i="10"/>
  <c r="B42" i="10" s="1"/>
  <c r="D41" i="10"/>
  <c r="E41" i="10" s="1"/>
  <c r="Q41" i="1" l="1"/>
  <c r="P41" i="1"/>
  <c r="O41" i="1"/>
  <c r="N41" i="1"/>
  <c r="M41" i="1"/>
  <c r="L41" i="1"/>
  <c r="D42" i="1"/>
  <c r="B44" i="1"/>
  <c r="K42" i="1"/>
  <c r="I41" i="1"/>
  <c r="H41" i="1"/>
  <c r="G41" i="1"/>
  <c r="F41" i="1"/>
  <c r="J41" i="1"/>
  <c r="E41" i="1"/>
  <c r="L41" i="10"/>
  <c r="K41" i="10"/>
  <c r="J41" i="10"/>
  <c r="I41" i="10"/>
  <c r="G41" i="10"/>
  <c r="H41" i="10"/>
  <c r="A43" i="10"/>
  <c r="B43" i="10" s="1"/>
  <c r="D42" i="10"/>
  <c r="E42" i="10" s="1"/>
  <c r="O42" i="1" l="1"/>
  <c r="N42" i="1"/>
  <c r="M42" i="1"/>
  <c r="L42" i="1"/>
  <c r="Q42" i="1"/>
  <c r="P42" i="1"/>
  <c r="D43" i="1"/>
  <c r="B45" i="1"/>
  <c r="K43" i="1"/>
  <c r="F42" i="1"/>
  <c r="E42" i="1"/>
  <c r="J42" i="1"/>
  <c r="I42" i="1"/>
  <c r="H42" i="1"/>
  <c r="G42" i="1"/>
  <c r="L42" i="10"/>
  <c r="K42" i="10"/>
  <c r="J42" i="10"/>
  <c r="I42" i="10"/>
  <c r="G42" i="10"/>
  <c r="H42" i="10"/>
  <c r="A44" i="10"/>
  <c r="B44" i="10" s="1"/>
  <c r="D43" i="10"/>
  <c r="E43" i="10" s="1"/>
  <c r="J43" i="1" l="1"/>
  <c r="I43" i="1"/>
  <c r="H43" i="1"/>
  <c r="G43" i="1"/>
  <c r="F43" i="1"/>
  <c r="E43" i="1"/>
  <c r="L43" i="1"/>
  <c r="M43" i="1"/>
  <c r="Q43" i="1"/>
  <c r="O43" i="1"/>
  <c r="P43" i="1"/>
  <c r="N43" i="1"/>
  <c r="D44" i="1"/>
  <c r="B46" i="1"/>
  <c r="K44" i="1"/>
  <c r="L43" i="10"/>
  <c r="K43" i="10"/>
  <c r="J43" i="10"/>
  <c r="G43" i="10"/>
  <c r="H43" i="10"/>
  <c r="I43" i="10"/>
  <c r="A45" i="10"/>
  <c r="B45" i="10" s="1"/>
  <c r="D44" i="10"/>
  <c r="E44" i="10" s="1"/>
  <c r="D45" i="1" l="1"/>
  <c r="K45" i="1"/>
  <c r="B47" i="1"/>
  <c r="L44" i="1"/>
  <c r="Q44" i="1"/>
  <c r="P44" i="1"/>
  <c r="O44" i="1"/>
  <c r="N44" i="1"/>
  <c r="M44" i="1"/>
  <c r="G44" i="1"/>
  <c r="F44" i="1"/>
  <c r="E44" i="1"/>
  <c r="J44" i="1"/>
  <c r="I44" i="1"/>
  <c r="H44" i="1"/>
  <c r="L44" i="10"/>
  <c r="K44" i="10"/>
  <c r="J44" i="10"/>
  <c r="G44" i="10"/>
  <c r="H44" i="10"/>
  <c r="I44" i="10"/>
  <c r="A46" i="10"/>
  <c r="B46" i="10" s="1"/>
  <c r="D45" i="10"/>
  <c r="E45" i="10" s="1"/>
  <c r="L45" i="1" l="1"/>
  <c r="M45" i="1"/>
  <c r="Q45" i="1"/>
  <c r="P45" i="1"/>
  <c r="O45" i="1"/>
  <c r="N45" i="1"/>
  <c r="D46" i="1"/>
  <c r="B48" i="1"/>
  <c r="K46" i="1"/>
  <c r="J45" i="1"/>
  <c r="I45" i="1"/>
  <c r="F45" i="1"/>
  <c r="G45" i="1"/>
  <c r="H45" i="1"/>
  <c r="E45" i="1"/>
  <c r="L45" i="10"/>
  <c r="K45" i="10"/>
  <c r="J45" i="10"/>
  <c r="I45" i="10"/>
  <c r="G45" i="10"/>
  <c r="H45" i="10"/>
  <c r="A47" i="10"/>
  <c r="B47" i="10" s="1"/>
  <c r="D46" i="10"/>
  <c r="E46" i="10" s="1"/>
  <c r="K47" i="1" l="1"/>
  <c r="D47" i="1"/>
  <c r="B49" i="1"/>
  <c r="L46" i="1"/>
  <c r="O46" i="1"/>
  <c r="N46" i="1"/>
  <c r="M46" i="1"/>
  <c r="P46" i="1"/>
  <c r="Q46" i="1"/>
  <c r="F46" i="1"/>
  <c r="E46" i="1"/>
  <c r="J46" i="1"/>
  <c r="I46" i="1"/>
  <c r="H46" i="1"/>
  <c r="G46" i="1"/>
  <c r="L46" i="10"/>
  <c r="K46" i="10"/>
  <c r="J46" i="10"/>
  <c r="G46" i="10"/>
  <c r="H46" i="10"/>
  <c r="I46" i="10"/>
  <c r="A48" i="10"/>
  <c r="B48" i="10" s="1"/>
  <c r="D47" i="10"/>
  <c r="E47" i="10" s="1"/>
  <c r="F47" i="1" l="1"/>
  <c r="J47" i="1"/>
  <c r="I47" i="1"/>
  <c r="E47" i="1"/>
  <c r="H47" i="1"/>
  <c r="G47" i="1"/>
  <c r="K48" i="1"/>
  <c r="B50" i="1"/>
  <c r="D48" i="1"/>
  <c r="L47" i="1"/>
  <c r="N47" i="1"/>
  <c r="M47" i="1"/>
  <c r="O47" i="1"/>
  <c r="Q47" i="1"/>
  <c r="P47" i="1"/>
  <c r="L47" i="10"/>
  <c r="K47" i="10"/>
  <c r="J47" i="10"/>
  <c r="I47" i="10"/>
  <c r="G47" i="10"/>
  <c r="H47" i="10"/>
  <c r="A49" i="10"/>
  <c r="B49" i="10" s="1"/>
  <c r="D48" i="10"/>
  <c r="E48" i="10" s="1"/>
  <c r="G48" i="1" l="1"/>
  <c r="J48" i="1"/>
  <c r="I48" i="1"/>
  <c r="H48" i="1"/>
  <c r="F48" i="1"/>
  <c r="E48" i="1"/>
  <c r="K49" i="1"/>
  <c r="D49" i="1"/>
  <c r="B51" i="1"/>
  <c r="L48" i="1"/>
  <c r="N48" i="1"/>
  <c r="M48" i="1"/>
  <c r="P48" i="1"/>
  <c r="Q48" i="1"/>
  <c r="O48" i="1"/>
  <c r="L48" i="10"/>
  <c r="K48" i="10"/>
  <c r="J48" i="10"/>
  <c r="I48" i="10"/>
  <c r="G48" i="10"/>
  <c r="H48" i="10"/>
  <c r="A50" i="10"/>
  <c r="B50" i="10" s="1"/>
  <c r="D49" i="10"/>
  <c r="E49" i="10" s="1"/>
  <c r="G49" i="1" l="1"/>
  <c r="F49" i="1"/>
  <c r="J49" i="1"/>
  <c r="I49" i="1"/>
  <c r="H49" i="1"/>
  <c r="E49" i="1"/>
  <c r="O49" i="1"/>
  <c r="L49" i="1"/>
  <c r="N49" i="1"/>
  <c r="M49" i="1"/>
  <c r="Q49" i="1"/>
  <c r="P49" i="1"/>
  <c r="B52" i="1"/>
  <c r="K50" i="1"/>
  <c r="D50" i="1"/>
  <c r="L49" i="10"/>
  <c r="K49" i="10"/>
  <c r="J49" i="10"/>
  <c r="I49" i="10"/>
  <c r="H49" i="10"/>
  <c r="G49" i="10"/>
  <c r="A51" i="10"/>
  <c r="B51" i="10" s="1"/>
  <c r="D50" i="10"/>
  <c r="E50" i="10" s="1"/>
  <c r="L50" i="1" l="1"/>
  <c r="Q50" i="1"/>
  <c r="M50" i="1"/>
  <c r="P50" i="1"/>
  <c r="O50" i="1"/>
  <c r="N50" i="1"/>
  <c r="J50" i="1"/>
  <c r="E50" i="1"/>
  <c r="I50" i="1"/>
  <c r="H50" i="1"/>
  <c r="G50" i="1"/>
  <c r="F50" i="1"/>
  <c r="B53" i="1"/>
  <c r="K51" i="1"/>
  <c r="D51" i="1"/>
  <c r="L50" i="10"/>
  <c r="J50" i="10"/>
  <c r="I50" i="10"/>
  <c r="G50" i="10"/>
  <c r="K50" i="10"/>
  <c r="H50" i="10"/>
  <c r="A52" i="10"/>
  <c r="B52" i="10" s="1"/>
  <c r="D51" i="10"/>
  <c r="E51" i="10" s="1"/>
  <c r="L51" i="1" l="1"/>
  <c r="Q51" i="1"/>
  <c r="P51" i="1"/>
  <c r="O51" i="1"/>
  <c r="N51" i="1"/>
  <c r="M51" i="1"/>
  <c r="J51" i="1"/>
  <c r="I51" i="1"/>
  <c r="H51" i="1"/>
  <c r="G51" i="1"/>
  <c r="F51" i="1"/>
  <c r="E51" i="1"/>
  <c r="B54" i="1"/>
  <c r="K52" i="1"/>
  <c r="D52" i="1"/>
  <c r="L51" i="10"/>
  <c r="K51" i="10"/>
  <c r="J51" i="10"/>
  <c r="I51" i="10"/>
  <c r="G51" i="10"/>
  <c r="H51" i="10"/>
  <c r="A53" i="10"/>
  <c r="B53" i="10" s="1"/>
  <c r="D52" i="10"/>
  <c r="E52" i="10" s="1"/>
  <c r="E52" i="1" l="1"/>
  <c r="J52" i="1"/>
  <c r="I52" i="1"/>
  <c r="H52" i="1"/>
  <c r="G52" i="1"/>
  <c r="F52" i="1"/>
  <c r="L52" i="1"/>
  <c r="N52" i="1"/>
  <c r="Q52" i="1"/>
  <c r="P52" i="1"/>
  <c r="M52" i="1"/>
  <c r="O52" i="1"/>
  <c r="D53" i="1"/>
  <c r="B55" i="1"/>
  <c r="K53" i="1"/>
  <c r="L52" i="10"/>
  <c r="K52" i="10"/>
  <c r="J52" i="10"/>
  <c r="I52" i="10"/>
  <c r="G52" i="10"/>
  <c r="H52" i="10"/>
  <c r="A54" i="10"/>
  <c r="B54" i="10" s="1"/>
  <c r="D53" i="10"/>
  <c r="E53" i="10" s="1"/>
  <c r="D54" i="1" l="1"/>
  <c r="B56" i="1"/>
  <c r="K54" i="1"/>
  <c r="O53" i="1"/>
  <c r="Q53" i="1"/>
  <c r="P53" i="1"/>
  <c r="M53" i="1"/>
  <c r="L53" i="1"/>
  <c r="N53" i="1"/>
  <c r="F53" i="1"/>
  <c r="J53" i="1"/>
  <c r="E53" i="1"/>
  <c r="I53" i="1"/>
  <c r="H53" i="1"/>
  <c r="G53" i="1"/>
  <c r="L53" i="10"/>
  <c r="K53" i="10"/>
  <c r="J53" i="10"/>
  <c r="I53" i="10"/>
  <c r="G53" i="10"/>
  <c r="H53" i="10"/>
  <c r="A55" i="10"/>
  <c r="B55" i="10" s="1"/>
  <c r="D54" i="10"/>
  <c r="E54" i="10" s="1"/>
  <c r="Q54" i="1" l="1"/>
  <c r="P54" i="1"/>
  <c r="O54" i="1"/>
  <c r="N54" i="1"/>
  <c r="M54" i="1"/>
  <c r="L54" i="1"/>
  <c r="D55" i="1"/>
  <c r="B57" i="1"/>
  <c r="K55" i="1"/>
  <c r="J54" i="1"/>
  <c r="I54" i="1"/>
  <c r="H54" i="1"/>
  <c r="G54" i="1"/>
  <c r="F54" i="1"/>
  <c r="E54" i="1"/>
  <c r="L54" i="10"/>
  <c r="K54" i="10"/>
  <c r="J54" i="10"/>
  <c r="I54" i="10"/>
  <c r="G54" i="10"/>
  <c r="H54" i="10"/>
  <c r="A56" i="10"/>
  <c r="B56" i="10" s="1"/>
  <c r="D55" i="10"/>
  <c r="E55" i="10" s="1"/>
  <c r="J55" i="1" l="1"/>
  <c r="I55" i="1"/>
  <c r="H55" i="1"/>
  <c r="G55" i="1"/>
  <c r="E55" i="1"/>
  <c r="F55" i="1"/>
  <c r="L55" i="1"/>
  <c r="P55" i="1"/>
  <c r="O55" i="1"/>
  <c r="Q55" i="1"/>
  <c r="M55" i="1"/>
  <c r="N55" i="1"/>
  <c r="D56" i="1"/>
  <c r="B58" i="1"/>
  <c r="K56" i="1"/>
  <c r="L55" i="10"/>
  <c r="K55" i="10"/>
  <c r="J55" i="10"/>
  <c r="G55" i="10"/>
  <c r="H55" i="10"/>
  <c r="I55" i="10"/>
  <c r="A57" i="10"/>
  <c r="B57" i="10" s="1"/>
  <c r="D56" i="10"/>
  <c r="E56" i="10" s="1"/>
  <c r="D57" i="1" l="1"/>
  <c r="K57" i="1"/>
  <c r="B59" i="1"/>
  <c r="L56" i="1"/>
  <c r="O56" i="1"/>
  <c r="N56" i="1"/>
  <c r="M56" i="1"/>
  <c r="Q56" i="1"/>
  <c r="P56" i="1"/>
  <c r="J56" i="1"/>
  <c r="I56" i="1"/>
  <c r="H56" i="1"/>
  <c r="G56" i="1"/>
  <c r="E56" i="1"/>
  <c r="F56" i="1"/>
  <c r="L56" i="10"/>
  <c r="K56" i="10"/>
  <c r="J56" i="10"/>
  <c r="G56" i="10"/>
  <c r="H56" i="10"/>
  <c r="I56" i="10"/>
  <c r="A58" i="10"/>
  <c r="B58" i="10" s="1"/>
  <c r="D57" i="10"/>
  <c r="E57" i="10" s="1"/>
  <c r="D58" i="1" l="1"/>
  <c r="B60" i="1"/>
  <c r="K58" i="1"/>
  <c r="L57" i="1"/>
  <c r="M57" i="1"/>
  <c r="N57" i="1"/>
  <c r="Q57" i="1"/>
  <c r="P57" i="1"/>
  <c r="O57" i="1"/>
  <c r="F57" i="1"/>
  <c r="J57" i="1"/>
  <c r="I57" i="1"/>
  <c r="H57" i="1"/>
  <c r="G57" i="1"/>
  <c r="E57" i="1"/>
  <c r="L57" i="10"/>
  <c r="K57" i="10"/>
  <c r="J57" i="10"/>
  <c r="I57" i="10"/>
  <c r="G57" i="10"/>
  <c r="H57" i="10"/>
  <c r="A59" i="10"/>
  <c r="B59" i="10" s="1"/>
  <c r="D58" i="10"/>
  <c r="E58" i="10" s="1"/>
  <c r="L58" i="1" l="1"/>
  <c r="P58" i="1"/>
  <c r="O58" i="1"/>
  <c r="N58" i="1"/>
  <c r="M58" i="1"/>
  <c r="Q58" i="1"/>
  <c r="K59" i="1"/>
  <c r="D59" i="1"/>
  <c r="B61" i="1"/>
  <c r="E58" i="1"/>
  <c r="H58" i="1"/>
  <c r="G58" i="1"/>
  <c r="F58" i="1"/>
  <c r="J58" i="1"/>
  <c r="I58" i="1"/>
  <c r="L58" i="10"/>
  <c r="K58" i="10"/>
  <c r="J58" i="10"/>
  <c r="G58" i="10"/>
  <c r="H58" i="10"/>
  <c r="I58" i="10"/>
  <c r="A60" i="10"/>
  <c r="B60" i="10" s="1"/>
  <c r="D59" i="10"/>
  <c r="E59" i="10" s="1"/>
  <c r="H59" i="1" l="1"/>
  <c r="G59" i="1"/>
  <c r="E59" i="1"/>
  <c r="F59" i="1"/>
  <c r="J59" i="1"/>
  <c r="I59" i="1"/>
  <c r="K60" i="1"/>
  <c r="B62" i="1"/>
  <c r="D60" i="1"/>
  <c r="L59" i="1"/>
  <c r="Q59" i="1"/>
  <c r="P59" i="1"/>
  <c r="O59" i="1"/>
  <c r="N59" i="1"/>
  <c r="M59" i="1"/>
  <c r="L59" i="10"/>
  <c r="K59" i="10"/>
  <c r="J59" i="10"/>
  <c r="I59" i="10"/>
  <c r="G59" i="10"/>
  <c r="H59" i="10"/>
  <c r="A61" i="10"/>
  <c r="B61" i="10" s="1"/>
  <c r="D60" i="10"/>
  <c r="E60" i="10" s="1"/>
  <c r="L60" i="1" l="1"/>
  <c r="N60" i="1"/>
  <c r="M60" i="1"/>
  <c r="Q60" i="1"/>
  <c r="P60" i="1"/>
  <c r="O60" i="1"/>
  <c r="G60" i="1"/>
  <c r="J60" i="1"/>
  <c r="I60" i="1"/>
  <c r="H60" i="1"/>
  <c r="F60" i="1"/>
  <c r="E60" i="1"/>
  <c r="K61" i="1"/>
  <c r="D61" i="1"/>
  <c r="B63" i="1"/>
  <c r="L60" i="10"/>
  <c r="K60" i="10"/>
  <c r="J60" i="10"/>
  <c r="I60" i="10"/>
  <c r="G60" i="10"/>
  <c r="H60" i="10"/>
  <c r="A62" i="10"/>
  <c r="B62" i="10" s="1"/>
  <c r="D61" i="10"/>
  <c r="E61" i="10" s="1"/>
  <c r="B64" i="1" l="1"/>
  <c r="K62" i="1"/>
  <c r="D62" i="1"/>
  <c r="G61" i="1"/>
  <c r="J61" i="1"/>
  <c r="I61" i="1"/>
  <c r="H61" i="1"/>
  <c r="F61" i="1"/>
  <c r="E61" i="1"/>
  <c r="P61" i="1"/>
  <c r="M61" i="1"/>
  <c r="L61" i="1"/>
  <c r="N61" i="1"/>
  <c r="O61" i="1"/>
  <c r="Q61" i="1"/>
  <c r="L61" i="10"/>
  <c r="K61" i="10"/>
  <c r="J61" i="10"/>
  <c r="I61" i="10"/>
  <c r="G61" i="10"/>
  <c r="H61" i="10"/>
  <c r="A63" i="10"/>
  <c r="B63" i="10" s="1"/>
  <c r="D62" i="10"/>
  <c r="E62" i="10" s="1"/>
  <c r="E62" i="1" l="1"/>
  <c r="F62" i="1"/>
  <c r="I62" i="1"/>
  <c r="H62" i="1"/>
  <c r="J62" i="1"/>
  <c r="G62" i="1"/>
  <c r="Q62" i="1"/>
  <c r="P62" i="1"/>
  <c r="O62" i="1"/>
  <c r="N62" i="1"/>
  <c r="M62" i="1"/>
  <c r="L62" i="1"/>
  <c r="B65" i="1"/>
  <c r="K63" i="1"/>
  <c r="D63" i="1"/>
  <c r="I62" i="10"/>
  <c r="L62" i="10"/>
  <c r="J62" i="10"/>
  <c r="G62" i="10"/>
  <c r="K62" i="10"/>
  <c r="H62" i="10"/>
  <c r="A64" i="10"/>
  <c r="B64" i="10" s="1"/>
  <c r="D63" i="10"/>
  <c r="E63" i="10" s="1"/>
  <c r="I63" i="1" l="1"/>
  <c r="H63" i="1"/>
  <c r="G63" i="1"/>
  <c r="F63" i="1"/>
  <c r="E63" i="1"/>
  <c r="J63" i="1"/>
  <c r="M63" i="1"/>
  <c r="Q63" i="1"/>
  <c r="P63" i="1"/>
  <c r="L63" i="1"/>
  <c r="O63" i="1"/>
  <c r="N63" i="1"/>
  <c r="B66" i="1"/>
  <c r="K64" i="1"/>
  <c r="D64" i="1"/>
  <c r="L63" i="10"/>
  <c r="K63" i="10"/>
  <c r="J63" i="10"/>
  <c r="I63" i="10"/>
  <c r="G63" i="10"/>
  <c r="H63" i="10"/>
  <c r="A65" i="10"/>
  <c r="B65" i="10" s="1"/>
  <c r="D64" i="10"/>
  <c r="E64" i="10" s="1"/>
  <c r="J64" i="1" l="1"/>
  <c r="I64" i="1"/>
  <c r="H64" i="1"/>
  <c r="G64" i="1"/>
  <c r="F64" i="1"/>
  <c r="E64" i="1"/>
  <c r="M64" i="1"/>
  <c r="Q64" i="1"/>
  <c r="L64" i="1"/>
  <c r="P64" i="1"/>
  <c r="O64" i="1"/>
  <c r="N64" i="1"/>
  <c r="D65" i="1"/>
  <c r="B67" i="1"/>
  <c r="K65" i="1"/>
  <c r="L64" i="10"/>
  <c r="K64" i="10"/>
  <c r="J64" i="10"/>
  <c r="I64" i="10"/>
  <c r="H64" i="10"/>
  <c r="G64" i="10"/>
  <c r="A66" i="10"/>
  <c r="B66" i="10" s="1"/>
  <c r="D65" i="10"/>
  <c r="E65" i="10" s="1"/>
  <c r="D66" i="1" l="1"/>
  <c r="B68" i="1"/>
  <c r="K66" i="1"/>
  <c r="L65" i="1"/>
  <c r="Q65" i="1"/>
  <c r="P65" i="1"/>
  <c r="M65" i="1"/>
  <c r="O65" i="1"/>
  <c r="N65" i="1"/>
  <c r="I65" i="1"/>
  <c r="H65" i="1"/>
  <c r="G65" i="1"/>
  <c r="F65" i="1"/>
  <c r="J65" i="1"/>
  <c r="E65" i="1"/>
  <c r="L65" i="10"/>
  <c r="K65" i="10"/>
  <c r="J65" i="10"/>
  <c r="I65" i="10"/>
  <c r="H65" i="10"/>
  <c r="G65" i="10"/>
  <c r="A67" i="10"/>
  <c r="B67" i="10" s="1"/>
  <c r="D66" i="10"/>
  <c r="E66" i="10" s="1"/>
  <c r="D67" i="1" l="1"/>
  <c r="B69" i="1"/>
  <c r="K67" i="1"/>
  <c r="P66" i="1"/>
  <c r="O66" i="1"/>
  <c r="N66" i="1"/>
  <c r="M66" i="1"/>
  <c r="L66" i="1"/>
  <c r="Q66" i="1"/>
  <c r="F66" i="1"/>
  <c r="E66" i="1"/>
  <c r="J66" i="1"/>
  <c r="I66" i="1"/>
  <c r="H66" i="1"/>
  <c r="G66" i="1"/>
  <c r="L66" i="10"/>
  <c r="K66" i="10"/>
  <c r="J66" i="10"/>
  <c r="I66" i="10"/>
  <c r="H66" i="10"/>
  <c r="G66" i="10"/>
  <c r="A68" i="10"/>
  <c r="B68" i="10" s="1"/>
  <c r="D67" i="10"/>
  <c r="E67" i="10" s="1"/>
  <c r="D68" i="1" l="1"/>
  <c r="B70" i="1"/>
  <c r="K68" i="1"/>
  <c r="O67" i="1"/>
  <c r="N67" i="1"/>
  <c r="M67" i="1"/>
  <c r="L67" i="1"/>
  <c r="Q67" i="1"/>
  <c r="P67" i="1"/>
  <c r="J67" i="1"/>
  <c r="I67" i="1"/>
  <c r="H67" i="1"/>
  <c r="G67" i="1"/>
  <c r="F67" i="1"/>
  <c r="E67" i="1"/>
  <c r="L67" i="10"/>
  <c r="K67" i="10"/>
  <c r="J67" i="10"/>
  <c r="G67" i="10"/>
  <c r="H67" i="10"/>
  <c r="I67" i="10"/>
  <c r="A69" i="10"/>
  <c r="B69" i="10" s="1"/>
  <c r="D68" i="10"/>
  <c r="E68" i="10" s="1"/>
  <c r="Q68" i="1" l="1"/>
  <c r="L68" i="1"/>
  <c r="P68" i="1"/>
  <c r="O68" i="1"/>
  <c r="N68" i="1"/>
  <c r="M68" i="1"/>
  <c r="D69" i="1"/>
  <c r="K69" i="1"/>
  <c r="B71" i="1"/>
  <c r="G68" i="1"/>
  <c r="F68" i="1"/>
  <c r="E68" i="1"/>
  <c r="J68" i="1"/>
  <c r="I68" i="1"/>
  <c r="H68" i="1"/>
  <c r="L68" i="10"/>
  <c r="K68" i="10"/>
  <c r="J68" i="10"/>
  <c r="G68" i="10"/>
  <c r="H68" i="10"/>
  <c r="I68" i="10"/>
  <c r="A70" i="10"/>
  <c r="B70" i="10" s="1"/>
  <c r="D69" i="10"/>
  <c r="E69" i="10" s="1"/>
  <c r="O69" i="1" l="1"/>
  <c r="N69" i="1"/>
  <c r="M69" i="1"/>
  <c r="Q69" i="1"/>
  <c r="P69" i="1"/>
  <c r="L69" i="1"/>
  <c r="D70" i="1"/>
  <c r="B72" i="1"/>
  <c r="K70" i="1"/>
  <c r="J69" i="1"/>
  <c r="I69" i="1"/>
  <c r="G69" i="1"/>
  <c r="F69" i="1"/>
  <c r="H69" i="1"/>
  <c r="E69" i="1"/>
  <c r="L69" i="10"/>
  <c r="K69" i="10"/>
  <c r="J69" i="10"/>
  <c r="H69" i="10"/>
  <c r="I69" i="10"/>
  <c r="G69" i="10"/>
  <c r="A71" i="10"/>
  <c r="B71" i="10" s="1"/>
  <c r="D70" i="10"/>
  <c r="E70" i="10" s="1"/>
  <c r="L70" i="1" l="1"/>
  <c r="Q70" i="1"/>
  <c r="P70" i="1"/>
  <c r="O70" i="1"/>
  <c r="N70" i="1"/>
  <c r="M70" i="1"/>
  <c r="K71" i="1"/>
  <c r="D71" i="1"/>
  <c r="B73" i="1"/>
  <c r="F70" i="1"/>
  <c r="E70" i="1"/>
  <c r="J70" i="1"/>
  <c r="I70" i="1"/>
  <c r="H70" i="1"/>
  <c r="G70" i="1"/>
  <c r="L70" i="10"/>
  <c r="K70" i="10"/>
  <c r="J70" i="10"/>
  <c r="G70" i="10"/>
  <c r="H70" i="10"/>
  <c r="I70" i="10"/>
  <c r="A72" i="10"/>
  <c r="B72" i="10" s="1"/>
  <c r="D71" i="10"/>
  <c r="E71" i="10" s="1"/>
  <c r="F71" i="1" l="1"/>
  <c r="J71" i="1"/>
  <c r="E71" i="1"/>
  <c r="I71" i="1"/>
  <c r="H71" i="1"/>
  <c r="G71" i="1"/>
  <c r="K72" i="1"/>
  <c r="B74" i="1"/>
  <c r="D72" i="1"/>
  <c r="P71" i="1"/>
  <c r="O71" i="1"/>
  <c r="N71" i="1"/>
  <c r="M71" i="1"/>
  <c r="L71" i="1"/>
  <c r="Q71" i="1"/>
  <c r="L71" i="10"/>
  <c r="K71" i="10"/>
  <c r="J71" i="10"/>
  <c r="I71" i="10"/>
  <c r="G71" i="10"/>
  <c r="H71" i="10"/>
  <c r="A73" i="10"/>
  <c r="B73" i="10" s="1"/>
  <c r="D72" i="10"/>
  <c r="E72" i="10" s="1"/>
  <c r="F72" i="1" l="1"/>
  <c r="H72" i="1"/>
  <c r="G72" i="1"/>
  <c r="J72" i="1"/>
  <c r="I72" i="1"/>
  <c r="E72" i="1"/>
  <c r="K73" i="1"/>
  <c r="D73" i="1"/>
  <c r="B75" i="1"/>
  <c r="L72" i="1"/>
  <c r="Q72" i="1"/>
  <c r="P72" i="1"/>
  <c r="N72" i="1"/>
  <c r="O72" i="1"/>
  <c r="M72" i="1"/>
  <c r="L72" i="10"/>
  <c r="K72" i="10"/>
  <c r="I72" i="10"/>
  <c r="G72" i="10"/>
  <c r="J72" i="10"/>
  <c r="H72" i="10"/>
  <c r="A74" i="10"/>
  <c r="B74" i="10" s="1"/>
  <c r="D73" i="10"/>
  <c r="E73" i="10" s="1"/>
  <c r="F73" i="1" l="1"/>
  <c r="J73" i="1"/>
  <c r="I73" i="1"/>
  <c r="H73" i="1"/>
  <c r="E73" i="1"/>
  <c r="G73" i="1"/>
  <c r="B76" i="1"/>
  <c r="K74" i="1"/>
  <c r="D74" i="1"/>
  <c r="P73" i="1"/>
  <c r="Q73" i="1"/>
  <c r="O73" i="1"/>
  <c r="N73" i="1"/>
  <c r="L73" i="1"/>
  <c r="M73" i="1"/>
  <c r="L73" i="10"/>
  <c r="K73" i="10"/>
  <c r="J73" i="10"/>
  <c r="I73" i="10"/>
  <c r="H73" i="10"/>
  <c r="G73" i="10"/>
  <c r="A75" i="10"/>
  <c r="B75" i="10" s="1"/>
  <c r="D74" i="10"/>
  <c r="E74" i="10" s="1"/>
  <c r="M74" i="1" l="1"/>
  <c r="P74" i="1"/>
  <c r="O74" i="1"/>
  <c r="N74" i="1"/>
  <c r="L74" i="1"/>
  <c r="Q74" i="1"/>
  <c r="H74" i="1"/>
  <c r="J74" i="1"/>
  <c r="F74" i="1"/>
  <c r="E74" i="1"/>
  <c r="G74" i="1"/>
  <c r="I74" i="1"/>
  <c r="B77" i="1"/>
  <c r="K75" i="1"/>
  <c r="D75" i="1"/>
  <c r="I74" i="10"/>
  <c r="L74" i="10"/>
  <c r="J74" i="10"/>
  <c r="G74" i="10"/>
  <c r="K74" i="10"/>
  <c r="H74" i="10"/>
  <c r="A76" i="10"/>
  <c r="B76" i="10" s="1"/>
  <c r="D75" i="10"/>
  <c r="E75" i="10" s="1"/>
  <c r="J75" i="1" l="1"/>
  <c r="I75" i="1"/>
  <c r="H75" i="1"/>
  <c r="G75" i="1"/>
  <c r="F75" i="1"/>
  <c r="E75" i="1"/>
  <c r="Q75" i="1"/>
  <c r="P75" i="1"/>
  <c r="O75" i="1"/>
  <c r="N75" i="1"/>
  <c r="L75" i="1"/>
  <c r="M75" i="1"/>
  <c r="B78" i="1"/>
  <c r="K76" i="1"/>
  <c r="D76" i="1"/>
  <c r="L75" i="10"/>
  <c r="K75" i="10"/>
  <c r="J75" i="10"/>
  <c r="I75" i="10"/>
  <c r="G75" i="10"/>
  <c r="H75" i="10"/>
  <c r="A77" i="10"/>
  <c r="B77" i="10" s="1"/>
  <c r="D76" i="10"/>
  <c r="E76" i="10" s="1"/>
  <c r="H76" i="1" l="1"/>
  <c r="G76" i="1"/>
  <c r="F76" i="1"/>
  <c r="E76" i="1"/>
  <c r="J76" i="1"/>
  <c r="I76" i="1"/>
  <c r="Q76" i="1"/>
  <c r="P76" i="1"/>
  <c r="O76" i="1"/>
  <c r="N76" i="1"/>
  <c r="L76" i="1"/>
  <c r="M76" i="1"/>
  <c r="D77" i="1"/>
  <c r="B79" i="1"/>
  <c r="K77" i="1"/>
  <c r="L76" i="10"/>
  <c r="K76" i="10"/>
  <c r="J76" i="10"/>
  <c r="I76" i="10"/>
  <c r="G76" i="10"/>
  <c r="H76" i="10"/>
  <c r="A78" i="10"/>
  <c r="B78" i="10" s="1"/>
  <c r="D77" i="10"/>
  <c r="E77" i="10" s="1"/>
  <c r="L77" i="1" l="1"/>
  <c r="Q77" i="1"/>
  <c r="P77" i="1"/>
  <c r="O77" i="1"/>
  <c r="M77" i="1"/>
  <c r="N77" i="1"/>
  <c r="D78" i="1"/>
  <c r="B80" i="1"/>
  <c r="K78" i="1"/>
  <c r="F77" i="1"/>
  <c r="J77" i="1"/>
  <c r="E77" i="1"/>
  <c r="I77" i="1"/>
  <c r="H77" i="1"/>
  <c r="G77" i="1"/>
  <c r="L77" i="10"/>
  <c r="K77" i="10"/>
  <c r="J77" i="10"/>
  <c r="I77" i="10"/>
  <c r="G77" i="10"/>
  <c r="H77" i="10"/>
  <c r="A79" i="10"/>
  <c r="B79" i="10" s="1"/>
  <c r="D78" i="10"/>
  <c r="E78" i="10" s="1"/>
  <c r="L78" i="1" l="1"/>
  <c r="Q78" i="1"/>
  <c r="P78" i="1"/>
  <c r="O78" i="1"/>
  <c r="N78" i="1"/>
  <c r="M78" i="1"/>
  <c r="D79" i="1"/>
  <c r="B81" i="1"/>
  <c r="K79" i="1"/>
  <c r="J78" i="1"/>
  <c r="I78" i="1"/>
  <c r="H78" i="1"/>
  <c r="G78" i="1"/>
  <c r="F78" i="1"/>
  <c r="E78" i="1"/>
  <c r="L78" i="10"/>
  <c r="K78" i="10"/>
  <c r="I78" i="10"/>
  <c r="J78" i="10"/>
  <c r="G78" i="10"/>
  <c r="H78" i="10"/>
  <c r="A80" i="10"/>
  <c r="B80" i="10" s="1"/>
  <c r="D79" i="10"/>
  <c r="E79" i="10" s="1"/>
  <c r="D80" i="1" l="1"/>
  <c r="B82" i="1"/>
  <c r="K80" i="1"/>
  <c r="O79" i="1"/>
  <c r="N79" i="1"/>
  <c r="L79" i="1"/>
  <c r="Q79" i="1"/>
  <c r="M79" i="1"/>
  <c r="P79" i="1"/>
  <c r="J79" i="1"/>
  <c r="I79" i="1"/>
  <c r="H79" i="1"/>
  <c r="G79" i="1"/>
  <c r="F79" i="1"/>
  <c r="E79" i="1"/>
  <c r="L79" i="10"/>
  <c r="K79" i="10"/>
  <c r="J79" i="10"/>
  <c r="G79" i="10"/>
  <c r="H79" i="10"/>
  <c r="I79" i="10"/>
  <c r="A81" i="10"/>
  <c r="B81" i="10" s="1"/>
  <c r="D80" i="10"/>
  <c r="E80" i="10" s="1"/>
  <c r="D81" i="1" l="1"/>
  <c r="K81" i="1"/>
  <c r="B83" i="1"/>
  <c r="Q80" i="1"/>
  <c r="P80" i="1"/>
  <c r="O80" i="1"/>
  <c r="N80" i="1"/>
  <c r="M80" i="1"/>
  <c r="L80" i="1"/>
  <c r="J80" i="1"/>
  <c r="I80" i="1"/>
  <c r="H80" i="1"/>
  <c r="G80" i="1"/>
  <c r="F80" i="1"/>
  <c r="E80" i="1"/>
  <c r="L80" i="10"/>
  <c r="K80" i="10"/>
  <c r="J80" i="10"/>
  <c r="G80" i="10"/>
  <c r="H80" i="10"/>
  <c r="I80" i="10"/>
  <c r="A82" i="10"/>
  <c r="B82" i="10" s="1"/>
  <c r="D81" i="10"/>
  <c r="E81" i="10" s="1"/>
  <c r="Q81" i="1" l="1"/>
  <c r="P81" i="1"/>
  <c r="O81" i="1"/>
  <c r="N81" i="1"/>
  <c r="M81" i="1"/>
  <c r="L81" i="1"/>
  <c r="D82" i="1"/>
  <c r="B84" i="1"/>
  <c r="K82" i="1"/>
  <c r="E81" i="1"/>
  <c r="J81" i="1"/>
  <c r="I81" i="1"/>
  <c r="H81" i="1"/>
  <c r="F81" i="1"/>
  <c r="G81" i="1"/>
  <c r="L81" i="10"/>
  <c r="K81" i="10"/>
  <c r="J81" i="10"/>
  <c r="H81" i="10"/>
  <c r="G81" i="10"/>
  <c r="I81" i="10"/>
  <c r="A83" i="10"/>
  <c r="B83" i="10" s="1"/>
  <c r="D82" i="10"/>
  <c r="E82" i="10" s="1"/>
  <c r="F82" i="1" l="1"/>
  <c r="E82" i="1"/>
  <c r="J82" i="1"/>
  <c r="I82" i="1"/>
  <c r="H82" i="1"/>
  <c r="G82" i="1"/>
  <c r="Q82" i="1"/>
  <c r="P82" i="1"/>
  <c r="O82" i="1"/>
  <c r="N82" i="1"/>
  <c r="M82" i="1"/>
  <c r="L82" i="1"/>
  <c r="K83" i="1"/>
  <c r="D83" i="1"/>
  <c r="B85" i="1"/>
  <c r="L82" i="10"/>
  <c r="K82" i="10"/>
  <c r="J82" i="10"/>
  <c r="G82" i="10"/>
  <c r="H82" i="10"/>
  <c r="I82" i="10"/>
  <c r="A84" i="10"/>
  <c r="B84" i="10" s="1"/>
  <c r="D83" i="10"/>
  <c r="E83" i="10" s="1"/>
  <c r="K84" i="1" l="1"/>
  <c r="B86" i="1"/>
  <c r="D84" i="1"/>
  <c r="F83" i="1"/>
  <c r="J83" i="1"/>
  <c r="I83" i="1"/>
  <c r="H83" i="1"/>
  <c r="G83" i="1"/>
  <c r="E83" i="1"/>
  <c r="L83" i="1"/>
  <c r="Q83" i="1"/>
  <c r="P83" i="1"/>
  <c r="O83" i="1"/>
  <c r="N83" i="1"/>
  <c r="M83" i="1"/>
  <c r="L83" i="10"/>
  <c r="K83" i="10"/>
  <c r="J83" i="10"/>
  <c r="I83" i="10"/>
  <c r="G83" i="10"/>
  <c r="H83" i="10"/>
  <c r="A85" i="10"/>
  <c r="B85" i="10" s="1"/>
  <c r="D84" i="10"/>
  <c r="E84" i="10" s="1"/>
  <c r="K85" i="1" l="1"/>
  <c r="D85" i="1"/>
  <c r="B87" i="1"/>
  <c r="G84" i="1"/>
  <c r="F84" i="1"/>
  <c r="J84" i="1"/>
  <c r="I84" i="1"/>
  <c r="H84" i="1"/>
  <c r="E84" i="1"/>
  <c r="Q84" i="1"/>
  <c r="P84" i="1"/>
  <c r="O84" i="1"/>
  <c r="N84" i="1"/>
  <c r="L84" i="1"/>
  <c r="M84" i="1"/>
  <c r="L84" i="10"/>
  <c r="K84" i="10"/>
  <c r="I84" i="10"/>
  <c r="G84" i="10"/>
  <c r="J84" i="10"/>
  <c r="H84" i="10"/>
  <c r="A86" i="10"/>
  <c r="B86" i="10" s="1"/>
  <c r="D85" i="10"/>
  <c r="E85" i="10" s="1"/>
  <c r="G85" i="1" l="1"/>
  <c r="I85" i="1"/>
  <c r="H85" i="1"/>
  <c r="F85" i="1"/>
  <c r="E85" i="1"/>
  <c r="J85" i="1"/>
  <c r="B88" i="1"/>
  <c r="K86" i="1"/>
  <c r="D86" i="1"/>
  <c r="Q85" i="1"/>
  <c r="P85" i="1"/>
  <c r="O85" i="1"/>
  <c r="N85" i="1"/>
  <c r="M85" i="1"/>
  <c r="L85" i="1"/>
  <c r="L85" i="10"/>
  <c r="K85" i="10"/>
  <c r="J85" i="10"/>
  <c r="I85" i="10"/>
  <c r="H85" i="10"/>
  <c r="G85" i="10"/>
  <c r="A87" i="10"/>
  <c r="B87" i="10" s="1"/>
  <c r="D86" i="10"/>
  <c r="E86" i="10" s="1"/>
  <c r="Q86" i="1" l="1"/>
  <c r="M86" i="1"/>
  <c r="P86" i="1"/>
  <c r="O86" i="1"/>
  <c r="N86" i="1"/>
  <c r="L86" i="1"/>
  <c r="H86" i="1"/>
  <c r="E86" i="1"/>
  <c r="G86" i="1"/>
  <c r="F86" i="1"/>
  <c r="I86" i="1"/>
  <c r="J86" i="1"/>
  <c r="B89" i="1"/>
  <c r="K87" i="1"/>
  <c r="D87" i="1"/>
  <c r="K86" i="10"/>
  <c r="I86" i="10"/>
  <c r="L86" i="10"/>
  <c r="G86" i="10"/>
  <c r="H86" i="10"/>
  <c r="J86" i="10"/>
  <c r="A88" i="10"/>
  <c r="B88" i="10" s="1"/>
  <c r="D87" i="10"/>
  <c r="E87" i="10" s="1"/>
  <c r="I87" i="1" l="1"/>
  <c r="H87" i="1"/>
  <c r="G87" i="1"/>
  <c r="F87" i="1"/>
  <c r="E87" i="1"/>
  <c r="J87" i="1"/>
  <c r="Q87" i="1"/>
  <c r="P87" i="1"/>
  <c r="O87" i="1"/>
  <c r="N87" i="1"/>
  <c r="L87" i="1"/>
  <c r="M87" i="1"/>
  <c r="B90" i="1"/>
  <c r="K88" i="1"/>
  <c r="D88" i="1"/>
  <c r="L87" i="10"/>
  <c r="K87" i="10"/>
  <c r="J87" i="10"/>
  <c r="I87" i="10"/>
  <c r="H87" i="10"/>
  <c r="G87" i="10"/>
  <c r="A89" i="10"/>
  <c r="B89" i="10" s="1"/>
  <c r="D88" i="10"/>
  <c r="E88" i="10" s="1"/>
  <c r="J88" i="1" l="1"/>
  <c r="I88" i="1"/>
  <c r="H88" i="1"/>
  <c r="G88" i="1"/>
  <c r="F88" i="1"/>
  <c r="E88" i="1"/>
  <c r="N88" i="1"/>
  <c r="L88" i="1"/>
  <c r="Q88" i="1"/>
  <c r="P88" i="1"/>
  <c r="M88" i="1"/>
  <c r="O88" i="1"/>
  <c r="D89" i="1"/>
  <c r="B91" i="1"/>
  <c r="K89" i="1"/>
  <c r="L88" i="10"/>
  <c r="K88" i="10"/>
  <c r="J88" i="10"/>
  <c r="I88" i="10"/>
  <c r="H88" i="10"/>
  <c r="G88" i="10"/>
  <c r="A90" i="10"/>
  <c r="B90" i="10" s="1"/>
  <c r="D89" i="10"/>
  <c r="E89" i="10" s="1"/>
  <c r="D90" i="1" l="1"/>
  <c r="B92" i="1"/>
  <c r="K90" i="1"/>
  <c r="Q89" i="1"/>
  <c r="P89" i="1"/>
  <c r="O89" i="1"/>
  <c r="N89" i="1"/>
  <c r="L89" i="1"/>
  <c r="M89" i="1"/>
  <c r="J89" i="1"/>
  <c r="I89" i="1"/>
  <c r="H89" i="1"/>
  <c r="G89" i="1"/>
  <c r="F89" i="1"/>
  <c r="E89" i="1"/>
  <c r="L89" i="10"/>
  <c r="K89" i="10"/>
  <c r="J89" i="10"/>
  <c r="I89" i="10"/>
  <c r="H89" i="10"/>
  <c r="G89" i="10"/>
  <c r="A91" i="10"/>
  <c r="B91" i="10" s="1"/>
  <c r="D90" i="10"/>
  <c r="E90" i="10" s="1"/>
  <c r="L90" i="1" l="1"/>
  <c r="Q90" i="1"/>
  <c r="P90" i="1"/>
  <c r="O90" i="1"/>
  <c r="N90" i="1"/>
  <c r="M90" i="1"/>
  <c r="D91" i="1"/>
  <c r="B93" i="1"/>
  <c r="K91" i="1"/>
  <c r="F90" i="1"/>
  <c r="E90" i="1"/>
  <c r="J90" i="1"/>
  <c r="I90" i="1"/>
  <c r="H90" i="1"/>
  <c r="G90" i="1"/>
  <c r="L90" i="10"/>
  <c r="K90" i="10"/>
  <c r="I90" i="10"/>
  <c r="H90" i="10"/>
  <c r="G90" i="10"/>
  <c r="J90" i="10"/>
  <c r="A92" i="10"/>
  <c r="B92" i="10" s="1"/>
  <c r="D91" i="10"/>
  <c r="E91" i="10" s="1"/>
  <c r="J91" i="1" l="1"/>
  <c r="I91" i="1"/>
  <c r="H91" i="1"/>
  <c r="G91" i="1"/>
  <c r="E91" i="1"/>
  <c r="F91" i="1"/>
  <c r="Q91" i="1"/>
  <c r="L91" i="1"/>
  <c r="M91" i="1"/>
  <c r="P91" i="1"/>
  <c r="O91" i="1"/>
  <c r="N91" i="1"/>
  <c r="D92" i="1"/>
  <c r="B94" i="1"/>
  <c r="K92" i="1"/>
  <c r="L91" i="10"/>
  <c r="K91" i="10"/>
  <c r="J91" i="10"/>
  <c r="G91" i="10"/>
  <c r="H91" i="10"/>
  <c r="I91" i="10"/>
  <c r="A93" i="10"/>
  <c r="B93" i="10" s="1"/>
  <c r="D92" i="10"/>
  <c r="E92" i="10" s="1"/>
  <c r="N92" i="1" l="1"/>
  <c r="M92" i="1"/>
  <c r="Q92" i="1"/>
  <c r="P92" i="1"/>
  <c r="O92" i="1"/>
  <c r="L92" i="1"/>
  <c r="D93" i="1"/>
  <c r="K93" i="1"/>
  <c r="B95" i="1"/>
  <c r="G92" i="1"/>
  <c r="E92" i="1"/>
  <c r="F92" i="1"/>
  <c r="J92" i="1"/>
  <c r="I92" i="1"/>
  <c r="H92" i="1"/>
  <c r="L92" i="10"/>
  <c r="K92" i="10"/>
  <c r="J92" i="10"/>
  <c r="G92" i="10"/>
  <c r="I92" i="10"/>
  <c r="H92" i="10"/>
  <c r="A94" i="10"/>
  <c r="B94" i="10" s="1"/>
  <c r="D93" i="10"/>
  <c r="E93" i="10" s="1"/>
  <c r="Q93" i="1" l="1"/>
  <c r="P93" i="1"/>
  <c r="O93" i="1"/>
  <c r="L93" i="1"/>
  <c r="N93" i="1"/>
  <c r="M93" i="1"/>
  <c r="D94" i="1"/>
  <c r="B96" i="1"/>
  <c r="K94" i="1"/>
  <c r="J93" i="1"/>
  <c r="I93" i="1"/>
  <c r="H93" i="1"/>
  <c r="G93" i="1"/>
  <c r="E93" i="1"/>
  <c r="F93" i="1"/>
  <c r="L93" i="10"/>
  <c r="K93" i="10"/>
  <c r="J93" i="10"/>
  <c r="I93" i="10"/>
  <c r="G93" i="10"/>
  <c r="H93" i="10"/>
  <c r="A95" i="10"/>
  <c r="B95" i="10" s="1"/>
  <c r="D94" i="10"/>
  <c r="E94" i="10" s="1"/>
  <c r="M94" i="1" l="1"/>
  <c r="O94" i="1"/>
  <c r="N94" i="1"/>
  <c r="P94" i="1"/>
  <c r="L94" i="1"/>
  <c r="Q94" i="1"/>
  <c r="K95" i="1"/>
  <c r="D95" i="1"/>
  <c r="B97" i="1"/>
  <c r="E94" i="1"/>
  <c r="H94" i="1"/>
  <c r="G94" i="1"/>
  <c r="F94" i="1"/>
  <c r="J94" i="1"/>
  <c r="I94" i="1"/>
  <c r="L94" i="10"/>
  <c r="K94" i="10"/>
  <c r="J94" i="10"/>
  <c r="G94" i="10"/>
  <c r="H94" i="10"/>
  <c r="I94" i="10"/>
  <c r="A96" i="10"/>
  <c r="B96" i="10" s="1"/>
  <c r="D95" i="10"/>
  <c r="E95" i="10" s="1"/>
  <c r="K96" i="1" l="1"/>
  <c r="B98" i="1"/>
  <c r="D96" i="1"/>
  <c r="J95" i="1"/>
  <c r="I95" i="1"/>
  <c r="H95" i="1"/>
  <c r="F95" i="1"/>
  <c r="G95" i="1"/>
  <c r="E95" i="1"/>
  <c r="Q95" i="1"/>
  <c r="P95" i="1"/>
  <c r="O95" i="1"/>
  <c r="L95" i="1"/>
  <c r="N95" i="1"/>
  <c r="M95" i="1"/>
  <c r="L95" i="10"/>
  <c r="K95" i="10"/>
  <c r="J95" i="10"/>
  <c r="I95" i="10"/>
  <c r="G95" i="10"/>
  <c r="H95" i="10"/>
  <c r="A97" i="10"/>
  <c r="B97" i="10" s="1"/>
  <c r="D96" i="10"/>
  <c r="E96" i="10" s="1"/>
  <c r="K97" i="1" l="1"/>
  <c r="D97" i="1"/>
  <c r="B99" i="1"/>
  <c r="G96" i="1"/>
  <c r="F96" i="1"/>
  <c r="J96" i="1"/>
  <c r="I96" i="1"/>
  <c r="H96" i="1"/>
  <c r="E96" i="1"/>
  <c r="N96" i="1"/>
  <c r="M96" i="1"/>
  <c r="L96" i="1"/>
  <c r="P96" i="1"/>
  <c r="Q96" i="1"/>
  <c r="O96" i="1"/>
  <c r="L96" i="10"/>
  <c r="K96" i="10"/>
  <c r="J96" i="10"/>
  <c r="I96" i="10"/>
  <c r="G96" i="10"/>
  <c r="H96" i="10"/>
  <c r="A98" i="10"/>
  <c r="B98" i="10" s="1"/>
  <c r="D97" i="10"/>
  <c r="E97" i="10" s="1"/>
  <c r="G97" i="1" l="1"/>
  <c r="E97" i="1"/>
  <c r="J97" i="1"/>
  <c r="F97" i="1"/>
  <c r="I97" i="1"/>
  <c r="H97" i="1"/>
  <c r="B100" i="1"/>
  <c r="K98" i="1"/>
  <c r="D98" i="1"/>
  <c r="Q97" i="1"/>
  <c r="P97" i="1"/>
  <c r="O97" i="1"/>
  <c r="N97" i="1"/>
  <c r="M97" i="1"/>
  <c r="L97" i="1"/>
  <c r="L97" i="10"/>
  <c r="K97" i="10"/>
  <c r="J97" i="10"/>
  <c r="I97" i="10"/>
  <c r="H97" i="10"/>
  <c r="G97" i="10"/>
  <c r="A99" i="10"/>
  <c r="B99" i="10" s="1"/>
  <c r="D98" i="10"/>
  <c r="E98" i="10" s="1"/>
  <c r="Q98" i="1" l="1"/>
  <c r="P98" i="1"/>
  <c r="O98" i="1"/>
  <c r="N98" i="1"/>
  <c r="M98" i="1"/>
  <c r="L98" i="1"/>
  <c r="J98" i="1"/>
  <c r="G98" i="1"/>
  <c r="H98" i="1"/>
  <c r="E98" i="1"/>
  <c r="F98" i="1"/>
  <c r="I98" i="1"/>
  <c r="B101" i="1"/>
  <c r="K99" i="1"/>
  <c r="D99" i="1"/>
  <c r="K98" i="10"/>
  <c r="J98" i="10"/>
  <c r="I98" i="10"/>
  <c r="L98" i="10"/>
  <c r="G98" i="10"/>
  <c r="H98" i="10"/>
  <c r="A100" i="10"/>
  <c r="B100" i="10" s="1"/>
  <c r="D99" i="10"/>
  <c r="E99" i="10" s="1"/>
  <c r="J99" i="1" l="1"/>
  <c r="I99" i="1"/>
  <c r="H99" i="1"/>
  <c r="G99" i="1"/>
  <c r="F99" i="1"/>
  <c r="E99" i="1"/>
  <c r="M99" i="1"/>
  <c r="L99" i="1"/>
  <c r="Q99" i="1"/>
  <c r="P99" i="1"/>
  <c r="O99" i="1"/>
  <c r="N99" i="1"/>
  <c r="B102" i="1"/>
  <c r="K100" i="1"/>
  <c r="D100" i="1"/>
  <c r="L99" i="10"/>
  <c r="K99" i="10"/>
  <c r="J99" i="10"/>
  <c r="I99" i="10"/>
  <c r="G99" i="10"/>
  <c r="H99" i="10"/>
  <c r="A101" i="10"/>
  <c r="B101" i="10" s="1"/>
  <c r="D100" i="10"/>
  <c r="E100" i="10" s="1"/>
  <c r="H100" i="1" l="1"/>
  <c r="G100" i="1"/>
  <c r="F100" i="1"/>
  <c r="E100" i="1"/>
  <c r="J100" i="1"/>
  <c r="I100" i="1"/>
  <c r="L100" i="1"/>
  <c r="Q100" i="1"/>
  <c r="P100" i="1"/>
  <c r="O100" i="1"/>
  <c r="N100" i="1"/>
  <c r="M100" i="1"/>
  <c r="D101" i="1"/>
  <c r="B103" i="1"/>
  <c r="K101" i="1"/>
  <c r="L100" i="10"/>
  <c r="K100" i="10"/>
  <c r="J100" i="10"/>
  <c r="I100" i="10"/>
  <c r="G100" i="10"/>
  <c r="H100" i="10"/>
  <c r="A102" i="10"/>
  <c r="B102" i="10" s="1"/>
  <c r="D101" i="10"/>
  <c r="E101" i="10" s="1"/>
  <c r="D102" i="1" l="1"/>
  <c r="B104" i="1"/>
  <c r="K102" i="1"/>
  <c r="O101" i="1"/>
  <c r="M101" i="1"/>
  <c r="Q101" i="1"/>
  <c r="L101" i="1"/>
  <c r="P101" i="1"/>
  <c r="N101" i="1"/>
  <c r="G101" i="1"/>
  <c r="F101" i="1"/>
  <c r="E101" i="1"/>
  <c r="J101" i="1"/>
  <c r="I101" i="1"/>
  <c r="H101" i="1"/>
  <c r="L101" i="10"/>
  <c r="K101" i="10"/>
  <c r="J101" i="10"/>
  <c r="I101" i="10"/>
  <c r="G101" i="10"/>
  <c r="H101" i="10"/>
  <c r="A103" i="10"/>
  <c r="B103" i="10" s="1"/>
  <c r="D102" i="10"/>
  <c r="E102" i="10" s="1"/>
  <c r="D103" i="1" l="1"/>
  <c r="B105" i="1"/>
  <c r="K103" i="1"/>
  <c r="M102" i="1"/>
  <c r="Q102" i="1"/>
  <c r="P102" i="1"/>
  <c r="O102" i="1"/>
  <c r="L102" i="1"/>
  <c r="N102" i="1"/>
  <c r="J102" i="1"/>
  <c r="I102" i="1"/>
  <c r="H102" i="1"/>
  <c r="G102" i="1"/>
  <c r="F102" i="1"/>
  <c r="E102" i="1"/>
  <c r="L102" i="10"/>
  <c r="K102" i="10"/>
  <c r="J102" i="10"/>
  <c r="I102" i="10"/>
  <c r="G102" i="10"/>
  <c r="H102" i="10"/>
  <c r="A104" i="10"/>
  <c r="B104" i="10" s="1"/>
  <c r="D103" i="10"/>
  <c r="E103" i="10" s="1"/>
  <c r="D104" i="1" l="1"/>
  <c r="B106" i="1"/>
  <c r="K104" i="1"/>
  <c r="L103" i="1"/>
  <c r="Q103" i="1"/>
  <c r="M103" i="1"/>
  <c r="P103" i="1"/>
  <c r="O103" i="1"/>
  <c r="N103" i="1"/>
  <c r="J103" i="1"/>
  <c r="I103" i="1"/>
  <c r="H103" i="1"/>
  <c r="G103" i="1"/>
  <c r="F103" i="1"/>
  <c r="E103" i="1"/>
  <c r="L103" i="10"/>
  <c r="K103" i="10"/>
  <c r="J103" i="10"/>
  <c r="G103" i="10"/>
  <c r="I103" i="10"/>
  <c r="H103" i="10"/>
  <c r="A105" i="10"/>
  <c r="B105" i="10" s="1"/>
  <c r="D104" i="10"/>
  <c r="E104" i="10" s="1"/>
  <c r="Q104" i="1" l="1"/>
  <c r="P104" i="1"/>
  <c r="O104" i="1"/>
  <c r="N104" i="1"/>
  <c r="M104" i="1"/>
  <c r="L104" i="1"/>
  <c r="D105" i="1"/>
  <c r="K105" i="1"/>
  <c r="B107" i="1"/>
  <c r="J104" i="1"/>
  <c r="I104" i="1"/>
  <c r="H104" i="1"/>
  <c r="G104" i="1"/>
  <c r="F104" i="1"/>
  <c r="E104" i="1"/>
  <c r="L104" i="10"/>
  <c r="K104" i="10"/>
  <c r="J104" i="10"/>
  <c r="G104" i="10"/>
  <c r="I104" i="10"/>
  <c r="H104" i="10"/>
  <c r="A106" i="10"/>
  <c r="B106" i="10" s="1"/>
  <c r="D105" i="10"/>
  <c r="E105" i="10" s="1"/>
  <c r="D106" i="1" l="1"/>
  <c r="B108" i="1"/>
  <c r="K106" i="1"/>
  <c r="H105" i="1"/>
  <c r="F105" i="1"/>
  <c r="J105" i="1"/>
  <c r="I105" i="1"/>
  <c r="E105" i="1"/>
  <c r="G105" i="1"/>
  <c r="L105" i="1"/>
  <c r="Q105" i="1"/>
  <c r="P105" i="1"/>
  <c r="O105" i="1"/>
  <c r="N105" i="1"/>
  <c r="M105" i="1"/>
  <c r="L105" i="10"/>
  <c r="K105" i="10"/>
  <c r="J105" i="10"/>
  <c r="I105" i="10"/>
  <c r="G105" i="10"/>
  <c r="H105" i="10"/>
  <c r="A107" i="10"/>
  <c r="B107" i="10" s="1"/>
  <c r="D106" i="10"/>
  <c r="E106" i="10" s="1"/>
  <c r="Q106" i="1" l="1"/>
  <c r="N106" i="1"/>
  <c r="L106" i="1"/>
  <c r="P106" i="1"/>
  <c r="O106" i="1"/>
  <c r="M106" i="1"/>
  <c r="K107" i="1"/>
  <c r="D107" i="1"/>
  <c r="B109" i="1"/>
  <c r="F106" i="1"/>
  <c r="E106" i="1"/>
  <c r="J106" i="1"/>
  <c r="I106" i="1"/>
  <c r="H106" i="1"/>
  <c r="G106" i="1"/>
  <c r="L106" i="10"/>
  <c r="K106" i="10"/>
  <c r="J106" i="10"/>
  <c r="G106" i="10"/>
  <c r="I106" i="10"/>
  <c r="H106" i="10"/>
  <c r="A108" i="10"/>
  <c r="B108" i="10" s="1"/>
  <c r="D107" i="10"/>
  <c r="E107" i="10" s="1"/>
  <c r="M107" i="1" l="1"/>
  <c r="L107" i="1"/>
  <c r="Q107" i="1"/>
  <c r="P107" i="1"/>
  <c r="O107" i="1"/>
  <c r="N107" i="1"/>
  <c r="K108" i="1"/>
  <c r="B110" i="1"/>
  <c r="D108" i="1"/>
  <c r="F107" i="1"/>
  <c r="G107" i="1"/>
  <c r="J107" i="1"/>
  <c r="I107" i="1"/>
  <c r="H107" i="1"/>
  <c r="E107" i="1"/>
  <c r="L107" i="10"/>
  <c r="K107" i="10"/>
  <c r="J107" i="10"/>
  <c r="I107" i="10"/>
  <c r="G107" i="10"/>
  <c r="H107" i="10"/>
  <c r="A109" i="10"/>
  <c r="B109" i="10" s="1"/>
  <c r="D108" i="10"/>
  <c r="E108" i="10" s="1"/>
  <c r="F108" i="1" l="1"/>
  <c r="J108" i="1"/>
  <c r="I108" i="1"/>
  <c r="H108" i="1"/>
  <c r="G108" i="1"/>
  <c r="E108" i="1"/>
  <c r="K109" i="1"/>
  <c r="D109" i="1"/>
  <c r="B111" i="1"/>
  <c r="L108" i="1"/>
  <c r="Q108" i="1"/>
  <c r="P108" i="1"/>
  <c r="O108" i="1"/>
  <c r="N108" i="1"/>
  <c r="M108" i="1"/>
  <c r="L108" i="10"/>
  <c r="K108" i="10"/>
  <c r="I108" i="10"/>
  <c r="J108" i="10"/>
  <c r="G108" i="10"/>
  <c r="H108" i="10"/>
  <c r="A110" i="10"/>
  <c r="B110" i="10" s="1"/>
  <c r="D109" i="10"/>
  <c r="E109" i="10" s="1"/>
  <c r="Q109" i="1" l="1"/>
  <c r="M109" i="1"/>
  <c r="N109" i="1"/>
  <c r="L109" i="1"/>
  <c r="P109" i="1"/>
  <c r="O109" i="1"/>
  <c r="B112" i="1"/>
  <c r="K110" i="1"/>
  <c r="D110" i="1"/>
  <c r="H109" i="1"/>
  <c r="F109" i="1"/>
  <c r="E109" i="1"/>
  <c r="G109" i="1"/>
  <c r="J109" i="1"/>
  <c r="I109" i="1"/>
  <c r="L109" i="10"/>
  <c r="K109" i="10"/>
  <c r="J109" i="10"/>
  <c r="I109" i="10"/>
  <c r="H109" i="10"/>
  <c r="G109" i="10"/>
  <c r="A111" i="10"/>
  <c r="B111" i="10" s="1"/>
  <c r="D110" i="10"/>
  <c r="E110" i="10" s="1"/>
  <c r="I110" i="1" l="1"/>
  <c r="J110" i="1"/>
  <c r="F110" i="1"/>
  <c r="E110" i="1"/>
  <c r="G110" i="1"/>
  <c r="H110" i="1"/>
  <c r="M110" i="1"/>
  <c r="P110" i="1"/>
  <c r="O110" i="1"/>
  <c r="N110" i="1"/>
  <c r="L110" i="1"/>
  <c r="Q110" i="1"/>
  <c r="B113" i="1"/>
  <c r="K111" i="1"/>
  <c r="D111" i="1"/>
  <c r="K110" i="10"/>
  <c r="I110" i="10"/>
  <c r="J110" i="10"/>
  <c r="G110" i="10"/>
  <c r="L110" i="10"/>
  <c r="H110" i="10"/>
  <c r="A112" i="10"/>
  <c r="B112" i="10" s="1"/>
  <c r="D111" i="10"/>
  <c r="E111" i="10" s="1"/>
  <c r="I111" i="1" l="1"/>
  <c r="H111" i="1"/>
  <c r="G111" i="1"/>
  <c r="F111" i="1"/>
  <c r="E111" i="1"/>
  <c r="J111" i="1"/>
  <c r="Q111" i="1"/>
  <c r="L111" i="1"/>
  <c r="P111" i="1"/>
  <c r="O111" i="1"/>
  <c r="N111" i="1"/>
  <c r="M111" i="1"/>
  <c r="B114" i="1"/>
  <c r="K112" i="1"/>
  <c r="D112" i="1"/>
  <c r="L111" i="10"/>
  <c r="K111" i="10"/>
  <c r="J111" i="10"/>
  <c r="I111" i="10"/>
  <c r="H111" i="10"/>
  <c r="G111" i="10"/>
  <c r="A113" i="10"/>
  <c r="B113" i="10" s="1"/>
  <c r="D112" i="10"/>
  <c r="E112" i="10" s="1"/>
  <c r="J112" i="1" l="1"/>
  <c r="I112" i="1"/>
  <c r="H112" i="1"/>
  <c r="G112" i="1"/>
  <c r="F112" i="1"/>
  <c r="E112" i="1"/>
  <c r="Q112" i="1"/>
  <c r="L112" i="1"/>
  <c r="P112" i="1"/>
  <c r="O112" i="1"/>
  <c r="N112" i="1"/>
  <c r="M112" i="1"/>
  <c r="D113" i="1"/>
  <c r="B115" i="1"/>
  <c r="K113" i="1"/>
  <c r="L112" i="10"/>
  <c r="K112" i="10"/>
  <c r="J112" i="10"/>
  <c r="I112" i="10"/>
  <c r="H112" i="10"/>
  <c r="G112" i="10"/>
  <c r="A114" i="10"/>
  <c r="B114" i="10" s="1"/>
  <c r="D113" i="10"/>
  <c r="E113" i="10" s="1"/>
  <c r="D114" i="1" l="1"/>
  <c r="B116" i="1"/>
  <c r="K114" i="1"/>
  <c r="Q113" i="1"/>
  <c r="P113" i="1"/>
  <c r="O113" i="1"/>
  <c r="L113" i="1"/>
  <c r="N113" i="1"/>
  <c r="M113" i="1"/>
  <c r="J113" i="1"/>
  <c r="I113" i="1"/>
  <c r="H113" i="1"/>
  <c r="G113" i="1"/>
  <c r="F113" i="1"/>
  <c r="E113" i="1"/>
  <c r="L113" i="10"/>
  <c r="K113" i="10"/>
  <c r="J113" i="10"/>
  <c r="I113" i="10"/>
  <c r="H113" i="10"/>
  <c r="G113" i="10"/>
  <c r="A115" i="10"/>
  <c r="B115" i="10" s="1"/>
  <c r="D114" i="10"/>
  <c r="E114" i="10" s="1"/>
  <c r="D115" i="1" l="1"/>
  <c r="B117" i="1"/>
  <c r="K115" i="1"/>
  <c r="L114" i="1"/>
  <c r="Q114" i="1"/>
  <c r="P114" i="1"/>
  <c r="O114" i="1"/>
  <c r="N114" i="1"/>
  <c r="M114" i="1"/>
  <c r="F114" i="1"/>
  <c r="E114" i="1"/>
  <c r="J114" i="1"/>
  <c r="I114" i="1"/>
  <c r="H114" i="1"/>
  <c r="G114" i="1"/>
  <c r="L114" i="10"/>
  <c r="K114" i="10"/>
  <c r="J114" i="10"/>
  <c r="I114" i="10"/>
  <c r="H114" i="10"/>
  <c r="G114" i="10"/>
  <c r="A116" i="10"/>
  <c r="B116" i="10" s="1"/>
  <c r="D115" i="10"/>
  <c r="E115" i="10" s="1"/>
  <c r="L115" i="1" l="1"/>
  <c r="Q115" i="1"/>
  <c r="P115" i="1"/>
  <c r="N115" i="1"/>
  <c r="O115" i="1"/>
  <c r="M115" i="1"/>
  <c r="D116" i="1"/>
  <c r="B118" i="1"/>
  <c r="K116" i="1"/>
  <c r="J115" i="1"/>
  <c r="I115" i="1"/>
  <c r="H115" i="1"/>
  <c r="G115" i="1"/>
  <c r="F115" i="1"/>
  <c r="E115" i="1"/>
  <c r="L115" i="10"/>
  <c r="K115" i="10"/>
  <c r="J115" i="10"/>
  <c r="G115" i="10"/>
  <c r="I115" i="10"/>
  <c r="H115" i="10"/>
  <c r="A117" i="10"/>
  <c r="B117" i="10" s="1"/>
  <c r="D116" i="10"/>
  <c r="E116" i="10" s="1"/>
  <c r="N116" i="1" l="1"/>
  <c r="M116" i="1"/>
  <c r="O116" i="1"/>
  <c r="P116" i="1"/>
  <c r="L116" i="1"/>
  <c r="Q116" i="1"/>
  <c r="D117" i="1"/>
  <c r="K117" i="1"/>
  <c r="B119" i="1"/>
  <c r="G116" i="1"/>
  <c r="F116" i="1"/>
  <c r="E116" i="1"/>
  <c r="J116" i="1"/>
  <c r="I116" i="1"/>
  <c r="H116" i="1"/>
  <c r="L116" i="10"/>
  <c r="K116" i="10"/>
  <c r="J116" i="10"/>
  <c r="G116" i="10"/>
  <c r="I116" i="10"/>
  <c r="H116" i="10"/>
  <c r="A118" i="10"/>
  <c r="B118" i="10" s="1"/>
  <c r="D117" i="10"/>
  <c r="E117" i="10" s="1"/>
  <c r="L117" i="1" l="1"/>
  <c r="Q117" i="1"/>
  <c r="P117" i="1"/>
  <c r="O117" i="1"/>
  <c r="N117" i="1"/>
  <c r="M117" i="1"/>
  <c r="D118" i="1"/>
  <c r="B120" i="1"/>
  <c r="K118" i="1"/>
  <c r="E117" i="1"/>
  <c r="J117" i="1"/>
  <c r="I117" i="1"/>
  <c r="G117" i="1"/>
  <c r="F117" i="1"/>
  <c r="H117" i="1"/>
  <c r="L117" i="10"/>
  <c r="K117" i="10"/>
  <c r="J117" i="10"/>
  <c r="I117" i="10"/>
  <c r="H117" i="10"/>
  <c r="G117" i="10"/>
  <c r="A119" i="10"/>
  <c r="B119" i="10" s="1"/>
  <c r="D118" i="10"/>
  <c r="E118" i="10" s="1"/>
  <c r="P118" i="1" l="1"/>
  <c r="O118" i="1"/>
  <c r="M118" i="1"/>
  <c r="N118" i="1"/>
  <c r="L118" i="1"/>
  <c r="Q118" i="1"/>
  <c r="K119" i="1"/>
  <c r="D119" i="1"/>
  <c r="B121" i="1"/>
  <c r="F118" i="1"/>
  <c r="E118" i="1"/>
  <c r="J118" i="1"/>
  <c r="I118" i="1"/>
  <c r="H118" i="1"/>
  <c r="G118" i="1"/>
  <c r="L118" i="10"/>
  <c r="K118" i="10"/>
  <c r="J118" i="10"/>
  <c r="G118" i="10"/>
  <c r="I118" i="10"/>
  <c r="H118" i="10"/>
  <c r="A120" i="10"/>
  <c r="B120" i="10" s="1"/>
  <c r="D119" i="10"/>
  <c r="E119" i="10" s="1"/>
  <c r="K120" i="1" l="1"/>
  <c r="B122" i="1"/>
  <c r="D120" i="1"/>
  <c r="F119" i="1"/>
  <c r="J119" i="1"/>
  <c r="I119" i="1"/>
  <c r="H119" i="1"/>
  <c r="G119" i="1"/>
  <c r="E119" i="1"/>
  <c r="L119" i="1"/>
  <c r="Q119" i="1"/>
  <c r="P119" i="1"/>
  <c r="O119" i="1"/>
  <c r="N119" i="1"/>
  <c r="M119" i="1"/>
  <c r="L119" i="10"/>
  <c r="K119" i="10"/>
  <c r="J119" i="10"/>
  <c r="I119" i="10"/>
  <c r="G119" i="10"/>
  <c r="H119" i="10"/>
  <c r="A121" i="10"/>
  <c r="B121" i="10" s="1"/>
  <c r="D120" i="10"/>
  <c r="E120" i="10" s="1"/>
  <c r="K121" i="1" l="1"/>
  <c r="D121" i="1"/>
  <c r="B123" i="1"/>
  <c r="F120" i="1"/>
  <c r="J120" i="1"/>
  <c r="I120" i="1"/>
  <c r="H120" i="1"/>
  <c r="E120" i="1"/>
  <c r="G120" i="1"/>
  <c r="M120" i="1"/>
  <c r="Q120" i="1"/>
  <c r="P120" i="1"/>
  <c r="L120" i="1"/>
  <c r="O120" i="1"/>
  <c r="N120" i="1"/>
  <c r="L120" i="10"/>
  <c r="K120" i="10"/>
  <c r="I120" i="10"/>
  <c r="G120" i="10"/>
  <c r="J120" i="10"/>
  <c r="H120" i="10"/>
  <c r="A122" i="10"/>
  <c r="B122" i="10" s="1"/>
  <c r="D121" i="10"/>
  <c r="E121" i="10" s="1"/>
  <c r="J121" i="1" l="1"/>
  <c r="I121" i="1"/>
  <c r="H121" i="1"/>
  <c r="E121" i="1"/>
  <c r="G121" i="1"/>
  <c r="F121" i="1"/>
  <c r="B124" i="1"/>
  <c r="K122" i="1"/>
  <c r="D122" i="1"/>
  <c r="P121" i="1"/>
  <c r="O121" i="1"/>
  <c r="N121" i="1"/>
  <c r="L121" i="1"/>
  <c r="M121" i="1"/>
  <c r="Q121" i="1"/>
  <c r="L121" i="10"/>
  <c r="K121" i="10"/>
  <c r="J121" i="10"/>
  <c r="I121" i="10"/>
  <c r="H121" i="10"/>
  <c r="G121" i="10"/>
  <c r="A123" i="10"/>
  <c r="B123" i="10" s="1"/>
  <c r="D122" i="10"/>
  <c r="E122" i="10" s="1"/>
  <c r="L122" i="1" l="1"/>
  <c r="Q122" i="1"/>
  <c r="P122" i="1"/>
  <c r="O122" i="1"/>
  <c r="N122" i="1"/>
  <c r="M122" i="1"/>
  <c r="J122" i="1"/>
  <c r="I122" i="1"/>
  <c r="E122" i="1"/>
  <c r="H122" i="1"/>
  <c r="G122" i="1"/>
  <c r="F122" i="1"/>
  <c r="B125" i="1"/>
  <c r="K123" i="1"/>
  <c r="D123" i="1"/>
  <c r="K122" i="10"/>
  <c r="I122" i="10"/>
  <c r="J122" i="10"/>
  <c r="G122" i="10"/>
  <c r="L122" i="10"/>
  <c r="H122" i="10"/>
  <c r="A124" i="10"/>
  <c r="B124" i="10" s="1"/>
  <c r="D123" i="10"/>
  <c r="E123" i="10" s="1"/>
  <c r="F123" i="1" l="1"/>
  <c r="J123" i="1"/>
  <c r="I123" i="1"/>
  <c r="H123" i="1"/>
  <c r="G123" i="1"/>
  <c r="E123" i="1"/>
  <c r="Q123" i="1"/>
  <c r="P123" i="1"/>
  <c r="O123" i="1"/>
  <c r="N123" i="1"/>
  <c r="L123" i="1"/>
  <c r="M123" i="1"/>
  <c r="B126" i="1"/>
  <c r="K124" i="1"/>
  <c r="D124" i="1"/>
  <c r="L123" i="10"/>
  <c r="K123" i="10"/>
  <c r="J123" i="10"/>
  <c r="I123" i="10"/>
  <c r="G123" i="10"/>
  <c r="H123" i="10"/>
  <c r="A125" i="10"/>
  <c r="B125" i="10" s="1"/>
  <c r="D124" i="10"/>
  <c r="E124" i="10" s="1"/>
  <c r="H124" i="1" l="1"/>
  <c r="G124" i="1"/>
  <c r="F124" i="1"/>
  <c r="E124" i="1"/>
  <c r="J124" i="1"/>
  <c r="I124" i="1"/>
  <c r="N124" i="1"/>
  <c r="L124" i="1"/>
  <c r="Q124" i="1"/>
  <c r="P124" i="1"/>
  <c r="O124" i="1"/>
  <c r="M124" i="1"/>
  <c r="D125" i="1"/>
  <c r="B127" i="1"/>
  <c r="K125" i="1"/>
  <c r="L124" i="10"/>
  <c r="K124" i="10"/>
  <c r="J124" i="10"/>
  <c r="I124" i="10"/>
  <c r="G124" i="10"/>
  <c r="H124" i="10"/>
  <c r="A126" i="10"/>
  <c r="B126" i="10" s="1"/>
  <c r="D125" i="10"/>
  <c r="E125" i="10" s="1"/>
  <c r="M125" i="1" l="1"/>
  <c r="Q125" i="1"/>
  <c r="P125" i="1"/>
  <c r="O125" i="1"/>
  <c r="L125" i="1"/>
  <c r="N125" i="1"/>
  <c r="D126" i="1"/>
  <c r="B128" i="1"/>
  <c r="K126" i="1"/>
  <c r="J125" i="1"/>
  <c r="F125" i="1"/>
  <c r="E125" i="1"/>
  <c r="I125" i="1"/>
  <c r="H125" i="1"/>
  <c r="G125" i="1"/>
  <c r="L125" i="10"/>
  <c r="K125" i="10"/>
  <c r="J125" i="10"/>
  <c r="I125" i="10"/>
  <c r="G125" i="10"/>
  <c r="H125" i="10"/>
  <c r="A127" i="10"/>
  <c r="B127" i="10" s="1"/>
  <c r="D126" i="10"/>
  <c r="E126" i="10" s="1"/>
  <c r="L126" i="1" l="1"/>
  <c r="O126" i="1"/>
  <c r="N126" i="1"/>
  <c r="M126" i="1"/>
  <c r="Q126" i="1"/>
  <c r="P126" i="1"/>
  <c r="D127" i="1"/>
  <c r="B129" i="1"/>
  <c r="K127" i="1"/>
  <c r="J126" i="1"/>
  <c r="I126" i="1"/>
  <c r="H126" i="1"/>
  <c r="G126" i="1"/>
  <c r="F126" i="1"/>
  <c r="E126" i="1"/>
  <c r="L126" i="10"/>
  <c r="K126" i="10"/>
  <c r="I126" i="10"/>
  <c r="J126" i="10"/>
  <c r="G126" i="10"/>
  <c r="H126" i="10"/>
  <c r="A128" i="10"/>
  <c r="B128" i="10" s="1"/>
  <c r="D127" i="10"/>
  <c r="E127" i="10" s="1"/>
  <c r="J127" i="1" l="1"/>
  <c r="I127" i="1"/>
  <c r="H127" i="1"/>
  <c r="G127" i="1"/>
  <c r="F127" i="1"/>
  <c r="E127" i="1"/>
  <c r="N127" i="1"/>
  <c r="O127" i="1"/>
  <c r="M127" i="1"/>
  <c r="L127" i="1"/>
  <c r="Q127" i="1"/>
  <c r="P127" i="1"/>
  <c r="D128" i="1"/>
  <c r="B130" i="1"/>
  <c r="K128" i="1"/>
  <c r="L127" i="10"/>
  <c r="K127" i="10"/>
  <c r="J127" i="10"/>
  <c r="G127" i="10"/>
  <c r="I127" i="10"/>
  <c r="H127" i="10"/>
  <c r="A129" i="10"/>
  <c r="B129" i="10" s="1"/>
  <c r="D128" i="10"/>
  <c r="E128" i="10" s="1"/>
  <c r="Q128" i="1" l="1"/>
  <c r="P128" i="1"/>
  <c r="O128" i="1"/>
  <c r="L128" i="1"/>
  <c r="N128" i="1"/>
  <c r="M128" i="1"/>
  <c r="D129" i="1"/>
  <c r="K129" i="1"/>
  <c r="B131" i="1"/>
  <c r="J128" i="1"/>
  <c r="I128" i="1"/>
  <c r="H128" i="1"/>
  <c r="G128" i="1"/>
  <c r="F128" i="1"/>
  <c r="E128" i="1"/>
  <c r="L128" i="10"/>
  <c r="K128" i="10"/>
  <c r="J128" i="10"/>
  <c r="G128" i="10"/>
  <c r="I128" i="10"/>
  <c r="H128" i="10"/>
  <c r="A130" i="10"/>
  <c r="B130" i="10" s="1"/>
  <c r="D129" i="10"/>
  <c r="E129" i="10" s="1"/>
  <c r="D130" i="1" l="1"/>
  <c r="B132" i="1"/>
  <c r="K130" i="1"/>
  <c r="E129" i="1"/>
  <c r="I129" i="1"/>
  <c r="F129" i="1"/>
  <c r="H129" i="1"/>
  <c r="G129" i="1"/>
  <c r="J129" i="1"/>
  <c r="N129" i="1"/>
  <c r="M129" i="1"/>
  <c r="O129" i="1"/>
  <c r="P129" i="1"/>
  <c r="L129" i="1"/>
  <c r="Q129" i="1"/>
  <c r="L129" i="10"/>
  <c r="K129" i="10"/>
  <c r="J129" i="10"/>
  <c r="I129" i="10"/>
  <c r="G129" i="10"/>
  <c r="H129" i="10"/>
  <c r="A131" i="10"/>
  <c r="B131" i="10" s="1"/>
  <c r="D130" i="10"/>
  <c r="E130" i="10" s="1"/>
  <c r="M130" i="1" l="1"/>
  <c r="Q130" i="1"/>
  <c r="L130" i="1"/>
  <c r="P130" i="1"/>
  <c r="O130" i="1"/>
  <c r="N130" i="1"/>
  <c r="K131" i="1"/>
  <c r="D131" i="1"/>
  <c r="B133" i="1"/>
  <c r="F130" i="1"/>
  <c r="E130" i="1"/>
  <c r="H130" i="1"/>
  <c r="G130" i="1"/>
  <c r="J130" i="1"/>
  <c r="I130" i="1"/>
  <c r="L130" i="10"/>
  <c r="K130" i="10"/>
  <c r="J130" i="10"/>
  <c r="G130" i="10"/>
  <c r="I130" i="10"/>
  <c r="H130" i="10"/>
  <c r="A132" i="10"/>
  <c r="B132" i="10" s="1"/>
  <c r="D131" i="10"/>
  <c r="E131" i="10" s="1"/>
  <c r="K132" i="1" l="1"/>
  <c r="B134" i="1"/>
  <c r="D132" i="1"/>
  <c r="F131" i="1"/>
  <c r="G131" i="1"/>
  <c r="J131" i="1"/>
  <c r="I131" i="1"/>
  <c r="H131" i="1"/>
  <c r="E131" i="1"/>
  <c r="O131" i="1"/>
  <c r="L131" i="1"/>
  <c r="N131" i="1"/>
  <c r="M131" i="1"/>
  <c r="P131" i="1"/>
  <c r="Q131" i="1"/>
  <c r="L131" i="10"/>
  <c r="K131" i="10"/>
  <c r="J131" i="10"/>
  <c r="I131" i="10"/>
  <c r="G131" i="10"/>
  <c r="H131" i="10"/>
  <c r="A133" i="10"/>
  <c r="B133" i="10" s="1"/>
  <c r="D132" i="10"/>
  <c r="E132" i="10" s="1"/>
  <c r="K133" i="1" l="1"/>
  <c r="D133" i="1"/>
  <c r="B135" i="1"/>
  <c r="G132" i="1"/>
  <c r="J132" i="1"/>
  <c r="I132" i="1"/>
  <c r="H132" i="1"/>
  <c r="E132" i="1"/>
  <c r="F132" i="1"/>
  <c r="L132" i="1"/>
  <c r="N132" i="1"/>
  <c r="M132" i="1"/>
  <c r="Q132" i="1"/>
  <c r="O132" i="1"/>
  <c r="P132" i="1"/>
  <c r="L132" i="10"/>
  <c r="K132" i="10"/>
  <c r="I132" i="10"/>
  <c r="G132" i="10"/>
  <c r="J132" i="10"/>
  <c r="H132" i="10"/>
  <c r="A134" i="10"/>
  <c r="B134" i="10" s="1"/>
  <c r="D133" i="10"/>
  <c r="E133" i="10" s="1"/>
  <c r="G133" i="1" l="1"/>
  <c r="E133" i="1"/>
  <c r="H133" i="1"/>
  <c r="F133" i="1"/>
  <c r="J133" i="1"/>
  <c r="I133" i="1"/>
  <c r="B136" i="1"/>
  <c r="K134" i="1"/>
  <c r="D134" i="1"/>
  <c r="P133" i="1"/>
  <c r="N133" i="1"/>
  <c r="M133" i="1"/>
  <c r="L133" i="1"/>
  <c r="Q133" i="1"/>
  <c r="O133" i="1"/>
  <c r="L133" i="10"/>
  <c r="K133" i="10"/>
  <c r="J133" i="10"/>
  <c r="I133" i="10"/>
  <c r="H133" i="10"/>
  <c r="G133" i="10"/>
  <c r="A135" i="10"/>
  <c r="B135" i="10" s="1"/>
  <c r="D134" i="10"/>
  <c r="E134" i="10" s="1"/>
  <c r="M134" i="1" l="1"/>
  <c r="L134" i="1"/>
  <c r="Q134" i="1"/>
  <c r="P134" i="1"/>
  <c r="O134" i="1"/>
  <c r="N134" i="1"/>
  <c r="J134" i="1"/>
  <c r="I134" i="1"/>
  <c r="G134" i="1"/>
  <c r="E134" i="1"/>
  <c r="H134" i="1"/>
  <c r="F134" i="1"/>
  <c r="B137" i="1"/>
  <c r="K135" i="1"/>
  <c r="D135" i="1"/>
  <c r="I134" i="10"/>
  <c r="K134" i="10"/>
  <c r="G134" i="10"/>
  <c r="L134" i="10"/>
  <c r="J134" i="10"/>
  <c r="H134" i="10"/>
  <c r="A136" i="10"/>
  <c r="B136" i="10" s="1"/>
  <c r="D135" i="10"/>
  <c r="E135" i="10" s="1"/>
  <c r="J135" i="1" l="1"/>
  <c r="I135" i="1"/>
  <c r="H135" i="1"/>
  <c r="G135" i="1"/>
  <c r="E135" i="1"/>
  <c r="F135" i="1"/>
  <c r="M135" i="1"/>
  <c r="L135" i="1"/>
  <c r="Q135" i="1"/>
  <c r="O135" i="1"/>
  <c r="N135" i="1"/>
  <c r="P135" i="1"/>
  <c r="B138" i="1"/>
  <c r="K136" i="1"/>
  <c r="D136" i="1"/>
  <c r="L135" i="10"/>
  <c r="K135" i="10"/>
  <c r="J135" i="10"/>
  <c r="I135" i="10"/>
  <c r="H135" i="10"/>
  <c r="G135" i="10"/>
  <c r="A137" i="10"/>
  <c r="B137" i="10" s="1"/>
  <c r="D136" i="10"/>
  <c r="E136" i="10" s="1"/>
  <c r="J136" i="1" l="1"/>
  <c r="I136" i="1"/>
  <c r="H136" i="1"/>
  <c r="G136" i="1"/>
  <c r="F136" i="1"/>
  <c r="E136" i="1"/>
  <c r="M136" i="1"/>
  <c r="Q136" i="1"/>
  <c r="P136" i="1"/>
  <c r="O136" i="1"/>
  <c r="N136" i="1"/>
  <c r="L136" i="1"/>
  <c r="D137" i="1"/>
  <c r="B139" i="1"/>
  <c r="K137" i="1"/>
  <c r="L136" i="10"/>
  <c r="K136" i="10"/>
  <c r="J136" i="10"/>
  <c r="I136" i="10"/>
  <c r="H136" i="10"/>
  <c r="G136" i="10"/>
  <c r="A138" i="10"/>
  <c r="B138" i="10" s="1"/>
  <c r="D137" i="10"/>
  <c r="E137" i="10" s="1"/>
  <c r="Q137" i="1" l="1"/>
  <c r="P137" i="1"/>
  <c r="O137" i="1"/>
  <c r="L137" i="1"/>
  <c r="N137" i="1"/>
  <c r="M137" i="1"/>
  <c r="D138" i="1"/>
  <c r="B140" i="1"/>
  <c r="K138" i="1"/>
  <c r="I137" i="1"/>
  <c r="H137" i="1"/>
  <c r="G137" i="1"/>
  <c r="J137" i="1"/>
  <c r="F137" i="1"/>
  <c r="E137" i="1"/>
  <c r="L137" i="10"/>
  <c r="K137" i="10"/>
  <c r="J137" i="10"/>
  <c r="I137" i="10"/>
  <c r="H137" i="10"/>
  <c r="G137" i="10"/>
  <c r="A139" i="10"/>
  <c r="B139" i="10" s="1"/>
  <c r="D138" i="10"/>
  <c r="E138" i="10" s="1"/>
  <c r="F138" i="1" l="1"/>
  <c r="E138" i="1"/>
  <c r="J138" i="1"/>
  <c r="I138" i="1"/>
  <c r="H138" i="1"/>
  <c r="G138" i="1"/>
  <c r="L138" i="1"/>
  <c r="Q138" i="1"/>
  <c r="P138" i="1"/>
  <c r="O138" i="1"/>
  <c r="N138" i="1"/>
  <c r="M138" i="1"/>
  <c r="D139" i="1"/>
  <c r="B141" i="1"/>
  <c r="K139" i="1"/>
  <c r="L138" i="10"/>
  <c r="K138" i="10"/>
  <c r="I138" i="10"/>
  <c r="J138" i="10"/>
  <c r="H138" i="10"/>
  <c r="G138" i="10"/>
  <c r="A140" i="10"/>
  <c r="B140" i="10" s="1"/>
  <c r="D139" i="10"/>
  <c r="E139" i="10" s="1"/>
  <c r="P139" i="1" l="1"/>
  <c r="Q139" i="1"/>
  <c r="N139" i="1"/>
  <c r="L139" i="1"/>
  <c r="M139" i="1"/>
  <c r="O139" i="1"/>
  <c r="D140" i="1"/>
  <c r="B142" i="1"/>
  <c r="K140" i="1"/>
  <c r="J139" i="1"/>
  <c r="I139" i="1"/>
  <c r="H139" i="1"/>
  <c r="G139" i="1"/>
  <c r="F139" i="1"/>
  <c r="E139" i="1"/>
  <c r="L139" i="10"/>
  <c r="K139" i="10"/>
  <c r="J139" i="10"/>
  <c r="G139" i="10"/>
  <c r="I139" i="10"/>
  <c r="H139" i="10"/>
  <c r="A141" i="10"/>
  <c r="B141" i="10" s="1"/>
  <c r="D140" i="10"/>
  <c r="E140" i="10" s="1"/>
  <c r="P140" i="1" l="1"/>
  <c r="O140" i="1"/>
  <c r="N140" i="1"/>
  <c r="M140" i="1"/>
  <c r="L140" i="1"/>
  <c r="Q140" i="1"/>
  <c r="D141" i="1"/>
  <c r="K141" i="1"/>
  <c r="B143" i="1"/>
  <c r="G140" i="1"/>
  <c r="F140" i="1"/>
  <c r="E140" i="1"/>
  <c r="J140" i="1"/>
  <c r="I140" i="1"/>
  <c r="H140" i="1"/>
  <c r="L140" i="10"/>
  <c r="K140" i="10"/>
  <c r="J140" i="10"/>
  <c r="G140" i="10"/>
  <c r="I140" i="10"/>
  <c r="H140" i="10"/>
  <c r="A142" i="10"/>
  <c r="B142" i="10" s="1"/>
  <c r="D141" i="10"/>
  <c r="E141" i="10" s="1"/>
  <c r="Q141" i="1" l="1"/>
  <c r="L141" i="1"/>
  <c r="P141" i="1"/>
  <c r="O141" i="1"/>
  <c r="N141" i="1"/>
  <c r="M141" i="1"/>
  <c r="D142" i="1"/>
  <c r="B144" i="1"/>
  <c r="K142" i="1"/>
  <c r="J141" i="1"/>
  <c r="I141" i="1"/>
  <c r="G141" i="1"/>
  <c r="F141" i="1"/>
  <c r="H141" i="1"/>
  <c r="E141" i="1"/>
  <c r="L141" i="10"/>
  <c r="K141" i="10"/>
  <c r="J141" i="10"/>
  <c r="I141" i="10"/>
  <c r="H141" i="10"/>
  <c r="G141" i="10"/>
  <c r="A143" i="10"/>
  <c r="B143" i="10" s="1"/>
  <c r="D142" i="10"/>
  <c r="E142" i="10" s="1"/>
  <c r="Q142" i="1" l="1"/>
  <c r="N142" i="1"/>
  <c r="P142" i="1"/>
  <c r="O142" i="1"/>
  <c r="L142" i="1"/>
  <c r="M142" i="1"/>
  <c r="K143" i="1"/>
  <c r="D143" i="1"/>
  <c r="B145" i="1"/>
  <c r="F142" i="1"/>
  <c r="E142" i="1"/>
  <c r="J142" i="1"/>
  <c r="I142" i="1"/>
  <c r="H142" i="1"/>
  <c r="G142" i="1"/>
  <c r="L142" i="10"/>
  <c r="K142" i="10"/>
  <c r="J142" i="10"/>
  <c r="G142" i="10"/>
  <c r="I142" i="10"/>
  <c r="H142" i="10"/>
  <c r="A144" i="10"/>
  <c r="B144" i="10" s="1"/>
  <c r="D143" i="10"/>
  <c r="E143" i="10" s="1"/>
  <c r="Q143" i="1" l="1"/>
  <c r="P143" i="1"/>
  <c r="O143" i="1"/>
  <c r="L143" i="1"/>
  <c r="M143" i="1"/>
  <c r="N143" i="1"/>
  <c r="K144" i="1"/>
  <c r="B146" i="1"/>
  <c r="D144" i="1"/>
  <c r="G143" i="1"/>
  <c r="I143" i="1"/>
  <c r="H143" i="1"/>
  <c r="F143" i="1"/>
  <c r="J143" i="1"/>
  <c r="E143" i="1"/>
  <c r="L143" i="10"/>
  <c r="K143" i="10"/>
  <c r="J143" i="10"/>
  <c r="I143" i="10"/>
  <c r="G143" i="10"/>
  <c r="H143" i="10"/>
  <c r="A145" i="10"/>
  <c r="B145" i="10" s="1"/>
  <c r="D144" i="10"/>
  <c r="E144" i="10" s="1"/>
  <c r="G144" i="1" l="1"/>
  <c r="F144" i="1"/>
  <c r="J144" i="1"/>
  <c r="I144" i="1"/>
  <c r="H144" i="1"/>
  <c r="E144" i="1"/>
  <c r="K145" i="1"/>
  <c r="D145" i="1"/>
  <c r="B147" i="1"/>
  <c r="L144" i="1"/>
  <c r="Q144" i="1"/>
  <c r="P144" i="1"/>
  <c r="O144" i="1"/>
  <c r="N144" i="1"/>
  <c r="M144" i="1"/>
  <c r="L144" i="10"/>
  <c r="K144" i="10"/>
  <c r="J144" i="10"/>
  <c r="I144" i="10"/>
  <c r="G144" i="10"/>
  <c r="H144" i="10"/>
  <c r="A146" i="10"/>
  <c r="B146" i="10" s="1"/>
  <c r="D145" i="10"/>
  <c r="E145" i="10" s="1"/>
  <c r="J145" i="1" l="1"/>
  <c r="I145" i="1"/>
  <c r="H145" i="1"/>
  <c r="E145" i="1"/>
  <c r="G145" i="1"/>
  <c r="F145" i="1"/>
  <c r="K146" i="1"/>
  <c r="D146" i="1"/>
  <c r="B148" i="1"/>
  <c r="Q145" i="1"/>
  <c r="M145" i="1"/>
  <c r="P145" i="1"/>
  <c r="O145" i="1"/>
  <c r="N145" i="1"/>
  <c r="L145" i="1"/>
  <c r="L145" i="10"/>
  <c r="K145" i="10"/>
  <c r="J145" i="10"/>
  <c r="I145" i="10"/>
  <c r="H145" i="10"/>
  <c r="G145" i="10"/>
  <c r="A147" i="10"/>
  <c r="B147" i="10" s="1"/>
  <c r="D146" i="10"/>
  <c r="E146" i="10" s="1"/>
  <c r="J146" i="1" l="1"/>
  <c r="H146" i="1"/>
  <c r="I146" i="1"/>
  <c r="E146" i="1"/>
  <c r="G146" i="1"/>
  <c r="F146" i="1"/>
  <c r="B149" i="1"/>
  <c r="K147" i="1"/>
  <c r="D147" i="1"/>
  <c r="P146" i="1"/>
  <c r="L146" i="1"/>
  <c r="O146" i="1"/>
  <c r="N146" i="1"/>
  <c r="Q146" i="1"/>
  <c r="M146" i="1"/>
  <c r="J146" i="10"/>
  <c r="I146" i="10"/>
  <c r="K146" i="10"/>
  <c r="G146" i="10"/>
  <c r="L146" i="10"/>
  <c r="H146" i="10"/>
  <c r="A148" i="10"/>
  <c r="B148" i="10" s="1"/>
  <c r="D147" i="10"/>
  <c r="E147" i="10" s="1"/>
  <c r="L147" i="1" l="1"/>
  <c r="Q147" i="1"/>
  <c r="P147" i="1"/>
  <c r="O147" i="1"/>
  <c r="N147" i="1"/>
  <c r="M147" i="1"/>
  <c r="F147" i="1"/>
  <c r="E147" i="1"/>
  <c r="J147" i="1"/>
  <c r="I147" i="1"/>
  <c r="H147" i="1"/>
  <c r="G147" i="1"/>
  <c r="B150" i="1"/>
  <c r="K148" i="1"/>
  <c r="D148" i="1"/>
  <c r="L147" i="10"/>
  <c r="K147" i="10"/>
  <c r="J147" i="10"/>
  <c r="I147" i="10"/>
  <c r="G147" i="10"/>
  <c r="H147" i="10"/>
  <c r="A149" i="10"/>
  <c r="B149" i="10" s="1"/>
  <c r="D148" i="10"/>
  <c r="E148" i="10" s="1"/>
  <c r="H148" i="1" l="1"/>
  <c r="G148" i="1"/>
  <c r="F148" i="1"/>
  <c r="E148" i="1"/>
  <c r="J148" i="1"/>
  <c r="I148" i="1"/>
  <c r="Q148" i="1"/>
  <c r="P148" i="1"/>
  <c r="O148" i="1"/>
  <c r="N148" i="1"/>
  <c r="L148" i="1"/>
  <c r="M148" i="1"/>
  <c r="D149" i="1"/>
  <c r="B151" i="1"/>
  <c r="K149" i="1"/>
  <c r="L148" i="10"/>
  <c r="K148" i="10"/>
  <c r="J148" i="10"/>
  <c r="I148" i="10"/>
  <c r="G148" i="10"/>
  <c r="H148" i="10"/>
  <c r="A150" i="10"/>
  <c r="B150" i="10" s="1"/>
  <c r="D149" i="10"/>
  <c r="E149" i="10" s="1"/>
  <c r="O149" i="1" l="1"/>
  <c r="N149" i="1"/>
  <c r="L149" i="1"/>
  <c r="Q149" i="1"/>
  <c r="M149" i="1"/>
  <c r="P149" i="1"/>
  <c r="D150" i="1"/>
  <c r="B152" i="1"/>
  <c r="K150" i="1"/>
  <c r="J149" i="1"/>
  <c r="F149" i="1"/>
  <c r="E149" i="1"/>
  <c r="I149" i="1"/>
  <c r="H149" i="1"/>
  <c r="G149" i="1"/>
  <c r="L149" i="10"/>
  <c r="K149" i="10"/>
  <c r="J149" i="10"/>
  <c r="I149" i="10"/>
  <c r="G149" i="10"/>
  <c r="H149" i="10"/>
  <c r="A151" i="10"/>
  <c r="B151" i="10" s="1"/>
  <c r="D150" i="10"/>
  <c r="E150" i="10" s="1"/>
  <c r="J150" i="1" l="1"/>
  <c r="I150" i="1"/>
  <c r="H150" i="1"/>
  <c r="G150" i="1"/>
  <c r="F150" i="1"/>
  <c r="E150" i="1"/>
  <c r="L150" i="1"/>
  <c r="Q150" i="1"/>
  <c r="P150" i="1"/>
  <c r="O150" i="1"/>
  <c r="N150" i="1"/>
  <c r="M150" i="1"/>
  <c r="D151" i="1"/>
  <c r="B153" i="1"/>
  <c r="K151" i="1"/>
  <c r="L150" i="10"/>
  <c r="K150" i="10"/>
  <c r="J150" i="10"/>
  <c r="I150" i="10"/>
  <c r="G150" i="10"/>
  <c r="H150" i="10"/>
  <c r="A152" i="10"/>
  <c r="B152" i="10" s="1"/>
  <c r="D151" i="10"/>
  <c r="E151" i="10" s="1"/>
  <c r="D152" i="1" l="1"/>
  <c r="B154" i="1"/>
  <c r="K152" i="1"/>
  <c r="P151" i="1"/>
  <c r="O151" i="1"/>
  <c r="N151" i="1"/>
  <c r="M151" i="1"/>
  <c r="Q151" i="1"/>
  <c r="L151" i="1"/>
  <c r="J151" i="1"/>
  <c r="I151" i="1"/>
  <c r="H151" i="1"/>
  <c r="G151" i="1"/>
  <c r="F151" i="1"/>
  <c r="E151" i="1"/>
  <c r="L151" i="10"/>
  <c r="K151" i="10"/>
  <c r="J151" i="10"/>
  <c r="G151" i="10"/>
  <c r="I151" i="10"/>
  <c r="H151" i="10"/>
  <c r="A153" i="10"/>
  <c r="B153" i="10" s="1"/>
  <c r="D152" i="10"/>
  <c r="E152" i="10" s="1"/>
  <c r="M152" i="1" l="1"/>
  <c r="L152" i="1"/>
  <c r="Q152" i="1"/>
  <c r="P152" i="1"/>
  <c r="O152" i="1"/>
  <c r="N152" i="1"/>
  <c r="D153" i="1"/>
  <c r="K153" i="1"/>
  <c r="B155" i="1"/>
  <c r="J152" i="1"/>
  <c r="I152" i="1"/>
  <c r="H152" i="1"/>
  <c r="G152" i="1"/>
  <c r="F152" i="1"/>
  <c r="E152" i="1"/>
  <c r="L152" i="10"/>
  <c r="K152" i="10"/>
  <c r="J152" i="10"/>
  <c r="G152" i="10"/>
  <c r="I152" i="10"/>
  <c r="H152" i="10"/>
  <c r="A154" i="10"/>
  <c r="B154" i="10" s="1"/>
  <c r="D153" i="10"/>
  <c r="E153" i="10" s="1"/>
  <c r="P153" i="1" l="1"/>
  <c r="O153" i="1"/>
  <c r="N153" i="1"/>
  <c r="Q153" i="1"/>
  <c r="M153" i="1"/>
  <c r="L153" i="1"/>
  <c r="D154" i="1"/>
  <c r="B156" i="1"/>
  <c r="K154" i="1"/>
  <c r="J153" i="1"/>
  <c r="I153" i="1"/>
  <c r="H153" i="1"/>
  <c r="F153" i="1"/>
  <c r="G153" i="1"/>
  <c r="E153" i="1"/>
  <c r="L153" i="10"/>
  <c r="K153" i="10"/>
  <c r="J153" i="10"/>
  <c r="G153" i="10"/>
  <c r="I153" i="10"/>
  <c r="H153" i="10"/>
  <c r="A155" i="10"/>
  <c r="B155" i="10" s="1"/>
  <c r="D154" i="10"/>
  <c r="E154" i="10" s="1"/>
  <c r="M154" i="1" l="1"/>
  <c r="P154" i="1"/>
  <c r="O154" i="1"/>
  <c r="N154" i="1"/>
  <c r="L154" i="1"/>
  <c r="Q154" i="1"/>
  <c r="K155" i="1"/>
  <c r="D155" i="1"/>
  <c r="B157" i="1"/>
  <c r="J154" i="1"/>
  <c r="I154" i="1"/>
  <c r="H154" i="1"/>
  <c r="G154" i="1"/>
  <c r="F154" i="1"/>
  <c r="E154" i="1"/>
  <c r="L154" i="10"/>
  <c r="K154" i="10"/>
  <c r="J154" i="10"/>
  <c r="G154" i="10"/>
  <c r="I154" i="10"/>
  <c r="H154" i="10"/>
  <c r="A156" i="10"/>
  <c r="B156" i="10" s="1"/>
  <c r="D155" i="10"/>
  <c r="E155" i="10" s="1"/>
  <c r="Q155" i="1" l="1"/>
  <c r="P155" i="1"/>
  <c r="O155" i="1"/>
  <c r="N155" i="1"/>
  <c r="M155" i="1"/>
  <c r="L155" i="1"/>
  <c r="K156" i="1"/>
  <c r="B158" i="1"/>
  <c r="D156" i="1"/>
  <c r="F155" i="1"/>
  <c r="G155" i="1"/>
  <c r="J155" i="1"/>
  <c r="I155" i="1"/>
  <c r="H155" i="1"/>
  <c r="E155" i="1"/>
  <c r="L155" i="10"/>
  <c r="K155" i="10"/>
  <c r="J155" i="10"/>
  <c r="I155" i="10"/>
  <c r="G155" i="10"/>
  <c r="H155" i="10"/>
  <c r="A157" i="10"/>
  <c r="B157" i="10" s="1"/>
  <c r="D156" i="10"/>
  <c r="E156" i="10" s="1"/>
  <c r="J156" i="1" l="1"/>
  <c r="I156" i="1"/>
  <c r="H156" i="1"/>
  <c r="E156" i="1"/>
  <c r="F156" i="1"/>
  <c r="G156" i="1"/>
  <c r="K157" i="1"/>
  <c r="D157" i="1"/>
  <c r="B159" i="1"/>
  <c r="M156" i="1"/>
  <c r="Q156" i="1"/>
  <c r="O156" i="1"/>
  <c r="P156" i="1"/>
  <c r="N156" i="1"/>
  <c r="L156" i="1"/>
  <c r="L156" i="10"/>
  <c r="K156" i="10"/>
  <c r="I156" i="10"/>
  <c r="J156" i="10"/>
  <c r="G156" i="10"/>
  <c r="H156" i="10"/>
  <c r="A158" i="10"/>
  <c r="B158" i="10" s="1"/>
  <c r="D157" i="10"/>
  <c r="E157" i="10" s="1"/>
  <c r="E157" i="1" l="1"/>
  <c r="H157" i="1"/>
  <c r="F157" i="1"/>
  <c r="G157" i="1"/>
  <c r="J157" i="1"/>
  <c r="I157" i="1"/>
  <c r="K158" i="1"/>
  <c r="D158" i="1"/>
  <c r="B160" i="1"/>
  <c r="N157" i="1"/>
  <c r="M157" i="1"/>
  <c r="P157" i="1"/>
  <c r="O157" i="1"/>
  <c r="L157" i="1"/>
  <c r="Q157" i="1"/>
  <c r="L157" i="10"/>
  <c r="K157" i="10"/>
  <c r="J157" i="10"/>
  <c r="I157" i="10"/>
  <c r="H157" i="10"/>
  <c r="G157" i="10"/>
  <c r="A159" i="10"/>
  <c r="B159" i="10" s="1"/>
  <c r="D158" i="10"/>
  <c r="E158" i="10" s="1"/>
  <c r="G158" i="1" l="1"/>
  <c r="J158" i="1"/>
  <c r="I158" i="1"/>
  <c r="E158" i="1"/>
  <c r="H158" i="1"/>
  <c r="F158" i="1"/>
  <c r="B161" i="1"/>
  <c r="K159" i="1"/>
  <c r="D159" i="1"/>
  <c r="M158" i="1"/>
  <c r="Q158" i="1"/>
  <c r="L158" i="1"/>
  <c r="P158" i="1"/>
  <c r="O158" i="1"/>
  <c r="N158" i="1"/>
  <c r="L158" i="10"/>
  <c r="I158" i="10"/>
  <c r="J158" i="10"/>
  <c r="K158" i="10"/>
  <c r="H158" i="10"/>
  <c r="G158" i="10"/>
  <c r="A160" i="10"/>
  <c r="B160" i="10" s="1"/>
  <c r="D159" i="10"/>
  <c r="E159" i="10" s="1"/>
  <c r="Q159" i="1" l="1"/>
  <c r="L159" i="1"/>
  <c r="P159" i="1"/>
  <c r="O159" i="1"/>
  <c r="N159" i="1"/>
  <c r="M159" i="1"/>
  <c r="F159" i="1"/>
  <c r="I159" i="1"/>
  <c r="H159" i="1"/>
  <c r="G159" i="1"/>
  <c r="J159" i="1"/>
  <c r="E159" i="1"/>
  <c r="B162" i="1"/>
  <c r="K160" i="1"/>
  <c r="D160" i="1"/>
  <c r="L159" i="10"/>
  <c r="K159" i="10"/>
  <c r="J159" i="10"/>
  <c r="I159" i="10"/>
  <c r="H159" i="10"/>
  <c r="G159" i="10"/>
  <c r="A161" i="10"/>
  <c r="B161" i="10" s="1"/>
  <c r="D160" i="10"/>
  <c r="E160" i="10" s="1"/>
  <c r="I160" i="1" l="1"/>
  <c r="H160" i="1"/>
  <c r="G160" i="1"/>
  <c r="J160" i="1"/>
  <c r="F160" i="1"/>
  <c r="E160" i="1"/>
  <c r="N160" i="1"/>
  <c r="Q160" i="1"/>
  <c r="P160" i="1"/>
  <c r="M160" i="1"/>
  <c r="O160" i="1"/>
  <c r="L160" i="1"/>
  <c r="D161" i="1"/>
  <c r="B163" i="1"/>
  <c r="K161" i="1"/>
  <c r="L160" i="10"/>
  <c r="K160" i="10"/>
  <c r="J160" i="10"/>
  <c r="I160" i="10"/>
  <c r="H160" i="10"/>
  <c r="G160" i="10"/>
  <c r="A162" i="10"/>
  <c r="B162" i="10" s="1"/>
  <c r="D161" i="10"/>
  <c r="E161" i="10" s="1"/>
  <c r="L161" i="1" l="1"/>
  <c r="M161" i="1"/>
  <c r="Q161" i="1"/>
  <c r="P161" i="1"/>
  <c r="O161" i="1"/>
  <c r="N161" i="1"/>
  <c r="D162" i="1"/>
  <c r="B164" i="1"/>
  <c r="K162" i="1"/>
  <c r="I161" i="1"/>
  <c r="H161" i="1"/>
  <c r="G161" i="1"/>
  <c r="J161" i="1"/>
  <c r="F161" i="1"/>
  <c r="E161" i="1"/>
  <c r="L161" i="10"/>
  <c r="K161" i="10"/>
  <c r="J161" i="10"/>
  <c r="I161" i="10"/>
  <c r="H161" i="10"/>
  <c r="G161" i="10"/>
  <c r="A163" i="10"/>
  <c r="B163" i="10" s="1"/>
  <c r="D162" i="10"/>
  <c r="E162" i="10" s="1"/>
  <c r="L162" i="1" l="1"/>
  <c r="Q162" i="1"/>
  <c r="P162" i="1"/>
  <c r="O162" i="1"/>
  <c r="N162" i="1"/>
  <c r="M162" i="1"/>
  <c r="D163" i="1"/>
  <c r="B165" i="1"/>
  <c r="K163" i="1"/>
  <c r="F162" i="1"/>
  <c r="E162" i="1"/>
  <c r="J162" i="1"/>
  <c r="I162" i="1"/>
  <c r="H162" i="1"/>
  <c r="G162" i="1"/>
  <c r="L162" i="10"/>
  <c r="K162" i="10"/>
  <c r="J162" i="10"/>
  <c r="I162" i="10"/>
  <c r="H162" i="10"/>
  <c r="G162" i="10"/>
  <c r="A164" i="10"/>
  <c r="B164" i="10" s="1"/>
  <c r="D163" i="10"/>
  <c r="E163" i="10" s="1"/>
  <c r="J163" i="1" l="1"/>
  <c r="I163" i="1"/>
  <c r="H163" i="1"/>
  <c r="G163" i="1"/>
  <c r="F163" i="1"/>
  <c r="E163" i="1"/>
  <c r="L163" i="1"/>
  <c r="N163" i="1"/>
  <c r="M163" i="1"/>
  <c r="Q163" i="1"/>
  <c r="P163" i="1"/>
  <c r="O163" i="1"/>
  <c r="D164" i="1"/>
  <c r="B166" i="1"/>
  <c r="K164" i="1"/>
  <c r="L163" i="10"/>
  <c r="K163" i="10"/>
  <c r="J163" i="10"/>
  <c r="G163" i="10"/>
  <c r="I163" i="10"/>
  <c r="H163" i="10"/>
  <c r="A165" i="10"/>
  <c r="B165" i="10" s="1"/>
  <c r="D164" i="10"/>
  <c r="E164" i="10" s="1"/>
  <c r="Q164" i="1" l="1"/>
  <c r="P164" i="1"/>
  <c r="O164" i="1"/>
  <c r="L164" i="1"/>
  <c r="N164" i="1"/>
  <c r="M164" i="1"/>
  <c r="D165" i="1"/>
  <c r="K165" i="1"/>
  <c r="B167" i="1"/>
  <c r="G164" i="1"/>
  <c r="F164" i="1"/>
  <c r="E164" i="1"/>
  <c r="J164" i="1"/>
  <c r="I164" i="1"/>
  <c r="H164" i="1"/>
  <c r="L164" i="10"/>
  <c r="K164" i="10"/>
  <c r="J164" i="10"/>
  <c r="G164" i="10"/>
  <c r="I164" i="10"/>
  <c r="H164" i="10"/>
  <c r="A166" i="10"/>
  <c r="B166" i="10" s="1"/>
  <c r="D165" i="10"/>
  <c r="E165" i="10" s="1"/>
  <c r="O165" i="1" l="1"/>
  <c r="N165" i="1"/>
  <c r="M165" i="1"/>
  <c r="Q165" i="1"/>
  <c r="L165" i="1"/>
  <c r="P165" i="1"/>
  <c r="D166" i="1"/>
  <c r="B168" i="1"/>
  <c r="K166" i="1"/>
  <c r="H165" i="1"/>
  <c r="F165" i="1"/>
  <c r="J165" i="1"/>
  <c r="E165" i="1"/>
  <c r="I165" i="1"/>
  <c r="G165" i="1"/>
  <c r="L165" i="10"/>
  <c r="K165" i="10"/>
  <c r="J165" i="10"/>
  <c r="H165" i="10"/>
  <c r="I165" i="10"/>
  <c r="G165" i="10"/>
  <c r="A167" i="10"/>
  <c r="B167" i="10" s="1"/>
  <c r="D166" i="10"/>
  <c r="E166" i="10" s="1"/>
  <c r="E166" i="1" l="1"/>
  <c r="J166" i="1"/>
  <c r="I166" i="1"/>
  <c r="H166" i="1"/>
  <c r="G166" i="1"/>
  <c r="F166" i="1"/>
  <c r="M166" i="1"/>
  <c r="L166" i="1"/>
  <c r="Q166" i="1"/>
  <c r="P166" i="1"/>
  <c r="O166" i="1"/>
  <c r="N166" i="1"/>
  <c r="K167" i="1"/>
  <c r="D167" i="1"/>
  <c r="B169" i="1"/>
  <c r="L166" i="10"/>
  <c r="K166" i="10"/>
  <c r="J166" i="10"/>
  <c r="G166" i="10"/>
  <c r="H166" i="10"/>
  <c r="I166" i="10"/>
  <c r="A168" i="10"/>
  <c r="B168" i="10" s="1"/>
  <c r="D167" i="10"/>
  <c r="E167" i="10" s="1"/>
  <c r="K168" i="1" l="1"/>
  <c r="B170" i="1"/>
  <c r="D168" i="1"/>
  <c r="J167" i="1"/>
  <c r="I167" i="1"/>
  <c r="H167" i="1"/>
  <c r="E167" i="1"/>
  <c r="G167" i="1"/>
  <c r="F167" i="1"/>
  <c r="Q167" i="1"/>
  <c r="P167" i="1"/>
  <c r="O167" i="1"/>
  <c r="N167" i="1"/>
  <c r="M167" i="1"/>
  <c r="L167" i="1"/>
  <c r="L167" i="10"/>
  <c r="K167" i="10"/>
  <c r="J167" i="10"/>
  <c r="I167" i="10"/>
  <c r="G167" i="10"/>
  <c r="H167" i="10"/>
  <c r="A169" i="10"/>
  <c r="B169" i="10" s="1"/>
  <c r="D168" i="10"/>
  <c r="E168" i="10" s="1"/>
  <c r="K169" i="1" l="1"/>
  <c r="D169" i="1"/>
  <c r="B171" i="1"/>
  <c r="G168" i="1"/>
  <c r="F168" i="1"/>
  <c r="J168" i="1"/>
  <c r="I168" i="1"/>
  <c r="H168" i="1"/>
  <c r="E168" i="1"/>
  <c r="Q168" i="1"/>
  <c r="P168" i="1"/>
  <c r="O168" i="1"/>
  <c r="N168" i="1"/>
  <c r="M168" i="1"/>
  <c r="L168" i="1"/>
  <c r="L168" i="10"/>
  <c r="K168" i="10"/>
  <c r="I168" i="10"/>
  <c r="G168" i="10"/>
  <c r="J168" i="10"/>
  <c r="H168" i="10"/>
  <c r="A170" i="10"/>
  <c r="B170" i="10" s="1"/>
  <c r="D169" i="10"/>
  <c r="E169" i="10" s="1"/>
  <c r="K170" i="1" l="1"/>
  <c r="D170" i="1"/>
  <c r="B172" i="1"/>
  <c r="J169" i="1"/>
  <c r="I169" i="1"/>
  <c r="E169" i="1"/>
  <c r="G169" i="1"/>
  <c r="H169" i="1"/>
  <c r="F169" i="1"/>
  <c r="P169" i="1"/>
  <c r="L169" i="1"/>
  <c r="Q169" i="1"/>
  <c r="O169" i="1"/>
  <c r="N169" i="1"/>
  <c r="M169" i="1"/>
  <c r="L169" i="10"/>
  <c r="K169" i="10"/>
  <c r="J169" i="10"/>
  <c r="I169" i="10"/>
  <c r="G169" i="10"/>
  <c r="H169" i="10"/>
  <c r="A171" i="10"/>
  <c r="B171" i="10" s="1"/>
  <c r="D170" i="10"/>
  <c r="E170" i="10" s="1"/>
  <c r="F170" i="1" l="1"/>
  <c r="J170" i="1"/>
  <c r="E170" i="1"/>
  <c r="I170" i="1"/>
  <c r="G170" i="1"/>
  <c r="H170" i="1"/>
  <c r="B173" i="1"/>
  <c r="K171" i="1"/>
  <c r="D171" i="1"/>
  <c r="Q170" i="1"/>
  <c r="P170" i="1"/>
  <c r="O170" i="1"/>
  <c r="N170" i="1"/>
  <c r="L170" i="1"/>
  <c r="M170" i="1"/>
  <c r="L170" i="10"/>
  <c r="I170" i="10"/>
  <c r="K170" i="10"/>
  <c r="J170" i="10"/>
  <c r="G170" i="10"/>
  <c r="H170" i="10"/>
  <c r="A172" i="10"/>
  <c r="B172" i="10" s="1"/>
  <c r="D171" i="10"/>
  <c r="E171" i="10" s="1"/>
  <c r="F171" i="1" l="1"/>
  <c r="G171" i="1"/>
  <c r="J171" i="1"/>
  <c r="E171" i="1"/>
  <c r="I171" i="1"/>
  <c r="H171" i="1"/>
  <c r="B174" i="1"/>
  <c r="K172" i="1"/>
  <c r="D172" i="1"/>
  <c r="Q171" i="1"/>
  <c r="L171" i="1"/>
  <c r="P171" i="1"/>
  <c r="O171" i="1"/>
  <c r="N171" i="1"/>
  <c r="M171" i="1"/>
  <c r="L171" i="10"/>
  <c r="K171" i="10"/>
  <c r="J171" i="10"/>
  <c r="I171" i="10"/>
  <c r="G171" i="10"/>
  <c r="H171" i="10"/>
  <c r="A173" i="10"/>
  <c r="B173" i="10" s="1"/>
  <c r="D172" i="10"/>
  <c r="E172" i="10" s="1"/>
  <c r="Q172" i="1" l="1"/>
  <c r="P172" i="1"/>
  <c r="O172" i="1"/>
  <c r="N172" i="1"/>
  <c r="L172" i="1"/>
  <c r="M172" i="1"/>
  <c r="G172" i="1"/>
  <c r="J172" i="1"/>
  <c r="F172" i="1"/>
  <c r="E172" i="1"/>
  <c r="I172" i="1"/>
  <c r="H172" i="1"/>
  <c r="D173" i="1"/>
  <c r="B175" i="1"/>
  <c r="K173" i="1"/>
  <c r="L172" i="10"/>
  <c r="K172" i="10"/>
  <c r="J172" i="10"/>
  <c r="I172" i="10"/>
  <c r="G172" i="10"/>
  <c r="H172" i="10"/>
  <c r="A174" i="10"/>
  <c r="B174" i="10" s="1"/>
  <c r="D173" i="10"/>
  <c r="E173" i="10" s="1"/>
  <c r="D174" i="1" l="1"/>
  <c r="B176" i="1"/>
  <c r="K174" i="1"/>
  <c r="N173" i="1"/>
  <c r="Q173" i="1"/>
  <c r="L173" i="1"/>
  <c r="P173" i="1"/>
  <c r="O173" i="1"/>
  <c r="M173" i="1"/>
  <c r="F173" i="1"/>
  <c r="E173" i="1"/>
  <c r="J173" i="1"/>
  <c r="I173" i="1"/>
  <c r="H173" i="1"/>
  <c r="G173" i="1"/>
  <c r="L173" i="10"/>
  <c r="K173" i="10"/>
  <c r="J173" i="10"/>
  <c r="I173" i="10"/>
  <c r="G173" i="10"/>
  <c r="H173" i="10"/>
  <c r="A175" i="10"/>
  <c r="B175" i="10" s="1"/>
  <c r="D174" i="10"/>
  <c r="E174" i="10" s="1"/>
  <c r="D175" i="1" l="1"/>
  <c r="B177" i="1"/>
  <c r="K175" i="1"/>
  <c r="Q174" i="1"/>
  <c r="P174" i="1"/>
  <c r="O174" i="1"/>
  <c r="N174" i="1"/>
  <c r="M174" i="1"/>
  <c r="L174" i="1"/>
  <c r="J174" i="1"/>
  <c r="I174" i="1"/>
  <c r="H174" i="1"/>
  <c r="G174" i="1"/>
  <c r="F174" i="1"/>
  <c r="E174" i="1"/>
  <c r="L174" i="10"/>
  <c r="K174" i="10"/>
  <c r="I174" i="10"/>
  <c r="J174" i="10"/>
  <c r="G174" i="10"/>
  <c r="H174" i="10"/>
  <c r="A176" i="10"/>
  <c r="B176" i="10" s="1"/>
  <c r="D175" i="10"/>
  <c r="E175" i="10" s="1"/>
  <c r="Q175" i="1" l="1"/>
  <c r="P175" i="1"/>
  <c r="M175" i="1"/>
  <c r="L175" i="1"/>
  <c r="O175" i="1"/>
  <c r="N175" i="1"/>
  <c r="D176" i="1"/>
  <c r="B178" i="1"/>
  <c r="K176" i="1"/>
  <c r="J175" i="1"/>
  <c r="I175" i="1"/>
  <c r="H175" i="1"/>
  <c r="G175" i="1"/>
  <c r="F175" i="1"/>
  <c r="E175" i="1"/>
  <c r="L175" i="10"/>
  <c r="K175" i="10"/>
  <c r="J175" i="10"/>
  <c r="G175" i="10"/>
  <c r="I175" i="10"/>
  <c r="H175" i="10"/>
  <c r="A177" i="10"/>
  <c r="B177" i="10" s="1"/>
  <c r="D176" i="10"/>
  <c r="E176" i="10" s="1"/>
  <c r="M176" i="1" l="1"/>
  <c r="L176" i="1"/>
  <c r="N176" i="1"/>
  <c r="O176" i="1"/>
  <c r="Q176" i="1"/>
  <c r="P176" i="1"/>
  <c r="D177" i="1"/>
  <c r="K177" i="1"/>
  <c r="B179" i="1"/>
  <c r="J176" i="1"/>
  <c r="I176" i="1"/>
  <c r="H176" i="1"/>
  <c r="G176" i="1"/>
  <c r="F176" i="1"/>
  <c r="E176" i="1"/>
  <c r="L176" i="10"/>
  <c r="K176" i="10"/>
  <c r="J176" i="10"/>
  <c r="G176" i="10"/>
  <c r="I176" i="10"/>
  <c r="H176" i="10"/>
  <c r="A178" i="10"/>
  <c r="B178" i="10" s="1"/>
  <c r="D177" i="10"/>
  <c r="E177" i="10" s="1"/>
  <c r="Q177" i="1" l="1"/>
  <c r="P177" i="1"/>
  <c r="L177" i="1"/>
  <c r="O177" i="1"/>
  <c r="N177" i="1"/>
  <c r="M177" i="1"/>
  <c r="D178" i="1"/>
  <c r="B180" i="1"/>
  <c r="K178" i="1"/>
  <c r="J177" i="1"/>
  <c r="I177" i="1"/>
  <c r="G177" i="1"/>
  <c r="F177" i="1"/>
  <c r="H177" i="1"/>
  <c r="E177" i="1"/>
  <c r="L177" i="10"/>
  <c r="K177" i="10"/>
  <c r="J177" i="10"/>
  <c r="I177" i="10"/>
  <c r="G177" i="10"/>
  <c r="H177" i="10"/>
  <c r="A179" i="10"/>
  <c r="B179" i="10" s="1"/>
  <c r="D178" i="10"/>
  <c r="E178" i="10" s="1"/>
  <c r="J178" i="1" l="1"/>
  <c r="E178" i="1"/>
  <c r="I178" i="1"/>
  <c r="H178" i="1"/>
  <c r="G178" i="1"/>
  <c r="F178" i="1"/>
  <c r="M178" i="1"/>
  <c r="Q178" i="1"/>
  <c r="N178" i="1"/>
  <c r="P178" i="1"/>
  <c r="O178" i="1"/>
  <c r="L178" i="1"/>
  <c r="K179" i="1"/>
  <c r="D179" i="1"/>
  <c r="B181" i="1"/>
  <c r="L178" i="10"/>
  <c r="K178" i="10"/>
  <c r="J178" i="10"/>
  <c r="G178" i="10"/>
  <c r="I178" i="10"/>
  <c r="H178" i="10"/>
  <c r="A180" i="10"/>
  <c r="B180" i="10" s="1"/>
  <c r="D179" i="10"/>
  <c r="E179" i="10" s="1"/>
  <c r="K180" i="1" l="1"/>
  <c r="B182" i="1"/>
  <c r="D180" i="1"/>
  <c r="J179" i="1"/>
  <c r="I179" i="1"/>
  <c r="H179" i="1"/>
  <c r="E179" i="1"/>
  <c r="G179" i="1"/>
  <c r="F179" i="1"/>
  <c r="Q179" i="1"/>
  <c r="P179" i="1"/>
  <c r="O179" i="1"/>
  <c r="N179" i="1"/>
  <c r="M179" i="1"/>
  <c r="L179" i="1"/>
  <c r="L179" i="10"/>
  <c r="K179" i="10"/>
  <c r="J179" i="10"/>
  <c r="I179" i="10"/>
  <c r="G179" i="10"/>
  <c r="H179" i="10"/>
  <c r="A181" i="10"/>
  <c r="B181" i="10" s="1"/>
  <c r="D180" i="10"/>
  <c r="E180" i="10" s="1"/>
  <c r="K181" i="1" l="1"/>
  <c r="D181" i="1"/>
  <c r="B183" i="1"/>
  <c r="J180" i="1"/>
  <c r="I180" i="1"/>
  <c r="H180" i="1"/>
  <c r="E180" i="1"/>
  <c r="G180" i="1"/>
  <c r="F180" i="1"/>
  <c r="O180" i="1"/>
  <c r="N180" i="1"/>
  <c r="M180" i="1"/>
  <c r="Q180" i="1"/>
  <c r="P180" i="1"/>
  <c r="L180" i="1"/>
  <c r="L180" i="10"/>
  <c r="K180" i="10"/>
  <c r="I180" i="10"/>
  <c r="G180" i="10"/>
  <c r="J180" i="10"/>
  <c r="H180" i="10"/>
  <c r="A182" i="10"/>
  <c r="B182" i="10" s="1"/>
  <c r="D181" i="10"/>
  <c r="E181" i="10" s="1"/>
  <c r="K182" i="1" l="1"/>
  <c r="D182" i="1"/>
  <c r="B184" i="1"/>
  <c r="E181" i="1"/>
  <c r="H181" i="1"/>
  <c r="G181" i="1"/>
  <c r="F181" i="1"/>
  <c r="J181" i="1"/>
  <c r="I181" i="1"/>
  <c r="Q181" i="1"/>
  <c r="P181" i="1"/>
  <c r="L181" i="1"/>
  <c r="O181" i="1"/>
  <c r="M181" i="1"/>
  <c r="N181" i="1"/>
  <c r="L181" i="10"/>
  <c r="K181" i="10"/>
  <c r="I181" i="10"/>
  <c r="H181" i="10"/>
  <c r="J181" i="10"/>
  <c r="G181" i="10"/>
  <c r="A183" i="10"/>
  <c r="B183" i="10" s="1"/>
  <c r="D182" i="10"/>
  <c r="E182" i="10" s="1"/>
  <c r="J182" i="1" l="1"/>
  <c r="E182" i="1"/>
  <c r="I182" i="1"/>
  <c r="H182" i="1"/>
  <c r="G182" i="1"/>
  <c r="F182" i="1"/>
  <c r="B185" i="1"/>
  <c r="K183" i="1"/>
  <c r="D183" i="1"/>
  <c r="P182" i="1"/>
  <c r="O182" i="1"/>
  <c r="M182" i="1"/>
  <c r="N182" i="1"/>
  <c r="L182" i="1"/>
  <c r="Q182" i="1"/>
  <c r="L182" i="10"/>
  <c r="I182" i="10"/>
  <c r="K182" i="10"/>
  <c r="H182" i="10"/>
  <c r="J182" i="10"/>
  <c r="G182" i="10"/>
  <c r="A184" i="10"/>
  <c r="B184" i="10" s="1"/>
  <c r="D183" i="10"/>
  <c r="E183" i="10" s="1"/>
  <c r="M183" i="1" l="1"/>
  <c r="Q183" i="1"/>
  <c r="P183" i="1"/>
  <c r="O183" i="1"/>
  <c r="N183" i="1"/>
  <c r="L183" i="1"/>
  <c r="F183" i="1"/>
  <c r="E183" i="1"/>
  <c r="J183" i="1"/>
  <c r="I183" i="1"/>
  <c r="H183" i="1"/>
  <c r="G183" i="1"/>
  <c r="B186" i="1"/>
  <c r="K184" i="1"/>
  <c r="D184" i="1"/>
  <c r="L183" i="10"/>
  <c r="K183" i="10"/>
  <c r="J183" i="10"/>
  <c r="I183" i="10"/>
  <c r="H183" i="10"/>
  <c r="G183" i="10"/>
  <c r="A185" i="10"/>
  <c r="B185" i="10" s="1"/>
  <c r="D184" i="10"/>
  <c r="E184" i="10" s="1"/>
  <c r="J184" i="1" l="1"/>
  <c r="I184" i="1"/>
  <c r="H184" i="1"/>
  <c r="G184" i="1"/>
  <c r="F184" i="1"/>
  <c r="E184" i="1"/>
  <c r="Q184" i="1"/>
  <c r="P184" i="1"/>
  <c r="O184" i="1"/>
  <c r="N184" i="1"/>
  <c r="L184" i="1"/>
  <c r="M184" i="1"/>
  <c r="D185" i="1"/>
  <c r="B187" i="1"/>
  <c r="K185" i="1"/>
  <c r="L184" i="10"/>
  <c r="K184" i="10"/>
  <c r="J184" i="10"/>
  <c r="I184" i="10"/>
  <c r="H184" i="10"/>
  <c r="G184" i="10"/>
  <c r="A186" i="10"/>
  <c r="B186" i="10" s="1"/>
  <c r="D185" i="10"/>
  <c r="E185" i="10" s="1"/>
  <c r="Q185" i="1" l="1"/>
  <c r="P185" i="1"/>
  <c r="O185" i="1"/>
  <c r="L185" i="1"/>
  <c r="M185" i="1"/>
  <c r="N185" i="1"/>
  <c r="D186" i="1"/>
  <c r="B188" i="1"/>
  <c r="K186" i="1"/>
  <c r="J185" i="1"/>
  <c r="I185" i="1"/>
  <c r="H185" i="1"/>
  <c r="G185" i="1"/>
  <c r="F185" i="1"/>
  <c r="E185" i="1"/>
  <c r="L185" i="10"/>
  <c r="K185" i="10"/>
  <c r="J185" i="10"/>
  <c r="I185" i="10"/>
  <c r="H185" i="10"/>
  <c r="G185" i="10"/>
  <c r="A187" i="10"/>
  <c r="B187" i="10" s="1"/>
  <c r="D186" i="10"/>
  <c r="E186" i="10" s="1"/>
  <c r="F186" i="1" l="1"/>
  <c r="E186" i="1"/>
  <c r="J186" i="1"/>
  <c r="I186" i="1"/>
  <c r="H186" i="1"/>
  <c r="G186" i="1"/>
  <c r="N186" i="1"/>
  <c r="M186" i="1"/>
  <c r="Q186" i="1"/>
  <c r="L186" i="1"/>
  <c r="P186" i="1"/>
  <c r="O186" i="1"/>
  <c r="D187" i="1"/>
  <c r="B189" i="1"/>
  <c r="K187" i="1"/>
  <c r="L186" i="10"/>
  <c r="K186" i="10"/>
  <c r="J186" i="10"/>
  <c r="I186" i="10"/>
  <c r="G186" i="10"/>
  <c r="H186" i="10"/>
  <c r="A188" i="10"/>
  <c r="B188" i="10" s="1"/>
  <c r="D187" i="10"/>
  <c r="E187" i="10" s="1"/>
  <c r="D188" i="1" l="1"/>
  <c r="B190" i="1"/>
  <c r="K188" i="1"/>
  <c r="M187" i="1"/>
  <c r="O187" i="1"/>
  <c r="Q187" i="1"/>
  <c r="P187" i="1"/>
  <c r="N187" i="1"/>
  <c r="L187" i="1"/>
  <c r="G187" i="1"/>
  <c r="J187" i="1"/>
  <c r="I187" i="1"/>
  <c r="H187" i="1"/>
  <c r="F187" i="1"/>
  <c r="E187" i="1"/>
  <c r="L187" i="10"/>
  <c r="K187" i="10"/>
  <c r="J187" i="10"/>
  <c r="G187" i="10"/>
  <c r="I187" i="10"/>
  <c r="H187" i="10"/>
  <c r="A189" i="10"/>
  <c r="B189" i="10" s="1"/>
  <c r="D188" i="10"/>
  <c r="E188" i="10" s="1"/>
  <c r="D189" i="1" l="1"/>
  <c r="K189" i="1"/>
  <c r="B191" i="1"/>
  <c r="L188" i="1"/>
  <c r="Q188" i="1"/>
  <c r="P188" i="1"/>
  <c r="O188" i="1"/>
  <c r="N188" i="1"/>
  <c r="M188" i="1"/>
  <c r="E188" i="1"/>
  <c r="H188" i="1"/>
  <c r="G188" i="1"/>
  <c r="F188" i="1"/>
  <c r="J188" i="1"/>
  <c r="I188" i="1"/>
  <c r="L188" i="10"/>
  <c r="K188" i="10"/>
  <c r="J188" i="10"/>
  <c r="G188" i="10"/>
  <c r="I188" i="10"/>
  <c r="H188" i="10"/>
  <c r="A190" i="10"/>
  <c r="B190" i="10" s="1"/>
  <c r="D189" i="10"/>
  <c r="E189" i="10" s="1"/>
  <c r="D190" i="1" l="1"/>
  <c r="B192" i="1"/>
  <c r="K190" i="1"/>
  <c r="M189" i="1"/>
  <c r="L189" i="1"/>
  <c r="Q189" i="1"/>
  <c r="P189" i="1"/>
  <c r="O189" i="1"/>
  <c r="N189" i="1"/>
  <c r="E189" i="1"/>
  <c r="J189" i="1"/>
  <c r="G189" i="1"/>
  <c r="F189" i="1"/>
  <c r="I189" i="1"/>
  <c r="H189" i="1"/>
  <c r="L189" i="10"/>
  <c r="K189" i="10"/>
  <c r="J189" i="10"/>
  <c r="G189" i="10"/>
  <c r="I189" i="10"/>
  <c r="H189" i="10"/>
  <c r="A191" i="10"/>
  <c r="B191" i="10" s="1"/>
  <c r="D190" i="10"/>
  <c r="E190" i="10" s="1"/>
  <c r="M190" i="1" l="1"/>
  <c r="P190" i="1"/>
  <c r="O190" i="1"/>
  <c r="N190" i="1"/>
  <c r="L190" i="1"/>
  <c r="Q190" i="1"/>
  <c r="K191" i="1"/>
  <c r="D191" i="1"/>
  <c r="B193" i="1"/>
  <c r="G190" i="1"/>
  <c r="F190" i="1"/>
  <c r="J190" i="1"/>
  <c r="I190" i="1"/>
  <c r="E190" i="1"/>
  <c r="H190" i="1"/>
  <c r="L190" i="10"/>
  <c r="K190" i="10"/>
  <c r="J190" i="10"/>
  <c r="G190" i="10"/>
  <c r="I190" i="10"/>
  <c r="H190" i="10"/>
  <c r="A192" i="10"/>
  <c r="B192" i="10" s="1"/>
  <c r="D191" i="10"/>
  <c r="E191" i="10" s="1"/>
  <c r="H191" i="1" l="1"/>
  <c r="E191" i="1"/>
  <c r="G191" i="1"/>
  <c r="F191" i="1"/>
  <c r="J191" i="1"/>
  <c r="I191" i="1"/>
  <c r="K192" i="1"/>
  <c r="B194" i="1"/>
  <c r="D192" i="1"/>
  <c r="N191" i="1"/>
  <c r="M191" i="1"/>
  <c r="L191" i="1"/>
  <c r="Q191" i="1"/>
  <c r="P191" i="1"/>
  <c r="O191" i="1"/>
  <c r="L191" i="10"/>
  <c r="K191" i="10"/>
  <c r="J191" i="10"/>
  <c r="I191" i="10"/>
  <c r="G191" i="10"/>
  <c r="H191" i="10"/>
  <c r="A193" i="10"/>
  <c r="B193" i="10" s="1"/>
  <c r="D192" i="10"/>
  <c r="E192" i="10" s="1"/>
  <c r="G192" i="1" l="1"/>
  <c r="F192" i="1"/>
  <c r="J192" i="1"/>
  <c r="I192" i="1"/>
  <c r="H192" i="1"/>
  <c r="E192" i="1"/>
  <c r="K193" i="1"/>
  <c r="D193" i="1"/>
  <c r="B195" i="1"/>
  <c r="N192" i="1"/>
  <c r="M192" i="1"/>
  <c r="Q192" i="1"/>
  <c r="P192" i="1"/>
  <c r="L192" i="1"/>
  <c r="O192" i="1"/>
  <c r="L192" i="10"/>
  <c r="K192" i="10"/>
  <c r="J192" i="10"/>
  <c r="I192" i="10"/>
  <c r="G192" i="10"/>
  <c r="H192" i="10"/>
  <c r="A194" i="10"/>
  <c r="B194" i="10" s="1"/>
  <c r="D193" i="10"/>
  <c r="E193" i="10" s="1"/>
  <c r="J193" i="1" l="1"/>
  <c r="I193" i="1"/>
  <c r="H193" i="1"/>
  <c r="E193" i="1"/>
  <c r="G193" i="1"/>
  <c r="F193" i="1"/>
  <c r="K194" i="1"/>
  <c r="D194" i="1"/>
  <c r="B196" i="1"/>
  <c r="O193" i="1"/>
  <c r="L193" i="1"/>
  <c r="N193" i="1"/>
  <c r="Q193" i="1"/>
  <c r="P193" i="1"/>
  <c r="M193" i="1"/>
  <c r="L193" i="10"/>
  <c r="K193" i="10"/>
  <c r="J193" i="10"/>
  <c r="I193" i="10"/>
  <c r="H193" i="10"/>
  <c r="G193" i="10"/>
  <c r="A195" i="10"/>
  <c r="B195" i="10" s="1"/>
  <c r="D194" i="10"/>
  <c r="E194" i="10" s="1"/>
  <c r="F194" i="1" l="1"/>
  <c r="J194" i="1"/>
  <c r="H194" i="1"/>
  <c r="E194" i="1"/>
  <c r="G194" i="1"/>
  <c r="I194" i="1"/>
  <c r="B197" i="1"/>
  <c r="K195" i="1"/>
  <c r="D195" i="1"/>
  <c r="Q194" i="1"/>
  <c r="L194" i="1"/>
  <c r="P194" i="1"/>
  <c r="O194" i="1"/>
  <c r="N194" i="1"/>
  <c r="M194" i="1"/>
  <c r="L194" i="10"/>
  <c r="J194" i="10"/>
  <c r="I194" i="10"/>
  <c r="K194" i="10"/>
  <c r="H194" i="10"/>
  <c r="G194" i="10"/>
  <c r="A196" i="10"/>
  <c r="B196" i="10" s="1"/>
  <c r="D195" i="10"/>
  <c r="E195" i="10" s="1"/>
  <c r="Q195" i="1" l="1"/>
  <c r="P195" i="1"/>
  <c r="O195" i="1"/>
  <c r="N195" i="1"/>
  <c r="L195" i="1"/>
  <c r="M195" i="1"/>
  <c r="F195" i="1"/>
  <c r="I195" i="1"/>
  <c r="H195" i="1"/>
  <c r="G195" i="1"/>
  <c r="J195" i="1"/>
  <c r="E195" i="1"/>
  <c r="B198" i="1"/>
  <c r="K196" i="1"/>
  <c r="D196" i="1"/>
  <c r="L195" i="10"/>
  <c r="K195" i="10"/>
  <c r="J195" i="10"/>
  <c r="I195" i="10"/>
  <c r="H195" i="10"/>
  <c r="G195" i="10"/>
  <c r="A197" i="10"/>
  <c r="B197" i="10" s="1"/>
  <c r="D196" i="10"/>
  <c r="E196" i="10" s="1"/>
  <c r="G196" i="1" l="1"/>
  <c r="J196" i="1"/>
  <c r="F196" i="1"/>
  <c r="E196" i="1"/>
  <c r="I196" i="1"/>
  <c r="H196" i="1"/>
  <c r="N196" i="1"/>
  <c r="L196" i="1"/>
  <c r="Q196" i="1"/>
  <c r="P196" i="1"/>
  <c r="O196" i="1"/>
  <c r="M196" i="1"/>
  <c r="D197" i="1"/>
  <c r="B199" i="1"/>
  <c r="K197" i="1"/>
  <c r="L196" i="10"/>
  <c r="K196" i="10"/>
  <c r="J196" i="10"/>
  <c r="I196" i="10"/>
  <c r="H196" i="10"/>
  <c r="G196" i="10"/>
  <c r="A198" i="10"/>
  <c r="B198" i="10" s="1"/>
  <c r="D197" i="10"/>
  <c r="E197" i="10" s="1"/>
  <c r="O197" i="1" l="1"/>
  <c r="L197" i="1"/>
  <c r="Q197" i="1"/>
  <c r="P197" i="1"/>
  <c r="M197" i="1"/>
  <c r="N197" i="1"/>
  <c r="D198" i="1"/>
  <c r="B200" i="1"/>
  <c r="K198" i="1"/>
  <c r="J197" i="1"/>
  <c r="F197" i="1"/>
  <c r="E197" i="1"/>
  <c r="I197" i="1"/>
  <c r="H197" i="1"/>
  <c r="G197" i="1"/>
  <c r="L197" i="10"/>
  <c r="K197" i="10"/>
  <c r="J197" i="10"/>
  <c r="I197" i="10"/>
  <c r="H197" i="10"/>
  <c r="G197" i="10"/>
  <c r="A199" i="10"/>
  <c r="B199" i="10" s="1"/>
  <c r="D198" i="10"/>
  <c r="E198" i="10" s="1"/>
  <c r="J198" i="1" l="1"/>
  <c r="I198" i="1"/>
  <c r="H198" i="1"/>
  <c r="G198" i="1"/>
  <c r="F198" i="1"/>
  <c r="E198" i="1"/>
  <c r="Q198" i="1"/>
  <c r="P198" i="1"/>
  <c r="O198" i="1"/>
  <c r="N198" i="1"/>
  <c r="L198" i="1"/>
  <c r="M198" i="1"/>
  <c r="D199" i="1"/>
  <c r="B201" i="1"/>
  <c r="K199" i="1"/>
  <c r="L198" i="10"/>
  <c r="K198" i="10"/>
  <c r="J198" i="10"/>
  <c r="I198" i="10"/>
  <c r="H198" i="10"/>
  <c r="G198" i="10"/>
  <c r="A200" i="10"/>
  <c r="B200" i="10" s="1"/>
  <c r="D199" i="10"/>
  <c r="E199" i="10" s="1"/>
  <c r="L199" i="1" l="1"/>
  <c r="P199" i="1"/>
  <c r="Q199" i="1"/>
  <c r="O199" i="1"/>
  <c r="N199" i="1"/>
  <c r="M199" i="1"/>
  <c r="D200" i="1"/>
  <c r="B202" i="1"/>
  <c r="K200" i="1"/>
  <c r="J199" i="1"/>
  <c r="I199" i="1"/>
  <c r="H199" i="1"/>
  <c r="F199" i="1"/>
  <c r="G199" i="1"/>
  <c r="E199" i="1"/>
  <c r="L199" i="10"/>
  <c r="K199" i="10"/>
  <c r="J199" i="10"/>
  <c r="G199" i="10"/>
  <c r="I199" i="10"/>
  <c r="H199" i="10"/>
  <c r="A201" i="10"/>
  <c r="B201" i="10" s="1"/>
  <c r="D200" i="10"/>
  <c r="E200" i="10" s="1"/>
  <c r="O200" i="1" l="1"/>
  <c r="L200" i="1"/>
  <c r="P200" i="1"/>
  <c r="N200" i="1"/>
  <c r="M200" i="1"/>
  <c r="Q200" i="1"/>
  <c r="D201" i="1"/>
  <c r="K201" i="1"/>
  <c r="B203" i="1"/>
  <c r="J200" i="1"/>
  <c r="I200" i="1"/>
  <c r="H200" i="1"/>
  <c r="G200" i="1"/>
  <c r="F200" i="1"/>
  <c r="E200" i="1"/>
  <c r="L200" i="10"/>
  <c r="K200" i="10"/>
  <c r="J200" i="10"/>
  <c r="G200" i="10"/>
  <c r="I200" i="10"/>
  <c r="H200" i="10"/>
  <c r="A202" i="10"/>
  <c r="B202" i="10" s="1"/>
  <c r="D201" i="10"/>
  <c r="E201" i="10" s="1"/>
  <c r="O201" i="1" l="1"/>
  <c r="L201" i="1"/>
  <c r="N201" i="1"/>
  <c r="M201" i="1"/>
  <c r="Q201" i="1"/>
  <c r="P201" i="1"/>
  <c r="D202" i="1"/>
  <c r="B204" i="1"/>
  <c r="K202" i="1"/>
  <c r="J201" i="1"/>
  <c r="H201" i="1"/>
  <c r="F201" i="1"/>
  <c r="G201" i="1"/>
  <c r="E201" i="1"/>
  <c r="I201" i="1"/>
  <c r="L201" i="10"/>
  <c r="K201" i="10"/>
  <c r="J201" i="10"/>
  <c r="I201" i="10"/>
  <c r="G201" i="10"/>
  <c r="H201" i="10"/>
  <c r="A203" i="10"/>
  <c r="B203" i="10" s="1"/>
  <c r="D202" i="10"/>
  <c r="E202" i="10" s="1"/>
  <c r="M202" i="1" l="1"/>
  <c r="L202" i="1"/>
  <c r="Q202" i="1"/>
  <c r="P202" i="1"/>
  <c r="O202" i="1"/>
  <c r="N202" i="1"/>
  <c r="K203" i="1"/>
  <c r="D203" i="1"/>
  <c r="B205" i="1"/>
  <c r="J202" i="1"/>
  <c r="I202" i="1"/>
  <c r="H202" i="1"/>
  <c r="F202" i="1"/>
  <c r="G202" i="1"/>
  <c r="E202" i="1"/>
  <c r="L202" i="10"/>
  <c r="K202" i="10"/>
  <c r="J202" i="10"/>
  <c r="G202" i="10"/>
  <c r="I202" i="10"/>
  <c r="H202" i="10"/>
  <c r="A204" i="10"/>
  <c r="B204" i="10" s="1"/>
  <c r="D203" i="10"/>
  <c r="E203" i="10" s="1"/>
  <c r="K204" i="1" l="1"/>
  <c r="B206" i="1"/>
  <c r="D204" i="1"/>
  <c r="H203" i="1"/>
  <c r="E203" i="1"/>
  <c r="F203" i="1"/>
  <c r="G203" i="1"/>
  <c r="J203" i="1"/>
  <c r="I203" i="1"/>
  <c r="Q203" i="1"/>
  <c r="P203" i="1"/>
  <c r="O203" i="1"/>
  <c r="L203" i="1"/>
  <c r="N203" i="1"/>
  <c r="M203" i="1"/>
  <c r="L203" i="10"/>
  <c r="K203" i="10"/>
  <c r="J203" i="10"/>
  <c r="I203" i="10"/>
  <c r="G203" i="10"/>
  <c r="H203" i="10"/>
  <c r="A205" i="10"/>
  <c r="B205" i="10" s="1"/>
  <c r="D204" i="10"/>
  <c r="E204" i="10" s="1"/>
  <c r="K205" i="1" l="1"/>
  <c r="D205" i="1"/>
  <c r="B207" i="1"/>
  <c r="J204" i="1"/>
  <c r="I204" i="1"/>
  <c r="H204" i="1"/>
  <c r="E204" i="1"/>
  <c r="F204" i="1"/>
  <c r="G204" i="1"/>
  <c r="N204" i="1"/>
  <c r="M204" i="1"/>
  <c r="Q204" i="1"/>
  <c r="P204" i="1"/>
  <c r="O204" i="1"/>
  <c r="L204" i="1"/>
  <c r="L204" i="10"/>
  <c r="K204" i="10"/>
  <c r="I204" i="10"/>
  <c r="J204" i="10"/>
  <c r="G204" i="10"/>
  <c r="H204" i="10"/>
  <c r="A206" i="10"/>
  <c r="B206" i="10" s="1"/>
  <c r="D205" i="10"/>
  <c r="E205" i="10" s="1"/>
  <c r="G205" i="1" l="1"/>
  <c r="I205" i="1"/>
  <c r="E205" i="1"/>
  <c r="H205" i="1"/>
  <c r="F205" i="1"/>
  <c r="J205" i="1"/>
  <c r="K206" i="1"/>
  <c r="D206" i="1"/>
  <c r="B208" i="1"/>
  <c r="N205" i="1"/>
  <c r="P205" i="1"/>
  <c r="L205" i="1"/>
  <c r="Q205" i="1"/>
  <c r="M205" i="1"/>
  <c r="O205" i="1"/>
  <c r="L205" i="10"/>
  <c r="K205" i="10"/>
  <c r="I205" i="10"/>
  <c r="J205" i="10"/>
  <c r="H205" i="10"/>
  <c r="G205" i="10"/>
  <c r="A207" i="10"/>
  <c r="B207" i="10" s="1"/>
  <c r="D206" i="10"/>
  <c r="E206" i="10" s="1"/>
  <c r="B209" i="1" l="1"/>
  <c r="K207" i="1"/>
  <c r="D207" i="1"/>
  <c r="M206" i="1"/>
  <c r="Q206" i="1"/>
  <c r="P206" i="1"/>
  <c r="O206" i="1"/>
  <c r="N206" i="1"/>
  <c r="L206" i="1"/>
  <c r="J206" i="1"/>
  <c r="G206" i="1"/>
  <c r="E206" i="1"/>
  <c r="H206" i="1"/>
  <c r="I206" i="1"/>
  <c r="F206" i="1"/>
  <c r="I206" i="10"/>
  <c r="L206" i="10"/>
  <c r="J206" i="10"/>
  <c r="H206" i="10"/>
  <c r="K206" i="10"/>
  <c r="G206" i="10"/>
  <c r="A208" i="10"/>
  <c r="B208" i="10" s="1"/>
  <c r="D207" i="10"/>
  <c r="E207" i="10" s="1"/>
  <c r="E207" i="1" l="1"/>
  <c r="F207" i="1"/>
  <c r="G207" i="1"/>
  <c r="J207" i="1"/>
  <c r="I207" i="1"/>
  <c r="H207" i="1"/>
  <c r="M207" i="1"/>
  <c r="Q207" i="1"/>
  <c r="L207" i="1"/>
  <c r="O207" i="1"/>
  <c r="P207" i="1"/>
  <c r="N207" i="1"/>
  <c r="K208" i="1"/>
  <c r="D208" i="1"/>
  <c r="B210" i="1"/>
  <c r="L207" i="10"/>
  <c r="K207" i="10"/>
  <c r="J207" i="10"/>
  <c r="I207" i="10"/>
  <c r="H207" i="10"/>
  <c r="G207" i="10"/>
  <c r="A209" i="10"/>
  <c r="B209" i="10" s="1"/>
  <c r="D208" i="10"/>
  <c r="E208" i="10" s="1"/>
  <c r="I208" i="1" l="1"/>
  <c r="H208" i="1"/>
  <c r="G208" i="1"/>
  <c r="J208" i="1"/>
  <c r="F208" i="1"/>
  <c r="E208" i="1"/>
  <c r="D209" i="1"/>
  <c r="K209" i="1"/>
  <c r="B211" i="1"/>
  <c r="Q208" i="1"/>
  <c r="L208" i="1"/>
  <c r="P208" i="1"/>
  <c r="O208" i="1"/>
  <c r="N208" i="1"/>
  <c r="M208" i="1"/>
  <c r="L208" i="10"/>
  <c r="K208" i="10"/>
  <c r="J208" i="10"/>
  <c r="I208" i="10"/>
  <c r="G208" i="10"/>
  <c r="H208" i="10"/>
  <c r="A210" i="10"/>
  <c r="B210" i="10" s="1"/>
  <c r="D209" i="10"/>
  <c r="E209" i="10" s="1"/>
  <c r="D210" i="1" l="1"/>
  <c r="B212" i="1"/>
  <c r="K210" i="1"/>
  <c r="L209" i="1"/>
  <c r="M209" i="1"/>
  <c r="Q209" i="1"/>
  <c r="P209" i="1"/>
  <c r="O209" i="1"/>
  <c r="N209" i="1"/>
  <c r="I209" i="1"/>
  <c r="H209" i="1"/>
  <c r="G209" i="1"/>
  <c r="J209" i="1"/>
  <c r="F209" i="1"/>
  <c r="E209" i="1"/>
  <c r="L209" i="10"/>
  <c r="K209" i="10"/>
  <c r="J209" i="10"/>
  <c r="I209" i="10"/>
  <c r="G209" i="10"/>
  <c r="H209" i="10"/>
  <c r="A211" i="10"/>
  <c r="B211" i="10" s="1"/>
  <c r="D210" i="10"/>
  <c r="E210" i="10" s="1"/>
  <c r="P210" i="1" l="1"/>
  <c r="O210" i="1"/>
  <c r="N210" i="1"/>
  <c r="M210" i="1"/>
  <c r="L210" i="1"/>
  <c r="Q210" i="1"/>
  <c r="D211" i="1"/>
  <c r="K211" i="1"/>
  <c r="B213" i="1"/>
  <c r="E210" i="1"/>
  <c r="H210" i="1"/>
  <c r="G210" i="1"/>
  <c r="F210" i="1"/>
  <c r="J210" i="1"/>
  <c r="I210" i="1"/>
  <c r="L210" i="10"/>
  <c r="K210" i="10"/>
  <c r="I210" i="10"/>
  <c r="J210" i="10"/>
  <c r="G210" i="10"/>
  <c r="H210" i="10"/>
  <c r="A212" i="10"/>
  <c r="B212" i="10" s="1"/>
  <c r="D211" i="10"/>
  <c r="E211" i="10" s="1"/>
  <c r="O211" i="1" l="1"/>
  <c r="M211" i="1"/>
  <c r="L211" i="1"/>
  <c r="N211" i="1"/>
  <c r="P211" i="1"/>
  <c r="Q211" i="1"/>
  <c r="D212" i="1"/>
  <c r="K212" i="1"/>
  <c r="B214" i="1"/>
  <c r="E211" i="1"/>
  <c r="J211" i="1"/>
  <c r="I211" i="1"/>
  <c r="H211" i="1"/>
  <c r="G211" i="1"/>
  <c r="F211" i="1"/>
  <c r="L211" i="10"/>
  <c r="K211" i="10"/>
  <c r="J211" i="10"/>
  <c r="G211" i="10"/>
  <c r="I211" i="10"/>
  <c r="H211" i="10"/>
  <c r="A213" i="10"/>
  <c r="B213" i="10" s="1"/>
  <c r="D212" i="10"/>
  <c r="E212" i="10" s="1"/>
  <c r="D213" i="1" l="1"/>
  <c r="K213" i="1"/>
  <c r="B215" i="1"/>
  <c r="J212" i="1"/>
  <c r="I212" i="1"/>
  <c r="E212" i="1"/>
  <c r="H212" i="1"/>
  <c r="G212" i="1"/>
  <c r="F212" i="1"/>
  <c r="L212" i="1"/>
  <c r="Q212" i="1"/>
  <c r="P212" i="1"/>
  <c r="O212" i="1"/>
  <c r="N212" i="1"/>
  <c r="M212" i="1"/>
  <c r="L212" i="10"/>
  <c r="K212" i="10"/>
  <c r="J212" i="10"/>
  <c r="G212" i="10"/>
  <c r="I212" i="10"/>
  <c r="H212" i="10"/>
  <c r="A214" i="10"/>
  <c r="B214" i="10" s="1"/>
  <c r="D213" i="10"/>
  <c r="E213" i="10" s="1"/>
  <c r="O213" i="1" l="1"/>
  <c r="N213" i="1"/>
  <c r="M213" i="1"/>
  <c r="L213" i="1"/>
  <c r="Q213" i="1"/>
  <c r="P213" i="1"/>
  <c r="D214" i="1"/>
  <c r="B216" i="1"/>
  <c r="K214" i="1"/>
  <c r="E213" i="1"/>
  <c r="J213" i="1"/>
  <c r="G213" i="1"/>
  <c r="H213" i="1"/>
  <c r="F213" i="1"/>
  <c r="I213" i="1"/>
  <c r="L213" i="10"/>
  <c r="K213" i="10"/>
  <c r="J213" i="10"/>
  <c r="G213" i="10"/>
  <c r="I213" i="10"/>
  <c r="H213" i="10"/>
  <c r="A215" i="10"/>
  <c r="B215" i="10" s="1"/>
  <c r="D214" i="10"/>
  <c r="E214" i="10" s="1"/>
  <c r="M214" i="1" l="1"/>
  <c r="L214" i="1"/>
  <c r="Q214" i="1"/>
  <c r="N214" i="1"/>
  <c r="O214" i="1"/>
  <c r="P214" i="1"/>
  <c r="K215" i="1"/>
  <c r="D215" i="1"/>
  <c r="B217" i="1"/>
  <c r="I214" i="1"/>
  <c r="H214" i="1"/>
  <c r="G214" i="1"/>
  <c r="F214" i="1"/>
  <c r="E214" i="1"/>
  <c r="J214" i="1"/>
  <c r="L214" i="10"/>
  <c r="K214" i="10"/>
  <c r="J214" i="10"/>
  <c r="G214" i="10"/>
  <c r="I214" i="10"/>
  <c r="H214" i="10"/>
  <c r="A216" i="10"/>
  <c r="B216" i="10" s="1"/>
  <c r="D215" i="10"/>
  <c r="E215" i="10" s="1"/>
  <c r="J215" i="1" l="1"/>
  <c r="I215" i="1"/>
  <c r="H215" i="1"/>
  <c r="E215" i="1"/>
  <c r="G215" i="1"/>
  <c r="F215" i="1"/>
  <c r="K216" i="1"/>
  <c r="B218" i="1"/>
  <c r="D216" i="1"/>
  <c r="P215" i="1"/>
  <c r="O215" i="1"/>
  <c r="N215" i="1"/>
  <c r="M215" i="1"/>
  <c r="L215" i="1"/>
  <c r="Q215" i="1"/>
  <c r="L215" i="10"/>
  <c r="K215" i="10"/>
  <c r="J215" i="10"/>
  <c r="I215" i="10"/>
  <c r="G215" i="10"/>
  <c r="H215" i="10"/>
  <c r="A217" i="10"/>
  <c r="B217" i="10" s="1"/>
  <c r="D216" i="10"/>
  <c r="E216" i="10" s="1"/>
  <c r="G216" i="1" l="1"/>
  <c r="F216" i="1"/>
  <c r="J216" i="1"/>
  <c r="I216" i="1"/>
  <c r="H216" i="1"/>
  <c r="E216" i="1"/>
  <c r="K217" i="1"/>
  <c r="D217" i="1"/>
  <c r="B219" i="1"/>
  <c r="L216" i="1"/>
  <c r="Q216" i="1"/>
  <c r="P216" i="1"/>
  <c r="O216" i="1"/>
  <c r="N216" i="1"/>
  <c r="M216" i="1"/>
  <c r="L216" i="10"/>
  <c r="K216" i="10"/>
  <c r="I216" i="10"/>
  <c r="G216" i="10"/>
  <c r="J216" i="10"/>
  <c r="H216" i="10"/>
  <c r="A218" i="10"/>
  <c r="B218" i="10" s="1"/>
  <c r="D217" i="10"/>
  <c r="E217" i="10" s="1"/>
  <c r="J217" i="1" l="1"/>
  <c r="I217" i="1"/>
  <c r="E217" i="1"/>
  <c r="H217" i="1"/>
  <c r="G217" i="1"/>
  <c r="F217" i="1"/>
  <c r="K218" i="1"/>
  <c r="D218" i="1"/>
  <c r="B220" i="1"/>
  <c r="P217" i="1"/>
  <c r="Q217" i="1"/>
  <c r="O217" i="1"/>
  <c r="N217" i="1"/>
  <c r="M217" i="1"/>
  <c r="L217" i="1"/>
  <c r="L217" i="10"/>
  <c r="K217" i="10"/>
  <c r="I217" i="10"/>
  <c r="H217" i="10"/>
  <c r="J217" i="10"/>
  <c r="G217" i="10"/>
  <c r="A219" i="10"/>
  <c r="B219" i="10" s="1"/>
  <c r="D218" i="10"/>
  <c r="E218" i="10" s="1"/>
  <c r="I218" i="1" l="1"/>
  <c r="F218" i="1"/>
  <c r="J218" i="1"/>
  <c r="E218" i="1"/>
  <c r="H218" i="1"/>
  <c r="G218" i="1"/>
  <c r="B221" i="1"/>
  <c r="K219" i="1"/>
  <c r="D219" i="1"/>
  <c r="P218" i="1"/>
  <c r="O218" i="1"/>
  <c r="N218" i="1"/>
  <c r="L218" i="1"/>
  <c r="Q218" i="1"/>
  <c r="M218" i="1"/>
  <c r="I218" i="10"/>
  <c r="L218" i="10"/>
  <c r="H218" i="10"/>
  <c r="J218" i="10"/>
  <c r="G218" i="10"/>
  <c r="K218" i="10"/>
  <c r="A220" i="10"/>
  <c r="B220" i="10" s="1"/>
  <c r="D219" i="10"/>
  <c r="E219" i="10" s="1"/>
  <c r="Q219" i="1" l="1"/>
  <c r="P219" i="1"/>
  <c r="O219" i="1"/>
  <c r="N219" i="1"/>
  <c r="L219" i="1"/>
  <c r="M219" i="1"/>
  <c r="F219" i="1"/>
  <c r="E219" i="1"/>
  <c r="I219" i="1"/>
  <c r="H219" i="1"/>
  <c r="G219" i="1"/>
  <c r="J219" i="1"/>
  <c r="K220" i="1"/>
  <c r="D220" i="1"/>
  <c r="B222" i="1"/>
  <c r="L219" i="10"/>
  <c r="K219" i="10"/>
  <c r="J219" i="10"/>
  <c r="I219" i="10"/>
  <c r="H219" i="10"/>
  <c r="G219" i="10"/>
  <c r="A221" i="10"/>
  <c r="B221" i="10" s="1"/>
  <c r="D220" i="10"/>
  <c r="E220" i="10" s="1"/>
  <c r="D221" i="1" l="1"/>
  <c r="K221" i="1"/>
  <c r="B223" i="1"/>
  <c r="G220" i="1"/>
  <c r="J220" i="1"/>
  <c r="F220" i="1"/>
  <c r="E220" i="1"/>
  <c r="I220" i="1"/>
  <c r="H220" i="1"/>
  <c r="Q220" i="1"/>
  <c r="P220" i="1"/>
  <c r="O220" i="1"/>
  <c r="N220" i="1"/>
  <c r="L220" i="1"/>
  <c r="M220" i="1"/>
  <c r="L220" i="10"/>
  <c r="K220" i="10"/>
  <c r="J220" i="10"/>
  <c r="I220" i="10"/>
  <c r="H220" i="10"/>
  <c r="G220" i="10"/>
  <c r="A222" i="10"/>
  <c r="B222" i="10" s="1"/>
  <c r="D221" i="10"/>
  <c r="E221" i="10" s="1"/>
  <c r="L221" i="1" l="1"/>
  <c r="Q221" i="1"/>
  <c r="P221" i="1"/>
  <c r="O221" i="1"/>
  <c r="M221" i="1"/>
  <c r="N221" i="1"/>
  <c r="D222" i="1"/>
  <c r="B224" i="1"/>
  <c r="K222" i="1"/>
  <c r="F221" i="1"/>
  <c r="E221" i="1"/>
  <c r="J221" i="1"/>
  <c r="I221" i="1"/>
  <c r="H221" i="1"/>
  <c r="G221" i="1"/>
  <c r="L221" i="10"/>
  <c r="K221" i="10"/>
  <c r="J221" i="10"/>
  <c r="I221" i="10"/>
  <c r="H221" i="10"/>
  <c r="G221" i="10"/>
  <c r="A223" i="10"/>
  <c r="B223" i="10" s="1"/>
  <c r="D222" i="10"/>
  <c r="E222" i="10" s="1"/>
  <c r="J222" i="1" l="1"/>
  <c r="I222" i="1"/>
  <c r="H222" i="1"/>
  <c r="G222" i="1"/>
  <c r="F222" i="1"/>
  <c r="E222" i="1"/>
  <c r="L222" i="1"/>
  <c r="Q222" i="1"/>
  <c r="P222" i="1"/>
  <c r="O222" i="1"/>
  <c r="N222" i="1"/>
  <c r="M222" i="1"/>
  <c r="D223" i="1"/>
  <c r="K223" i="1"/>
  <c r="B225" i="1"/>
  <c r="L222" i="10"/>
  <c r="K222" i="10"/>
  <c r="J222" i="10"/>
  <c r="I222" i="10"/>
  <c r="H222" i="10"/>
  <c r="G222" i="10"/>
  <c r="A224" i="10"/>
  <c r="B224" i="10" s="1"/>
  <c r="D223" i="10"/>
  <c r="E223" i="10" s="1"/>
  <c r="O223" i="1" l="1"/>
  <c r="L223" i="1"/>
  <c r="Q223" i="1"/>
  <c r="P223" i="1"/>
  <c r="N223" i="1"/>
  <c r="M223" i="1"/>
  <c r="D224" i="1"/>
  <c r="K224" i="1"/>
  <c r="B226" i="1"/>
  <c r="J223" i="1"/>
  <c r="I223" i="1"/>
  <c r="H223" i="1"/>
  <c r="F223" i="1"/>
  <c r="G223" i="1"/>
  <c r="E223" i="1"/>
  <c r="L223" i="10"/>
  <c r="K223" i="10"/>
  <c r="J223" i="10"/>
  <c r="G223" i="10"/>
  <c r="I223" i="10"/>
  <c r="H223" i="10"/>
  <c r="A225" i="10"/>
  <c r="B225" i="10" s="1"/>
  <c r="D224" i="10"/>
  <c r="E224" i="10" s="1"/>
  <c r="Q224" i="1" l="1"/>
  <c r="P224" i="1"/>
  <c r="O224" i="1"/>
  <c r="N224" i="1"/>
  <c r="M224" i="1"/>
  <c r="L224" i="1"/>
  <c r="D225" i="1"/>
  <c r="K225" i="1"/>
  <c r="B227" i="1"/>
  <c r="J224" i="1"/>
  <c r="I224" i="1"/>
  <c r="H224" i="1"/>
  <c r="G224" i="1"/>
  <c r="F224" i="1"/>
  <c r="E224" i="1"/>
  <c r="L224" i="10"/>
  <c r="K224" i="10"/>
  <c r="J224" i="10"/>
  <c r="G224" i="10"/>
  <c r="I224" i="10"/>
  <c r="H224" i="10"/>
  <c r="A226" i="10"/>
  <c r="B226" i="10" s="1"/>
  <c r="D225" i="10"/>
  <c r="E225" i="10" s="1"/>
  <c r="D226" i="1" l="1"/>
  <c r="B228" i="1"/>
  <c r="K226" i="1"/>
  <c r="H225" i="1"/>
  <c r="G225" i="1"/>
  <c r="J225" i="1"/>
  <c r="I225" i="1"/>
  <c r="F225" i="1"/>
  <c r="E225" i="1"/>
  <c r="L225" i="1"/>
  <c r="Q225" i="1"/>
  <c r="P225" i="1"/>
  <c r="O225" i="1"/>
  <c r="N225" i="1"/>
  <c r="M225" i="1"/>
  <c r="L225" i="10"/>
  <c r="K225" i="10"/>
  <c r="J225" i="10"/>
  <c r="I225" i="10"/>
  <c r="H225" i="10"/>
  <c r="G225" i="10"/>
  <c r="A227" i="10"/>
  <c r="B227" i="10" s="1"/>
  <c r="D226" i="10"/>
  <c r="E226" i="10" s="1"/>
  <c r="M226" i="1" l="1"/>
  <c r="P226" i="1"/>
  <c r="O226" i="1"/>
  <c r="N226" i="1"/>
  <c r="Q226" i="1"/>
  <c r="L226" i="1"/>
  <c r="K227" i="1"/>
  <c r="D227" i="1"/>
  <c r="B229" i="1"/>
  <c r="J226" i="1"/>
  <c r="I226" i="1"/>
  <c r="H226" i="1"/>
  <c r="F226" i="1"/>
  <c r="G226" i="1"/>
  <c r="E226" i="1"/>
  <c r="L226" i="10"/>
  <c r="K226" i="10"/>
  <c r="J226" i="10"/>
  <c r="G226" i="10"/>
  <c r="I226" i="10"/>
  <c r="H226" i="10"/>
  <c r="A228" i="10"/>
  <c r="B228" i="10" s="1"/>
  <c r="D227" i="10"/>
  <c r="E227" i="10" s="1"/>
  <c r="I227" i="1" l="1"/>
  <c r="H227" i="1"/>
  <c r="E227" i="1"/>
  <c r="F227" i="1"/>
  <c r="J227" i="1"/>
  <c r="G227" i="1"/>
  <c r="K228" i="1"/>
  <c r="B230" i="1"/>
  <c r="D228" i="1"/>
  <c r="L227" i="1"/>
  <c r="Q227" i="1"/>
  <c r="P227" i="1"/>
  <c r="O227" i="1"/>
  <c r="N227" i="1"/>
  <c r="M227" i="1"/>
  <c r="L227" i="10"/>
  <c r="K227" i="10"/>
  <c r="J227" i="10"/>
  <c r="I227" i="10"/>
  <c r="G227" i="10"/>
  <c r="H227" i="10"/>
  <c r="A229" i="10"/>
  <c r="B229" i="10" s="1"/>
  <c r="D228" i="10"/>
  <c r="E228" i="10" s="1"/>
  <c r="J228" i="1" l="1"/>
  <c r="I228" i="1"/>
  <c r="H228" i="1"/>
  <c r="G228" i="1"/>
  <c r="E228" i="1"/>
  <c r="F228" i="1"/>
  <c r="K229" i="1"/>
  <c r="D229" i="1"/>
  <c r="B231" i="1"/>
  <c r="Q228" i="1"/>
  <c r="P228" i="1"/>
  <c r="O228" i="1"/>
  <c r="N228" i="1"/>
  <c r="L228" i="1"/>
  <c r="M228" i="1"/>
  <c r="L228" i="10"/>
  <c r="K228" i="10"/>
  <c r="J228" i="10"/>
  <c r="I228" i="10"/>
  <c r="G228" i="10"/>
  <c r="H228" i="10"/>
  <c r="A230" i="10"/>
  <c r="B230" i="10" s="1"/>
  <c r="D229" i="10"/>
  <c r="E229" i="10" s="1"/>
  <c r="I229" i="1" l="1"/>
  <c r="G229" i="1"/>
  <c r="E229" i="1"/>
  <c r="H229" i="1"/>
  <c r="F229" i="1"/>
  <c r="J229" i="1"/>
  <c r="K230" i="1"/>
  <c r="D230" i="1"/>
  <c r="B232" i="1"/>
  <c r="Q229" i="1"/>
  <c r="P229" i="1"/>
  <c r="M229" i="1"/>
  <c r="O229" i="1"/>
  <c r="L229" i="1"/>
  <c r="N229" i="1"/>
  <c r="L229" i="10"/>
  <c r="K229" i="10"/>
  <c r="J229" i="10"/>
  <c r="I229" i="10"/>
  <c r="G229" i="10"/>
  <c r="H229" i="10"/>
  <c r="A231" i="10"/>
  <c r="B231" i="10" s="1"/>
  <c r="D230" i="10"/>
  <c r="E230" i="10" s="1"/>
  <c r="J230" i="1" l="1"/>
  <c r="I230" i="1"/>
  <c r="G230" i="1"/>
  <c r="E230" i="1"/>
  <c r="H230" i="1"/>
  <c r="F230" i="1"/>
  <c r="K231" i="1"/>
  <c r="D231" i="1"/>
  <c r="B233" i="1"/>
  <c r="Q230" i="1"/>
  <c r="P230" i="1"/>
  <c r="O230" i="1"/>
  <c r="L230" i="1"/>
  <c r="M230" i="1"/>
  <c r="N230" i="1"/>
  <c r="K230" i="10"/>
  <c r="J230" i="10"/>
  <c r="I230" i="10"/>
  <c r="L230" i="10"/>
  <c r="G230" i="10"/>
  <c r="H230" i="10"/>
  <c r="A232" i="10"/>
  <c r="B232" i="10" s="1"/>
  <c r="D231" i="10"/>
  <c r="E231" i="10" s="1"/>
  <c r="E231" i="1" l="1"/>
  <c r="F231" i="1"/>
  <c r="J231" i="1"/>
  <c r="I231" i="1"/>
  <c r="H231" i="1"/>
  <c r="G231" i="1"/>
  <c r="K232" i="1"/>
  <c r="D232" i="1"/>
  <c r="B234" i="1"/>
  <c r="Q231" i="1"/>
  <c r="M231" i="1"/>
  <c r="P231" i="1"/>
  <c r="O231" i="1"/>
  <c r="N231" i="1"/>
  <c r="L231" i="1"/>
  <c r="L231" i="10"/>
  <c r="K231" i="10"/>
  <c r="J231" i="10"/>
  <c r="I231" i="10"/>
  <c r="G231" i="10"/>
  <c r="H231" i="10"/>
  <c r="A233" i="10"/>
  <c r="B233" i="10" s="1"/>
  <c r="D232" i="10"/>
  <c r="E232" i="10" s="1"/>
  <c r="J232" i="1" l="1"/>
  <c r="I232" i="1"/>
  <c r="H232" i="1"/>
  <c r="G232" i="1"/>
  <c r="F232" i="1"/>
  <c r="E232" i="1"/>
  <c r="D233" i="1"/>
  <c r="K233" i="1"/>
  <c r="B235" i="1"/>
  <c r="O232" i="1"/>
  <c r="L232" i="1"/>
  <c r="M232" i="1"/>
  <c r="Q232" i="1"/>
  <c r="P232" i="1"/>
  <c r="N232" i="1"/>
  <c r="L232" i="10"/>
  <c r="K232" i="10"/>
  <c r="J232" i="10"/>
  <c r="I232" i="10"/>
  <c r="G232" i="10"/>
  <c r="H232" i="10"/>
  <c r="A234" i="10"/>
  <c r="B234" i="10" s="1"/>
  <c r="D233" i="10"/>
  <c r="E233" i="10" s="1"/>
  <c r="Q233" i="1" l="1"/>
  <c r="P233" i="1"/>
  <c r="O233" i="1"/>
  <c r="M233" i="1"/>
  <c r="N233" i="1"/>
  <c r="L233" i="1"/>
  <c r="D234" i="1"/>
  <c r="B236" i="1"/>
  <c r="K234" i="1"/>
  <c r="J233" i="1"/>
  <c r="I233" i="1"/>
  <c r="H233" i="1"/>
  <c r="G233" i="1"/>
  <c r="F233" i="1"/>
  <c r="E233" i="1"/>
  <c r="L233" i="10"/>
  <c r="K233" i="10"/>
  <c r="J233" i="10"/>
  <c r="I233" i="10"/>
  <c r="G233" i="10"/>
  <c r="H233" i="10"/>
  <c r="A235" i="10"/>
  <c r="B235" i="10" s="1"/>
  <c r="D234" i="10"/>
  <c r="E234" i="10" s="1"/>
  <c r="D235" i="1" l="1"/>
  <c r="K235" i="1"/>
  <c r="B237" i="1"/>
  <c r="Q234" i="1"/>
  <c r="P234" i="1"/>
  <c r="O234" i="1"/>
  <c r="N234" i="1"/>
  <c r="M234" i="1"/>
  <c r="L234" i="1"/>
  <c r="J234" i="1"/>
  <c r="I234" i="1"/>
  <c r="H234" i="1"/>
  <c r="G234" i="1"/>
  <c r="F234" i="1"/>
  <c r="E234" i="1"/>
  <c r="L234" i="10"/>
  <c r="K234" i="10"/>
  <c r="J234" i="10"/>
  <c r="I234" i="10"/>
  <c r="G234" i="10"/>
  <c r="H234" i="10"/>
  <c r="A236" i="10"/>
  <c r="B236" i="10" s="1"/>
  <c r="D235" i="10"/>
  <c r="E235" i="10" s="1"/>
  <c r="Q235" i="1" l="1"/>
  <c r="M235" i="1"/>
  <c r="P235" i="1"/>
  <c r="O235" i="1"/>
  <c r="L235" i="1"/>
  <c r="N235" i="1"/>
  <c r="D236" i="1"/>
  <c r="K236" i="1"/>
  <c r="B238" i="1"/>
  <c r="E235" i="1"/>
  <c r="J235" i="1"/>
  <c r="I235" i="1"/>
  <c r="H235" i="1"/>
  <c r="G235" i="1"/>
  <c r="F235" i="1"/>
  <c r="L235" i="10"/>
  <c r="K235" i="10"/>
  <c r="J235" i="10"/>
  <c r="G235" i="10"/>
  <c r="I235" i="10"/>
  <c r="H235" i="10"/>
  <c r="A237" i="10"/>
  <c r="B237" i="10" s="1"/>
  <c r="D236" i="10"/>
  <c r="E236" i="10" s="1"/>
  <c r="M236" i="1" l="1"/>
  <c r="Q236" i="1"/>
  <c r="P236" i="1"/>
  <c r="N236" i="1"/>
  <c r="O236" i="1"/>
  <c r="L236" i="1"/>
  <c r="D237" i="1"/>
  <c r="K237" i="1"/>
  <c r="B239" i="1"/>
  <c r="E236" i="1"/>
  <c r="J236" i="1"/>
  <c r="I236" i="1"/>
  <c r="H236" i="1"/>
  <c r="G236" i="1"/>
  <c r="F236" i="1"/>
  <c r="L236" i="10"/>
  <c r="K236" i="10"/>
  <c r="J236" i="10"/>
  <c r="G236" i="10"/>
  <c r="I236" i="10"/>
  <c r="H236" i="10"/>
  <c r="A238" i="10"/>
  <c r="B238" i="10" s="1"/>
  <c r="D237" i="10"/>
  <c r="E237" i="10" s="1"/>
  <c r="D238" i="1" l="1"/>
  <c r="K238" i="1"/>
  <c r="B240" i="1"/>
  <c r="J237" i="1"/>
  <c r="I237" i="1"/>
  <c r="G237" i="1"/>
  <c r="F237" i="1"/>
  <c r="E237" i="1"/>
  <c r="H237" i="1"/>
  <c r="Q237" i="1"/>
  <c r="P237" i="1"/>
  <c r="O237" i="1"/>
  <c r="L237" i="1"/>
  <c r="N237" i="1"/>
  <c r="M237" i="1"/>
  <c r="L237" i="10"/>
  <c r="K237" i="10"/>
  <c r="J237" i="10"/>
  <c r="G237" i="10"/>
  <c r="H237" i="10"/>
  <c r="I237" i="10"/>
  <c r="A239" i="10"/>
  <c r="B239" i="10" s="1"/>
  <c r="D238" i="10"/>
  <c r="E238" i="10" s="1"/>
  <c r="M238" i="1" l="1"/>
  <c r="Q238" i="1"/>
  <c r="P238" i="1"/>
  <c r="O238" i="1"/>
  <c r="N238" i="1"/>
  <c r="L238" i="1"/>
  <c r="K239" i="1"/>
  <c r="D239" i="1"/>
  <c r="B241" i="1"/>
  <c r="E238" i="1"/>
  <c r="J238" i="1"/>
  <c r="I238" i="1"/>
  <c r="H238" i="1"/>
  <c r="G238" i="1"/>
  <c r="F238" i="1"/>
  <c r="L238" i="10"/>
  <c r="K238" i="10"/>
  <c r="J238" i="10"/>
  <c r="G238" i="10"/>
  <c r="H238" i="10"/>
  <c r="I238" i="10"/>
  <c r="A240" i="10"/>
  <c r="B240" i="10" s="1"/>
  <c r="D239" i="10"/>
  <c r="E239" i="10" s="1"/>
  <c r="Q239" i="1" l="1"/>
  <c r="P239" i="1"/>
  <c r="L239" i="1"/>
  <c r="O239" i="1"/>
  <c r="N239" i="1"/>
  <c r="M239" i="1"/>
  <c r="K240" i="1"/>
  <c r="B242" i="1"/>
  <c r="D240" i="1"/>
  <c r="F239" i="1"/>
  <c r="J239" i="1"/>
  <c r="I239" i="1"/>
  <c r="H239" i="1"/>
  <c r="E239" i="1"/>
  <c r="G239" i="1"/>
  <c r="L239" i="10"/>
  <c r="K239" i="10"/>
  <c r="J239" i="10"/>
  <c r="I239" i="10"/>
  <c r="G239" i="10"/>
  <c r="H239" i="10"/>
  <c r="A241" i="10"/>
  <c r="B241" i="10" s="1"/>
  <c r="D240" i="10"/>
  <c r="E240" i="10" s="1"/>
  <c r="G240" i="1" l="1"/>
  <c r="F240" i="1"/>
  <c r="J240" i="1"/>
  <c r="I240" i="1"/>
  <c r="H240" i="1"/>
  <c r="E240" i="1"/>
  <c r="K241" i="1"/>
  <c r="D241" i="1"/>
  <c r="B243" i="1"/>
  <c r="N240" i="1"/>
  <c r="M240" i="1"/>
  <c r="L240" i="1"/>
  <c r="Q240" i="1"/>
  <c r="P240" i="1"/>
  <c r="O240" i="1"/>
  <c r="L240" i="10"/>
  <c r="K240" i="10"/>
  <c r="I240" i="10"/>
  <c r="J240" i="10"/>
  <c r="G240" i="10"/>
  <c r="H240" i="10"/>
  <c r="A242" i="10"/>
  <c r="B242" i="10" s="1"/>
  <c r="D241" i="10"/>
  <c r="E241" i="10" s="1"/>
  <c r="N241" i="1" l="1"/>
  <c r="Q241" i="1"/>
  <c r="P241" i="1"/>
  <c r="O241" i="1"/>
  <c r="L241" i="1"/>
  <c r="M241" i="1"/>
  <c r="K242" i="1"/>
  <c r="D242" i="1"/>
  <c r="B244" i="1"/>
  <c r="J241" i="1"/>
  <c r="I241" i="1"/>
  <c r="H241" i="1"/>
  <c r="E241" i="1"/>
  <c r="G241" i="1"/>
  <c r="F241" i="1"/>
  <c r="L241" i="10"/>
  <c r="K241" i="10"/>
  <c r="I241" i="10"/>
  <c r="J241" i="10"/>
  <c r="H241" i="10"/>
  <c r="G241" i="10"/>
  <c r="A243" i="10"/>
  <c r="B243" i="10" s="1"/>
  <c r="D242" i="10"/>
  <c r="E242" i="10" s="1"/>
  <c r="G242" i="1" l="1"/>
  <c r="F242" i="1"/>
  <c r="J242" i="1"/>
  <c r="H242" i="1"/>
  <c r="I242" i="1"/>
  <c r="E242" i="1"/>
  <c r="K243" i="1"/>
  <c r="D243" i="1"/>
  <c r="B245" i="1"/>
  <c r="Q242" i="1"/>
  <c r="P242" i="1"/>
  <c r="O242" i="1"/>
  <c r="N242" i="1"/>
  <c r="L242" i="1"/>
  <c r="M242" i="1"/>
  <c r="K242" i="10"/>
  <c r="I242" i="10"/>
  <c r="L242" i="10"/>
  <c r="J242" i="10"/>
  <c r="H242" i="10"/>
  <c r="G242" i="10"/>
  <c r="A244" i="10"/>
  <c r="B244" i="10" s="1"/>
  <c r="D243" i="10"/>
  <c r="E243" i="10" s="1"/>
  <c r="E243" i="1" l="1"/>
  <c r="G243" i="1"/>
  <c r="J243" i="1"/>
  <c r="F243" i="1"/>
  <c r="I243" i="1"/>
  <c r="H243" i="1"/>
  <c r="K244" i="1"/>
  <c r="D244" i="1"/>
  <c r="B246" i="1"/>
  <c r="L243" i="1"/>
  <c r="Q243" i="1"/>
  <c r="O243" i="1"/>
  <c r="P243" i="1"/>
  <c r="N243" i="1"/>
  <c r="M243" i="1"/>
  <c r="L243" i="10"/>
  <c r="K243" i="10"/>
  <c r="J243" i="10"/>
  <c r="I243" i="10"/>
  <c r="H243" i="10"/>
  <c r="G243" i="10"/>
  <c r="A245" i="10"/>
  <c r="B245" i="10" s="1"/>
  <c r="D244" i="10"/>
  <c r="E244" i="10" s="1"/>
  <c r="G244" i="1" l="1"/>
  <c r="J244" i="1"/>
  <c r="F244" i="1"/>
  <c r="E244" i="1"/>
  <c r="I244" i="1"/>
  <c r="H244" i="1"/>
  <c r="D245" i="1"/>
  <c r="K245" i="1"/>
  <c r="B247" i="1"/>
  <c r="L244" i="1"/>
  <c r="Q244" i="1"/>
  <c r="P244" i="1"/>
  <c r="O244" i="1"/>
  <c r="N244" i="1"/>
  <c r="M244" i="1"/>
  <c r="L244" i="10"/>
  <c r="K244" i="10"/>
  <c r="J244" i="10"/>
  <c r="I244" i="10"/>
  <c r="G244" i="10"/>
  <c r="H244" i="10"/>
  <c r="A246" i="10"/>
  <c r="B246" i="10" s="1"/>
  <c r="D245" i="10"/>
  <c r="E245" i="10" s="1"/>
  <c r="O245" i="1" l="1"/>
  <c r="Q245" i="1"/>
  <c r="L245" i="1"/>
  <c r="P245" i="1"/>
  <c r="N245" i="1"/>
  <c r="M245" i="1"/>
  <c r="D246" i="1"/>
  <c r="B248" i="1"/>
  <c r="K246" i="1"/>
  <c r="J245" i="1"/>
  <c r="F245" i="1"/>
  <c r="E245" i="1"/>
  <c r="I245" i="1"/>
  <c r="H245" i="1"/>
  <c r="G245" i="1"/>
  <c r="L245" i="10"/>
  <c r="K245" i="10"/>
  <c r="J245" i="10"/>
  <c r="I245" i="10"/>
  <c r="G245" i="10"/>
  <c r="H245" i="10"/>
  <c r="A247" i="10"/>
  <c r="B247" i="10" s="1"/>
  <c r="D246" i="10"/>
  <c r="E246" i="10" s="1"/>
  <c r="M246" i="1" l="1"/>
  <c r="Q246" i="1"/>
  <c r="P246" i="1"/>
  <c r="L246" i="1"/>
  <c r="O246" i="1"/>
  <c r="N246" i="1"/>
  <c r="D247" i="1"/>
  <c r="K247" i="1"/>
  <c r="B249" i="1"/>
  <c r="E246" i="1"/>
  <c r="J246" i="1"/>
  <c r="I246" i="1"/>
  <c r="H246" i="1"/>
  <c r="G246" i="1"/>
  <c r="F246" i="1"/>
  <c r="L246" i="10"/>
  <c r="K246" i="10"/>
  <c r="I246" i="10"/>
  <c r="J246" i="10"/>
  <c r="G246" i="10"/>
  <c r="H246" i="10"/>
  <c r="A248" i="10"/>
  <c r="B248" i="10" s="1"/>
  <c r="D247" i="10"/>
  <c r="E247" i="10" s="1"/>
  <c r="D248" i="1" l="1"/>
  <c r="K248" i="1"/>
  <c r="B250" i="1"/>
  <c r="J247" i="1"/>
  <c r="I247" i="1"/>
  <c r="H247" i="1"/>
  <c r="F247" i="1"/>
  <c r="E247" i="1"/>
  <c r="G247" i="1"/>
  <c r="L247" i="1"/>
  <c r="Q247" i="1"/>
  <c r="M247" i="1"/>
  <c r="N247" i="1"/>
  <c r="P247" i="1"/>
  <c r="O247" i="1"/>
  <c r="L247" i="10"/>
  <c r="K247" i="10"/>
  <c r="J247" i="10"/>
  <c r="G247" i="10"/>
  <c r="I247" i="10"/>
  <c r="H247" i="10"/>
  <c r="A249" i="10"/>
  <c r="B249" i="10" s="1"/>
  <c r="D248" i="10"/>
  <c r="E248" i="10" s="1"/>
  <c r="D249" i="1" l="1"/>
  <c r="K249" i="1"/>
  <c r="B251" i="1"/>
  <c r="Q248" i="1"/>
  <c r="P248" i="1"/>
  <c r="O248" i="1"/>
  <c r="N248" i="1"/>
  <c r="M248" i="1"/>
  <c r="L248" i="1"/>
  <c r="E248" i="1"/>
  <c r="G248" i="1"/>
  <c r="F248" i="1"/>
  <c r="J248" i="1"/>
  <c r="I248" i="1"/>
  <c r="H248" i="1"/>
  <c r="L248" i="10"/>
  <c r="K248" i="10"/>
  <c r="J248" i="10"/>
  <c r="G248" i="10"/>
  <c r="I248" i="10"/>
  <c r="H248" i="10"/>
  <c r="A250" i="10"/>
  <c r="B250" i="10" s="1"/>
  <c r="D249" i="10"/>
  <c r="E249" i="10" s="1"/>
  <c r="D250" i="1" l="1"/>
  <c r="K250" i="1"/>
  <c r="B252" i="1"/>
  <c r="L249" i="1"/>
  <c r="M249" i="1"/>
  <c r="O249" i="1"/>
  <c r="N249" i="1"/>
  <c r="Q249" i="1"/>
  <c r="P249" i="1"/>
  <c r="J249" i="1"/>
  <c r="H249" i="1"/>
  <c r="I249" i="1"/>
  <c r="F249" i="1"/>
  <c r="G249" i="1"/>
  <c r="E249" i="1"/>
  <c r="L249" i="10"/>
  <c r="K249" i="10"/>
  <c r="J249" i="10"/>
  <c r="I249" i="10"/>
  <c r="G249" i="10"/>
  <c r="H249" i="10"/>
  <c r="A251" i="10"/>
  <c r="B251" i="10" s="1"/>
  <c r="D250" i="10"/>
  <c r="E250" i="10" s="1"/>
  <c r="M250" i="1" l="1"/>
  <c r="Q250" i="1"/>
  <c r="N250" i="1"/>
  <c r="P250" i="1"/>
  <c r="O250" i="1"/>
  <c r="L250" i="1"/>
  <c r="K251" i="1"/>
  <c r="D251" i="1"/>
  <c r="B253" i="1"/>
  <c r="F250" i="1"/>
  <c r="J250" i="1"/>
  <c r="I250" i="1"/>
  <c r="H250" i="1"/>
  <c r="E250" i="1"/>
  <c r="G250" i="1"/>
  <c r="L250" i="10"/>
  <c r="K250" i="10"/>
  <c r="J250" i="10"/>
  <c r="G250" i="10"/>
  <c r="I250" i="10"/>
  <c r="H250" i="10"/>
  <c r="A252" i="10"/>
  <c r="B252" i="10" s="1"/>
  <c r="D251" i="10"/>
  <c r="E251" i="10" s="1"/>
  <c r="J251" i="1" l="1"/>
  <c r="I251" i="1"/>
  <c r="H251" i="1"/>
  <c r="E251" i="1"/>
  <c r="G251" i="1"/>
  <c r="F251" i="1"/>
  <c r="K252" i="1"/>
  <c r="B254" i="1"/>
  <c r="D252" i="1"/>
  <c r="M251" i="1"/>
  <c r="O251" i="1"/>
  <c r="N251" i="1"/>
  <c r="L251" i="1"/>
  <c r="Q251" i="1"/>
  <c r="P251" i="1"/>
  <c r="L251" i="10"/>
  <c r="K251" i="10"/>
  <c r="J251" i="10"/>
  <c r="I251" i="10"/>
  <c r="G251" i="10"/>
  <c r="H251" i="10"/>
  <c r="A253" i="10"/>
  <c r="B253" i="10" s="1"/>
  <c r="D252" i="10"/>
  <c r="E252" i="10" s="1"/>
  <c r="L252" i="1" l="1"/>
  <c r="Q252" i="1"/>
  <c r="P252" i="1"/>
  <c r="O252" i="1"/>
  <c r="N252" i="1"/>
  <c r="M252" i="1"/>
  <c r="J252" i="1"/>
  <c r="I252" i="1"/>
  <c r="H252" i="1"/>
  <c r="E252" i="1"/>
  <c r="G252" i="1"/>
  <c r="F252" i="1"/>
  <c r="K253" i="1"/>
  <c r="D253" i="1"/>
  <c r="B255" i="1"/>
  <c r="L252" i="10"/>
  <c r="K252" i="10"/>
  <c r="I252" i="10"/>
  <c r="G252" i="10"/>
  <c r="J252" i="10"/>
  <c r="H252" i="10"/>
  <c r="A254" i="10"/>
  <c r="B254" i="10" s="1"/>
  <c r="D253" i="10"/>
  <c r="E253" i="10" s="1"/>
  <c r="K254" i="1" l="1"/>
  <c r="D254" i="1"/>
  <c r="B256" i="1"/>
  <c r="I253" i="1"/>
  <c r="E253" i="1"/>
  <c r="H253" i="1"/>
  <c r="G253" i="1"/>
  <c r="F253" i="1"/>
  <c r="J253" i="1"/>
  <c r="M253" i="1"/>
  <c r="P253" i="1"/>
  <c r="Q253" i="1"/>
  <c r="O253" i="1"/>
  <c r="N253" i="1"/>
  <c r="L253" i="1"/>
  <c r="L253" i="10"/>
  <c r="K253" i="10"/>
  <c r="I253" i="10"/>
  <c r="H253" i="10"/>
  <c r="G253" i="10"/>
  <c r="J253" i="10"/>
  <c r="A255" i="10"/>
  <c r="B255" i="10" s="1"/>
  <c r="D254" i="10"/>
  <c r="E254" i="10" s="1"/>
  <c r="J254" i="1" l="1"/>
  <c r="E254" i="1"/>
  <c r="H254" i="1"/>
  <c r="G254" i="1"/>
  <c r="I254" i="1"/>
  <c r="F254" i="1"/>
  <c r="K255" i="1"/>
  <c r="D255" i="1"/>
  <c r="B257" i="1"/>
  <c r="M254" i="1"/>
  <c r="P254" i="1"/>
  <c r="O254" i="1"/>
  <c r="N254" i="1"/>
  <c r="L254" i="1"/>
  <c r="Q254" i="1"/>
  <c r="K254" i="10"/>
  <c r="I254" i="10"/>
  <c r="L254" i="10"/>
  <c r="H254" i="10"/>
  <c r="G254" i="10"/>
  <c r="J254" i="10"/>
  <c r="A256" i="10"/>
  <c r="B256" i="10" s="1"/>
  <c r="D255" i="10"/>
  <c r="E255" i="10" s="1"/>
  <c r="K256" i="1" l="1"/>
  <c r="D256" i="1"/>
  <c r="B258" i="1"/>
  <c r="F255" i="1"/>
  <c r="I255" i="1"/>
  <c r="H255" i="1"/>
  <c r="G255" i="1"/>
  <c r="E255" i="1"/>
  <c r="J255" i="1"/>
  <c r="M255" i="1"/>
  <c r="Q255" i="1"/>
  <c r="L255" i="1"/>
  <c r="P255" i="1"/>
  <c r="O255" i="1"/>
  <c r="N255" i="1"/>
  <c r="L255" i="10"/>
  <c r="K255" i="10"/>
  <c r="J255" i="10"/>
  <c r="I255" i="10"/>
  <c r="H255" i="10"/>
  <c r="G255" i="10"/>
  <c r="A257" i="10"/>
  <c r="B257" i="10" s="1"/>
  <c r="D256" i="10"/>
  <c r="E256" i="10" s="1"/>
  <c r="D257" i="1" l="1"/>
  <c r="K257" i="1"/>
  <c r="B259" i="1"/>
  <c r="I256" i="1"/>
  <c r="H256" i="1"/>
  <c r="G256" i="1"/>
  <c r="J256" i="1"/>
  <c r="F256" i="1"/>
  <c r="E256" i="1"/>
  <c r="M256" i="1"/>
  <c r="L256" i="1"/>
  <c r="Q256" i="1"/>
  <c r="P256" i="1"/>
  <c r="O256" i="1"/>
  <c r="N256" i="1"/>
  <c r="L256" i="10"/>
  <c r="K256" i="10"/>
  <c r="J256" i="10"/>
  <c r="I256" i="10"/>
  <c r="H256" i="10"/>
  <c r="G256" i="10"/>
  <c r="A258" i="10"/>
  <c r="B258" i="10" s="1"/>
  <c r="D257" i="10"/>
  <c r="E257" i="10" s="1"/>
  <c r="D258" i="1" l="1"/>
  <c r="K258" i="1"/>
  <c r="B260" i="1"/>
  <c r="N257" i="1"/>
  <c r="Q257" i="1"/>
  <c r="P257" i="1"/>
  <c r="O257" i="1"/>
  <c r="L257" i="1"/>
  <c r="M257" i="1"/>
  <c r="I257" i="1"/>
  <c r="H257" i="1"/>
  <c r="G257" i="1"/>
  <c r="J257" i="1"/>
  <c r="F257" i="1"/>
  <c r="E257" i="1"/>
  <c r="L257" i="10"/>
  <c r="K257" i="10"/>
  <c r="J257" i="10"/>
  <c r="I257" i="10"/>
  <c r="H257" i="10"/>
  <c r="G257" i="10"/>
  <c r="A259" i="10"/>
  <c r="B259" i="10" s="1"/>
  <c r="D258" i="10"/>
  <c r="E258" i="10" s="1"/>
  <c r="D259" i="1" l="1"/>
  <c r="K259" i="1"/>
  <c r="B261" i="1"/>
  <c r="L258" i="1"/>
  <c r="Q258" i="1"/>
  <c r="P258" i="1"/>
  <c r="O258" i="1"/>
  <c r="N258" i="1"/>
  <c r="M258" i="1"/>
  <c r="J258" i="1"/>
  <c r="I258" i="1"/>
  <c r="H258" i="1"/>
  <c r="G258" i="1"/>
  <c r="F258" i="1"/>
  <c r="E258" i="1"/>
  <c r="L258" i="10"/>
  <c r="K258" i="10"/>
  <c r="J258" i="10"/>
  <c r="I258" i="10"/>
  <c r="H258" i="10"/>
  <c r="G258" i="10"/>
  <c r="A260" i="10"/>
  <c r="B260" i="10" s="1"/>
  <c r="D259" i="10"/>
  <c r="E259" i="10" s="1"/>
  <c r="D260" i="1" l="1"/>
  <c r="K260" i="1"/>
  <c r="B262" i="1"/>
  <c r="L259" i="1"/>
  <c r="Q259" i="1"/>
  <c r="P259" i="1"/>
  <c r="O259" i="1"/>
  <c r="N259" i="1"/>
  <c r="M259" i="1"/>
  <c r="E259" i="1"/>
  <c r="J259" i="1"/>
  <c r="I259" i="1"/>
  <c r="H259" i="1"/>
  <c r="F259" i="1"/>
  <c r="G259" i="1"/>
  <c r="L259" i="10"/>
  <c r="K259" i="10"/>
  <c r="J259" i="10"/>
  <c r="G259" i="10"/>
  <c r="I259" i="10"/>
  <c r="H259" i="10"/>
  <c r="A261" i="10"/>
  <c r="B261" i="10" s="1"/>
  <c r="D260" i="10"/>
  <c r="E260" i="10" s="1"/>
  <c r="D261" i="1" l="1"/>
  <c r="K261" i="1"/>
  <c r="B263" i="1"/>
  <c r="N260" i="1"/>
  <c r="M260" i="1"/>
  <c r="O260" i="1"/>
  <c r="L260" i="1"/>
  <c r="P260" i="1"/>
  <c r="Q260" i="1"/>
  <c r="J260" i="1"/>
  <c r="I260" i="1"/>
  <c r="H260" i="1"/>
  <c r="G260" i="1"/>
  <c r="F260" i="1"/>
  <c r="E260" i="1"/>
  <c r="L260" i="10"/>
  <c r="K260" i="10"/>
  <c r="J260" i="10"/>
  <c r="G260" i="10"/>
  <c r="I260" i="10"/>
  <c r="H260" i="10"/>
  <c r="A262" i="10"/>
  <c r="B262" i="10" s="1"/>
  <c r="D261" i="10"/>
  <c r="E261" i="10" s="1"/>
  <c r="D262" i="1" l="1"/>
  <c r="K262" i="1"/>
  <c r="B264" i="1"/>
  <c r="L261" i="1"/>
  <c r="Q261" i="1"/>
  <c r="P261" i="1"/>
  <c r="O261" i="1"/>
  <c r="N261" i="1"/>
  <c r="M261" i="1"/>
  <c r="G261" i="1"/>
  <c r="E261" i="1"/>
  <c r="J261" i="1"/>
  <c r="H261" i="1"/>
  <c r="F261" i="1"/>
  <c r="I261" i="1"/>
  <c r="L261" i="10"/>
  <c r="K261" i="10"/>
  <c r="J261" i="10"/>
  <c r="I261" i="10"/>
  <c r="H261" i="10"/>
  <c r="G261" i="10"/>
  <c r="A263" i="10"/>
  <c r="B263" i="10" s="1"/>
  <c r="D262" i="10"/>
  <c r="E262" i="10" s="1"/>
  <c r="K263" i="1" l="1"/>
  <c r="D263" i="1"/>
  <c r="B265" i="1"/>
  <c r="P262" i="1"/>
  <c r="O262" i="1"/>
  <c r="N262" i="1"/>
  <c r="Q262" i="1"/>
  <c r="L262" i="1"/>
  <c r="M262" i="1"/>
  <c r="J262" i="1"/>
  <c r="I262" i="1"/>
  <c r="H262" i="1"/>
  <c r="F262" i="1"/>
  <c r="G262" i="1"/>
  <c r="E262" i="1"/>
  <c r="L262" i="10"/>
  <c r="K262" i="10"/>
  <c r="J262" i="10"/>
  <c r="G262" i="10"/>
  <c r="I262" i="10"/>
  <c r="H262" i="10"/>
  <c r="A264" i="10"/>
  <c r="B264" i="10" s="1"/>
  <c r="D263" i="10"/>
  <c r="E263" i="10" s="1"/>
  <c r="I263" i="1" l="1"/>
  <c r="H263" i="1"/>
  <c r="E263" i="1"/>
  <c r="F263" i="1"/>
  <c r="G263" i="1"/>
  <c r="J263" i="1"/>
  <c r="K264" i="1"/>
  <c r="B266" i="1"/>
  <c r="D264" i="1"/>
  <c r="L263" i="1"/>
  <c r="M263" i="1"/>
  <c r="Q263" i="1"/>
  <c r="P263" i="1"/>
  <c r="O263" i="1"/>
  <c r="N263" i="1"/>
  <c r="L263" i="10"/>
  <c r="K263" i="10"/>
  <c r="J263" i="10"/>
  <c r="I263" i="10"/>
  <c r="G263" i="10"/>
  <c r="H263" i="10"/>
  <c r="A265" i="10"/>
  <c r="B265" i="10" s="1"/>
  <c r="D264" i="10"/>
  <c r="E264" i="10" s="1"/>
  <c r="F264" i="1" l="1"/>
  <c r="G264" i="1"/>
  <c r="J264" i="1"/>
  <c r="I264" i="1"/>
  <c r="H264" i="1"/>
  <c r="E264" i="1"/>
  <c r="K265" i="1"/>
  <c r="D265" i="1"/>
  <c r="B267" i="1"/>
  <c r="N264" i="1"/>
  <c r="Q264" i="1"/>
  <c r="P264" i="1"/>
  <c r="L264" i="1"/>
  <c r="O264" i="1"/>
  <c r="M264" i="1"/>
  <c r="L264" i="10"/>
  <c r="K264" i="10"/>
  <c r="J264" i="10"/>
  <c r="I264" i="10"/>
  <c r="G264" i="10"/>
  <c r="H264" i="10"/>
  <c r="A266" i="10"/>
  <c r="B266" i="10" s="1"/>
  <c r="D265" i="10"/>
  <c r="E265" i="10" s="1"/>
  <c r="J265" i="1" l="1"/>
  <c r="I265" i="1"/>
  <c r="E265" i="1"/>
  <c r="H265" i="1"/>
  <c r="F265" i="1"/>
  <c r="G265" i="1"/>
  <c r="K266" i="1"/>
  <c r="D266" i="1"/>
  <c r="B268" i="1"/>
  <c r="N265" i="1"/>
  <c r="Q265" i="1"/>
  <c r="M265" i="1"/>
  <c r="P265" i="1"/>
  <c r="O265" i="1"/>
  <c r="L265" i="1"/>
  <c r="L265" i="10"/>
  <c r="K265" i="10"/>
  <c r="J265" i="10"/>
  <c r="I265" i="10"/>
  <c r="G265" i="10"/>
  <c r="H265" i="10"/>
  <c r="A267" i="10"/>
  <c r="B267" i="10" s="1"/>
  <c r="D266" i="10"/>
  <c r="E266" i="10" s="1"/>
  <c r="K267" i="1" l="1"/>
  <c r="D267" i="1"/>
  <c r="B269" i="1"/>
  <c r="H266" i="1"/>
  <c r="F266" i="1"/>
  <c r="G266" i="1"/>
  <c r="J266" i="1"/>
  <c r="E266" i="1"/>
  <c r="I266" i="1"/>
  <c r="L266" i="1"/>
  <c r="Q266" i="1"/>
  <c r="P266" i="1"/>
  <c r="O266" i="1"/>
  <c r="M266" i="1"/>
  <c r="N266" i="1"/>
  <c r="K266" i="10"/>
  <c r="J266" i="10"/>
  <c r="I266" i="10"/>
  <c r="L266" i="10"/>
  <c r="G266" i="10"/>
  <c r="H266" i="10"/>
  <c r="A268" i="10"/>
  <c r="B268" i="10" s="1"/>
  <c r="D267" i="10"/>
  <c r="E267" i="10" s="1"/>
  <c r="E267" i="1" l="1"/>
  <c r="I267" i="1"/>
  <c r="H267" i="1"/>
  <c r="G267" i="1"/>
  <c r="J267" i="1"/>
  <c r="F267" i="1"/>
  <c r="K268" i="1"/>
  <c r="D268" i="1"/>
  <c r="B270" i="1"/>
  <c r="Q267" i="1"/>
  <c r="P267" i="1"/>
  <c r="O267" i="1"/>
  <c r="N267" i="1"/>
  <c r="L267" i="1"/>
  <c r="M267" i="1"/>
  <c r="L267" i="10"/>
  <c r="K267" i="10"/>
  <c r="J267" i="10"/>
  <c r="I267" i="10"/>
  <c r="G267" i="10"/>
  <c r="H267" i="10"/>
  <c r="A269" i="10"/>
  <c r="B269" i="10" s="1"/>
  <c r="D268" i="10"/>
  <c r="E268" i="10" s="1"/>
  <c r="I268" i="1" l="1"/>
  <c r="H268" i="1"/>
  <c r="G268" i="1"/>
  <c r="J268" i="1"/>
  <c r="F268" i="1"/>
  <c r="E268" i="1"/>
  <c r="D269" i="1"/>
  <c r="K269" i="1"/>
  <c r="B271" i="1"/>
  <c r="N268" i="1"/>
  <c r="L268" i="1"/>
  <c r="Q268" i="1"/>
  <c r="P268" i="1"/>
  <c r="O268" i="1"/>
  <c r="M268" i="1"/>
  <c r="L268" i="10"/>
  <c r="K268" i="10"/>
  <c r="J268" i="10"/>
  <c r="I268" i="10"/>
  <c r="G268" i="10"/>
  <c r="H268" i="10"/>
  <c r="A270" i="10"/>
  <c r="B270" i="10" s="1"/>
  <c r="D269" i="10"/>
  <c r="E269" i="10" s="1"/>
  <c r="N269" i="1" l="1"/>
  <c r="Q269" i="1"/>
  <c r="P269" i="1"/>
  <c r="O269" i="1"/>
  <c r="L269" i="1"/>
  <c r="M269" i="1"/>
  <c r="D270" i="1"/>
  <c r="K270" i="1"/>
  <c r="B272" i="1"/>
  <c r="F269" i="1"/>
  <c r="E269" i="1"/>
  <c r="J269" i="1"/>
  <c r="I269" i="1"/>
  <c r="H269" i="1"/>
  <c r="G269" i="1"/>
  <c r="L269" i="10"/>
  <c r="K269" i="10"/>
  <c r="J269" i="10"/>
  <c r="I269" i="10"/>
  <c r="G269" i="10"/>
  <c r="H269" i="10"/>
  <c r="A271" i="10"/>
  <c r="B271" i="10" s="1"/>
  <c r="D270" i="10"/>
  <c r="E270" i="10" s="1"/>
  <c r="L270" i="1" l="1"/>
  <c r="O270" i="1"/>
  <c r="N270" i="1"/>
  <c r="M270" i="1"/>
  <c r="Q270" i="1"/>
  <c r="P270" i="1"/>
  <c r="D271" i="1"/>
  <c r="K271" i="1"/>
  <c r="B273" i="1"/>
  <c r="E270" i="1"/>
  <c r="G270" i="1"/>
  <c r="F270" i="1"/>
  <c r="J270" i="1"/>
  <c r="I270" i="1"/>
  <c r="H270" i="1"/>
  <c r="L270" i="10"/>
  <c r="K270" i="10"/>
  <c r="J270" i="10"/>
  <c r="I270" i="10"/>
  <c r="G270" i="10"/>
  <c r="H270" i="10"/>
  <c r="A272" i="10"/>
  <c r="B272" i="10" s="1"/>
  <c r="D271" i="10"/>
  <c r="E271" i="10" s="1"/>
  <c r="N271" i="1" l="1"/>
  <c r="M271" i="1"/>
  <c r="P271" i="1"/>
  <c r="O271" i="1"/>
  <c r="Q271" i="1"/>
  <c r="L271" i="1"/>
  <c r="D272" i="1"/>
  <c r="K272" i="1"/>
  <c r="B274" i="1"/>
  <c r="J271" i="1"/>
  <c r="I271" i="1"/>
  <c r="H271" i="1"/>
  <c r="G271" i="1"/>
  <c r="F271" i="1"/>
  <c r="E271" i="1"/>
  <c r="L271" i="10"/>
  <c r="K271" i="10"/>
  <c r="J271" i="10"/>
  <c r="G271" i="10"/>
  <c r="I271" i="10"/>
  <c r="H271" i="10"/>
  <c r="A273" i="10"/>
  <c r="B273" i="10" s="1"/>
  <c r="D272" i="10"/>
  <c r="E272" i="10" s="1"/>
  <c r="Q272" i="1" l="1"/>
  <c r="P272" i="1"/>
  <c r="O272" i="1"/>
  <c r="L272" i="1"/>
  <c r="N272" i="1"/>
  <c r="M272" i="1"/>
  <c r="D273" i="1"/>
  <c r="K273" i="1"/>
  <c r="B275" i="1"/>
  <c r="E272" i="1"/>
  <c r="I272" i="1"/>
  <c r="H272" i="1"/>
  <c r="G272" i="1"/>
  <c r="F272" i="1"/>
  <c r="J272" i="1"/>
  <c r="L272" i="10"/>
  <c r="K272" i="10"/>
  <c r="J272" i="10"/>
  <c r="G272" i="10"/>
  <c r="I272" i="10"/>
  <c r="H272" i="10"/>
  <c r="A274" i="10"/>
  <c r="B274" i="10" s="1"/>
  <c r="D273" i="10"/>
  <c r="E273" i="10" s="1"/>
  <c r="N273" i="1" l="1"/>
  <c r="M273" i="1"/>
  <c r="Q273" i="1"/>
  <c r="P273" i="1"/>
  <c r="O273" i="1"/>
  <c r="L273" i="1"/>
  <c r="D274" i="1"/>
  <c r="K274" i="1"/>
  <c r="B276" i="1"/>
  <c r="E273" i="1"/>
  <c r="J273" i="1"/>
  <c r="G273" i="1"/>
  <c r="F273" i="1"/>
  <c r="I273" i="1"/>
  <c r="H273" i="1"/>
  <c r="L273" i="10"/>
  <c r="K273" i="10"/>
  <c r="J273" i="10"/>
  <c r="I273" i="10"/>
  <c r="G273" i="10"/>
  <c r="H273" i="10"/>
  <c r="A275" i="10"/>
  <c r="B275" i="10" s="1"/>
  <c r="D274" i="10"/>
  <c r="E274" i="10" s="1"/>
  <c r="M274" i="1" l="1"/>
  <c r="O274" i="1"/>
  <c r="N274" i="1"/>
  <c r="P274" i="1"/>
  <c r="L274" i="1"/>
  <c r="Q274" i="1"/>
  <c r="K275" i="1"/>
  <c r="D275" i="1"/>
  <c r="B277" i="1"/>
  <c r="E274" i="1"/>
  <c r="H274" i="1"/>
  <c r="G274" i="1"/>
  <c r="F274" i="1"/>
  <c r="J274" i="1"/>
  <c r="I274" i="1"/>
  <c r="L274" i="10"/>
  <c r="K274" i="10"/>
  <c r="J274" i="10"/>
  <c r="G274" i="10"/>
  <c r="I274" i="10"/>
  <c r="H274" i="10"/>
  <c r="A276" i="10"/>
  <c r="B276" i="10" s="1"/>
  <c r="D275" i="10"/>
  <c r="E275" i="10" s="1"/>
  <c r="J275" i="1" l="1"/>
  <c r="I275" i="1"/>
  <c r="H275" i="1"/>
  <c r="E275" i="1"/>
  <c r="G275" i="1"/>
  <c r="F275" i="1"/>
  <c r="K276" i="1"/>
  <c r="D276" i="1"/>
  <c r="B278" i="1"/>
  <c r="M275" i="1"/>
  <c r="L275" i="1"/>
  <c r="Q275" i="1"/>
  <c r="P275" i="1"/>
  <c r="O275" i="1"/>
  <c r="N275" i="1"/>
  <c r="L275" i="10"/>
  <c r="K275" i="10"/>
  <c r="J275" i="10"/>
  <c r="I275" i="10"/>
  <c r="G275" i="10"/>
  <c r="H275" i="10"/>
  <c r="A277" i="10"/>
  <c r="B277" i="10" s="1"/>
  <c r="D276" i="10"/>
  <c r="E276" i="10" s="1"/>
  <c r="K277" i="1" l="1"/>
  <c r="D277" i="1"/>
  <c r="B279" i="1"/>
  <c r="J276" i="1"/>
  <c r="I276" i="1"/>
  <c r="H276" i="1"/>
  <c r="E276" i="1"/>
  <c r="G276" i="1"/>
  <c r="F276" i="1"/>
  <c r="M276" i="1"/>
  <c r="L276" i="1"/>
  <c r="N276" i="1"/>
  <c r="Q276" i="1"/>
  <c r="P276" i="1"/>
  <c r="O276" i="1"/>
  <c r="L276" i="10"/>
  <c r="K276" i="10"/>
  <c r="I276" i="10"/>
  <c r="J276" i="10"/>
  <c r="G276" i="10"/>
  <c r="H276" i="10"/>
  <c r="A278" i="10"/>
  <c r="B278" i="10" s="1"/>
  <c r="D277" i="10"/>
  <c r="E277" i="10" s="1"/>
  <c r="I277" i="1" l="1"/>
  <c r="E277" i="1"/>
  <c r="G277" i="1"/>
  <c r="H277" i="1"/>
  <c r="F277" i="1"/>
  <c r="J277" i="1"/>
  <c r="K278" i="1"/>
  <c r="D278" i="1"/>
  <c r="B280" i="1"/>
  <c r="N277" i="1"/>
  <c r="L277" i="1"/>
  <c r="P277" i="1"/>
  <c r="Q277" i="1"/>
  <c r="M277" i="1"/>
  <c r="O277" i="1"/>
  <c r="L277" i="10"/>
  <c r="K277" i="10"/>
  <c r="I277" i="10"/>
  <c r="J277" i="10"/>
  <c r="H277" i="10"/>
  <c r="G277" i="10"/>
  <c r="A279" i="10"/>
  <c r="B279" i="10" s="1"/>
  <c r="D278" i="10"/>
  <c r="E278" i="10" s="1"/>
  <c r="J278" i="1" l="1"/>
  <c r="E278" i="1"/>
  <c r="G278" i="1"/>
  <c r="I278" i="1"/>
  <c r="H278" i="1"/>
  <c r="F278" i="1"/>
  <c r="K279" i="1"/>
  <c r="D279" i="1"/>
  <c r="B281" i="1"/>
  <c r="L278" i="1"/>
  <c r="Q278" i="1"/>
  <c r="P278" i="1"/>
  <c r="O278" i="1"/>
  <c r="N278" i="1"/>
  <c r="M278" i="1"/>
  <c r="I278" i="10"/>
  <c r="K278" i="10"/>
  <c r="J278" i="10"/>
  <c r="L278" i="10"/>
  <c r="H278" i="10"/>
  <c r="G278" i="10"/>
  <c r="A280" i="10"/>
  <c r="B280" i="10" s="1"/>
  <c r="D279" i="10"/>
  <c r="E279" i="10" s="1"/>
  <c r="H279" i="1" l="1"/>
  <c r="G279" i="1"/>
  <c r="E279" i="1"/>
  <c r="F279" i="1"/>
  <c r="J279" i="1"/>
  <c r="I279" i="1"/>
  <c r="K280" i="1"/>
  <c r="D280" i="1"/>
  <c r="B282" i="1"/>
  <c r="L279" i="1"/>
  <c r="Q279" i="1"/>
  <c r="O279" i="1"/>
  <c r="M279" i="1"/>
  <c r="P279" i="1"/>
  <c r="N279" i="1"/>
  <c r="L279" i="10"/>
  <c r="K279" i="10"/>
  <c r="J279" i="10"/>
  <c r="I279" i="10"/>
  <c r="H279" i="10"/>
  <c r="G279" i="10"/>
  <c r="A281" i="10"/>
  <c r="B281" i="10" s="1"/>
  <c r="D280" i="10"/>
  <c r="E280" i="10" s="1"/>
  <c r="J280" i="1" l="1"/>
  <c r="I280" i="1"/>
  <c r="H280" i="1"/>
  <c r="G280" i="1"/>
  <c r="F280" i="1"/>
  <c r="E280" i="1"/>
  <c r="D281" i="1"/>
  <c r="K281" i="1"/>
  <c r="B283" i="1"/>
  <c r="O280" i="1"/>
  <c r="Q280" i="1"/>
  <c r="P280" i="1"/>
  <c r="L280" i="1"/>
  <c r="N280" i="1"/>
  <c r="M280" i="1"/>
  <c r="L280" i="10"/>
  <c r="K280" i="10"/>
  <c r="J280" i="10"/>
  <c r="I280" i="10"/>
  <c r="G280" i="10"/>
  <c r="H280" i="10"/>
  <c r="A282" i="10"/>
  <c r="B282" i="10" s="1"/>
  <c r="D281" i="10"/>
  <c r="E281" i="10" s="1"/>
  <c r="Q281" i="1" l="1"/>
  <c r="P281" i="1"/>
  <c r="O281" i="1"/>
  <c r="L281" i="1"/>
  <c r="M281" i="1"/>
  <c r="N281" i="1"/>
  <c r="D282" i="1"/>
  <c r="B284" i="1"/>
  <c r="K282" i="1"/>
  <c r="J281" i="1"/>
  <c r="I281" i="1"/>
  <c r="H281" i="1"/>
  <c r="G281" i="1"/>
  <c r="F281" i="1"/>
  <c r="E281" i="1"/>
  <c r="L281" i="10"/>
  <c r="K281" i="10"/>
  <c r="J281" i="10"/>
  <c r="I281" i="10"/>
  <c r="G281" i="10"/>
  <c r="H281" i="10"/>
  <c r="A283" i="10"/>
  <c r="B283" i="10" s="1"/>
  <c r="D282" i="10"/>
  <c r="E282" i="10" s="1"/>
  <c r="L282" i="1" l="1"/>
  <c r="Q282" i="1"/>
  <c r="P282" i="1"/>
  <c r="O282" i="1"/>
  <c r="N282" i="1"/>
  <c r="M282" i="1"/>
  <c r="D283" i="1"/>
  <c r="K283" i="1"/>
  <c r="B285" i="1"/>
  <c r="J282" i="1"/>
  <c r="I282" i="1"/>
  <c r="H282" i="1"/>
  <c r="G282" i="1"/>
  <c r="F282" i="1"/>
  <c r="E282" i="1"/>
  <c r="L282" i="10"/>
  <c r="K282" i="10"/>
  <c r="I282" i="10"/>
  <c r="J282" i="10"/>
  <c r="G282" i="10"/>
  <c r="H282" i="10"/>
  <c r="A284" i="10"/>
  <c r="B284" i="10" s="1"/>
  <c r="D283" i="10"/>
  <c r="E283" i="10" s="1"/>
  <c r="N283" i="1" l="1"/>
  <c r="M283" i="1"/>
  <c r="Q283" i="1"/>
  <c r="P283" i="1"/>
  <c r="O283" i="1"/>
  <c r="L283" i="1"/>
  <c r="D284" i="1"/>
  <c r="K284" i="1"/>
  <c r="B286" i="1"/>
  <c r="E283" i="1"/>
  <c r="J283" i="1"/>
  <c r="I283" i="1"/>
  <c r="H283" i="1"/>
  <c r="F283" i="1"/>
  <c r="G283" i="1"/>
  <c r="L283" i="10"/>
  <c r="K283" i="10"/>
  <c r="J283" i="10"/>
  <c r="G283" i="10"/>
  <c r="I283" i="10"/>
  <c r="H283" i="10"/>
  <c r="A285" i="10"/>
  <c r="B285" i="10" s="1"/>
  <c r="D284" i="10"/>
  <c r="E284" i="10" s="1"/>
  <c r="P284" i="1" l="1"/>
  <c r="O284" i="1"/>
  <c r="N284" i="1"/>
  <c r="M284" i="1"/>
  <c r="L284" i="1"/>
  <c r="Q284" i="1"/>
  <c r="D285" i="1"/>
  <c r="K285" i="1"/>
  <c r="B287" i="1"/>
  <c r="J284" i="1"/>
  <c r="I284" i="1"/>
  <c r="H284" i="1"/>
  <c r="G284" i="1"/>
  <c r="F284" i="1"/>
  <c r="E284" i="1"/>
  <c r="L284" i="10"/>
  <c r="K284" i="10"/>
  <c r="J284" i="10"/>
  <c r="G284" i="10"/>
  <c r="I284" i="10"/>
  <c r="H284" i="10"/>
  <c r="A286" i="10"/>
  <c r="B286" i="10" s="1"/>
  <c r="D285" i="10"/>
  <c r="E285" i="10" s="1"/>
  <c r="D286" i="1" l="1"/>
  <c r="K286" i="1"/>
  <c r="B288" i="1"/>
  <c r="F285" i="1"/>
  <c r="G285" i="1"/>
  <c r="I285" i="1"/>
  <c r="E285" i="1"/>
  <c r="J285" i="1"/>
  <c r="H285" i="1"/>
  <c r="M285" i="1"/>
  <c r="N285" i="1"/>
  <c r="Q285" i="1"/>
  <c r="L285" i="1"/>
  <c r="O285" i="1"/>
  <c r="P285" i="1"/>
  <c r="L285" i="10"/>
  <c r="K285" i="10"/>
  <c r="J285" i="10"/>
  <c r="G285" i="10"/>
  <c r="I285" i="10"/>
  <c r="H285" i="10"/>
  <c r="A287" i="10"/>
  <c r="B287" i="10" s="1"/>
  <c r="D286" i="10"/>
  <c r="E286" i="10" s="1"/>
  <c r="K287" i="1" l="1"/>
  <c r="D287" i="1"/>
  <c r="B289" i="1"/>
  <c r="M286" i="1"/>
  <c r="Q286" i="1"/>
  <c r="N286" i="1"/>
  <c r="L286" i="1"/>
  <c r="P286" i="1"/>
  <c r="O286" i="1"/>
  <c r="J286" i="1"/>
  <c r="I286" i="1"/>
  <c r="H286" i="1"/>
  <c r="F286" i="1"/>
  <c r="G286" i="1"/>
  <c r="E286" i="1"/>
  <c r="L286" i="10"/>
  <c r="K286" i="10"/>
  <c r="J286" i="10"/>
  <c r="G286" i="10"/>
  <c r="I286" i="10"/>
  <c r="H286" i="10"/>
  <c r="A288" i="10"/>
  <c r="B288" i="10" s="1"/>
  <c r="D287" i="10"/>
  <c r="E287" i="10" s="1"/>
  <c r="J287" i="1" l="1"/>
  <c r="I287" i="1"/>
  <c r="H287" i="1"/>
  <c r="E287" i="1"/>
  <c r="F287" i="1"/>
  <c r="G287" i="1"/>
  <c r="K288" i="1"/>
  <c r="D288" i="1"/>
  <c r="B290" i="1"/>
  <c r="M287" i="1"/>
  <c r="O287" i="1"/>
  <c r="N287" i="1"/>
  <c r="Q287" i="1"/>
  <c r="P287" i="1"/>
  <c r="L287" i="1"/>
  <c r="L287" i="10"/>
  <c r="K287" i="10"/>
  <c r="J287" i="10"/>
  <c r="I287" i="10"/>
  <c r="G287" i="10"/>
  <c r="H287" i="10"/>
  <c r="A289" i="10"/>
  <c r="B289" i="10" s="1"/>
  <c r="D288" i="10"/>
  <c r="E288" i="10" s="1"/>
  <c r="G288" i="1" l="1"/>
  <c r="E288" i="1"/>
  <c r="F288" i="1"/>
  <c r="J288" i="1"/>
  <c r="I288" i="1"/>
  <c r="H288" i="1"/>
  <c r="K289" i="1"/>
  <c r="D289" i="1"/>
  <c r="B291" i="1"/>
  <c r="M288" i="1"/>
  <c r="L288" i="1"/>
  <c r="Q288" i="1"/>
  <c r="P288" i="1"/>
  <c r="O288" i="1"/>
  <c r="N288" i="1"/>
  <c r="L288" i="10"/>
  <c r="K288" i="10"/>
  <c r="I288" i="10"/>
  <c r="G288" i="10"/>
  <c r="J288" i="10"/>
  <c r="H288" i="10"/>
  <c r="A290" i="10"/>
  <c r="B290" i="10" s="1"/>
  <c r="D289" i="10"/>
  <c r="E289" i="10" s="1"/>
  <c r="J289" i="1" l="1"/>
  <c r="I289" i="1"/>
  <c r="H289" i="1"/>
  <c r="G289" i="1"/>
  <c r="E289" i="1"/>
  <c r="F289" i="1"/>
  <c r="K290" i="1"/>
  <c r="D290" i="1"/>
  <c r="B292" i="1"/>
  <c r="M289" i="1"/>
  <c r="N289" i="1"/>
  <c r="P289" i="1"/>
  <c r="O289" i="1"/>
  <c r="L289" i="1"/>
  <c r="Q289" i="1"/>
  <c r="L289" i="10"/>
  <c r="K289" i="10"/>
  <c r="H289" i="10"/>
  <c r="G289" i="10"/>
  <c r="J289" i="10"/>
  <c r="I289" i="10"/>
  <c r="A291" i="10"/>
  <c r="B291" i="10" s="1"/>
  <c r="D290" i="10"/>
  <c r="E290" i="10" s="1"/>
  <c r="I290" i="1" l="1"/>
  <c r="G290" i="1"/>
  <c r="E290" i="1"/>
  <c r="F290" i="1"/>
  <c r="J290" i="1"/>
  <c r="H290" i="1"/>
  <c r="K291" i="1"/>
  <c r="D291" i="1"/>
  <c r="B293" i="1"/>
  <c r="M290" i="1"/>
  <c r="P290" i="1"/>
  <c r="L290" i="1"/>
  <c r="O290" i="1"/>
  <c r="N290" i="1"/>
  <c r="Q290" i="1"/>
  <c r="I290" i="10"/>
  <c r="K290" i="10"/>
  <c r="H290" i="10"/>
  <c r="L290" i="10"/>
  <c r="G290" i="10"/>
  <c r="J290" i="10"/>
  <c r="A292" i="10"/>
  <c r="B292" i="10" s="1"/>
  <c r="D291" i="10"/>
  <c r="E291" i="10" s="1"/>
  <c r="K292" i="1" l="1"/>
  <c r="D292" i="1"/>
  <c r="B294" i="1"/>
  <c r="F291" i="1"/>
  <c r="E291" i="1"/>
  <c r="I291" i="1"/>
  <c r="H291" i="1"/>
  <c r="G291" i="1"/>
  <c r="J291" i="1"/>
  <c r="M291" i="1"/>
  <c r="L291" i="1"/>
  <c r="Q291" i="1"/>
  <c r="P291" i="1"/>
  <c r="O291" i="1"/>
  <c r="N291" i="1"/>
  <c r="L291" i="10"/>
  <c r="K291" i="10"/>
  <c r="J291" i="10"/>
  <c r="I291" i="10"/>
  <c r="H291" i="10"/>
  <c r="G291" i="10"/>
  <c r="A293" i="10"/>
  <c r="B293" i="10" s="1"/>
  <c r="D292" i="10"/>
  <c r="E292" i="10" s="1"/>
  <c r="D293" i="1" l="1"/>
  <c r="K293" i="1"/>
  <c r="B295" i="1"/>
  <c r="I292" i="1"/>
  <c r="H292" i="1"/>
  <c r="G292" i="1"/>
  <c r="J292" i="1"/>
  <c r="F292" i="1"/>
  <c r="E292" i="1"/>
  <c r="M292" i="1"/>
  <c r="Q292" i="1"/>
  <c r="P292" i="1"/>
  <c r="O292" i="1"/>
  <c r="L292" i="1"/>
  <c r="N292" i="1"/>
  <c r="L292" i="10"/>
  <c r="K292" i="10"/>
  <c r="J292" i="10"/>
  <c r="I292" i="10"/>
  <c r="H292" i="10"/>
  <c r="G292" i="10"/>
  <c r="A294" i="10"/>
  <c r="B294" i="10" s="1"/>
  <c r="D293" i="10"/>
  <c r="E293" i="10" s="1"/>
  <c r="D294" i="1" l="1"/>
  <c r="K294" i="1"/>
  <c r="B296" i="1"/>
  <c r="O293" i="1"/>
  <c r="L293" i="1"/>
  <c r="Q293" i="1"/>
  <c r="P293" i="1"/>
  <c r="M293" i="1"/>
  <c r="N293" i="1"/>
  <c r="J293" i="1"/>
  <c r="F293" i="1"/>
  <c r="E293" i="1"/>
  <c r="I293" i="1"/>
  <c r="H293" i="1"/>
  <c r="G293" i="1"/>
  <c r="L293" i="10"/>
  <c r="K293" i="10"/>
  <c r="J293" i="10"/>
  <c r="I293" i="10"/>
  <c r="H293" i="10"/>
  <c r="G293" i="10"/>
  <c r="A295" i="10"/>
  <c r="B295" i="10" s="1"/>
  <c r="D294" i="10"/>
  <c r="E294" i="10" s="1"/>
  <c r="L294" i="1" l="1"/>
  <c r="Q294" i="1"/>
  <c r="P294" i="1"/>
  <c r="N294" i="1"/>
  <c r="M294" i="1"/>
  <c r="O294" i="1"/>
  <c r="D295" i="1"/>
  <c r="K295" i="1"/>
  <c r="B297" i="1"/>
  <c r="I294" i="1"/>
  <c r="H294" i="1"/>
  <c r="G294" i="1"/>
  <c r="F294" i="1"/>
  <c r="E294" i="1"/>
  <c r="J294" i="1"/>
  <c r="L294" i="10"/>
  <c r="K294" i="10"/>
  <c r="J294" i="10"/>
  <c r="I294" i="10"/>
  <c r="H294" i="10"/>
  <c r="G294" i="10"/>
  <c r="A296" i="10"/>
  <c r="B296" i="10" s="1"/>
  <c r="D295" i="10"/>
  <c r="E295" i="10" s="1"/>
  <c r="D296" i="1" l="1"/>
  <c r="K296" i="1"/>
  <c r="B298" i="1"/>
  <c r="J295" i="1"/>
  <c r="I295" i="1"/>
  <c r="H295" i="1"/>
  <c r="G295" i="1"/>
  <c r="F295" i="1"/>
  <c r="E295" i="1"/>
  <c r="P295" i="1"/>
  <c r="O295" i="1"/>
  <c r="N295" i="1"/>
  <c r="M295" i="1"/>
  <c r="Q295" i="1"/>
  <c r="L295" i="1"/>
  <c r="L295" i="10"/>
  <c r="K295" i="10"/>
  <c r="J295" i="10"/>
  <c r="G295" i="10"/>
  <c r="I295" i="10"/>
  <c r="H295" i="10"/>
  <c r="A297" i="10"/>
  <c r="B297" i="10" s="1"/>
  <c r="D296" i="10"/>
  <c r="E296" i="10" s="1"/>
  <c r="D297" i="1" l="1"/>
  <c r="K297" i="1"/>
  <c r="B299" i="1"/>
  <c r="O296" i="1"/>
  <c r="L296" i="1"/>
  <c r="Q296" i="1"/>
  <c r="P296" i="1"/>
  <c r="N296" i="1"/>
  <c r="M296" i="1"/>
  <c r="J296" i="1"/>
  <c r="I296" i="1"/>
  <c r="H296" i="1"/>
  <c r="G296" i="1"/>
  <c r="F296" i="1"/>
  <c r="E296" i="1"/>
  <c r="L296" i="10"/>
  <c r="K296" i="10"/>
  <c r="J296" i="10"/>
  <c r="G296" i="10"/>
  <c r="I296" i="10"/>
  <c r="H296" i="10"/>
  <c r="A298" i="10"/>
  <c r="B298" i="10" s="1"/>
  <c r="D297" i="10"/>
  <c r="E297" i="10" s="1"/>
  <c r="D298" i="1" l="1"/>
  <c r="K298" i="1"/>
  <c r="B300" i="1"/>
  <c r="P297" i="1"/>
  <c r="N297" i="1"/>
  <c r="M297" i="1"/>
  <c r="Q297" i="1"/>
  <c r="O297" i="1"/>
  <c r="L297" i="1"/>
  <c r="J297" i="1"/>
  <c r="I297" i="1"/>
  <c r="H297" i="1"/>
  <c r="G297" i="1"/>
  <c r="F297" i="1"/>
  <c r="E297" i="1"/>
  <c r="L297" i="10"/>
  <c r="K297" i="10"/>
  <c r="J297" i="10"/>
  <c r="I297" i="10"/>
  <c r="H297" i="10"/>
  <c r="G297" i="10"/>
  <c r="A299" i="10"/>
  <c r="B299" i="10" s="1"/>
  <c r="D298" i="10"/>
  <c r="E298" i="10" s="1"/>
  <c r="K299" i="1" l="1"/>
  <c r="D299" i="1"/>
  <c r="B301" i="1"/>
  <c r="P298" i="1"/>
  <c r="O298" i="1"/>
  <c r="N298" i="1"/>
  <c r="L298" i="1"/>
  <c r="M298" i="1"/>
  <c r="Q298" i="1"/>
  <c r="J298" i="1"/>
  <c r="E298" i="1"/>
  <c r="I298" i="1"/>
  <c r="H298" i="1"/>
  <c r="G298" i="1"/>
  <c r="F298" i="1"/>
  <c r="L298" i="10"/>
  <c r="K298" i="10"/>
  <c r="J298" i="10"/>
  <c r="G298" i="10"/>
  <c r="I298" i="10"/>
  <c r="H298" i="10"/>
  <c r="A300" i="10"/>
  <c r="B300" i="10" s="1"/>
  <c r="D299" i="10"/>
  <c r="E299" i="10" s="1"/>
  <c r="K300" i="1" l="1"/>
  <c r="D300" i="1"/>
  <c r="B302" i="1"/>
  <c r="J299" i="1"/>
  <c r="I299" i="1"/>
  <c r="H299" i="1"/>
  <c r="E299" i="1"/>
  <c r="G299" i="1"/>
  <c r="F299" i="1"/>
  <c r="Q299" i="1"/>
  <c r="P299" i="1"/>
  <c r="O299" i="1"/>
  <c r="M299" i="1"/>
  <c r="N299" i="1"/>
  <c r="L299" i="1"/>
  <c r="L299" i="10"/>
  <c r="K299" i="10"/>
  <c r="J299" i="10"/>
  <c r="I299" i="10"/>
  <c r="G299" i="10"/>
  <c r="H299" i="10"/>
  <c r="A301" i="10"/>
  <c r="B301" i="10" s="1"/>
  <c r="D300" i="10"/>
  <c r="E300" i="10" s="1"/>
  <c r="J300" i="1" l="1"/>
  <c r="I300" i="1"/>
  <c r="H300" i="1"/>
  <c r="E300" i="1"/>
  <c r="G300" i="1"/>
  <c r="F300" i="1"/>
  <c r="K301" i="1"/>
  <c r="D301" i="1"/>
  <c r="B303" i="1"/>
  <c r="Q300" i="1"/>
  <c r="P300" i="1"/>
  <c r="N300" i="1"/>
  <c r="O300" i="1"/>
  <c r="L300" i="1"/>
  <c r="M300" i="1"/>
  <c r="L300" i="10"/>
  <c r="K300" i="10"/>
  <c r="J300" i="10"/>
  <c r="I300" i="10"/>
  <c r="G300" i="10"/>
  <c r="H300" i="10"/>
  <c r="A302" i="10"/>
  <c r="B302" i="10" s="1"/>
  <c r="D301" i="10"/>
  <c r="E301" i="10" s="1"/>
  <c r="I301" i="1" l="1"/>
  <c r="E301" i="1"/>
  <c r="H301" i="1"/>
  <c r="G301" i="1"/>
  <c r="F301" i="1"/>
  <c r="J301" i="1"/>
  <c r="K302" i="1"/>
  <c r="D302" i="1"/>
  <c r="B304" i="1"/>
  <c r="P301" i="1"/>
  <c r="L301" i="1"/>
  <c r="Q301" i="1"/>
  <c r="N301" i="1"/>
  <c r="O301" i="1"/>
  <c r="M301" i="1"/>
  <c r="L301" i="10"/>
  <c r="K301" i="10"/>
  <c r="J301" i="10"/>
  <c r="G301" i="10"/>
  <c r="H301" i="10"/>
  <c r="I301" i="10"/>
  <c r="A303" i="10"/>
  <c r="B303" i="10" s="1"/>
  <c r="D302" i="10"/>
  <c r="E302" i="10" s="1"/>
  <c r="J302" i="1" l="1"/>
  <c r="I302" i="1"/>
  <c r="E302" i="1"/>
  <c r="H302" i="1"/>
  <c r="G302" i="1"/>
  <c r="F302" i="1"/>
  <c r="K303" i="1"/>
  <c r="D303" i="1"/>
  <c r="B305" i="1"/>
  <c r="Q302" i="1"/>
  <c r="L302" i="1"/>
  <c r="P302" i="1"/>
  <c r="N302" i="1"/>
  <c r="O302" i="1"/>
  <c r="M302" i="1"/>
  <c r="L302" i="10"/>
  <c r="J302" i="10"/>
  <c r="I302" i="10"/>
  <c r="K302" i="10"/>
  <c r="G302" i="10"/>
  <c r="H302" i="10"/>
  <c r="A304" i="10"/>
  <c r="B304" i="10" s="1"/>
  <c r="D303" i="10"/>
  <c r="E303" i="10" s="1"/>
  <c r="F303" i="1" l="1"/>
  <c r="E303" i="1"/>
  <c r="I303" i="1"/>
  <c r="H303" i="1"/>
  <c r="G303" i="1"/>
  <c r="J303" i="1"/>
  <c r="K304" i="1"/>
  <c r="D304" i="1"/>
  <c r="B306" i="1"/>
  <c r="Q303" i="1"/>
  <c r="L303" i="1"/>
  <c r="P303" i="1"/>
  <c r="O303" i="1"/>
  <c r="N303" i="1"/>
  <c r="M303" i="1"/>
  <c r="L303" i="10"/>
  <c r="K303" i="10"/>
  <c r="J303" i="10"/>
  <c r="I303" i="10"/>
  <c r="G303" i="10"/>
  <c r="H303" i="10"/>
  <c r="A305" i="10"/>
  <c r="B305" i="10" s="1"/>
  <c r="D304" i="10"/>
  <c r="E304" i="10" s="1"/>
  <c r="I304" i="1" l="1"/>
  <c r="H304" i="1"/>
  <c r="G304" i="1"/>
  <c r="F304" i="1"/>
  <c r="E304" i="1"/>
  <c r="J304" i="1"/>
  <c r="D305" i="1"/>
  <c r="K305" i="1"/>
  <c r="B307" i="1"/>
  <c r="Q304" i="1"/>
  <c r="P304" i="1"/>
  <c r="O304" i="1"/>
  <c r="M304" i="1"/>
  <c r="L304" i="1"/>
  <c r="N304" i="1"/>
  <c r="L304" i="10"/>
  <c r="K304" i="10"/>
  <c r="J304" i="10"/>
  <c r="I304" i="10"/>
  <c r="G304" i="10"/>
  <c r="H304" i="10"/>
  <c r="A306" i="10"/>
  <c r="B306" i="10" s="1"/>
  <c r="D305" i="10"/>
  <c r="E305" i="10" s="1"/>
  <c r="L305" i="1" l="1"/>
  <c r="Q305" i="1"/>
  <c r="P305" i="1"/>
  <c r="O305" i="1"/>
  <c r="N305" i="1"/>
  <c r="M305" i="1"/>
  <c r="D306" i="1"/>
  <c r="B308" i="1"/>
  <c r="K306" i="1"/>
  <c r="J305" i="1"/>
  <c r="I305" i="1"/>
  <c r="H305" i="1"/>
  <c r="G305" i="1"/>
  <c r="F305" i="1"/>
  <c r="E305" i="1"/>
  <c r="L305" i="10"/>
  <c r="K305" i="10"/>
  <c r="J305" i="10"/>
  <c r="I305" i="10"/>
  <c r="G305" i="10"/>
  <c r="H305" i="10"/>
  <c r="A307" i="10"/>
  <c r="B307" i="10" s="1"/>
  <c r="D306" i="10"/>
  <c r="E306" i="10" s="1"/>
  <c r="E306" i="1" l="1"/>
  <c r="J306" i="1"/>
  <c r="I306" i="1"/>
  <c r="H306" i="1"/>
  <c r="G306" i="1"/>
  <c r="F306" i="1"/>
  <c r="L306" i="1"/>
  <c r="Q306" i="1"/>
  <c r="P306" i="1"/>
  <c r="O306" i="1"/>
  <c r="N306" i="1"/>
  <c r="M306" i="1"/>
  <c r="D307" i="1"/>
  <c r="K307" i="1"/>
  <c r="B309" i="1"/>
  <c r="L306" i="10"/>
  <c r="K306" i="10"/>
  <c r="J306" i="10"/>
  <c r="I306" i="10"/>
  <c r="G306" i="10"/>
  <c r="H306" i="10"/>
  <c r="A308" i="10"/>
  <c r="B308" i="10" s="1"/>
  <c r="D307" i="10"/>
  <c r="E307" i="10" s="1"/>
  <c r="D308" i="1" l="1"/>
  <c r="K308" i="1"/>
  <c r="B310" i="1"/>
  <c r="P307" i="1"/>
  <c r="O307" i="1"/>
  <c r="Q307" i="1"/>
  <c r="L307" i="1"/>
  <c r="N307" i="1"/>
  <c r="M307" i="1"/>
  <c r="G307" i="1"/>
  <c r="J307" i="1"/>
  <c r="I307" i="1"/>
  <c r="H307" i="1"/>
  <c r="F307" i="1"/>
  <c r="E307" i="1"/>
  <c r="L307" i="10"/>
  <c r="K307" i="10"/>
  <c r="G307" i="10"/>
  <c r="J307" i="10"/>
  <c r="I307" i="10"/>
  <c r="H307" i="10"/>
  <c r="A309" i="10"/>
  <c r="B309" i="10" s="1"/>
  <c r="D308" i="10"/>
  <c r="E308" i="10" s="1"/>
  <c r="D309" i="1" l="1"/>
  <c r="K309" i="1"/>
  <c r="B311" i="1"/>
  <c r="Q308" i="1"/>
  <c r="P308" i="1"/>
  <c r="O308" i="1"/>
  <c r="L308" i="1"/>
  <c r="N308" i="1"/>
  <c r="M308" i="1"/>
  <c r="G308" i="1"/>
  <c r="J308" i="1"/>
  <c r="I308" i="1"/>
  <c r="H308" i="1"/>
  <c r="E308" i="1"/>
  <c r="F308" i="1"/>
  <c r="L308" i="10"/>
  <c r="K308" i="10"/>
  <c r="G308" i="10"/>
  <c r="J308" i="10"/>
  <c r="I308" i="10"/>
  <c r="H308" i="10"/>
  <c r="A310" i="10"/>
  <c r="B310" i="10" s="1"/>
  <c r="D309" i="10"/>
  <c r="E309" i="10" s="1"/>
  <c r="D310" i="1" l="1"/>
  <c r="K310" i="1"/>
  <c r="B312" i="1"/>
  <c r="Q309" i="1"/>
  <c r="P309" i="1"/>
  <c r="O309" i="1"/>
  <c r="N309" i="1"/>
  <c r="M309" i="1"/>
  <c r="L309" i="1"/>
  <c r="J309" i="1"/>
  <c r="I309" i="1"/>
  <c r="H309" i="1"/>
  <c r="F309" i="1"/>
  <c r="G309" i="1"/>
  <c r="E309" i="1"/>
  <c r="L309" i="10"/>
  <c r="K309" i="10"/>
  <c r="I309" i="10"/>
  <c r="G309" i="10"/>
  <c r="H309" i="10"/>
  <c r="J309" i="10"/>
  <c r="A311" i="10"/>
  <c r="B311" i="10" s="1"/>
  <c r="D310" i="10"/>
  <c r="E310" i="10" s="1"/>
  <c r="K311" i="1" l="1"/>
  <c r="D311" i="1"/>
  <c r="B313" i="1"/>
  <c r="M310" i="1"/>
  <c r="L310" i="1"/>
  <c r="Q310" i="1"/>
  <c r="P310" i="1"/>
  <c r="O310" i="1"/>
  <c r="N310" i="1"/>
  <c r="J310" i="1"/>
  <c r="I310" i="1"/>
  <c r="H310" i="1"/>
  <c r="G310" i="1"/>
  <c r="E310" i="1"/>
  <c r="F310" i="1"/>
  <c r="L310" i="10"/>
  <c r="K310" i="10"/>
  <c r="G310" i="10"/>
  <c r="I310" i="10"/>
  <c r="H310" i="10"/>
  <c r="J310" i="10"/>
  <c r="A312" i="10"/>
  <c r="B312" i="10" s="1"/>
  <c r="D311" i="10"/>
  <c r="E311" i="10" s="1"/>
  <c r="J311" i="1" l="1"/>
  <c r="I311" i="1"/>
  <c r="H311" i="1"/>
  <c r="E311" i="1"/>
  <c r="G311" i="1"/>
  <c r="F311" i="1"/>
  <c r="K312" i="1"/>
  <c r="D312" i="1"/>
  <c r="B314" i="1"/>
  <c r="M311" i="1"/>
  <c r="Q311" i="1"/>
  <c r="P311" i="1"/>
  <c r="O311" i="1"/>
  <c r="N311" i="1"/>
  <c r="L311" i="1"/>
  <c r="L311" i="10"/>
  <c r="K311" i="10"/>
  <c r="J311" i="10"/>
  <c r="I311" i="10"/>
  <c r="G311" i="10"/>
  <c r="H311" i="10"/>
  <c r="A313" i="10"/>
  <c r="B313" i="10" s="1"/>
  <c r="D312" i="10"/>
  <c r="E312" i="10" s="1"/>
  <c r="E312" i="1" l="1"/>
  <c r="G312" i="1"/>
  <c r="F312" i="1"/>
  <c r="J312" i="1"/>
  <c r="I312" i="1"/>
  <c r="H312" i="1"/>
  <c r="K313" i="1"/>
  <c r="D313" i="1"/>
  <c r="B315" i="1"/>
  <c r="M312" i="1"/>
  <c r="Q312" i="1"/>
  <c r="P312" i="1"/>
  <c r="O312" i="1"/>
  <c r="L312" i="1"/>
  <c r="N312" i="1"/>
  <c r="L312" i="10"/>
  <c r="K312" i="10"/>
  <c r="J312" i="10"/>
  <c r="I312" i="10"/>
  <c r="G312" i="10"/>
  <c r="H312" i="10"/>
  <c r="A314" i="10"/>
  <c r="B314" i="10" s="1"/>
  <c r="D313" i="10"/>
  <c r="E313" i="10" s="1"/>
  <c r="J313" i="1" l="1"/>
  <c r="I313" i="1"/>
  <c r="E313" i="1"/>
  <c r="G313" i="1"/>
  <c r="H313" i="1"/>
  <c r="F313" i="1"/>
  <c r="K314" i="1"/>
  <c r="D314" i="1"/>
  <c r="B316" i="1"/>
  <c r="Q313" i="1"/>
  <c r="P313" i="1"/>
  <c r="L313" i="1"/>
  <c r="O313" i="1"/>
  <c r="N313" i="1"/>
  <c r="M313" i="1"/>
  <c r="L313" i="10"/>
  <c r="K313" i="10"/>
  <c r="J313" i="10"/>
  <c r="H313" i="10"/>
  <c r="I313" i="10"/>
  <c r="G313" i="10"/>
  <c r="A315" i="10"/>
  <c r="B315" i="10" s="1"/>
  <c r="D314" i="10"/>
  <c r="E314" i="10" s="1"/>
  <c r="J314" i="1" l="1"/>
  <c r="I314" i="1"/>
  <c r="E314" i="1"/>
  <c r="G314" i="1"/>
  <c r="H314" i="1"/>
  <c r="F314" i="1"/>
  <c r="K315" i="1"/>
  <c r="D315" i="1"/>
  <c r="B317" i="1"/>
  <c r="Q314" i="1"/>
  <c r="P314" i="1"/>
  <c r="O314" i="1"/>
  <c r="N314" i="1"/>
  <c r="M314" i="1"/>
  <c r="L314" i="1"/>
  <c r="L314" i="10"/>
  <c r="J314" i="10"/>
  <c r="I314" i="10"/>
  <c r="K314" i="10"/>
  <c r="H314" i="10"/>
  <c r="G314" i="10"/>
  <c r="A316" i="10"/>
  <c r="B316" i="10" s="1"/>
  <c r="D315" i="10"/>
  <c r="E315" i="10" s="1"/>
  <c r="F315" i="1" l="1"/>
  <c r="G315" i="1"/>
  <c r="J315" i="1"/>
  <c r="E315" i="1"/>
  <c r="I315" i="1"/>
  <c r="H315" i="1"/>
  <c r="K316" i="1"/>
  <c r="D316" i="1"/>
  <c r="B318" i="1"/>
  <c r="Q315" i="1"/>
  <c r="O315" i="1"/>
  <c r="P315" i="1"/>
  <c r="N315" i="1"/>
  <c r="L315" i="1"/>
  <c r="M315" i="1"/>
  <c r="L315" i="10"/>
  <c r="K315" i="10"/>
  <c r="J315" i="10"/>
  <c r="I315" i="10"/>
  <c r="H315" i="10"/>
  <c r="G315" i="10"/>
  <c r="A317" i="10"/>
  <c r="B317" i="10" s="1"/>
  <c r="D316" i="10"/>
  <c r="E316" i="10" s="1"/>
  <c r="Q316" i="1" l="1"/>
  <c r="P316" i="1"/>
  <c r="O316" i="1"/>
  <c r="L316" i="1"/>
  <c r="N316" i="1"/>
  <c r="M316" i="1"/>
  <c r="D317" i="1"/>
  <c r="K317" i="1"/>
  <c r="B319" i="1"/>
  <c r="G316" i="1"/>
  <c r="J316" i="1"/>
  <c r="F316" i="1"/>
  <c r="E316" i="1"/>
  <c r="I316" i="1"/>
  <c r="H316" i="1"/>
  <c r="L316" i="10"/>
  <c r="K316" i="10"/>
  <c r="J316" i="10"/>
  <c r="I316" i="10"/>
  <c r="G316" i="10"/>
  <c r="H316" i="10"/>
  <c r="A318" i="10"/>
  <c r="B318" i="10" s="1"/>
  <c r="D317" i="10"/>
  <c r="E317" i="10" s="1"/>
  <c r="L317" i="1" l="1"/>
  <c r="Q317" i="1"/>
  <c r="P317" i="1"/>
  <c r="N317" i="1"/>
  <c r="O317" i="1"/>
  <c r="M317" i="1"/>
  <c r="D318" i="1"/>
  <c r="K318" i="1"/>
  <c r="B320" i="1"/>
  <c r="J317" i="1"/>
  <c r="F317" i="1"/>
  <c r="E317" i="1"/>
  <c r="I317" i="1"/>
  <c r="H317" i="1"/>
  <c r="G317" i="1"/>
  <c r="L317" i="10"/>
  <c r="K317" i="10"/>
  <c r="J317" i="10"/>
  <c r="I317" i="10"/>
  <c r="G317" i="10"/>
  <c r="H317" i="10"/>
  <c r="A319" i="10"/>
  <c r="B319" i="10" s="1"/>
  <c r="D318" i="10"/>
  <c r="E318" i="10" s="1"/>
  <c r="Q318" i="1" l="1"/>
  <c r="P318" i="1"/>
  <c r="O318" i="1"/>
  <c r="N318" i="1"/>
  <c r="M318" i="1"/>
  <c r="L318" i="1"/>
  <c r="D319" i="1"/>
  <c r="K319" i="1"/>
  <c r="B321" i="1"/>
  <c r="J318" i="1"/>
  <c r="I318" i="1"/>
  <c r="H318" i="1"/>
  <c r="G318" i="1"/>
  <c r="F318" i="1"/>
  <c r="E318" i="1"/>
  <c r="L318" i="10"/>
  <c r="K318" i="10"/>
  <c r="J318" i="10"/>
  <c r="I318" i="10"/>
  <c r="G318" i="10"/>
  <c r="H318" i="10"/>
  <c r="A320" i="10"/>
  <c r="B320" i="10" s="1"/>
  <c r="D319" i="10"/>
  <c r="E319" i="10" s="1"/>
  <c r="D320" i="1" l="1"/>
  <c r="K320" i="1"/>
  <c r="B322" i="1"/>
  <c r="E319" i="1"/>
  <c r="J319" i="1"/>
  <c r="I319" i="1"/>
  <c r="H319" i="1"/>
  <c r="F319" i="1"/>
  <c r="G319" i="1"/>
  <c r="Q319" i="1"/>
  <c r="P319" i="1"/>
  <c r="O319" i="1"/>
  <c r="N319" i="1"/>
  <c r="M319" i="1"/>
  <c r="L319" i="1"/>
  <c r="L319" i="10"/>
  <c r="K319" i="10"/>
  <c r="G319" i="10"/>
  <c r="J319" i="10"/>
  <c r="I319" i="10"/>
  <c r="H319" i="10"/>
  <c r="A321" i="10"/>
  <c r="B321" i="10" s="1"/>
  <c r="D320" i="10"/>
  <c r="E320" i="10" s="1"/>
  <c r="M320" i="1" l="1"/>
  <c r="L320" i="1"/>
  <c r="O320" i="1"/>
  <c r="N320" i="1"/>
  <c r="Q320" i="1"/>
  <c r="P320" i="1"/>
  <c r="D321" i="1"/>
  <c r="K321" i="1"/>
  <c r="B323" i="1"/>
  <c r="I320" i="1"/>
  <c r="H320" i="1"/>
  <c r="J320" i="1"/>
  <c r="F320" i="1"/>
  <c r="G320" i="1"/>
  <c r="E320" i="1"/>
  <c r="L320" i="10"/>
  <c r="K320" i="10"/>
  <c r="G320" i="10"/>
  <c r="J320" i="10"/>
  <c r="I320" i="10"/>
  <c r="H320" i="10"/>
  <c r="A322" i="10"/>
  <c r="B322" i="10" s="1"/>
  <c r="D321" i="10"/>
  <c r="E321" i="10" s="1"/>
  <c r="Q321" i="1" l="1"/>
  <c r="P321" i="1"/>
  <c r="M321" i="1"/>
  <c r="L321" i="1"/>
  <c r="N321" i="1"/>
  <c r="O321" i="1"/>
  <c r="D322" i="1"/>
  <c r="K322" i="1"/>
  <c r="B324" i="1"/>
  <c r="G321" i="1"/>
  <c r="H321" i="1"/>
  <c r="E321" i="1"/>
  <c r="J321" i="1"/>
  <c r="I321" i="1"/>
  <c r="F321" i="1"/>
  <c r="L321" i="10"/>
  <c r="K321" i="10"/>
  <c r="J321" i="10"/>
  <c r="G321" i="10"/>
  <c r="I321" i="10"/>
  <c r="H321" i="10"/>
  <c r="A323" i="10"/>
  <c r="B323" i="10" s="1"/>
  <c r="D322" i="10"/>
  <c r="E322" i="10" s="1"/>
  <c r="M322" i="1" l="1"/>
  <c r="Q322" i="1"/>
  <c r="L322" i="1"/>
  <c r="P322" i="1"/>
  <c r="N322" i="1"/>
  <c r="O322" i="1"/>
  <c r="K323" i="1"/>
  <c r="D323" i="1"/>
  <c r="B325" i="1"/>
  <c r="I322" i="1"/>
  <c r="H322" i="1"/>
  <c r="J322" i="1"/>
  <c r="F322" i="1"/>
  <c r="G322" i="1"/>
  <c r="E322" i="1"/>
  <c r="L322" i="10"/>
  <c r="K322" i="10"/>
  <c r="G322" i="10"/>
  <c r="J322" i="10"/>
  <c r="I322" i="10"/>
  <c r="H322" i="10"/>
  <c r="A324" i="10"/>
  <c r="B324" i="10" s="1"/>
  <c r="D323" i="10"/>
  <c r="E323" i="10" s="1"/>
  <c r="I323" i="1" l="1"/>
  <c r="H323" i="1"/>
  <c r="J323" i="1"/>
  <c r="E323" i="1"/>
  <c r="F323" i="1"/>
  <c r="G323" i="1"/>
  <c r="K324" i="1"/>
  <c r="D324" i="1"/>
  <c r="B326" i="1"/>
  <c r="M323" i="1"/>
  <c r="O323" i="1"/>
  <c r="N323" i="1"/>
  <c r="Q323" i="1"/>
  <c r="P323" i="1"/>
  <c r="L323" i="1"/>
  <c r="L323" i="10"/>
  <c r="K323" i="10"/>
  <c r="J323" i="10"/>
  <c r="I323" i="10"/>
  <c r="G323" i="10"/>
  <c r="H323" i="10"/>
  <c r="A325" i="10"/>
  <c r="B325" i="10" s="1"/>
  <c r="D324" i="10"/>
  <c r="E324" i="10" s="1"/>
  <c r="M324" i="1" l="1"/>
  <c r="Q324" i="1"/>
  <c r="P324" i="1"/>
  <c r="O324" i="1"/>
  <c r="N324" i="1"/>
  <c r="L324" i="1"/>
  <c r="K325" i="1"/>
  <c r="D325" i="1"/>
  <c r="B327" i="1"/>
  <c r="J324" i="1"/>
  <c r="I324" i="1"/>
  <c r="H324" i="1"/>
  <c r="E324" i="1"/>
  <c r="F324" i="1"/>
  <c r="G324" i="1"/>
  <c r="L324" i="10"/>
  <c r="K324" i="10"/>
  <c r="J324" i="10"/>
  <c r="I324" i="10"/>
  <c r="G324" i="10"/>
  <c r="H324" i="10"/>
  <c r="A326" i="10"/>
  <c r="B326" i="10" s="1"/>
  <c r="D325" i="10"/>
  <c r="E325" i="10" s="1"/>
  <c r="G325" i="1" l="1"/>
  <c r="J325" i="1"/>
  <c r="I325" i="1"/>
  <c r="E325" i="1"/>
  <c r="H325" i="1"/>
  <c r="F325" i="1"/>
  <c r="K326" i="1"/>
  <c r="D326" i="1"/>
  <c r="B328" i="1"/>
  <c r="M325" i="1"/>
  <c r="N325" i="1"/>
  <c r="L325" i="1"/>
  <c r="Q325" i="1"/>
  <c r="P325" i="1"/>
  <c r="O325" i="1"/>
  <c r="L325" i="10"/>
  <c r="K325" i="10"/>
  <c r="J325" i="10"/>
  <c r="H325" i="10"/>
  <c r="G325" i="10"/>
  <c r="I325" i="10"/>
  <c r="A327" i="10"/>
  <c r="B327" i="10" s="1"/>
  <c r="D326" i="10"/>
  <c r="E326" i="10" s="1"/>
  <c r="J326" i="1" l="1"/>
  <c r="G326" i="1"/>
  <c r="E326" i="1"/>
  <c r="I326" i="1"/>
  <c r="H326" i="1"/>
  <c r="F326" i="1"/>
  <c r="K327" i="1"/>
  <c r="D327" i="1"/>
  <c r="B329" i="1"/>
  <c r="M326" i="1"/>
  <c r="P326" i="1"/>
  <c r="O326" i="1"/>
  <c r="N326" i="1"/>
  <c r="Q326" i="1"/>
  <c r="L326" i="1"/>
  <c r="L326" i="10"/>
  <c r="J326" i="10"/>
  <c r="I326" i="10"/>
  <c r="K326" i="10"/>
  <c r="H326" i="10"/>
  <c r="G326" i="10"/>
  <c r="A328" i="10"/>
  <c r="B328" i="10" s="1"/>
  <c r="D327" i="10"/>
  <c r="E327" i="10" s="1"/>
  <c r="F327" i="1" l="1"/>
  <c r="E327" i="1"/>
  <c r="I327" i="1"/>
  <c r="H327" i="1"/>
  <c r="G327" i="1"/>
  <c r="J327" i="1"/>
  <c r="K328" i="1"/>
  <c r="D328" i="1"/>
  <c r="B330" i="1"/>
  <c r="M327" i="1"/>
  <c r="Q327" i="1"/>
  <c r="P327" i="1"/>
  <c r="O327" i="1"/>
  <c r="N327" i="1"/>
  <c r="L327" i="1"/>
  <c r="L327" i="10"/>
  <c r="K327" i="10"/>
  <c r="J327" i="10"/>
  <c r="I327" i="10"/>
  <c r="H327" i="10"/>
  <c r="G327" i="10"/>
  <c r="A329" i="10"/>
  <c r="B329" i="10" s="1"/>
  <c r="D328" i="10"/>
  <c r="E328" i="10" s="1"/>
  <c r="J328" i="1" l="1"/>
  <c r="F328" i="1"/>
  <c r="E328" i="1"/>
  <c r="I328" i="1"/>
  <c r="H328" i="1"/>
  <c r="G328" i="1"/>
  <c r="D329" i="1"/>
  <c r="K329" i="1"/>
  <c r="B331" i="1"/>
  <c r="M328" i="1"/>
  <c r="O328" i="1"/>
  <c r="L328" i="1"/>
  <c r="N328" i="1"/>
  <c r="Q328" i="1"/>
  <c r="P328" i="1"/>
  <c r="L328" i="10"/>
  <c r="K328" i="10"/>
  <c r="J328" i="10"/>
  <c r="I328" i="10"/>
  <c r="H328" i="10"/>
  <c r="G328" i="10"/>
  <c r="A330" i="10"/>
  <c r="B330" i="10" s="1"/>
  <c r="D329" i="10"/>
  <c r="E329" i="10" s="1"/>
  <c r="N329" i="1" l="1"/>
  <c r="L329" i="1"/>
  <c r="Q329" i="1"/>
  <c r="P329" i="1"/>
  <c r="O329" i="1"/>
  <c r="M329" i="1"/>
  <c r="D330" i="1"/>
  <c r="B332" i="1"/>
  <c r="K330" i="1"/>
  <c r="I329" i="1"/>
  <c r="H329" i="1"/>
  <c r="G329" i="1"/>
  <c r="J329" i="1"/>
  <c r="F329" i="1"/>
  <c r="E329" i="1"/>
  <c r="L329" i="10"/>
  <c r="K329" i="10"/>
  <c r="J329" i="10"/>
  <c r="I329" i="10"/>
  <c r="H329" i="10"/>
  <c r="G329" i="10"/>
  <c r="A331" i="10"/>
  <c r="B331" i="10" s="1"/>
  <c r="D330" i="10"/>
  <c r="E330" i="10" s="1"/>
  <c r="E330" i="1" l="1"/>
  <c r="F330" i="1"/>
  <c r="J330" i="1"/>
  <c r="I330" i="1"/>
  <c r="H330" i="1"/>
  <c r="G330" i="1"/>
  <c r="N330" i="1"/>
  <c r="M330" i="1"/>
  <c r="L330" i="1"/>
  <c r="Q330" i="1"/>
  <c r="P330" i="1"/>
  <c r="O330" i="1"/>
  <c r="D331" i="1"/>
  <c r="K331" i="1"/>
  <c r="B333" i="1"/>
  <c r="L330" i="10"/>
  <c r="K330" i="10"/>
  <c r="J330" i="10"/>
  <c r="I330" i="10"/>
  <c r="H330" i="10"/>
  <c r="G330" i="10"/>
  <c r="A332" i="10"/>
  <c r="B332" i="10" s="1"/>
  <c r="D331" i="10"/>
  <c r="E331" i="10" s="1"/>
  <c r="D332" i="1" l="1"/>
  <c r="K332" i="1"/>
  <c r="B334" i="1"/>
  <c r="M331" i="1"/>
  <c r="O331" i="1"/>
  <c r="N331" i="1"/>
  <c r="L331" i="1"/>
  <c r="Q331" i="1"/>
  <c r="P331" i="1"/>
  <c r="E331" i="1"/>
  <c r="J331" i="1"/>
  <c r="I331" i="1"/>
  <c r="H331" i="1"/>
  <c r="G331" i="1"/>
  <c r="F331" i="1"/>
  <c r="L331" i="10"/>
  <c r="K331" i="10"/>
  <c r="G331" i="10"/>
  <c r="J331" i="10"/>
  <c r="H331" i="10"/>
  <c r="I331" i="10"/>
  <c r="A333" i="10"/>
  <c r="B333" i="10" s="1"/>
  <c r="D332" i="10"/>
  <c r="E332" i="10" s="1"/>
  <c r="D333" i="1" l="1"/>
  <c r="K333" i="1"/>
  <c r="B335" i="1"/>
  <c r="L332" i="1"/>
  <c r="Q332" i="1"/>
  <c r="P332" i="1"/>
  <c r="O332" i="1"/>
  <c r="N332" i="1"/>
  <c r="M332" i="1"/>
  <c r="H332" i="1"/>
  <c r="G332" i="1"/>
  <c r="F332" i="1"/>
  <c r="J332" i="1"/>
  <c r="E332" i="1"/>
  <c r="I332" i="1"/>
  <c r="L332" i="10"/>
  <c r="K332" i="10"/>
  <c r="G332" i="10"/>
  <c r="J332" i="10"/>
  <c r="I332" i="10"/>
  <c r="H332" i="10"/>
  <c r="A334" i="10"/>
  <c r="B334" i="10" s="1"/>
  <c r="D333" i="10"/>
  <c r="E333" i="10" s="1"/>
  <c r="D334" i="1" l="1"/>
  <c r="K334" i="1"/>
  <c r="B336" i="1"/>
  <c r="M333" i="1"/>
  <c r="L333" i="1"/>
  <c r="Q333" i="1"/>
  <c r="P333" i="1"/>
  <c r="O333" i="1"/>
  <c r="N333" i="1"/>
  <c r="J333" i="1"/>
  <c r="G333" i="1"/>
  <c r="F333" i="1"/>
  <c r="I333" i="1"/>
  <c r="H333" i="1"/>
  <c r="E333" i="1"/>
  <c r="L333" i="10"/>
  <c r="K333" i="10"/>
  <c r="J333" i="10"/>
  <c r="I333" i="10"/>
  <c r="H333" i="10"/>
  <c r="G333" i="10"/>
  <c r="A335" i="10"/>
  <c r="B335" i="10" s="1"/>
  <c r="D334" i="10"/>
  <c r="E334" i="10" s="1"/>
  <c r="K335" i="1" l="1"/>
  <c r="D335" i="1"/>
  <c r="B337" i="1"/>
  <c r="P334" i="1"/>
  <c r="O334" i="1"/>
  <c r="N334" i="1"/>
  <c r="L334" i="1"/>
  <c r="M334" i="1"/>
  <c r="Q334" i="1"/>
  <c r="G334" i="1"/>
  <c r="F334" i="1"/>
  <c r="J334" i="1"/>
  <c r="I334" i="1"/>
  <c r="E334" i="1"/>
  <c r="H334" i="1"/>
  <c r="L334" i="10"/>
  <c r="K334" i="10"/>
  <c r="G334" i="10"/>
  <c r="J334" i="10"/>
  <c r="I334" i="10"/>
  <c r="H334" i="10"/>
  <c r="A336" i="10"/>
  <c r="B336" i="10" s="1"/>
  <c r="D335" i="10"/>
  <c r="E335" i="10" s="1"/>
  <c r="K336" i="1" l="1"/>
  <c r="D336" i="1"/>
  <c r="B338" i="1"/>
  <c r="H335" i="1"/>
  <c r="E335" i="1"/>
  <c r="G335" i="1"/>
  <c r="F335" i="1"/>
  <c r="J335" i="1"/>
  <c r="I335" i="1"/>
  <c r="Q335" i="1"/>
  <c r="P335" i="1"/>
  <c r="L335" i="1"/>
  <c r="O335" i="1"/>
  <c r="M335" i="1"/>
  <c r="N335" i="1"/>
  <c r="L335" i="10"/>
  <c r="K335" i="10"/>
  <c r="J335" i="10"/>
  <c r="I335" i="10"/>
  <c r="G335" i="10"/>
  <c r="H335" i="10"/>
  <c r="A337" i="10"/>
  <c r="B337" i="10" s="1"/>
  <c r="D336" i="10"/>
  <c r="E336" i="10" s="1"/>
  <c r="E336" i="1" l="1"/>
  <c r="G336" i="1"/>
  <c r="F336" i="1"/>
  <c r="J336" i="1"/>
  <c r="I336" i="1"/>
  <c r="H336" i="1"/>
  <c r="K337" i="1"/>
  <c r="D337" i="1"/>
  <c r="B339" i="1"/>
  <c r="O336" i="1"/>
  <c r="N336" i="1"/>
  <c r="Q336" i="1"/>
  <c r="P336" i="1"/>
  <c r="L336" i="1"/>
  <c r="M336" i="1"/>
  <c r="L336" i="10"/>
  <c r="K336" i="10"/>
  <c r="J336" i="10"/>
  <c r="I336" i="10"/>
  <c r="G336" i="10"/>
  <c r="H336" i="10"/>
  <c r="A338" i="10"/>
  <c r="B338" i="10" s="1"/>
  <c r="D337" i="10"/>
  <c r="E337" i="10" s="1"/>
  <c r="F337" i="1" l="1"/>
  <c r="J337" i="1"/>
  <c r="I337" i="1"/>
  <c r="H337" i="1"/>
  <c r="E337" i="1"/>
  <c r="G337" i="1"/>
  <c r="K338" i="1"/>
  <c r="D338" i="1"/>
  <c r="B340" i="1"/>
  <c r="N337" i="1"/>
  <c r="O337" i="1"/>
  <c r="Q337" i="1"/>
  <c r="L337" i="1"/>
  <c r="P337" i="1"/>
  <c r="M337" i="1"/>
  <c r="L337" i="10"/>
  <c r="K337" i="10"/>
  <c r="J337" i="10"/>
  <c r="G337" i="10"/>
  <c r="H337" i="10"/>
  <c r="I337" i="10"/>
  <c r="A339" i="10"/>
  <c r="B339" i="10" s="1"/>
  <c r="D338" i="10"/>
  <c r="E338" i="10" s="1"/>
  <c r="E338" i="1" l="1"/>
  <c r="I338" i="1"/>
  <c r="G338" i="1"/>
  <c r="F338" i="1"/>
  <c r="J338" i="1"/>
  <c r="H338" i="1"/>
  <c r="K339" i="1"/>
  <c r="D339" i="1"/>
  <c r="B341" i="1"/>
  <c r="Q338" i="1"/>
  <c r="P338" i="1"/>
  <c r="O338" i="1"/>
  <c r="N338" i="1"/>
  <c r="M338" i="1"/>
  <c r="L338" i="1"/>
  <c r="L338" i="10"/>
  <c r="J338" i="10"/>
  <c r="I338" i="10"/>
  <c r="K338" i="10"/>
  <c r="G338" i="10"/>
  <c r="H338" i="10"/>
  <c r="A340" i="10"/>
  <c r="B340" i="10" s="1"/>
  <c r="D339" i="10"/>
  <c r="E339" i="10" s="1"/>
  <c r="K340" i="1" l="1"/>
  <c r="D340" i="1"/>
  <c r="B342" i="1"/>
  <c r="F339" i="1"/>
  <c r="E339" i="1"/>
  <c r="J339" i="1"/>
  <c r="I339" i="1"/>
  <c r="H339" i="1"/>
  <c r="G339" i="1"/>
  <c r="N339" i="1"/>
  <c r="Q339" i="1"/>
  <c r="P339" i="1"/>
  <c r="O339" i="1"/>
  <c r="M339" i="1"/>
  <c r="L339" i="1"/>
  <c r="L339" i="10"/>
  <c r="K339" i="10"/>
  <c r="J339" i="10"/>
  <c r="I339" i="10"/>
  <c r="G339" i="10"/>
  <c r="H339" i="10"/>
  <c r="A341" i="10"/>
  <c r="B341" i="10" s="1"/>
  <c r="D340" i="10"/>
  <c r="E340" i="10" s="1"/>
  <c r="D341" i="1" l="1"/>
  <c r="K341" i="1"/>
  <c r="B343" i="1"/>
  <c r="G340" i="1"/>
  <c r="F340" i="1"/>
  <c r="E340" i="1"/>
  <c r="J340" i="1"/>
  <c r="I340" i="1"/>
  <c r="H340" i="1"/>
  <c r="N340" i="1"/>
  <c r="L340" i="1"/>
  <c r="Q340" i="1"/>
  <c r="P340" i="1"/>
  <c r="O340" i="1"/>
  <c r="M340" i="1"/>
  <c r="L340" i="10"/>
  <c r="K340" i="10"/>
  <c r="J340" i="10"/>
  <c r="I340" i="10"/>
  <c r="G340" i="10"/>
  <c r="H340" i="10"/>
  <c r="A342" i="10"/>
  <c r="B342" i="10" s="1"/>
  <c r="D341" i="10"/>
  <c r="E341" i="10" s="1"/>
  <c r="Q341" i="1" l="1"/>
  <c r="L341" i="1"/>
  <c r="P341" i="1"/>
  <c r="M341" i="1"/>
  <c r="O341" i="1"/>
  <c r="N341" i="1"/>
  <c r="D342" i="1"/>
  <c r="B344" i="1"/>
  <c r="K342" i="1"/>
  <c r="J341" i="1"/>
  <c r="I341" i="1"/>
  <c r="H341" i="1"/>
  <c r="G341" i="1"/>
  <c r="F341" i="1"/>
  <c r="E341" i="1"/>
  <c r="L341" i="10"/>
  <c r="K341" i="10"/>
  <c r="J341" i="10"/>
  <c r="I341" i="10"/>
  <c r="G341" i="10"/>
  <c r="H341" i="10"/>
  <c r="A343" i="10"/>
  <c r="B343" i="10" s="1"/>
  <c r="D342" i="10"/>
  <c r="E342" i="10" s="1"/>
  <c r="J342" i="1" l="1"/>
  <c r="I342" i="1"/>
  <c r="H342" i="1"/>
  <c r="G342" i="1"/>
  <c r="F342" i="1"/>
  <c r="E342" i="1"/>
  <c r="Q342" i="1"/>
  <c r="P342" i="1"/>
  <c r="O342" i="1"/>
  <c r="L342" i="1"/>
  <c r="N342" i="1"/>
  <c r="M342" i="1"/>
  <c r="D343" i="1"/>
  <c r="K343" i="1"/>
  <c r="B345" i="1"/>
  <c r="L342" i="10"/>
  <c r="K342" i="10"/>
  <c r="J342" i="10"/>
  <c r="I342" i="10"/>
  <c r="G342" i="10"/>
  <c r="H342" i="10"/>
  <c r="A344" i="10"/>
  <c r="B344" i="10" s="1"/>
  <c r="D343" i="10"/>
  <c r="E343" i="10" s="1"/>
  <c r="D344" i="1" l="1"/>
  <c r="K344" i="1"/>
  <c r="B346" i="1"/>
  <c r="L343" i="1"/>
  <c r="Q343" i="1"/>
  <c r="P343" i="1"/>
  <c r="M343" i="1"/>
  <c r="O343" i="1"/>
  <c r="N343" i="1"/>
  <c r="F343" i="1"/>
  <c r="G343" i="1"/>
  <c r="E343" i="1"/>
  <c r="J343" i="1"/>
  <c r="I343" i="1"/>
  <c r="H343" i="1"/>
  <c r="L343" i="10"/>
  <c r="K343" i="10"/>
  <c r="G343" i="10"/>
  <c r="J343" i="10"/>
  <c r="I343" i="10"/>
  <c r="H343" i="10"/>
  <c r="A345" i="10"/>
  <c r="B345" i="10" s="1"/>
  <c r="D344" i="10"/>
  <c r="E344" i="10" s="1"/>
  <c r="D345" i="1" l="1"/>
  <c r="K345" i="1"/>
  <c r="B347" i="1"/>
  <c r="O344" i="1"/>
  <c r="L344" i="1"/>
  <c r="N344" i="1"/>
  <c r="P344" i="1"/>
  <c r="M344" i="1"/>
  <c r="Q344" i="1"/>
  <c r="J344" i="1"/>
  <c r="I344" i="1"/>
  <c r="H344" i="1"/>
  <c r="F344" i="1"/>
  <c r="E344" i="1"/>
  <c r="G344" i="1"/>
  <c r="L344" i="10"/>
  <c r="K344" i="10"/>
  <c r="G344" i="10"/>
  <c r="J344" i="10"/>
  <c r="I344" i="10"/>
  <c r="H344" i="10"/>
  <c r="A346" i="10"/>
  <c r="B346" i="10" s="1"/>
  <c r="D345" i="10"/>
  <c r="E345" i="10" s="1"/>
  <c r="D346" i="1" l="1"/>
  <c r="K346" i="1"/>
  <c r="B348" i="1"/>
  <c r="Q345" i="1"/>
  <c r="P345" i="1"/>
  <c r="O345" i="1"/>
  <c r="L345" i="1"/>
  <c r="N345" i="1"/>
  <c r="M345" i="1"/>
  <c r="J345" i="1"/>
  <c r="H345" i="1"/>
  <c r="G345" i="1"/>
  <c r="F345" i="1"/>
  <c r="I345" i="1"/>
  <c r="E345" i="1"/>
  <c r="L345" i="10"/>
  <c r="K345" i="10"/>
  <c r="I345" i="10"/>
  <c r="J345" i="10"/>
  <c r="G345" i="10"/>
  <c r="H345" i="10"/>
  <c r="A347" i="10"/>
  <c r="B347" i="10" s="1"/>
  <c r="D346" i="10"/>
  <c r="E346" i="10" s="1"/>
  <c r="K347" i="1" l="1"/>
  <c r="D347" i="1"/>
  <c r="B349" i="1"/>
  <c r="M346" i="1"/>
  <c r="L346" i="1"/>
  <c r="N346" i="1"/>
  <c r="O346" i="1"/>
  <c r="P346" i="1"/>
  <c r="Q346" i="1"/>
  <c r="J346" i="1"/>
  <c r="I346" i="1"/>
  <c r="H346" i="1"/>
  <c r="G346" i="1"/>
  <c r="F346" i="1"/>
  <c r="E346" i="1"/>
  <c r="L346" i="10"/>
  <c r="K346" i="10"/>
  <c r="G346" i="10"/>
  <c r="I346" i="10"/>
  <c r="J346" i="10"/>
  <c r="H346" i="10"/>
  <c r="A348" i="10"/>
  <c r="B348" i="10" s="1"/>
  <c r="D347" i="10"/>
  <c r="E347" i="10" s="1"/>
  <c r="J347" i="1" l="1"/>
  <c r="I347" i="1"/>
  <c r="H347" i="1"/>
  <c r="E347" i="1"/>
  <c r="G347" i="1"/>
  <c r="F347" i="1"/>
  <c r="K348" i="1"/>
  <c r="B350" i="1"/>
  <c r="D348" i="1"/>
  <c r="M347" i="1"/>
  <c r="Q347" i="1"/>
  <c r="P347" i="1"/>
  <c r="O347" i="1"/>
  <c r="N347" i="1"/>
  <c r="L347" i="1"/>
  <c r="L347" i="10"/>
  <c r="K347" i="10"/>
  <c r="J347" i="10"/>
  <c r="I347" i="10"/>
  <c r="G347" i="10"/>
  <c r="H347" i="10"/>
  <c r="A349" i="10"/>
  <c r="B349" i="10" s="1"/>
  <c r="D348" i="10"/>
  <c r="E348" i="10" s="1"/>
  <c r="M348" i="1" l="1"/>
  <c r="L348" i="1"/>
  <c r="O348" i="1"/>
  <c r="N348" i="1"/>
  <c r="Q348" i="1"/>
  <c r="P348" i="1"/>
  <c r="J348" i="1"/>
  <c r="I348" i="1"/>
  <c r="H348" i="1"/>
  <c r="E348" i="1"/>
  <c r="G348" i="1"/>
  <c r="F348" i="1"/>
  <c r="K349" i="1"/>
  <c r="D349" i="1"/>
  <c r="B351" i="1"/>
  <c r="L348" i="10"/>
  <c r="K348" i="10"/>
  <c r="J348" i="10"/>
  <c r="I348" i="10"/>
  <c r="G348" i="10"/>
  <c r="H348" i="10"/>
  <c r="A350" i="10"/>
  <c r="B350" i="10" s="1"/>
  <c r="D349" i="10"/>
  <c r="E349" i="10" s="1"/>
  <c r="J349" i="1" l="1"/>
  <c r="I349" i="1"/>
  <c r="E349" i="1"/>
  <c r="H349" i="1"/>
  <c r="G349" i="1"/>
  <c r="F349" i="1"/>
  <c r="K350" i="1"/>
  <c r="D350" i="1"/>
  <c r="B352" i="1"/>
  <c r="P349" i="1"/>
  <c r="L349" i="1"/>
  <c r="Q349" i="1"/>
  <c r="O349" i="1"/>
  <c r="N349" i="1"/>
  <c r="M349" i="1"/>
  <c r="L349" i="10"/>
  <c r="K349" i="10"/>
  <c r="J349" i="10"/>
  <c r="H349" i="10"/>
  <c r="I349" i="10"/>
  <c r="G349" i="10"/>
  <c r="A351" i="10"/>
  <c r="B351" i="10" s="1"/>
  <c r="D350" i="10"/>
  <c r="E350" i="10" s="1"/>
  <c r="K351" i="1" l="1"/>
  <c r="D351" i="1"/>
  <c r="B353" i="1"/>
  <c r="G350" i="1"/>
  <c r="I350" i="1"/>
  <c r="F350" i="1"/>
  <c r="J350" i="1"/>
  <c r="E350" i="1"/>
  <c r="H350" i="1"/>
  <c r="Q350" i="1"/>
  <c r="P350" i="1"/>
  <c r="O350" i="1"/>
  <c r="N350" i="1"/>
  <c r="L350" i="1"/>
  <c r="M350" i="1"/>
  <c r="J350" i="10"/>
  <c r="I350" i="10"/>
  <c r="L350" i="10"/>
  <c r="H350" i="10"/>
  <c r="K350" i="10"/>
  <c r="G350" i="10"/>
  <c r="A352" i="10"/>
  <c r="B352" i="10" s="1"/>
  <c r="D351" i="10"/>
  <c r="E351" i="10" s="1"/>
  <c r="F351" i="1" l="1"/>
  <c r="E351" i="1"/>
  <c r="H351" i="1"/>
  <c r="G351" i="1"/>
  <c r="J351" i="1"/>
  <c r="I351" i="1"/>
  <c r="K352" i="1"/>
  <c r="D352" i="1"/>
  <c r="B354" i="1"/>
  <c r="O351" i="1"/>
  <c r="L351" i="1"/>
  <c r="Q351" i="1"/>
  <c r="M351" i="1"/>
  <c r="P351" i="1"/>
  <c r="N351" i="1"/>
  <c r="L351" i="10"/>
  <c r="K351" i="10"/>
  <c r="J351" i="10"/>
  <c r="I351" i="10"/>
  <c r="H351" i="10"/>
  <c r="G351" i="10"/>
  <c r="A353" i="10"/>
  <c r="B353" i="10" s="1"/>
  <c r="D352" i="10"/>
  <c r="E352" i="10" s="1"/>
  <c r="J352" i="1" l="1"/>
  <c r="E352" i="1"/>
  <c r="I352" i="1"/>
  <c r="H352" i="1"/>
  <c r="G352" i="1"/>
  <c r="F352" i="1"/>
  <c r="D353" i="1"/>
  <c r="K353" i="1"/>
  <c r="B355" i="1"/>
  <c r="Q352" i="1"/>
  <c r="P352" i="1"/>
  <c r="L352" i="1"/>
  <c r="O352" i="1"/>
  <c r="M352" i="1"/>
  <c r="N352" i="1"/>
  <c r="L352" i="10"/>
  <c r="K352" i="10"/>
  <c r="J352" i="10"/>
  <c r="I352" i="10"/>
  <c r="G352" i="10"/>
  <c r="H352" i="10"/>
  <c r="A354" i="10"/>
  <c r="B354" i="10" s="1"/>
  <c r="D353" i="10"/>
  <c r="E353" i="10" s="1"/>
  <c r="Q353" i="1" l="1"/>
  <c r="P353" i="1"/>
  <c r="L353" i="1"/>
  <c r="M353" i="1"/>
  <c r="N353" i="1"/>
  <c r="O353" i="1"/>
  <c r="D354" i="1"/>
  <c r="K354" i="1"/>
  <c r="B356" i="1"/>
  <c r="G353" i="1"/>
  <c r="F353" i="1"/>
  <c r="E353" i="1"/>
  <c r="J353" i="1"/>
  <c r="I353" i="1"/>
  <c r="H353" i="1"/>
  <c r="L353" i="10"/>
  <c r="K353" i="10"/>
  <c r="J353" i="10"/>
  <c r="I353" i="10"/>
  <c r="G353" i="10"/>
  <c r="H353" i="10"/>
  <c r="A355" i="10"/>
  <c r="B355" i="10" s="1"/>
  <c r="D354" i="10"/>
  <c r="E354" i="10" s="1"/>
  <c r="P354" i="1" l="1"/>
  <c r="O354" i="1"/>
  <c r="N354" i="1"/>
  <c r="M354" i="1"/>
  <c r="L354" i="1"/>
  <c r="Q354" i="1"/>
  <c r="D355" i="1"/>
  <c r="K355" i="1"/>
  <c r="B357" i="1"/>
  <c r="E354" i="1"/>
  <c r="H354" i="1"/>
  <c r="G354" i="1"/>
  <c r="F354" i="1"/>
  <c r="J354" i="1"/>
  <c r="I354" i="1"/>
  <c r="L354" i="10"/>
  <c r="K354" i="10"/>
  <c r="J354" i="10"/>
  <c r="I354" i="10"/>
  <c r="G354" i="10"/>
  <c r="H354" i="10"/>
  <c r="A356" i="10"/>
  <c r="B356" i="10" s="1"/>
  <c r="D355" i="10"/>
  <c r="E355" i="10" s="1"/>
  <c r="D356" i="1" l="1"/>
  <c r="K356" i="1"/>
  <c r="B358" i="1"/>
  <c r="E355" i="1"/>
  <c r="J355" i="1"/>
  <c r="I355" i="1"/>
  <c r="H355" i="1"/>
  <c r="F355" i="1"/>
  <c r="G355" i="1"/>
  <c r="O355" i="1"/>
  <c r="P355" i="1"/>
  <c r="N355" i="1"/>
  <c r="M355" i="1"/>
  <c r="L355" i="1"/>
  <c r="Q355" i="1"/>
  <c r="L355" i="10"/>
  <c r="K355" i="10"/>
  <c r="G355" i="10"/>
  <c r="J355" i="10"/>
  <c r="I355" i="10"/>
  <c r="H355" i="10"/>
  <c r="A357" i="10"/>
  <c r="B357" i="10" s="1"/>
  <c r="D356" i="10"/>
  <c r="E356" i="10" s="1"/>
  <c r="D357" i="1" l="1"/>
  <c r="K357" i="1"/>
  <c r="B359" i="1"/>
  <c r="Q356" i="1"/>
  <c r="P356" i="1"/>
  <c r="L356" i="1"/>
  <c r="O356" i="1"/>
  <c r="N356" i="1"/>
  <c r="M356" i="1"/>
  <c r="J356" i="1"/>
  <c r="I356" i="1"/>
  <c r="H356" i="1"/>
  <c r="F356" i="1"/>
  <c r="G356" i="1"/>
  <c r="E356" i="1"/>
  <c r="L356" i="10"/>
  <c r="K356" i="10"/>
  <c r="G356" i="10"/>
  <c r="J356" i="10"/>
  <c r="I356" i="10"/>
  <c r="H356" i="10"/>
  <c r="A358" i="10"/>
  <c r="B358" i="10" s="1"/>
  <c r="D357" i="10"/>
  <c r="E357" i="10" s="1"/>
  <c r="D358" i="1" l="1"/>
  <c r="K358" i="1"/>
  <c r="B360" i="1"/>
  <c r="O357" i="1"/>
  <c r="N357" i="1"/>
  <c r="M357" i="1"/>
  <c r="P357" i="1"/>
  <c r="Q357" i="1"/>
  <c r="L357" i="1"/>
  <c r="J357" i="1"/>
  <c r="H357" i="1"/>
  <c r="F357" i="1"/>
  <c r="G357" i="1"/>
  <c r="I357" i="1"/>
  <c r="E357" i="1"/>
  <c r="L357" i="10"/>
  <c r="K357" i="10"/>
  <c r="G357" i="10"/>
  <c r="I357" i="10"/>
  <c r="J357" i="10"/>
  <c r="H357" i="10"/>
  <c r="A359" i="10"/>
  <c r="B359" i="10" s="1"/>
  <c r="D358" i="10"/>
  <c r="E358" i="10" s="1"/>
  <c r="M358" i="1" l="1"/>
  <c r="L358" i="1"/>
  <c r="Q358" i="1"/>
  <c r="P358" i="1"/>
  <c r="O358" i="1"/>
  <c r="N358" i="1"/>
  <c r="K359" i="1"/>
  <c r="D359" i="1"/>
  <c r="B361" i="1"/>
  <c r="I358" i="1"/>
  <c r="H358" i="1"/>
  <c r="F358" i="1"/>
  <c r="G358" i="1"/>
  <c r="E358" i="1"/>
  <c r="J358" i="1"/>
  <c r="L358" i="10"/>
  <c r="K358" i="10"/>
  <c r="G358" i="10"/>
  <c r="I358" i="10"/>
  <c r="J358" i="10"/>
  <c r="H358" i="10"/>
  <c r="A360" i="10"/>
  <c r="B360" i="10" s="1"/>
  <c r="D359" i="10"/>
  <c r="E359" i="10" s="1"/>
  <c r="K360" i="1" l="1"/>
  <c r="B362" i="1"/>
  <c r="D360" i="1"/>
  <c r="M359" i="1"/>
  <c r="O359" i="1"/>
  <c r="N359" i="1"/>
  <c r="L359" i="1"/>
  <c r="Q359" i="1"/>
  <c r="P359" i="1"/>
  <c r="J359" i="1"/>
  <c r="I359" i="1"/>
  <c r="H359" i="1"/>
  <c r="E359" i="1"/>
  <c r="F359" i="1"/>
  <c r="G359" i="1"/>
  <c r="L359" i="10"/>
  <c r="K359" i="10"/>
  <c r="J359" i="10"/>
  <c r="I359" i="10"/>
  <c r="G359" i="10"/>
  <c r="H359" i="10"/>
  <c r="A361" i="10"/>
  <c r="B361" i="10" s="1"/>
  <c r="D360" i="10"/>
  <c r="E360" i="10" s="1"/>
  <c r="K361" i="1" l="1"/>
  <c r="D361" i="1"/>
  <c r="B363" i="1"/>
  <c r="E360" i="1"/>
  <c r="F360" i="1"/>
  <c r="G360" i="1"/>
  <c r="J360" i="1"/>
  <c r="I360" i="1"/>
  <c r="H360" i="1"/>
  <c r="M360" i="1"/>
  <c r="Q360" i="1"/>
  <c r="P360" i="1"/>
  <c r="O360" i="1"/>
  <c r="L360" i="1"/>
  <c r="N360" i="1"/>
  <c r="L360" i="10"/>
  <c r="K360" i="10"/>
  <c r="J360" i="10"/>
  <c r="I360" i="10"/>
  <c r="G360" i="10"/>
  <c r="H360" i="10"/>
  <c r="A362" i="10"/>
  <c r="B362" i="10" s="1"/>
  <c r="D361" i="10"/>
  <c r="E361" i="10" s="1"/>
  <c r="K362" i="1" l="1"/>
  <c r="K363" i="1"/>
  <c r="D362" i="1"/>
  <c r="D363" i="1"/>
  <c r="G361" i="1"/>
  <c r="F361" i="1"/>
  <c r="J361" i="1"/>
  <c r="I361" i="1"/>
  <c r="E361" i="1"/>
  <c r="H361" i="1"/>
  <c r="M361" i="1"/>
  <c r="P361" i="1"/>
  <c r="O361" i="1"/>
  <c r="N361" i="1"/>
  <c r="Q361" i="1"/>
  <c r="L361" i="1"/>
  <c r="L361" i="10"/>
  <c r="K361" i="10"/>
  <c r="J361" i="10"/>
  <c r="H361" i="10"/>
  <c r="G361" i="10"/>
  <c r="I361" i="10"/>
  <c r="D362" i="10"/>
  <c r="E362" i="10" s="1"/>
  <c r="M363" i="1" l="1"/>
  <c r="Q363" i="1"/>
  <c r="L363" i="1"/>
  <c r="P363" i="1"/>
  <c r="O363" i="1"/>
  <c r="N363" i="1"/>
  <c r="F363" i="1"/>
  <c r="J363" i="1"/>
  <c r="I363" i="1"/>
  <c r="H363" i="1"/>
  <c r="G363" i="1"/>
  <c r="E363" i="1"/>
  <c r="I362" i="1"/>
  <c r="H362" i="1"/>
  <c r="F362" i="1"/>
  <c r="G362" i="1"/>
  <c r="J362" i="1"/>
  <c r="E362" i="1"/>
  <c r="M362" i="1"/>
  <c r="P362" i="1"/>
  <c r="O362" i="1"/>
  <c r="N362" i="1"/>
  <c r="L362" i="1"/>
  <c r="Q362" i="1"/>
  <c r="J362" i="10"/>
  <c r="I362" i="10"/>
  <c r="L362" i="10"/>
  <c r="H362" i="10"/>
  <c r="G362" i="10"/>
  <c r="K362" i="10"/>
</calcChain>
</file>

<file path=xl/sharedStrings.xml><?xml version="1.0" encoding="utf-8"?>
<sst xmlns="http://schemas.openxmlformats.org/spreadsheetml/2006/main" count="651" uniqueCount="155">
  <si>
    <t>Masses (Standard)</t>
  </si>
  <si>
    <t>Spring Data (Standard)</t>
  </si>
  <si>
    <t>Intake</t>
  </si>
  <si>
    <t>Exhaust</t>
  </si>
  <si>
    <t xml:space="preserve">Outer </t>
  </si>
  <si>
    <t>Inner</t>
  </si>
  <si>
    <t>Mass (Kg)</t>
  </si>
  <si>
    <t>Quantity</t>
  </si>
  <si>
    <t>Total (Kg)</t>
  </si>
  <si>
    <t>Initial Compression - Lo (m)</t>
  </si>
  <si>
    <t>Valve</t>
  </si>
  <si>
    <t>Amount of Coils</t>
  </si>
  <si>
    <t>Shim</t>
  </si>
  <si>
    <t>Inner Diameter (m)</t>
  </si>
  <si>
    <t>Bucket</t>
  </si>
  <si>
    <t>Pitch Diameter - D (m)</t>
  </si>
  <si>
    <t>Collet</t>
  </si>
  <si>
    <t>Wire Diameter - d (m)</t>
  </si>
  <si>
    <t>Outer Spring</t>
  </si>
  <si>
    <t>Working coils - N</t>
  </si>
  <si>
    <t>Inner Spring</t>
  </si>
  <si>
    <t>Modulus of Rigidity - G (N/m²)</t>
  </si>
  <si>
    <t>Retainer</t>
  </si>
  <si>
    <t>C</t>
  </si>
  <si>
    <t>Total Moving Mass (Intake) - M (Kg)</t>
  </si>
  <si>
    <t>Total Moving Mass (Exhaust) - M (Kg)</t>
  </si>
  <si>
    <t>Spring Stiffness - k (N/m)</t>
  </si>
  <si>
    <t>Cam Lift</t>
  </si>
  <si>
    <t>Crank Angle (º)</t>
  </si>
  <si>
    <t>Cam Angle (º)</t>
  </si>
  <si>
    <t>Valve Lift (mm)</t>
  </si>
  <si>
    <t>Velocity</t>
  </si>
  <si>
    <t xml:space="preserve">Velocity @ </t>
  </si>
  <si>
    <t>Acceleration</t>
  </si>
  <si>
    <t xml:space="preserve">Acceleration @ </t>
  </si>
  <si>
    <t>Moving Mass</t>
  </si>
  <si>
    <t>Spring Force (N)</t>
  </si>
  <si>
    <t xml:space="preserve">Contact Force @ </t>
  </si>
  <si>
    <t>(mm/degree)</t>
  </si>
  <si>
    <t>2000 rpm (mm/sec)</t>
  </si>
  <si>
    <t>4000 rpm (mm/sec)</t>
  </si>
  <si>
    <t>6000 rpm (mm/sec)</t>
  </si>
  <si>
    <t>8000 rpm (mm/sec)</t>
  </si>
  <si>
    <t>10000 rpm (mm/sec)</t>
  </si>
  <si>
    <t>12000 rpm (mm/sec)</t>
  </si>
  <si>
    <t>2000 rpm (mm/s/s)</t>
  </si>
  <si>
    <t>4000 rpm (mm/s/s)</t>
  </si>
  <si>
    <t>6000 rpm (mm/s/s)</t>
  </si>
  <si>
    <t>8000 rpm (mm/s/s)</t>
  </si>
  <si>
    <t>10000 rpm (mm/s/s)</t>
  </si>
  <si>
    <t>12000 rpm (mm/s/s)</t>
  </si>
  <si>
    <t>(kg)</t>
  </si>
  <si>
    <t>2000 rpm</t>
  </si>
  <si>
    <t>4000 rpm</t>
  </si>
  <si>
    <t>6000 rpm</t>
  </si>
  <si>
    <t>8000 rpm</t>
  </si>
  <si>
    <t>10000 rpm</t>
  </si>
  <si>
    <t>12000 rpm</t>
  </si>
  <si>
    <t>Piston position</t>
  </si>
  <si>
    <t>Crank angle (deg)</t>
  </si>
  <si>
    <t>Crank angle (radians)</t>
  </si>
  <si>
    <t>Crank radius</t>
  </si>
  <si>
    <t>Clearance volume</t>
  </si>
  <si>
    <t>Bore(m)</t>
  </si>
  <si>
    <t>Stroke (m)</t>
  </si>
  <si>
    <t>Conrod length</t>
  </si>
  <si>
    <t>Crank speed (rpm)</t>
  </si>
  <si>
    <t>Piston velocity (6000rpm)</t>
  </si>
  <si>
    <t>Crank speed (radians)</t>
  </si>
  <si>
    <t xml:space="preserve">Change in piston position </t>
  </si>
  <si>
    <t>Piston velocity m/s (2000rpm)</t>
  </si>
  <si>
    <t>Piston velocity (4000rpm)</t>
  </si>
  <si>
    <t>Piston velocity (8000rpm)</t>
  </si>
  <si>
    <t>Piston velocity (10000rpm)</t>
  </si>
  <si>
    <t>Piston velocity (12000rpm)</t>
  </si>
  <si>
    <t>Cylinder volume (cc)</t>
  </si>
  <si>
    <t>Inlet Camsahft</t>
  </si>
  <si>
    <t>Exhaust Camshaft</t>
  </si>
  <si>
    <t>kg</t>
  </si>
  <si>
    <t>Test Description:</t>
  </si>
  <si>
    <t>Head Description:</t>
  </si>
  <si>
    <t>Intake Valve:</t>
  </si>
  <si>
    <t>Intake Port:</t>
  </si>
  <si>
    <t>Radiused Inlet:</t>
  </si>
  <si>
    <t>Exhaust Valve:</t>
  </si>
  <si>
    <t>Intake Manifold:</t>
  </si>
  <si>
    <t>Cylinder Bore:</t>
  </si>
  <si>
    <t>Test Operator:</t>
  </si>
  <si>
    <t>Intake Valve</t>
  </si>
  <si>
    <t>Exhaust Valve</t>
  </si>
  <si>
    <t>Test Number</t>
  </si>
  <si>
    <t>Test Pressure</t>
  </si>
  <si>
    <t>Valve Lift</t>
  </si>
  <si>
    <t>Corr. Flow Range</t>
  </si>
  <si>
    <t>Corr. Test Flow</t>
  </si>
  <si>
    <t>Test Flow (L/s)/sq.cm</t>
  </si>
  <si>
    <t>Potential Flow</t>
  </si>
  <si>
    <t>% Potential Flow</t>
  </si>
  <si>
    <t>Lift/Diameter Ratio</t>
  </si>
  <si>
    <t>Cd</t>
  </si>
  <si>
    <t>% Velocity</t>
  </si>
  <si>
    <t>2.0 Duratec 16v</t>
  </si>
  <si>
    <t>Diameter</t>
  </si>
  <si>
    <t>mm</t>
  </si>
  <si>
    <t>Average Flow</t>
  </si>
  <si>
    <t>Estimated KW/Cylinder:</t>
  </si>
  <si>
    <t>Exhaust valve dia./bore ratio:</t>
  </si>
  <si>
    <t>Intake valve dia./bore ratio:</t>
  </si>
  <si>
    <t>Stem</t>
  </si>
  <si>
    <t>l/s</t>
  </si>
  <si>
    <t>SuperFlow SF-600 Test Data</t>
  </si>
  <si>
    <t>Test Setup Data</t>
  </si>
  <si>
    <t>Lift Increments</t>
  </si>
  <si>
    <t>Intake Valve Test Data</t>
  </si>
  <si>
    <t>Exhaust Valve Test Data</t>
  </si>
  <si>
    <t>Effective Area</t>
  </si>
  <si>
    <t>Exhaust/Intake flow ratio:</t>
  </si>
  <si>
    <t>Speed for peak power:</t>
  </si>
  <si>
    <t>Best intake runner lengths:</t>
  </si>
  <si>
    <t>Serial Number</t>
  </si>
  <si>
    <t>Valve Seat Angle</t>
  </si>
  <si>
    <t>Port Volume</t>
  </si>
  <si>
    <t>Port Length</t>
  </si>
  <si>
    <t>Exhaust Seat Angle</t>
  </si>
  <si>
    <t>Runner Length</t>
  </si>
  <si>
    <t>Stroke</t>
  </si>
  <si>
    <t>Head Porter</t>
  </si>
  <si>
    <t>sq.cm</t>
  </si>
  <si>
    <t>Maximum Flow</t>
  </si>
  <si>
    <t>Leakage</t>
  </si>
  <si>
    <t>l/min</t>
  </si>
  <si>
    <t>litres/sec</t>
  </si>
  <si>
    <t>Degrees</t>
  </si>
  <si>
    <t>cc</t>
  </si>
  <si>
    <t>m</t>
  </si>
  <si>
    <t>Seat Width</t>
  </si>
  <si>
    <t>cm</t>
  </si>
  <si>
    <t>rpm</t>
  </si>
  <si>
    <t>m/s</t>
  </si>
  <si>
    <t>Peak</t>
  </si>
  <si>
    <t>Mean</t>
  </si>
  <si>
    <t>Bore</t>
  </si>
  <si>
    <t>2000rpm</t>
  </si>
  <si>
    <t>4000rpm</t>
  </si>
  <si>
    <t>6000rpm</t>
  </si>
  <si>
    <t>8000rpm</t>
  </si>
  <si>
    <t>10000rpm</t>
  </si>
  <si>
    <t>12000rpm</t>
  </si>
  <si>
    <t>ma @</t>
  </si>
  <si>
    <t>-</t>
  </si>
  <si>
    <t>mm/sec</t>
  </si>
  <si>
    <t>RPM</t>
  </si>
  <si>
    <t>Inlet</t>
  </si>
  <si>
    <t>LIGHTENED</t>
  </si>
  <si>
    <t>LIGHTENED+STIFFENED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</si>
</sst>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F800]dddd\,\ mmmm\ dd\,\ yyyy"/>
  </numFmts>
  <fonts count="13" x14ac:knownFonts="1">
    <font>
      <sz val="10"/>
      <name val="Arial"/>
    </font>
    <font>
      <b/>
      <sz val="12"/>
      <color indexed="10"/>
      <name val="Arial"/>
      <family val="2"/>
    </font>
    <font>
      <b/>
      <sz val="10"/>
      <name val="Arial"/>
      <family val="2"/>
    </font>
    <font>
      <b/>
      <sz val="10"/>
      <color indexed="10"/>
      <name val="Arial"/>
      <family val="2"/>
    </font>
    <font>
      <b/>
      <u/>
      <sz val="12"/>
      <color indexed="10"/>
      <name val="Arial"/>
      <family val="2"/>
    </font>
    <font>
      <b/>
      <sz val="10"/>
      <color indexed="12"/>
      <name val="Arial"/>
      <family val="2"/>
    </font>
    <font>
      <sz val="10"/>
      <color indexed="12"/>
      <name val="Arial"/>
    </font>
    <font>
      <b/>
      <u/>
      <sz val="10"/>
      <name val="Arial"/>
      <family val="2"/>
    </font>
    <font>
      <sz val="11"/>
      <color theme="0"/>
      <name val="Calibri"/>
      <family val="2"/>
      <scheme val="minor"/>
    </font>
    <font>
      <i/>
      <sz val="11"/>
      <color theme="1"/>
      <name val="Calibri"/>
      <family val="2"/>
      <scheme val="minor"/>
    </font>
    <font>
      <b/>
      <i/>
      <sz val="11"/>
      <color theme="1"/>
      <name val="Calibri"/>
      <family val="2"/>
      <scheme val="minor"/>
    </font>
    <font>
      <i/>
      <sz val="8"/>
      <color theme="1"/>
      <name val="Calibri"/>
      <family val="2"/>
      <scheme val="minor"/>
    </font>
    <font>
      <b/>
      <sz val="10"/>
      <color theme="0"/>
      <name val="Arial"/>
      <family val="2"/>
    </font>
  </fonts>
  <fills count="16">
    <fill>
      <patternFill patternType="none"/>
    </fill>
    <fill>
      <patternFill patternType="gray125"/>
    </fill>
    <fill>
      <patternFill patternType="solid">
        <fgColor indexed="13"/>
        <bgColor indexed="64"/>
      </patternFill>
    </fill>
    <fill>
      <patternFill patternType="solid">
        <fgColor indexed="40"/>
        <bgColor indexed="64"/>
      </patternFill>
    </fill>
    <fill>
      <patternFill patternType="solid">
        <fgColor indexed="44"/>
        <bgColor indexed="64"/>
      </patternFill>
    </fill>
    <fill>
      <patternFill patternType="solid">
        <fgColor indexed="51"/>
        <bgColor indexed="64"/>
      </patternFill>
    </fill>
    <fill>
      <patternFill patternType="solid">
        <fgColor theme="5" tint="-0.249977111117893"/>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2" tint="-0.249977111117893"/>
        <bgColor indexed="64"/>
      </patternFill>
    </fill>
    <fill>
      <patternFill patternType="solid">
        <fgColor rgb="FF0070C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27">
    <xf numFmtId="0" fontId="0" fillId="0" borderId="0" xfId="0"/>
    <xf numFmtId="0" fontId="1" fillId="2" borderId="1" xfId="0" applyFont="1" applyFill="1" applyBorder="1"/>
    <xf numFmtId="0" fontId="1" fillId="2" borderId="2" xfId="0" applyFont="1" applyFill="1" applyBorder="1"/>
    <xf numFmtId="11" fontId="0" fillId="3" borderId="1" xfId="0" applyNumberFormat="1" applyFill="1" applyBorder="1"/>
    <xf numFmtId="0" fontId="1" fillId="2" borderId="3" xfId="0" applyFont="1" applyFill="1" applyBorder="1"/>
    <xf numFmtId="0" fontId="0" fillId="4" borderId="1" xfId="0" applyFill="1" applyBorder="1"/>
    <xf numFmtId="11" fontId="0" fillId="4" borderId="1" xfId="0" applyNumberFormat="1" applyFill="1" applyBorder="1"/>
    <xf numFmtId="11" fontId="0" fillId="5" borderId="1" xfId="0" applyNumberFormat="1" applyFill="1" applyBorder="1"/>
    <xf numFmtId="11" fontId="0" fillId="6" borderId="1" xfId="0" applyNumberFormat="1" applyFill="1" applyBorder="1"/>
    <xf numFmtId="11" fontId="0" fillId="7" borderId="1" xfId="0" applyNumberFormat="1" applyFill="1" applyBorder="1"/>
    <xf numFmtId="11" fontId="0" fillId="8" borderId="1" xfId="0" applyNumberFormat="1" applyFill="1" applyBorder="1"/>
    <xf numFmtId="0" fontId="0" fillId="8" borderId="1" xfId="0" applyFill="1" applyBorder="1"/>
    <xf numFmtId="11" fontId="0" fillId="9" borderId="1" xfId="0" applyNumberFormat="1" applyFill="1" applyBorder="1"/>
    <xf numFmtId="0" fontId="4" fillId="10" borderId="1" xfId="0" applyFont="1" applyFill="1" applyBorder="1"/>
    <xf numFmtId="0" fontId="0" fillId="10" borderId="0" xfId="0" applyFill="1"/>
    <xf numFmtId="0" fontId="0" fillId="10" borderId="4" xfId="0" applyFill="1" applyBorder="1"/>
    <xf numFmtId="0" fontId="0" fillId="10" borderId="5" xfId="0" applyFill="1" applyBorder="1"/>
    <xf numFmtId="0" fontId="5" fillId="10" borderId="1" xfId="0" applyFont="1" applyFill="1" applyBorder="1"/>
    <xf numFmtId="0" fontId="0" fillId="10" borderId="6" xfId="0" applyFill="1" applyBorder="1"/>
    <xf numFmtId="0" fontId="0" fillId="10" borderId="7" xfId="0" applyFill="1" applyBorder="1"/>
    <xf numFmtId="0" fontId="0" fillId="10" borderId="8" xfId="0" applyFill="1" applyBorder="1"/>
    <xf numFmtId="0" fontId="0" fillId="10" borderId="1" xfId="0" applyFill="1" applyBorder="1"/>
    <xf numFmtId="0" fontId="6" fillId="10" borderId="1" xfId="0" applyFont="1" applyFill="1" applyBorder="1"/>
    <xf numFmtId="0" fontId="3" fillId="10" borderId="1" xfId="0" applyFont="1" applyFill="1" applyBorder="1"/>
    <xf numFmtId="0" fontId="2" fillId="10" borderId="1" xfId="0" applyFont="1" applyFill="1" applyBorder="1"/>
    <xf numFmtId="164" fontId="2" fillId="10" borderId="1" xfId="0" applyNumberFormat="1" applyFont="1" applyFill="1" applyBorder="1"/>
    <xf numFmtId="165" fontId="2" fillId="10" borderId="1" xfId="0" applyNumberFormat="1" applyFont="1" applyFill="1" applyBorder="1"/>
    <xf numFmtId="0" fontId="6" fillId="10" borderId="9" xfId="0" applyFont="1" applyFill="1" applyBorder="1"/>
    <xf numFmtId="0" fontId="2" fillId="10" borderId="9" xfId="0" applyFont="1" applyFill="1" applyBorder="1"/>
    <xf numFmtId="0" fontId="6" fillId="10" borderId="3" xfId="0" applyFont="1" applyFill="1" applyBorder="1"/>
    <xf numFmtId="0" fontId="2" fillId="10" borderId="3" xfId="0" applyFont="1" applyFill="1" applyBorder="1"/>
    <xf numFmtId="0" fontId="6" fillId="10" borderId="0" xfId="0" applyFont="1" applyFill="1"/>
    <xf numFmtId="0" fontId="7" fillId="10" borderId="0" xfId="0" applyFont="1" applyFill="1"/>
    <xf numFmtId="0" fontId="4" fillId="0" borderId="0" xfId="0" applyFont="1"/>
    <xf numFmtId="0" fontId="2" fillId="0" borderId="0" xfId="0" applyFont="1"/>
    <xf numFmtId="11" fontId="0" fillId="0" borderId="0" xfId="0" applyNumberFormat="1"/>
    <xf numFmtId="2" fontId="0" fillId="4" borderId="1" xfId="0" applyNumberFormat="1" applyFill="1" applyBorder="1"/>
    <xf numFmtId="0" fontId="0" fillId="11" borderId="10" xfId="0" applyFill="1" applyBorder="1"/>
    <xf numFmtId="0" fontId="9" fillId="12" borderId="11" xfId="0" applyFont="1" applyFill="1" applyBorder="1" applyAlignment="1">
      <alignment horizontal="right"/>
    </xf>
    <xf numFmtId="0" fontId="9" fillId="12" borderId="0" xfId="0" applyFont="1" applyFill="1" applyAlignment="1">
      <alignment horizontal="right"/>
    </xf>
    <xf numFmtId="0" fontId="9" fillId="12" borderId="12" xfId="0" applyFont="1" applyFill="1" applyBorder="1" applyAlignment="1">
      <alignment horizontal="right"/>
    </xf>
    <xf numFmtId="0" fontId="0" fillId="13" borderId="11" xfId="0" applyFill="1" applyBorder="1"/>
    <xf numFmtId="0" fontId="9" fillId="12" borderId="3" xfId="0" applyFont="1" applyFill="1" applyBorder="1"/>
    <xf numFmtId="0" fontId="9" fillId="12" borderId="1" xfId="0" applyFont="1" applyFill="1" applyBorder="1"/>
    <xf numFmtId="0" fontId="9" fillId="12" borderId="13" xfId="0" applyFont="1" applyFill="1" applyBorder="1"/>
    <xf numFmtId="0" fontId="8" fillId="11" borderId="10" xfId="0" applyFont="1" applyFill="1" applyBorder="1"/>
    <xf numFmtId="0" fontId="8" fillId="13" borderId="11" xfId="0" applyFont="1" applyFill="1" applyBorder="1"/>
    <xf numFmtId="0" fontId="9" fillId="10" borderId="0" xfId="0" applyFont="1" applyFill="1"/>
    <xf numFmtId="0" fontId="0" fillId="0" borderId="1" xfId="0" applyBorder="1"/>
    <xf numFmtId="0" fontId="0" fillId="0" borderId="13" xfId="0" applyBorder="1"/>
    <xf numFmtId="2" fontId="0" fillId="0" borderId="1" xfId="0" applyNumberFormat="1" applyBorder="1"/>
    <xf numFmtId="2" fontId="0" fillId="0" borderId="0" xfId="0" applyNumberFormat="1"/>
    <xf numFmtId="0" fontId="0" fillId="13" borderId="10" xfId="0" applyFill="1" applyBorder="1"/>
    <xf numFmtId="0" fontId="9" fillId="12" borderId="0" xfId="0" applyFont="1" applyFill="1"/>
    <xf numFmtId="0" fontId="9" fillId="12" borderId="12" xfId="0" applyFont="1" applyFill="1" applyBorder="1"/>
    <xf numFmtId="0" fontId="10" fillId="0" borderId="0" xfId="0" applyFont="1" applyAlignment="1">
      <alignment horizontal="right"/>
    </xf>
    <xf numFmtId="0" fontId="10" fillId="10" borderId="0" xfId="0" applyFont="1" applyFill="1" applyAlignment="1">
      <alignment horizontal="right"/>
    </xf>
    <xf numFmtId="0" fontId="9" fillId="10" borderId="0" xfId="0" applyFont="1" applyFill="1" applyAlignment="1">
      <alignment horizontal="right"/>
    </xf>
    <xf numFmtId="0" fontId="9" fillId="0" borderId="17" xfId="0" applyFont="1" applyBorder="1"/>
    <xf numFmtId="0" fontId="9" fillId="10" borderId="17" xfId="0" applyFont="1" applyFill="1" applyBorder="1"/>
    <xf numFmtId="0" fontId="9" fillId="10" borderId="5" xfId="0" applyFont="1" applyFill="1" applyBorder="1"/>
    <xf numFmtId="0" fontId="8" fillId="13" borderId="10" xfId="0" applyFont="1" applyFill="1" applyBorder="1" applyAlignment="1">
      <alignment horizontal="center"/>
    </xf>
    <xf numFmtId="0" fontId="9" fillId="0" borderId="0" xfId="0" applyFont="1"/>
    <xf numFmtId="0" fontId="8" fillId="13" borderId="11" xfId="0" applyFont="1" applyFill="1" applyBorder="1" applyAlignment="1">
      <alignment horizontal="center"/>
    </xf>
    <xf numFmtId="0" fontId="0" fillId="0" borderId="1" xfId="0" applyBorder="1" applyAlignment="1">
      <alignment wrapText="1"/>
    </xf>
    <xf numFmtId="0" fontId="9" fillId="10" borderId="7" xfId="0" applyFont="1" applyFill="1" applyBorder="1"/>
    <xf numFmtId="0" fontId="11" fillId="10" borderId="0" xfId="0" applyFont="1" applyFill="1" applyAlignment="1">
      <alignment horizontal="right"/>
    </xf>
    <xf numFmtId="0" fontId="0" fillId="0" borderId="14" xfId="0" applyBorder="1"/>
    <xf numFmtId="0" fontId="0" fillId="0" borderId="15" xfId="0" applyBorder="1"/>
    <xf numFmtId="0" fontId="0" fillId="0" borderId="28" xfId="0" applyBorder="1"/>
    <xf numFmtId="0" fontId="0" fillId="0" borderId="29" xfId="0" applyBorder="1"/>
    <xf numFmtId="0" fontId="0" fillId="0" borderId="16" xfId="0" applyBorder="1"/>
    <xf numFmtId="166" fontId="11" fillId="10" borderId="0" xfId="0" applyNumberFormat="1" applyFont="1" applyFill="1"/>
    <xf numFmtId="0" fontId="0" fillId="0" borderId="17" xfId="0" applyBorder="1"/>
    <xf numFmtId="0" fontId="0" fillId="0" borderId="7" xfId="0" applyBorder="1"/>
    <xf numFmtId="0" fontId="0" fillId="12" borderId="30" xfId="0" applyFill="1" applyBorder="1"/>
    <xf numFmtId="0" fontId="0" fillId="12" borderId="31" xfId="0" applyFill="1" applyBorder="1"/>
    <xf numFmtId="0" fontId="0" fillId="12" borderId="4" xfId="0" applyFill="1" applyBorder="1"/>
    <xf numFmtId="0" fontId="0" fillId="0" borderId="18" xfId="0" applyBorder="1"/>
    <xf numFmtId="0" fontId="0" fillId="13" borderId="32" xfId="0" applyFill="1" applyBorder="1"/>
    <xf numFmtId="0" fontId="0" fillId="0" borderId="19" xfId="0" applyBorder="1"/>
    <xf numFmtId="0" fontId="0" fillId="0" borderId="20" xfId="0" applyBorder="1"/>
    <xf numFmtId="0" fontId="0" fillId="10" borderId="33" xfId="0" applyFill="1" applyBorder="1"/>
    <xf numFmtId="0" fontId="0" fillId="10" borderId="26" xfId="0" applyFill="1" applyBorder="1"/>
    <xf numFmtId="0" fontId="0" fillId="10" borderId="34" xfId="0" applyFill="1" applyBorder="1"/>
    <xf numFmtId="0" fontId="0" fillId="0" borderId="21" xfId="0" applyBorder="1"/>
    <xf numFmtId="0" fontId="0" fillId="13" borderId="25" xfId="0" applyFill="1" applyBorder="1"/>
    <xf numFmtId="0" fontId="9" fillId="12" borderId="26" xfId="0" applyFont="1" applyFill="1" applyBorder="1"/>
    <xf numFmtId="0" fontId="9" fillId="12" borderId="27" xfId="0" applyFont="1" applyFill="1" applyBorder="1"/>
    <xf numFmtId="0" fontId="9" fillId="12" borderId="35" xfId="0" applyFont="1" applyFill="1" applyBorder="1"/>
    <xf numFmtId="0" fontId="0" fillId="0" borderId="36" xfId="0" applyBorder="1"/>
    <xf numFmtId="0" fontId="0" fillId="0" borderId="37" xfId="0" applyBorder="1"/>
    <xf numFmtId="0" fontId="0" fillId="0" borderId="0" xfId="0" applyAlignment="1">
      <alignment horizontal="center"/>
    </xf>
    <xf numFmtId="11" fontId="0" fillId="0" borderId="0" xfId="0" applyNumberFormat="1" applyAlignment="1">
      <alignment horizontal="center"/>
    </xf>
    <xf numFmtId="165" fontId="0" fillId="10" borderId="0" xfId="0" applyNumberFormat="1" applyFill="1"/>
    <xf numFmtId="2" fontId="9" fillId="0" borderId="17" xfId="0" applyNumberFormat="1" applyFont="1" applyBorder="1"/>
    <xf numFmtId="2" fontId="9" fillId="10" borderId="17" xfId="0" applyNumberFormat="1" applyFont="1" applyFill="1" applyBorder="1"/>
    <xf numFmtId="2" fontId="9" fillId="10" borderId="5" xfId="0" applyNumberFormat="1" applyFont="1" applyFill="1" applyBorder="1"/>
    <xf numFmtId="0" fontId="0" fillId="10" borderId="15" xfId="0" applyFill="1" applyBorder="1" applyAlignment="1">
      <alignment horizontal="center"/>
    </xf>
    <xf numFmtId="0" fontId="0" fillId="10" borderId="7" xfId="0" applyFill="1" applyBorder="1" applyAlignment="1">
      <alignment horizontal="center"/>
    </xf>
    <xf numFmtId="0" fontId="0" fillId="10" borderId="20" xfId="0" applyFill="1" applyBorder="1" applyAlignment="1">
      <alignment horizontal="center"/>
    </xf>
    <xf numFmtId="0" fontId="9" fillId="12" borderId="23" xfId="0" applyFont="1" applyFill="1" applyBorder="1" applyAlignment="1">
      <alignment horizontal="right"/>
    </xf>
    <xf numFmtId="0" fontId="9" fillId="12" borderId="26" xfId="0" applyFont="1" applyFill="1" applyBorder="1" applyAlignment="1">
      <alignment horizontal="right"/>
    </xf>
    <xf numFmtId="0" fontId="0" fillId="10" borderId="14" xfId="0" applyFill="1" applyBorder="1" applyAlignment="1">
      <alignment horizontal="center"/>
    </xf>
    <xf numFmtId="0" fontId="0" fillId="10" borderId="17" xfId="0" applyFill="1" applyBorder="1" applyAlignment="1">
      <alignment horizontal="center"/>
    </xf>
    <xf numFmtId="0" fontId="0" fillId="10" borderId="19" xfId="0" applyFill="1" applyBorder="1" applyAlignment="1">
      <alignment horizontal="center"/>
    </xf>
    <xf numFmtId="0" fontId="9" fillId="12" borderId="22" xfId="0" applyFont="1" applyFill="1" applyBorder="1" applyAlignment="1">
      <alignment horizontal="right"/>
    </xf>
    <xf numFmtId="0" fontId="9" fillId="12" borderId="25" xfId="0" applyFont="1" applyFill="1" applyBorder="1" applyAlignment="1">
      <alignment horizontal="right"/>
    </xf>
    <xf numFmtId="0" fontId="0" fillId="10" borderId="16" xfId="0" applyFill="1" applyBorder="1" applyAlignment="1">
      <alignment horizontal="center"/>
    </xf>
    <xf numFmtId="0" fontId="0" fillId="10" borderId="18" xfId="0" applyFill="1" applyBorder="1" applyAlignment="1">
      <alignment horizontal="center"/>
    </xf>
    <xf numFmtId="0" fontId="0" fillId="10" borderId="21" xfId="0" applyFill="1" applyBorder="1" applyAlignment="1">
      <alignment horizontal="center"/>
    </xf>
    <xf numFmtId="0" fontId="9" fillId="12" borderId="24" xfId="0" applyFont="1" applyFill="1" applyBorder="1" applyAlignment="1">
      <alignment horizontal="right"/>
    </xf>
    <xf numFmtId="0" fontId="9" fillId="12" borderId="27" xfId="0" applyFont="1" applyFill="1" applyBorder="1" applyAlignment="1">
      <alignment horizontal="right"/>
    </xf>
    <xf numFmtId="0" fontId="5" fillId="0" borderId="1" xfId="0" applyFont="1" applyBorder="1"/>
    <xf numFmtId="0" fontId="6" fillId="0" borderId="1" xfId="0" applyFont="1" applyBorder="1"/>
    <xf numFmtId="0" fontId="3" fillId="0" borderId="1" xfId="0" applyFont="1" applyBorder="1"/>
    <xf numFmtId="0" fontId="2" fillId="0" borderId="1" xfId="0" applyFont="1" applyBorder="1"/>
    <xf numFmtId="164" fontId="2" fillId="0" borderId="1" xfId="0" applyNumberFormat="1" applyFont="1" applyBorder="1"/>
    <xf numFmtId="165" fontId="2" fillId="0" borderId="1" xfId="0" applyNumberFormat="1" applyFont="1" applyBorder="1"/>
    <xf numFmtId="0" fontId="0" fillId="14" borderId="0" xfId="0" applyFill="1"/>
    <xf numFmtId="0" fontId="12" fillId="15" borderId="0" xfId="0" applyFont="1" applyFill="1" applyAlignment="1">
      <alignment horizontal="center"/>
    </xf>
    <xf numFmtId="0" fontId="12" fillId="6" borderId="0" xfId="0" applyFont="1" applyFill="1" applyAlignment="1">
      <alignment horizontal="center"/>
    </xf>
    <xf numFmtId="0" fontId="2" fillId="0" borderId="0" xfId="0" applyFont="1" applyAlignment="1">
      <alignment horizontal="center"/>
    </xf>
    <xf numFmtId="11" fontId="2" fillId="0" borderId="0" xfId="0" applyNumberFormat="1" applyFont="1" applyAlignment="1">
      <alignment horizontal="center"/>
    </xf>
    <xf numFmtId="0" fontId="6" fillId="0" borderId="0" xfId="0" applyFont="1" applyBorder="1"/>
    <xf numFmtId="0" fontId="0" fillId="0" borderId="0" xfId="0" applyBorder="1"/>
    <xf numFmtId="0" fontId="2" fillId="0" borderId="5" xfId="0" applyFont="1" applyBorder="1" applyAlignment="1">
      <alignment horizontal="center"/>
    </xf>
  </cellXfs>
  <cellStyles count="1">
    <cellStyle name="Normal" xfId="0" builtinId="0"/>
  </cellStyles>
  <dxfs count="14">
    <dxf>
      <font>
        <b/>
        <family val="2"/>
      </font>
    </dxf>
    <dxf>
      <font>
        <b/>
        <family val="2"/>
      </font>
      <alignment horizontal="center" vertical="bottom" textRotation="0" wrapText="0" indent="0" justifyLastLine="0" shrinkToFit="0" readingOrder="0"/>
    </dxf>
    <dxf>
      <font>
        <b/>
        <family val="2"/>
      </font>
      <numFmt numFmtId="15" formatCode="0.00E+00"/>
      <alignment horizontal="center" vertical="bottom" textRotation="0" wrapText="0" indent="0" justifyLastLine="0" shrinkToFit="0" readingOrder="0"/>
    </dxf>
    <dxf>
      <font>
        <b/>
        <family val="2"/>
      </font>
      <numFmt numFmtId="15" formatCode="0.00E+00"/>
      <alignment horizontal="center" vertical="bottom" textRotation="0" wrapText="0" indent="0" justifyLastLine="0" shrinkToFit="0" readingOrder="0"/>
    </dxf>
    <dxf>
      <font>
        <b/>
        <family val="2"/>
      </font>
      <alignment horizontal="center" vertical="bottom" textRotation="0" wrapText="0" indent="0" justifyLastLine="0" shrinkToFit="0" readingOrder="0"/>
    </dxf>
    <dxf>
      <font>
        <b/>
        <family val="2"/>
      </font>
    </dxf>
    <dxf>
      <font>
        <b/>
        <family val="2"/>
      </font>
      <alignment horizontal="center" vertical="bottom" textRotation="0" wrapText="0" indent="0" justifyLastLine="0" shrinkToFit="0" readingOrder="0"/>
    </dxf>
    <dxf>
      <font>
        <b/>
        <family val="2"/>
      </font>
      <numFmt numFmtId="15" formatCode="0.00E+00"/>
      <alignment horizontal="center" vertical="bottom" textRotation="0" wrapText="0" indent="0" justifyLastLine="0" shrinkToFit="0" readingOrder="0"/>
    </dxf>
    <dxf>
      <font>
        <b/>
        <family val="2"/>
      </font>
      <numFmt numFmtId="15" formatCode="0.00E+00"/>
      <alignment horizontal="center" vertical="bottom" textRotation="0" wrapText="0" indent="0" justifyLastLine="0" shrinkToFit="0" readingOrder="0"/>
    </dxf>
    <dxf>
      <font>
        <b/>
        <family val="2"/>
      </font>
      <alignment horizontal="center" vertical="bottom" textRotation="0" wrapText="0" indent="0" justifyLastLine="0" shrinkToFit="0" readingOrder="0"/>
    </dxf>
    <dxf>
      <alignment horizontal="center" vertical="bottom" textRotation="0" wrapText="0" indent="0" justifyLastLine="0" shrinkToFit="0" readingOrder="0"/>
    </dxf>
    <dxf>
      <numFmt numFmtId="15" formatCode="0.00E+00"/>
      <alignment horizontal="center" vertical="bottom" textRotation="0" wrapText="0" indent="0" justifyLastLine="0" shrinkToFit="0" readingOrder="0"/>
    </dxf>
    <dxf>
      <numFmt numFmtId="15" formatCode="0.00E+00"/>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hartsheet" Target="chartsheets/sheet2.xml"/><Relationship Id="rId18" Type="http://schemas.openxmlformats.org/officeDocument/2006/relationships/chartsheet" Target="chartsheets/sheet7.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hartsheet" Target="chartsheets/sheet10.xml"/><Relationship Id="rId7" Type="http://schemas.openxmlformats.org/officeDocument/2006/relationships/worksheet" Target="worksheets/sheet7.xml"/><Relationship Id="rId12" Type="http://schemas.openxmlformats.org/officeDocument/2006/relationships/chartsheet" Target="chartsheets/sheet1.xml"/><Relationship Id="rId17" Type="http://schemas.openxmlformats.org/officeDocument/2006/relationships/chartsheet" Target="chartsheets/sheet6.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hartsheet" Target="chartsheets/sheet5.xml"/><Relationship Id="rId20" Type="http://schemas.openxmlformats.org/officeDocument/2006/relationships/chartsheet" Target="chartsheets/sheet9.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hartsheet" Target="chartsheets/sheet13.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chartsheet" Target="chartsheets/sheet4.xml"/><Relationship Id="rId23" Type="http://schemas.openxmlformats.org/officeDocument/2006/relationships/chartsheet" Target="chartsheets/sheet12.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hartsheet" Target="chartsheets/sheet8.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hartsheet" Target="chartsheets/sheet3.xml"/><Relationship Id="rId22" Type="http://schemas.openxmlformats.org/officeDocument/2006/relationships/chartsheet" Target="chartsheets/sheet11.xml"/><Relationship Id="rId27" Type="http://schemas.openxmlformats.org/officeDocument/2006/relationships/styles" Target="styles.xml"/><Relationship Id="rId30"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1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2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2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Valve Lift against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Valve Lift (Inlet)</c:v>
          </c:tx>
          <c:spPr>
            <a:ln w="25400" cap="rnd">
              <a:noFill/>
              <a:round/>
            </a:ln>
            <a:effectLst/>
          </c:spPr>
          <c:marker>
            <c:symbol val="circle"/>
            <c:size val="5"/>
            <c:spPr>
              <a:solidFill>
                <a:schemeClr val="accent1"/>
              </a:solidFill>
              <a:ln w="9525">
                <a:solidFill>
                  <a:schemeClr val="accent1"/>
                </a:solidFill>
              </a:ln>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(Inlet)'!$C$3:$C$363</c:f>
              <c:numCache>
                <c:formatCode>0.00</c:formatCode>
                <c:ptCount val="361"/>
                <c:pt idx="0">
                  <c:v>6.8141432151595298E-7</c:v>
                </c:pt>
                <c:pt idx="1">
                  <c:v>8.1769718581914362E-7</c:v>
                </c:pt>
                <c:pt idx="2">
                  <c:v>9.8011648985171316E-7</c:v>
                </c:pt>
                <c:pt idx="3">
                  <c:v>1.1761397878220559E-6</c:v>
                </c:pt>
                <c:pt idx="4">
                  <c:v>1.400166414073876E-6</c:v>
                </c:pt>
                <c:pt idx="5">
                  <c:v>1.680199696888651E-6</c:v>
                </c:pt>
                <c:pt idx="6">
                  <c:v>1.9975707507453959E-6</c:v>
                </c:pt>
                <c:pt idx="7">
                  <c:v>2.3896173466860819E-6</c:v>
                </c:pt>
                <c:pt idx="8">
                  <c:v>2.8470050419502151E-6</c:v>
                </c:pt>
                <c:pt idx="9">
                  <c:v>3.3790682792982879E-6</c:v>
                </c:pt>
                <c:pt idx="10">
                  <c:v>4.0231448297722708E-6</c:v>
                </c:pt>
                <c:pt idx="11">
                  <c:v>4.7792346933721637E-6</c:v>
                </c:pt>
                <c:pt idx="12">
                  <c:v>5.6660067556189521E-6</c:v>
                </c:pt>
                <c:pt idx="13">
                  <c:v>6.7114643447941132E-6</c:v>
                </c:pt>
                <c:pt idx="14">
                  <c:v>7.9529452319396162E-6</c:v>
                </c:pt>
                <c:pt idx="15">
                  <c:v>9.4277871880974328E-6</c:v>
                </c:pt>
                <c:pt idx="16">
                  <c:v>1.1107986884986081E-5</c:v>
                </c:pt>
                <c:pt idx="17">
                  <c:v>1.306821986468951E-5</c:v>
                </c:pt>
                <c:pt idx="18">
                  <c:v>1.549517498241756E-5</c:v>
                </c:pt>
                <c:pt idx="19">
                  <c:v>1.8202163382960389E-5</c:v>
                </c:pt>
                <c:pt idx="20">
                  <c:v>2.1469218349132771E-5</c:v>
                </c:pt>
                <c:pt idx="21">
                  <c:v>2.5202995453329769E-5</c:v>
                </c:pt>
                <c:pt idx="22">
                  <c:v>2.959018355076125E-5</c:v>
                </c:pt>
                <c:pt idx="23">
                  <c:v>3.472412706903213E-5</c:v>
                </c:pt>
                <c:pt idx="24">
                  <c:v>4.0698170435747332E-5</c:v>
                </c:pt>
                <c:pt idx="25">
                  <c:v>4.7605658078511791E-5</c:v>
                </c:pt>
                <c:pt idx="26">
                  <c:v>5.5726623280140269E-5</c:v>
                </c:pt>
                <c:pt idx="27">
                  <c:v>6.5154410468237707E-5</c:v>
                </c:pt>
                <c:pt idx="28">
                  <c:v>7.5982364070409012E-5</c:v>
                </c:pt>
                <c:pt idx="29">
                  <c:v>8.8677206224678832E-5</c:v>
                </c:pt>
                <c:pt idx="30">
                  <c:v>1.0361231464146679E-4</c:v>
                </c:pt>
                <c:pt idx="31">
                  <c:v>1.204143116103533E-4</c:v>
                </c:pt>
                <c:pt idx="32">
                  <c:v>1.4001664140738759E-4</c:v>
                </c:pt>
                <c:pt idx="33">
                  <c:v>1.6241930403256959E-4</c:v>
                </c:pt>
                <c:pt idx="34">
                  <c:v>1.8855574376194859E-4</c:v>
                </c:pt>
                <c:pt idx="35">
                  <c:v>2.1842596059552471E-4</c:v>
                </c:pt>
                <c:pt idx="36">
                  <c:v>2.5296339880934691E-4</c:v>
                </c:pt>
                <c:pt idx="37">
                  <c:v>2.921680584034155E-4</c:v>
                </c:pt>
                <c:pt idx="38">
                  <c:v>3.3790682792982882E-4</c:v>
                </c:pt>
                <c:pt idx="39">
                  <c:v>3.9017970738858688E-4</c:v>
                </c:pt>
                <c:pt idx="40">
                  <c:v>4.499201410557389E-4</c:v>
                </c:pt>
                <c:pt idx="41">
                  <c:v>5.1806157320733414E-4</c:v>
                </c:pt>
                <c:pt idx="42">
                  <c:v>5.9553744811942193E-4</c:v>
                </c:pt>
                <c:pt idx="43">
                  <c:v>6.8514809862014992E-4</c:v>
                </c:pt>
                <c:pt idx="44">
                  <c:v>7.8689352470951834E-4</c:v>
                </c:pt>
                <c:pt idx="45">
                  <c:v>9.026406149396255E-4</c:v>
                </c:pt>
                <c:pt idx="46">
                  <c:v>1.0361231464146681E-3</c:v>
                </c:pt>
                <c:pt idx="47">
                  <c:v>1.1854742305825491E-3</c:v>
                </c:pt>
                <c:pt idx="48">
                  <c:v>1.353494200271414E-3</c:v>
                </c:pt>
                <c:pt idx="49">
                  <c:v>1.5495174982417561E-3</c:v>
                </c:pt>
                <c:pt idx="50">
                  <c:v>1.7642096817330839E-3</c:v>
                </c:pt>
                <c:pt idx="51">
                  <c:v>2.016239636266382E-3</c:v>
                </c:pt>
                <c:pt idx="52">
                  <c:v>2.2962729190811569E-3</c:v>
                </c:pt>
                <c:pt idx="53">
                  <c:v>2.6136439729379018E-3</c:v>
                </c:pt>
                <c:pt idx="54">
                  <c:v>2.9683527978366171E-3</c:v>
                </c:pt>
                <c:pt idx="55">
                  <c:v>3.3790682792982879E-3</c:v>
                </c:pt>
                <c:pt idx="56">
                  <c:v>3.8271215318019282E-3</c:v>
                </c:pt>
                <c:pt idx="57">
                  <c:v>4.3405158836290151E-3</c:v>
                </c:pt>
                <c:pt idx="58">
                  <c:v>4.9192513347795517E-3</c:v>
                </c:pt>
                <c:pt idx="59">
                  <c:v>5.5633278852535344E-3</c:v>
                </c:pt>
                <c:pt idx="60">
                  <c:v>6.2820799778114571E-3</c:v>
                </c:pt>
                <c:pt idx="61">
                  <c:v>7.0941764979743057E-3</c:v>
                </c:pt>
                <c:pt idx="62">
                  <c:v>7.9996174457420792E-3</c:v>
                </c:pt>
                <c:pt idx="63">
                  <c:v>9.0170717066357618E-3</c:v>
                </c:pt>
                <c:pt idx="64">
                  <c:v>1.017454260893683E-2</c:v>
                </c:pt>
                <c:pt idx="65">
                  <c:v>1.138802016780086E-2</c:v>
                </c:pt>
                <c:pt idx="66">
                  <c:v>1.2788186581874739E-2</c:v>
                </c:pt>
                <c:pt idx="67">
                  <c:v>1.437504185115846E-2</c:v>
                </c:pt>
                <c:pt idx="68">
                  <c:v>1.6148585975652038E-2</c:v>
                </c:pt>
                <c:pt idx="69">
                  <c:v>1.8015474527750541E-2</c:v>
                </c:pt>
                <c:pt idx="70">
                  <c:v>2.0162396362663822E-2</c:v>
                </c:pt>
                <c:pt idx="71">
                  <c:v>2.2589351480391869E-2</c:v>
                </c:pt>
                <c:pt idx="72">
                  <c:v>2.5202995453329768E-2</c:v>
                </c:pt>
                <c:pt idx="73">
                  <c:v>2.8096672709082449E-2</c:v>
                </c:pt>
                <c:pt idx="74">
                  <c:v>3.1270383247649899E-2</c:v>
                </c:pt>
                <c:pt idx="75">
                  <c:v>3.4817471496637047E-2</c:v>
                </c:pt>
                <c:pt idx="76">
                  <c:v>3.8737937456043911E-2</c:v>
                </c:pt>
                <c:pt idx="77">
                  <c:v>4.3031781125870458E-2</c:v>
                </c:pt>
                <c:pt idx="78">
                  <c:v>4.7724858912563277E-2</c:v>
                </c:pt>
                <c:pt idx="79">
                  <c:v>5.2902580967380861E-2</c:v>
                </c:pt>
                <c:pt idx="80">
                  <c:v>5.8582682731568157E-2</c:v>
                </c:pt>
                <c:pt idx="81">
                  <c:v>6.4806982508692171E-2</c:v>
                </c:pt>
                <c:pt idx="82">
                  <c:v>7.1619912246292841E-2</c:v>
                </c:pt>
                <c:pt idx="83">
                  <c:v>7.9068890913593468E-2</c:v>
                </c:pt>
                <c:pt idx="84">
                  <c:v>8.7204137812645494E-2</c:v>
                </c:pt>
                <c:pt idx="85">
                  <c:v>9.6079419333749375E-2</c:v>
                </c:pt>
                <c:pt idx="86">
                  <c:v>0.1057499020336196</c:v>
                </c:pt>
                <c:pt idx="87">
                  <c:v>0.116276353134627</c:v>
                </c:pt>
                <c:pt idx="88">
                  <c:v>0.1277213134032669</c:v>
                </c:pt>
                <c:pt idx="89">
                  <c:v>0.1401501239388627</c:v>
                </c:pt>
                <c:pt idx="90">
                  <c:v>0.15363279306211811</c:v>
                </c:pt>
                <c:pt idx="91">
                  <c:v>0.16824212942656491</c:v>
                </c:pt>
                <c:pt idx="92">
                  <c:v>0.18405374201856309</c:v>
                </c:pt>
                <c:pt idx="93">
                  <c:v>0.201147907045853</c:v>
                </c:pt>
                <c:pt idx="94">
                  <c:v>0.219606767604727</c:v>
                </c:pt>
                <c:pt idx="95">
                  <c:v>0.23951620056858139</c:v>
                </c:pt>
                <c:pt idx="96">
                  <c:v>0.26096675003219322</c:v>
                </c:pt>
                <c:pt idx="97">
                  <c:v>0.28404989353461513</c:v>
                </c:pt>
                <c:pt idx="98">
                  <c:v>0.30886177583628027</c:v>
                </c:pt>
                <c:pt idx="99">
                  <c:v>0.33550134203044979</c:v>
                </c:pt>
                <c:pt idx="100">
                  <c:v>0.36406847065466108</c:v>
                </c:pt>
                <c:pt idx="101">
                  <c:v>0.39466864091210763</c:v>
                </c:pt>
                <c:pt idx="102">
                  <c:v>0.42740639856170692</c:v>
                </c:pt>
                <c:pt idx="103">
                  <c:v>0.4623909565837569</c:v>
                </c:pt>
                <c:pt idx="104">
                  <c:v>0.4997333948471071</c:v>
                </c:pt>
                <c:pt idx="105">
                  <c:v>0.53954385977633168</c:v>
                </c:pt>
                <c:pt idx="106">
                  <c:v>0.58193529812883227</c:v>
                </c:pt>
                <c:pt idx="107">
                  <c:v>0.6270225235505632</c:v>
                </c:pt>
                <c:pt idx="108">
                  <c:v>0.6749175493546502</c:v>
                </c:pt>
                <c:pt idx="109">
                  <c:v>0.72573612263132359</c:v>
                </c:pt>
                <c:pt idx="110">
                  <c:v>0.77959025669370907</c:v>
                </c:pt>
                <c:pt idx="111">
                  <c:v>0.83659196485493259</c:v>
                </c:pt>
                <c:pt idx="112">
                  <c:v>0.89685232698384409</c:v>
                </c:pt>
                <c:pt idx="113">
                  <c:v>0.96047682228363707</c:v>
                </c:pt>
                <c:pt idx="114">
                  <c:v>1.027582131288818</c:v>
                </c:pt>
                <c:pt idx="115">
                  <c:v>1.098253197428507</c:v>
                </c:pt>
                <c:pt idx="116">
                  <c:v>1.1725926995730691</c:v>
                </c:pt>
                <c:pt idx="117">
                  <c:v>1.25070331659287</c:v>
                </c:pt>
                <c:pt idx="118">
                  <c:v>1.332669058472755</c:v>
                </c:pt>
                <c:pt idx="119">
                  <c:v>1.418555266312046</c:v>
                </c:pt>
                <c:pt idx="120">
                  <c:v>1.5084552845383501</c:v>
                </c:pt>
                <c:pt idx="121">
                  <c:v>1.6024344542509881</c:v>
                </c:pt>
                <c:pt idx="122">
                  <c:v>1.700530113221004</c:v>
                </c:pt>
                <c:pt idx="123">
                  <c:v>1.802816936990481</c:v>
                </c:pt>
                <c:pt idx="124">
                  <c:v>1.9093042600021799</c:v>
                </c:pt>
                <c:pt idx="125">
                  <c:v>2.0200480889126622</c:v>
                </c:pt>
                <c:pt idx="126">
                  <c:v>2.1350390892791702</c:v>
                </c:pt>
                <c:pt idx="127">
                  <c:v>2.2542959299872218</c:v>
                </c:pt>
                <c:pt idx="128">
                  <c:v>2.3777999421512979</c:v>
                </c:pt>
                <c:pt idx="129">
                  <c:v>2.5055324568858781</c:v>
                </c:pt>
                <c:pt idx="130">
                  <c:v>2.6374561364199178</c:v>
                </c:pt>
                <c:pt idx="131">
                  <c:v>2.773505639654096</c:v>
                </c:pt>
                <c:pt idx="132">
                  <c:v>2.91362495993185</c:v>
                </c:pt>
                <c:pt idx="133">
                  <c:v>3.0577207528255719</c:v>
                </c:pt>
                <c:pt idx="134">
                  <c:v>3.2056903394648999</c:v>
                </c:pt>
                <c:pt idx="135">
                  <c:v>3.3574123720939451</c:v>
                </c:pt>
                <c:pt idx="136">
                  <c:v>3.5127655029568219</c:v>
                </c:pt>
                <c:pt idx="137">
                  <c:v>3.67157237764108</c:v>
                </c:pt>
                <c:pt idx="138">
                  <c:v>3.8336743106197941</c:v>
                </c:pt>
                <c:pt idx="139">
                  <c:v>3.9988752785949901</c:v>
                </c:pt>
                <c:pt idx="140">
                  <c:v>4.1669792582686993</c:v>
                </c:pt>
                <c:pt idx="141">
                  <c:v>4.3377435541291494</c:v>
                </c:pt>
                <c:pt idx="142">
                  <c:v>4.5109348051073273</c:v>
                </c:pt>
                <c:pt idx="143">
                  <c:v>4.6862823123631792</c:v>
                </c:pt>
                <c:pt idx="144">
                  <c:v>4.8635247114994096</c:v>
                </c:pt>
                <c:pt idx="145">
                  <c:v>5.042353965904927</c:v>
                </c:pt>
                <c:pt idx="146">
                  <c:v>5.2224620389686294</c:v>
                </c:pt>
                <c:pt idx="147">
                  <c:v>5.4035222251939024</c:v>
                </c:pt>
                <c:pt idx="148">
                  <c:v>5.5851984846413689</c:v>
                </c:pt>
                <c:pt idx="149">
                  <c:v>5.7671267740433674</c:v>
                </c:pt>
                <c:pt idx="150">
                  <c:v>5.9489617190177606</c:v>
                </c:pt>
                <c:pt idx="151">
                  <c:v>6.1303019385258501</c:v>
                </c:pt>
                <c:pt idx="152">
                  <c:v>6.3107833892999716</c:v>
                </c:pt>
                <c:pt idx="153">
                  <c:v>6.4899860214159064</c:v>
                </c:pt>
                <c:pt idx="154">
                  <c:v>6.6675271227204744</c:v>
                </c:pt>
                <c:pt idx="155">
                  <c:v>6.8429773088466934</c:v>
                </c:pt>
                <c:pt idx="156">
                  <c:v>7.0159351987558578</c:v>
                </c:pt>
                <c:pt idx="157">
                  <c:v>7.1859714080809889</c:v>
                </c:pt>
                <c:pt idx="158">
                  <c:v>7.3526845557833864</c:v>
                </c:pt>
                <c:pt idx="159">
                  <c:v>7.5156359230533027</c:v>
                </c:pt>
                <c:pt idx="160">
                  <c:v>7.6744147944092802</c:v>
                </c:pt>
                <c:pt idx="161">
                  <c:v>7.8286104543698549</c:v>
                </c:pt>
                <c:pt idx="162">
                  <c:v>7.9778215218963284</c:v>
                </c:pt>
                <c:pt idx="163">
                  <c:v>8.1216372815072368</c:v>
                </c:pt>
                <c:pt idx="164">
                  <c:v>8.2596656866066382</c:v>
                </c:pt>
                <c:pt idx="165">
                  <c:v>8.3915333594841179</c:v>
                </c:pt>
                <c:pt idx="166">
                  <c:v>8.5168762568720116</c:v>
                </c:pt>
                <c:pt idx="167">
                  <c:v>8.63533033550266</c:v>
                </c:pt>
                <c:pt idx="168">
                  <c:v>8.7465595554366899</c:v>
                </c:pt>
                <c:pt idx="169">
                  <c:v>8.8502465456202408</c:v>
                </c:pt>
                <c:pt idx="170">
                  <c:v>8.9461019383277396</c:v>
                </c:pt>
                <c:pt idx="171">
                  <c:v>9.0338270313908442</c:v>
                </c:pt>
                <c:pt idx="172">
                  <c:v>9.1131697948550325</c:v>
                </c:pt>
                <c:pt idx="173">
                  <c:v>9.1838968676512849</c:v>
                </c:pt>
                <c:pt idx="174">
                  <c:v>9.2458028920388706</c:v>
                </c:pt>
                <c:pt idx="175">
                  <c:v>9.298691844719821</c:v>
                </c:pt>
                <c:pt idx="176">
                  <c:v>9.3423770368389256</c:v>
                </c:pt>
                <c:pt idx="177">
                  <c:v>9.3768211306251441</c:v>
                </c:pt>
                <c:pt idx="178">
                  <c:v>9.4018374372232643</c:v>
                </c:pt>
                <c:pt idx="179">
                  <c:v>9.4173326122056817</c:v>
                </c:pt>
                <c:pt idx="180">
                  <c:v>9.4234000000000009</c:v>
                </c:pt>
                <c:pt idx="181">
                  <c:v>9.4198529117510148</c:v>
                </c:pt>
                <c:pt idx="182">
                  <c:v>9.4066913474587199</c:v>
                </c:pt>
                <c:pt idx="183">
                  <c:v>9.3841953404059328</c:v>
                </c:pt>
                <c:pt idx="184">
                  <c:v>9.3521782017374431</c:v>
                </c:pt>
                <c:pt idx="185">
                  <c:v>9.3107986169801791</c:v>
                </c:pt>
                <c:pt idx="186">
                  <c:v>9.2602432749893513</c:v>
                </c:pt>
                <c:pt idx="187">
                  <c:v>9.2006335235208478</c:v>
                </c:pt>
                <c:pt idx="188">
                  <c:v>9.1321560514298739</c:v>
                </c:pt>
                <c:pt idx="189">
                  <c:v>9.0549975475716433</c:v>
                </c:pt>
                <c:pt idx="190">
                  <c:v>8.9694007074579272</c:v>
                </c:pt>
                <c:pt idx="191">
                  <c:v>8.8756082266004981</c:v>
                </c:pt>
                <c:pt idx="192">
                  <c:v>8.7739001382821709</c:v>
                </c:pt>
                <c:pt idx="193">
                  <c:v>8.664575144671284</c:v>
                </c:pt>
                <c:pt idx="194">
                  <c:v>8.5479412823789289</c:v>
                </c:pt>
                <c:pt idx="195">
                  <c:v>8.424334591344488</c:v>
                </c:pt>
                <c:pt idx="196">
                  <c:v>8.2941097803928567</c:v>
                </c:pt>
                <c:pt idx="197">
                  <c:v>8.157621558348934</c:v>
                </c:pt>
                <c:pt idx="198">
                  <c:v>8.0152526373659043</c:v>
                </c:pt>
                <c:pt idx="199">
                  <c:v>7.8673950640397026</c:v>
                </c:pt>
                <c:pt idx="200">
                  <c:v>7.7144408849662716</c:v>
                </c:pt>
                <c:pt idx="201">
                  <c:v>7.5567914811843133</c:v>
                </c:pt>
                <c:pt idx="202">
                  <c:v>7.394876237060811</c:v>
                </c:pt>
                <c:pt idx="203">
                  <c:v>7.2290871991917038</c:v>
                </c:pt>
                <c:pt idx="204">
                  <c:v>7.0598630863867351</c:v>
                </c:pt>
                <c:pt idx="205">
                  <c:v>6.8876146141273669</c:v>
                </c:pt>
                <c:pt idx="206">
                  <c:v>6.7127618323378213</c:v>
                </c:pt>
                <c:pt idx="207">
                  <c:v>6.5357247909423206</c:v>
                </c:pt>
                <c:pt idx="208">
                  <c:v>6.356904870979565</c:v>
                </c:pt>
                <c:pt idx="209">
                  <c:v>6.1767221223737794</c:v>
                </c:pt>
                <c:pt idx="210">
                  <c:v>5.9955592572781402</c:v>
                </c:pt>
                <c:pt idx="211">
                  <c:v>5.8138176567313504</c:v>
                </c:pt>
                <c:pt idx="212">
                  <c:v>5.63187069844383</c:v>
                </c:pt>
                <c:pt idx="213">
                  <c:v>5.4501010945687609</c:v>
                </c:pt>
                <c:pt idx="214">
                  <c:v>5.2688448850455174</c:v>
                </c:pt>
                <c:pt idx="215">
                  <c:v>5.0884567786989976</c:v>
                </c:pt>
                <c:pt idx="216">
                  <c:v>4.9092728154685856</c:v>
                </c:pt>
                <c:pt idx="217">
                  <c:v>4.7316010319653703</c:v>
                </c:pt>
                <c:pt idx="218">
                  <c:v>4.555740130357691</c:v>
                </c:pt>
                <c:pt idx="219">
                  <c:v>4.3819701439283634</c:v>
                </c:pt>
                <c:pt idx="220">
                  <c:v>4.2105524370746794</c:v>
                </c:pt>
                <c:pt idx="221">
                  <c:v>4.041748374193932</c:v>
                </c:pt>
                <c:pt idx="222">
                  <c:v>3.8757819819123749</c:v>
                </c:pt>
                <c:pt idx="223">
                  <c:v>3.7128679524134989</c:v>
                </c:pt>
                <c:pt idx="224">
                  <c:v>3.5531929745525148</c:v>
                </c:pt>
                <c:pt idx="225">
                  <c:v>3.3969437371846309</c:v>
                </c:pt>
                <c:pt idx="226">
                  <c:v>3.2442695913940152</c:v>
                </c:pt>
                <c:pt idx="227">
                  <c:v>3.0953292227075968</c:v>
                </c:pt>
                <c:pt idx="228">
                  <c:v>2.9502253099957412</c:v>
                </c:pt>
                <c:pt idx="229">
                  <c:v>2.8090792010143342</c:v>
                </c:pt>
                <c:pt idx="230">
                  <c:v>2.6719749057482201</c:v>
                </c:pt>
                <c:pt idx="231">
                  <c:v>2.538996434182244</c:v>
                </c:pt>
                <c:pt idx="232">
                  <c:v>2.4101811240874471</c:v>
                </c:pt>
                <c:pt idx="233">
                  <c:v>2.2855849821203931</c:v>
                </c:pt>
                <c:pt idx="234">
                  <c:v>2.165236011609363</c:v>
                </c:pt>
                <c:pt idx="235">
                  <c:v>2.0491528814398778</c:v>
                </c:pt>
                <c:pt idx="236">
                  <c:v>1.9373169227264171</c:v>
                </c:pt>
                <c:pt idx="237">
                  <c:v>1.829737469911741</c:v>
                </c:pt>
                <c:pt idx="238">
                  <c:v>1.726377185224808</c:v>
                </c:pt>
                <c:pt idx="239">
                  <c:v>1.627208065337336</c:v>
                </c:pt>
                <c:pt idx="240">
                  <c:v>1.532183438035521</c:v>
                </c:pt>
                <c:pt idx="241">
                  <c:v>1.441247296662804</c:v>
                </c:pt>
                <c:pt idx="242">
                  <c:v>1.354334300119858</c:v>
                </c:pt>
                <c:pt idx="243">
                  <c:v>1.271369772864601</c:v>
                </c:pt>
                <c:pt idx="244">
                  <c:v>1.1922790393549481</c:v>
                </c:pt>
                <c:pt idx="245">
                  <c:v>1.1169780896060539</c:v>
                </c:pt>
                <c:pt idx="246">
                  <c:v>1.045373579190316</c:v>
                </c:pt>
                <c:pt idx="247">
                  <c:v>0.97736282923736795</c:v>
                </c:pt>
                <c:pt idx="248">
                  <c:v>0.9128552956524324</c:v>
                </c:pt>
                <c:pt idx="249">
                  <c:v>0.85174083201093587</c:v>
                </c:pt>
                <c:pt idx="250">
                  <c:v>0.79391395910968476</c:v>
                </c:pt>
                <c:pt idx="251">
                  <c:v>0.73926266363555337</c:v>
                </c:pt>
                <c:pt idx="252">
                  <c:v>0.68767586571969141</c:v>
                </c:pt>
                <c:pt idx="253">
                  <c:v>0.6390406186046973</c:v>
                </c:pt>
                <c:pt idx="254">
                  <c:v>0.59324397553316899</c:v>
                </c:pt>
                <c:pt idx="255">
                  <c:v>0.55017205630342847</c:v>
                </c:pt>
                <c:pt idx="256">
                  <c:v>0.50971004726952152</c:v>
                </c:pt>
                <c:pt idx="257">
                  <c:v>0.47174500167404632</c:v>
                </c:pt>
                <c:pt idx="258">
                  <c:v>0.43616583964815309</c:v>
                </c:pt>
                <c:pt idx="259">
                  <c:v>0.40286148132299199</c:v>
                </c:pt>
                <c:pt idx="260">
                  <c:v>0.37172271371826499</c:v>
                </c:pt>
                <c:pt idx="261">
                  <c:v>0.34264405763077871</c:v>
                </c:pt>
                <c:pt idx="262">
                  <c:v>0.31552003385733962</c:v>
                </c:pt>
                <c:pt idx="263">
                  <c:v>0.29024889697185818</c:v>
                </c:pt>
                <c:pt idx="264">
                  <c:v>0.26673076843679733</c:v>
                </c:pt>
                <c:pt idx="265">
                  <c:v>0.24487043693599991</c:v>
                </c:pt>
                <c:pt idx="266">
                  <c:v>0.22457455804186111</c:v>
                </c:pt>
                <c:pt idx="267">
                  <c:v>0.20575165421532801</c:v>
                </c:pt>
                <c:pt idx="268">
                  <c:v>0.1885557437619487</c:v>
                </c:pt>
                <c:pt idx="269">
                  <c:v>0.1717537467930621</c:v>
                </c:pt>
                <c:pt idx="270">
                  <c:v>0.15681863837627411</c:v>
                </c:pt>
                <c:pt idx="271">
                  <c:v>0.1437504185115846</c:v>
                </c:pt>
                <c:pt idx="272">
                  <c:v>0.13068219864689509</c:v>
                </c:pt>
                <c:pt idx="273">
                  <c:v>0.1194808673343041</c:v>
                </c:pt>
                <c:pt idx="274">
                  <c:v>0.1082795360217131</c:v>
                </c:pt>
                <c:pt idx="275">
                  <c:v>9.8945093261220571E-2</c:v>
                </c:pt>
                <c:pt idx="276">
                  <c:v>8.9423961645518205E-2</c:v>
                </c:pt>
                <c:pt idx="277">
                  <c:v>8.1116307588679895E-2</c:v>
                </c:pt>
                <c:pt idx="278">
                  <c:v>7.3462064525076032E-2</c:v>
                </c:pt>
                <c:pt idx="279">
                  <c:v>6.6461232454706656E-2</c:v>
                </c:pt>
                <c:pt idx="280">
                  <c:v>6.0113811377571748E-2</c:v>
                </c:pt>
                <c:pt idx="281">
                  <c:v>5.4326456866066387E-2</c:v>
                </c:pt>
                <c:pt idx="282">
                  <c:v>4.9005824492585663E-2</c:v>
                </c:pt>
                <c:pt idx="283">
                  <c:v>4.4151914257129561E-2</c:v>
                </c:pt>
                <c:pt idx="284">
                  <c:v>3.9764726159698081E-2</c:v>
                </c:pt>
                <c:pt idx="285">
                  <c:v>3.5750915772686298E-2</c:v>
                </c:pt>
                <c:pt idx="286">
                  <c:v>3.2203827523699151E-2</c:v>
                </c:pt>
                <c:pt idx="287">
                  <c:v>2.8843428129921848E-2</c:v>
                </c:pt>
                <c:pt idx="288">
                  <c:v>2.5856406446564249E-2</c:v>
                </c:pt>
                <c:pt idx="289">
                  <c:v>2.324276247362634E-2</c:v>
                </c:pt>
                <c:pt idx="290">
                  <c:v>2.0815807355898289E-2</c:v>
                </c:pt>
                <c:pt idx="291">
                  <c:v>1.8575541093380089E-2</c:v>
                </c:pt>
                <c:pt idx="292">
                  <c:v>1.6615308113676661E-2</c:v>
                </c:pt>
                <c:pt idx="293">
                  <c:v>1.484176398918309E-2</c:v>
                </c:pt>
                <c:pt idx="294">
                  <c:v>1.3161564292294431E-2</c:v>
                </c:pt>
                <c:pt idx="295">
                  <c:v>1.176139787822056E-2</c:v>
                </c:pt>
                <c:pt idx="296">
                  <c:v>1.0454575891751611E-2</c:v>
                </c:pt>
                <c:pt idx="297">
                  <c:v>9.2971049894505376E-3</c:v>
                </c:pt>
                <c:pt idx="298">
                  <c:v>8.2516474002753762E-3</c:v>
                </c:pt>
                <c:pt idx="299">
                  <c:v>7.3182031242261256E-3</c:v>
                </c:pt>
                <c:pt idx="300">
                  <c:v>6.4874377185422921E-3</c:v>
                </c:pt>
                <c:pt idx="301">
                  <c:v>5.7406822977028923E-3</c:v>
                </c:pt>
                <c:pt idx="302">
                  <c:v>5.0779368617079237E-3</c:v>
                </c:pt>
                <c:pt idx="303">
                  <c:v>4.480532525036403E-3</c:v>
                </c:pt>
                <c:pt idx="304">
                  <c:v>3.9578037304488231E-3</c:v>
                </c:pt>
                <c:pt idx="305">
                  <c:v>3.491081592424197E-3</c:v>
                </c:pt>
                <c:pt idx="306">
                  <c:v>3.071031668202035E-3</c:v>
                </c:pt>
                <c:pt idx="307">
                  <c:v>8.1302996443889742E-12</c:v>
                </c:pt>
                <c:pt idx="308">
                  <c:v>1.0267887036541761E-11</c:v>
                </c:pt>
                <c:pt idx="309">
                  <c:v>1.3068219864689509E-11</c:v>
                </c:pt>
                <c:pt idx="310">
                  <c:v>1.652196368607174E-11</c:v>
                </c:pt>
                <c:pt idx="311">
                  <c:v>2.0815807355898289E-11</c:v>
                </c:pt>
                <c:pt idx="312">
                  <c:v>2.6323128584588871E-11</c:v>
                </c:pt>
                <c:pt idx="313">
                  <c:v>3.3137271799748398E-11</c:v>
                </c:pt>
                <c:pt idx="314">
                  <c:v>4.1818303567006428E-11</c:v>
                </c:pt>
                <c:pt idx="315">
                  <c:v>5.2552912741572818E-11</c:v>
                </c:pt>
                <c:pt idx="316">
                  <c:v>6.608785474428696E-11</c:v>
                </c:pt>
                <c:pt idx="317">
                  <c:v>8.2983196140778389E-11</c:v>
                </c:pt>
                <c:pt idx="318">
                  <c:v>1.036123146414668E-10</c:v>
                </c:pt>
                <c:pt idx="319">
                  <c:v>1.306821986468951E-10</c:v>
                </c:pt>
                <c:pt idx="320">
                  <c:v>1.6335274830861891E-10</c:v>
                </c:pt>
                <c:pt idx="321">
                  <c:v>2.0442429645478589E-10</c:v>
                </c:pt>
                <c:pt idx="322">
                  <c:v>2.5483028736144541E-10</c:v>
                </c:pt>
                <c:pt idx="323">
                  <c:v>3.1830449813279452E-10</c:v>
                </c:pt>
                <c:pt idx="324">
                  <c:v>3.9671381732093149E-10</c:v>
                </c:pt>
                <c:pt idx="325">
                  <c:v>4.9472546630610296E-10</c:v>
                </c:pt>
                <c:pt idx="326">
                  <c:v>6.1513977791645628E-10</c:v>
                </c:pt>
                <c:pt idx="327">
                  <c:v>7.6449086208433624E-10</c:v>
                </c:pt>
                <c:pt idx="328">
                  <c:v>9.5211316157023566E-10</c:v>
                </c:pt>
                <c:pt idx="329">
                  <c:v>1.1761397878220559E-9</c:v>
                </c:pt>
                <c:pt idx="330">
                  <c:v>1.456173070636831E-9</c:v>
                </c:pt>
                <c:pt idx="331">
                  <c:v>1.810881895535546E-9</c:v>
                </c:pt>
                <c:pt idx="332">
                  <c:v>2.230931819757709E-9</c:v>
                </c:pt>
                <c:pt idx="333">
                  <c:v>2.7629950571057819E-9</c:v>
                </c:pt>
                <c:pt idx="334">
                  <c:v>3.4070716075797649E-9</c:v>
                </c:pt>
                <c:pt idx="335">
                  <c:v>4.2004992422216277E-9</c:v>
                </c:pt>
                <c:pt idx="336">
                  <c:v>5.1712812893128496E-9</c:v>
                </c:pt>
                <c:pt idx="337">
                  <c:v>6.3660899626558901E-9</c:v>
                </c:pt>
                <c:pt idx="338">
                  <c:v>7.8222630332927209E-9</c:v>
                </c:pt>
                <c:pt idx="339">
                  <c:v>9.614476043307283E-9</c:v>
                </c:pt>
                <c:pt idx="340">
                  <c:v>1.1761397878220561E-8</c:v>
                </c:pt>
                <c:pt idx="341">
                  <c:v>1.446838627876339E-8</c:v>
                </c:pt>
                <c:pt idx="342">
                  <c:v>1.7642096817330841E-8</c:v>
                </c:pt>
                <c:pt idx="343">
                  <c:v>2.1655907204342611E-8</c:v>
                </c:pt>
                <c:pt idx="344">
                  <c:v>2.6416473012193799E-8</c:v>
                </c:pt>
                <c:pt idx="345">
                  <c:v>3.2297171951304072E-8</c:v>
                </c:pt>
                <c:pt idx="346">
                  <c:v>3.9298004021673462E-8</c:v>
                </c:pt>
                <c:pt idx="347">
                  <c:v>4.7885691361326567E-8</c:v>
                </c:pt>
                <c:pt idx="348">
                  <c:v>5.8246922825473253E-8</c:v>
                </c:pt>
                <c:pt idx="349">
                  <c:v>7.0848420552138124E-8</c:v>
                </c:pt>
                <c:pt idx="350">
                  <c:v>8.6063562251740927E-8</c:v>
                </c:pt>
                <c:pt idx="351">
                  <c:v>1.045457589175161E-7</c:v>
                </c:pt>
                <c:pt idx="352">
                  <c:v>1.2694842154269811E-7</c:v>
                </c:pt>
                <c:pt idx="353">
                  <c:v>1.5308486127207709E-7</c:v>
                </c:pt>
                <c:pt idx="354">
                  <c:v>1.848219666577517E-7</c:v>
                </c:pt>
                <c:pt idx="355">
                  <c:v>2.2402662625182019E-7</c:v>
                </c:pt>
                <c:pt idx="356">
                  <c:v>2.6976539577823347E-7</c:v>
                </c:pt>
                <c:pt idx="357">
                  <c:v>3.2577205234118849E-7</c:v>
                </c:pt>
                <c:pt idx="358">
                  <c:v>3.9204659594068531E-7</c:v>
                </c:pt>
                <c:pt idx="359">
                  <c:v>4.7232280368092077E-7</c:v>
                </c:pt>
                <c:pt idx="360">
                  <c:v>5.6753411983794446E-7</c:v>
                </c:pt>
              </c:numCache>
            </c:numRef>
          </c:yVal>
          <c:smooth val="0"/>
          <c:extLst>
            <c:ext xmlns:c16="http://schemas.microsoft.com/office/drawing/2014/chart" uri="{C3380CC4-5D6E-409C-BE32-E72D297353CC}">
              <c16:uniqueId val="{00000001-8532-49F6-A9BE-806371D2243B}"/>
            </c:ext>
          </c:extLst>
        </c:ser>
        <c:ser>
          <c:idx val="1"/>
          <c:order val="1"/>
          <c:tx>
            <c:v>Valve Lift (Exh)</c:v>
          </c:tx>
          <c:spPr>
            <a:ln w="25400" cap="rnd">
              <a:noFill/>
              <a:round/>
            </a:ln>
            <a:effectLst/>
          </c:spPr>
          <c:marker>
            <c:symbol val="circle"/>
            <c:size val="5"/>
            <c:spPr>
              <a:solidFill>
                <a:schemeClr val="accent2"/>
              </a:solidFill>
              <a:ln w="9525">
                <a:solidFill>
                  <a:schemeClr val="accent2"/>
                </a:solidFill>
              </a:ln>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(Exh)'!$C$3:$C$363</c:f>
              <c:numCache>
                <c:formatCode>0.00</c:formatCode>
                <c:ptCount val="361"/>
                <c:pt idx="0">
                  <c:v>6.0444662367636419E-7</c:v>
                </c:pt>
                <c:pt idx="1">
                  <c:v>7.2533594841163708E-7</c:v>
                </c:pt>
                <c:pt idx="2">
                  <c:v>8.694095272057293E-7</c:v>
                </c:pt>
                <c:pt idx="3">
                  <c:v>1.0432914326468749E-6</c:v>
                </c:pt>
                <c:pt idx="4">
                  <c:v>1.242013610293899E-6</c:v>
                </c:pt>
                <c:pt idx="5">
                  <c:v>1.490416332352679E-6</c:v>
                </c:pt>
                <c:pt idx="6">
                  <c:v>1.771939417352629E-6</c:v>
                </c:pt>
                <c:pt idx="7">
                  <c:v>2.1197032282349208E-6</c:v>
                </c:pt>
                <c:pt idx="8">
                  <c:v>2.5254276742642609E-6</c:v>
                </c:pt>
                <c:pt idx="9">
                  <c:v>2.997392846175944E-6</c:v>
                </c:pt>
                <c:pt idx="10">
                  <c:v>3.5687191069111371E-6</c:v>
                </c:pt>
                <c:pt idx="11">
                  <c:v>4.2394064564698434E-6</c:v>
                </c:pt>
                <c:pt idx="12">
                  <c:v>5.0260150763226457E-6</c:v>
                </c:pt>
                <c:pt idx="13">
                  <c:v>5.9533852386754229E-6</c:v>
                </c:pt>
                <c:pt idx="14">
                  <c:v>7.0546373064693467E-6</c:v>
                </c:pt>
                <c:pt idx="15">
                  <c:v>8.3628916426455873E-6</c:v>
                </c:pt>
                <c:pt idx="16">
                  <c:v>9.8533079749982653E-6</c:v>
                </c:pt>
                <c:pt idx="17">
                  <c:v>1.159212702940973E-5</c:v>
                </c:pt>
                <c:pt idx="18">
                  <c:v>1.374495062058582E-5</c:v>
                </c:pt>
                <c:pt idx="19">
                  <c:v>1.6146176933820691E-5</c:v>
                </c:pt>
                <c:pt idx="20">
                  <c:v>1.904420869117312E-5</c:v>
                </c:pt>
                <c:pt idx="21">
                  <c:v>2.2356244985290179E-5</c:v>
                </c:pt>
                <c:pt idx="22">
                  <c:v>2.624788763087773E-5</c:v>
                </c:pt>
                <c:pt idx="23">
                  <c:v>3.08019375352887E-5</c:v>
                </c:pt>
                <c:pt idx="24">
                  <c:v>3.6101195605875998E-5</c:v>
                </c:pt>
                <c:pt idx="25">
                  <c:v>4.2228462749992577E-5</c:v>
                </c:pt>
                <c:pt idx="26">
                  <c:v>4.9432141689697183E-5</c:v>
                </c:pt>
                <c:pt idx="27">
                  <c:v>5.7795033332342777E-5</c:v>
                </c:pt>
                <c:pt idx="28">
                  <c:v>6.7399938585282259E-5</c:v>
                </c:pt>
                <c:pt idx="29">
                  <c:v>7.8660861985280282E-5</c:v>
                </c:pt>
                <c:pt idx="30">
                  <c:v>9.1909007161748534E-5</c:v>
                </c:pt>
                <c:pt idx="31">
                  <c:v>1.0681317048527531E-4</c:v>
                </c:pt>
                <c:pt idx="32">
                  <c:v>1.2420136102938989E-4</c:v>
                </c:pt>
                <c:pt idx="33">
                  <c:v>1.4407357879409231E-4</c:v>
                </c:pt>
                <c:pt idx="34">
                  <c:v>1.672578328529118E-4</c:v>
                </c:pt>
                <c:pt idx="35">
                  <c:v>1.9375412320584819E-4</c:v>
                </c:pt>
                <c:pt idx="36">
                  <c:v>2.243904589264311E-4</c:v>
                </c:pt>
                <c:pt idx="37">
                  <c:v>2.5916684001466028E-4</c:v>
                </c:pt>
                <c:pt idx="38">
                  <c:v>2.9973928461759429E-4</c:v>
                </c:pt>
                <c:pt idx="39">
                  <c:v>3.4610779273523332E-4</c:v>
                </c:pt>
                <c:pt idx="40">
                  <c:v>3.9910037344110632E-4</c:v>
                </c:pt>
                <c:pt idx="41">
                  <c:v>4.595450358087427E-4</c:v>
                </c:pt>
                <c:pt idx="42">
                  <c:v>5.2826978891167171E-4</c:v>
                </c:pt>
                <c:pt idx="43">
                  <c:v>6.0775865997048128E-4</c:v>
                </c:pt>
                <c:pt idx="44">
                  <c:v>6.9801164898517128E-4</c:v>
                </c:pt>
                <c:pt idx="45">
                  <c:v>8.0068477410280027E-4</c:v>
                </c:pt>
                <c:pt idx="46">
                  <c:v>9.1909007161748539E-4</c:v>
                </c:pt>
                <c:pt idx="47">
                  <c:v>1.051571523382168E-3</c:v>
                </c:pt>
                <c:pt idx="48">
                  <c:v>1.2006131566174359E-3</c:v>
                </c:pt>
                <c:pt idx="49">
                  <c:v>1.3744950620585819E-3</c:v>
                </c:pt>
                <c:pt idx="50">
                  <c:v>1.5649371489703131E-3</c:v>
                </c:pt>
                <c:pt idx="51">
                  <c:v>1.788499598823215E-3</c:v>
                </c:pt>
                <c:pt idx="52">
                  <c:v>2.0369023208819952E-3</c:v>
                </c:pt>
                <c:pt idx="53">
                  <c:v>2.3184254058819451E-3</c:v>
                </c:pt>
                <c:pt idx="54">
                  <c:v>2.6330688538230662E-3</c:v>
                </c:pt>
                <c:pt idx="55">
                  <c:v>2.9973928461759429E-3</c:v>
                </c:pt>
                <c:pt idx="56">
                  <c:v>3.3948372014699908E-3</c:v>
                </c:pt>
                <c:pt idx="57">
                  <c:v>3.8502421919110871E-3</c:v>
                </c:pt>
                <c:pt idx="58">
                  <c:v>4.3636078174992326E-3</c:v>
                </c:pt>
                <c:pt idx="59">
                  <c:v>4.9349340782344261E-3</c:v>
                </c:pt>
                <c:pt idx="60">
                  <c:v>5.5725010648519611E-3</c:v>
                </c:pt>
                <c:pt idx="61">
                  <c:v>6.2928689588224226E-3</c:v>
                </c:pt>
                <c:pt idx="62">
                  <c:v>7.0960377601458104E-3</c:v>
                </c:pt>
                <c:pt idx="63">
                  <c:v>7.9985676502927101E-3</c:v>
                </c:pt>
                <c:pt idx="64">
                  <c:v>9.0252989014690012E-3</c:v>
                </c:pt>
                <c:pt idx="65">
                  <c:v>1.0101710697057051E-2</c:v>
                </c:pt>
                <c:pt idx="66">
                  <c:v>1.134372430735095E-2</c:v>
                </c:pt>
                <c:pt idx="67">
                  <c:v>1.27513397323507E-2</c:v>
                </c:pt>
                <c:pt idx="68">
                  <c:v>1.43245569720563E-2</c:v>
                </c:pt>
                <c:pt idx="69">
                  <c:v>1.598057511911484E-2</c:v>
                </c:pt>
                <c:pt idx="70">
                  <c:v>1.788499598823215E-2</c:v>
                </c:pt>
                <c:pt idx="71">
                  <c:v>2.0037819579408239E-2</c:v>
                </c:pt>
                <c:pt idx="72">
                  <c:v>2.235624498529018E-2</c:v>
                </c:pt>
                <c:pt idx="73">
                  <c:v>2.4923073113230911E-2</c:v>
                </c:pt>
                <c:pt idx="74">
                  <c:v>2.7738303963230421E-2</c:v>
                </c:pt>
                <c:pt idx="75">
                  <c:v>3.088473844264162E-2</c:v>
                </c:pt>
                <c:pt idx="76">
                  <c:v>3.4362376551464548E-2</c:v>
                </c:pt>
                <c:pt idx="77">
                  <c:v>3.8171218289699167E-2</c:v>
                </c:pt>
                <c:pt idx="78">
                  <c:v>4.2334199508682259E-2</c:v>
                </c:pt>
                <c:pt idx="79">
                  <c:v>4.6927083038641737E-2</c:v>
                </c:pt>
                <c:pt idx="80">
                  <c:v>5.1965601051974682E-2</c:v>
                </c:pt>
                <c:pt idx="81">
                  <c:v>5.7486848355175181E-2</c:v>
                </c:pt>
                <c:pt idx="82">
                  <c:v>6.3530238180143236E-2</c:v>
                </c:pt>
                <c:pt idx="83">
                  <c:v>7.0137833387814139E-2</c:v>
                </c:pt>
                <c:pt idx="84">
                  <c:v>7.7354180866343741E-2</c:v>
                </c:pt>
                <c:pt idx="85">
                  <c:v>8.5226973938367354E-2</c:v>
                </c:pt>
                <c:pt idx="86">
                  <c:v>9.3805147940130548E-2</c:v>
                </c:pt>
                <c:pt idx="87">
                  <c:v>0.10314260626232009</c:v>
                </c:pt>
                <c:pt idx="88">
                  <c:v>0.11329482551286239</c:v>
                </c:pt>
                <c:pt idx="89">
                  <c:v>0.1243197663269046</c:v>
                </c:pt>
                <c:pt idx="90">
                  <c:v>0.1362795293849613</c:v>
                </c:pt>
                <c:pt idx="91">
                  <c:v>0.14923869939476789</c:v>
                </c:pt>
                <c:pt idx="92">
                  <c:v>0.1632643450912801</c:v>
                </c:pt>
                <c:pt idx="93">
                  <c:v>0.17842767525482151</c:v>
                </c:pt>
                <c:pt idx="94">
                  <c:v>0.19480155468386279</c:v>
                </c:pt>
                <c:pt idx="95">
                  <c:v>0.21246216021316849</c:v>
                </c:pt>
                <c:pt idx="96">
                  <c:v>0.231489808722871</c:v>
                </c:pt>
                <c:pt idx="97">
                  <c:v>0.25196564510217628</c:v>
                </c:pt>
                <c:pt idx="98">
                  <c:v>0.27397495428565771</c:v>
                </c:pt>
                <c:pt idx="99">
                  <c:v>0.29760550523510942</c:v>
                </c:pt>
                <c:pt idx="100">
                  <c:v>0.32294589492139908</c:v>
                </c:pt>
                <c:pt idx="101">
                  <c:v>0.35008968836983551</c:v>
                </c:pt>
                <c:pt idx="102">
                  <c:v>0.37912962259665389</c:v>
                </c:pt>
                <c:pt idx="103">
                  <c:v>0.41016257466345729</c:v>
                </c:pt>
                <c:pt idx="104">
                  <c:v>0.44328707764999548</c:v>
                </c:pt>
                <c:pt idx="105">
                  <c:v>0.47860083662694519</c:v>
                </c:pt>
                <c:pt idx="106">
                  <c:v>0.51620404069220327</c:v>
                </c:pt>
                <c:pt idx="107">
                  <c:v>0.55619853496181393</c:v>
                </c:pt>
                <c:pt idx="108">
                  <c:v>0.59868368052460053</c:v>
                </c:pt>
                <c:pt idx="109">
                  <c:v>0.64376215050568086</c:v>
                </c:pt>
                <c:pt idx="110">
                  <c:v>0.69153330599387841</c:v>
                </c:pt>
                <c:pt idx="111">
                  <c:v>0.74209650807801653</c:v>
                </c:pt>
                <c:pt idx="112">
                  <c:v>0.79555028983784537</c:v>
                </c:pt>
                <c:pt idx="113">
                  <c:v>0.85198821629867372</c:v>
                </c:pt>
                <c:pt idx="114">
                  <c:v>0.91151378859469268</c:v>
                </c:pt>
                <c:pt idx="115">
                  <c:v>0.9742023555515934</c:v>
                </c:pt>
                <c:pt idx="116">
                  <c:v>1.040144998167464</c:v>
                </c:pt>
                <c:pt idx="117">
                  <c:v>1.109432797440393</c:v>
                </c:pt>
                <c:pt idx="118">
                  <c:v>1.182140274186998</c:v>
                </c:pt>
                <c:pt idx="119">
                  <c:v>1.258325389042426</c:v>
                </c:pt>
                <c:pt idx="120">
                  <c:v>1.3380709429140289</c:v>
                </c:pt>
                <c:pt idx="121">
                  <c:v>1.4214348964369561</c:v>
                </c:pt>
                <c:pt idx="122">
                  <c:v>1.5084503699741461</c:v>
                </c:pt>
                <c:pt idx="123">
                  <c:v>1.5991836042514831</c:v>
                </c:pt>
                <c:pt idx="124">
                  <c:v>1.693642879359702</c:v>
                </c:pt>
                <c:pt idx="125">
                  <c:v>1.7918778758432139</c:v>
                </c:pt>
                <c:pt idx="126">
                  <c:v>1.8938803136112841</c:v>
                </c:pt>
                <c:pt idx="127">
                  <c:v>1.9996667528453831</c:v>
                </c:pt>
                <c:pt idx="128">
                  <c:v>2.1092206333640409</c:v>
                </c:pt>
                <c:pt idx="129">
                  <c:v>2.2225253949857851</c:v>
                </c:pt>
                <c:pt idx="130">
                  <c:v>2.339547917347677</c:v>
                </c:pt>
                <c:pt idx="131">
                  <c:v>2.460230239814567</c:v>
                </c:pt>
                <c:pt idx="132">
                  <c:v>2.5845226818420461</c:v>
                </c:pt>
                <c:pt idx="133">
                  <c:v>2.712342442522758</c:v>
                </c:pt>
                <c:pt idx="134">
                  <c:v>2.8435984408586168</c:v>
                </c:pt>
                <c:pt idx="135">
                  <c:v>2.9781830356700638</c:v>
                </c:pt>
                <c:pt idx="136">
                  <c:v>3.11598858577754</c:v>
                </c:pt>
                <c:pt idx="137">
                  <c:v>3.2568577694570742</c:v>
                </c:pt>
                <c:pt idx="138">
                  <c:v>3.400649825166167</c:v>
                </c:pt>
                <c:pt idx="139">
                  <c:v>3.5471908709993758</c:v>
                </c:pt>
                <c:pt idx="140">
                  <c:v>3.6963070250512611</c:v>
                </c:pt>
                <c:pt idx="141">
                  <c:v>3.847783004962706</c:v>
                </c:pt>
                <c:pt idx="142">
                  <c:v>4.001411808465325</c:v>
                </c:pt>
                <c:pt idx="143">
                  <c:v>4.156953312927798</c:v>
                </c:pt>
                <c:pt idx="144">
                  <c:v>4.3141756758095351</c:v>
                </c:pt>
                <c:pt idx="145">
                  <c:v>4.4728056541162724</c:v>
                </c:pt>
                <c:pt idx="146">
                  <c:v>4.6325700048537444</c:v>
                </c:pt>
                <c:pt idx="147">
                  <c:v>4.7931789248462158</c:v>
                </c:pt>
                <c:pt idx="148">
                  <c:v>4.9543343308272174</c:v>
                </c:pt>
                <c:pt idx="149">
                  <c:v>5.1157132992580703</c:v>
                </c:pt>
                <c:pt idx="150">
                  <c:v>5.2770094667815721</c:v>
                </c:pt>
                <c:pt idx="151">
                  <c:v>5.4378667894961028</c:v>
                </c:pt>
                <c:pt idx="152">
                  <c:v>5.5979623438629851</c:v>
                </c:pt>
                <c:pt idx="153">
                  <c:v>5.7569235257991336</c:v>
                </c:pt>
                <c:pt idx="154">
                  <c:v>5.9144108515843996</c:v>
                </c:pt>
                <c:pt idx="155">
                  <c:v>6.0700434370449621</c:v>
                </c:pt>
                <c:pt idx="156">
                  <c:v>6.2234652382792</c:v>
                </c:pt>
                <c:pt idx="157">
                  <c:v>6.3742953711132904</c:v>
                </c:pt>
                <c:pt idx="158">
                  <c:v>6.5221777916456176</c:v>
                </c:pt>
                <c:pt idx="159">
                  <c:v>6.6667233356116213</c:v>
                </c:pt>
                <c:pt idx="160">
                  <c:v>6.8075676790189492</c:v>
                </c:pt>
                <c:pt idx="161">
                  <c:v>6.944346497875248</c:v>
                </c:pt>
                <c:pt idx="162">
                  <c:v>7.0767037482789021</c:v>
                </c:pt>
                <c:pt idx="163">
                  <c:v>7.2042751062375574</c:v>
                </c:pt>
                <c:pt idx="164">
                  <c:v>7.3267128079403276</c:v>
                </c:pt>
                <c:pt idx="165">
                  <c:v>7.4436856497578088</c:v>
                </c:pt>
                <c:pt idx="166">
                  <c:v>7.5548707081513182</c:v>
                </c:pt>
                <c:pt idx="167">
                  <c:v>7.6599450595821814</c:v>
                </c:pt>
                <c:pt idx="168">
                  <c:v>7.7586106207839292</c:v>
                </c:pt>
                <c:pt idx="169">
                  <c:v>7.8505858686715602</c:v>
                </c:pt>
                <c:pt idx="170">
                  <c:v>7.9356141204322812</c:v>
                </c:pt>
                <c:pt idx="171">
                  <c:v>8.0134304131625598</c:v>
                </c:pt>
                <c:pt idx="172">
                  <c:v>8.0838111844125482</c:v>
                </c:pt>
                <c:pt idx="173">
                  <c:v>8.1465494319138614</c:v>
                </c:pt>
                <c:pt idx="174">
                  <c:v>8.2014629936703223</c:v>
                </c:pt>
                <c:pt idx="175">
                  <c:v>8.2483779877764896</c:v>
                </c:pt>
                <c:pt idx="176">
                  <c:v>8.2871288124176594</c:v>
                </c:pt>
                <c:pt idx="177">
                  <c:v>8.3176823472308907</c:v>
                </c:pt>
                <c:pt idx="178">
                  <c:v>8.3398729904014743</c:v>
                </c:pt>
                <c:pt idx="179">
                  <c:v>8.3536179410220601</c:v>
                </c:pt>
                <c:pt idx="180">
                  <c:v>8.359</c:v>
                </c:pt>
                <c:pt idx="181">
                  <c:v>8.3558535655205883</c:v>
                </c:pt>
                <c:pt idx="182">
                  <c:v>8.3441786375838269</c:v>
                </c:pt>
                <c:pt idx="183">
                  <c:v>8.3242236189117715</c:v>
                </c:pt>
                <c:pt idx="184">
                  <c:v>8.2958229076897165</c:v>
                </c:pt>
                <c:pt idx="185">
                  <c:v>8.2591172654601639</c:v>
                </c:pt>
                <c:pt idx="186">
                  <c:v>8.2142722940378192</c:v>
                </c:pt>
                <c:pt idx="187">
                  <c:v>8.1613956346022398</c:v>
                </c:pt>
                <c:pt idx="188">
                  <c:v>8.1006528889681331</c:v>
                </c:pt>
                <c:pt idx="189">
                  <c:v>8.0322096589502046</c:v>
                </c:pt>
                <c:pt idx="190">
                  <c:v>7.9562812269075716</c:v>
                </c:pt>
                <c:pt idx="191">
                  <c:v>7.8730828751993496</c:v>
                </c:pt>
                <c:pt idx="192">
                  <c:v>7.7828630065476014</c:v>
                </c:pt>
                <c:pt idx="193">
                  <c:v>7.6858865838558534</c:v>
                </c:pt>
                <c:pt idx="194">
                  <c:v>7.582426850118372</c:v>
                </c:pt>
                <c:pt idx="195">
                  <c:v>7.4727818886016264</c:v>
                </c:pt>
                <c:pt idx="196">
                  <c:v>7.357266342753559</c:v>
                </c:pt>
                <c:pt idx="197">
                  <c:v>7.2361948560221094</c:v>
                </c:pt>
                <c:pt idx="198">
                  <c:v>7.1099069121274256</c:v>
                </c:pt>
                <c:pt idx="199">
                  <c:v>6.9787502748803902</c:v>
                </c:pt>
                <c:pt idx="200">
                  <c:v>6.8430727080918841</c:v>
                </c:pt>
                <c:pt idx="201">
                  <c:v>6.7032302556635246</c:v>
                </c:pt>
                <c:pt idx="202">
                  <c:v>6.55960380176914</c:v>
                </c:pt>
                <c:pt idx="203">
                  <c:v>6.4125411102196068</c:v>
                </c:pt>
                <c:pt idx="204">
                  <c:v>6.2624313452794862</c:v>
                </c:pt>
                <c:pt idx="205">
                  <c:v>6.1096388309411296</c:v>
                </c:pt>
                <c:pt idx="206">
                  <c:v>5.9545361712876286</c:v>
                </c:pt>
                <c:pt idx="207">
                  <c:v>5.7974959704020694</c:v>
                </c:pt>
                <c:pt idx="208">
                  <c:v>5.6388742721860661</c:v>
                </c:pt>
                <c:pt idx="209">
                  <c:v>5.4790436807227128</c:v>
                </c:pt>
                <c:pt idx="210">
                  <c:v>5.3183436797321528</c:v>
                </c:pt>
                <c:pt idx="211">
                  <c:v>5.1571303131160038</c:v>
                </c:pt>
                <c:pt idx="212">
                  <c:v>4.9957347845036786</c:v>
                </c:pt>
                <c:pt idx="213">
                  <c:v>4.8344965776153268</c:v>
                </c:pt>
                <c:pt idx="214">
                  <c:v>4.6737137757174132</c:v>
                </c:pt>
                <c:pt idx="215">
                  <c:v>4.5137010222578819</c:v>
                </c:pt>
                <c:pt idx="216">
                  <c:v>4.3547564005032049</c:v>
                </c:pt>
                <c:pt idx="217">
                  <c:v>4.1971531534476441</c:v>
                </c:pt>
                <c:pt idx="218">
                  <c:v>4.0411562439947302</c:v>
                </c:pt>
                <c:pt idx="219">
                  <c:v>3.8870140748665221</c:v>
                </c:pt>
                <c:pt idx="220">
                  <c:v>3.734958488603608</c:v>
                </c:pt>
                <c:pt idx="221">
                  <c:v>3.585221327746575</c:v>
                </c:pt>
                <c:pt idx="222">
                  <c:v>3.438001314473071</c:v>
                </c:pt>
                <c:pt idx="223">
                  <c:v>3.293488890870008</c:v>
                </c:pt>
                <c:pt idx="224">
                  <c:v>3.1518496587520932</c:v>
                </c:pt>
                <c:pt idx="225">
                  <c:v>3.0132492199340288</c:v>
                </c:pt>
                <c:pt idx="226">
                  <c:v>2.8778200558675819</c:v>
                </c:pt>
                <c:pt idx="227">
                  <c:v>2.7457029280952518</c:v>
                </c:pt>
                <c:pt idx="228">
                  <c:v>2.616988917615128</c:v>
                </c:pt>
                <c:pt idx="229">
                  <c:v>2.4917856656067681</c:v>
                </c:pt>
                <c:pt idx="230">
                  <c:v>2.3701676928867892</c:v>
                </c:pt>
                <c:pt idx="231">
                  <c:v>2.2522095202718102</c:v>
                </c:pt>
                <c:pt idx="232">
                  <c:v>2.1379442681247709</c:v>
                </c:pt>
                <c:pt idx="233">
                  <c:v>2.0274216169900838</c:v>
                </c:pt>
                <c:pt idx="234">
                  <c:v>1.920666407139956</c:v>
                </c:pt>
                <c:pt idx="235">
                  <c:v>1.8176951987558569</c:v>
                </c:pt>
                <c:pt idx="236">
                  <c:v>1.7184914316563149</c:v>
                </c:pt>
                <c:pt idx="237">
                  <c:v>1.6230633859320669</c:v>
                </c:pt>
                <c:pt idx="238">
                  <c:v>1.531377941220172</c:v>
                </c:pt>
                <c:pt idx="239">
                  <c:v>1.4434102572484231</c:v>
                </c:pt>
                <c:pt idx="240">
                  <c:v>1.3591189335631431</c:v>
                </c:pt>
                <c:pt idx="241">
                  <c:v>1.278454289619922</c:v>
                </c:pt>
                <c:pt idx="242">
                  <c:v>1.2013583647836119</c:v>
                </c:pt>
                <c:pt idx="243">
                  <c:v>1.1277649183283309</c:v>
                </c:pt>
                <c:pt idx="244">
                  <c:v>1.0576077095281959</c:v>
                </c:pt>
                <c:pt idx="245">
                  <c:v>0.99081221756659044</c:v>
                </c:pt>
                <c:pt idx="246">
                  <c:v>0.9272956415361604</c:v>
                </c:pt>
                <c:pt idx="247">
                  <c:v>0.86696690043881808</c:v>
                </c:pt>
                <c:pt idx="248">
                  <c:v>0.80974567739443104</c:v>
                </c:pt>
                <c:pt idx="249">
                  <c:v>0.75553426733232298</c:v>
                </c:pt>
                <c:pt idx="250">
                  <c:v>0.70423910522718491</c:v>
                </c:pt>
                <c:pt idx="251">
                  <c:v>0.65576082999019347</c:v>
                </c:pt>
                <c:pt idx="252">
                  <c:v>0.61000090854159861</c:v>
                </c:pt>
                <c:pt idx="253">
                  <c:v>0.56685915178350321</c:v>
                </c:pt>
                <c:pt idx="254">
                  <c:v>0.5262353706180104</c:v>
                </c:pt>
                <c:pt idx="255">
                  <c:v>0.48802854793814948</c:v>
                </c:pt>
                <c:pt idx="256">
                  <c:v>0.45213683862787629</c:v>
                </c:pt>
                <c:pt idx="257">
                  <c:v>0.418460053589294</c:v>
                </c:pt>
                <c:pt idx="258">
                  <c:v>0.3868996597426525</c:v>
                </c:pt>
                <c:pt idx="259">
                  <c:v>0.35735712400820191</c:v>
                </c:pt>
                <c:pt idx="260">
                  <c:v>0.32973556932433912</c:v>
                </c:pt>
                <c:pt idx="261">
                  <c:v>0.30394143066575541</c:v>
                </c:pt>
                <c:pt idx="262">
                  <c:v>0.27988114300714201</c:v>
                </c:pt>
                <c:pt idx="263">
                  <c:v>0.25746445335948409</c:v>
                </c:pt>
                <c:pt idx="264">
                  <c:v>0.23660276475191419</c:v>
                </c:pt>
                <c:pt idx="265">
                  <c:v>0.2172116202589324</c:v>
                </c:pt>
                <c:pt idx="266">
                  <c:v>0.1992082189731855</c:v>
                </c:pt>
                <c:pt idx="267">
                  <c:v>0.18251141600546791</c:v>
                </c:pt>
                <c:pt idx="268">
                  <c:v>0.16725783285291179</c:v>
                </c:pt>
                <c:pt idx="269">
                  <c:v>0.15235366952938489</c:v>
                </c:pt>
                <c:pt idx="270">
                  <c:v>0.1391055243529167</c:v>
                </c:pt>
                <c:pt idx="271">
                  <c:v>0.127513397323507</c:v>
                </c:pt>
                <c:pt idx="272">
                  <c:v>0.11592127029409729</c:v>
                </c:pt>
                <c:pt idx="273">
                  <c:v>0.1059851614117461</c:v>
                </c:pt>
                <c:pt idx="274">
                  <c:v>9.6049052529394871E-2</c:v>
                </c:pt>
                <c:pt idx="275">
                  <c:v>8.7768961794102193E-2</c:v>
                </c:pt>
                <c:pt idx="276">
                  <c:v>7.9323269244103684E-2</c:v>
                </c:pt>
                <c:pt idx="277">
                  <c:v>7.1953988489693227E-2</c:v>
                </c:pt>
                <c:pt idx="278">
                  <c:v>6.5164314086753244E-2</c:v>
                </c:pt>
                <c:pt idx="279">
                  <c:v>5.8954246035283743E-2</c:v>
                </c:pt>
                <c:pt idx="280">
                  <c:v>5.3323784335284737E-2</c:v>
                </c:pt>
                <c:pt idx="281">
                  <c:v>4.8190128079403288E-2</c:v>
                </c:pt>
                <c:pt idx="282">
                  <c:v>4.3470476360286468E-2</c:v>
                </c:pt>
                <c:pt idx="283">
                  <c:v>3.9164829177934291E-2</c:v>
                </c:pt>
                <c:pt idx="284">
                  <c:v>3.5273186532346741E-2</c:v>
                </c:pt>
                <c:pt idx="285">
                  <c:v>3.171274751617089E-2</c:v>
                </c:pt>
                <c:pt idx="286">
                  <c:v>2.8566313036759688E-2</c:v>
                </c:pt>
                <c:pt idx="287">
                  <c:v>2.5585480372054319E-2</c:v>
                </c:pt>
                <c:pt idx="288">
                  <c:v>2.2935851336760672E-2</c:v>
                </c:pt>
                <c:pt idx="289">
                  <c:v>2.061742593087873E-2</c:v>
                </c:pt>
                <c:pt idx="290">
                  <c:v>1.8464602339702631E-2</c:v>
                </c:pt>
                <c:pt idx="291">
                  <c:v>1.6477380563232401E-2</c:v>
                </c:pt>
                <c:pt idx="292">
                  <c:v>1.4738561508820939E-2</c:v>
                </c:pt>
                <c:pt idx="293">
                  <c:v>1.316534426911533E-2</c:v>
                </c:pt>
                <c:pt idx="294">
                  <c:v>1.167492793676265E-2</c:v>
                </c:pt>
                <c:pt idx="295">
                  <c:v>1.0432914326468749E-2</c:v>
                </c:pt>
                <c:pt idx="296">
                  <c:v>9.2737016235277803E-3</c:v>
                </c:pt>
                <c:pt idx="297">
                  <c:v>8.246970372351491E-3</c:v>
                </c:pt>
                <c:pt idx="298">
                  <c:v>7.3196002099987128E-3</c:v>
                </c:pt>
                <c:pt idx="299">
                  <c:v>6.4915911364694457E-3</c:v>
                </c:pt>
                <c:pt idx="300">
                  <c:v>5.7546630610283986E-3</c:v>
                </c:pt>
                <c:pt idx="301">
                  <c:v>5.0922558022049869E-3</c:v>
                </c:pt>
                <c:pt idx="302">
                  <c:v>4.5043693599992078E-3</c:v>
                </c:pt>
                <c:pt idx="303">
                  <c:v>3.9744435529404784E-3</c:v>
                </c:pt>
                <c:pt idx="304">
                  <c:v>3.510758471764088E-3</c:v>
                </c:pt>
                <c:pt idx="305">
                  <c:v>3.0967539349994549E-3</c:v>
                </c:pt>
                <c:pt idx="306">
                  <c:v>2.7241498519112849E-3</c:v>
                </c:pt>
                <c:pt idx="307">
                  <c:v>7.2119590304399074E-12</c:v>
                </c:pt>
                <c:pt idx="308">
                  <c:v>9.1080998088219279E-12</c:v>
                </c:pt>
                <c:pt idx="309">
                  <c:v>1.159212702940973E-11</c:v>
                </c:pt>
                <c:pt idx="310">
                  <c:v>1.4655760601468009E-11</c:v>
                </c:pt>
                <c:pt idx="311">
                  <c:v>1.8464602339702631E-11</c:v>
                </c:pt>
                <c:pt idx="312">
                  <c:v>2.3349855873525299E-11</c:v>
                </c:pt>
                <c:pt idx="313">
                  <c:v>2.9394322110288943E-11</c:v>
                </c:pt>
                <c:pt idx="314">
                  <c:v>3.7094806494111117E-11</c:v>
                </c:pt>
                <c:pt idx="315">
                  <c:v>4.6616910839697687E-11</c:v>
                </c:pt>
                <c:pt idx="316">
                  <c:v>5.8623042405872038E-11</c:v>
                </c:pt>
                <c:pt idx="317">
                  <c:v>7.3610006636751753E-11</c:v>
                </c:pt>
                <c:pt idx="318">
                  <c:v>9.1909007161748536E-11</c:v>
                </c:pt>
                <c:pt idx="319">
                  <c:v>1.159212702940973E-10</c:v>
                </c:pt>
                <c:pt idx="320">
                  <c:v>1.4490158786762161E-10</c:v>
                </c:pt>
                <c:pt idx="321">
                  <c:v>1.813339871029093E-10</c:v>
                </c:pt>
                <c:pt idx="322">
                  <c:v>2.2604647707348961E-10</c:v>
                </c:pt>
                <c:pt idx="323">
                  <c:v>2.8235109407347968E-10</c:v>
                </c:pt>
                <c:pt idx="324">
                  <c:v>3.519038562499381E-10</c:v>
                </c:pt>
                <c:pt idx="325">
                  <c:v>4.38844808970511E-10</c:v>
                </c:pt>
                <c:pt idx="326">
                  <c:v>5.4565797945578635E-10</c:v>
                </c:pt>
                <c:pt idx="327">
                  <c:v>6.7813943122046885E-10</c:v>
                </c:pt>
                <c:pt idx="328">
                  <c:v>8.4456925499985142E-10</c:v>
                </c:pt>
                <c:pt idx="329">
                  <c:v>1.043291432646875E-9</c:v>
                </c:pt>
                <c:pt idx="330">
                  <c:v>1.2916941547056549E-9</c:v>
                </c:pt>
                <c:pt idx="331">
                  <c:v>1.606337602646776E-9</c:v>
                </c:pt>
                <c:pt idx="332">
                  <c:v>1.978941685734946E-9</c:v>
                </c:pt>
                <c:pt idx="333">
                  <c:v>2.450906857646628E-9</c:v>
                </c:pt>
                <c:pt idx="334">
                  <c:v>3.022233118381821E-9</c:v>
                </c:pt>
                <c:pt idx="335">
                  <c:v>3.7260408308816966E-9</c:v>
                </c:pt>
                <c:pt idx="336">
                  <c:v>4.5871702673521346E-9</c:v>
                </c:pt>
                <c:pt idx="337">
                  <c:v>5.6470218814695946E-9</c:v>
                </c:pt>
                <c:pt idx="338">
                  <c:v>6.9387160361752491E-9</c:v>
                </c:pt>
                <c:pt idx="339">
                  <c:v>8.5284934573514399E-9</c:v>
                </c:pt>
                <c:pt idx="340">
                  <c:v>1.043291432646875E-8</c:v>
                </c:pt>
                <c:pt idx="341">
                  <c:v>1.283414063970362E-8</c:v>
                </c:pt>
                <c:pt idx="342">
                  <c:v>1.5649371489703131E-8</c:v>
                </c:pt>
                <c:pt idx="343">
                  <c:v>1.920981050587897E-8</c:v>
                </c:pt>
                <c:pt idx="344">
                  <c:v>2.343265678087823E-8</c:v>
                </c:pt>
                <c:pt idx="345">
                  <c:v>2.8649113944112601E-8</c:v>
                </c:pt>
                <c:pt idx="346">
                  <c:v>3.4859181995582101E-8</c:v>
                </c:pt>
                <c:pt idx="347">
                  <c:v>4.2476865472051353E-8</c:v>
                </c:pt>
                <c:pt idx="348">
                  <c:v>5.1667766188226207E-8</c:v>
                </c:pt>
                <c:pt idx="349">
                  <c:v>6.2845888680871298E-8</c:v>
                </c:pt>
                <c:pt idx="350">
                  <c:v>7.6342436579398345E-8</c:v>
                </c:pt>
                <c:pt idx="351">
                  <c:v>9.2737016235277798E-8</c:v>
                </c:pt>
                <c:pt idx="352">
                  <c:v>1.126092339999802E-7</c:v>
                </c:pt>
                <c:pt idx="353">
                  <c:v>1.357934880587997E-7</c:v>
                </c:pt>
                <c:pt idx="354">
                  <c:v>1.6394579655879471E-7</c:v>
                </c:pt>
                <c:pt idx="355">
                  <c:v>1.9872217764702391E-7</c:v>
                </c:pt>
                <c:pt idx="356">
                  <c:v>2.3929462224995789E-7</c:v>
                </c:pt>
                <c:pt idx="357">
                  <c:v>2.8897516666171392E-7</c:v>
                </c:pt>
                <c:pt idx="358">
                  <c:v>3.4776381088229169E-7</c:v>
                </c:pt>
                <c:pt idx="359">
                  <c:v>4.189725912058087E-7</c:v>
                </c:pt>
                <c:pt idx="360">
                  <c:v>5.0342951670579385E-7</c:v>
                </c:pt>
              </c:numCache>
            </c:numRef>
          </c:yVal>
          <c:smooth val="0"/>
          <c:extLst>
            <c:ext xmlns:c16="http://schemas.microsoft.com/office/drawing/2014/chart" uri="{C3380CC4-5D6E-409C-BE32-E72D297353CC}">
              <c16:uniqueId val="{00000002-8532-49F6-A9BE-806371D2243B}"/>
            </c:ext>
          </c:extLst>
        </c:ser>
        <c:dLbls>
          <c:showLegendKey val="0"/>
          <c:showVal val="0"/>
          <c:showCatName val="0"/>
          <c:showSerName val="0"/>
          <c:showPercent val="0"/>
          <c:showBubbleSize val="0"/>
        </c:dLbls>
        <c:axId val="1266044640"/>
        <c:axId val="1266045120"/>
      </c:scatterChart>
      <c:valAx>
        <c:axId val="126604464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6045120"/>
        <c:crosses val="autoZero"/>
        <c:crossBetween val="midCat"/>
      </c:valAx>
      <c:valAx>
        <c:axId val="12660451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6044640"/>
        <c:crosses val="autoZero"/>
        <c:crossBetween val="midCat"/>
      </c:valAx>
      <c:spPr>
        <a:solidFill>
          <a:schemeClr val="bg2">
            <a:lumMod val="90000"/>
          </a:schemeClr>
        </a:solidFill>
        <a:ln>
          <a:noFill/>
        </a:ln>
        <a:effectLst/>
      </c:spPr>
    </c:plotArea>
    <c:legend>
      <c:legendPos val="b"/>
      <c:overlay val="0"/>
      <c:spPr>
        <a:noFill/>
        <a:ln>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against</a:t>
            </a:r>
            <a:r>
              <a:rPr lang="en-US" baseline="0"/>
              <a:t> Crank Angle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Piston Position</c:v>
          </c:tx>
          <c:spPr>
            <a:ln w="25400" cap="rnd">
              <a:noFill/>
              <a:round/>
            </a:ln>
            <a:effectLst/>
          </c:spPr>
          <c:marker>
            <c:symbol val="circle"/>
            <c:size val="5"/>
            <c:spPr>
              <a:solidFill>
                <a:schemeClr val="accent1"/>
              </a:solidFill>
              <a:ln w="9525">
                <a:solidFill>
                  <a:schemeClr val="accent1"/>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(Inlet)'!$D$2:$D$362</c:f>
              <c:numCache>
                <c:formatCode>0.00E+00</c:formatCode>
                <c:ptCount val="361"/>
                <c:pt idx="0">
                  <c:v>0</c:v>
                </c:pt>
                <c:pt idx="1">
                  <c:v>3.2156907529622003E-5</c:v>
                </c:pt>
                <c:pt idx="2">
                  <c:v>1.2856391714929124E-4</c:v>
                </c:pt>
                <c:pt idx="3">
                  <c:v>2.8903004768012527E-4</c:v>
                </c:pt>
                <c:pt idx="4">
                  <c:v>5.1323752295858653E-4</c:v>
                </c:pt>
                <c:pt idx="5">
                  <c:v>8.0074256066369051E-4</c:v>
                </c:pt>
                <c:pt idx="6">
                  <c:v>1.1509764768977246E-3</c:v>
                </c:pt>
                <c:pt idx="7">
                  <c:v>1.5632471066776906E-3</c:v>
                </c:pt>
                <c:pt idx="8">
                  <c:v>2.0367405404462992E-3</c:v>
                </c:pt>
                <c:pt idx="9">
                  <c:v>2.5705231765918816E-3</c:v>
                </c:pt>
                <c:pt idx="10">
                  <c:v>3.16354408976432E-3</c:v>
                </c:pt>
                <c:pt idx="11">
                  <c:v>3.814637714468239E-3</c:v>
                </c:pt>
                <c:pt idx="12">
                  <c:v>4.5225268429976038E-3</c:v>
                </c:pt>
                <c:pt idx="13">
                  <c:v>5.285825936226533E-3</c:v>
                </c:pt>
                <c:pt idx="14">
                  <c:v>6.1030447450831325E-3</c:v>
                </c:pt>
                <c:pt idx="15">
                  <c:v>6.972592239689818E-3</c:v>
                </c:pt>
                <c:pt idx="16">
                  <c:v>7.89278084214615E-3</c:v>
                </c:pt>
                <c:pt idx="17">
                  <c:v>8.8618309577537455E-3</c:v>
                </c:pt>
                <c:pt idx="18">
                  <c:v>9.877875798124873E-3</c:v>
                </c:pt>
                <c:pt idx="19">
                  <c:v>1.0938966488082394E-2</c:v>
                </c:pt>
                <c:pt idx="20">
                  <c:v>1.2043077446542805E-2</c:v>
                </c:pt>
                <c:pt idx="21">
                  <c:v>1.3188112029686644E-2</c:v>
                </c:pt>
                <c:pt idx="22">
                  <c:v>1.43719084226679E-2</c:v>
                </c:pt>
                <c:pt idx="23">
                  <c:v>1.5592245763912936E-2</c:v>
                </c:pt>
                <c:pt idx="24">
                  <c:v>1.6846850483731607E-2</c:v>
                </c:pt>
                <c:pt idx="25">
                  <c:v>1.8133402836530869E-2</c:v>
                </c:pt>
                <c:pt idx="26">
                  <c:v>1.9449543603424432E-2</c:v>
                </c:pt>
                <c:pt idx="27">
                  <c:v>2.0792880939500713E-2</c:v>
                </c:pt>
                <c:pt idx="28">
                  <c:v>2.2160997337498749E-2</c:v>
                </c:pt>
                <c:pt idx="29">
                  <c:v>2.3551456677191471E-2</c:v>
                </c:pt>
                <c:pt idx="30">
                  <c:v>2.4961811327445061E-2</c:v>
                </c:pt>
                <c:pt idx="31">
                  <c:v>2.6389609265772655E-2</c:v>
                </c:pt>
                <c:pt idx="32">
                  <c:v>2.7832401178283714E-2</c:v>
                </c:pt>
                <c:pt idx="33">
                  <c:v>2.9287747501319163E-2</c:v>
                </c:pt>
                <c:pt idx="34">
                  <c:v>3.0753225364803988E-2</c:v>
                </c:pt>
                <c:pt idx="35">
                  <c:v>3.2226435396514388E-2</c:v>
                </c:pt>
                <c:pt idx="36">
                  <c:v>3.3705008346083712E-2</c:v>
                </c:pt>
                <c:pt idx="37">
                  <c:v>3.5186611487716749E-2</c:v>
                </c:pt>
                <c:pt idx="38">
                  <c:v>3.6668954761272479E-2</c:v>
                </c:pt>
                <c:pt idx="39">
                  <c:v>3.8149796612636032E-2</c:v>
                </c:pt>
                <c:pt idx="40">
                  <c:v>3.9626949496147083E-2</c:v>
                </c:pt>
                <c:pt idx="41">
                  <c:v>4.1098285004269056E-2</c:v>
                </c:pt>
                <c:pt idx="42">
                  <c:v>4.2561738592666966E-2</c:v>
                </c:pt>
                <c:pt idx="43">
                  <c:v>4.4015313872361059E-2</c:v>
                </c:pt>
                <c:pt idx="44">
                  <c:v>4.5457086444602855E-2</c:v>
                </c:pt>
                <c:pt idx="45">
                  <c:v>4.6885207258506111E-2</c:v>
                </c:pt>
                <c:pt idx="46">
                  <c:v>4.829790547618644E-2</c:v>
                </c:pt>
                <c:pt idx="47">
                  <c:v>4.9693490835132866E-2</c:v>
                </c:pt>
                <c:pt idx="48">
                  <c:v>5.1070355502653937E-2</c:v>
                </c:pt>
                <c:pt idx="49">
                  <c:v>5.24269754224184E-2</c:v>
                </c:pt>
                <c:pt idx="50">
                  <c:v>5.3761911158235191E-2</c:v>
                </c:pt>
                <c:pt idx="51">
                  <c:v>5.5073808245201666E-2</c:v>
                </c:pt>
                <c:pt idx="52">
                  <c:v>5.6361397063085399E-2</c:v>
                </c:pt>
                <c:pt idx="53">
                  <c:v>5.7623492251220508E-2</c:v>
                </c:pt>
                <c:pt idx="54">
                  <c:v>5.885899168820443E-2</c:v>
                </c:pt>
                <c:pt idx="55">
                  <c:v>6.0066875063223821E-2</c:v>
                </c:pt>
                <c:pt idx="56">
                  <c:v>6.1246202068859237E-2</c:v>
                </c:pt>
                <c:pt idx="57">
                  <c:v>6.2396110247689276E-2</c:v>
                </c:pt>
                <c:pt idx="58">
                  <c:v>6.3515812526914628E-2</c:v>
                </c:pt>
                <c:pt idx="59">
                  <c:v>6.4604594476544153E-2</c:v>
                </c:pt>
                <c:pt idx="60">
                  <c:v>6.5661811327445085E-2</c:v>
                </c:pt>
                <c:pt idx="61">
                  <c:v>6.668688478577435E-2</c:v>
                </c:pt>
                <c:pt idx="62">
                  <c:v>6.7679299680017541E-2</c:v>
                </c:pt>
                <c:pt idx="63">
                  <c:v>6.8638600476108022E-2</c:v>
                </c:pt>
                <c:pt idx="64">
                  <c:v>6.9564387694933019E-2</c:v>
                </c:pt>
                <c:pt idx="65">
                  <c:v>7.0456314265015169E-2</c:v>
                </c:pt>
                <c:pt idx="66">
                  <c:v>7.131408184134265E-2</c:v>
                </c:pt>
                <c:pt idx="67">
                  <c:v>7.2137437119275311E-2</c:v>
                </c:pt>
                <c:pt idx="68">
                  <c:v>7.292616817023409E-2</c:v>
                </c:pt>
                <c:pt idx="69">
                  <c:v>7.3680100823546535E-2</c:v>
                </c:pt>
                <c:pt idx="70">
                  <c:v>7.4399095116427602E-2</c:v>
                </c:pt>
                <c:pt idx="71">
                  <c:v>7.508304183166957E-2</c:v>
                </c:pt>
                <c:pt idx="72">
                  <c:v>7.5731859140245592E-2</c:v>
                </c:pt>
                <c:pt idx="73">
                  <c:v>7.6345489363734156E-2</c:v>
                </c:pt>
                <c:pt idx="74">
                  <c:v>7.6923895869279224E-2</c:v>
                </c:pt>
                <c:pt idx="75">
                  <c:v>7.746706010774311E-2</c:v>
                </c:pt>
                <c:pt idx="76">
                  <c:v>7.7974978803799791E-2</c:v>
                </c:pt>
                <c:pt idx="77">
                  <c:v>7.8447661304978683E-2</c:v>
                </c:pt>
                <c:pt idx="78">
                  <c:v>7.8885127095105312E-2</c:v>
                </c:pt>
                <c:pt idx="79">
                  <c:v>7.9287403476204735E-2</c:v>
                </c:pt>
                <c:pt idx="80">
                  <c:v>7.9654523421737261E-2</c:v>
                </c:pt>
                <c:pt idx="81">
                  <c:v>7.998652360301739E-2</c:v>
                </c:pt>
                <c:pt idx="82">
                  <c:v>8.0283442589825463E-2</c:v>
                </c:pt>
                <c:pt idx="83">
                  <c:v>8.0545319225543796E-2</c:v>
                </c:pt>
                <c:pt idx="84">
                  <c:v>8.077219117662951E-2</c:v>
                </c:pt>
                <c:pt idx="85">
                  <c:v>8.0964093655857425E-2</c:v>
                </c:pt>
                <c:pt idx="86">
                  <c:v>8.1121058318522399E-2</c:v>
                </c:pt>
                <c:pt idx="87">
                  <c:v>8.1243112330657577E-2</c:v>
                </c:pt>
                <c:pt idx="88">
                  <c:v>8.1330277608298987E-2</c:v>
                </c:pt>
                <c:pt idx="89">
                  <c:v>8.1382570226884027E-2</c:v>
                </c:pt>
                <c:pt idx="90">
                  <c:v>8.14E-2</c:v>
                </c:pt>
                <c:pt idx="91">
                  <c:v>8.1382570226884027E-2</c:v>
                </c:pt>
                <c:pt idx="92">
                  <c:v>8.1330277608298987E-2</c:v>
                </c:pt>
                <c:pt idx="93">
                  <c:v>8.1243112330657577E-2</c:v>
                </c:pt>
                <c:pt idx="94">
                  <c:v>8.1121058318522413E-2</c:v>
                </c:pt>
                <c:pt idx="95">
                  <c:v>8.0964093655857425E-2</c:v>
                </c:pt>
                <c:pt idx="96">
                  <c:v>8.077219117662951E-2</c:v>
                </c:pt>
                <c:pt idx="97">
                  <c:v>8.0545319225543796E-2</c:v>
                </c:pt>
                <c:pt idx="98">
                  <c:v>8.0283442589825463E-2</c:v>
                </c:pt>
                <c:pt idx="99">
                  <c:v>7.998652360301739E-2</c:v>
                </c:pt>
                <c:pt idx="100">
                  <c:v>7.9654523421737261E-2</c:v>
                </c:pt>
                <c:pt idx="101">
                  <c:v>7.9287403476204735E-2</c:v>
                </c:pt>
                <c:pt idx="102">
                  <c:v>7.8885127095105312E-2</c:v>
                </c:pt>
                <c:pt idx="103">
                  <c:v>7.8447661304978697E-2</c:v>
                </c:pt>
                <c:pt idx="104">
                  <c:v>7.7974978803799791E-2</c:v>
                </c:pt>
                <c:pt idx="105">
                  <c:v>7.7467060107743124E-2</c:v>
                </c:pt>
                <c:pt idx="106">
                  <c:v>7.6923895869279224E-2</c:v>
                </c:pt>
                <c:pt idx="107">
                  <c:v>7.6345489363734143E-2</c:v>
                </c:pt>
                <c:pt idx="108">
                  <c:v>7.5731859140245592E-2</c:v>
                </c:pt>
                <c:pt idx="109">
                  <c:v>7.5083041831669556E-2</c:v>
                </c:pt>
                <c:pt idx="110">
                  <c:v>7.4399095116427602E-2</c:v>
                </c:pt>
                <c:pt idx="111">
                  <c:v>7.3680100823546521E-2</c:v>
                </c:pt>
                <c:pt idx="112">
                  <c:v>7.292616817023409E-2</c:v>
                </c:pt>
                <c:pt idx="113">
                  <c:v>7.2137437119275311E-2</c:v>
                </c:pt>
                <c:pt idx="114">
                  <c:v>7.131408184134265E-2</c:v>
                </c:pt>
                <c:pt idx="115">
                  <c:v>7.0456314265015169E-2</c:v>
                </c:pt>
                <c:pt idx="116">
                  <c:v>6.9564387694933019E-2</c:v>
                </c:pt>
                <c:pt idx="117">
                  <c:v>6.8638600476108008E-2</c:v>
                </c:pt>
                <c:pt idx="118">
                  <c:v>6.7679299680017541E-2</c:v>
                </c:pt>
                <c:pt idx="119">
                  <c:v>6.6686884785774336E-2</c:v>
                </c:pt>
                <c:pt idx="120">
                  <c:v>6.5661811327445058E-2</c:v>
                </c:pt>
                <c:pt idx="121">
                  <c:v>6.4604594476544153E-2</c:v>
                </c:pt>
                <c:pt idx="122">
                  <c:v>6.3515812526914614E-2</c:v>
                </c:pt>
                <c:pt idx="123">
                  <c:v>6.2396110247689276E-2</c:v>
                </c:pt>
                <c:pt idx="124">
                  <c:v>6.1246202068859223E-2</c:v>
                </c:pt>
                <c:pt idx="125">
                  <c:v>6.0066875063223835E-2</c:v>
                </c:pt>
                <c:pt idx="126">
                  <c:v>5.885899168820443E-2</c:v>
                </c:pt>
                <c:pt idx="127">
                  <c:v>5.7623492251220487E-2</c:v>
                </c:pt>
                <c:pt idx="128">
                  <c:v>5.6361397063085399E-2</c:v>
                </c:pt>
                <c:pt idx="129">
                  <c:v>5.5073808245201646E-2</c:v>
                </c:pt>
                <c:pt idx="130">
                  <c:v>5.3761911158235191E-2</c:v>
                </c:pt>
                <c:pt idx="131">
                  <c:v>5.2426975422418379E-2</c:v>
                </c:pt>
                <c:pt idx="132">
                  <c:v>5.1070355502653944E-2</c:v>
                </c:pt>
                <c:pt idx="133">
                  <c:v>4.9693490835132859E-2</c:v>
                </c:pt>
                <c:pt idx="134">
                  <c:v>4.8297905476186447E-2</c:v>
                </c:pt>
                <c:pt idx="135">
                  <c:v>4.6885207258506097E-2</c:v>
                </c:pt>
                <c:pt idx="136">
                  <c:v>4.5457086444602869E-2</c:v>
                </c:pt>
                <c:pt idx="137">
                  <c:v>4.4015313872361059E-2</c:v>
                </c:pt>
                <c:pt idx="138">
                  <c:v>4.2561738592666952E-2</c:v>
                </c:pt>
                <c:pt idx="139">
                  <c:v>4.1098285004269056E-2</c:v>
                </c:pt>
                <c:pt idx="140">
                  <c:v>3.9626949496147063E-2</c:v>
                </c:pt>
                <c:pt idx="141">
                  <c:v>3.8149796612636032E-2</c:v>
                </c:pt>
                <c:pt idx="142">
                  <c:v>3.6668954761272445E-2</c:v>
                </c:pt>
                <c:pt idx="143">
                  <c:v>3.5186611487716762E-2</c:v>
                </c:pt>
                <c:pt idx="144">
                  <c:v>3.3705008346083705E-2</c:v>
                </c:pt>
                <c:pt idx="145">
                  <c:v>3.2226435396514395E-2</c:v>
                </c:pt>
                <c:pt idx="146">
                  <c:v>3.0753225364803988E-2</c:v>
                </c:pt>
                <c:pt idx="147">
                  <c:v>2.9287747501319142E-2</c:v>
                </c:pt>
                <c:pt idx="148">
                  <c:v>2.7832401178283714E-2</c:v>
                </c:pt>
                <c:pt idx="149">
                  <c:v>2.6389609265772634E-2</c:v>
                </c:pt>
                <c:pt idx="150">
                  <c:v>2.4961811327445061E-2</c:v>
                </c:pt>
                <c:pt idx="151">
                  <c:v>2.3551456677191461E-2</c:v>
                </c:pt>
                <c:pt idx="152">
                  <c:v>2.216099733749876E-2</c:v>
                </c:pt>
                <c:pt idx="153">
                  <c:v>2.0792880939500703E-2</c:v>
                </c:pt>
                <c:pt idx="154">
                  <c:v>1.9449543603424442E-2</c:v>
                </c:pt>
                <c:pt idx="155">
                  <c:v>1.8133402836530865E-2</c:v>
                </c:pt>
                <c:pt idx="156">
                  <c:v>1.6846850483731593E-2</c:v>
                </c:pt>
                <c:pt idx="157">
                  <c:v>1.5592245763912936E-2</c:v>
                </c:pt>
                <c:pt idx="158">
                  <c:v>1.4371908422667886E-2</c:v>
                </c:pt>
                <c:pt idx="159">
                  <c:v>1.3188112029686644E-2</c:v>
                </c:pt>
                <c:pt idx="160">
                  <c:v>1.2043077446542797E-2</c:v>
                </c:pt>
                <c:pt idx="161">
                  <c:v>1.0938966488082397E-2</c:v>
                </c:pt>
                <c:pt idx="162">
                  <c:v>9.8778757981248678E-3</c:v>
                </c:pt>
                <c:pt idx="163">
                  <c:v>8.8618309577537524E-3</c:v>
                </c:pt>
                <c:pt idx="164">
                  <c:v>7.89278084214615E-3</c:v>
                </c:pt>
                <c:pt idx="165">
                  <c:v>6.9725922396898041E-3</c:v>
                </c:pt>
                <c:pt idx="166">
                  <c:v>6.1030447450831282E-3</c:v>
                </c:pt>
                <c:pt idx="167">
                  <c:v>5.2858259362264966E-3</c:v>
                </c:pt>
                <c:pt idx="168">
                  <c:v>4.5225268429976082E-3</c:v>
                </c:pt>
                <c:pt idx="169">
                  <c:v>3.8146377144682342E-3</c:v>
                </c:pt>
                <c:pt idx="170">
                  <c:v>3.16354408976432E-3</c:v>
                </c:pt>
                <c:pt idx="171">
                  <c:v>2.5705231765918816E-3</c:v>
                </c:pt>
                <c:pt idx="172">
                  <c:v>2.0367405404462992E-3</c:v>
                </c:pt>
                <c:pt idx="173">
                  <c:v>1.5632471066776906E-3</c:v>
                </c:pt>
                <c:pt idx="174">
                  <c:v>1.1509764768977203E-3</c:v>
                </c:pt>
                <c:pt idx="175">
                  <c:v>8.0074256066369051E-4</c:v>
                </c:pt>
                <c:pt idx="176">
                  <c:v>5.1323752295858198E-4</c:v>
                </c:pt>
                <c:pt idx="177">
                  <c:v>2.8903004768012527E-4</c:v>
                </c:pt>
                <c:pt idx="178">
                  <c:v>1.2856391714929124E-4</c:v>
                </c:pt>
                <c:pt idx="179">
                  <c:v>3.2156907529622003E-5</c:v>
                </c:pt>
                <c:pt idx="180">
                  <c:v>0</c:v>
                </c:pt>
                <c:pt idx="181">
                  <c:v>3.2156907529622003E-5</c:v>
                </c:pt>
                <c:pt idx="182">
                  <c:v>1.2856391714929124E-4</c:v>
                </c:pt>
                <c:pt idx="183">
                  <c:v>2.8903004768012527E-4</c:v>
                </c:pt>
                <c:pt idx="184">
                  <c:v>5.1323752295858198E-4</c:v>
                </c:pt>
                <c:pt idx="185">
                  <c:v>8.0074256066369051E-4</c:v>
                </c:pt>
                <c:pt idx="186">
                  <c:v>1.1509764768977203E-3</c:v>
                </c:pt>
                <c:pt idx="187">
                  <c:v>1.5632471066776906E-3</c:v>
                </c:pt>
                <c:pt idx="188">
                  <c:v>2.0367405404462992E-3</c:v>
                </c:pt>
                <c:pt idx="189">
                  <c:v>2.5705231765918816E-3</c:v>
                </c:pt>
                <c:pt idx="190">
                  <c:v>3.16354408976432E-3</c:v>
                </c:pt>
                <c:pt idx="191">
                  <c:v>3.8146377144682342E-3</c:v>
                </c:pt>
                <c:pt idx="192">
                  <c:v>4.5225268429976082E-3</c:v>
                </c:pt>
                <c:pt idx="193">
                  <c:v>5.2858259362264966E-3</c:v>
                </c:pt>
                <c:pt idx="194">
                  <c:v>6.1030447450831282E-3</c:v>
                </c:pt>
                <c:pt idx="195">
                  <c:v>6.9725922396898041E-3</c:v>
                </c:pt>
                <c:pt idx="196">
                  <c:v>7.89278084214615E-3</c:v>
                </c:pt>
                <c:pt idx="197">
                  <c:v>8.8618309577537524E-3</c:v>
                </c:pt>
                <c:pt idx="198">
                  <c:v>9.8778757981248678E-3</c:v>
                </c:pt>
                <c:pt idx="199">
                  <c:v>1.0938966488082397E-2</c:v>
                </c:pt>
                <c:pt idx="200">
                  <c:v>1.2043077446542797E-2</c:v>
                </c:pt>
                <c:pt idx="201">
                  <c:v>1.3188112029686644E-2</c:v>
                </c:pt>
                <c:pt idx="202">
                  <c:v>1.4371908422667886E-2</c:v>
                </c:pt>
                <c:pt idx="203">
                  <c:v>1.5592245763912936E-2</c:v>
                </c:pt>
                <c:pt idx="204">
                  <c:v>1.6846850483731593E-2</c:v>
                </c:pt>
                <c:pt idx="205">
                  <c:v>1.8133402836530865E-2</c:v>
                </c:pt>
                <c:pt idx="206">
                  <c:v>1.9449543603424442E-2</c:v>
                </c:pt>
                <c:pt idx="207">
                  <c:v>2.0792880939500703E-2</c:v>
                </c:pt>
                <c:pt idx="208">
                  <c:v>2.216099733749876E-2</c:v>
                </c:pt>
                <c:pt idx="209">
                  <c:v>2.3551456677191461E-2</c:v>
                </c:pt>
                <c:pt idx="210">
                  <c:v>2.4961811327445061E-2</c:v>
                </c:pt>
                <c:pt idx="211">
                  <c:v>2.6389609265772634E-2</c:v>
                </c:pt>
                <c:pt idx="212">
                  <c:v>2.7832401178283714E-2</c:v>
                </c:pt>
                <c:pt idx="213">
                  <c:v>2.9287747501319142E-2</c:v>
                </c:pt>
                <c:pt idx="214">
                  <c:v>3.0753225364803988E-2</c:v>
                </c:pt>
                <c:pt idx="215">
                  <c:v>3.2226435396514395E-2</c:v>
                </c:pt>
                <c:pt idx="216">
                  <c:v>3.3705008346083705E-2</c:v>
                </c:pt>
                <c:pt idx="217">
                  <c:v>3.5186611487716762E-2</c:v>
                </c:pt>
                <c:pt idx="218">
                  <c:v>3.6668954761272445E-2</c:v>
                </c:pt>
                <c:pt idx="219">
                  <c:v>3.8149796612636032E-2</c:v>
                </c:pt>
                <c:pt idx="220">
                  <c:v>3.9626949496147063E-2</c:v>
                </c:pt>
                <c:pt idx="221">
                  <c:v>4.1098285004269056E-2</c:v>
                </c:pt>
                <c:pt idx="222">
                  <c:v>4.2561738592666952E-2</c:v>
                </c:pt>
                <c:pt idx="223">
                  <c:v>4.4015313872361059E-2</c:v>
                </c:pt>
                <c:pt idx="224">
                  <c:v>4.5457086444602869E-2</c:v>
                </c:pt>
                <c:pt idx="225">
                  <c:v>4.6885207258506097E-2</c:v>
                </c:pt>
                <c:pt idx="226">
                  <c:v>4.8297905476186447E-2</c:v>
                </c:pt>
                <c:pt idx="227">
                  <c:v>4.9693490835132859E-2</c:v>
                </c:pt>
                <c:pt idx="228">
                  <c:v>5.1070355502653944E-2</c:v>
                </c:pt>
                <c:pt idx="229">
                  <c:v>5.2426975422418379E-2</c:v>
                </c:pt>
                <c:pt idx="230">
                  <c:v>5.3761911158235191E-2</c:v>
                </c:pt>
                <c:pt idx="231">
                  <c:v>5.5073808245201646E-2</c:v>
                </c:pt>
                <c:pt idx="232">
                  <c:v>5.6361397063085399E-2</c:v>
                </c:pt>
                <c:pt idx="233">
                  <c:v>5.7623492251220487E-2</c:v>
                </c:pt>
                <c:pt idx="234">
                  <c:v>5.885899168820443E-2</c:v>
                </c:pt>
                <c:pt idx="235">
                  <c:v>6.0066875063223835E-2</c:v>
                </c:pt>
                <c:pt idx="236">
                  <c:v>6.1246202068859223E-2</c:v>
                </c:pt>
                <c:pt idx="237">
                  <c:v>6.2396110247689276E-2</c:v>
                </c:pt>
                <c:pt idx="238">
                  <c:v>6.3515812526914614E-2</c:v>
                </c:pt>
                <c:pt idx="239">
                  <c:v>6.4604594476544153E-2</c:v>
                </c:pt>
                <c:pt idx="240">
                  <c:v>6.5661811327445058E-2</c:v>
                </c:pt>
                <c:pt idx="241">
                  <c:v>6.6686884785774336E-2</c:v>
                </c:pt>
                <c:pt idx="242">
                  <c:v>6.7679299680017541E-2</c:v>
                </c:pt>
                <c:pt idx="243">
                  <c:v>6.8638600476108008E-2</c:v>
                </c:pt>
                <c:pt idx="244">
                  <c:v>6.9564387694933019E-2</c:v>
                </c:pt>
                <c:pt idx="245">
                  <c:v>7.0456314265015169E-2</c:v>
                </c:pt>
                <c:pt idx="246">
                  <c:v>7.131408184134265E-2</c:v>
                </c:pt>
                <c:pt idx="247">
                  <c:v>7.2137437119275311E-2</c:v>
                </c:pt>
                <c:pt idx="248">
                  <c:v>7.292616817023409E-2</c:v>
                </c:pt>
                <c:pt idx="249">
                  <c:v>7.3680100823546521E-2</c:v>
                </c:pt>
                <c:pt idx="250">
                  <c:v>7.4399095116427602E-2</c:v>
                </c:pt>
                <c:pt idx="251">
                  <c:v>7.5083041831669556E-2</c:v>
                </c:pt>
                <c:pt idx="252">
                  <c:v>7.5731859140245592E-2</c:v>
                </c:pt>
                <c:pt idx="253">
                  <c:v>7.6345489363734143E-2</c:v>
                </c:pt>
                <c:pt idx="254">
                  <c:v>7.6923895869279224E-2</c:v>
                </c:pt>
                <c:pt idx="255">
                  <c:v>7.7467060107743124E-2</c:v>
                </c:pt>
                <c:pt idx="256">
                  <c:v>7.7974978803799791E-2</c:v>
                </c:pt>
                <c:pt idx="257">
                  <c:v>7.8447661304978697E-2</c:v>
                </c:pt>
                <c:pt idx="258">
                  <c:v>7.8885127095105312E-2</c:v>
                </c:pt>
                <c:pt idx="259">
                  <c:v>7.9287403476204735E-2</c:v>
                </c:pt>
                <c:pt idx="260">
                  <c:v>7.9654523421737261E-2</c:v>
                </c:pt>
                <c:pt idx="261">
                  <c:v>7.998652360301739E-2</c:v>
                </c:pt>
                <c:pt idx="262">
                  <c:v>8.0283442589825463E-2</c:v>
                </c:pt>
                <c:pt idx="263">
                  <c:v>8.0545319225543796E-2</c:v>
                </c:pt>
                <c:pt idx="264">
                  <c:v>8.077219117662951E-2</c:v>
                </c:pt>
                <c:pt idx="265">
                  <c:v>8.0964093655857425E-2</c:v>
                </c:pt>
                <c:pt idx="266">
                  <c:v>8.1121058318522413E-2</c:v>
                </c:pt>
                <c:pt idx="267">
                  <c:v>8.1243112330657577E-2</c:v>
                </c:pt>
                <c:pt idx="268">
                  <c:v>8.1330277608298987E-2</c:v>
                </c:pt>
                <c:pt idx="269">
                  <c:v>8.1382570226884027E-2</c:v>
                </c:pt>
                <c:pt idx="270">
                  <c:v>8.14E-2</c:v>
                </c:pt>
                <c:pt idx="271">
                  <c:v>8.1382570226884027E-2</c:v>
                </c:pt>
                <c:pt idx="272">
                  <c:v>8.1330277608298987E-2</c:v>
                </c:pt>
                <c:pt idx="273">
                  <c:v>8.1243112330657577E-2</c:v>
                </c:pt>
                <c:pt idx="274">
                  <c:v>8.1121058318522399E-2</c:v>
                </c:pt>
                <c:pt idx="275">
                  <c:v>8.0964093655857425E-2</c:v>
                </c:pt>
                <c:pt idx="276">
                  <c:v>8.077219117662951E-2</c:v>
                </c:pt>
                <c:pt idx="277">
                  <c:v>8.0545319225543796E-2</c:v>
                </c:pt>
                <c:pt idx="278">
                  <c:v>8.0283442589825463E-2</c:v>
                </c:pt>
                <c:pt idx="279">
                  <c:v>7.998652360301739E-2</c:v>
                </c:pt>
                <c:pt idx="280">
                  <c:v>7.9654523421737261E-2</c:v>
                </c:pt>
                <c:pt idx="281">
                  <c:v>7.9287403476204735E-2</c:v>
                </c:pt>
                <c:pt idx="282">
                  <c:v>7.8885127095105312E-2</c:v>
                </c:pt>
                <c:pt idx="283">
                  <c:v>7.8447661304978683E-2</c:v>
                </c:pt>
                <c:pt idx="284">
                  <c:v>7.7974978803799791E-2</c:v>
                </c:pt>
                <c:pt idx="285">
                  <c:v>7.746706010774311E-2</c:v>
                </c:pt>
                <c:pt idx="286">
                  <c:v>7.6923895869279224E-2</c:v>
                </c:pt>
                <c:pt idx="287">
                  <c:v>7.6345489363734156E-2</c:v>
                </c:pt>
                <c:pt idx="288">
                  <c:v>7.5731859140245592E-2</c:v>
                </c:pt>
                <c:pt idx="289">
                  <c:v>7.508304183166957E-2</c:v>
                </c:pt>
                <c:pt idx="290">
                  <c:v>7.4399095116427602E-2</c:v>
                </c:pt>
                <c:pt idx="291">
                  <c:v>7.3680100823546535E-2</c:v>
                </c:pt>
                <c:pt idx="292">
                  <c:v>7.292616817023409E-2</c:v>
                </c:pt>
                <c:pt idx="293">
                  <c:v>7.2137437119275311E-2</c:v>
                </c:pt>
                <c:pt idx="294">
                  <c:v>7.131408184134265E-2</c:v>
                </c:pt>
                <c:pt idx="295">
                  <c:v>7.0456314265015169E-2</c:v>
                </c:pt>
                <c:pt idx="296">
                  <c:v>6.9564387694933019E-2</c:v>
                </c:pt>
                <c:pt idx="297">
                  <c:v>6.8638600476108022E-2</c:v>
                </c:pt>
                <c:pt idx="298">
                  <c:v>6.7679299680017541E-2</c:v>
                </c:pt>
                <c:pt idx="299">
                  <c:v>6.668688478577435E-2</c:v>
                </c:pt>
                <c:pt idx="300">
                  <c:v>6.5661811327445085E-2</c:v>
                </c:pt>
                <c:pt idx="301">
                  <c:v>6.4604594476544153E-2</c:v>
                </c:pt>
                <c:pt idx="302">
                  <c:v>6.3515812526914628E-2</c:v>
                </c:pt>
                <c:pt idx="303">
                  <c:v>6.2396110247689276E-2</c:v>
                </c:pt>
                <c:pt idx="304">
                  <c:v>6.1246202068859237E-2</c:v>
                </c:pt>
                <c:pt idx="305">
                  <c:v>6.0066875063223821E-2</c:v>
                </c:pt>
                <c:pt idx="306">
                  <c:v>5.885899168820443E-2</c:v>
                </c:pt>
                <c:pt idx="307">
                  <c:v>5.7623492251220508E-2</c:v>
                </c:pt>
                <c:pt idx="308">
                  <c:v>5.6361397063085399E-2</c:v>
                </c:pt>
                <c:pt idx="309">
                  <c:v>5.5073808245201666E-2</c:v>
                </c:pt>
                <c:pt idx="310">
                  <c:v>5.3761911158235191E-2</c:v>
                </c:pt>
                <c:pt idx="311">
                  <c:v>5.24269754224184E-2</c:v>
                </c:pt>
                <c:pt idx="312">
                  <c:v>5.1070355502653937E-2</c:v>
                </c:pt>
                <c:pt idx="313">
                  <c:v>4.9693490835132866E-2</c:v>
                </c:pt>
                <c:pt idx="314">
                  <c:v>4.829790547618644E-2</c:v>
                </c:pt>
                <c:pt idx="315">
                  <c:v>4.6885207258506111E-2</c:v>
                </c:pt>
                <c:pt idx="316">
                  <c:v>4.5457086444602855E-2</c:v>
                </c:pt>
                <c:pt idx="317">
                  <c:v>4.4015313872361059E-2</c:v>
                </c:pt>
                <c:pt idx="318">
                  <c:v>4.2561738592666966E-2</c:v>
                </c:pt>
                <c:pt idx="319">
                  <c:v>4.1098285004269056E-2</c:v>
                </c:pt>
                <c:pt idx="320">
                  <c:v>3.9626949496147083E-2</c:v>
                </c:pt>
                <c:pt idx="321">
                  <c:v>3.8149796612636032E-2</c:v>
                </c:pt>
                <c:pt idx="322">
                  <c:v>3.6668954761272479E-2</c:v>
                </c:pt>
                <c:pt idx="323">
                  <c:v>3.5186611487716749E-2</c:v>
                </c:pt>
                <c:pt idx="324">
                  <c:v>3.3705008346083712E-2</c:v>
                </c:pt>
                <c:pt idx="325">
                  <c:v>3.2226435396514388E-2</c:v>
                </c:pt>
                <c:pt idx="326">
                  <c:v>3.0753225364803988E-2</c:v>
                </c:pt>
                <c:pt idx="327">
                  <c:v>2.9287747501319163E-2</c:v>
                </c:pt>
                <c:pt idx="328">
                  <c:v>2.7832401178283714E-2</c:v>
                </c:pt>
                <c:pt idx="329">
                  <c:v>2.6389609265772655E-2</c:v>
                </c:pt>
                <c:pt idx="330">
                  <c:v>2.4961811327445061E-2</c:v>
                </c:pt>
                <c:pt idx="331">
                  <c:v>2.3551456677191471E-2</c:v>
                </c:pt>
                <c:pt idx="332">
                  <c:v>2.2160997337498749E-2</c:v>
                </c:pt>
                <c:pt idx="333">
                  <c:v>2.0792880939500713E-2</c:v>
                </c:pt>
                <c:pt idx="334">
                  <c:v>1.9449543603424432E-2</c:v>
                </c:pt>
                <c:pt idx="335">
                  <c:v>1.8133402836530869E-2</c:v>
                </c:pt>
                <c:pt idx="336">
                  <c:v>1.6846850483731607E-2</c:v>
                </c:pt>
                <c:pt idx="337">
                  <c:v>1.5592245763912936E-2</c:v>
                </c:pt>
                <c:pt idx="338">
                  <c:v>1.43719084226679E-2</c:v>
                </c:pt>
                <c:pt idx="339">
                  <c:v>1.3188112029686644E-2</c:v>
                </c:pt>
                <c:pt idx="340">
                  <c:v>1.2043077446542805E-2</c:v>
                </c:pt>
                <c:pt idx="341">
                  <c:v>1.0938966488082394E-2</c:v>
                </c:pt>
                <c:pt idx="342">
                  <c:v>9.877875798124873E-3</c:v>
                </c:pt>
                <c:pt idx="343">
                  <c:v>8.8618309577537455E-3</c:v>
                </c:pt>
                <c:pt idx="344">
                  <c:v>7.89278084214615E-3</c:v>
                </c:pt>
                <c:pt idx="345">
                  <c:v>6.972592239689818E-3</c:v>
                </c:pt>
                <c:pt idx="346">
                  <c:v>6.1030447450831325E-3</c:v>
                </c:pt>
                <c:pt idx="347">
                  <c:v>5.285825936226533E-3</c:v>
                </c:pt>
                <c:pt idx="348">
                  <c:v>4.5225268429976038E-3</c:v>
                </c:pt>
                <c:pt idx="349">
                  <c:v>3.814637714468239E-3</c:v>
                </c:pt>
                <c:pt idx="350">
                  <c:v>3.16354408976432E-3</c:v>
                </c:pt>
                <c:pt idx="351">
                  <c:v>2.5705231765918816E-3</c:v>
                </c:pt>
                <c:pt idx="352">
                  <c:v>2.0367405404462992E-3</c:v>
                </c:pt>
                <c:pt idx="353">
                  <c:v>1.5632471066776906E-3</c:v>
                </c:pt>
                <c:pt idx="354">
                  <c:v>1.1509764768977246E-3</c:v>
                </c:pt>
                <c:pt idx="355">
                  <c:v>8.0074256066369051E-4</c:v>
                </c:pt>
                <c:pt idx="356">
                  <c:v>5.1323752295858653E-4</c:v>
                </c:pt>
                <c:pt idx="357">
                  <c:v>2.8903004768012527E-4</c:v>
                </c:pt>
                <c:pt idx="358">
                  <c:v>1.2856391714929124E-4</c:v>
                </c:pt>
                <c:pt idx="359">
                  <c:v>3.2156907529622003E-5</c:v>
                </c:pt>
                <c:pt idx="360">
                  <c:v>0</c:v>
                </c:pt>
              </c:numCache>
            </c:numRef>
          </c:yVal>
          <c:smooth val="0"/>
          <c:extLst>
            <c:ext xmlns:c16="http://schemas.microsoft.com/office/drawing/2014/chart" uri="{C3380CC4-5D6E-409C-BE32-E72D297353CC}">
              <c16:uniqueId val="{00000001-1849-490E-990A-CC6A68BDAD2F}"/>
            </c:ext>
          </c:extLst>
        </c:ser>
        <c:dLbls>
          <c:showLegendKey val="0"/>
          <c:showVal val="0"/>
          <c:showCatName val="0"/>
          <c:showSerName val="0"/>
          <c:showPercent val="0"/>
          <c:showBubbleSize val="0"/>
        </c:dLbls>
        <c:axId val="1266081600"/>
        <c:axId val="1266082560"/>
      </c:scatterChart>
      <c:valAx>
        <c:axId val="12660816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6082560"/>
        <c:crosses val="autoZero"/>
        <c:crossBetween val="midCat"/>
      </c:valAx>
      <c:valAx>
        <c:axId val="12660825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6081600"/>
        <c:crosses val="autoZero"/>
        <c:crossBetween val="midCat"/>
      </c:valAx>
      <c:spPr>
        <a:solidFill>
          <a:schemeClr val="bg2">
            <a:lumMod val="90000"/>
          </a:schemeClr>
        </a:solid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Velocity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tx>
            <c:v>2000rpm</c:v>
          </c:tx>
          <c:spPr>
            <a:ln w="25400" cap="rnd">
              <a:noFill/>
              <a:round/>
            </a:ln>
            <a:effectLst/>
          </c:spPr>
          <c:marker>
            <c:symbol val="circle"/>
            <c:size val="5"/>
            <c:spPr>
              <a:solidFill>
                <a:schemeClr val="accent1"/>
              </a:solidFill>
              <a:ln w="9525">
                <a:solidFill>
                  <a:schemeClr val="accent1"/>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(Inlet)'!$G$2:$G$362</c:f>
              <c:numCache>
                <c:formatCode>0.00E+00</c:formatCode>
                <c:ptCount val="361"/>
                <c:pt idx="0">
                  <c:v>0</c:v>
                </c:pt>
                <c:pt idx="1">
                  <c:v>1.9294144517773202E-4</c:v>
                </c:pt>
                <c:pt idx="2">
                  <c:v>5.7844205771801546E-4</c:v>
                </c:pt>
                <c:pt idx="3">
                  <c:v>9.6279678318500418E-4</c:v>
                </c:pt>
                <c:pt idx="4">
                  <c:v>1.3452448516707675E-3</c:v>
                </c:pt>
                <c:pt idx="5">
                  <c:v>1.7250302262306239E-3</c:v>
                </c:pt>
                <c:pt idx="6">
                  <c:v>2.1014034974042046E-3</c:v>
                </c:pt>
                <c:pt idx="7">
                  <c:v>2.4736237786797959E-3</c:v>
                </c:pt>
                <c:pt idx="8">
                  <c:v>2.840960602611652E-3</c:v>
                </c:pt>
                <c:pt idx="9">
                  <c:v>3.2026958168734944E-3</c:v>
                </c:pt>
                <c:pt idx="10">
                  <c:v>3.5581254790346302E-3</c:v>
                </c:pt>
                <c:pt idx="11">
                  <c:v>3.9065617482235138E-3</c:v>
                </c:pt>
                <c:pt idx="12">
                  <c:v>4.2473347711761891E-3</c:v>
                </c:pt>
                <c:pt idx="13">
                  <c:v>4.5797945593735751E-3</c:v>
                </c:pt>
                <c:pt idx="14">
                  <c:v>4.9033128531395971E-3</c:v>
                </c:pt>
                <c:pt idx="15">
                  <c:v>5.217284967640113E-3</c:v>
                </c:pt>
                <c:pt idx="16">
                  <c:v>5.5211316147379917E-3</c:v>
                </c:pt>
                <c:pt idx="17">
                  <c:v>5.8143006936455729E-3</c:v>
                </c:pt>
                <c:pt idx="18">
                  <c:v>6.0962690422267651E-3</c:v>
                </c:pt>
                <c:pt idx="19">
                  <c:v>6.3665441397451235E-3</c:v>
                </c:pt>
                <c:pt idx="20">
                  <c:v>6.6246657507624714E-3</c:v>
                </c:pt>
                <c:pt idx="21">
                  <c:v>6.8702074988630304E-3</c:v>
                </c:pt>
                <c:pt idx="22">
                  <c:v>7.1027783578875361E-3</c:v>
                </c:pt>
                <c:pt idx="23">
                  <c:v>7.3220240474702152E-3</c:v>
                </c:pt>
                <c:pt idx="24">
                  <c:v>7.5276283189120267E-3</c:v>
                </c:pt>
                <c:pt idx="25">
                  <c:v>7.7193141167955712E-3</c:v>
                </c:pt>
                <c:pt idx="26">
                  <c:v>7.8968446013613774E-3</c:v>
                </c:pt>
                <c:pt idx="27">
                  <c:v>8.0600240164576883E-3</c:v>
                </c:pt>
                <c:pt idx="28">
                  <c:v>8.2086983879882183E-3</c:v>
                </c:pt>
                <c:pt idx="29">
                  <c:v>8.342756038156332E-3</c:v>
                </c:pt>
                <c:pt idx="30">
                  <c:v>8.4621279015215378E-3</c:v>
                </c:pt>
                <c:pt idx="31">
                  <c:v>8.5667876299655651E-3</c:v>
                </c:pt>
                <c:pt idx="32">
                  <c:v>8.6567514750663516E-3</c:v>
                </c:pt>
                <c:pt idx="33">
                  <c:v>8.7320779382126928E-3</c:v>
                </c:pt>
                <c:pt idx="34">
                  <c:v>8.7928671809089504E-3</c:v>
                </c:pt>
                <c:pt idx="35">
                  <c:v>8.8392601902624046E-3</c:v>
                </c:pt>
                <c:pt idx="36">
                  <c:v>8.8714376974159403E-3</c:v>
                </c:pt>
                <c:pt idx="37">
                  <c:v>8.8896188497982198E-3</c:v>
                </c:pt>
                <c:pt idx="38">
                  <c:v>8.8940596413343842E-3</c:v>
                </c:pt>
                <c:pt idx="39">
                  <c:v>8.885051108181316E-3</c:v>
                </c:pt>
                <c:pt idx="40">
                  <c:v>8.8629173010663087E-3</c:v>
                </c:pt>
                <c:pt idx="41">
                  <c:v>8.8280130487318337E-3</c:v>
                </c:pt>
                <c:pt idx="42">
                  <c:v>8.7807215303874614E-3</c:v>
                </c:pt>
                <c:pt idx="43">
                  <c:v>8.7214516781645574E-3</c:v>
                </c:pt>
                <c:pt idx="44">
                  <c:v>8.650635433450779E-3</c:v>
                </c:pt>
                <c:pt idx="45">
                  <c:v>8.5687248834195318E-3</c:v>
                </c:pt>
                <c:pt idx="46">
                  <c:v>8.4761893060819743E-3</c:v>
                </c:pt>
                <c:pt idx="47">
                  <c:v>8.3735121536785556E-3</c:v>
                </c:pt>
                <c:pt idx="48">
                  <c:v>8.2611880051264297E-3</c:v>
                </c:pt>
                <c:pt idx="49">
                  <c:v>8.1397195185867743E-3</c:v>
                </c:pt>
                <c:pt idx="50">
                  <c:v>8.0096144149007509E-3</c:v>
                </c:pt>
                <c:pt idx="51">
                  <c:v>7.8713825217988503E-3</c:v>
                </c:pt>
                <c:pt idx="52">
                  <c:v>7.7255329073023932E-3</c:v>
                </c:pt>
                <c:pt idx="53">
                  <c:v>7.5725711288106567E-3</c:v>
                </c:pt>
                <c:pt idx="54">
                  <c:v>7.4129966219035337E-3</c:v>
                </c:pt>
                <c:pt idx="55">
                  <c:v>7.2473002501163425E-3</c:v>
                </c:pt>
                <c:pt idx="56">
                  <c:v>7.0759620338124996E-3</c:v>
                </c:pt>
                <c:pt idx="57">
                  <c:v>6.8994490729802349E-3</c:v>
                </c:pt>
                <c:pt idx="58">
                  <c:v>6.7182136753521082E-3</c:v>
                </c:pt>
                <c:pt idx="59">
                  <c:v>6.5326916977771488E-3</c:v>
                </c:pt>
                <c:pt idx="60">
                  <c:v>6.3433011054055966E-3</c:v>
                </c:pt>
                <c:pt idx="61">
                  <c:v>6.1504407499755887E-3</c:v>
                </c:pt>
                <c:pt idx="62">
                  <c:v>5.9544893654591424E-3</c:v>
                </c:pt>
                <c:pt idx="63">
                  <c:v>5.7558047765428888E-3</c:v>
                </c:pt>
                <c:pt idx="64">
                  <c:v>5.5547233129499829E-3</c:v>
                </c:pt>
                <c:pt idx="65">
                  <c:v>5.3515594204928962E-3</c:v>
                </c:pt>
                <c:pt idx="66">
                  <c:v>5.1466054579648868E-3</c:v>
                </c:pt>
                <c:pt idx="67">
                  <c:v>4.940131667595965E-3</c:v>
                </c:pt>
                <c:pt idx="68">
                  <c:v>4.7323863057526783E-3</c:v>
                </c:pt>
                <c:pt idx="69">
                  <c:v>4.5235959198746678E-3</c:v>
                </c:pt>
                <c:pt idx="70">
                  <c:v>4.3139657572864032E-3</c:v>
                </c:pt>
                <c:pt idx="71">
                  <c:v>4.1036802914518056E-3</c:v>
                </c:pt>
                <c:pt idx="72">
                  <c:v>3.8929038514561309E-3</c:v>
                </c:pt>
                <c:pt idx="73">
                  <c:v>3.6817813409313893E-3</c:v>
                </c:pt>
                <c:pt idx="74">
                  <c:v>3.470439033270406E-3</c:v>
                </c:pt>
                <c:pt idx="75">
                  <c:v>3.2589854307833177E-3</c:v>
                </c:pt>
                <c:pt idx="76">
                  <c:v>3.0475121763400836E-3</c:v>
                </c:pt>
                <c:pt idx="77">
                  <c:v>2.8360950070733526E-3</c:v>
                </c:pt>
                <c:pt idx="78">
                  <c:v>2.6247947407597727E-3</c:v>
                </c:pt>
                <c:pt idx="79">
                  <c:v>2.4136582865965373E-3</c:v>
                </c:pt>
                <c:pt idx="80">
                  <c:v>2.2027196731951582E-3</c:v>
                </c:pt>
                <c:pt idx="81">
                  <c:v>1.9920010876807726E-3</c:v>
                </c:pt>
                <c:pt idx="82">
                  <c:v>1.7815139208484376E-3</c:v>
                </c:pt>
                <c:pt idx="83">
                  <c:v>1.5712598143099998E-3</c:v>
                </c:pt>
                <c:pt idx="84">
                  <c:v>1.361231706514282E-3</c:v>
                </c:pt>
                <c:pt idx="85">
                  <c:v>1.1514148753674902E-3</c:v>
                </c:pt>
                <c:pt idx="86">
                  <c:v>9.4178797598984398E-4</c:v>
                </c:pt>
                <c:pt idx="87">
                  <c:v>7.3232407281106915E-4</c:v>
                </c:pt>
                <c:pt idx="88">
                  <c:v>5.2299166584846013E-4</c:v>
                </c:pt>
                <c:pt idx="89">
                  <c:v>3.1375571151023851E-4</c:v>
                </c:pt>
                <c:pt idx="90">
                  <c:v>1.0457863869584028E-4</c:v>
                </c:pt>
                <c:pt idx="91">
                  <c:v>-1.0457863869584028E-4</c:v>
                </c:pt>
                <c:pt idx="92">
                  <c:v>-3.1375571151023851E-4</c:v>
                </c:pt>
                <c:pt idx="93">
                  <c:v>-5.2299166584846013E-4</c:v>
                </c:pt>
                <c:pt idx="94">
                  <c:v>-7.3232407281098588E-4</c:v>
                </c:pt>
                <c:pt idx="95">
                  <c:v>-9.4178797598992725E-4</c:v>
                </c:pt>
                <c:pt idx="96">
                  <c:v>-1.1514148753674902E-3</c:v>
                </c:pt>
                <c:pt idx="97">
                  <c:v>-1.361231706514282E-3</c:v>
                </c:pt>
                <c:pt idx="98">
                  <c:v>-1.5712598143099998E-3</c:v>
                </c:pt>
                <c:pt idx="99">
                  <c:v>-1.7815139208484376E-3</c:v>
                </c:pt>
                <c:pt idx="100">
                  <c:v>-1.9920010876807726E-3</c:v>
                </c:pt>
                <c:pt idx="101">
                  <c:v>-2.2027196731951582E-3</c:v>
                </c:pt>
                <c:pt idx="102">
                  <c:v>-2.4136582865965373E-3</c:v>
                </c:pt>
                <c:pt idx="103">
                  <c:v>-2.6247947407596894E-3</c:v>
                </c:pt>
                <c:pt idx="104">
                  <c:v>-2.8360950070734359E-3</c:v>
                </c:pt>
                <c:pt idx="105">
                  <c:v>-3.0475121763400004E-3</c:v>
                </c:pt>
                <c:pt idx="106">
                  <c:v>-3.258985430783401E-3</c:v>
                </c:pt>
                <c:pt idx="107">
                  <c:v>-3.4704390332704893E-3</c:v>
                </c:pt>
                <c:pt idx="108">
                  <c:v>-3.681781340931306E-3</c:v>
                </c:pt>
                <c:pt idx="109">
                  <c:v>-3.8929038514562142E-3</c:v>
                </c:pt>
                <c:pt idx="110">
                  <c:v>-4.1036802914517223E-3</c:v>
                </c:pt>
                <c:pt idx="111">
                  <c:v>-4.3139657572864865E-3</c:v>
                </c:pt>
                <c:pt idx="112">
                  <c:v>-4.5235959198745845E-3</c:v>
                </c:pt>
                <c:pt idx="113">
                  <c:v>-4.7323863057526783E-3</c:v>
                </c:pt>
                <c:pt idx="114">
                  <c:v>-4.940131667595965E-3</c:v>
                </c:pt>
                <c:pt idx="115">
                  <c:v>-5.1466054579648868E-3</c:v>
                </c:pt>
                <c:pt idx="116">
                  <c:v>-5.3515594204928962E-3</c:v>
                </c:pt>
                <c:pt idx="117">
                  <c:v>-5.5547233129500662E-3</c:v>
                </c:pt>
                <c:pt idx="118">
                  <c:v>-5.7558047765428055E-3</c:v>
                </c:pt>
                <c:pt idx="119">
                  <c:v>-5.9544893654592257E-3</c:v>
                </c:pt>
                <c:pt idx="120">
                  <c:v>-6.1504407499756719E-3</c:v>
                </c:pt>
                <c:pt idx="121">
                  <c:v>-6.34330110540543E-3</c:v>
                </c:pt>
                <c:pt idx="122">
                  <c:v>-6.532691697777232E-3</c:v>
                </c:pt>
                <c:pt idx="123">
                  <c:v>-6.718213675352025E-3</c:v>
                </c:pt>
                <c:pt idx="124">
                  <c:v>-6.8994490729803182E-3</c:v>
                </c:pt>
                <c:pt idx="125">
                  <c:v>-7.075962033812333E-3</c:v>
                </c:pt>
                <c:pt idx="126">
                  <c:v>-7.2473002501164258E-3</c:v>
                </c:pt>
                <c:pt idx="127">
                  <c:v>-7.4129966219036586E-3</c:v>
                </c:pt>
                <c:pt idx="128">
                  <c:v>-7.5725711288105318E-3</c:v>
                </c:pt>
                <c:pt idx="129">
                  <c:v>-7.7255329073025181E-3</c:v>
                </c:pt>
                <c:pt idx="130">
                  <c:v>-7.8713825217987254E-3</c:v>
                </c:pt>
                <c:pt idx="131">
                  <c:v>-8.0096144149008758E-3</c:v>
                </c:pt>
                <c:pt idx="132">
                  <c:v>-8.1397195185866078E-3</c:v>
                </c:pt>
                <c:pt idx="133">
                  <c:v>-8.261188005126513E-3</c:v>
                </c:pt>
                <c:pt idx="134">
                  <c:v>-8.3735121536784723E-3</c:v>
                </c:pt>
                <c:pt idx="135">
                  <c:v>-8.4761893060820992E-3</c:v>
                </c:pt>
                <c:pt idx="136">
                  <c:v>-8.5687248834193652E-3</c:v>
                </c:pt>
                <c:pt idx="137">
                  <c:v>-8.6506354334508623E-3</c:v>
                </c:pt>
                <c:pt idx="138">
                  <c:v>-8.7214516781646406E-3</c:v>
                </c:pt>
                <c:pt idx="139">
                  <c:v>-8.7807215303873781E-3</c:v>
                </c:pt>
                <c:pt idx="140">
                  <c:v>-8.8280130487319586E-3</c:v>
                </c:pt>
                <c:pt idx="141">
                  <c:v>-8.8629173010661838E-3</c:v>
                </c:pt>
                <c:pt idx="142">
                  <c:v>-8.8850511081815242E-3</c:v>
                </c:pt>
                <c:pt idx="143">
                  <c:v>-8.8940596413340928E-3</c:v>
                </c:pt>
                <c:pt idx="144">
                  <c:v>-8.8896188497983447E-3</c:v>
                </c:pt>
                <c:pt idx="145">
                  <c:v>-8.8714376974158571E-3</c:v>
                </c:pt>
                <c:pt idx="146">
                  <c:v>-8.8392601902624462E-3</c:v>
                </c:pt>
                <c:pt idx="147">
                  <c:v>-8.7928671809090753E-3</c:v>
                </c:pt>
                <c:pt idx="148">
                  <c:v>-8.7320779382125679E-3</c:v>
                </c:pt>
                <c:pt idx="149">
                  <c:v>-8.6567514750664765E-3</c:v>
                </c:pt>
                <c:pt idx="150">
                  <c:v>-8.5667876299654402E-3</c:v>
                </c:pt>
                <c:pt idx="151">
                  <c:v>-8.4621279015216003E-3</c:v>
                </c:pt>
                <c:pt idx="152">
                  <c:v>-8.3427560381562071E-3</c:v>
                </c:pt>
                <c:pt idx="153">
                  <c:v>-8.2086983879883432E-3</c:v>
                </c:pt>
                <c:pt idx="154">
                  <c:v>-8.0600240164575634E-3</c:v>
                </c:pt>
                <c:pt idx="155">
                  <c:v>-7.8968446013614607E-3</c:v>
                </c:pt>
                <c:pt idx="156">
                  <c:v>-7.7193141167956336E-3</c:v>
                </c:pt>
                <c:pt idx="157">
                  <c:v>-7.5276283189119435E-3</c:v>
                </c:pt>
                <c:pt idx="158">
                  <c:v>-7.3220240474702984E-3</c:v>
                </c:pt>
                <c:pt idx="159">
                  <c:v>-7.1027783578874529E-3</c:v>
                </c:pt>
                <c:pt idx="160">
                  <c:v>-6.8702074988630825E-3</c:v>
                </c:pt>
                <c:pt idx="161">
                  <c:v>-6.6246657507623985E-3</c:v>
                </c:pt>
                <c:pt idx="162">
                  <c:v>-6.3665441397451755E-3</c:v>
                </c:pt>
                <c:pt idx="163">
                  <c:v>-6.0962690422266923E-3</c:v>
                </c:pt>
                <c:pt idx="164">
                  <c:v>-5.8143006936456146E-3</c:v>
                </c:pt>
                <c:pt idx="165">
                  <c:v>-5.521131614738075E-3</c:v>
                </c:pt>
                <c:pt idx="166">
                  <c:v>-5.2172849676400557E-3</c:v>
                </c:pt>
                <c:pt idx="167">
                  <c:v>-4.9033128531397897E-3</c:v>
                </c:pt>
                <c:pt idx="168">
                  <c:v>-4.5797945593733305E-3</c:v>
                </c:pt>
                <c:pt idx="169">
                  <c:v>-4.2473347711762437E-3</c:v>
                </c:pt>
                <c:pt idx="170">
                  <c:v>-3.9065617482234851E-3</c:v>
                </c:pt>
                <c:pt idx="171">
                  <c:v>-3.5581254790346302E-3</c:v>
                </c:pt>
                <c:pt idx="172">
                  <c:v>-3.2026958168734944E-3</c:v>
                </c:pt>
                <c:pt idx="173">
                  <c:v>-2.840960602611652E-3</c:v>
                </c:pt>
                <c:pt idx="174">
                  <c:v>-2.4736237786798219E-3</c:v>
                </c:pt>
                <c:pt idx="175">
                  <c:v>-2.1014034974041786E-3</c:v>
                </c:pt>
                <c:pt idx="176">
                  <c:v>-1.7250302262306512E-3</c:v>
                </c:pt>
                <c:pt idx="177">
                  <c:v>-1.3452448516707402E-3</c:v>
                </c:pt>
                <c:pt idx="178">
                  <c:v>-9.6279678318500418E-4</c:v>
                </c:pt>
                <c:pt idx="179">
                  <c:v>-5.7844205771801546E-4</c:v>
                </c:pt>
                <c:pt idx="180">
                  <c:v>-1.9294144517773202E-4</c:v>
                </c:pt>
                <c:pt idx="181">
                  <c:v>1.9294144517773202E-4</c:v>
                </c:pt>
                <c:pt idx="182">
                  <c:v>5.7844205771801546E-4</c:v>
                </c:pt>
                <c:pt idx="183">
                  <c:v>9.6279678318500418E-4</c:v>
                </c:pt>
                <c:pt idx="184">
                  <c:v>1.3452448516707402E-3</c:v>
                </c:pt>
                <c:pt idx="185">
                  <c:v>1.7250302262306512E-3</c:v>
                </c:pt>
                <c:pt idx="186">
                  <c:v>2.1014034974041786E-3</c:v>
                </c:pt>
                <c:pt idx="187">
                  <c:v>2.4736237786798219E-3</c:v>
                </c:pt>
                <c:pt idx="188">
                  <c:v>2.840960602611652E-3</c:v>
                </c:pt>
                <c:pt idx="189">
                  <c:v>3.2026958168734944E-3</c:v>
                </c:pt>
                <c:pt idx="190">
                  <c:v>3.5581254790346302E-3</c:v>
                </c:pt>
                <c:pt idx="191">
                  <c:v>3.9065617482234851E-3</c:v>
                </c:pt>
                <c:pt idx="192">
                  <c:v>4.2473347711762437E-3</c:v>
                </c:pt>
                <c:pt idx="193">
                  <c:v>4.5797945593733305E-3</c:v>
                </c:pt>
                <c:pt idx="194">
                  <c:v>4.9033128531397897E-3</c:v>
                </c:pt>
                <c:pt idx="195">
                  <c:v>5.2172849676400557E-3</c:v>
                </c:pt>
                <c:pt idx="196">
                  <c:v>5.521131614738075E-3</c:v>
                </c:pt>
                <c:pt idx="197">
                  <c:v>5.8143006936456146E-3</c:v>
                </c:pt>
                <c:pt idx="198">
                  <c:v>6.0962690422266923E-3</c:v>
                </c:pt>
                <c:pt idx="199">
                  <c:v>6.3665441397451755E-3</c:v>
                </c:pt>
                <c:pt idx="200">
                  <c:v>6.6246657507623985E-3</c:v>
                </c:pt>
                <c:pt idx="201">
                  <c:v>6.8702074988630825E-3</c:v>
                </c:pt>
                <c:pt idx="202">
                  <c:v>7.1027783578874529E-3</c:v>
                </c:pt>
                <c:pt idx="203">
                  <c:v>7.3220240474702984E-3</c:v>
                </c:pt>
                <c:pt idx="204">
                  <c:v>7.5276283189119435E-3</c:v>
                </c:pt>
                <c:pt idx="205">
                  <c:v>7.7193141167956336E-3</c:v>
                </c:pt>
                <c:pt idx="206">
                  <c:v>7.8968446013614607E-3</c:v>
                </c:pt>
                <c:pt idx="207">
                  <c:v>8.0600240164575634E-3</c:v>
                </c:pt>
                <c:pt idx="208">
                  <c:v>8.2086983879883432E-3</c:v>
                </c:pt>
                <c:pt idx="209">
                  <c:v>8.3427560381562071E-3</c:v>
                </c:pt>
                <c:pt idx="210">
                  <c:v>8.4621279015216003E-3</c:v>
                </c:pt>
                <c:pt idx="211">
                  <c:v>8.5667876299654402E-3</c:v>
                </c:pt>
                <c:pt idx="212">
                  <c:v>8.6567514750664765E-3</c:v>
                </c:pt>
                <c:pt idx="213">
                  <c:v>8.7320779382125679E-3</c:v>
                </c:pt>
                <c:pt idx="214">
                  <c:v>8.7928671809090753E-3</c:v>
                </c:pt>
                <c:pt idx="215">
                  <c:v>8.8392601902624462E-3</c:v>
                </c:pt>
                <c:pt idx="216">
                  <c:v>8.8714376974158571E-3</c:v>
                </c:pt>
                <c:pt idx="217">
                  <c:v>8.8896188497983447E-3</c:v>
                </c:pt>
                <c:pt idx="218">
                  <c:v>8.8940596413340928E-3</c:v>
                </c:pt>
                <c:pt idx="219">
                  <c:v>8.8850511081815242E-3</c:v>
                </c:pt>
                <c:pt idx="220">
                  <c:v>8.8629173010661838E-3</c:v>
                </c:pt>
                <c:pt idx="221">
                  <c:v>8.8280130487319586E-3</c:v>
                </c:pt>
                <c:pt idx="222">
                  <c:v>8.7807215303873781E-3</c:v>
                </c:pt>
                <c:pt idx="223">
                  <c:v>8.7214516781646406E-3</c:v>
                </c:pt>
                <c:pt idx="224">
                  <c:v>8.6506354334508623E-3</c:v>
                </c:pt>
                <c:pt idx="225">
                  <c:v>8.5687248834193652E-3</c:v>
                </c:pt>
                <c:pt idx="226">
                  <c:v>8.4761893060820992E-3</c:v>
                </c:pt>
                <c:pt idx="227">
                  <c:v>8.3735121536784723E-3</c:v>
                </c:pt>
                <c:pt idx="228">
                  <c:v>8.261188005126513E-3</c:v>
                </c:pt>
                <c:pt idx="229">
                  <c:v>8.1397195185866078E-3</c:v>
                </c:pt>
                <c:pt idx="230">
                  <c:v>8.0096144149008758E-3</c:v>
                </c:pt>
                <c:pt idx="231">
                  <c:v>7.8713825217987254E-3</c:v>
                </c:pt>
                <c:pt idx="232">
                  <c:v>7.7255329073025181E-3</c:v>
                </c:pt>
                <c:pt idx="233">
                  <c:v>7.5725711288105318E-3</c:v>
                </c:pt>
                <c:pt idx="234">
                  <c:v>7.4129966219036586E-3</c:v>
                </c:pt>
                <c:pt idx="235">
                  <c:v>7.2473002501164258E-3</c:v>
                </c:pt>
                <c:pt idx="236">
                  <c:v>7.075962033812333E-3</c:v>
                </c:pt>
                <c:pt idx="237">
                  <c:v>6.8994490729803182E-3</c:v>
                </c:pt>
                <c:pt idx="238">
                  <c:v>6.718213675352025E-3</c:v>
                </c:pt>
                <c:pt idx="239">
                  <c:v>6.532691697777232E-3</c:v>
                </c:pt>
                <c:pt idx="240">
                  <c:v>6.34330110540543E-3</c:v>
                </c:pt>
                <c:pt idx="241">
                  <c:v>6.1504407499756719E-3</c:v>
                </c:pt>
                <c:pt idx="242">
                  <c:v>5.9544893654592257E-3</c:v>
                </c:pt>
                <c:pt idx="243">
                  <c:v>5.7558047765428055E-3</c:v>
                </c:pt>
                <c:pt idx="244">
                  <c:v>5.5547233129500662E-3</c:v>
                </c:pt>
                <c:pt idx="245">
                  <c:v>5.3515594204928962E-3</c:v>
                </c:pt>
                <c:pt idx="246">
                  <c:v>5.1466054579648868E-3</c:v>
                </c:pt>
                <c:pt idx="247">
                  <c:v>4.940131667595965E-3</c:v>
                </c:pt>
                <c:pt idx="248">
                  <c:v>4.7323863057526783E-3</c:v>
                </c:pt>
                <c:pt idx="249">
                  <c:v>4.5235959198745845E-3</c:v>
                </c:pt>
                <c:pt idx="250">
                  <c:v>4.3139657572864865E-3</c:v>
                </c:pt>
                <c:pt idx="251">
                  <c:v>4.1036802914517223E-3</c:v>
                </c:pt>
                <c:pt idx="252">
                  <c:v>3.8929038514562142E-3</c:v>
                </c:pt>
                <c:pt idx="253">
                  <c:v>3.681781340931306E-3</c:v>
                </c:pt>
                <c:pt idx="254">
                  <c:v>3.4704390332704893E-3</c:v>
                </c:pt>
                <c:pt idx="255">
                  <c:v>3.258985430783401E-3</c:v>
                </c:pt>
                <c:pt idx="256">
                  <c:v>3.0475121763400004E-3</c:v>
                </c:pt>
                <c:pt idx="257">
                  <c:v>2.8360950070734359E-3</c:v>
                </c:pt>
                <c:pt idx="258">
                  <c:v>2.6247947407596894E-3</c:v>
                </c:pt>
                <c:pt idx="259">
                  <c:v>2.4136582865965373E-3</c:v>
                </c:pt>
                <c:pt idx="260">
                  <c:v>2.2027196731951582E-3</c:v>
                </c:pt>
                <c:pt idx="261">
                  <c:v>1.9920010876807726E-3</c:v>
                </c:pt>
                <c:pt idx="262">
                  <c:v>1.7815139208484376E-3</c:v>
                </c:pt>
                <c:pt idx="263">
                  <c:v>1.5712598143099998E-3</c:v>
                </c:pt>
                <c:pt idx="264">
                  <c:v>1.361231706514282E-3</c:v>
                </c:pt>
                <c:pt idx="265">
                  <c:v>1.1514148753674902E-3</c:v>
                </c:pt>
                <c:pt idx="266">
                  <c:v>9.4178797598992725E-4</c:v>
                </c:pt>
                <c:pt idx="267">
                  <c:v>7.3232407281098588E-4</c:v>
                </c:pt>
                <c:pt idx="268">
                  <c:v>5.2299166584846013E-4</c:v>
                </c:pt>
                <c:pt idx="269">
                  <c:v>3.1375571151023851E-4</c:v>
                </c:pt>
                <c:pt idx="270">
                  <c:v>1.0457863869584028E-4</c:v>
                </c:pt>
                <c:pt idx="271">
                  <c:v>-1.0457863869584028E-4</c:v>
                </c:pt>
                <c:pt idx="272">
                  <c:v>-3.1375571151023851E-4</c:v>
                </c:pt>
                <c:pt idx="273">
                  <c:v>-5.2299166584846013E-4</c:v>
                </c:pt>
                <c:pt idx="274">
                  <c:v>-7.3232407281106915E-4</c:v>
                </c:pt>
                <c:pt idx="275">
                  <c:v>-9.4178797598984398E-4</c:v>
                </c:pt>
                <c:pt idx="276">
                  <c:v>-1.1514148753674902E-3</c:v>
                </c:pt>
                <c:pt idx="277">
                  <c:v>-1.361231706514282E-3</c:v>
                </c:pt>
                <c:pt idx="278">
                  <c:v>-1.5712598143099998E-3</c:v>
                </c:pt>
                <c:pt idx="279">
                  <c:v>-1.7815139208484376E-3</c:v>
                </c:pt>
                <c:pt idx="280">
                  <c:v>-1.9920010876807726E-3</c:v>
                </c:pt>
                <c:pt idx="281">
                  <c:v>-2.2027196731951582E-3</c:v>
                </c:pt>
                <c:pt idx="282">
                  <c:v>-2.4136582865965373E-3</c:v>
                </c:pt>
                <c:pt idx="283">
                  <c:v>-2.6247947407597727E-3</c:v>
                </c:pt>
                <c:pt idx="284">
                  <c:v>-2.8360950070733526E-3</c:v>
                </c:pt>
                <c:pt idx="285">
                  <c:v>-3.0475121763400836E-3</c:v>
                </c:pt>
                <c:pt idx="286">
                  <c:v>-3.2589854307833177E-3</c:v>
                </c:pt>
                <c:pt idx="287">
                  <c:v>-3.470439033270406E-3</c:v>
                </c:pt>
                <c:pt idx="288">
                  <c:v>-3.6817813409313893E-3</c:v>
                </c:pt>
                <c:pt idx="289">
                  <c:v>-3.8929038514561309E-3</c:v>
                </c:pt>
                <c:pt idx="290">
                  <c:v>-4.1036802914518056E-3</c:v>
                </c:pt>
                <c:pt idx="291">
                  <c:v>-4.3139657572864032E-3</c:v>
                </c:pt>
                <c:pt idx="292">
                  <c:v>-4.5235959198746678E-3</c:v>
                </c:pt>
                <c:pt idx="293">
                  <c:v>-4.7323863057526783E-3</c:v>
                </c:pt>
                <c:pt idx="294">
                  <c:v>-4.940131667595965E-3</c:v>
                </c:pt>
                <c:pt idx="295">
                  <c:v>-5.1466054579648868E-3</c:v>
                </c:pt>
                <c:pt idx="296">
                  <c:v>-5.3515594204928962E-3</c:v>
                </c:pt>
                <c:pt idx="297">
                  <c:v>-5.5547233129499829E-3</c:v>
                </c:pt>
                <c:pt idx="298">
                  <c:v>-5.7558047765428888E-3</c:v>
                </c:pt>
                <c:pt idx="299">
                  <c:v>-5.9544893654591424E-3</c:v>
                </c:pt>
                <c:pt idx="300">
                  <c:v>-6.1504407499755887E-3</c:v>
                </c:pt>
                <c:pt idx="301">
                  <c:v>-6.3433011054055966E-3</c:v>
                </c:pt>
                <c:pt idx="302">
                  <c:v>-6.5326916977771488E-3</c:v>
                </c:pt>
                <c:pt idx="303">
                  <c:v>-6.7182136753521082E-3</c:v>
                </c:pt>
                <c:pt idx="304">
                  <c:v>-6.8994490729802349E-3</c:v>
                </c:pt>
                <c:pt idx="305">
                  <c:v>-7.0759620338124996E-3</c:v>
                </c:pt>
                <c:pt idx="306">
                  <c:v>-7.2473002501163425E-3</c:v>
                </c:pt>
                <c:pt idx="307">
                  <c:v>-7.4129966219035337E-3</c:v>
                </c:pt>
                <c:pt idx="308">
                  <c:v>-7.5725711288106567E-3</c:v>
                </c:pt>
                <c:pt idx="309">
                  <c:v>-7.7255329073023932E-3</c:v>
                </c:pt>
                <c:pt idx="310">
                  <c:v>-7.8713825217988503E-3</c:v>
                </c:pt>
                <c:pt idx="311">
                  <c:v>-8.0096144149007509E-3</c:v>
                </c:pt>
                <c:pt idx="312">
                  <c:v>-8.1397195185867743E-3</c:v>
                </c:pt>
                <c:pt idx="313">
                  <c:v>-8.2611880051264297E-3</c:v>
                </c:pt>
                <c:pt idx="314">
                  <c:v>-8.3735121536785556E-3</c:v>
                </c:pt>
                <c:pt idx="315">
                  <c:v>-8.4761893060819743E-3</c:v>
                </c:pt>
                <c:pt idx="316">
                  <c:v>-8.5687248834195318E-3</c:v>
                </c:pt>
                <c:pt idx="317">
                  <c:v>-8.650635433450779E-3</c:v>
                </c:pt>
                <c:pt idx="318">
                  <c:v>-8.7214516781645574E-3</c:v>
                </c:pt>
                <c:pt idx="319">
                  <c:v>-8.7807215303874614E-3</c:v>
                </c:pt>
                <c:pt idx="320">
                  <c:v>-8.8280130487318337E-3</c:v>
                </c:pt>
                <c:pt idx="321">
                  <c:v>-8.8629173010663087E-3</c:v>
                </c:pt>
                <c:pt idx="322">
                  <c:v>-8.885051108181316E-3</c:v>
                </c:pt>
                <c:pt idx="323">
                  <c:v>-8.8940596413343842E-3</c:v>
                </c:pt>
                <c:pt idx="324">
                  <c:v>-8.8896188497982198E-3</c:v>
                </c:pt>
                <c:pt idx="325">
                  <c:v>-8.8714376974159403E-3</c:v>
                </c:pt>
                <c:pt idx="326">
                  <c:v>-8.8392601902624046E-3</c:v>
                </c:pt>
                <c:pt idx="327">
                  <c:v>-8.7928671809089504E-3</c:v>
                </c:pt>
                <c:pt idx="328">
                  <c:v>-8.7320779382126928E-3</c:v>
                </c:pt>
                <c:pt idx="329">
                  <c:v>-8.6567514750663516E-3</c:v>
                </c:pt>
                <c:pt idx="330">
                  <c:v>-8.5667876299655651E-3</c:v>
                </c:pt>
                <c:pt idx="331">
                  <c:v>-8.4621279015215378E-3</c:v>
                </c:pt>
                <c:pt idx="332">
                  <c:v>-8.342756038156332E-3</c:v>
                </c:pt>
                <c:pt idx="333">
                  <c:v>-8.2086983879882183E-3</c:v>
                </c:pt>
                <c:pt idx="334">
                  <c:v>-8.0600240164576883E-3</c:v>
                </c:pt>
                <c:pt idx="335">
                  <c:v>-7.8968446013613774E-3</c:v>
                </c:pt>
                <c:pt idx="336">
                  <c:v>-7.7193141167955712E-3</c:v>
                </c:pt>
                <c:pt idx="337">
                  <c:v>-7.5276283189120267E-3</c:v>
                </c:pt>
                <c:pt idx="338">
                  <c:v>-7.3220240474702152E-3</c:v>
                </c:pt>
                <c:pt idx="339">
                  <c:v>-7.1027783578875361E-3</c:v>
                </c:pt>
                <c:pt idx="340">
                  <c:v>-6.8702074988630304E-3</c:v>
                </c:pt>
                <c:pt idx="341">
                  <c:v>-6.6246657507624714E-3</c:v>
                </c:pt>
                <c:pt idx="342">
                  <c:v>-6.3665441397451235E-3</c:v>
                </c:pt>
                <c:pt idx="343">
                  <c:v>-6.0962690422267651E-3</c:v>
                </c:pt>
                <c:pt idx="344">
                  <c:v>-5.8143006936455729E-3</c:v>
                </c:pt>
                <c:pt idx="345">
                  <c:v>-5.5211316147379917E-3</c:v>
                </c:pt>
                <c:pt idx="346">
                  <c:v>-5.217284967640113E-3</c:v>
                </c:pt>
                <c:pt idx="347">
                  <c:v>-4.9033128531395971E-3</c:v>
                </c:pt>
                <c:pt idx="348">
                  <c:v>-4.5797945593735751E-3</c:v>
                </c:pt>
                <c:pt idx="349">
                  <c:v>-4.2473347711761891E-3</c:v>
                </c:pt>
                <c:pt idx="350">
                  <c:v>-3.9065617482235138E-3</c:v>
                </c:pt>
                <c:pt idx="351">
                  <c:v>-3.5581254790346302E-3</c:v>
                </c:pt>
                <c:pt idx="352">
                  <c:v>-3.2026958168734944E-3</c:v>
                </c:pt>
                <c:pt idx="353">
                  <c:v>-2.840960602611652E-3</c:v>
                </c:pt>
                <c:pt idx="354">
                  <c:v>-2.4736237786797959E-3</c:v>
                </c:pt>
                <c:pt idx="355">
                  <c:v>-2.1014034974042046E-3</c:v>
                </c:pt>
                <c:pt idx="356">
                  <c:v>-1.7250302262306239E-3</c:v>
                </c:pt>
                <c:pt idx="357">
                  <c:v>-1.3452448516707675E-3</c:v>
                </c:pt>
                <c:pt idx="358">
                  <c:v>-9.6279678318500418E-4</c:v>
                </c:pt>
                <c:pt idx="359">
                  <c:v>-5.7844205771801546E-4</c:v>
                </c:pt>
                <c:pt idx="360">
                  <c:v>-1.9294144517773202E-4</c:v>
                </c:pt>
              </c:numCache>
            </c:numRef>
          </c:yVal>
          <c:smooth val="0"/>
          <c:extLst>
            <c:ext xmlns:c16="http://schemas.microsoft.com/office/drawing/2014/chart" uri="{C3380CC4-5D6E-409C-BE32-E72D297353CC}">
              <c16:uniqueId val="{00000000-2FD3-4534-B8BD-2361D24C97A9}"/>
            </c:ext>
          </c:extLst>
        </c:ser>
        <c:ser>
          <c:idx val="1"/>
          <c:order val="1"/>
          <c:tx>
            <c:v>4000rpm</c:v>
          </c:tx>
          <c:spPr>
            <a:ln w="25400" cap="rnd">
              <a:noFill/>
              <a:round/>
            </a:ln>
            <a:effectLst/>
          </c:spPr>
          <c:marker>
            <c:symbol val="circle"/>
            <c:size val="5"/>
            <c:spPr>
              <a:solidFill>
                <a:schemeClr val="accent2"/>
              </a:solidFill>
              <a:ln w="9525">
                <a:solidFill>
                  <a:schemeClr val="accent2"/>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(Inlet)'!$H$2:$H$362</c:f>
              <c:numCache>
                <c:formatCode>0.00E+00</c:formatCode>
                <c:ptCount val="361"/>
                <c:pt idx="0">
                  <c:v>0</c:v>
                </c:pt>
                <c:pt idx="1">
                  <c:v>3.8588289035546404E-4</c:v>
                </c:pt>
                <c:pt idx="2">
                  <c:v>1.1568841154360309E-3</c:v>
                </c:pt>
                <c:pt idx="3">
                  <c:v>1.9255935663700084E-3</c:v>
                </c:pt>
                <c:pt idx="4">
                  <c:v>2.6904897033415351E-3</c:v>
                </c:pt>
                <c:pt idx="5">
                  <c:v>3.4500604524612477E-3</c:v>
                </c:pt>
                <c:pt idx="6">
                  <c:v>4.2028069948084092E-3</c:v>
                </c:pt>
                <c:pt idx="7">
                  <c:v>4.9472475573595917E-3</c:v>
                </c:pt>
                <c:pt idx="8">
                  <c:v>5.681921205223304E-3</c:v>
                </c:pt>
                <c:pt idx="9">
                  <c:v>6.4053916337469888E-3</c:v>
                </c:pt>
                <c:pt idx="10">
                  <c:v>7.1162509580692604E-3</c:v>
                </c:pt>
                <c:pt idx="11">
                  <c:v>7.8131234964470275E-3</c:v>
                </c:pt>
                <c:pt idx="12">
                  <c:v>8.4946695423523781E-3</c:v>
                </c:pt>
                <c:pt idx="13">
                  <c:v>9.1595891187471502E-3</c:v>
                </c:pt>
                <c:pt idx="14">
                  <c:v>9.8066257062791942E-3</c:v>
                </c:pt>
                <c:pt idx="15">
                  <c:v>1.0434569935280226E-2</c:v>
                </c:pt>
                <c:pt idx="16">
                  <c:v>1.1042263229475983E-2</c:v>
                </c:pt>
                <c:pt idx="17">
                  <c:v>1.1628601387291146E-2</c:v>
                </c:pt>
                <c:pt idx="18">
                  <c:v>1.219253808445353E-2</c:v>
                </c:pt>
                <c:pt idx="19">
                  <c:v>1.2733088279490247E-2</c:v>
                </c:pt>
                <c:pt idx="20">
                  <c:v>1.3249331501524943E-2</c:v>
                </c:pt>
                <c:pt idx="21">
                  <c:v>1.3740414997726061E-2</c:v>
                </c:pt>
                <c:pt idx="22">
                  <c:v>1.4205556715775072E-2</c:v>
                </c:pt>
                <c:pt idx="23">
                  <c:v>1.464404809494043E-2</c:v>
                </c:pt>
                <c:pt idx="24">
                  <c:v>1.5055256637824053E-2</c:v>
                </c:pt>
                <c:pt idx="25">
                  <c:v>1.5438628233591142E-2</c:v>
                </c:pt>
                <c:pt idx="26">
                  <c:v>1.5793689202722755E-2</c:v>
                </c:pt>
                <c:pt idx="27">
                  <c:v>1.6120048032915377E-2</c:v>
                </c:pt>
                <c:pt idx="28">
                  <c:v>1.6417396775976437E-2</c:v>
                </c:pt>
                <c:pt idx="29">
                  <c:v>1.6685512076312664E-2</c:v>
                </c:pt>
                <c:pt idx="30">
                  <c:v>1.6924255803043076E-2</c:v>
                </c:pt>
                <c:pt idx="31">
                  <c:v>1.713357525993113E-2</c:v>
                </c:pt>
                <c:pt idx="32">
                  <c:v>1.7313502950132703E-2</c:v>
                </c:pt>
                <c:pt idx="33">
                  <c:v>1.7464155876425386E-2</c:v>
                </c:pt>
                <c:pt idx="34">
                  <c:v>1.7585734361817901E-2</c:v>
                </c:pt>
                <c:pt idx="35">
                  <c:v>1.7678520380524809E-2</c:v>
                </c:pt>
                <c:pt idx="36">
                  <c:v>1.7742875394831881E-2</c:v>
                </c:pt>
                <c:pt idx="37">
                  <c:v>1.777923769959644E-2</c:v>
                </c:pt>
                <c:pt idx="38">
                  <c:v>1.7788119282668768E-2</c:v>
                </c:pt>
                <c:pt idx="39">
                  <c:v>1.7770102216362632E-2</c:v>
                </c:pt>
                <c:pt idx="40">
                  <c:v>1.7725834602132617E-2</c:v>
                </c:pt>
                <c:pt idx="41">
                  <c:v>1.7656026097463667E-2</c:v>
                </c:pt>
                <c:pt idx="42">
                  <c:v>1.7561443060774923E-2</c:v>
                </c:pt>
                <c:pt idx="43">
                  <c:v>1.7442903356329115E-2</c:v>
                </c:pt>
                <c:pt idx="44">
                  <c:v>1.7301270866901558E-2</c:v>
                </c:pt>
                <c:pt idx="45">
                  <c:v>1.7137449766839064E-2</c:v>
                </c:pt>
                <c:pt idx="46">
                  <c:v>1.6952378612163949E-2</c:v>
                </c:pt>
                <c:pt idx="47">
                  <c:v>1.6747024307357111E-2</c:v>
                </c:pt>
                <c:pt idx="48">
                  <c:v>1.6522376010252859E-2</c:v>
                </c:pt>
                <c:pt idx="49">
                  <c:v>1.6279439037173549E-2</c:v>
                </c:pt>
                <c:pt idx="50">
                  <c:v>1.6019228829801502E-2</c:v>
                </c:pt>
                <c:pt idx="51">
                  <c:v>1.5742765043597701E-2</c:v>
                </c:pt>
                <c:pt idx="52">
                  <c:v>1.5451065814604786E-2</c:v>
                </c:pt>
                <c:pt idx="53">
                  <c:v>1.5145142257621313E-2</c:v>
                </c:pt>
                <c:pt idx="54">
                  <c:v>1.4825993243807067E-2</c:v>
                </c:pt>
                <c:pt idx="55">
                  <c:v>1.4494600500232685E-2</c:v>
                </c:pt>
                <c:pt idx="56">
                  <c:v>1.4151924067624999E-2</c:v>
                </c:pt>
                <c:pt idx="57">
                  <c:v>1.379889814596047E-2</c:v>
                </c:pt>
                <c:pt idx="58">
                  <c:v>1.3436427350704216E-2</c:v>
                </c:pt>
                <c:pt idx="59">
                  <c:v>1.3065383395554298E-2</c:v>
                </c:pt>
                <c:pt idx="60">
                  <c:v>1.2686602210811193E-2</c:v>
                </c:pt>
                <c:pt idx="61">
                  <c:v>1.2300881499951177E-2</c:v>
                </c:pt>
                <c:pt idx="62">
                  <c:v>1.1908978730918285E-2</c:v>
                </c:pt>
                <c:pt idx="63">
                  <c:v>1.1511609553085778E-2</c:v>
                </c:pt>
                <c:pt idx="64">
                  <c:v>1.1109446625899966E-2</c:v>
                </c:pt>
                <c:pt idx="65">
                  <c:v>1.0703118840985792E-2</c:v>
                </c:pt>
                <c:pt idx="66">
                  <c:v>1.0293210915929774E-2</c:v>
                </c:pt>
                <c:pt idx="67">
                  <c:v>9.88026333519193E-3</c:v>
                </c:pt>
                <c:pt idx="68">
                  <c:v>9.4647726115053565E-3</c:v>
                </c:pt>
                <c:pt idx="69">
                  <c:v>9.0471918397493356E-3</c:v>
                </c:pt>
                <c:pt idx="70">
                  <c:v>8.6279315145728064E-3</c:v>
                </c:pt>
                <c:pt idx="71">
                  <c:v>8.2073605829036111E-3</c:v>
                </c:pt>
                <c:pt idx="72">
                  <c:v>7.7858077029122619E-3</c:v>
                </c:pt>
                <c:pt idx="73">
                  <c:v>7.3635626818627786E-3</c:v>
                </c:pt>
                <c:pt idx="74">
                  <c:v>6.9408780665408121E-3</c:v>
                </c:pt>
                <c:pt idx="75">
                  <c:v>6.5179708615666354E-3</c:v>
                </c:pt>
                <c:pt idx="76">
                  <c:v>6.0950243526801673E-3</c:v>
                </c:pt>
                <c:pt idx="77">
                  <c:v>5.6721900141467052E-3</c:v>
                </c:pt>
                <c:pt idx="78">
                  <c:v>5.2495894815195454E-3</c:v>
                </c:pt>
                <c:pt idx="79">
                  <c:v>4.8273165731930745E-3</c:v>
                </c:pt>
                <c:pt idx="80">
                  <c:v>4.4054393463903163E-3</c:v>
                </c:pt>
                <c:pt idx="81">
                  <c:v>3.9840021753615451E-3</c:v>
                </c:pt>
                <c:pt idx="82">
                  <c:v>3.5630278416968753E-3</c:v>
                </c:pt>
                <c:pt idx="83">
                  <c:v>3.1425196286199997E-3</c:v>
                </c:pt>
                <c:pt idx="84">
                  <c:v>2.7224634130285641E-3</c:v>
                </c:pt>
                <c:pt idx="85">
                  <c:v>2.3028297507349804E-3</c:v>
                </c:pt>
                <c:pt idx="86">
                  <c:v>1.883575951979688E-3</c:v>
                </c:pt>
                <c:pt idx="87">
                  <c:v>1.4646481456221383E-3</c:v>
                </c:pt>
                <c:pt idx="88">
                  <c:v>1.0459833316969203E-3</c:v>
                </c:pt>
                <c:pt idx="89">
                  <c:v>6.2751142302047702E-4</c:v>
                </c:pt>
                <c:pt idx="90">
                  <c:v>2.0915727739168055E-4</c:v>
                </c:pt>
                <c:pt idx="91">
                  <c:v>-2.0915727739168055E-4</c:v>
                </c:pt>
                <c:pt idx="92">
                  <c:v>-6.2751142302047702E-4</c:v>
                </c:pt>
                <c:pt idx="93">
                  <c:v>-1.0459833316969203E-3</c:v>
                </c:pt>
                <c:pt idx="94">
                  <c:v>-1.4646481456219718E-3</c:v>
                </c:pt>
                <c:pt idx="95">
                  <c:v>-1.8835759519798545E-3</c:v>
                </c:pt>
                <c:pt idx="96">
                  <c:v>-2.3028297507349804E-3</c:v>
                </c:pt>
                <c:pt idx="97">
                  <c:v>-2.7224634130285641E-3</c:v>
                </c:pt>
                <c:pt idx="98">
                  <c:v>-3.1425196286199997E-3</c:v>
                </c:pt>
                <c:pt idx="99">
                  <c:v>-3.5630278416968753E-3</c:v>
                </c:pt>
                <c:pt idx="100">
                  <c:v>-3.9840021753615451E-3</c:v>
                </c:pt>
                <c:pt idx="101">
                  <c:v>-4.4054393463903163E-3</c:v>
                </c:pt>
                <c:pt idx="102">
                  <c:v>-4.8273165731930745E-3</c:v>
                </c:pt>
                <c:pt idx="103">
                  <c:v>-5.2495894815193789E-3</c:v>
                </c:pt>
                <c:pt idx="104">
                  <c:v>-5.6721900141468717E-3</c:v>
                </c:pt>
                <c:pt idx="105">
                  <c:v>-6.0950243526800008E-3</c:v>
                </c:pt>
                <c:pt idx="106">
                  <c:v>-6.5179708615668019E-3</c:v>
                </c:pt>
                <c:pt idx="107">
                  <c:v>-6.9408780665409786E-3</c:v>
                </c:pt>
                <c:pt idx="108">
                  <c:v>-7.3635626818626121E-3</c:v>
                </c:pt>
                <c:pt idx="109">
                  <c:v>-7.7858077029124284E-3</c:v>
                </c:pt>
                <c:pt idx="110">
                  <c:v>-8.2073605829034446E-3</c:v>
                </c:pt>
                <c:pt idx="111">
                  <c:v>-8.6279315145729729E-3</c:v>
                </c:pt>
                <c:pt idx="112">
                  <c:v>-9.0471918397491691E-3</c:v>
                </c:pt>
                <c:pt idx="113">
                  <c:v>-9.4647726115053565E-3</c:v>
                </c:pt>
                <c:pt idx="114">
                  <c:v>-9.88026333519193E-3</c:v>
                </c:pt>
                <c:pt idx="115">
                  <c:v>-1.0293210915929774E-2</c:v>
                </c:pt>
                <c:pt idx="116">
                  <c:v>-1.0703118840985792E-2</c:v>
                </c:pt>
                <c:pt idx="117">
                  <c:v>-1.1109446625900132E-2</c:v>
                </c:pt>
                <c:pt idx="118">
                  <c:v>-1.1511609553085611E-2</c:v>
                </c:pt>
                <c:pt idx="119">
                  <c:v>-1.1908978730918451E-2</c:v>
                </c:pt>
                <c:pt idx="120">
                  <c:v>-1.2300881499951344E-2</c:v>
                </c:pt>
                <c:pt idx="121">
                  <c:v>-1.268660221081086E-2</c:v>
                </c:pt>
                <c:pt idx="122">
                  <c:v>-1.3065383395554464E-2</c:v>
                </c:pt>
                <c:pt idx="123">
                  <c:v>-1.343642735070405E-2</c:v>
                </c:pt>
                <c:pt idx="124">
                  <c:v>-1.3798898145960636E-2</c:v>
                </c:pt>
                <c:pt idx="125">
                  <c:v>-1.4151924067624666E-2</c:v>
                </c:pt>
                <c:pt idx="126">
                  <c:v>-1.4494600500232852E-2</c:v>
                </c:pt>
                <c:pt idx="127">
                  <c:v>-1.4825993243807317E-2</c:v>
                </c:pt>
                <c:pt idx="128">
                  <c:v>-1.5145142257621064E-2</c:v>
                </c:pt>
                <c:pt idx="129">
                  <c:v>-1.5451065814605036E-2</c:v>
                </c:pt>
                <c:pt idx="130">
                  <c:v>-1.5742765043597451E-2</c:v>
                </c:pt>
                <c:pt idx="131">
                  <c:v>-1.6019228829801752E-2</c:v>
                </c:pt>
                <c:pt idx="132">
                  <c:v>-1.6279439037173216E-2</c:v>
                </c:pt>
                <c:pt idx="133">
                  <c:v>-1.6522376010253026E-2</c:v>
                </c:pt>
                <c:pt idx="134">
                  <c:v>-1.6747024307356945E-2</c:v>
                </c:pt>
                <c:pt idx="135">
                  <c:v>-1.6952378612164198E-2</c:v>
                </c:pt>
                <c:pt idx="136">
                  <c:v>-1.713744976683873E-2</c:v>
                </c:pt>
                <c:pt idx="137">
                  <c:v>-1.7301270866901725E-2</c:v>
                </c:pt>
                <c:pt idx="138">
                  <c:v>-1.7442903356329281E-2</c:v>
                </c:pt>
                <c:pt idx="139">
                  <c:v>-1.7561443060774756E-2</c:v>
                </c:pt>
                <c:pt idx="140">
                  <c:v>-1.7656026097463917E-2</c:v>
                </c:pt>
                <c:pt idx="141">
                  <c:v>-1.7725834602132368E-2</c:v>
                </c:pt>
                <c:pt idx="142">
                  <c:v>-1.7770102216363048E-2</c:v>
                </c:pt>
                <c:pt idx="143">
                  <c:v>-1.7788119282668186E-2</c:v>
                </c:pt>
                <c:pt idx="144">
                  <c:v>-1.7779237699596689E-2</c:v>
                </c:pt>
                <c:pt idx="145">
                  <c:v>-1.7742875394831714E-2</c:v>
                </c:pt>
                <c:pt idx="146">
                  <c:v>-1.7678520380524892E-2</c:v>
                </c:pt>
                <c:pt idx="147">
                  <c:v>-1.7585734361818151E-2</c:v>
                </c:pt>
                <c:pt idx="148">
                  <c:v>-1.7464155876425136E-2</c:v>
                </c:pt>
                <c:pt idx="149">
                  <c:v>-1.7313502950132953E-2</c:v>
                </c:pt>
                <c:pt idx="150">
                  <c:v>-1.713357525993088E-2</c:v>
                </c:pt>
                <c:pt idx="151">
                  <c:v>-1.6924255803043201E-2</c:v>
                </c:pt>
                <c:pt idx="152">
                  <c:v>-1.6685512076312414E-2</c:v>
                </c:pt>
                <c:pt idx="153">
                  <c:v>-1.6417396775976686E-2</c:v>
                </c:pt>
                <c:pt idx="154">
                  <c:v>-1.6120048032915127E-2</c:v>
                </c:pt>
                <c:pt idx="155">
                  <c:v>-1.5793689202722921E-2</c:v>
                </c:pt>
                <c:pt idx="156">
                  <c:v>-1.5438628233591267E-2</c:v>
                </c:pt>
                <c:pt idx="157">
                  <c:v>-1.5055256637823887E-2</c:v>
                </c:pt>
                <c:pt idx="158">
                  <c:v>-1.4644048094940597E-2</c:v>
                </c:pt>
                <c:pt idx="159">
                  <c:v>-1.4205556715774906E-2</c:v>
                </c:pt>
                <c:pt idx="160">
                  <c:v>-1.3740414997726165E-2</c:v>
                </c:pt>
                <c:pt idx="161">
                  <c:v>-1.3249331501524797E-2</c:v>
                </c:pt>
                <c:pt idx="162">
                  <c:v>-1.2733088279490351E-2</c:v>
                </c:pt>
                <c:pt idx="163">
                  <c:v>-1.2192538084453385E-2</c:v>
                </c:pt>
                <c:pt idx="164">
                  <c:v>-1.1628601387291229E-2</c:v>
                </c:pt>
                <c:pt idx="165">
                  <c:v>-1.104226322947615E-2</c:v>
                </c:pt>
                <c:pt idx="166">
                  <c:v>-1.0434569935280111E-2</c:v>
                </c:pt>
                <c:pt idx="167">
                  <c:v>-9.8066257062795793E-3</c:v>
                </c:pt>
                <c:pt idx="168">
                  <c:v>-9.159589118746661E-3</c:v>
                </c:pt>
                <c:pt idx="169">
                  <c:v>-8.4946695423524874E-3</c:v>
                </c:pt>
                <c:pt idx="170">
                  <c:v>-7.8131234964469703E-3</c:v>
                </c:pt>
                <c:pt idx="171">
                  <c:v>-7.1162509580692604E-3</c:v>
                </c:pt>
                <c:pt idx="172">
                  <c:v>-6.4053916337469888E-3</c:v>
                </c:pt>
                <c:pt idx="173">
                  <c:v>-5.681921205223304E-3</c:v>
                </c:pt>
                <c:pt idx="174">
                  <c:v>-4.9472475573596438E-3</c:v>
                </c:pt>
                <c:pt idx="175">
                  <c:v>-4.2028069948083571E-3</c:v>
                </c:pt>
                <c:pt idx="176">
                  <c:v>-3.4500604524613024E-3</c:v>
                </c:pt>
                <c:pt idx="177">
                  <c:v>-2.6904897033414804E-3</c:v>
                </c:pt>
                <c:pt idx="178">
                  <c:v>-1.9255935663700084E-3</c:v>
                </c:pt>
                <c:pt idx="179">
                  <c:v>-1.1568841154360309E-3</c:v>
                </c:pt>
                <c:pt idx="180">
                  <c:v>-3.8588289035546404E-4</c:v>
                </c:pt>
                <c:pt idx="181">
                  <c:v>3.8588289035546404E-4</c:v>
                </c:pt>
                <c:pt idx="182">
                  <c:v>1.1568841154360309E-3</c:v>
                </c:pt>
                <c:pt idx="183">
                  <c:v>1.9255935663700084E-3</c:v>
                </c:pt>
                <c:pt idx="184">
                  <c:v>2.6904897033414804E-3</c:v>
                </c:pt>
                <c:pt idx="185">
                  <c:v>3.4500604524613024E-3</c:v>
                </c:pt>
                <c:pt idx="186">
                  <c:v>4.2028069948083571E-3</c:v>
                </c:pt>
                <c:pt idx="187">
                  <c:v>4.9472475573596438E-3</c:v>
                </c:pt>
                <c:pt idx="188">
                  <c:v>5.681921205223304E-3</c:v>
                </c:pt>
                <c:pt idx="189">
                  <c:v>6.4053916337469888E-3</c:v>
                </c:pt>
                <c:pt idx="190">
                  <c:v>7.1162509580692604E-3</c:v>
                </c:pt>
                <c:pt idx="191">
                  <c:v>7.8131234964469703E-3</c:v>
                </c:pt>
                <c:pt idx="192">
                  <c:v>8.4946695423524874E-3</c:v>
                </c:pt>
                <c:pt idx="193">
                  <c:v>9.159589118746661E-3</c:v>
                </c:pt>
                <c:pt idx="194">
                  <c:v>9.8066257062795793E-3</c:v>
                </c:pt>
                <c:pt idx="195">
                  <c:v>1.0434569935280111E-2</c:v>
                </c:pt>
                <c:pt idx="196">
                  <c:v>1.104226322947615E-2</c:v>
                </c:pt>
                <c:pt idx="197">
                  <c:v>1.1628601387291229E-2</c:v>
                </c:pt>
                <c:pt idx="198">
                  <c:v>1.2192538084453385E-2</c:v>
                </c:pt>
                <c:pt idx="199">
                  <c:v>1.2733088279490351E-2</c:v>
                </c:pt>
                <c:pt idx="200">
                  <c:v>1.3249331501524797E-2</c:v>
                </c:pt>
                <c:pt idx="201">
                  <c:v>1.3740414997726165E-2</c:v>
                </c:pt>
                <c:pt idx="202">
                  <c:v>1.4205556715774906E-2</c:v>
                </c:pt>
                <c:pt idx="203">
                  <c:v>1.4644048094940597E-2</c:v>
                </c:pt>
                <c:pt idx="204">
                  <c:v>1.5055256637823887E-2</c:v>
                </c:pt>
                <c:pt idx="205">
                  <c:v>1.5438628233591267E-2</c:v>
                </c:pt>
                <c:pt idx="206">
                  <c:v>1.5793689202722921E-2</c:v>
                </c:pt>
                <c:pt idx="207">
                  <c:v>1.6120048032915127E-2</c:v>
                </c:pt>
                <c:pt idx="208">
                  <c:v>1.6417396775976686E-2</c:v>
                </c:pt>
                <c:pt idx="209">
                  <c:v>1.6685512076312414E-2</c:v>
                </c:pt>
                <c:pt idx="210">
                  <c:v>1.6924255803043201E-2</c:v>
                </c:pt>
                <c:pt idx="211">
                  <c:v>1.713357525993088E-2</c:v>
                </c:pt>
                <c:pt idx="212">
                  <c:v>1.7313502950132953E-2</c:v>
                </c:pt>
                <c:pt idx="213">
                  <c:v>1.7464155876425136E-2</c:v>
                </c:pt>
                <c:pt idx="214">
                  <c:v>1.7585734361818151E-2</c:v>
                </c:pt>
                <c:pt idx="215">
                  <c:v>1.7678520380524892E-2</c:v>
                </c:pt>
                <c:pt idx="216">
                  <c:v>1.7742875394831714E-2</c:v>
                </c:pt>
                <c:pt idx="217">
                  <c:v>1.7779237699596689E-2</c:v>
                </c:pt>
                <c:pt idx="218">
                  <c:v>1.7788119282668186E-2</c:v>
                </c:pt>
                <c:pt idx="219">
                  <c:v>1.7770102216363048E-2</c:v>
                </c:pt>
                <c:pt idx="220">
                  <c:v>1.7725834602132368E-2</c:v>
                </c:pt>
                <c:pt idx="221">
                  <c:v>1.7656026097463917E-2</c:v>
                </c:pt>
                <c:pt idx="222">
                  <c:v>1.7561443060774756E-2</c:v>
                </c:pt>
                <c:pt idx="223">
                  <c:v>1.7442903356329281E-2</c:v>
                </c:pt>
                <c:pt idx="224">
                  <c:v>1.7301270866901725E-2</c:v>
                </c:pt>
                <c:pt idx="225">
                  <c:v>1.713744976683873E-2</c:v>
                </c:pt>
                <c:pt idx="226">
                  <c:v>1.6952378612164198E-2</c:v>
                </c:pt>
                <c:pt idx="227">
                  <c:v>1.6747024307356945E-2</c:v>
                </c:pt>
                <c:pt idx="228">
                  <c:v>1.6522376010253026E-2</c:v>
                </c:pt>
                <c:pt idx="229">
                  <c:v>1.6279439037173216E-2</c:v>
                </c:pt>
                <c:pt idx="230">
                  <c:v>1.6019228829801752E-2</c:v>
                </c:pt>
                <c:pt idx="231">
                  <c:v>1.5742765043597451E-2</c:v>
                </c:pt>
                <c:pt idx="232">
                  <c:v>1.5451065814605036E-2</c:v>
                </c:pt>
                <c:pt idx="233">
                  <c:v>1.5145142257621064E-2</c:v>
                </c:pt>
                <c:pt idx="234">
                  <c:v>1.4825993243807317E-2</c:v>
                </c:pt>
                <c:pt idx="235">
                  <c:v>1.4494600500232852E-2</c:v>
                </c:pt>
                <c:pt idx="236">
                  <c:v>1.4151924067624666E-2</c:v>
                </c:pt>
                <c:pt idx="237">
                  <c:v>1.3798898145960636E-2</c:v>
                </c:pt>
                <c:pt idx="238">
                  <c:v>1.343642735070405E-2</c:v>
                </c:pt>
                <c:pt idx="239">
                  <c:v>1.3065383395554464E-2</c:v>
                </c:pt>
                <c:pt idx="240">
                  <c:v>1.268660221081086E-2</c:v>
                </c:pt>
                <c:pt idx="241">
                  <c:v>1.2300881499951344E-2</c:v>
                </c:pt>
                <c:pt idx="242">
                  <c:v>1.1908978730918451E-2</c:v>
                </c:pt>
                <c:pt idx="243">
                  <c:v>1.1511609553085611E-2</c:v>
                </c:pt>
                <c:pt idx="244">
                  <c:v>1.1109446625900132E-2</c:v>
                </c:pt>
                <c:pt idx="245">
                  <c:v>1.0703118840985792E-2</c:v>
                </c:pt>
                <c:pt idx="246">
                  <c:v>1.0293210915929774E-2</c:v>
                </c:pt>
                <c:pt idx="247">
                  <c:v>9.88026333519193E-3</c:v>
                </c:pt>
                <c:pt idx="248">
                  <c:v>9.4647726115053565E-3</c:v>
                </c:pt>
                <c:pt idx="249">
                  <c:v>9.0471918397491691E-3</c:v>
                </c:pt>
                <c:pt idx="250">
                  <c:v>8.6279315145729729E-3</c:v>
                </c:pt>
                <c:pt idx="251">
                  <c:v>8.2073605829034446E-3</c:v>
                </c:pt>
                <c:pt idx="252">
                  <c:v>7.7858077029124284E-3</c:v>
                </c:pt>
                <c:pt idx="253">
                  <c:v>7.3635626818626121E-3</c:v>
                </c:pt>
                <c:pt idx="254">
                  <c:v>6.9408780665409786E-3</c:v>
                </c:pt>
                <c:pt idx="255">
                  <c:v>6.5179708615668019E-3</c:v>
                </c:pt>
                <c:pt idx="256">
                  <c:v>6.0950243526800008E-3</c:v>
                </c:pt>
                <c:pt idx="257">
                  <c:v>5.6721900141468717E-3</c:v>
                </c:pt>
                <c:pt idx="258">
                  <c:v>5.2495894815193789E-3</c:v>
                </c:pt>
                <c:pt idx="259">
                  <c:v>4.8273165731930745E-3</c:v>
                </c:pt>
                <c:pt idx="260">
                  <c:v>4.4054393463903163E-3</c:v>
                </c:pt>
                <c:pt idx="261">
                  <c:v>3.9840021753615451E-3</c:v>
                </c:pt>
                <c:pt idx="262">
                  <c:v>3.5630278416968753E-3</c:v>
                </c:pt>
                <c:pt idx="263">
                  <c:v>3.1425196286199997E-3</c:v>
                </c:pt>
                <c:pt idx="264">
                  <c:v>2.7224634130285641E-3</c:v>
                </c:pt>
                <c:pt idx="265">
                  <c:v>2.3028297507349804E-3</c:v>
                </c:pt>
                <c:pt idx="266">
                  <c:v>1.8835759519798545E-3</c:v>
                </c:pt>
                <c:pt idx="267">
                  <c:v>1.4646481456219718E-3</c:v>
                </c:pt>
                <c:pt idx="268">
                  <c:v>1.0459833316969203E-3</c:v>
                </c:pt>
                <c:pt idx="269">
                  <c:v>6.2751142302047702E-4</c:v>
                </c:pt>
                <c:pt idx="270">
                  <c:v>2.0915727739168055E-4</c:v>
                </c:pt>
                <c:pt idx="271">
                  <c:v>-2.0915727739168055E-4</c:v>
                </c:pt>
                <c:pt idx="272">
                  <c:v>-6.2751142302047702E-4</c:v>
                </c:pt>
                <c:pt idx="273">
                  <c:v>-1.0459833316969203E-3</c:v>
                </c:pt>
                <c:pt idx="274">
                  <c:v>-1.4646481456221383E-3</c:v>
                </c:pt>
                <c:pt idx="275">
                  <c:v>-1.883575951979688E-3</c:v>
                </c:pt>
                <c:pt idx="276">
                  <c:v>-2.3028297507349804E-3</c:v>
                </c:pt>
                <c:pt idx="277">
                  <c:v>-2.7224634130285641E-3</c:v>
                </c:pt>
                <c:pt idx="278">
                  <c:v>-3.1425196286199997E-3</c:v>
                </c:pt>
                <c:pt idx="279">
                  <c:v>-3.5630278416968753E-3</c:v>
                </c:pt>
                <c:pt idx="280">
                  <c:v>-3.9840021753615451E-3</c:v>
                </c:pt>
                <c:pt idx="281">
                  <c:v>-4.4054393463903163E-3</c:v>
                </c:pt>
                <c:pt idx="282">
                  <c:v>-4.8273165731930745E-3</c:v>
                </c:pt>
                <c:pt idx="283">
                  <c:v>-5.2495894815195454E-3</c:v>
                </c:pt>
                <c:pt idx="284">
                  <c:v>-5.6721900141467052E-3</c:v>
                </c:pt>
                <c:pt idx="285">
                  <c:v>-6.0950243526801673E-3</c:v>
                </c:pt>
                <c:pt idx="286">
                  <c:v>-6.5179708615666354E-3</c:v>
                </c:pt>
                <c:pt idx="287">
                  <c:v>-6.9408780665408121E-3</c:v>
                </c:pt>
                <c:pt idx="288">
                  <c:v>-7.3635626818627786E-3</c:v>
                </c:pt>
                <c:pt idx="289">
                  <c:v>-7.7858077029122619E-3</c:v>
                </c:pt>
                <c:pt idx="290">
                  <c:v>-8.2073605829036111E-3</c:v>
                </c:pt>
                <c:pt idx="291">
                  <c:v>-8.6279315145728064E-3</c:v>
                </c:pt>
                <c:pt idx="292">
                  <c:v>-9.0471918397493356E-3</c:v>
                </c:pt>
                <c:pt idx="293">
                  <c:v>-9.4647726115053565E-3</c:v>
                </c:pt>
                <c:pt idx="294">
                  <c:v>-9.88026333519193E-3</c:v>
                </c:pt>
                <c:pt idx="295">
                  <c:v>-1.0293210915929774E-2</c:v>
                </c:pt>
                <c:pt idx="296">
                  <c:v>-1.0703118840985792E-2</c:v>
                </c:pt>
                <c:pt idx="297">
                  <c:v>-1.1109446625899966E-2</c:v>
                </c:pt>
                <c:pt idx="298">
                  <c:v>-1.1511609553085778E-2</c:v>
                </c:pt>
                <c:pt idx="299">
                  <c:v>-1.1908978730918285E-2</c:v>
                </c:pt>
                <c:pt idx="300">
                  <c:v>-1.2300881499951177E-2</c:v>
                </c:pt>
                <c:pt idx="301">
                  <c:v>-1.2686602210811193E-2</c:v>
                </c:pt>
                <c:pt idx="302">
                  <c:v>-1.3065383395554298E-2</c:v>
                </c:pt>
                <c:pt idx="303">
                  <c:v>-1.3436427350704216E-2</c:v>
                </c:pt>
                <c:pt idx="304">
                  <c:v>-1.379889814596047E-2</c:v>
                </c:pt>
                <c:pt idx="305">
                  <c:v>-1.4151924067624999E-2</c:v>
                </c:pt>
                <c:pt idx="306">
                  <c:v>-1.4494600500232685E-2</c:v>
                </c:pt>
                <c:pt idx="307">
                  <c:v>-1.4825993243807067E-2</c:v>
                </c:pt>
                <c:pt idx="308">
                  <c:v>-1.5145142257621313E-2</c:v>
                </c:pt>
                <c:pt idx="309">
                  <c:v>-1.5451065814604786E-2</c:v>
                </c:pt>
                <c:pt idx="310">
                  <c:v>-1.5742765043597701E-2</c:v>
                </c:pt>
                <c:pt idx="311">
                  <c:v>-1.6019228829801502E-2</c:v>
                </c:pt>
                <c:pt idx="312">
                  <c:v>-1.6279439037173549E-2</c:v>
                </c:pt>
                <c:pt idx="313">
                  <c:v>-1.6522376010252859E-2</c:v>
                </c:pt>
                <c:pt idx="314">
                  <c:v>-1.6747024307357111E-2</c:v>
                </c:pt>
                <c:pt idx="315">
                  <c:v>-1.6952378612163949E-2</c:v>
                </c:pt>
                <c:pt idx="316">
                  <c:v>-1.7137449766839064E-2</c:v>
                </c:pt>
                <c:pt idx="317">
                  <c:v>-1.7301270866901558E-2</c:v>
                </c:pt>
                <c:pt idx="318">
                  <c:v>-1.7442903356329115E-2</c:v>
                </c:pt>
                <c:pt idx="319">
                  <c:v>-1.7561443060774923E-2</c:v>
                </c:pt>
                <c:pt idx="320">
                  <c:v>-1.7656026097463667E-2</c:v>
                </c:pt>
                <c:pt idx="321">
                  <c:v>-1.7725834602132617E-2</c:v>
                </c:pt>
                <c:pt idx="322">
                  <c:v>-1.7770102216362632E-2</c:v>
                </c:pt>
                <c:pt idx="323">
                  <c:v>-1.7788119282668768E-2</c:v>
                </c:pt>
                <c:pt idx="324">
                  <c:v>-1.777923769959644E-2</c:v>
                </c:pt>
                <c:pt idx="325">
                  <c:v>-1.7742875394831881E-2</c:v>
                </c:pt>
                <c:pt idx="326">
                  <c:v>-1.7678520380524809E-2</c:v>
                </c:pt>
                <c:pt idx="327">
                  <c:v>-1.7585734361817901E-2</c:v>
                </c:pt>
                <c:pt idx="328">
                  <c:v>-1.7464155876425386E-2</c:v>
                </c:pt>
                <c:pt idx="329">
                  <c:v>-1.7313502950132703E-2</c:v>
                </c:pt>
                <c:pt idx="330">
                  <c:v>-1.713357525993113E-2</c:v>
                </c:pt>
                <c:pt idx="331">
                  <c:v>-1.6924255803043076E-2</c:v>
                </c:pt>
                <c:pt idx="332">
                  <c:v>-1.6685512076312664E-2</c:v>
                </c:pt>
                <c:pt idx="333">
                  <c:v>-1.6417396775976437E-2</c:v>
                </c:pt>
                <c:pt idx="334">
                  <c:v>-1.6120048032915377E-2</c:v>
                </c:pt>
                <c:pt idx="335">
                  <c:v>-1.5793689202722755E-2</c:v>
                </c:pt>
                <c:pt idx="336">
                  <c:v>-1.5438628233591142E-2</c:v>
                </c:pt>
                <c:pt idx="337">
                  <c:v>-1.5055256637824053E-2</c:v>
                </c:pt>
                <c:pt idx="338">
                  <c:v>-1.464404809494043E-2</c:v>
                </c:pt>
                <c:pt idx="339">
                  <c:v>-1.4205556715775072E-2</c:v>
                </c:pt>
                <c:pt idx="340">
                  <c:v>-1.3740414997726061E-2</c:v>
                </c:pt>
                <c:pt idx="341">
                  <c:v>-1.3249331501524943E-2</c:v>
                </c:pt>
                <c:pt idx="342">
                  <c:v>-1.2733088279490247E-2</c:v>
                </c:pt>
                <c:pt idx="343">
                  <c:v>-1.219253808445353E-2</c:v>
                </c:pt>
                <c:pt idx="344">
                  <c:v>-1.1628601387291146E-2</c:v>
                </c:pt>
                <c:pt idx="345">
                  <c:v>-1.1042263229475983E-2</c:v>
                </c:pt>
                <c:pt idx="346">
                  <c:v>-1.0434569935280226E-2</c:v>
                </c:pt>
                <c:pt idx="347">
                  <c:v>-9.8066257062791942E-3</c:v>
                </c:pt>
                <c:pt idx="348">
                  <c:v>-9.1595891187471502E-3</c:v>
                </c:pt>
                <c:pt idx="349">
                  <c:v>-8.4946695423523781E-3</c:v>
                </c:pt>
                <c:pt idx="350">
                  <c:v>-7.8131234964470275E-3</c:v>
                </c:pt>
                <c:pt idx="351">
                  <c:v>-7.1162509580692604E-3</c:v>
                </c:pt>
                <c:pt idx="352">
                  <c:v>-6.4053916337469888E-3</c:v>
                </c:pt>
                <c:pt idx="353">
                  <c:v>-5.681921205223304E-3</c:v>
                </c:pt>
                <c:pt idx="354">
                  <c:v>-4.9472475573595917E-3</c:v>
                </c:pt>
                <c:pt idx="355">
                  <c:v>-4.2028069948084092E-3</c:v>
                </c:pt>
                <c:pt idx="356">
                  <c:v>-3.4500604524612477E-3</c:v>
                </c:pt>
                <c:pt idx="357">
                  <c:v>-2.6904897033415351E-3</c:v>
                </c:pt>
                <c:pt idx="358">
                  <c:v>-1.9255935663700084E-3</c:v>
                </c:pt>
                <c:pt idx="359">
                  <c:v>-1.1568841154360309E-3</c:v>
                </c:pt>
                <c:pt idx="360">
                  <c:v>-3.8588289035546404E-4</c:v>
                </c:pt>
              </c:numCache>
            </c:numRef>
          </c:yVal>
          <c:smooth val="0"/>
          <c:extLst>
            <c:ext xmlns:c16="http://schemas.microsoft.com/office/drawing/2014/chart" uri="{C3380CC4-5D6E-409C-BE32-E72D297353CC}">
              <c16:uniqueId val="{00000001-2FD3-4534-B8BD-2361D24C97A9}"/>
            </c:ext>
          </c:extLst>
        </c:ser>
        <c:ser>
          <c:idx val="2"/>
          <c:order val="2"/>
          <c:tx>
            <c:v>6000rpm</c:v>
          </c:tx>
          <c:spPr>
            <a:ln w="25400" cap="rnd">
              <a:noFill/>
              <a:round/>
            </a:ln>
            <a:effectLst/>
          </c:spPr>
          <c:marker>
            <c:symbol val="circle"/>
            <c:size val="5"/>
            <c:spPr>
              <a:solidFill>
                <a:schemeClr val="accent3"/>
              </a:solidFill>
              <a:ln w="9525">
                <a:solidFill>
                  <a:schemeClr val="accent3"/>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(Inlet)'!$I$2:$I$362</c:f>
              <c:numCache>
                <c:formatCode>0.00E+00</c:formatCode>
                <c:ptCount val="361"/>
                <c:pt idx="0">
                  <c:v>0</c:v>
                </c:pt>
                <c:pt idx="1">
                  <c:v>5.7882433553319609E-4</c:v>
                </c:pt>
                <c:pt idx="2">
                  <c:v>1.7353261731540464E-3</c:v>
                </c:pt>
                <c:pt idx="3">
                  <c:v>2.8883903495550128E-3</c:v>
                </c:pt>
                <c:pt idx="4">
                  <c:v>4.0357345550123026E-3</c:v>
                </c:pt>
                <c:pt idx="5">
                  <c:v>5.175090678691872E-3</c:v>
                </c:pt>
                <c:pt idx="6">
                  <c:v>6.3042104922126137E-3</c:v>
                </c:pt>
                <c:pt idx="7">
                  <c:v>7.420871336039388E-3</c:v>
                </c:pt>
                <c:pt idx="8">
                  <c:v>8.5228818078349564E-3</c:v>
                </c:pt>
                <c:pt idx="9">
                  <c:v>9.6080874506204832E-3</c:v>
                </c:pt>
                <c:pt idx="10">
                  <c:v>1.0674376437103891E-2</c:v>
                </c:pt>
                <c:pt idx="11">
                  <c:v>1.1719685244670541E-2</c:v>
                </c:pt>
                <c:pt idx="12">
                  <c:v>1.2742004313528567E-2</c:v>
                </c:pt>
                <c:pt idx="13">
                  <c:v>1.3739383678120725E-2</c:v>
                </c:pt>
                <c:pt idx="14">
                  <c:v>1.4709938559418791E-2</c:v>
                </c:pt>
                <c:pt idx="15">
                  <c:v>1.5651854902920339E-2</c:v>
                </c:pt>
                <c:pt idx="16">
                  <c:v>1.6563394844213975E-2</c:v>
                </c:pt>
                <c:pt idx="17">
                  <c:v>1.7442902080936719E-2</c:v>
                </c:pt>
                <c:pt idx="18">
                  <c:v>1.8288807126680295E-2</c:v>
                </c:pt>
                <c:pt idx="19">
                  <c:v>1.909963241923537E-2</c:v>
                </c:pt>
                <c:pt idx="20">
                  <c:v>1.9873997252287414E-2</c:v>
                </c:pt>
                <c:pt idx="21">
                  <c:v>2.0610622496589091E-2</c:v>
                </c:pt>
                <c:pt idx="22">
                  <c:v>2.1308335073662608E-2</c:v>
                </c:pt>
                <c:pt idx="23">
                  <c:v>2.1966072142410645E-2</c:v>
                </c:pt>
                <c:pt idx="24">
                  <c:v>2.258288495673608E-2</c:v>
                </c:pt>
                <c:pt idx="25">
                  <c:v>2.3157942350386714E-2</c:v>
                </c:pt>
                <c:pt idx="26">
                  <c:v>2.3690533804084132E-2</c:v>
                </c:pt>
                <c:pt idx="27">
                  <c:v>2.4180072049373065E-2</c:v>
                </c:pt>
                <c:pt idx="28">
                  <c:v>2.4626095163964655E-2</c:v>
                </c:pt>
                <c:pt idx="29">
                  <c:v>2.5028268114468996E-2</c:v>
                </c:pt>
                <c:pt idx="30">
                  <c:v>2.5386383704564613E-2</c:v>
                </c:pt>
                <c:pt idx="31">
                  <c:v>2.5700362889896695E-2</c:v>
                </c:pt>
                <c:pt idx="32">
                  <c:v>2.5970254425199055E-2</c:v>
                </c:pt>
                <c:pt idx="33">
                  <c:v>2.6196233814638079E-2</c:v>
                </c:pt>
                <c:pt idx="34">
                  <c:v>2.6378601542726851E-2</c:v>
                </c:pt>
                <c:pt idx="35">
                  <c:v>2.6517780570787214E-2</c:v>
                </c:pt>
                <c:pt idx="36">
                  <c:v>2.6614313092247821E-2</c:v>
                </c:pt>
                <c:pt idx="37">
                  <c:v>2.6668856549394659E-2</c:v>
                </c:pt>
                <c:pt idx="38">
                  <c:v>2.6682178924003153E-2</c:v>
                </c:pt>
                <c:pt idx="39">
                  <c:v>2.6655153324543948E-2</c:v>
                </c:pt>
                <c:pt idx="40">
                  <c:v>2.6588751903198926E-2</c:v>
                </c:pt>
                <c:pt idx="41">
                  <c:v>2.6484039146195501E-2</c:v>
                </c:pt>
                <c:pt idx="42">
                  <c:v>2.6342164591162384E-2</c:v>
                </c:pt>
                <c:pt idx="43">
                  <c:v>2.6164355034493672E-2</c:v>
                </c:pt>
                <c:pt idx="44">
                  <c:v>2.5951906300352337E-2</c:v>
                </c:pt>
                <c:pt idx="45">
                  <c:v>2.5706174650258595E-2</c:v>
                </c:pt>
                <c:pt idx="46">
                  <c:v>2.5428567918245923E-2</c:v>
                </c:pt>
                <c:pt idx="47">
                  <c:v>2.5120536461035667E-2</c:v>
                </c:pt>
                <c:pt idx="48">
                  <c:v>2.4783564015379289E-2</c:v>
                </c:pt>
                <c:pt idx="49">
                  <c:v>2.4419158555760323E-2</c:v>
                </c:pt>
                <c:pt idx="50">
                  <c:v>2.4028843244702253E-2</c:v>
                </c:pt>
                <c:pt idx="51">
                  <c:v>2.3614147565396551E-2</c:v>
                </c:pt>
                <c:pt idx="52">
                  <c:v>2.317659872190718E-2</c:v>
                </c:pt>
                <c:pt idx="53">
                  <c:v>2.271771338643197E-2</c:v>
                </c:pt>
                <c:pt idx="54">
                  <c:v>2.2238989865710601E-2</c:v>
                </c:pt>
                <c:pt idx="55">
                  <c:v>2.1741900750349027E-2</c:v>
                </c:pt>
                <c:pt idx="56">
                  <c:v>2.1227886101437499E-2</c:v>
                </c:pt>
                <c:pt idx="57">
                  <c:v>2.0698347218940705E-2</c:v>
                </c:pt>
                <c:pt idx="58">
                  <c:v>2.0154641026056325E-2</c:v>
                </c:pt>
                <c:pt idx="59">
                  <c:v>1.9598075093331446E-2</c:v>
                </c:pt>
                <c:pt idx="60">
                  <c:v>1.902990331621679E-2</c:v>
                </c:pt>
                <c:pt idx="61">
                  <c:v>1.8451322249926766E-2</c:v>
                </c:pt>
                <c:pt idx="62">
                  <c:v>1.7863468096377427E-2</c:v>
                </c:pt>
                <c:pt idx="63">
                  <c:v>1.7267414329628666E-2</c:v>
                </c:pt>
                <c:pt idx="64">
                  <c:v>1.6664169938849949E-2</c:v>
                </c:pt>
                <c:pt idx="65">
                  <c:v>1.6054678261478689E-2</c:v>
                </c:pt>
                <c:pt idx="66">
                  <c:v>1.543981637389466E-2</c:v>
                </c:pt>
                <c:pt idx="67">
                  <c:v>1.4820395002787895E-2</c:v>
                </c:pt>
                <c:pt idx="68">
                  <c:v>1.4197158917258035E-2</c:v>
                </c:pt>
                <c:pt idx="69">
                  <c:v>1.3570787759624003E-2</c:v>
                </c:pt>
                <c:pt idx="70">
                  <c:v>1.294189727185921E-2</c:v>
                </c:pt>
                <c:pt idx="71">
                  <c:v>1.2311040874355417E-2</c:v>
                </c:pt>
                <c:pt idx="72">
                  <c:v>1.1678711554368393E-2</c:v>
                </c:pt>
                <c:pt idx="73">
                  <c:v>1.1045344022794168E-2</c:v>
                </c:pt>
                <c:pt idx="74">
                  <c:v>1.0411317099811218E-2</c:v>
                </c:pt>
                <c:pt idx="75">
                  <c:v>9.7769562923499531E-3</c:v>
                </c:pt>
                <c:pt idx="76">
                  <c:v>9.1425365290202509E-3</c:v>
                </c:pt>
                <c:pt idx="77">
                  <c:v>8.5082850212200578E-3</c:v>
                </c:pt>
                <c:pt idx="78">
                  <c:v>7.8743842222793181E-3</c:v>
                </c:pt>
                <c:pt idx="79">
                  <c:v>7.2409748597896118E-3</c:v>
                </c:pt>
                <c:pt idx="80">
                  <c:v>6.6081590195854745E-3</c:v>
                </c:pt>
                <c:pt idx="81">
                  <c:v>5.9760032630423177E-3</c:v>
                </c:pt>
                <c:pt idx="82">
                  <c:v>5.3445417625453129E-3</c:v>
                </c:pt>
                <c:pt idx="83">
                  <c:v>4.7137794429299995E-3</c:v>
                </c:pt>
                <c:pt idx="84">
                  <c:v>4.0836951195428461E-3</c:v>
                </c:pt>
                <c:pt idx="85">
                  <c:v>3.4542446261024706E-3</c:v>
                </c:pt>
                <c:pt idx="86">
                  <c:v>2.825363927969532E-3</c:v>
                </c:pt>
                <c:pt idx="87">
                  <c:v>2.1969722184332074E-3</c:v>
                </c:pt>
                <c:pt idx="88">
                  <c:v>1.5689749975453804E-3</c:v>
                </c:pt>
                <c:pt idx="89">
                  <c:v>9.4126713453071553E-4</c:v>
                </c:pt>
                <c:pt idx="90">
                  <c:v>3.1373591608752083E-4</c:v>
                </c:pt>
                <c:pt idx="91">
                  <c:v>-3.1373591608752083E-4</c:v>
                </c:pt>
                <c:pt idx="92">
                  <c:v>-9.4126713453071553E-4</c:v>
                </c:pt>
                <c:pt idx="93">
                  <c:v>-1.5689749975453804E-3</c:v>
                </c:pt>
                <c:pt idx="94">
                  <c:v>-2.1969722184329576E-3</c:v>
                </c:pt>
                <c:pt idx="95">
                  <c:v>-2.8253639279697818E-3</c:v>
                </c:pt>
                <c:pt idx="96">
                  <c:v>-3.4542446261024706E-3</c:v>
                </c:pt>
                <c:pt idx="97">
                  <c:v>-4.0836951195428461E-3</c:v>
                </c:pt>
                <c:pt idx="98">
                  <c:v>-4.7137794429299995E-3</c:v>
                </c:pt>
                <c:pt idx="99">
                  <c:v>-5.3445417625453129E-3</c:v>
                </c:pt>
                <c:pt idx="100">
                  <c:v>-5.9760032630423177E-3</c:v>
                </c:pt>
                <c:pt idx="101">
                  <c:v>-6.6081590195854745E-3</c:v>
                </c:pt>
                <c:pt idx="102">
                  <c:v>-7.2409748597896118E-3</c:v>
                </c:pt>
                <c:pt idx="103">
                  <c:v>-7.8743842222790683E-3</c:v>
                </c:pt>
                <c:pt idx="104">
                  <c:v>-8.5082850212203076E-3</c:v>
                </c:pt>
                <c:pt idx="105">
                  <c:v>-9.1425365290200011E-3</c:v>
                </c:pt>
                <c:pt idx="106">
                  <c:v>-9.7769562923502029E-3</c:v>
                </c:pt>
                <c:pt idx="107">
                  <c:v>-1.0411317099811468E-2</c:v>
                </c:pt>
                <c:pt idx="108">
                  <c:v>-1.1045344022793918E-2</c:v>
                </c:pt>
                <c:pt idx="109">
                  <c:v>-1.1678711554368643E-2</c:v>
                </c:pt>
                <c:pt idx="110">
                  <c:v>-1.2311040874355167E-2</c:v>
                </c:pt>
                <c:pt idx="111">
                  <c:v>-1.2941897271859459E-2</c:v>
                </c:pt>
                <c:pt idx="112">
                  <c:v>-1.3570787759623754E-2</c:v>
                </c:pt>
                <c:pt idx="113">
                  <c:v>-1.4197158917258035E-2</c:v>
                </c:pt>
                <c:pt idx="114">
                  <c:v>-1.4820395002787895E-2</c:v>
                </c:pt>
                <c:pt idx="115">
                  <c:v>-1.543981637389466E-2</c:v>
                </c:pt>
                <c:pt idx="116">
                  <c:v>-1.6054678261478689E-2</c:v>
                </c:pt>
                <c:pt idx="117">
                  <c:v>-1.6664169938850198E-2</c:v>
                </c:pt>
                <c:pt idx="118">
                  <c:v>-1.7267414329628417E-2</c:v>
                </c:pt>
                <c:pt idx="119">
                  <c:v>-1.7863468096377677E-2</c:v>
                </c:pt>
                <c:pt idx="120">
                  <c:v>-1.8451322249927016E-2</c:v>
                </c:pt>
                <c:pt idx="121">
                  <c:v>-1.902990331621629E-2</c:v>
                </c:pt>
                <c:pt idx="122">
                  <c:v>-1.9598075093331696E-2</c:v>
                </c:pt>
                <c:pt idx="123">
                  <c:v>-2.0154641026056075E-2</c:v>
                </c:pt>
                <c:pt idx="124">
                  <c:v>-2.0698347218940955E-2</c:v>
                </c:pt>
                <c:pt idx="125">
                  <c:v>-2.1227886101436999E-2</c:v>
                </c:pt>
                <c:pt idx="126">
                  <c:v>-2.1741900750349277E-2</c:v>
                </c:pt>
                <c:pt idx="127">
                  <c:v>-2.2238989865710976E-2</c:v>
                </c:pt>
                <c:pt idx="128">
                  <c:v>-2.2717713386431596E-2</c:v>
                </c:pt>
                <c:pt idx="129">
                  <c:v>-2.3176598721907554E-2</c:v>
                </c:pt>
                <c:pt idx="130">
                  <c:v>-2.3614147565396176E-2</c:v>
                </c:pt>
                <c:pt idx="131">
                  <c:v>-2.4028843244702627E-2</c:v>
                </c:pt>
                <c:pt idx="132">
                  <c:v>-2.4419158555759823E-2</c:v>
                </c:pt>
                <c:pt idx="133">
                  <c:v>-2.4783564015379539E-2</c:v>
                </c:pt>
                <c:pt idx="134">
                  <c:v>-2.5120536461035417E-2</c:v>
                </c:pt>
                <c:pt idx="135">
                  <c:v>-2.5428567918246298E-2</c:v>
                </c:pt>
                <c:pt idx="136">
                  <c:v>-2.5706174650258096E-2</c:v>
                </c:pt>
                <c:pt idx="137">
                  <c:v>-2.5951906300352587E-2</c:v>
                </c:pt>
                <c:pt idx="138">
                  <c:v>-2.6164355034493922E-2</c:v>
                </c:pt>
                <c:pt idx="139">
                  <c:v>-2.6342164591162134E-2</c:v>
                </c:pt>
                <c:pt idx="140">
                  <c:v>-2.6484039146195876E-2</c:v>
                </c:pt>
                <c:pt idx="141">
                  <c:v>-2.6588751903198551E-2</c:v>
                </c:pt>
                <c:pt idx="142">
                  <c:v>-2.6655153324544573E-2</c:v>
                </c:pt>
                <c:pt idx="143">
                  <c:v>-2.6682178924002278E-2</c:v>
                </c:pt>
                <c:pt idx="144">
                  <c:v>-2.6668856549395034E-2</c:v>
                </c:pt>
                <c:pt idx="145">
                  <c:v>-2.6614313092247571E-2</c:v>
                </c:pt>
                <c:pt idx="146">
                  <c:v>-2.6517780570787339E-2</c:v>
                </c:pt>
                <c:pt idx="147">
                  <c:v>-2.6378601542727226E-2</c:v>
                </c:pt>
                <c:pt idx="148">
                  <c:v>-2.6196233814637704E-2</c:v>
                </c:pt>
                <c:pt idx="149">
                  <c:v>-2.5970254425199429E-2</c:v>
                </c:pt>
                <c:pt idx="150">
                  <c:v>-2.5700362889896321E-2</c:v>
                </c:pt>
                <c:pt idx="151">
                  <c:v>-2.5386383704564801E-2</c:v>
                </c:pt>
                <c:pt idx="152">
                  <c:v>-2.5028268114468621E-2</c:v>
                </c:pt>
                <c:pt idx="153">
                  <c:v>-2.462609516396503E-2</c:v>
                </c:pt>
                <c:pt idx="154">
                  <c:v>-2.418007204937269E-2</c:v>
                </c:pt>
                <c:pt idx="155">
                  <c:v>-2.3690533804084382E-2</c:v>
                </c:pt>
                <c:pt idx="156">
                  <c:v>-2.3157942350386901E-2</c:v>
                </c:pt>
                <c:pt idx="157">
                  <c:v>-2.258288495673583E-2</c:v>
                </c:pt>
                <c:pt idx="158">
                  <c:v>-2.1966072142410895E-2</c:v>
                </c:pt>
                <c:pt idx="159">
                  <c:v>-2.1308335073662359E-2</c:v>
                </c:pt>
                <c:pt idx="160">
                  <c:v>-2.0610622496589247E-2</c:v>
                </c:pt>
                <c:pt idx="161">
                  <c:v>-1.9873997252287195E-2</c:v>
                </c:pt>
                <c:pt idx="162">
                  <c:v>-1.9099632419235527E-2</c:v>
                </c:pt>
                <c:pt idx="163">
                  <c:v>-1.8288807126680077E-2</c:v>
                </c:pt>
                <c:pt idx="164">
                  <c:v>-1.7442902080936844E-2</c:v>
                </c:pt>
                <c:pt idx="165">
                  <c:v>-1.6563394844214225E-2</c:v>
                </c:pt>
                <c:pt idx="166">
                  <c:v>-1.5651854902920169E-2</c:v>
                </c:pt>
                <c:pt idx="167">
                  <c:v>-1.4709938559419369E-2</c:v>
                </c:pt>
                <c:pt idx="168">
                  <c:v>-1.3739383678119992E-2</c:v>
                </c:pt>
                <c:pt idx="169">
                  <c:v>-1.2742004313528732E-2</c:v>
                </c:pt>
                <c:pt idx="170">
                  <c:v>-1.1719685244670455E-2</c:v>
                </c:pt>
                <c:pt idx="171">
                  <c:v>-1.0674376437103891E-2</c:v>
                </c:pt>
                <c:pt idx="172">
                  <c:v>-9.6080874506204832E-3</c:v>
                </c:pt>
                <c:pt idx="173">
                  <c:v>-8.5228818078349564E-3</c:v>
                </c:pt>
                <c:pt idx="174">
                  <c:v>-7.4208713360394661E-3</c:v>
                </c:pt>
                <c:pt idx="175">
                  <c:v>-6.3042104922125357E-3</c:v>
                </c:pt>
                <c:pt idx="176">
                  <c:v>-5.1750906786919536E-3</c:v>
                </c:pt>
                <c:pt idx="177">
                  <c:v>-4.0357345550122211E-3</c:v>
                </c:pt>
                <c:pt idx="178">
                  <c:v>-2.8883903495550128E-3</c:v>
                </c:pt>
                <c:pt idx="179">
                  <c:v>-1.7353261731540464E-3</c:v>
                </c:pt>
                <c:pt idx="180">
                  <c:v>-5.7882433553319609E-4</c:v>
                </c:pt>
                <c:pt idx="181">
                  <c:v>5.7882433553319609E-4</c:v>
                </c:pt>
                <c:pt idx="182">
                  <c:v>1.7353261731540464E-3</c:v>
                </c:pt>
                <c:pt idx="183">
                  <c:v>2.8883903495550128E-3</c:v>
                </c:pt>
                <c:pt idx="184">
                  <c:v>4.0357345550122211E-3</c:v>
                </c:pt>
                <c:pt idx="185">
                  <c:v>5.1750906786919536E-3</c:v>
                </c:pt>
                <c:pt idx="186">
                  <c:v>6.3042104922125357E-3</c:v>
                </c:pt>
                <c:pt idx="187">
                  <c:v>7.4208713360394661E-3</c:v>
                </c:pt>
                <c:pt idx="188">
                  <c:v>8.5228818078349564E-3</c:v>
                </c:pt>
                <c:pt idx="189">
                  <c:v>9.6080874506204832E-3</c:v>
                </c:pt>
                <c:pt idx="190">
                  <c:v>1.0674376437103891E-2</c:v>
                </c:pt>
                <c:pt idx="191">
                  <c:v>1.1719685244670455E-2</c:v>
                </c:pt>
                <c:pt idx="192">
                  <c:v>1.2742004313528732E-2</c:v>
                </c:pt>
                <c:pt idx="193">
                  <c:v>1.3739383678119992E-2</c:v>
                </c:pt>
                <c:pt idx="194">
                  <c:v>1.4709938559419369E-2</c:v>
                </c:pt>
                <c:pt idx="195">
                  <c:v>1.5651854902920169E-2</c:v>
                </c:pt>
                <c:pt idx="196">
                  <c:v>1.6563394844214225E-2</c:v>
                </c:pt>
                <c:pt idx="197">
                  <c:v>1.7442902080936844E-2</c:v>
                </c:pt>
                <c:pt idx="198">
                  <c:v>1.8288807126680077E-2</c:v>
                </c:pt>
                <c:pt idx="199">
                  <c:v>1.9099632419235527E-2</c:v>
                </c:pt>
                <c:pt idx="200">
                  <c:v>1.9873997252287195E-2</c:v>
                </c:pt>
                <c:pt idx="201">
                  <c:v>2.0610622496589247E-2</c:v>
                </c:pt>
                <c:pt idx="202">
                  <c:v>2.1308335073662359E-2</c:v>
                </c:pt>
                <c:pt idx="203">
                  <c:v>2.1966072142410895E-2</c:v>
                </c:pt>
                <c:pt idx="204">
                  <c:v>2.258288495673583E-2</c:v>
                </c:pt>
                <c:pt idx="205">
                  <c:v>2.3157942350386901E-2</c:v>
                </c:pt>
                <c:pt idx="206">
                  <c:v>2.3690533804084382E-2</c:v>
                </c:pt>
                <c:pt idx="207">
                  <c:v>2.418007204937269E-2</c:v>
                </c:pt>
                <c:pt idx="208">
                  <c:v>2.462609516396503E-2</c:v>
                </c:pt>
                <c:pt idx="209">
                  <c:v>2.5028268114468621E-2</c:v>
                </c:pt>
                <c:pt idx="210">
                  <c:v>2.5386383704564801E-2</c:v>
                </c:pt>
                <c:pt idx="211">
                  <c:v>2.5700362889896321E-2</c:v>
                </c:pt>
                <c:pt idx="212">
                  <c:v>2.5970254425199429E-2</c:v>
                </c:pt>
                <c:pt idx="213">
                  <c:v>2.6196233814637704E-2</c:v>
                </c:pt>
                <c:pt idx="214">
                  <c:v>2.6378601542727226E-2</c:v>
                </c:pt>
                <c:pt idx="215">
                  <c:v>2.6517780570787339E-2</c:v>
                </c:pt>
                <c:pt idx="216">
                  <c:v>2.6614313092247571E-2</c:v>
                </c:pt>
                <c:pt idx="217">
                  <c:v>2.6668856549395034E-2</c:v>
                </c:pt>
                <c:pt idx="218">
                  <c:v>2.6682178924002278E-2</c:v>
                </c:pt>
                <c:pt idx="219">
                  <c:v>2.6655153324544573E-2</c:v>
                </c:pt>
                <c:pt idx="220">
                  <c:v>2.6588751903198551E-2</c:v>
                </c:pt>
                <c:pt idx="221">
                  <c:v>2.6484039146195876E-2</c:v>
                </c:pt>
                <c:pt idx="222">
                  <c:v>2.6342164591162134E-2</c:v>
                </c:pt>
                <c:pt idx="223">
                  <c:v>2.6164355034493922E-2</c:v>
                </c:pt>
                <c:pt idx="224">
                  <c:v>2.5951906300352587E-2</c:v>
                </c:pt>
                <c:pt idx="225">
                  <c:v>2.5706174650258096E-2</c:v>
                </c:pt>
                <c:pt idx="226">
                  <c:v>2.5428567918246298E-2</c:v>
                </c:pt>
                <c:pt idx="227">
                  <c:v>2.5120536461035417E-2</c:v>
                </c:pt>
                <c:pt idx="228">
                  <c:v>2.4783564015379539E-2</c:v>
                </c:pt>
                <c:pt idx="229">
                  <c:v>2.4419158555759823E-2</c:v>
                </c:pt>
                <c:pt idx="230">
                  <c:v>2.4028843244702627E-2</c:v>
                </c:pt>
                <c:pt idx="231">
                  <c:v>2.3614147565396176E-2</c:v>
                </c:pt>
                <c:pt idx="232">
                  <c:v>2.3176598721907554E-2</c:v>
                </c:pt>
                <c:pt idx="233">
                  <c:v>2.2717713386431596E-2</c:v>
                </c:pt>
                <c:pt idx="234">
                  <c:v>2.2238989865710976E-2</c:v>
                </c:pt>
                <c:pt idx="235">
                  <c:v>2.1741900750349277E-2</c:v>
                </c:pt>
                <c:pt idx="236">
                  <c:v>2.1227886101436999E-2</c:v>
                </c:pt>
                <c:pt idx="237">
                  <c:v>2.0698347218940955E-2</c:v>
                </c:pt>
                <c:pt idx="238">
                  <c:v>2.0154641026056075E-2</c:v>
                </c:pt>
                <c:pt idx="239">
                  <c:v>1.9598075093331696E-2</c:v>
                </c:pt>
                <c:pt idx="240">
                  <c:v>1.902990331621629E-2</c:v>
                </c:pt>
                <c:pt idx="241">
                  <c:v>1.8451322249927016E-2</c:v>
                </c:pt>
                <c:pt idx="242">
                  <c:v>1.7863468096377677E-2</c:v>
                </c:pt>
                <c:pt idx="243">
                  <c:v>1.7267414329628417E-2</c:v>
                </c:pt>
                <c:pt idx="244">
                  <c:v>1.6664169938850198E-2</c:v>
                </c:pt>
                <c:pt idx="245">
                  <c:v>1.6054678261478689E-2</c:v>
                </c:pt>
                <c:pt idx="246">
                  <c:v>1.543981637389466E-2</c:v>
                </c:pt>
                <c:pt idx="247">
                  <c:v>1.4820395002787895E-2</c:v>
                </c:pt>
                <c:pt idx="248">
                  <c:v>1.4197158917258035E-2</c:v>
                </c:pt>
                <c:pt idx="249">
                  <c:v>1.3570787759623754E-2</c:v>
                </c:pt>
                <c:pt idx="250">
                  <c:v>1.2941897271859459E-2</c:v>
                </c:pt>
                <c:pt idx="251">
                  <c:v>1.2311040874355167E-2</c:v>
                </c:pt>
                <c:pt idx="252">
                  <c:v>1.1678711554368643E-2</c:v>
                </c:pt>
                <c:pt idx="253">
                  <c:v>1.1045344022793918E-2</c:v>
                </c:pt>
                <c:pt idx="254">
                  <c:v>1.0411317099811468E-2</c:v>
                </c:pt>
                <c:pt idx="255">
                  <c:v>9.7769562923502029E-3</c:v>
                </c:pt>
                <c:pt idx="256">
                  <c:v>9.1425365290200011E-3</c:v>
                </c:pt>
                <c:pt idx="257">
                  <c:v>8.5082850212203076E-3</c:v>
                </c:pt>
                <c:pt idx="258">
                  <c:v>7.8743842222790683E-3</c:v>
                </c:pt>
                <c:pt idx="259">
                  <c:v>7.2409748597896118E-3</c:v>
                </c:pt>
                <c:pt idx="260">
                  <c:v>6.6081590195854745E-3</c:v>
                </c:pt>
                <c:pt idx="261">
                  <c:v>5.9760032630423177E-3</c:v>
                </c:pt>
                <c:pt idx="262">
                  <c:v>5.3445417625453129E-3</c:v>
                </c:pt>
                <c:pt idx="263">
                  <c:v>4.7137794429299995E-3</c:v>
                </c:pt>
                <c:pt idx="264">
                  <c:v>4.0836951195428461E-3</c:v>
                </c:pt>
                <c:pt idx="265">
                  <c:v>3.4542446261024706E-3</c:v>
                </c:pt>
                <c:pt idx="266">
                  <c:v>2.8253639279697818E-3</c:v>
                </c:pt>
                <c:pt idx="267">
                  <c:v>2.1969722184329576E-3</c:v>
                </c:pt>
                <c:pt idx="268">
                  <c:v>1.5689749975453804E-3</c:v>
                </c:pt>
                <c:pt idx="269">
                  <c:v>9.4126713453071553E-4</c:v>
                </c:pt>
                <c:pt idx="270">
                  <c:v>3.1373591608752083E-4</c:v>
                </c:pt>
                <c:pt idx="271">
                  <c:v>-3.1373591608752083E-4</c:v>
                </c:pt>
                <c:pt idx="272">
                  <c:v>-9.4126713453071553E-4</c:v>
                </c:pt>
                <c:pt idx="273">
                  <c:v>-1.5689749975453804E-3</c:v>
                </c:pt>
                <c:pt idx="274">
                  <c:v>-2.1969722184332074E-3</c:v>
                </c:pt>
                <c:pt idx="275">
                  <c:v>-2.825363927969532E-3</c:v>
                </c:pt>
                <c:pt idx="276">
                  <c:v>-3.4542446261024706E-3</c:v>
                </c:pt>
                <c:pt idx="277">
                  <c:v>-4.0836951195428461E-3</c:v>
                </c:pt>
                <c:pt idx="278">
                  <c:v>-4.7137794429299995E-3</c:v>
                </c:pt>
                <c:pt idx="279">
                  <c:v>-5.3445417625453129E-3</c:v>
                </c:pt>
                <c:pt idx="280">
                  <c:v>-5.9760032630423177E-3</c:v>
                </c:pt>
                <c:pt idx="281">
                  <c:v>-6.6081590195854745E-3</c:v>
                </c:pt>
                <c:pt idx="282">
                  <c:v>-7.2409748597896118E-3</c:v>
                </c:pt>
                <c:pt idx="283">
                  <c:v>-7.8743842222793181E-3</c:v>
                </c:pt>
                <c:pt idx="284">
                  <c:v>-8.5082850212200578E-3</c:v>
                </c:pt>
                <c:pt idx="285">
                  <c:v>-9.1425365290202509E-3</c:v>
                </c:pt>
                <c:pt idx="286">
                  <c:v>-9.7769562923499531E-3</c:v>
                </c:pt>
                <c:pt idx="287">
                  <c:v>-1.0411317099811218E-2</c:v>
                </c:pt>
                <c:pt idx="288">
                  <c:v>-1.1045344022794168E-2</c:v>
                </c:pt>
                <c:pt idx="289">
                  <c:v>-1.1678711554368393E-2</c:v>
                </c:pt>
                <c:pt idx="290">
                  <c:v>-1.2311040874355417E-2</c:v>
                </c:pt>
                <c:pt idx="291">
                  <c:v>-1.294189727185921E-2</c:v>
                </c:pt>
                <c:pt idx="292">
                  <c:v>-1.3570787759624003E-2</c:v>
                </c:pt>
                <c:pt idx="293">
                  <c:v>-1.4197158917258035E-2</c:v>
                </c:pt>
                <c:pt idx="294">
                  <c:v>-1.4820395002787895E-2</c:v>
                </c:pt>
                <c:pt idx="295">
                  <c:v>-1.543981637389466E-2</c:v>
                </c:pt>
                <c:pt idx="296">
                  <c:v>-1.6054678261478689E-2</c:v>
                </c:pt>
                <c:pt idx="297">
                  <c:v>-1.6664169938849949E-2</c:v>
                </c:pt>
                <c:pt idx="298">
                  <c:v>-1.7267414329628666E-2</c:v>
                </c:pt>
                <c:pt idx="299">
                  <c:v>-1.7863468096377427E-2</c:v>
                </c:pt>
                <c:pt idx="300">
                  <c:v>-1.8451322249926766E-2</c:v>
                </c:pt>
                <c:pt idx="301">
                  <c:v>-1.902990331621679E-2</c:v>
                </c:pt>
                <c:pt idx="302">
                  <c:v>-1.9598075093331446E-2</c:v>
                </c:pt>
                <c:pt idx="303">
                  <c:v>-2.0154641026056325E-2</c:v>
                </c:pt>
                <c:pt idx="304">
                  <c:v>-2.0698347218940705E-2</c:v>
                </c:pt>
                <c:pt idx="305">
                  <c:v>-2.1227886101437499E-2</c:v>
                </c:pt>
                <c:pt idx="306">
                  <c:v>-2.1741900750349027E-2</c:v>
                </c:pt>
                <c:pt idx="307">
                  <c:v>-2.2238989865710601E-2</c:v>
                </c:pt>
                <c:pt idx="308">
                  <c:v>-2.271771338643197E-2</c:v>
                </c:pt>
                <c:pt idx="309">
                  <c:v>-2.317659872190718E-2</c:v>
                </c:pt>
                <c:pt idx="310">
                  <c:v>-2.3614147565396551E-2</c:v>
                </c:pt>
                <c:pt idx="311">
                  <c:v>-2.4028843244702253E-2</c:v>
                </c:pt>
                <c:pt idx="312">
                  <c:v>-2.4419158555760323E-2</c:v>
                </c:pt>
                <c:pt idx="313">
                  <c:v>-2.4783564015379289E-2</c:v>
                </c:pt>
                <c:pt idx="314">
                  <c:v>-2.5120536461035667E-2</c:v>
                </c:pt>
                <c:pt idx="315">
                  <c:v>-2.5428567918245923E-2</c:v>
                </c:pt>
                <c:pt idx="316">
                  <c:v>-2.5706174650258595E-2</c:v>
                </c:pt>
                <c:pt idx="317">
                  <c:v>-2.5951906300352337E-2</c:v>
                </c:pt>
                <c:pt idx="318">
                  <c:v>-2.6164355034493672E-2</c:v>
                </c:pt>
                <c:pt idx="319">
                  <c:v>-2.6342164591162384E-2</c:v>
                </c:pt>
                <c:pt idx="320">
                  <c:v>-2.6484039146195501E-2</c:v>
                </c:pt>
                <c:pt idx="321">
                  <c:v>-2.6588751903198926E-2</c:v>
                </c:pt>
                <c:pt idx="322">
                  <c:v>-2.6655153324543948E-2</c:v>
                </c:pt>
                <c:pt idx="323">
                  <c:v>-2.6682178924003153E-2</c:v>
                </c:pt>
                <c:pt idx="324">
                  <c:v>-2.6668856549394659E-2</c:v>
                </c:pt>
                <c:pt idx="325">
                  <c:v>-2.6614313092247821E-2</c:v>
                </c:pt>
                <c:pt idx="326">
                  <c:v>-2.6517780570787214E-2</c:v>
                </c:pt>
                <c:pt idx="327">
                  <c:v>-2.6378601542726851E-2</c:v>
                </c:pt>
                <c:pt idx="328">
                  <c:v>-2.6196233814638079E-2</c:v>
                </c:pt>
                <c:pt idx="329">
                  <c:v>-2.5970254425199055E-2</c:v>
                </c:pt>
                <c:pt idx="330">
                  <c:v>-2.5700362889896695E-2</c:v>
                </c:pt>
                <c:pt idx="331">
                  <c:v>-2.5386383704564613E-2</c:v>
                </c:pt>
                <c:pt idx="332">
                  <c:v>-2.5028268114468996E-2</c:v>
                </c:pt>
                <c:pt idx="333">
                  <c:v>-2.4626095163964655E-2</c:v>
                </c:pt>
                <c:pt idx="334">
                  <c:v>-2.4180072049373065E-2</c:v>
                </c:pt>
                <c:pt idx="335">
                  <c:v>-2.3690533804084132E-2</c:v>
                </c:pt>
                <c:pt idx="336">
                  <c:v>-2.3157942350386714E-2</c:v>
                </c:pt>
                <c:pt idx="337">
                  <c:v>-2.258288495673608E-2</c:v>
                </c:pt>
                <c:pt idx="338">
                  <c:v>-2.1966072142410645E-2</c:v>
                </c:pt>
                <c:pt idx="339">
                  <c:v>-2.1308335073662608E-2</c:v>
                </c:pt>
                <c:pt idx="340">
                  <c:v>-2.0610622496589091E-2</c:v>
                </c:pt>
                <c:pt idx="341">
                  <c:v>-1.9873997252287414E-2</c:v>
                </c:pt>
                <c:pt idx="342">
                  <c:v>-1.909963241923537E-2</c:v>
                </c:pt>
                <c:pt idx="343">
                  <c:v>-1.8288807126680295E-2</c:v>
                </c:pt>
                <c:pt idx="344">
                  <c:v>-1.7442902080936719E-2</c:v>
                </c:pt>
                <c:pt idx="345">
                  <c:v>-1.6563394844213975E-2</c:v>
                </c:pt>
                <c:pt idx="346">
                  <c:v>-1.5651854902920339E-2</c:v>
                </c:pt>
                <c:pt idx="347">
                  <c:v>-1.4709938559418791E-2</c:v>
                </c:pt>
                <c:pt idx="348">
                  <c:v>-1.3739383678120725E-2</c:v>
                </c:pt>
                <c:pt idx="349">
                  <c:v>-1.2742004313528567E-2</c:v>
                </c:pt>
                <c:pt idx="350">
                  <c:v>-1.1719685244670541E-2</c:v>
                </c:pt>
                <c:pt idx="351">
                  <c:v>-1.0674376437103891E-2</c:v>
                </c:pt>
                <c:pt idx="352">
                  <c:v>-9.6080874506204832E-3</c:v>
                </c:pt>
                <c:pt idx="353">
                  <c:v>-8.5228818078349564E-3</c:v>
                </c:pt>
                <c:pt idx="354">
                  <c:v>-7.420871336039388E-3</c:v>
                </c:pt>
                <c:pt idx="355">
                  <c:v>-6.3042104922126137E-3</c:v>
                </c:pt>
                <c:pt idx="356">
                  <c:v>-5.175090678691872E-3</c:v>
                </c:pt>
                <c:pt idx="357">
                  <c:v>-4.0357345550123026E-3</c:v>
                </c:pt>
                <c:pt idx="358">
                  <c:v>-2.8883903495550128E-3</c:v>
                </c:pt>
                <c:pt idx="359">
                  <c:v>-1.7353261731540464E-3</c:v>
                </c:pt>
                <c:pt idx="360">
                  <c:v>-5.7882433553319609E-4</c:v>
                </c:pt>
              </c:numCache>
            </c:numRef>
          </c:yVal>
          <c:smooth val="0"/>
          <c:extLst>
            <c:ext xmlns:c16="http://schemas.microsoft.com/office/drawing/2014/chart" uri="{C3380CC4-5D6E-409C-BE32-E72D297353CC}">
              <c16:uniqueId val="{00000002-2FD3-4534-B8BD-2361D24C97A9}"/>
            </c:ext>
          </c:extLst>
        </c:ser>
        <c:ser>
          <c:idx val="3"/>
          <c:order val="3"/>
          <c:tx>
            <c:v>8000rpm</c:v>
          </c:tx>
          <c:spPr>
            <a:ln w="25400" cap="rnd">
              <a:noFill/>
              <a:round/>
            </a:ln>
            <a:effectLst/>
          </c:spPr>
          <c:marker>
            <c:symbol val="circle"/>
            <c:size val="5"/>
            <c:spPr>
              <a:solidFill>
                <a:schemeClr val="accent4"/>
              </a:solidFill>
              <a:ln w="9525">
                <a:solidFill>
                  <a:schemeClr val="accent4"/>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(Inlet)'!$J$2:$J$362</c:f>
              <c:numCache>
                <c:formatCode>0.00E+00</c:formatCode>
                <c:ptCount val="361"/>
                <c:pt idx="0">
                  <c:v>0</c:v>
                </c:pt>
                <c:pt idx="1">
                  <c:v>7.7176578071092808E-4</c:v>
                </c:pt>
                <c:pt idx="2">
                  <c:v>2.3137682308720618E-3</c:v>
                </c:pt>
                <c:pt idx="3">
                  <c:v>3.8511871327400167E-3</c:v>
                </c:pt>
                <c:pt idx="4">
                  <c:v>5.3809794066830702E-3</c:v>
                </c:pt>
                <c:pt idx="5">
                  <c:v>6.9001209049224955E-3</c:v>
                </c:pt>
                <c:pt idx="6">
                  <c:v>8.4056139896168183E-3</c:v>
                </c:pt>
                <c:pt idx="7">
                  <c:v>9.8944951147191835E-3</c:v>
                </c:pt>
                <c:pt idx="8">
                  <c:v>1.1363842410446608E-2</c:v>
                </c:pt>
                <c:pt idx="9">
                  <c:v>1.2810783267493978E-2</c:v>
                </c:pt>
                <c:pt idx="10">
                  <c:v>1.4232501916138521E-2</c:v>
                </c:pt>
                <c:pt idx="11">
                  <c:v>1.5626246992894055E-2</c:v>
                </c:pt>
                <c:pt idx="12">
                  <c:v>1.6989339084704756E-2</c:v>
                </c:pt>
                <c:pt idx="13">
                  <c:v>1.83191782374943E-2</c:v>
                </c:pt>
                <c:pt idx="14">
                  <c:v>1.9613251412558388E-2</c:v>
                </c:pt>
                <c:pt idx="15">
                  <c:v>2.0869139870560452E-2</c:v>
                </c:pt>
                <c:pt idx="16">
                  <c:v>2.2084526458951967E-2</c:v>
                </c:pt>
                <c:pt idx="17">
                  <c:v>2.3257202774582292E-2</c:v>
                </c:pt>
                <c:pt idx="18">
                  <c:v>2.4385076168907061E-2</c:v>
                </c:pt>
                <c:pt idx="19">
                  <c:v>2.5466176558980494E-2</c:v>
                </c:pt>
                <c:pt idx="20">
                  <c:v>2.6498663003049885E-2</c:v>
                </c:pt>
                <c:pt idx="21">
                  <c:v>2.7480829995452122E-2</c:v>
                </c:pt>
                <c:pt idx="22">
                  <c:v>2.8411113431550145E-2</c:v>
                </c:pt>
                <c:pt idx="23">
                  <c:v>2.9288096189880861E-2</c:v>
                </c:pt>
                <c:pt idx="24">
                  <c:v>3.0110513275648107E-2</c:v>
                </c:pt>
                <c:pt idx="25">
                  <c:v>3.0877256467182285E-2</c:v>
                </c:pt>
                <c:pt idx="26">
                  <c:v>3.158737840544551E-2</c:v>
                </c:pt>
                <c:pt idx="27">
                  <c:v>3.2240096065830753E-2</c:v>
                </c:pt>
                <c:pt idx="28">
                  <c:v>3.2834793551952873E-2</c:v>
                </c:pt>
                <c:pt idx="29">
                  <c:v>3.3371024152625328E-2</c:v>
                </c:pt>
                <c:pt idx="30">
                  <c:v>3.3848511606086151E-2</c:v>
                </c:pt>
                <c:pt idx="31">
                  <c:v>3.4267150519862261E-2</c:v>
                </c:pt>
                <c:pt idx="32">
                  <c:v>3.4627005900265406E-2</c:v>
                </c:pt>
                <c:pt idx="33">
                  <c:v>3.4928311752850771E-2</c:v>
                </c:pt>
                <c:pt idx="34">
                  <c:v>3.5171468723635801E-2</c:v>
                </c:pt>
                <c:pt idx="35">
                  <c:v>3.5357040761049618E-2</c:v>
                </c:pt>
                <c:pt idx="36">
                  <c:v>3.5485750789663761E-2</c:v>
                </c:pt>
                <c:pt idx="37">
                  <c:v>3.5558475399192879E-2</c:v>
                </c:pt>
                <c:pt idx="38">
                  <c:v>3.5576238565337537E-2</c:v>
                </c:pt>
                <c:pt idx="39">
                  <c:v>3.5540204432725264E-2</c:v>
                </c:pt>
                <c:pt idx="40">
                  <c:v>3.5451669204265235E-2</c:v>
                </c:pt>
                <c:pt idx="41">
                  <c:v>3.5312052194927335E-2</c:v>
                </c:pt>
                <c:pt idx="42">
                  <c:v>3.5122886121549846E-2</c:v>
                </c:pt>
                <c:pt idx="43">
                  <c:v>3.4885806712658229E-2</c:v>
                </c:pt>
                <c:pt idx="44">
                  <c:v>3.4602541733803116E-2</c:v>
                </c:pt>
                <c:pt idx="45">
                  <c:v>3.4274899533678127E-2</c:v>
                </c:pt>
                <c:pt idx="46">
                  <c:v>3.3904757224327897E-2</c:v>
                </c:pt>
                <c:pt idx="47">
                  <c:v>3.3494048614714222E-2</c:v>
                </c:pt>
                <c:pt idx="48">
                  <c:v>3.3044752020505719E-2</c:v>
                </c:pt>
                <c:pt idx="49">
                  <c:v>3.2558878074347097E-2</c:v>
                </c:pt>
                <c:pt idx="50">
                  <c:v>3.2038457659603004E-2</c:v>
                </c:pt>
                <c:pt idx="51">
                  <c:v>3.1485530087195401E-2</c:v>
                </c:pt>
                <c:pt idx="52">
                  <c:v>3.0902131629209573E-2</c:v>
                </c:pt>
                <c:pt idx="53">
                  <c:v>3.0290284515242627E-2</c:v>
                </c:pt>
                <c:pt idx="54">
                  <c:v>2.9651986487614135E-2</c:v>
                </c:pt>
                <c:pt idx="55">
                  <c:v>2.898920100046537E-2</c:v>
                </c:pt>
                <c:pt idx="56">
                  <c:v>2.8303848135249998E-2</c:v>
                </c:pt>
                <c:pt idx="57">
                  <c:v>2.759779629192094E-2</c:v>
                </c:pt>
                <c:pt idx="58">
                  <c:v>2.6872854701408433E-2</c:v>
                </c:pt>
                <c:pt idx="59">
                  <c:v>2.6130766791108595E-2</c:v>
                </c:pt>
                <c:pt idx="60">
                  <c:v>2.5373204421622386E-2</c:v>
                </c:pt>
                <c:pt idx="61">
                  <c:v>2.4601762999902355E-2</c:v>
                </c:pt>
                <c:pt idx="62">
                  <c:v>2.381795746183657E-2</c:v>
                </c:pt>
                <c:pt idx="63">
                  <c:v>2.3023219106171555E-2</c:v>
                </c:pt>
                <c:pt idx="64">
                  <c:v>2.2218893251799932E-2</c:v>
                </c:pt>
                <c:pt idx="65">
                  <c:v>2.1406237681971585E-2</c:v>
                </c:pt>
                <c:pt idx="66">
                  <c:v>2.0586421831859547E-2</c:v>
                </c:pt>
                <c:pt idx="67">
                  <c:v>1.976052667038386E-2</c:v>
                </c:pt>
                <c:pt idx="68">
                  <c:v>1.8929545223010713E-2</c:v>
                </c:pt>
                <c:pt idx="69">
                  <c:v>1.8094383679498671E-2</c:v>
                </c:pt>
                <c:pt idx="70">
                  <c:v>1.7255863029145613E-2</c:v>
                </c:pt>
                <c:pt idx="71">
                  <c:v>1.6414721165807222E-2</c:v>
                </c:pt>
                <c:pt idx="72">
                  <c:v>1.5571615405824524E-2</c:v>
                </c:pt>
                <c:pt idx="73">
                  <c:v>1.4727125363725557E-2</c:v>
                </c:pt>
                <c:pt idx="74">
                  <c:v>1.3881756133081624E-2</c:v>
                </c:pt>
                <c:pt idx="75">
                  <c:v>1.3035941723133271E-2</c:v>
                </c:pt>
                <c:pt idx="76">
                  <c:v>1.2190048705360335E-2</c:v>
                </c:pt>
                <c:pt idx="77">
                  <c:v>1.134438002829341E-2</c:v>
                </c:pt>
                <c:pt idx="78">
                  <c:v>1.0499178963039091E-2</c:v>
                </c:pt>
                <c:pt idx="79">
                  <c:v>9.654633146386149E-3</c:v>
                </c:pt>
                <c:pt idx="80">
                  <c:v>8.8108786927806326E-3</c:v>
                </c:pt>
                <c:pt idx="81">
                  <c:v>7.9680043507230902E-3</c:v>
                </c:pt>
                <c:pt idx="82">
                  <c:v>7.1260556833937505E-3</c:v>
                </c:pt>
                <c:pt idx="83">
                  <c:v>6.2850392572399993E-3</c:v>
                </c:pt>
                <c:pt idx="84">
                  <c:v>5.4449268260571282E-3</c:v>
                </c:pt>
                <c:pt idx="85">
                  <c:v>4.6056595014699608E-3</c:v>
                </c:pt>
                <c:pt idx="86">
                  <c:v>3.7671519039593759E-3</c:v>
                </c:pt>
                <c:pt idx="87">
                  <c:v>2.9292962912442766E-3</c:v>
                </c:pt>
                <c:pt idx="88">
                  <c:v>2.0919666633938405E-3</c:v>
                </c:pt>
                <c:pt idx="89">
                  <c:v>1.255022846040954E-3</c:v>
                </c:pt>
                <c:pt idx="90">
                  <c:v>4.183145547833611E-4</c:v>
                </c:pt>
                <c:pt idx="91">
                  <c:v>-4.183145547833611E-4</c:v>
                </c:pt>
                <c:pt idx="92">
                  <c:v>-1.255022846040954E-3</c:v>
                </c:pt>
                <c:pt idx="93">
                  <c:v>-2.0919666633938405E-3</c:v>
                </c:pt>
                <c:pt idx="94">
                  <c:v>-2.9292962912439435E-3</c:v>
                </c:pt>
                <c:pt idx="95">
                  <c:v>-3.767151903959709E-3</c:v>
                </c:pt>
                <c:pt idx="96">
                  <c:v>-4.6056595014699608E-3</c:v>
                </c:pt>
                <c:pt idx="97">
                  <c:v>-5.4449268260571282E-3</c:v>
                </c:pt>
                <c:pt idx="98">
                  <c:v>-6.2850392572399993E-3</c:v>
                </c:pt>
                <c:pt idx="99">
                  <c:v>-7.1260556833937505E-3</c:v>
                </c:pt>
                <c:pt idx="100">
                  <c:v>-7.9680043507230902E-3</c:v>
                </c:pt>
                <c:pt idx="101">
                  <c:v>-8.8108786927806326E-3</c:v>
                </c:pt>
                <c:pt idx="102">
                  <c:v>-9.654633146386149E-3</c:v>
                </c:pt>
                <c:pt idx="103">
                  <c:v>-1.0499178963038758E-2</c:v>
                </c:pt>
                <c:pt idx="104">
                  <c:v>-1.1344380028293743E-2</c:v>
                </c:pt>
                <c:pt idx="105">
                  <c:v>-1.2190048705360002E-2</c:v>
                </c:pt>
                <c:pt idx="106">
                  <c:v>-1.3035941723133604E-2</c:v>
                </c:pt>
                <c:pt idx="107">
                  <c:v>-1.3881756133081957E-2</c:v>
                </c:pt>
                <c:pt idx="108">
                  <c:v>-1.4727125363725224E-2</c:v>
                </c:pt>
                <c:pt idx="109">
                  <c:v>-1.5571615405824857E-2</c:v>
                </c:pt>
                <c:pt idx="110">
                  <c:v>-1.6414721165806889E-2</c:v>
                </c:pt>
                <c:pt idx="111">
                  <c:v>-1.7255863029145946E-2</c:v>
                </c:pt>
                <c:pt idx="112">
                  <c:v>-1.8094383679498338E-2</c:v>
                </c:pt>
                <c:pt idx="113">
                  <c:v>-1.8929545223010713E-2</c:v>
                </c:pt>
                <c:pt idx="114">
                  <c:v>-1.976052667038386E-2</c:v>
                </c:pt>
                <c:pt idx="115">
                  <c:v>-2.0586421831859547E-2</c:v>
                </c:pt>
                <c:pt idx="116">
                  <c:v>-2.1406237681971585E-2</c:v>
                </c:pt>
                <c:pt idx="117">
                  <c:v>-2.2218893251800265E-2</c:v>
                </c:pt>
                <c:pt idx="118">
                  <c:v>-2.3023219106171222E-2</c:v>
                </c:pt>
                <c:pt idx="119">
                  <c:v>-2.3817957461836903E-2</c:v>
                </c:pt>
                <c:pt idx="120">
                  <c:v>-2.4601762999902688E-2</c:v>
                </c:pt>
                <c:pt idx="121">
                  <c:v>-2.537320442162172E-2</c:v>
                </c:pt>
                <c:pt idx="122">
                  <c:v>-2.6130766791108928E-2</c:v>
                </c:pt>
                <c:pt idx="123">
                  <c:v>-2.68728547014081E-2</c:v>
                </c:pt>
                <c:pt idx="124">
                  <c:v>-2.7597796291921273E-2</c:v>
                </c:pt>
                <c:pt idx="125">
                  <c:v>-2.8303848135249332E-2</c:v>
                </c:pt>
                <c:pt idx="126">
                  <c:v>-2.8989201000465703E-2</c:v>
                </c:pt>
                <c:pt idx="127">
                  <c:v>-2.9651986487614634E-2</c:v>
                </c:pt>
                <c:pt idx="128">
                  <c:v>-3.0290284515242127E-2</c:v>
                </c:pt>
                <c:pt idx="129">
                  <c:v>-3.0902131629210072E-2</c:v>
                </c:pt>
                <c:pt idx="130">
                  <c:v>-3.1485530087194902E-2</c:v>
                </c:pt>
                <c:pt idx="131">
                  <c:v>-3.2038457659603503E-2</c:v>
                </c:pt>
                <c:pt idx="132">
                  <c:v>-3.2558878074346431E-2</c:v>
                </c:pt>
                <c:pt idx="133">
                  <c:v>-3.3044752020506052E-2</c:v>
                </c:pt>
                <c:pt idx="134">
                  <c:v>-3.3494048614713889E-2</c:v>
                </c:pt>
                <c:pt idx="135">
                  <c:v>-3.3904757224328397E-2</c:v>
                </c:pt>
                <c:pt idx="136">
                  <c:v>-3.4274899533677461E-2</c:v>
                </c:pt>
                <c:pt idx="137">
                  <c:v>-3.4602541733803449E-2</c:v>
                </c:pt>
                <c:pt idx="138">
                  <c:v>-3.4885806712658562E-2</c:v>
                </c:pt>
                <c:pt idx="139">
                  <c:v>-3.5122886121549513E-2</c:v>
                </c:pt>
                <c:pt idx="140">
                  <c:v>-3.5312052194927834E-2</c:v>
                </c:pt>
                <c:pt idx="141">
                  <c:v>-3.5451669204264735E-2</c:v>
                </c:pt>
                <c:pt idx="142">
                  <c:v>-3.5540204432726097E-2</c:v>
                </c:pt>
                <c:pt idx="143">
                  <c:v>-3.5576238565336371E-2</c:v>
                </c:pt>
                <c:pt idx="144">
                  <c:v>-3.5558475399193379E-2</c:v>
                </c:pt>
                <c:pt idx="145">
                  <c:v>-3.5485750789663428E-2</c:v>
                </c:pt>
                <c:pt idx="146">
                  <c:v>-3.5357040761049785E-2</c:v>
                </c:pt>
                <c:pt idx="147">
                  <c:v>-3.5171468723636301E-2</c:v>
                </c:pt>
                <c:pt idx="148">
                  <c:v>-3.4928311752850272E-2</c:v>
                </c:pt>
                <c:pt idx="149">
                  <c:v>-3.4627005900265906E-2</c:v>
                </c:pt>
                <c:pt idx="150">
                  <c:v>-3.4267150519861761E-2</c:v>
                </c:pt>
                <c:pt idx="151">
                  <c:v>-3.3848511606086401E-2</c:v>
                </c:pt>
                <c:pt idx="152">
                  <c:v>-3.3371024152624829E-2</c:v>
                </c:pt>
                <c:pt idx="153">
                  <c:v>-3.2834793551953373E-2</c:v>
                </c:pt>
                <c:pt idx="154">
                  <c:v>-3.2240096065830254E-2</c:v>
                </c:pt>
                <c:pt idx="155">
                  <c:v>-3.1587378405445843E-2</c:v>
                </c:pt>
                <c:pt idx="156">
                  <c:v>-3.0877256467182534E-2</c:v>
                </c:pt>
                <c:pt idx="157">
                  <c:v>-3.0110513275647774E-2</c:v>
                </c:pt>
                <c:pt idx="158">
                  <c:v>-2.9288096189881194E-2</c:v>
                </c:pt>
                <c:pt idx="159">
                  <c:v>-2.8411113431549812E-2</c:v>
                </c:pt>
                <c:pt idx="160">
                  <c:v>-2.748082999545233E-2</c:v>
                </c:pt>
                <c:pt idx="161">
                  <c:v>-2.6498663003049594E-2</c:v>
                </c:pt>
                <c:pt idx="162">
                  <c:v>-2.5466176558980702E-2</c:v>
                </c:pt>
                <c:pt idx="163">
                  <c:v>-2.4385076168906769E-2</c:v>
                </c:pt>
                <c:pt idx="164">
                  <c:v>-2.3257202774582458E-2</c:v>
                </c:pt>
                <c:pt idx="165">
                  <c:v>-2.20845264589523E-2</c:v>
                </c:pt>
                <c:pt idx="166">
                  <c:v>-2.0869139870560223E-2</c:v>
                </c:pt>
                <c:pt idx="167">
                  <c:v>-1.9613251412559159E-2</c:v>
                </c:pt>
                <c:pt idx="168">
                  <c:v>-1.8319178237493322E-2</c:v>
                </c:pt>
                <c:pt idx="169">
                  <c:v>-1.6989339084704975E-2</c:v>
                </c:pt>
                <c:pt idx="170">
                  <c:v>-1.5626246992893941E-2</c:v>
                </c:pt>
                <c:pt idx="171">
                  <c:v>-1.4232501916138521E-2</c:v>
                </c:pt>
                <c:pt idx="172">
                  <c:v>-1.2810783267493978E-2</c:v>
                </c:pt>
                <c:pt idx="173">
                  <c:v>-1.1363842410446608E-2</c:v>
                </c:pt>
                <c:pt idx="174">
                  <c:v>-9.8944951147192876E-3</c:v>
                </c:pt>
                <c:pt idx="175">
                  <c:v>-8.4056139896167142E-3</c:v>
                </c:pt>
                <c:pt idx="176">
                  <c:v>-6.9001209049226048E-3</c:v>
                </c:pt>
                <c:pt idx="177">
                  <c:v>-5.3809794066829609E-3</c:v>
                </c:pt>
                <c:pt idx="178">
                  <c:v>-3.8511871327400167E-3</c:v>
                </c:pt>
                <c:pt idx="179">
                  <c:v>-2.3137682308720618E-3</c:v>
                </c:pt>
                <c:pt idx="180">
                  <c:v>-7.7176578071092808E-4</c:v>
                </c:pt>
                <c:pt idx="181">
                  <c:v>7.7176578071092808E-4</c:v>
                </c:pt>
                <c:pt idx="182">
                  <c:v>2.3137682308720618E-3</c:v>
                </c:pt>
                <c:pt idx="183">
                  <c:v>3.8511871327400167E-3</c:v>
                </c:pt>
                <c:pt idx="184">
                  <c:v>5.3809794066829609E-3</c:v>
                </c:pt>
                <c:pt idx="185">
                  <c:v>6.9001209049226048E-3</c:v>
                </c:pt>
                <c:pt idx="186">
                  <c:v>8.4056139896167142E-3</c:v>
                </c:pt>
                <c:pt idx="187">
                  <c:v>9.8944951147192876E-3</c:v>
                </c:pt>
                <c:pt idx="188">
                  <c:v>1.1363842410446608E-2</c:v>
                </c:pt>
                <c:pt idx="189">
                  <c:v>1.2810783267493978E-2</c:v>
                </c:pt>
                <c:pt idx="190">
                  <c:v>1.4232501916138521E-2</c:v>
                </c:pt>
                <c:pt idx="191">
                  <c:v>1.5626246992893941E-2</c:v>
                </c:pt>
                <c:pt idx="192">
                  <c:v>1.6989339084704975E-2</c:v>
                </c:pt>
                <c:pt idx="193">
                  <c:v>1.8319178237493322E-2</c:v>
                </c:pt>
                <c:pt idx="194">
                  <c:v>1.9613251412559159E-2</c:v>
                </c:pt>
                <c:pt idx="195">
                  <c:v>2.0869139870560223E-2</c:v>
                </c:pt>
                <c:pt idx="196">
                  <c:v>2.20845264589523E-2</c:v>
                </c:pt>
                <c:pt idx="197">
                  <c:v>2.3257202774582458E-2</c:v>
                </c:pt>
                <c:pt idx="198">
                  <c:v>2.4385076168906769E-2</c:v>
                </c:pt>
                <c:pt idx="199">
                  <c:v>2.5466176558980702E-2</c:v>
                </c:pt>
                <c:pt idx="200">
                  <c:v>2.6498663003049594E-2</c:v>
                </c:pt>
                <c:pt idx="201">
                  <c:v>2.748082999545233E-2</c:v>
                </c:pt>
                <c:pt idx="202">
                  <c:v>2.8411113431549812E-2</c:v>
                </c:pt>
                <c:pt idx="203">
                  <c:v>2.9288096189881194E-2</c:v>
                </c:pt>
                <c:pt idx="204">
                  <c:v>3.0110513275647774E-2</c:v>
                </c:pt>
                <c:pt idx="205">
                  <c:v>3.0877256467182534E-2</c:v>
                </c:pt>
                <c:pt idx="206">
                  <c:v>3.1587378405445843E-2</c:v>
                </c:pt>
                <c:pt idx="207">
                  <c:v>3.2240096065830254E-2</c:v>
                </c:pt>
                <c:pt idx="208">
                  <c:v>3.2834793551953373E-2</c:v>
                </c:pt>
                <c:pt idx="209">
                  <c:v>3.3371024152624829E-2</c:v>
                </c:pt>
                <c:pt idx="210">
                  <c:v>3.3848511606086401E-2</c:v>
                </c:pt>
                <c:pt idx="211">
                  <c:v>3.4267150519861761E-2</c:v>
                </c:pt>
                <c:pt idx="212">
                  <c:v>3.4627005900265906E-2</c:v>
                </c:pt>
                <c:pt idx="213">
                  <c:v>3.4928311752850272E-2</c:v>
                </c:pt>
                <c:pt idx="214">
                  <c:v>3.5171468723636301E-2</c:v>
                </c:pt>
                <c:pt idx="215">
                  <c:v>3.5357040761049785E-2</c:v>
                </c:pt>
                <c:pt idx="216">
                  <c:v>3.5485750789663428E-2</c:v>
                </c:pt>
                <c:pt idx="217">
                  <c:v>3.5558475399193379E-2</c:v>
                </c:pt>
                <c:pt idx="218">
                  <c:v>3.5576238565336371E-2</c:v>
                </c:pt>
                <c:pt idx="219">
                  <c:v>3.5540204432726097E-2</c:v>
                </c:pt>
                <c:pt idx="220">
                  <c:v>3.5451669204264735E-2</c:v>
                </c:pt>
                <c:pt idx="221">
                  <c:v>3.5312052194927834E-2</c:v>
                </c:pt>
                <c:pt idx="222">
                  <c:v>3.5122886121549513E-2</c:v>
                </c:pt>
                <c:pt idx="223">
                  <c:v>3.4885806712658562E-2</c:v>
                </c:pt>
                <c:pt idx="224">
                  <c:v>3.4602541733803449E-2</c:v>
                </c:pt>
                <c:pt idx="225">
                  <c:v>3.4274899533677461E-2</c:v>
                </c:pt>
                <c:pt idx="226">
                  <c:v>3.3904757224328397E-2</c:v>
                </c:pt>
                <c:pt idx="227">
                  <c:v>3.3494048614713889E-2</c:v>
                </c:pt>
                <c:pt idx="228">
                  <c:v>3.3044752020506052E-2</c:v>
                </c:pt>
                <c:pt idx="229">
                  <c:v>3.2558878074346431E-2</c:v>
                </c:pt>
                <c:pt idx="230">
                  <c:v>3.2038457659603503E-2</c:v>
                </c:pt>
                <c:pt idx="231">
                  <c:v>3.1485530087194902E-2</c:v>
                </c:pt>
                <c:pt idx="232">
                  <c:v>3.0902131629210072E-2</c:v>
                </c:pt>
                <c:pt idx="233">
                  <c:v>3.0290284515242127E-2</c:v>
                </c:pt>
                <c:pt idx="234">
                  <c:v>2.9651986487614634E-2</c:v>
                </c:pt>
                <c:pt idx="235">
                  <c:v>2.8989201000465703E-2</c:v>
                </c:pt>
                <c:pt idx="236">
                  <c:v>2.8303848135249332E-2</c:v>
                </c:pt>
                <c:pt idx="237">
                  <c:v>2.7597796291921273E-2</c:v>
                </c:pt>
                <c:pt idx="238">
                  <c:v>2.68728547014081E-2</c:v>
                </c:pt>
                <c:pt idx="239">
                  <c:v>2.6130766791108928E-2</c:v>
                </c:pt>
                <c:pt idx="240">
                  <c:v>2.537320442162172E-2</c:v>
                </c:pt>
                <c:pt idx="241">
                  <c:v>2.4601762999902688E-2</c:v>
                </c:pt>
                <c:pt idx="242">
                  <c:v>2.3817957461836903E-2</c:v>
                </c:pt>
                <c:pt idx="243">
                  <c:v>2.3023219106171222E-2</c:v>
                </c:pt>
                <c:pt idx="244">
                  <c:v>2.2218893251800265E-2</c:v>
                </c:pt>
                <c:pt idx="245">
                  <c:v>2.1406237681971585E-2</c:v>
                </c:pt>
                <c:pt idx="246">
                  <c:v>2.0586421831859547E-2</c:v>
                </c:pt>
                <c:pt idx="247">
                  <c:v>1.976052667038386E-2</c:v>
                </c:pt>
                <c:pt idx="248">
                  <c:v>1.8929545223010713E-2</c:v>
                </c:pt>
                <c:pt idx="249">
                  <c:v>1.8094383679498338E-2</c:v>
                </c:pt>
                <c:pt idx="250">
                  <c:v>1.7255863029145946E-2</c:v>
                </c:pt>
                <c:pt idx="251">
                  <c:v>1.6414721165806889E-2</c:v>
                </c:pt>
                <c:pt idx="252">
                  <c:v>1.5571615405824857E-2</c:v>
                </c:pt>
                <c:pt idx="253">
                  <c:v>1.4727125363725224E-2</c:v>
                </c:pt>
                <c:pt idx="254">
                  <c:v>1.3881756133081957E-2</c:v>
                </c:pt>
                <c:pt idx="255">
                  <c:v>1.3035941723133604E-2</c:v>
                </c:pt>
                <c:pt idx="256">
                  <c:v>1.2190048705360002E-2</c:v>
                </c:pt>
                <c:pt idx="257">
                  <c:v>1.1344380028293743E-2</c:v>
                </c:pt>
                <c:pt idx="258">
                  <c:v>1.0499178963038758E-2</c:v>
                </c:pt>
                <c:pt idx="259">
                  <c:v>9.654633146386149E-3</c:v>
                </c:pt>
                <c:pt idx="260">
                  <c:v>8.8108786927806326E-3</c:v>
                </c:pt>
                <c:pt idx="261">
                  <c:v>7.9680043507230902E-3</c:v>
                </c:pt>
                <c:pt idx="262">
                  <c:v>7.1260556833937505E-3</c:v>
                </c:pt>
                <c:pt idx="263">
                  <c:v>6.2850392572399993E-3</c:v>
                </c:pt>
                <c:pt idx="264">
                  <c:v>5.4449268260571282E-3</c:v>
                </c:pt>
                <c:pt idx="265">
                  <c:v>4.6056595014699608E-3</c:v>
                </c:pt>
                <c:pt idx="266">
                  <c:v>3.767151903959709E-3</c:v>
                </c:pt>
                <c:pt idx="267">
                  <c:v>2.9292962912439435E-3</c:v>
                </c:pt>
                <c:pt idx="268">
                  <c:v>2.0919666633938405E-3</c:v>
                </c:pt>
                <c:pt idx="269">
                  <c:v>1.255022846040954E-3</c:v>
                </c:pt>
                <c:pt idx="270">
                  <c:v>4.183145547833611E-4</c:v>
                </c:pt>
                <c:pt idx="271">
                  <c:v>-4.183145547833611E-4</c:v>
                </c:pt>
                <c:pt idx="272">
                  <c:v>-1.255022846040954E-3</c:v>
                </c:pt>
                <c:pt idx="273">
                  <c:v>-2.0919666633938405E-3</c:v>
                </c:pt>
                <c:pt idx="274">
                  <c:v>-2.9292962912442766E-3</c:v>
                </c:pt>
                <c:pt idx="275">
                  <c:v>-3.7671519039593759E-3</c:v>
                </c:pt>
                <c:pt idx="276">
                  <c:v>-4.6056595014699608E-3</c:v>
                </c:pt>
                <c:pt idx="277">
                  <c:v>-5.4449268260571282E-3</c:v>
                </c:pt>
                <c:pt idx="278">
                  <c:v>-6.2850392572399993E-3</c:v>
                </c:pt>
                <c:pt idx="279">
                  <c:v>-7.1260556833937505E-3</c:v>
                </c:pt>
                <c:pt idx="280">
                  <c:v>-7.9680043507230902E-3</c:v>
                </c:pt>
                <c:pt idx="281">
                  <c:v>-8.8108786927806326E-3</c:v>
                </c:pt>
                <c:pt idx="282">
                  <c:v>-9.654633146386149E-3</c:v>
                </c:pt>
                <c:pt idx="283">
                  <c:v>-1.0499178963039091E-2</c:v>
                </c:pt>
                <c:pt idx="284">
                  <c:v>-1.134438002829341E-2</c:v>
                </c:pt>
                <c:pt idx="285">
                  <c:v>-1.2190048705360335E-2</c:v>
                </c:pt>
                <c:pt idx="286">
                  <c:v>-1.3035941723133271E-2</c:v>
                </c:pt>
                <c:pt idx="287">
                  <c:v>-1.3881756133081624E-2</c:v>
                </c:pt>
                <c:pt idx="288">
                  <c:v>-1.4727125363725557E-2</c:v>
                </c:pt>
                <c:pt idx="289">
                  <c:v>-1.5571615405824524E-2</c:v>
                </c:pt>
                <c:pt idx="290">
                  <c:v>-1.6414721165807222E-2</c:v>
                </c:pt>
                <c:pt idx="291">
                  <c:v>-1.7255863029145613E-2</c:v>
                </c:pt>
                <c:pt idx="292">
                  <c:v>-1.8094383679498671E-2</c:v>
                </c:pt>
                <c:pt idx="293">
                  <c:v>-1.8929545223010713E-2</c:v>
                </c:pt>
                <c:pt idx="294">
                  <c:v>-1.976052667038386E-2</c:v>
                </c:pt>
                <c:pt idx="295">
                  <c:v>-2.0586421831859547E-2</c:v>
                </c:pt>
                <c:pt idx="296">
                  <c:v>-2.1406237681971585E-2</c:v>
                </c:pt>
                <c:pt idx="297">
                  <c:v>-2.2218893251799932E-2</c:v>
                </c:pt>
                <c:pt idx="298">
                  <c:v>-2.3023219106171555E-2</c:v>
                </c:pt>
                <c:pt idx="299">
                  <c:v>-2.381795746183657E-2</c:v>
                </c:pt>
                <c:pt idx="300">
                  <c:v>-2.4601762999902355E-2</c:v>
                </c:pt>
                <c:pt idx="301">
                  <c:v>-2.5373204421622386E-2</c:v>
                </c:pt>
                <c:pt idx="302">
                  <c:v>-2.6130766791108595E-2</c:v>
                </c:pt>
                <c:pt idx="303">
                  <c:v>-2.6872854701408433E-2</c:v>
                </c:pt>
                <c:pt idx="304">
                  <c:v>-2.759779629192094E-2</c:v>
                </c:pt>
                <c:pt idx="305">
                  <c:v>-2.8303848135249998E-2</c:v>
                </c:pt>
                <c:pt idx="306">
                  <c:v>-2.898920100046537E-2</c:v>
                </c:pt>
                <c:pt idx="307">
                  <c:v>-2.9651986487614135E-2</c:v>
                </c:pt>
                <c:pt idx="308">
                  <c:v>-3.0290284515242627E-2</c:v>
                </c:pt>
                <c:pt idx="309">
                  <c:v>-3.0902131629209573E-2</c:v>
                </c:pt>
                <c:pt idx="310">
                  <c:v>-3.1485530087195401E-2</c:v>
                </c:pt>
                <c:pt idx="311">
                  <c:v>-3.2038457659603004E-2</c:v>
                </c:pt>
                <c:pt idx="312">
                  <c:v>-3.2558878074347097E-2</c:v>
                </c:pt>
                <c:pt idx="313">
                  <c:v>-3.3044752020505719E-2</c:v>
                </c:pt>
                <c:pt idx="314">
                  <c:v>-3.3494048614714222E-2</c:v>
                </c:pt>
                <c:pt idx="315">
                  <c:v>-3.3904757224327897E-2</c:v>
                </c:pt>
                <c:pt idx="316">
                  <c:v>-3.4274899533678127E-2</c:v>
                </c:pt>
                <c:pt idx="317">
                  <c:v>-3.4602541733803116E-2</c:v>
                </c:pt>
                <c:pt idx="318">
                  <c:v>-3.4885806712658229E-2</c:v>
                </c:pt>
                <c:pt idx="319">
                  <c:v>-3.5122886121549846E-2</c:v>
                </c:pt>
                <c:pt idx="320">
                  <c:v>-3.5312052194927335E-2</c:v>
                </c:pt>
                <c:pt idx="321">
                  <c:v>-3.5451669204265235E-2</c:v>
                </c:pt>
                <c:pt idx="322">
                  <c:v>-3.5540204432725264E-2</c:v>
                </c:pt>
                <c:pt idx="323">
                  <c:v>-3.5576238565337537E-2</c:v>
                </c:pt>
                <c:pt idx="324">
                  <c:v>-3.5558475399192879E-2</c:v>
                </c:pt>
                <c:pt idx="325">
                  <c:v>-3.5485750789663761E-2</c:v>
                </c:pt>
                <c:pt idx="326">
                  <c:v>-3.5357040761049618E-2</c:v>
                </c:pt>
                <c:pt idx="327">
                  <c:v>-3.5171468723635801E-2</c:v>
                </c:pt>
                <c:pt idx="328">
                  <c:v>-3.4928311752850771E-2</c:v>
                </c:pt>
                <c:pt idx="329">
                  <c:v>-3.4627005900265406E-2</c:v>
                </c:pt>
                <c:pt idx="330">
                  <c:v>-3.4267150519862261E-2</c:v>
                </c:pt>
                <c:pt idx="331">
                  <c:v>-3.3848511606086151E-2</c:v>
                </c:pt>
                <c:pt idx="332">
                  <c:v>-3.3371024152625328E-2</c:v>
                </c:pt>
                <c:pt idx="333">
                  <c:v>-3.2834793551952873E-2</c:v>
                </c:pt>
                <c:pt idx="334">
                  <c:v>-3.2240096065830753E-2</c:v>
                </c:pt>
                <c:pt idx="335">
                  <c:v>-3.158737840544551E-2</c:v>
                </c:pt>
                <c:pt idx="336">
                  <c:v>-3.0877256467182285E-2</c:v>
                </c:pt>
                <c:pt idx="337">
                  <c:v>-3.0110513275648107E-2</c:v>
                </c:pt>
                <c:pt idx="338">
                  <c:v>-2.9288096189880861E-2</c:v>
                </c:pt>
                <c:pt idx="339">
                  <c:v>-2.8411113431550145E-2</c:v>
                </c:pt>
                <c:pt idx="340">
                  <c:v>-2.7480829995452122E-2</c:v>
                </c:pt>
                <c:pt idx="341">
                  <c:v>-2.6498663003049885E-2</c:v>
                </c:pt>
                <c:pt idx="342">
                  <c:v>-2.5466176558980494E-2</c:v>
                </c:pt>
                <c:pt idx="343">
                  <c:v>-2.4385076168907061E-2</c:v>
                </c:pt>
                <c:pt idx="344">
                  <c:v>-2.3257202774582292E-2</c:v>
                </c:pt>
                <c:pt idx="345">
                  <c:v>-2.2084526458951967E-2</c:v>
                </c:pt>
                <c:pt idx="346">
                  <c:v>-2.0869139870560452E-2</c:v>
                </c:pt>
                <c:pt idx="347">
                  <c:v>-1.9613251412558388E-2</c:v>
                </c:pt>
                <c:pt idx="348">
                  <c:v>-1.83191782374943E-2</c:v>
                </c:pt>
                <c:pt idx="349">
                  <c:v>-1.6989339084704756E-2</c:v>
                </c:pt>
                <c:pt idx="350">
                  <c:v>-1.5626246992894055E-2</c:v>
                </c:pt>
                <c:pt idx="351">
                  <c:v>-1.4232501916138521E-2</c:v>
                </c:pt>
                <c:pt idx="352">
                  <c:v>-1.2810783267493978E-2</c:v>
                </c:pt>
                <c:pt idx="353">
                  <c:v>-1.1363842410446608E-2</c:v>
                </c:pt>
                <c:pt idx="354">
                  <c:v>-9.8944951147191835E-3</c:v>
                </c:pt>
                <c:pt idx="355">
                  <c:v>-8.4056139896168183E-3</c:v>
                </c:pt>
                <c:pt idx="356">
                  <c:v>-6.9001209049224955E-3</c:v>
                </c:pt>
                <c:pt idx="357">
                  <c:v>-5.3809794066830702E-3</c:v>
                </c:pt>
                <c:pt idx="358">
                  <c:v>-3.8511871327400167E-3</c:v>
                </c:pt>
                <c:pt idx="359">
                  <c:v>-2.3137682308720618E-3</c:v>
                </c:pt>
                <c:pt idx="360">
                  <c:v>-7.7176578071092808E-4</c:v>
                </c:pt>
              </c:numCache>
            </c:numRef>
          </c:yVal>
          <c:smooth val="0"/>
          <c:extLst>
            <c:ext xmlns:c16="http://schemas.microsoft.com/office/drawing/2014/chart" uri="{C3380CC4-5D6E-409C-BE32-E72D297353CC}">
              <c16:uniqueId val="{00000003-2FD3-4534-B8BD-2361D24C97A9}"/>
            </c:ext>
          </c:extLst>
        </c:ser>
        <c:ser>
          <c:idx val="4"/>
          <c:order val="4"/>
          <c:tx>
            <c:v>10000rpm</c:v>
          </c:tx>
          <c:spPr>
            <a:ln w="25400" cap="rnd">
              <a:noFill/>
              <a:round/>
            </a:ln>
            <a:effectLst/>
          </c:spPr>
          <c:marker>
            <c:symbol val="circle"/>
            <c:size val="5"/>
            <c:spPr>
              <a:solidFill>
                <a:schemeClr val="accent5"/>
              </a:solidFill>
              <a:ln w="9525">
                <a:solidFill>
                  <a:schemeClr val="accent5"/>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(Inlet)'!$K$2:$K$362</c:f>
              <c:numCache>
                <c:formatCode>0.00E+00</c:formatCode>
                <c:ptCount val="361"/>
                <c:pt idx="0">
                  <c:v>0</c:v>
                </c:pt>
                <c:pt idx="1">
                  <c:v>9.6470722588866008E-4</c:v>
                </c:pt>
                <c:pt idx="2">
                  <c:v>2.8922102885900773E-3</c:v>
                </c:pt>
                <c:pt idx="3">
                  <c:v>4.8139839159250207E-3</c:v>
                </c:pt>
                <c:pt idx="4">
                  <c:v>6.7262242583538377E-3</c:v>
                </c:pt>
                <c:pt idx="5">
                  <c:v>8.6251511311531189E-3</c:v>
                </c:pt>
                <c:pt idx="6">
                  <c:v>1.0507017487021023E-2</c:v>
                </c:pt>
                <c:pt idx="7">
                  <c:v>1.2368118893398979E-2</c:v>
                </c:pt>
                <c:pt idx="8">
                  <c:v>1.420480301305826E-2</c:v>
                </c:pt>
                <c:pt idx="9">
                  <c:v>1.6013479084367472E-2</c:v>
                </c:pt>
                <c:pt idx="10">
                  <c:v>1.7790627395173151E-2</c:v>
                </c:pt>
                <c:pt idx="11">
                  <c:v>1.9532808741117569E-2</c:v>
                </c:pt>
                <c:pt idx="12">
                  <c:v>2.1236673855880947E-2</c:v>
                </c:pt>
                <c:pt idx="13">
                  <c:v>2.2898972796867874E-2</c:v>
                </c:pt>
                <c:pt idx="14">
                  <c:v>2.4516564265697986E-2</c:v>
                </c:pt>
                <c:pt idx="15">
                  <c:v>2.6086424838200565E-2</c:v>
                </c:pt>
                <c:pt idx="16">
                  <c:v>2.7605658073689959E-2</c:v>
                </c:pt>
                <c:pt idx="17">
                  <c:v>2.9071503468227865E-2</c:v>
                </c:pt>
                <c:pt idx="18">
                  <c:v>3.0481345211133826E-2</c:v>
                </c:pt>
                <c:pt idx="19">
                  <c:v>3.1832720698725614E-2</c:v>
                </c:pt>
                <c:pt idx="20">
                  <c:v>3.3123328753812353E-2</c:v>
                </c:pt>
                <c:pt idx="21">
                  <c:v>3.4351037494315152E-2</c:v>
                </c:pt>
                <c:pt idx="22">
                  <c:v>3.5513891789437681E-2</c:v>
                </c:pt>
                <c:pt idx="23">
                  <c:v>3.6610120237351079E-2</c:v>
                </c:pt>
                <c:pt idx="24">
                  <c:v>3.7638141594560137E-2</c:v>
                </c:pt>
                <c:pt idx="25">
                  <c:v>3.8596570583977856E-2</c:v>
                </c:pt>
                <c:pt idx="26">
                  <c:v>3.9484223006806887E-2</c:v>
                </c:pt>
                <c:pt idx="27">
                  <c:v>4.0300120082288442E-2</c:v>
                </c:pt>
                <c:pt idx="28">
                  <c:v>4.1043491939941092E-2</c:v>
                </c:pt>
                <c:pt idx="29">
                  <c:v>4.171378019078166E-2</c:v>
                </c:pt>
                <c:pt idx="30">
                  <c:v>4.2310639507607689E-2</c:v>
                </c:pt>
                <c:pt idx="31">
                  <c:v>4.2833938149827826E-2</c:v>
                </c:pt>
                <c:pt idx="32">
                  <c:v>4.3283757375331758E-2</c:v>
                </c:pt>
                <c:pt idx="33">
                  <c:v>4.3660389691063464E-2</c:v>
                </c:pt>
                <c:pt idx="34">
                  <c:v>4.3964335904544752E-2</c:v>
                </c:pt>
                <c:pt idx="35">
                  <c:v>4.4196300951312023E-2</c:v>
                </c:pt>
                <c:pt idx="36">
                  <c:v>4.4357188487079702E-2</c:v>
                </c:pt>
                <c:pt idx="37">
                  <c:v>4.4448094248991099E-2</c:v>
                </c:pt>
                <c:pt idx="38">
                  <c:v>4.4470298206671921E-2</c:v>
                </c:pt>
                <c:pt idx="39">
                  <c:v>4.442525554090658E-2</c:v>
                </c:pt>
                <c:pt idx="40">
                  <c:v>4.4314586505331544E-2</c:v>
                </c:pt>
                <c:pt idx="41">
                  <c:v>4.4140065243659168E-2</c:v>
                </c:pt>
                <c:pt idx="42">
                  <c:v>4.3903607651937307E-2</c:v>
                </c:pt>
                <c:pt idx="43">
                  <c:v>4.3607258390822787E-2</c:v>
                </c:pt>
                <c:pt idx="44">
                  <c:v>4.3253177167253895E-2</c:v>
                </c:pt>
                <c:pt idx="45">
                  <c:v>4.2843624417097659E-2</c:v>
                </c:pt>
                <c:pt idx="46">
                  <c:v>4.2380946530409871E-2</c:v>
                </c:pt>
                <c:pt idx="47">
                  <c:v>4.1867560768392778E-2</c:v>
                </c:pt>
                <c:pt idx="48">
                  <c:v>4.1305940025632149E-2</c:v>
                </c:pt>
                <c:pt idx="49">
                  <c:v>4.0698597592933872E-2</c:v>
                </c:pt>
                <c:pt idx="50">
                  <c:v>4.0048072074503754E-2</c:v>
                </c:pt>
                <c:pt idx="51">
                  <c:v>3.9356912608994252E-2</c:v>
                </c:pt>
                <c:pt idx="52">
                  <c:v>3.8627664536511966E-2</c:v>
                </c:pt>
                <c:pt idx="53">
                  <c:v>3.7862855644053284E-2</c:v>
                </c:pt>
                <c:pt idx="54">
                  <c:v>3.7064983109517669E-2</c:v>
                </c:pt>
                <c:pt idx="55">
                  <c:v>3.6236501250581712E-2</c:v>
                </c:pt>
                <c:pt idx="56">
                  <c:v>3.5379810169062498E-2</c:v>
                </c:pt>
                <c:pt idx="57">
                  <c:v>3.4497245364901175E-2</c:v>
                </c:pt>
                <c:pt idx="58">
                  <c:v>3.3591068376760541E-2</c:v>
                </c:pt>
                <c:pt idx="59">
                  <c:v>3.2663458488885744E-2</c:v>
                </c:pt>
                <c:pt idx="60">
                  <c:v>3.1716505527027983E-2</c:v>
                </c:pt>
                <c:pt idx="61">
                  <c:v>3.0752203749877943E-2</c:v>
                </c:pt>
                <c:pt idx="62">
                  <c:v>2.9772446827295712E-2</c:v>
                </c:pt>
                <c:pt idx="63">
                  <c:v>2.8779023882714444E-2</c:v>
                </c:pt>
                <c:pt idx="64">
                  <c:v>2.7773616564749914E-2</c:v>
                </c:pt>
                <c:pt idx="65">
                  <c:v>2.6757797102464481E-2</c:v>
                </c:pt>
                <c:pt idx="66">
                  <c:v>2.5733027289824434E-2</c:v>
                </c:pt>
                <c:pt idx="67">
                  <c:v>2.4700658337979825E-2</c:v>
                </c:pt>
                <c:pt idx="68">
                  <c:v>2.3661931528763391E-2</c:v>
                </c:pt>
                <c:pt idx="69">
                  <c:v>2.2617979599373339E-2</c:v>
                </c:pt>
                <c:pt idx="70">
                  <c:v>2.1569828786432016E-2</c:v>
                </c:pt>
                <c:pt idx="71">
                  <c:v>2.0518401457259028E-2</c:v>
                </c:pt>
                <c:pt idx="72">
                  <c:v>1.9464519257280655E-2</c:v>
                </c:pt>
                <c:pt idx="73">
                  <c:v>1.8408906704656947E-2</c:v>
                </c:pt>
                <c:pt idx="74">
                  <c:v>1.735219516635203E-2</c:v>
                </c:pt>
                <c:pt idx="75">
                  <c:v>1.6294927153916589E-2</c:v>
                </c:pt>
                <c:pt idx="76">
                  <c:v>1.5237560881700418E-2</c:v>
                </c:pt>
                <c:pt idx="77">
                  <c:v>1.4180475035366763E-2</c:v>
                </c:pt>
                <c:pt idx="78">
                  <c:v>1.3123973703798864E-2</c:v>
                </c:pt>
                <c:pt idx="79">
                  <c:v>1.2068291432982686E-2</c:v>
                </c:pt>
                <c:pt idx="80">
                  <c:v>1.1013598365975791E-2</c:v>
                </c:pt>
                <c:pt idx="81">
                  <c:v>9.9600054384038628E-3</c:v>
                </c:pt>
                <c:pt idx="82">
                  <c:v>8.9075696042421881E-3</c:v>
                </c:pt>
                <c:pt idx="83">
                  <c:v>7.8562990715499992E-3</c:v>
                </c:pt>
                <c:pt idx="84">
                  <c:v>6.8061585325714102E-3</c:v>
                </c:pt>
                <c:pt idx="85">
                  <c:v>5.757074376837451E-3</c:v>
                </c:pt>
                <c:pt idx="86">
                  <c:v>4.7089398799492199E-3</c:v>
                </c:pt>
                <c:pt idx="87">
                  <c:v>3.6616203640553457E-3</c:v>
                </c:pt>
                <c:pt idx="88">
                  <c:v>2.6149583292423006E-3</c:v>
                </c:pt>
                <c:pt idx="89">
                  <c:v>1.5687785575511926E-3</c:v>
                </c:pt>
                <c:pt idx="90">
                  <c:v>5.2289319347920138E-4</c:v>
                </c:pt>
                <c:pt idx="91">
                  <c:v>-5.2289319347920138E-4</c:v>
                </c:pt>
                <c:pt idx="92">
                  <c:v>-1.5687785575511926E-3</c:v>
                </c:pt>
                <c:pt idx="93">
                  <c:v>-2.6149583292423006E-3</c:v>
                </c:pt>
                <c:pt idx="94">
                  <c:v>-3.6616203640549294E-3</c:v>
                </c:pt>
                <c:pt idx="95">
                  <c:v>-4.7089398799496363E-3</c:v>
                </c:pt>
                <c:pt idx="96">
                  <c:v>-5.757074376837451E-3</c:v>
                </c:pt>
                <c:pt idx="97">
                  <c:v>-6.8061585325714102E-3</c:v>
                </c:pt>
                <c:pt idx="98">
                  <c:v>-7.8562990715499992E-3</c:v>
                </c:pt>
                <c:pt idx="99">
                  <c:v>-8.9075696042421881E-3</c:v>
                </c:pt>
                <c:pt idx="100">
                  <c:v>-9.9600054384038628E-3</c:v>
                </c:pt>
                <c:pt idx="101">
                  <c:v>-1.1013598365975791E-2</c:v>
                </c:pt>
                <c:pt idx="102">
                  <c:v>-1.2068291432982686E-2</c:v>
                </c:pt>
                <c:pt idx="103">
                  <c:v>-1.3123973703798447E-2</c:v>
                </c:pt>
                <c:pt idx="104">
                  <c:v>-1.4180475035367179E-2</c:v>
                </c:pt>
                <c:pt idx="105">
                  <c:v>-1.5237560881700002E-2</c:v>
                </c:pt>
                <c:pt idx="106">
                  <c:v>-1.6294927153917005E-2</c:v>
                </c:pt>
                <c:pt idx="107">
                  <c:v>-1.7352195166352447E-2</c:v>
                </c:pt>
                <c:pt idx="108">
                  <c:v>-1.840890670465653E-2</c:v>
                </c:pt>
                <c:pt idx="109">
                  <c:v>-1.9464519257281071E-2</c:v>
                </c:pt>
                <c:pt idx="110">
                  <c:v>-2.0518401457258612E-2</c:v>
                </c:pt>
                <c:pt idx="111">
                  <c:v>-2.1569828786432432E-2</c:v>
                </c:pt>
                <c:pt idx="112">
                  <c:v>-2.2617979599372923E-2</c:v>
                </c:pt>
                <c:pt idx="113">
                  <c:v>-2.3661931528763391E-2</c:v>
                </c:pt>
                <c:pt idx="114">
                  <c:v>-2.4700658337979825E-2</c:v>
                </c:pt>
                <c:pt idx="115">
                  <c:v>-2.5733027289824434E-2</c:v>
                </c:pt>
                <c:pt idx="116">
                  <c:v>-2.6757797102464481E-2</c:v>
                </c:pt>
                <c:pt idx="117">
                  <c:v>-2.7773616564750331E-2</c:v>
                </c:pt>
                <c:pt idx="118">
                  <c:v>-2.8779023882714028E-2</c:v>
                </c:pt>
                <c:pt idx="119">
                  <c:v>-2.9772446827296128E-2</c:v>
                </c:pt>
                <c:pt idx="120">
                  <c:v>-3.075220374987836E-2</c:v>
                </c:pt>
                <c:pt idx="121">
                  <c:v>-3.171650552702715E-2</c:v>
                </c:pt>
                <c:pt idx="122">
                  <c:v>-3.266345848888616E-2</c:v>
                </c:pt>
                <c:pt idx="123">
                  <c:v>-3.3591068376760125E-2</c:v>
                </c:pt>
                <c:pt idx="124">
                  <c:v>-3.4497245364901591E-2</c:v>
                </c:pt>
                <c:pt idx="125">
                  <c:v>-3.5379810169061665E-2</c:v>
                </c:pt>
                <c:pt idx="126">
                  <c:v>-3.6236501250582129E-2</c:v>
                </c:pt>
                <c:pt idx="127">
                  <c:v>-3.7064983109518293E-2</c:v>
                </c:pt>
                <c:pt idx="128">
                  <c:v>-3.7862855644052659E-2</c:v>
                </c:pt>
                <c:pt idx="129">
                  <c:v>-3.862766453651259E-2</c:v>
                </c:pt>
                <c:pt idx="130">
                  <c:v>-3.9356912608993627E-2</c:v>
                </c:pt>
                <c:pt idx="131">
                  <c:v>-4.0048072074504379E-2</c:v>
                </c:pt>
                <c:pt idx="132">
                  <c:v>-4.0698597592933039E-2</c:v>
                </c:pt>
                <c:pt idx="133">
                  <c:v>-4.1305940025632565E-2</c:v>
                </c:pt>
                <c:pt idx="134">
                  <c:v>-4.1867560768392362E-2</c:v>
                </c:pt>
                <c:pt idx="135">
                  <c:v>-4.2380946530410496E-2</c:v>
                </c:pt>
                <c:pt idx="136">
                  <c:v>-4.2843624417096826E-2</c:v>
                </c:pt>
                <c:pt idx="137">
                  <c:v>-4.3253177167254311E-2</c:v>
                </c:pt>
                <c:pt idx="138">
                  <c:v>-4.3607258390823203E-2</c:v>
                </c:pt>
                <c:pt idx="139">
                  <c:v>-4.3903607651936891E-2</c:v>
                </c:pt>
                <c:pt idx="140">
                  <c:v>-4.4140065243659793E-2</c:v>
                </c:pt>
                <c:pt idx="141">
                  <c:v>-4.4314586505330919E-2</c:v>
                </c:pt>
                <c:pt idx="142">
                  <c:v>-4.4425255540907621E-2</c:v>
                </c:pt>
                <c:pt idx="143">
                  <c:v>-4.4470298206670464E-2</c:v>
                </c:pt>
                <c:pt idx="144">
                  <c:v>-4.4448094248991724E-2</c:v>
                </c:pt>
                <c:pt idx="145">
                  <c:v>-4.4357188487079285E-2</c:v>
                </c:pt>
                <c:pt idx="146">
                  <c:v>-4.4196300951312231E-2</c:v>
                </c:pt>
                <c:pt idx="147">
                  <c:v>-4.3964335904545376E-2</c:v>
                </c:pt>
                <c:pt idx="148">
                  <c:v>-4.366038969106284E-2</c:v>
                </c:pt>
                <c:pt idx="149">
                  <c:v>-4.3283757375332382E-2</c:v>
                </c:pt>
                <c:pt idx="150">
                  <c:v>-4.2833938149827201E-2</c:v>
                </c:pt>
                <c:pt idx="151">
                  <c:v>-4.2310639507608001E-2</c:v>
                </c:pt>
                <c:pt idx="152">
                  <c:v>-4.1713780190781036E-2</c:v>
                </c:pt>
                <c:pt idx="153">
                  <c:v>-4.1043491939941716E-2</c:v>
                </c:pt>
                <c:pt idx="154">
                  <c:v>-4.0300120082287817E-2</c:v>
                </c:pt>
                <c:pt idx="155">
                  <c:v>-3.9484223006807304E-2</c:v>
                </c:pt>
                <c:pt idx="156">
                  <c:v>-3.8596570583978168E-2</c:v>
                </c:pt>
                <c:pt idx="157">
                  <c:v>-3.7638141594559721E-2</c:v>
                </c:pt>
                <c:pt idx="158">
                  <c:v>-3.6610120237351496E-2</c:v>
                </c:pt>
                <c:pt idx="159">
                  <c:v>-3.5513891789437264E-2</c:v>
                </c:pt>
                <c:pt idx="160">
                  <c:v>-3.4351037494315409E-2</c:v>
                </c:pt>
                <c:pt idx="161">
                  <c:v>-3.3123328753811992E-2</c:v>
                </c:pt>
                <c:pt idx="162">
                  <c:v>-3.1832720698725878E-2</c:v>
                </c:pt>
                <c:pt idx="163">
                  <c:v>-3.0481345211133461E-2</c:v>
                </c:pt>
                <c:pt idx="164">
                  <c:v>-2.9071503468228073E-2</c:v>
                </c:pt>
                <c:pt idx="165">
                  <c:v>-2.7605658073690375E-2</c:v>
                </c:pt>
                <c:pt idx="166">
                  <c:v>-2.6086424838200277E-2</c:v>
                </c:pt>
                <c:pt idx="167">
                  <c:v>-2.4516564265698947E-2</c:v>
                </c:pt>
                <c:pt idx="168">
                  <c:v>-2.2898972796866653E-2</c:v>
                </c:pt>
                <c:pt idx="169">
                  <c:v>-2.1236673855881218E-2</c:v>
                </c:pt>
                <c:pt idx="170">
                  <c:v>-1.9532808741117427E-2</c:v>
                </c:pt>
                <c:pt idx="171">
                  <c:v>-1.7790627395173151E-2</c:v>
                </c:pt>
                <c:pt idx="172">
                  <c:v>-1.6013479084367472E-2</c:v>
                </c:pt>
                <c:pt idx="173">
                  <c:v>-1.420480301305826E-2</c:v>
                </c:pt>
                <c:pt idx="174">
                  <c:v>-1.2368118893399109E-2</c:v>
                </c:pt>
                <c:pt idx="175">
                  <c:v>-1.0507017487020893E-2</c:v>
                </c:pt>
                <c:pt idx="176">
                  <c:v>-8.625151131153256E-3</c:v>
                </c:pt>
                <c:pt idx="177">
                  <c:v>-6.7262242583537007E-3</c:v>
                </c:pt>
                <c:pt idx="178">
                  <c:v>-4.8139839159250207E-3</c:v>
                </c:pt>
                <c:pt idx="179">
                  <c:v>-2.8922102885900773E-3</c:v>
                </c:pt>
                <c:pt idx="180">
                  <c:v>-9.6470722588866008E-4</c:v>
                </c:pt>
                <c:pt idx="181">
                  <c:v>9.6470722588866008E-4</c:v>
                </c:pt>
                <c:pt idx="182">
                  <c:v>2.8922102885900773E-3</c:v>
                </c:pt>
                <c:pt idx="183">
                  <c:v>4.8139839159250207E-3</c:v>
                </c:pt>
                <c:pt idx="184">
                  <c:v>6.7262242583537007E-3</c:v>
                </c:pt>
                <c:pt idx="185">
                  <c:v>8.625151131153256E-3</c:v>
                </c:pt>
                <c:pt idx="186">
                  <c:v>1.0507017487020893E-2</c:v>
                </c:pt>
                <c:pt idx="187">
                  <c:v>1.2368118893399109E-2</c:v>
                </c:pt>
                <c:pt idx="188">
                  <c:v>1.420480301305826E-2</c:v>
                </c:pt>
                <c:pt idx="189">
                  <c:v>1.6013479084367472E-2</c:v>
                </c:pt>
                <c:pt idx="190">
                  <c:v>1.7790627395173151E-2</c:v>
                </c:pt>
                <c:pt idx="191">
                  <c:v>1.9532808741117427E-2</c:v>
                </c:pt>
                <c:pt idx="192">
                  <c:v>2.1236673855881218E-2</c:v>
                </c:pt>
                <c:pt idx="193">
                  <c:v>2.2898972796866653E-2</c:v>
                </c:pt>
                <c:pt idx="194">
                  <c:v>2.4516564265698947E-2</c:v>
                </c:pt>
                <c:pt idx="195">
                  <c:v>2.6086424838200277E-2</c:v>
                </c:pt>
                <c:pt idx="196">
                  <c:v>2.7605658073690375E-2</c:v>
                </c:pt>
                <c:pt idx="197">
                  <c:v>2.9071503468228073E-2</c:v>
                </c:pt>
                <c:pt idx="198">
                  <c:v>3.0481345211133461E-2</c:v>
                </c:pt>
                <c:pt idx="199">
                  <c:v>3.1832720698725878E-2</c:v>
                </c:pt>
                <c:pt idx="200">
                  <c:v>3.3123328753811992E-2</c:v>
                </c:pt>
                <c:pt idx="201">
                  <c:v>3.4351037494315409E-2</c:v>
                </c:pt>
                <c:pt idx="202">
                  <c:v>3.5513891789437264E-2</c:v>
                </c:pt>
                <c:pt idx="203">
                  <c:v>3.6610120237351496E-2</c:v>
                </c:pt>
                <c:pt idx="204">
                  <c:v>3.7638141594559721E-2</c:v>
                </c:pt>
                <c:pt idx="205">
                  <c:v>3.8596570583978168E-2</c:v>
                </c:pt>
                <c:pt idx="206">
                  <c:v>3.9484223006807304E-2</c:v>
                </c:pt>
                <c:pt idx="207">
                  <c:v>4.0300120082287817E-2</c:v>
                </c:pt>
                <c:pt idx="208">
                  <c:v>4.1043491939941716E-2</c:v>
                </c:pt>
                <c:pt idx="209">
                  <c:v>4.1713780190781036E-2</c:v>
                </c:pt>
                <c:pt idx="210">
                  <c:v>4.2310639507608001E-2</c:v>
                </c:pt>
                <c:pt idx="211">
                  <c:v>4.2833938149827201E-2</c:v>
                </c:pt>
                <c:pt idx="212">
                  <c:v>4.3283757375332382E-2</c:v>
                </c:pt>
                <c:pt idx="213">
                  <c:v>4.366038969106284E-2</c:v>
                </c:pt>
                <c:pt idx="214">
                  <c:v>4.3964335904545376E-2</c:v>
                </c:pt>
                <c:pt idx="215">
                  <c:v>4.4196300951312231E-2</c:v>
                </c:pt>
                <c:pt idx="216">
                  <c:v>4.4357188487079285E-2</c:v>
                </c:pt>
                <c:pt idx="217">
                  <c:v>4.4448094248991724E-2</c:v>
                </c:pt>
                <c:pt idx="218">
                  <c:v>4.4470298206670464E-2</c:v>
                </c:pt>
                <c:pt idx="219">
                  <c:v>4.4425255540907621E-2</c:v>
                </c:pt>
                <c:pt idx="220">
                  <c:v>4.4314586505330919E-2</c:v>
                </c:pt>
                <c:pt idx="221">
                  <c:v>4.4140065243659793E-2</c:v>
                </c:pt>
                <c:pt idx="222">
                  <c:v>4.3903607651936891E-2</c:v>
                </c:pt>
                <c:pt idx="223">
                  <c:v>4.3607258390823203E-2</c:v>
                </c:pt>
                <c:pt idx="224">
                  <c:v>4.3253177167254311E-2</c:v>
                </c:pt>
                <c:pt idx="225">
                  <c:v>4.2843624417096826E-2</c:v>
                </c:pt>
                <c:pt idx="226">
                  <c:v>4.2380946530410496E-2</c:v>
                </c:pt>
                <c:pt idx="227">
                  <c:v>4.1867560768392362E-2</c:v>
                </c:pt>
                <c:pt idx="228">
                  <c:v>4.1305940025632565E-2</c:v>
                </c:pt>
                <c:pt idx="229">
                  <c:v>4.0698597592933039E-2</c:v>
                </c:pt>
                <c:pt idx="230">
                  <c:v>4.0048072074504379E-2</c:v>
                </c:pt>
                <c:pt idx="231">
                  <c:v>3.9356912608993627E-2</c:v>
                </c:pt>
                <c:pt idx="232">
                  <c:v>3.862766453651259E-2</c:v>
                </c:pt>
                <c:pt idx="233">
                  <c:v>3.7862855644052659E-2</c:v>
                </c:pt>
                <c:pt idx="234">
                  <c:v>3.7064983109518293E-2</c:v>
                </c:pt>
                <c:pt idx="235">
                  <c:v>3.6236501250582129E-2</c:v>
                </c:pt>
                <c:pt idx="236">
                  <c:v>3.5379810169061665E-2</c:v>
                </c:pt>
                <c:pt idx="237">
                  <c:v>3.4497245364901591E-2</c:v>
                </c:pt>
                <c:pt idx="238">
                  <c:v>3.3591068376760125E-2</c:v>
                </c:pt>
                <c:pt idx="239">
                  <c:v>3.266345848888616E-2</c:v>
                </c:pt>
                <c:pt idx="240">
                  <c:v>3.171650552702715E-2</c:v>
                </c:pt>
                <c:pt idx="241">
                  <c:v>3.075220374987836E-2</c:v>
                </c:pt>
                <c:pt idx="242">
                  <c:v>2.9772446827296128E-2</c:v>
                </c:pt>
                <c:pt idx="243">
                  <c:v>2.8779023882714028E-2</c:v>
                </c:pt>
                <c:pt idx="244">
                  <c:v>2.7773616564750331E-2</c:v>
                </c:pt>
                <c:pt idx="245">
                  <c:v>2.6757797102464481E-2</c:v>
                </c:pt>
                <c:pt idx="246">
                  <c:v>2.5733027289824434E-2</c:v>
                </c:pt>
                <c:pt idx="247">
                  <c:v>2.4700658337979825E-2</c:v>
                </c:pt>
                <c:pt idx="248">
                  <c:v>2.3661931528763391E-2</c:v>
                </c:pt>
                <c:pt idx="249">
                  <c:v>2.2617979599372923E-2</c:v>
                </c:pt>
                <c:pt idx="250">
                  <c:v>2.1569828786432432E-2</c:v>
                </c:pt>
                <c:pt idx="251">
                  <c:v>2.0518401457258612E-2</c:v>
                </c:pt>
                <c:pt idx="252">
                  <c:v>1.9464519257281071E-2</c:v>
                </c:pt>
                <c:pt idx="253">
                  <c:v>1.840890670465653E-2</c:v>
                </c:pt>
                <c:pt idx="254">
                  <c:v>1.7352195166352447E-2</c:v>
                </c:pt>
                <c:pt idx="255">
                  <c:v>1.6294927153917005E-2</c:v>
                </c:pt>
                <c:pt idx="256">
                  <c:v>1.5237560881700002E-2</c:v>
                </c:pt>
                <c:pt idx="257">
                  <c:v>1.4180475035367179E-2</c:v>
                </c:pt>
                <c:pt idx="258">
                  <c:v>1.3123973703798447E-2</c:v>
                </c:pt>
                <c:pt idx="259">
                  <c:v>1.2068291432982686E-2</c:v>
                </c:pt>
                <c:pt idx="260">
                  <c:v>1.1013598365975791E-2</c:v>
                </c:pt>
                <c:pt idx="261">
                  <c:v>9.9600054384038628E-3</c:v>
                </c:pt>
                <c:pt idx="262">
                  <c:v>8.9075696042421881E-3</c:v>
                </c:pt>
                <c:pt idx="263">
                  <c:v>7.8562990715499992E-3</c:v>
                </c:pt>
                <c:pt idx="264">
                  <c:v>6.8061585325714102E-3</c:v>
                </c:pt>
                <c:pt idx="265">
                  <c:v>5.757074376837451E-3</c:v>
                </c:pt>
                <c:pt idx="266">
                  <c:v>4.7089398799496363E-3</c:v>
                </c:pt>
                <c:pt idx="267">
                  <c:v>3.6616203640549294E-3</c:v>
                </c:pt>
                <c:pt idx="268">
                  <c:v>2.6149583292423006E-3</c:v>
                </c:pt>
                <c:pt idx="269">
                  <c:v>1.5687785575511926E-3</c:v>
                </c:pt>
                <c:pt idx="270">
                  <c:v>5.2289319347920138E-4</c:v>
                </c:pt>
                <c:pt idx="271">
                  <c:v>-5.2289319347920138E-4</c:v>
                </c:pt>
                <c:pt idx="272">
                  <c:v>-1.5687785575511926E-3</c:v>
                </c:pt>
                <c:pt idx="273">
                  <c:v>-2.6149583292423006E-3</c:v>
                </c:pt>
                <c:pt idx="274">
                  <c:v>-3.6616203640553457E-3</c:v>
                </c:pt>
                <c:pt idx="275">
                  <c:v>-4.7089398799492199E-3</c:v>
                </c:pt>
                <c:pt idx="276">
                  <c:v>-5.757074376837451E-3</c:v>
                </c:pt>
                <c:pt idx="277">
                  <c:v>-6.8061585325714102E-3</c:v>
                </c:pt>
                <c:pt idx="278">
                  <c:v>-7.8562990715499992E-3</c:v>
                </c:pt>
                <c:pt idx="279">
                  <c:v>-8.9075696042421881E-3</c:v>
                </c:pt>
                <c:pt idx="280">
                  <c:v>-9.9600054384038628E-3</c:v>
                </c:pt>
                <c:pt idx="281">
                  <c:v>-1.1013598365975791E-2</c:v>
                </c:pt>
                <c:pt idx="282">
                  <c:v>-1.2068291432982686E-2</c:v>
                </c:pt>
                <c:pt idx="283">
                  <c:v>-1.3123973703798864E-2</c:v>
                </c:pt>
                <c:pt idx="284">
                  <c:v>-1.4180475035366763E-2</c:v>
                </c:pt>
                <c:pt idx="285">
                  <c:v>-1.5237560881700418E-2</c:v>
                </c:pt>
                <c:pt idx="286">
                  <c:v>-1.6294927153916589E-2</c:v>
                </c:pt>
                <c:pt idx="287">
                  <c:v>-1.735219516635203E-2</c:v>
                </c:pt>
                <c:pt idx="288">
                  <c:v>-1.8408906704656947E-2</c:v>
                </c:pt>
                <c:pt idx="289">
                  <c:v>-1.9464519257280655E-2</c:v>
                </c:pt>
                <c:pt idx="290">
                  <c:v>-2.0518401457259028E-2</c:v>
                </c:pt>
                <c:pt idx="291">
                  <c:v>-2.1569828786432016E-2</c:v>
                </c:pt>
                <c:pt idx="292">
                  <c:v>-2.2617979599373339E-2</c:v>
                </c:pt>
                <c:pt idx="293">
                  <c:v>-2.3661931528763391E-2</c:v>
                </c:pt>
                <c:pt idx="294">
                  <c:v>-2.4700658337979825E-2</c:v>
                </c:pt>
                <c:pt idx="295">
                  <c:v>-2.5733027289824434E-2</c:v>
                </c:pt>
                <c:pt idx="296">
                  <c:v>-2.6757797102464481E-2</c:v>
                </c:pt>
                <c:pt idx="297">
                  <c:v>-2.7773616564749914E-2</c:v>
                </c:pt>
                <c:pt idx="298">
                  <c:v>-2.8779023882714444E-2</c:v>
                </c:pt>
                <c:pt idx="299">
                  <c:v>-2.9772446827295712E-2</c:v>
                </c:pt>
                <c:pt idx="300">
                  <c:v>-3.0752203749877943E-2</c:v>
                </c:pt>
                <c:pt idx="301">
                  <c:v>-3.1716505527027983E-2</c:v>
                </c:pt>
                <c:pt idx="302">
                  <c:v>-3.2663458488885744E-2</c:v>
                </c:pt>
                <c:pt idx="303">
                  <c:v>-3.3591068376760541E-2</c:v>
                </c:pt>
                <c:pt idx="304">
                  <c:v>-3.4497245364901175E-2</c:v>
                </c:pt>
                <c:pt idx="305">
                  <c:v>-3.5379810169062498E-2</c:v>
                </c:pt>
                <c:pt idx="306">
                  <c:v>-3.6236501250581712E-2</c:v>
                </c:pt>
                <c:pt idx="307">
                  <c:v>-3.7064983109517669E-2</c:v>
                </c:pt>
                <c:pt idx="308">
                  <c:v>-3.7862855644053284E-2</c:v>
                </c:pt>
                <c:pt idx="309">
                  <c:v>-3.8627664536511966E-2</c:v>
                </c:pt>
                <c:pt idx="310">
                  <c:v>-3.9356912608994252E-2</c:v>
                </c:pt>
                <c:pt idx="311">
                  <c:v>-4.0048072074503754E-2</c:v>
                </c:pt>
                <c:pt idx="312">
                  <c:v>-4.0698597592933872E-2</c:v>
                </c:pt>
                <c:pt idx="313">
                  <c:v>-4.1305940025632149E-2</c:v>
                </c:pt>
                <c:pt idx="314">
                  <c:v>-4.1867560768392778E-2</c:v>
                </c:pt>
                <c:pt idx="315">
                  <c:v>-4.2380946530409871E-2</c:v>
                </c:pt>
                <c:pt idx="316">
                  <c:v>-4.2843624417097659E-2</c:v>
                </c:pt>
                <c:pt idx="317">
                  <c:v>-4.3253177167253895E-2</c:v>
                </c:pt>
                <c:pt idx="318">
                  <c:v>-4.3607258390822787E-2</c:v>
                </c:pt>
                <c:pt idx="319">
                  <c:v>-4.3903607651937307E-2</c:v>
                </c:pt>
                <c:pt idx="320">
                  <c:v>-4.4140065243659168E-2</c:v>
                </c:pt>
                <c:pt idx="321">
                  <c:v>-4.4314586505331544E-2</c:v>
                </c:pt>
                <c:pt idx="322">
                  <c:v>-4.442525554090658E-2</c:v>
                </c:pt>
                <c:pt idx="323">
                  <c:v>-4.4470298206671921E-2</c:v>
                </c:pt>
                <c:pt idx="324">
                  <c:v>-4.4448094248991099E-2</c:v>
                </c:pt>
                <c:pt idx="325">
                  <c:v>-4.4357188487079702E-2</c:v>
                </c:pt>
                <c:pt idx="326">
                  <c:v>-4.4196300951312023E-2</c:v>
                </c:pt>
                <c:pt idx="327">
                  <c:v>-4.3964335904544752E-2</c:v>
                </c:pt>
                <c:pt idx="328">
                  <c:v>-4.3660389691063464E-2</c:v>
                </c:pt>
                <c:pt idx="329">
                  <c:v>-4.3283757375331758E-2</c:v>
                </c:pt>
                <c:pt idx="330">
                  <c:v>-4.2833938149827826E-2</c:v>
                </c:pt>
                <c:pt idx="331">
                  <c:v>-4.2310639507607689E-2</c:v>
                </c:pt>
                <c:pt idx="332">
                  <c:v>-4.171378019078166E-2</c:v>
                </c:pt>
                <c:pt idx="333">
                  <c:v>-4.1043491939941092E-2</c:v>
                </c:pt>
                <c:pt idx="334">
                  <c:v>-4.0300120082288442E-2</c:v>
                </c:pt>
                <c:pt idx="335">
                  <c:v>-3.9484223006806887E-2</c:v>
                </c:pt>
                <c:pt idx="336">
                  <c:v>-3.8596570583977856E-2</c:v>
                </c:pt>
                <c:pt idx="337">
                  <c:v>-3.7638141594560137E-2</c:v>
                </c:pt>
                <c:pt idx="338">
                  <c:v>-3.6610120237351079E-2</c:v>
                </c:pt>
                <c:pt idx="339">
                  <c:v>-3.5513891789437681E-2</c:v>
                </c:pt>
                <c:pt idx="340">
                  <c:v>-3.4351037494315152E-2</c:v>
                </c:pt>
                <c:pt idx="341">
                  <c:v>-3.3123328753812353E-2</c:v>
                </c:pt>
                <c:pt idx="342">
                  <c:v>-3.1832720698725614E-2</c:v>
                </c:pt>
                <c:pt idx="343">
                  <c:v>-3.0481345211133826E-2</c:v>
                </c:pt>
                <c:pt idx="344">
                  <c:v>-2.9071503468227865E-2</c:v>
                </c:pt>
                <c:pt idx="345">
                  <c:v>-2.7605658073689959E-2</c:v>
                </c:pt>
                <c:pt idx="346">
                  <c:v>-2.6086424838200565E-2</c:v>
                </c:pt>
                <c:pt idx="347">
                  <c:v>-2.4516564265697986E-2</c:v>
                </c:pt>
                <c:pt idx="348">
                  <c:v>-2.2898972796867874E-2</c:v>
                </c:pt>
                <c:pt idx="349">
                  <c:v>-2.1236673855880947E-2</c:v>
                </c:pt>
                <c:pt idx="350">
                  <c:v>-1.9532808741117569E-2</c:v>
                </c:pt>
                <c:pt idx="351">
                  <c:v>-1.7790627395173151E-2</c:v>
                </c:pt>
                <c:pt idx="352">
                  <c:v>-1.6013479084367472E-2</c:v>
                </c:pt>
                <c:pt idx="353">
                  <c:v>-1.420480301305826E-2</c:v>
                </c:pt>
                <c:pt idx="354">
                  <c:v>-1.2368118893398979E-2</c:v>
                </c:pt>
                <c:pt idx="355">
                  <c:v>-1.0507017487021023E-2</c:v>
                </c:pt>
                <c:pt idx="356">
                  <c:v>-8.6251511311531189E-3</c:v>
                </c:pt>
                <c:pt idx="357">
                  <c:v>-6.7262242583538377E-3</c:v>
                </c:pt>
                <c:pt idx="358">
                  <c:v>-4.8139839159250207E-3</c:v>
                </c:pt>
                <c:pt idx="359">
                  <c:v>-2.8922102885900773E-3</c:v>
                </c:pt>
                <c:pt idx="360">
                  <c:v>-9.6470722588866008E-4</c:v>
                </c:pt>
              </c:numCache>
            </c:numRef>
          </c:yVal>
          <c:smooth val="0"/>
          <c:extLst>
            <c:ext xmlns:c16="http://schemas.microsoft.com/office/drawing/2014/chart" uri="{C3380CC4-5D6E-409C-BE32-E72D297353CC}">
              <c16:uniqueId val="{00000004-2FD3-4534-B8BD-2361D24C97A9}"/>
            </c:ext>
          </c:extLst>
        </c:ser>
        <c:ser>
          <c:idx val="5"/>
          <c:order val="5"/>
          <c:tx>
            <c:v>12000rpm</c:v>
          </c:tx>
          <c:spPr>
            <a:ln w="25400" cap="rnd">
              <a:noFill/>
              <a:round/>
            </a:ln>
            <a:effectLst/>
          </c:spPr>
          <c:marker>
            <c:symbol val="circle"/>
            <c:size val="5"/>
            <c:spPr>
              <a:solidFill>
                <a:schemeClr val="accent6"/>
              </a:solidFill>
              <a:ln w="9525">
                <a:solidFill>
                  <a:schemeClr val="accent6"/>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(Inlet)'!$L$2:$L$362</c:f>
              <c:numCache>
                <c:formatCode>0.00E+00</c:formatCode>
                <c:ptCount val="361"/>
                <c:pt idx="0">
                  <c:v>0</c:v>
                </c:pt>
                <c:pt idx="1">
                  <c:v>1.1576486710663922E-3</c:v>
                </c:pt>
                <c:pt idx="2">
                  <c:v>3.4706523463080927E-3</c:v>
                </c:pt>
                <c:pt idx="3">
                  <c:v>5.7767806991100255E-3</c:v>
                </c:pt>
                <c:pt idx="4">
                  <c:v>8.0714691100246053E-3</c:v>
                </c:pt>
                <c:pt idx="5">
                  <c:v>1.0350181357383744E-2</c:v>
                </c:pt>
                <c:pt idx="6">
                  <c:v>1.2608420984425227E-2</c:v>
                </c:pt>
                <c:pt idx="7">
                  <c:v>1.4841742672078776E-2</c:v>
                </c:pt>
                <c:pt idx="8">
                  <c:v>1.7045763615669913E-2</c:v>
                </c:pt>
                <c:pt idx="9">
                  <c:v>1.9216174901240966E-2</c:v>
                </c:pt>
                <c:pt idx="10">
                  <c:v>2.1348752874207781E-2</c:v>
                </c:pt>
                <c:pt idx="11">
                  <c:v>2.3439370489341083E-2</c:v>
                </c:pt>
                <c:pt idx="12">
                  <c:v>2.5484008627057134E-2</c:v>
                </c:pt>
                <c:pt idx="13">
                  <c:v>2.7478767356241451E-2</c:v>
                </c:pt>
                <c:pt idx="14">
                  <c:v>2.9419877118837583E-2</c:v>
                </c:pt>
                <c:pt idx="15">
                  <c:v>3.1303709805840678E-2</c:v>
                </c:pt>
                <c:pt idx="16">
                  <c:v>3.312678968842795E-2</c:v>
                </c:pt>
                <c:pt idx="17">
                  <c:v>3.4885804161873438E-2</c:v>
                </c:pt>
                <c:pt idx="18">
                  <c:v>3.6577614253360591E-2</c:v>
                </c:pt>
                <c:pt idx="19">
                  <c:v>3.8199264838470741E-2</c:v>
                </c:pt>
                <c:pt idx="20">
                  <c:v>3.9747994504574828E-2</c:v>
                </c:pt>
                <c:pt idx="21">
                  <c:v>4.1221244993178183E-2</c:v>
                </c:pt>
                <c:pt idx="22">
                  <c:v>4.2616670147325217E-2</c:v>
                </c:pt>
                <c:pt idx="23">
                  <c:v>4.3932144284821291E-2</c:v>
                </c:pt>
                <c:pt idx="24">
                  <c:v>4.516576991347216E-2</c:v>
                </c:pt>
                <c:pt idx="25">
                  <c:v>4.6315884700773427E-2</c:v>
                </c:pt>
                <c:pt idx="26">
                  <c:v>4.7381067608168265E-2</c:v>
                </c:pt>
                <c:pt idx="27">
                  <c:v>4.836014409874613E-2</c:v>
                </c:pt>
                <c:pt idx="28">
                  <c:v>4.925219032792931E-2</c:v>
                </c:pt>
                <c:pt idx="29">
                  <c:v>5.0056536228937992E-2</c:v>
                </c:pt>
                <c:pt idx="30">
                  <c:v>5.0772767409129227E-2</c:v>
                </c:pt>
                <c:pt idx="31">
                  <c:v>5.1400725779793391E-2</c:v>
                </c:pt>
                <c:pt idx="32">
                  <c:v>5.1940508850398109E-2</c:v>
                </c:pt>
                <c:pt idx="33">
                  <c:v>5.2392467629276157E-2</c:v>
                </c:pt>
                <c:pt idx="34">
                  <c:v>5.2757203085453702E-2</c:v>
                </c:pt>
                <c:pt idx="35">
                  <c:v>5.3035561141574428E-2</c:v>
                </c:pt>
                <c:pt idx="36">
                  <c:v>5.3228626184495642E-2</c:v>
                </c:pt>
                <c:pt idx="37">
                  <c:v>5.3337713098789319E-2</c:v>
                </c:pt>
                <c:pt idx="38">
                  <c:v>5.3364357848006305E-2</c:v>
                </c:pt>
                <c:pt idx="39">
                  <c:v>5.3310306649087896E-2</c:v>
                </c:pt>
                <c:pt idx="40">
                  <c:v>5.3177503806397852E-2</c:v>
                </c:pt>
                <c:pt idx="41">
                  <c:v>5.2968078292391002E-2</c:v>
                </c:pt>
                <c:pt idx="42">
                  <c:v>5.2684329182324768E-2</c:v>
                </c:pt>
                <c:pt idx="43">
                  <c:v>5.2328710068987344E-2</c:v>
                </c:pt>
                <c:pt idx="44">
                  <c:v>5.1903812600704674E-2</c:v>
                </c:pt>
                <c:pt idx="45">
                  <c:v>5.1412349300517191E-2</c:v>
                </c:pt>
                <c:pt idx="46">
                  <c:v>5.0857135836491846E-2</c:v>
                </c:pt>
                <c:pt idx="47">
                  <c:v>5.0241072922071334E-2</c:v>
                </c:pt>
                <c:pt idx="48">
                  <c:v>4.9567128030758578E-2</c:v>
                </c:pt>
                <c:pt idx="49">
                  <c:v>4.8838317111520646E-2</c:v>
                </c:pt>
                <c:pt idx="50">
                  <c:v>4.8057686489404505E-2</c:v>
                </c:pt>
                <c:pt idx="51">
                  <c:v>4.7228295130793102E-2</c:v>
                </c:pt>
                <c:pt idx="52">
                  <c:v>4.6353197443814359E-2</c:v>
                </c:pt>
                <c:pt idx="53">
                  <c:v>4.543542677286394E-2</c:v>
                </c:pt>
                <c:pt idx="54">
                  <c:v>4.4477979731421202E-2</c:v>
                </c:pt>
                <c:pt idx="55">
                  <c:v>4.3483801500698055E-2</c:v>
                </c:pt>
                <c:pt idx="56">
                  <c:v>4.2455772202874997E-2</c:v>
                </c:pt>
                <c:pt idx="57">
                  <c:v>4.1396694437881409E-2</c:v>
                </c:pt>
                <c:pt idx="58">
                  <c:v>4.0309282052112649E-2</c:v>
                </c:pt>
                <c:pt idx="59">
                  <c:v>3.9196150186662893E-2</c:v>
                </c:pt>
                <c:pt idx="60">
                  <c:v>3.8059806632433579E-2</c:v>
                </c:pt>
                <c:pt idx="61">
                  <c:v>3.6902644499853532E-2</c:v>
                </c:pt>
                <c:pt idx="62">
                  <c:v>3.5726936192754855E-2</c:v>
                </c:pt>
                <c:pt idx="63">
                  <c:v>3.4534828659257333E-2</c:v>
                </c:pt>
                <c:pt idx="64">
                  <c:v>3.3328339877699897E-2</c:v>
                </c:pt>
                <c:pt idx="65">
                  <c:v>3.2109356522957377E-2</c:v>
                </c:pt>
                <c:pt idx="66">
                  <c:v>3.0879632747789321E-2</c:v>
                </c:pt>
                <c:pt idx="67">
                  <c:v>2.964079000557579E-2</c:v>
                </c:pt>
                <c:pt idx="68">
                  <c:v>2.839431783451607E-2</c:v>
                </c:pt>
                <c:pt idx="69">
                  <c:v>2.7141575519248007E-2</c:v>
                </c:pt>
                <c:pt idx="70">
                  <c:v>2.5883794543718419E-2</c:v>
                </c:pt>
                <c:pt idx="71">
                  <c:v>2.4622081748710833E-2</c:v>
                </c:pt>
                <c:pt idx="72">
                  <c:v>2.3357423108736786E-2</c:v>
                </c:pt>
                <c:pt idx="73">
                  <c:v>2.2090688045588336E-2</c:v>
                </c:pt>
                <c:pt idx="74">
                  <c:v>2.0822634199622436E-2</c:v>
                </c:pt>
                <c:pt idx="75">
                  <c:v>1.9553912584699906E-2</c:v>
                </c:pt>
                <c:pt idx="76">
                  <c:v>1.8285073058040502E-2</c:v>
                </c:pt>
                <c:pt idx="77">
                  <c:v>1.7016570042440116E-2</c:v>
                </c:pt>
                <c:pt idx="78">
                  <c:v>1.5748768444558636E-2</c:v>
                </c:pt>
                <c:pt idx="79">
                  <c:v>1.4481949719579224E-2</c:v>
                </c:pt>
                <c:pt idx="80">
                  <c:v>1.3216318039170949E-2</c:v>
                </c:pt>
                <c:pt idx="81">
                  <c:v>1.1952006526084635E-2</c:v>
                </c:pt>
                <c:pt idx="82">
                  <c:v>1.0689083525090626E-2</c:v>
                </c:pt>
                <c:pt idx="83">
                  <c:v>9.427558885859999E-3</c:v>
                </c:pt>
                <c:pt idx="84">
                  <c:v>8.1673902390856923E-3</c:v>
                </c:pt>
                <c:pt idx="85">
                  <c:v>6.9084892522049413E-3</c:v>
                </c:pt>
                <c:pt idx="86">
                  <c:v>5.6507278559390639E-3</c:v>
                </c:pt>
                <c:pt idx="87">
                  <c:v>4.3939444368664149E-3</c:v>
                </c:pt>
                <c:pt idx="88">
                  <c:v>3.1379499950907608E-3</c:v>
                </c:pt>
                <c:pt idx="89">
                  <c:v>1.8825342690614311E-3</c:v>
                </c:pt>
                <c:pt idx="90">
                  <c:v>6.2747183217504165E-4</c:v>
                </c:pt>
                <c:pt idx="91">
                  <c:v>-6.2747183217504165E-4</c:v>
                </c:pt>
                <c:pt idx="92">
                  <c:v>-1.8825342690614311E-3</c:v>
                </c:pt>
                <c:pt idx="93">
                  <c:v>-3.1379499950907608E-3</c:v>
                </c:pt>
                <c:pt idx="94">
                  <c:v>-4.3939444368659153E-3</c:v>
                </c:pt>
                <c:pt idx="95">
                  <c:v>-5.6507278559395635E-3</c:v>
                </c:pt>
                <c:pt idx="96">
                  <c:v>-6.9084892522049413E-3</c:v>
                </c:pt>
                <c:pt idx="97">
                  <c:v>-8.1673902390856923E-3</c:v>
                </c:pt>
                <c:pt idx="98">
                  <c:v>-9.427558885859999E-3</c:v>
                </c:pt>
                <c:pt idx="99">
                  <c:v>-1.0689083525090626E-2</c:v>
                </c:pt>
                <c:pt idx="100">
                  <c:v>-1.1952006526084635E-2</c:v>
                </c:pt>
                <c:pt idx="101">
                  <c:v>-1.3216318039170949E-2</c:v>
                </c:pt>
                <c:pt idx="102">
                  <c:v>-1.4481949719579224E-2</c:v>
                </c:pt>
                <c:pt idx="103">
                  <c:v>-1.5748768444558137E-2</c:v>
                </c:pt>
                <c:pt idx="104">
                  <c:v>-1.7016570042440615E-2</c:v>
                </c:pt>
                <c:pt idx="105">
                  <c:v>-1.8285073058040002E-2</c:v>
                </c:pt>
                <c:pt idx="106">
                  <c:v>-1.9553912584700406E-2</c:v>
                </c:pt>
                <c:pt idx="107">
                  <c:v>-2.0822634199622936E-2</c:v>
                </c:pt>
                <c:pt idx="108">
                  <c:v>-2.2090688045587836E-2</c:v>
                </c:pt>
                <c:pt idx="109">
                  <c:v>-2.3357423108737285E-2</c:v>
                </c:pt>
                <c:pt idx="110">
                  <c:v>-2.4622081748710334E-2</c:v>
                </c:pt>
                <c:pt idx="111">
                  <c:v>-2.5883794543718919E-2</c:v>
                </c:pt>
                <c:pt idx="112">
                  <c:v>-2.7141575519247507E-2</c:v>
                </c:pt>
                <c:pt idx="113">
                  <c:v>-2.839431783451607E-2</c:v>
                </c:pt>
                <c:pt idx="114">
                  <c:v>-2.964079000557579E-2</c:v>
                </c:pt>
                <c:pt idx="115">
                  <c:v>-3.0879632747789321E-2</c:v>
                </c:pt>
                <c:pt idx="116">
                  <c:v>-3.2109356522957377E-2</c:v>
                </c:pt>
                <c:pt idx="117">
                  <c:v>-3.3328339877700397E-2</c:v>
                </c:pt>
                <c:pt idx="118">
                  <c:v>-3.4534828659256833E-2</c:v>
                </c:pt>
                <c:pt idx="119">
                  <c:v>-3.5726936192755354E-2</c:v>
                </c:pt>
                <c:pt idx="120">
                  <c:v>-3.6902644499854032E-2</c:v>
                </c:pt>
                <c:pt idx="121">
                  <c:v>-3.805980663243258E-2</c:v>
                </c:pt>
                <c:pt idx="122">
                  <c:v>-3.9196150186663392E-2</c:v>
                </c:pt>
                <c:pt idx="123">
                  <c:v>-4.030928205211215E-2</c:v>
                </c:pt>
                <c:pt idx="124">
                  <c:v>-4.1396694437881909E-2</c:v>
                </c:pt>
                <c:pt idx="125">
                  <c:v>-4.2455772202873998E-2</c:v>
                </c:pt>
                <c:pt idx="126">
                  <c:v>-4.3483801500698555E-2</c:v>
                </c:pt>
                <c:pt idx="127">
                  <c:v>-4.4477979731421952E-2</c:v>
                </c:pt>
                <c:pt idx="128">
                  <c:v>-4.5435426772863191E-2</c:v>
                </c:pt>
                <c:pt idx="129">
                  <c:v>-4.6353197443815108E-2</c:v>
                </c:pt>
                <c:pt idx="130">
                  <c:v>-4.7228295130792353E-2</c:v>
                </c:pt>
                <c:pt idx="131">
                  <c:v>-4.8057686489405255E-2</c:v>
                </c:pt>
                <c:pt idx="132">
                  <c:v>-4.8838317111519647E-2</c:v>
                </c:pt>
                <c:pt idx="133">
                  <c:v>-4.9567128030759078E-2</c:v>
                </c:pt>
                <c:pt idx="134">
                  <c:v>-5.0241072922070834E-2</c:v>
                </c:pt>
                <c:pt idx="135">
                  <c:v>-5.0857135836492595E-2</c:v>
                </c:pt>
                <c:pt idx="136">
                  <c:v>-5.1412349300516191E-2</c:v>
                </c:pt>
                <c:pt idx="137">
                  <c:v>-5.1903812600705174E-2</c:v>
                </c:pt>
                <c:pt idx="138">
                  <c:v>-5.2328710068987844E-2</c:v>
                </c:pt>
                <c:pt idx="139">
                  <c:v>-5.2684329182324269E-2</c:v>
                </c:pt>
                <c:pt idx="140">
                  <c:v>-5.2968078292391751E-2</c:v>
                </c:pt>
                <c:pt idx="141">
                  <c:v>-5.3177503806397103E-2</c:v>
                </c:pt>
                <c:pt idx="142">
                  <c:v>-5.3310306649089145E-2</c:v>
                </c:pt>
                <c:pt idx="143">
                  <c:v>-5.3364357848004557E-2</c:v>
                </c:pt>
                <c:pt idx="144">
                  <c:v>-5.3337713098790068E-2</c:v>
                </c:pt>
                <c:pt idx="145">
                  <c:v>-5.3228626184495142E-2</c:v>
                </c:pt>
                <c:pt idx="146">
                  <c:v>-5.3035561141574677E-2</c:v>
                </c:pt>
                <c:pt idx="147">
                  <c:v>-5.2757203085454452E-2</c:v>
                </c:pt>
                <c:pt idx="148">
                  <c:v>-5.2392467629275408E-2</c:v>
                </c:pt>
                <c:pt idx="149">
                  <c:v>-5.1940508850398859E-2</c:v>
                </c:pt>
                <c:pt idx="150">
                  <c:v>-5.1400725779792641E-2</c:v>
                </c:pt>
                <c:pt idx="151">
                  <c:v>-5.0772767409129602E-2</c:v>
                </c:pt>
                <c:pt idx="152">
                  <c:v>-5.0056536228937243E-2</c:v>
                </c:pt>
                <c:pt idx="153">
                  <c:v>-4.9252190327930059E-2</c:v>
                </c:pt>
                <c:pt idx="154">
                  <c:v>-4.8360144098745381E-2</c:v>
                </c:pt>
                <c:pt idx="155">
                  <c:v>-4.7381067608168764E-2</c:v>
                </c:pt>
                <c:pt idx="156">
                  <c:v>-4.6315884700773802E-2</c:v>
                </c:pt>
                <c:pt idx="157">
                  <c:v>-4.5165769913471661E-2</c:v>
                </c:pt>
                <c:pt idx="158">
                  <c:v>-4.3932144284821791E-2</c:v>
                </c:pt>
                <c:pt idx="159">
                  <c:v>-4.2616670147324717E-2</c:v>
                </c:pt>
                <c:pt idx="160">
                  <c:v>-4.1221244993178495E-2</c:v>
                </c:pt>
                <c:pt idx="161">
                  <c:v>-3.9747994504574391E-2</c:v>
                </c:pt>
                <c:pt idx="162">
                  <c:v>-3.8199264838471053E-2</c:v>
                </c:pt>
                <c:pt idx="163">
                  <c:v>-3.6577614253360154E-2</c:v>
                </c:pt>
                <c:pt idx="164">
                  <c:v>-3.4885804161873687E-2</c:v>
                </c:pt>
                <c:pt idx="165">
                  <c:v>-3.312678968842845E-2</c:v>
                </c:pt>
                <c:pt idx="166">
                  <c:v>-3.1303709805840338E-2</c:v>
                </c:pt>
                <c:pt idx="167">
                  <c:v>-2.9419877118838738E-2</c:v>
                </c:pt>
                <c:pt idx="168">
                  <c:v>-2.7478767356239983E-2</c:v>
                </c:pt>
                <c:pt idx="169">
                  <c:v>-2.5484008627057464E-2</c:v>
                </c:pt>
                <c:pt idx="170">
                  <c:v>-2.3439370489340909E-2</c:v>
                </c:pt>
                <c:pt idx="171">
                  <c:v>-2.1348752874207781E-2</c:v>
                </c:pt>
                <c:pt idx="172">
                  <c:v>-1.9216174901240966E-2</c:v>
                </c:pt>
                <c:pt idx="173">
                  <c:v>-1.7045763615669913E-2</c:v>
                </c:pt>
                <c:pt idx="174">
                  <c:v>-1.4841742672078932E-2</c:v>
                </c:pt>
                <c:pt idx="175">
                  <c:v>-1.2608420984425071E-2</c:v>
                </c:pt>
                <c:pt idx="176">
                  <c:v>-1.0350181357383907E-2</c:v>
                </c:pt>
                <c:pt idx="177">
                  <c:v>-8.0714691100244422E-3</c:v>
                </c:pt>
                <c:pt idx="178">
                  <c:v>-5.7767806991100255E-3</c:v>
                </c:pt>
                <c:pt idx="179">
                  <c:v>-3.4706523463080927E-3</c:v>
                </c:pt>
                <c:pt idx="180">
                  <c:v>-1.1576486710663922E-3</c:v>
                </c:pt>
                <c:pt idx="181">
                  <c:v>1.1576486710663922E-3</c:v>
                </c:pt>
                <c:pt idx="182">
                  <c:v>3.4706523463080927E-3</c:v>
                </c:pt>
                <c:pt idx="183">
                  <c:v>5.7767806991100255E-3</c:v>
                </c:pt>
                <c:pt idx="184">
                  <c:v>8.0714691100244422E-3</c:v>
                </c:pt>
                <c:pt idx="185">
                  <c:v>1.0350181357383907E-2</c:v>
                </c:pt>
                <c:pt idx="186">
                  <c:v>1.2608420984425071E-2</c:v>
                </c:pt>
                <c:pt idx="187">
                  <c:v>1.4841742672078932E-2</c:v>
                </c:pt>
                <c:pt idx="188">
                  <c:v>1.7045763615669913E-2</c:v>
                </c:pt>
                <c:pt idx="189">
                  <c:v>1.9216174901240966E-2</c:v>
                </c:pt>
                <c:pt idx="190">
                  <c:v>2.1348752874207781E-2</c:v>
                </c:pt>
                <c:pt idx="191">
                  <c:v>2.3439370489340909E-2</c:v>
                </c:pt>
                <c:pt idx="192">
                  <c:v>2.5484008627057464E-2</c:v>
                </c:pt>
                <c:pt idx="193">
                  <c:v>2.7478767356239983E-2</c:v>
                </c:pt>
                <c:pt idx="194">
                  <c:v>2.9419877118838738E-2</c:v>
                </c:pt>
                <c:pt idx="195">
                  <c:v>3.1303709805840338E-2</c:v>
                </c:pt>
                <c:pt idx="196">
                  <c:v>3.312678968842845E-2</c:v>
                </c:pt>
                <c:pt idx="197">
                  <c:v>3.4885804161873687E-2</c:v>
                </c:pt>
                <c:pt idx="198">
                  <c:v>3.6577614253360154E-2</c:v>
                </c:pt>
                <c:pt idx="199">
                  <c:v>3.8199264838471053E-2</c:v>
                </c:pt>
                <c:pt idx="200">
                  <c:v>3.9747994504574391E-2</c:v>
                </c:pt>
                <c:pt idx="201">
                  <c:v>4.1221244993178495E-2</c:v>
                </c:pt>
                <c:pt idx="202">
                  <c:v>4.2616670147324717E-2</c:v>
                </c:pt>
                <c:pt idx="203">
                  <c:v>4.3932144284821791E-2</c:v>
                </c:pt>
                <c:pt idx="204">
                  <c:v>4.5165769913471661E-2</c:v>
                </c:pt>
                <c:pt idx="205">
                  <c:v>4.6315884700773802E-2</c:v>
                </c:pt>
                <c:pt idx="206">
                  <c:v>4.7381067608168764E-2</c:v>
                </c:pt>
                <c:pt idx="207">
                  <c:v>4.8360144098745381E-2</c:v>
                </c:pt>
                <c:pt idx="208">
                  <c:v>4.9252190327930059E-2</c:v>
                </c:pt>
                <c:pt idx="209">
                  <c:v>5.0056536228937243E-2</c:v>
                </c:pt>
                <c:pt idx="210">
                  <c:v>5.0772767409129602E-2</c:v>
                </c:pt>
                <c:pt idx="211">
                  <c:v>5.1400725779792641E-2</c:v>
                </c:pt>
                <c:pt idx="212">
                  <c:v>5.1940508850398859E-2</c:v>
                </c:pt>
                <c:pt idx="213">
                  <c:v>5.2392467629275408E-2</c:v>
                </c:pt>
                <c:pt idx="214">
                  <c:v>5.2757203085454452E-2</c:v>
                </c:pt>
                <c:pt idx="215">
                  <c:v>5.3035561141574677E-2</c:v>
                </c:pt>
                <c:pt idx="216">
                  <c:v>5.3228626184495142E-2</c:v>
                </c:pt>
                <c:pt idx="217">
                  <c:v>5.3337713098790068E-2</c:v>
                </c:pt>
                <c:pt idx="218">
                  <c:v>5.3364357848004557E-2</c:v>
                </c:pt>
                <c:pt idx="219">
                  <c:v>5.3310306649089145E-2</c:v>
                </c:pt>
                <c:pt idx="220">
                  <c:v>5.3177503806397103E-2</c:v>
                </c:pt>
                <c:pt idx="221">
                  <c:v>5.2968078292391751E-2</c:v>
                </c:pt>
                <c:pt idx="222">
                  <c:v>5.2684329182324269E-2</c:v>
                </c:pt>
                <c:pt idx="223">
                  <c:v>5.2328710068987844E-2</c:v>
                </c:pt>
                <c:pt idx="224">
                  <c:v>5.1903812600705174E-2</c:v>
                </c:pt>
                <c:pt idx="225">
                  <c:v>5.1412349300516191E-2</c:v>
                </c:pt>
                <c:pt idx="226">
                  <c:v>5.0857135836492595E-2</c:v>
                </c:pt>
                <c:pt idx="227">
                  <c:v>5.0241072922070834E-2</c:v>
                </c:pt>
                <c:pt idx="228">
                  <c:v>4.9567128030759078E-2</c:v>
                </c:pt>
                <c:pt idx="229">
                  <c:v>4.8838317111519647E-2</c:v>
                </c:pt>
                <c:pt idx="230">
                  <c:v>4.8057686489405255E-2</c:v>
                </c:pt>
                <c:pt idx="231">
                  <c:v>4.7228295130792353E-2</c:v>
                </c:pt>
                <c:pt idx="232">
                  <c:v>4.6353197443815108E-2</c:v>
                </c:pt>
                <c:pt idx="233">
                  <c:v>4.5435426772863191E-2</c:v>
                </c:pt>
                <c:pt idx="234">
                  <c:v>4.4477979731421952E-2</c:v>
                </c:pt>
                <c:pt idx="235">
                  <c:v>4.3483801500698555E-2</c:v>
                </c:pt>
                <c:pt idx="236">
                  <c:v>4.2455772202873998E-2</c:v>
                </c:pt>
                <c:pt idx="237">
                  <c:v>4.1396694437881909E-2</c:v>
                </c:pt>
                <c:pt idx="238">
                  <c:v>4.030928205211215E-2</c:v>
                </c:pt>
                <c:pt idx="239">
                  <c:v>3.9196150186663392E-2</c:v>
                </c:pt>
                <c:pt idx="240">
                  <c:v>3.805980663243258E-2</c:v>
                </c:pt>
                <c:pt idx="241">
                  <c:v>3.6902644499854032E-2</c:v>
                </c:pt>
                <c:pt idx="242">
                  <c:v>3.5726936192755354E-2</c:v>
                </c:pt>
                <c:pt idx="243">
                  <c:v>3.4534828659256833E-2</c:v>
                </c:pt>
                <c:pt idx="244">
                  <c:v>3.3328339877700397E-2</c:v>
                </c:pt>
                <c:pt idx="245">
                  <c:v>3.2109356522957377E-2</c:v>
                </c:pt>
                <c:pt idx="246">
                  <c:v>3.0879632747789321E-2</c:v>
                </c:pt>
                <c:pt idx="247">
                  <c:v>2.964079000557579E-2</c:v>
                </c:pt>
                <c:pt idx="248">
                  <c:v>2.839431783451607E-2</c:v>
                </c:pt>
                <c:pt idx="249">
                  <c:v>2.7141575519247507E-2</c:v>
                </c:pt>
                <c:pt idx="250">
                  <c:v>2.5883794543718919E-2</c:v>
                </c:pt>
                <c:pt idx="251">
                  <c:v>2.4622081748710334E-2</c:v>
                </c:pt>
                <c:pt idx="252">
                  <c:v>2.3357423108737285E-2</c:v>
                </c:pt>
                <c:pt idx="253">
                  <c:v>2.2090688045587836E-2</c:v>
                </c:pt>
                <c:pt idx="254">
                  <c:v>2.0822634199622936E-2</c:v>
                </c:pt>
                <c:pt idx="255">
                  <c:v>1.9553912584700406E-2</c:v>
                </c:pt>
                <c:pt idx="256">
                  <c:v>1.8285073058040002E-2</c:v>
                </c:pt>
                <c:pt idx="257">
                  <c:v>1.7016570042440615E-2</c:v>
                </c:pt>
                <c:pt idx="258">
                  <c:v>1.5748768444558137E-2</c:v>
                </c:pt>
                <c:pt idx="259">
                  <c:v>1.4481949719579224E-2</c:v>
                </c:pt>
                <c:pt idx="260">
                  <c:v>1.3216318039170949E-2</c:v>
                </c:pt>
                <c:pt idx="261">
                  <c:v>1.1952006526084635E-2</c:v>
                </c:pt>
                <c:pt idx="262">
                  <c:v>1.0689083525090626E-2</c:v>
                </c:pt>
                <c:pt idx="263">
                  <c:v>9.427558885859999E-3</c:v>
                </c:pt>
                <c:pt idx="264">
                  <c:v>8.1673902390856923E-3</c:v>
                </c:pt>
                <c:pt idx="265">
                  <c:v>6.9084892522049413E-3</c:v>
                </c:pt>
                <c:pt idx="266">
                  <c:v>5.6507278559395635E-3</c:v>
                </c:pt>
                <c:pt idx="267">
                  <c:v>4.3939444368659153E-3</c:v>
                </c:pt>
                <c:pt idx="268">
                  <c:v>3.1379499950907608E-3</c:v>
                </c:pt>
                <c:pt idx="269">
                  <c:v>1.8825342690614311E-3</c:v>
                </c:pt>
                <c:pt idx="270">
                  <c:v>6.2747183217504165E-4</c:v>
                </c:pt>
                <c:pt idx="271">
                  <c:v>-6.2747183217504165E-4</c:v>
                </c:pt>
                <c:pt idx="272">
                  <c:v>-1.8825342690614311E-3</c:v>
                </c:pt>
                <c:pt idx="273">
                  <c:v>-3.1379499950907608E-3</c:v>
                </c:pt>
                <c:pt idx="274">
                  <c:v>-4.3939444368664149E-3</c:v>
                </c:pt>
                <c:pt idx="275">
                  <c:v>-5.6507278559390639E-3</c:v>
                </c:pt>
                <c:pt idx="276">
                  <c:v>-6.9084892522049413E-3</c:v>
                </c:pt>
                <c:pt idx="277">
                  <c:v>-8.1673902390856923E-3</c:v>
                </c:pt>
                <c:pt idx="278">
                  <c:v>-9.427558885859999E-3</c:v>
                </c:pt>
                <c:pt idx="279">
                  <c:v>-1.0689083525090626E-2</c:v>
                </c:pt>
                <c:pt idx="280">
                  <c:v>-1.1952006526084635E-2</c:v>
                </c:pt>
                <c:pt idx="281">
                  <c:v>-1.3216318039170949E-2</c:v>
                </c:pt>
                <c:pt idx="282">
                  <c:v>-1.4481949719579224E-2</c:v>
                </c:pt>
                <c:pt idx="283">
                  <c:v>-1.5748768444558636E-2</c:v>
                </c:pt>
                <c:pt idx="284">
                  <c:v>-1.7016570042440116E-2</c:v>
                </c:pt>
                <c:pt idx="285">
                  <c:v>-1.8285073058040502E-2</c:v>
                </c:pt>
                <c:pt idx="286">
                  <c:v>-1.9553912584699906E-2</c:v>
                </c:pt>
                <c:pt idx="287">
                  <c:v>-2.0822634199622436E-2</c:v>
                </c:pt>
                <c:pt idx="288">
                  <c:v>-2.2090688045588336E-2</c:v>
                </c:pt>
                <c:pt idx="289">
                  <c:v>-2.3357423108736786E-2</c:v>
                </c:pt>
                <c:pt idx="290">
                  <c:v>-2.4622081748710833E-2</c:v>
                </c:pt>
                <c:pt idx="291">
                  <c:v>-2.5883794543718419E-2</c:v>
                </c:pt>
                <c:pt idx="292">
                  <c:v>-2.7141575519248007E-2</c:v>
                </c:pt>
                <c:pt idx="293">
                  <c:v>-2.839431783451607E-2</c:v>
                </c:pt>
                <c:pt idx="294">
                  <c:v>-2.964079000557579E-2</c:v>
                </c:pt>
                <c:pt idx="295">
                  <c:v>-3.0879632747789321E-2</c:v>
                </c:pt>
                <c:pt idx="296">
                  <c:v>-3.2109356522957377E-2</c:v>
                </c:pt>
                <c:pt idx="297">
                  <c:v>-3.3328339877699897E-2</c:v>
                </c:pt>
                <c:pt idx="298">
                  <c:v>-3.4534828659257333E-2</c:v>
                </c:pt>
                <c:pt idx="299">
                  <c:v>-3.5726936192754855E-2</c:v>
                </c:pt>
                <c:pt idx="300">
                  <c:v>-3.6902644499853532E-2</c:v>
                </c:pt>
                <c:pt idx="301">
                  <c:v>-3.8059806632433579E-2</c:v>
                </c:pt>
                <c:pt idx="302">
                  <c:v>-3.9196150186662893E-2</c:v>
                </c:pt>
                <c:pt idx="303">
                  <c:v>-4.0309282052112649E-2</c:v>
                </c:pt>
                <c:pt idx="304">
                  <c:v>-4.1396694437881409E-2</c:v>
                </c:pt>
                <c:pt idx="305">
                  <c:v>-4.2455772202874997E-2</c:v>
                </c:pt>
                <c:pt idx="306">
                  <c:v>-4.3483801500698055E-2</c:v>
                </c:pt>
                <c:pt idx="307">
                  <c:v>-4.4477979731421202E-2</c:v>
                </c:pt>
                <c:pt idx="308">
                  <c:v>-4.543542677286394E-2</c:v>
                </c:pt>
                <c:pt idx="309">
                  <c:v>-4.6353197443814359E-2</c:v>
                </c:pt>
                <c:pt idx="310">
                  <c:v>-4.7228295130793102E-2</c:v>
                </c:pt>
                <c:pt idx="311">
                  <c:v>-4.8057686489404505E-2</c:v>
                </c:pt>
                <c:pt idx="312">
                  <c:v>-4.8838317111520646E-2</c:v>
                </c:pt>
                <c:pt idx="313">
                  <c:v>-4.9567128030758578E-2</c:v>
                </c:pt>
                <c:pt idx="314">
                  <c:v>-5.0241072922071334E-2</c:v>
                </c:pt>
                <c:pt idx="315">
                  <c:v>-5.0857135836491846E-2</c:v>
                </c:pt>
                <c:pt idx="316">
                  <c:v>-5.1412349300517191E-2</c:v>
                </c:pt>
                <c:pt idx="317">
                  <c:v>-5.1903812600704674E-2</c:v>
                </c:pt>
                <c:pt idx="318">
                  <c:v>-5.2328710068987344E-2</c:v>
                </c:pt>
                <c:pt idx="319">
                  <c:v>-5.2684329182324768E-2</c:v>
                </c:pt>
                <c:pt idx="320">
                  <c:v>-5.2968078292391002E-2</c:v>
                </c:pt>
                <c:pt idx="321">
                  <c:v>-5.3177503806397852E-2</c:v>
                </c:pt>
                <c:pt idx="322">
                  <c:v>-5.3310306649087896E-2</c:v>
                </c:pt>
                <c:pt idx="323">
                  <c:v>-5.3364357848006305E-2</c:v>
                </c:pt>
                <c:pt idx="324">
                  <c:v>-5.3337713098789319E-2</c:v>
                </c:pt>
                <c:pt idx="325">
                  <c:v>-5.3228626184495642E-2</c:v>
                </c:pt>
                <c:pt idx="326">
                  <c:v>-5.3035561141574428E-2</c:v>
                </c:pt>
                <c:pt idx="327">
                  <c:v>-5.2757203085453702E-2</c:v>
                </c:pt>
                <c:pt idx="328">
                  <c:v>-5.2392467629276157E-2</c:v>
                </c:pt>
                <c:pt idx="329">
                  <c:v>-5.1940508850398109E-2</c:v>
                </c:pt>
                <c:pt idx="330">
                  <c:v>-5.1400725779793391E-2</c:v>
                </c:pt>
                <c:pt idx="331">
                  <c:v>-5.0772767409129227E-2</c:v>
                </c:pt>
                <c:pt idx="332">
                  <c:v>-5.0056536228937992E-2</c:v>
                </c:pt>
                <c:pt idx="333">
                  <c:v>-4.925219032792931E-2</c:v>
                </c:pt>
                <c:pt idx="334">
                  <c:v>-4.836014409874613E-2</c:v>
                </c:pt>
                <c:pt idx="335">
                  <c:v>-4.7381067608168265E-2</c:v>
                </c:pt>
                <c:pt idx="336">
                  <c:v>-4.6315884700773427E-2</c:v>
                </c:pt>
                <c:pt idx="337">
                  <c:v>-4.516576991347216E-2</c:v>
                </c:pt>
                <c:pt idx="338">
                  <c:v>-4.3932144284821291E-2</c:v>
                </c:pt>
                <c:pt idx="339">
                  <c:v>-4.2616670147325217E-2</c:v>
                </c:pt>
                <c:pt idx="340">
                  <c:v>-4.1221244993178183E-2</c:v>
                </c:pt>
                <c:pt idx="341">
                  <c:v>-3.9747994504574828E-2</c:v>
                </c:pt>
                <c:pt idx="342">
                  <c:v>-3.8199264838470741E-2</c:v>
                </c:pt>
                <c:pt idx="343">
                  <c:v>-3.6577614253360591E-2</c:v>
                </c:pt>
                <c:pt idx="344">
                  <c:v>-3.4885804161873438E-2</c:v>
                </c:pt>
                <c:pt idx="345">
                  <c:v>-3.312678968842795E-2</c:v>
                </c:pt>
                <c:pt idx="346">
                  <c:v>-3.1303709805840678E-2</c:v>
                </c:pt>
                <c:pt idx="347">
                  <c:v>-2.9419877118837583E-2</c:v>
                </c:pt>
                <c:pt idx="348">
                  <c:v>-2.7478767356241451E-2</c:v>
                </c:pt>
                <c:pt idx="349">
                  <c:v>-2.5484008627057134E-2</c:v>
                </c:pt>
                <c:pt idx="350">
                  <c:v>-2.3439370489341083E-2</c:v>
                </c:pt>
                <c:pt idx="351">
                  <c:v>-2.1348752874207781E-2</c:v>
                </c:pt>
                <c:pt idx="352">
                  <c:v>-1.9216174901240966E-2</c:v>
                </c:pt>
                <c:pt idx="353">
                  <c:v>-1.7045763615669913E-2</c:v>
                </c:pt>
                <c:pt idx="354">
                  <c:v>-1.4841742672078776E-2</c:v>
                </c:pt>
                <c:pt idx="355">
                  <c:v>-1.2608420984425227E-2</c:v>
                </c:pt>
                <c:pt idx="356">
                  <c:v>-1.0350181357383744E-2</c:v>
                </c:pt>
                <c:pt idx="357">
                  <c:v>-8.0714691100246053E-3</c:v>
                </c:pt>
                <c:pt idx="358">
                  <c:v>-5.7767806991100255E-3</c:v>
                </c:pt>
                <c:pt idx="359">
                  <c:v>-3.4706523463080927E-3</c:v>
                </c:pt>
                <c:pt idx="360">
                  <c:v>-1.1576486710663922E-3</c:v>
                </c:pt>
              </c:numCache>
            </c:numRef>
          </c:yVal>
          <c:smooth val="0"/>
          <c:extLst>
            <c:ext xmlns:c16="http://schemas.microsoft.com/office/drawing/2014/chart" uri="{C3380CC4-5D6E-409C-BE32-E72D297353CC}">
              <c16:uniqueId val="{00000005-2FD3-4534-B8BD-2361D24C97A9}"/>
            </c:ext>
          </c:extLst>
        </c:ser>
        <c:dLbls>
          <c:showLegendKey val="0"/>
          <c:showVal val="0"/>
          <c:showCatName val="0"/>
          <c:showSerName val="0"/>
          <c:showPercent val="0"/>
          <c:showBubbleSize val="0"/>
        </c:dLbls>
        <c:axId val="1128114464"/>
        <c:axId val="1264102400"/>
      </c:scatterChart>
      <c:valAx>
        <c:axId val="11281144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4102400"/>
        <c:crosses val="autoZero"/>
        <c:crossBetween val="midCat"/>
      </c:valAx>
      <c:valAx>
        <c:axId val="12641024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8114464"/>
        <c:crosses val="autoZero"/>
        <c:crossBetween val="midCat"/>
      </c:valAx>
      <c:spPr>
        <a:solidFill>
          <a:schemeClr val="bg2">
            <a:lumMod val="90000"/>
          </a:schemeClr>
        </a:solidFill>
        <a:ln>
          <a:noFill/>
        </a:ln>
        <a:effectLst/>
      </c:spPr>
    </c:plotArea>
    <c:legend>
      <c:legendPos val="r"/>
      <c:overlay val="0"/>
      <c:spPr>
        <a:noFill/>
        <a:ln>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Camshaft</a:t>
            </a:r>
            <a:r>
              <a:rPr lang="en-GB" baseline="0"/>
              <a:t> Profiles against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lineMarker"/>
        <c:varyColors val="0"/>
        <c:ser>
          <c:idx val="0"/>
          <c:order val="0"/>
          <c:tx>
            <c:v>Inlet</c:v>
          </c:tx>
          <c:spPr>
            <a:ln w="25400" cap="rnd">
              <a:noFill/>
              <a:round/>
            </a:ln>
            <a:effectLst/>
          </c:spPr>
          <c:marker>
            <c:symbol val="circle"/>
            <c:size val="5"/>
            <c:spPr>
              <a:solidFill>
                <a:schemeClr val="accent1"/>
              </a:solidFill>
              <a:ln w="9525">
                <a:solidFill>
                  <a:schemeClr val="accent1"/>
                </a:solidFill>
              </a:ln>
              <a:effectLst/>
            </c:spPr>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(Inlet)'!$C$2:$C$362</c:f>
              <c:numCache>
                <c:formatCode>0.00E+00</c:formatCode>
                <c:ptCount val="361"/>
                <c:pt idx="0">
                  <c:v>6.8141432151595298E-7</c:v>
                </c:pt>
                <c:pt idx="1">
                  <c:v>8.1769718581914362E-7</c:v>
                </c:pt>
                <c:pt idx="2">
                  <c:v>9.8011648985171316E-7</c:v>
                </c:pt>
                <c:pt idx="3">
                  <c:v>1.1761397878220559E-6</c:v>
                </c:pt>
                <c:pt idx="4">
                  <c:v>1.400166414073876E-6</c:v>
                </c:pt>
                <c:pt idx="5">
                  <c:v>1.680199696888651E-6</c:v>
                </c:pt>
                <c:pt idx="6">
                  <c:v>1.9975707507453959E-6</c:v>
                </c:pt>
                <c:pt idx="7">
                  <c:v>2.3896173466860819E-6</c:v>
                </c:pt>
                <c:pt idx="8">
                  <c:v>2.8470050419502151E-6</c:v>
                </c:pt>
                <c:pt idx="9">
                  <c:v>3.3790682792982879E-6</c:v>
                </c:pt>
                <c:pt idx="10">
                  <c:v>4.0231448297722708E-6</c:v>
                </c:pt>
                <c:pt idx="11">
                  <c:v>4.7792346933721637E-6</c:v>
                </c:pt>
                <c:pt idx="12">
                  <c:v>5.6660067556189521E-6</c:v>
                </c:pt>
                <c:pt idx="13">
                  <c:v>6.7114643447941132E-6</c:v>
                </c:pt>
                <c:pt idx="14">
                  <c:v>7.9529452319396162E-6</c:v>
                </c:pt>
                <c:pt idx="15">
                  <c:v>9.4277871880974328E-6</c:v>
                </c:pt>
                <c:pt idx="16">
                  <c:v>1.1107986884986081E-5</c:v>
                </c:pt>
                <c:pt idx="17">
                  <c:v>1.306821986468951E-5</c:v>
                </c:pt>
                <c:pt idx="18">
                  <c:v>1.549517498241756E-5</c:v>
                </c:pt>
                <c:pt idx="19">
                  <c:v>1.8202163382960389E-5</c:v>
                </c:pt>
                <c:pt idx="20">
                  <c:v>2.1469218349132771E-5</c:v>
                </c:pt>
                <c:pt idx="21">
                  <c:v>2.5202995453329769E-5</c:v>
                </c:pt>
                <c:pt idx="22">
                  <c:v>2.959018355076125E-5</c:v>
                </c:pt>
                <c:pt idx="23">
                  <c:v>3.472412706903213E-5</c:v>
                </c:pt>
                <c:pt idx="24">
                  <c:v>4.0698170435747332E-5</c:v>
                </c:pt>
                <c:pt idx="25">
                  <c:v>4.7605658078511791E-5</c:v>
                </c:pt>
                <c:pt idx="26">
                  <c:v>5.5726623280140269E-5</c:v>
                </c:pt>
                <c:pt idx="27">
                  <c:v>6.5154410468237707E-5</c:v>
                </c:pt>
                <c:pt idx="28">
                  <c:v>7.5982364070409012E-5</c:v>
                </c:pt>
                <c:pt idx="29">
                  <c:v>8.8677206224678832E-5</c:v>
                </c:pt>
                <c:pt idx="30">
                  <c:v>1.0361231464146679E-4</c:v>
                </c:pt>
                <c:pt idx="31">
                  <c:v>1.204143116103533E-4</c:v>
                </c:pt>
                <c:pt idx="32">
                  <c:v>1.4001664140738759E-4</c:v>
                </c:pt>
                <c:pt idx="33">
                  <c:v>1.6241930403256959E-4</c:v>
                </c:pt>
                <c:pt idx="34">
                  <c:v>1.8855574376194859E-4</c:v>
                </c:pt>
                <c:pt idx="35">
                  <c:v>2.1842596059552471E-4</c:v>
                </c:pt>
                <c:pt idx="36">
                  <c:v>2.5296339880934691E-4</c:v>
                </c:pt>
                <c:pt idx="37">
                  <c:v>2.921680584034155E-4</c:v>
                </c:pt>
                <c:pt idx="38">
                  <c:v>3.3790682792982882E-4</c:v>
                </c:pt>
                <c:pt idx="39">
                  <c:v>3.9017970738858688E-4</c:v>
                </c:pt>
                <c:pt idx="40">
                  <c:v>4.499201410557389E-4</c:v>
                </c:pt>
                <c:pt idx="41">
                  <c:v>5.1806157320733414E-4</c:v>
                </c:pt>
                <c:pt idx="42">
                  <c:v>5.9553744811942193E-4</c:v>
                </c:pt>
                <c:pt idx="43">
                  <c:v>6.8514809862014992E-4</c:v>
                </c:pt>
                <c:pt idx="44">
                  <c:v>7.8689352470951834E-4</c:v>
                </c:pt>
                <c:pt idx="45">
                  <c:v>9.026406149396255E-4</c:v>
                </c:pt>
                <c:pt idx="46">
                  <c:v>1.0361231464146681E-3</c:v>
                </c:pt>
                <c:pt idx="47">
                  <c:v>1.1854742305825491E-3</c:v>
                </c:pt>
                <c:pt idx="48">
                  <c:v>1.353494200271414E-3</c:v>
                </c:pt>
                <c:pt idx="49">
                  <c:v>1.5495174982417561E-3</c:v>
                </c:pt>
                <c:pt idx="50">
                  <c:v>1.7642096817330839E-3</c:v>
                </c:pt>
                <c:pt idx="51">
                  <c:v>2.016239636266382E-3</c:v>
                </c:pt>
                <c:pt idx="52">
                  <c:v>2.2962729190811569E-3</c:v>
                </c:pt>
                <c:pt idx="53">
                  <c:v>2.6136439729379018E-3</c:v>
                </c:pt>
                <c:pt idx="54">
                  <c:v>2.9683527978366171E-3</c:v>
                </c:pt>
                <c:pt idx="55">
                  <c:v>3.3790682792982879E-3</c:v>
                </c:pt>
                <c:pt idx="56">
                  <c:v>3.8271215318019282E-3</c:v>
                </c:pt>
                <c:pt idx="57">
                  <c:v>4.3405158836290151E-3</c:v>
                </c:pt>
                <c:pt idx="58">
                  <c:v>4.9192513347795517E-3</c:v>
                </c:pt>
                <c:pt idx="59">
                  <c:v>5.5633278852535344E-3</c:v>
                </c:pt>
                <c:pt idx="60">
                  <c:v>6.2820799778114571E-3</c:v>
                </c:pt>
                <c:pt idx="61">
                  <c:v>7.0941764979743057E-3</c:v>
                </c:pt>
                <c:pt idx="62">
                  <c:v>7.9996174457420792E-3</c:v>
                </c:pt>
                <c:pt idx="63">
                  <c:v>9.0170717066357618E-3</c:v>
                </c:pt>
                <c:pt idx="64">
                  <c:v>1.017454260893683E-2</c:v>
                </c:pt>
                <c:pt idx="65">
                  <c:v>1.138802016780086E-2</c:v>
                </c:pt>
                <c:pt idx="66">
                  <c:v>1.2788186581874739E-2</c:v>
                </c:pt>
                <c:pt idx="67">
                  <c:v>1.437504185115846E-2</c:v>
                </c:pt>
                <c:pt idx="68">
                  <c:v>1.6148585975652038E-2</c:v>
                </c:pt>
                <c:pt idx="69">
                  <c:v>1.8015474527750541E-2</c:v>
                </c:pt>
                <c:pt idx="70">
                  <c:v>2.0162396362663822E-2</c:v>
                </c:pt>
                <c:pt idx="71">
                  <c:v>2.2589351480391869E-2</c:v>
                </c:pt>
                <c:pt idx="72">
                  <c:v>2.5202995453329768E-2</c:v>
                </c:pt>
                <c:pt idx="73">
                  <c:v>2.8096672709082449E-2</c:v>
                </c:pt>
                <c:pt idx="74">
                  <c:v>3.1270383247649899E-2</c:v>
                </c:pt>
                <c:pt idx="75">
                  <c:v>3.4817471496637047E-2</c:v>
                </c:pt>
                <c:pt idx="76">
                  <c:v>3.8737937456043911E-2</c:v>
                </c:pt>
                <c:pt idx="77">
                  <c:v>4.3031781125870458E-2</c:v>
                </c:pt>
                <c:pt idx="78">
                  <c:v>4.7724858912563277E-2</c:v>
                </c:pt>
                <c:pt idx="79">
                  <c:v>5.2902580967380861E-2</c:v>
                </c:pt>
                <c:pt idx="80">
                  <c:v>5.8582682731568157E-2</c:v>
                </c:pt>
                <c:pt idx="81">
                  <c:v>6.4806982508692171E-2</c:v>
                </c:pt>
                <c:pt idx="82">
                  <c:v>7.1619912246292841E-2</c:v>
                </c:pt>
                <c:pt idx="83">
                  <c:v>7.9068890913593468E-2</c:v>
                </c:pt>
                <c:pt idx="84">
                  <c:v>8.7204137812645494E-2</c:v>
                </c:pt>
                <c:pt idx="85">
                  <c:v>9.6079419333749375E-2</c:v>
                </c:pt>
                <c:pt idx="86">
                  <c:v>0.1057499020336196</c:v>
                </c:pt>
                <c:pt idx="87">
                  <c:v>0.116276353134627</c:v>
                </c:pt>
                <c:pt idx="88">
                  <c:v>0.1277213134032669</c:v>
                </c:pt>
                <c:pt idx="89">
                  <c:v>0.1401501239388627</c:v>
                </c:pt>
                <c:pt idx="90">
                  <c:v>0.15363279306211811</c:v>
                </c:pt>
                <c:pt idx="91">
                  <c:v>0.16824212942656491</c:v>
                </c:pt>
                <c:pt idx="92">
                  <c:v>0.18405374201856309</c:v>
                </c:pt>
                <c:pt idx="93">
                  <c:v>0.201147907045853</c:v>
                </c:pt>
                <c:pt idx="94">
                  <c:v>0.219606767604727</c:v>
                </c:pt>
                <c:pt idx="95">
                  <c:v>0.23951620056858139</c:v>
                </c:pt>
                <c:pt idx="96">
                  <c:v>0.26096675003219322</c:v>
                </c:pt>
                <c:pt idx="97">
                  <c:v>0.28404989353461513</c:v>
                </c:pt>
                <c:pt idx="98">
                  <c:v>0.30886177583628027</c:v>
                </c:pt>
                <c:pt idx="99">
                  <c:v>0.33550134203044979</c:v>
                </c:pt>
                <c:pt idx="100">
                  <c:v>0.36406847065466108</c:v>
                </c:pt>
                <c:pt idx="101">
                  <c:v>0.39466864091210763</c:v>
                </c:pt>
                <c:pt idx="102">
                  <c:v>0.42740639856170692</c:v>
                </c:pt>
                <c:pt idx="103">
                  <c:v>0.4623909565837569</c:v>
                </c:pt>
                <c:pt idx="104">
                  <c:v>0.4997333948471071</c:v>
                </c:pt>
                <c:pt idx="105">
                  <c:v>0.53954385977633168</c:v>
                </c:pt>
                <c:pt idx="106">
                  <c:v>0.58193529812883227</c:v>
                </c:pt>
                <c:pt idx="107">
                  <c:v>0.6270225235505632</c:v>
                </c:pt>
                <c:pt idx="108">
                  <c:v>0.6749175493546502</c:v>
                </c:pt>
                <c:pt idx="109">
                  <c:v>0.72573612263132359</c:v>
                </c:pt>
                <c:pt idx="110">
                  <c:v>0.77959025669370907</c:v>
                </c:pt>
                <c:pt idx="111">
                  <c:v>0.83659196485493259</c:v>
                </c:pt>
                <c:pt idx="112">
                  <c:v>0.89685232698384409</c:v>
                </c:pt>
                <c:pt idx="113">
                  <c:v>0.96047682228363707</c:v>
                </c:pt>
                <c:pt idx="114">
                  <c:v>1.027582131288818</c:v>
                </c:pt>
                <c:pt idx="115">
                  <c:v>1.098253197428507</c:v>
                </c:pt>
                <c:pt idx="116">
                  <c:v>1.1725926995730691</c:v>
                </c:pt>
                <c:pt idx="117">
                  <c:v>1.25070331659287</c:v>
                </c:pt>
                <c:pt idx="118">
                  <c:v>1.332669058472755</c:v>
                </c:pt>
                <c:pt idx="119">
                  <c:v>1.418555266312046</c:v>
                </c:pt>
                <c:pt idx="120">
                  <c:v>1.5084552845383501</c:v>
                </c:pt>
                <c:pt idx="121">
                  <c:v>1.6024344542509881</c:v>
                </c:pt>
                <c:pt idx="122">
                  <c:v>1.700530113221004</c:v>
                </c:pt>
                <c:pt idx="123">
                  <c:v>1.802816936990481</c:v>
                </c:pt>
                <c:pt idx="124">
                  <c:v>1.9093042600021799</c:v>
                </c:pt>
                <c:pt idx="125">
                  <c:v>2.0200480889126622</c:v>
                </c:pt>
                <c:pt idx="126">
                  <c:v>2.1350390892791702</c:v>
                </c:pt>
                <c:pt idx="127">
                  <c:v>2.2542959299872218</c:v>
                </c:pt>
                <c:pt idx="128">
                  <c:v>2.3777999421512979</c:v>
                </c:pt>
                <c:pt idx="129">
                  <c:v>2.5055324568858781</c:v>
                </c:pt>
                <c:pt idx="130">
                  <c:v>2.6374561364199178</c:v>
                </c:pt>
                <c:pt idx="131">
                  <c:v>2.773505639654096</c:v>
                </c:pt>
                <c:pt idx="132" formatCode="General">
                  <c:v>2.91362495993185</c:v>
                </c:pt>
                <c:pt idx="133" formatCode="General">
                  <c:v>3.0577207528255719</c:v>
                </c:pt>
                <c:pt idx="134" formatCode="General">
                  <c:v>3.2056903394648999</c:v>
                </c:pt>
                <c:pt idx="135" formatCode="General">
                  <c:v>3.3574123720939451</c:v>
                </c:pt>
                <c:pt idx="136" formatCode="General">
                  <c:v>3.5127655029568219</c:v>
                </c:pt>
                <c:pt idx="137" formatCode="General">
                  <c:v>3.67157237764108</c:v>
                </c:pt>
                <c:pt idx="138" formatCode="General">
                  <c:v>3.8336743106197941</c:v>
                </c:pt>
                <c:pt idx="139" formatCode="General">
                  <c:v>3.9988752785949901</c:v>
                </c:pt>
                <c:pt idx="140" formatCode="General">
                  <c:v>4.1669792582686993</c:v>
                </c:pt>
                <c:pt idx="141" formatCode="General">
                  <c:v>4.3377435541291494</c:v>
                </c:pt>
                <c:pt idx="142" formatCode="General">
                  <c:v>4.5109348051073273</c:v>
                </c:pt>
                <c:pt idx="143" formatCode="General">
                  <c:v>4.6862823123631792</c:v>
                </c:pt>
                <c:pt idx="144" formatCode="General">
                  <c:v>4.8635247114994096</c:v>
                </c:pt>
                <c:pt idx="145" formatCode="General">
                  <c:v>5.042353965904927</c:v>
                </c:pt>
                <c:pt idx="146" formatCode="General">
                  <c:v>5.2224620389686294</c:v>
                </c:pt>
                <c:pt idx="147" formatCode="General">
                  <c:v>5.4035222251939024</c:v>
                </c:pt>
                <c:pt idx="148" formatCode="General">
                  <c:v>5.5851984846413689</c:v>
                </c:pt>
                <c:pt idx="149" formatCode="General">
                  <c:v>5.7671267740433674</c:v>
                </c:pt>
                <c:pt idx="150" formatCode="General">
                  <c:v>5.9489617190177606</c:v>
                </c:pt>
                <c:pt idx="151" formatCode="General">
                  <c:v>6.1303019385258501</c:v>
                </c:pt>
                <c:pt idx="152" formatCode="General">
                  <c:v>6.3107833892999716</c:v>
                </c:pt>
                <c:pt idx="153" formatCode="General">
                  <c:v>6.4899860214159064</c:v>
                </c:pt>
                <c:pt idx="154" formatCode="General">
                  <c:v>6.6675271227204744</c:v>
                </c:pt>
                <c:pt idx="155" formatCode="General">
                  <c:v>6.8429773088466934</c:v>
                </c:pt>
                <c:pt idx="156" formatCode="General">
                  <c:v>7.0159351987558578</c:v>
                </c:pt>
                <c:pt idx="157" formatCode="General">
                  <c:v>7.1859714080809889</c:v>
                </c:pt>
                <c:pt idx="158" formatCode="General">
                  <c:v>7.3526845557833864</c:v>
                </c:pt>
                <c:pt idx="159" formatCode="General">
                  <c:v>7.5156359230533027</c:v>
                </c:pt>
                <c:pt idx="160" formatCode="General">
                  <c:v>7.6744147944092802</c:v>
                </c:pt>
                <c:pt idx="161" formatCode="General">
                  <c:v>7.8286104543698549</c:v>
                </c:pt>
                <c:pt idx="162" formatCode="General">
                  <c:v>7.9778215218963284</c:v>
                </c:pt>
                <c:pt idx="163" formatCode="General">
                  <c:v>8.1216372815072368</c:v>
                </c:pt>
                <c:pt idx="164" formatCode="General">
                  <c:v>8.2596656866066382</c:v>
                </c:pt>
                <c:pt idx="165" formatCode="General">
                  <c:v>8.3915333594841179</c:v>
                </c:pt>
                <c:pt idx="166" formatCode="General">
                  <c:v>8.5168762568720116</c:v>
                </c:pt>
                <c:pt idx="167" formatCode="General">
                  <c:v>8.63533033550266</c:v>
                </c:pt>
                <c:pt idx="168" formatCode="General">
                  <c:v>8.7465595554366899</c:v>
                </c:pt>
                <c:pt idx="169" formatCode="General">
                  <c:v>8.8502465456202408</c:v>
                </c:pt>
                <c:pt idx="170" formatCode="General">
                  <c:v>8.9461019383277396</c:v>
                </c:pt>
                <c:pt idx="171" formatCode="General">
                  <c:v>9.0338270313908442</c:v>
                </c:pt>
                <c:pt idx="172" formatCode="General">
                  <c:v>9.1131697948550325</c:v>
                </c:pt>
                <c:pt idx="173" formatCode="General">
                  <c:v>9.1838968676512849</c:v>
                </c:pt>
                <c:pt idx="174" formatCode="General">
                  <c:v>9.2458028920388706</c:v>
                </c:pt>
                <c:pt idx="175" formatCode="General">
                  <c:v>9.298691844719821</c:v>
                </c:pt>
                <c:pt idx="176" formatCode="General">
                  <c:v>9.3423770368389256</c:v>
                </c:pt>
                <c:pt idx="177" formatCode="General">
                  <c:v>9.3768211306251441</c:v>
                </c:pt>
                <c:pt idx="178" formatCode="General">
                  <c:v>9.4018374372232643</c:v>
                </c:pt>
                <c:pt idx="179" formatCode="General">
                  <c:v>9.4173326122056817</c:v>
                </c:pt>
                <c:pt idx="180" formatCode="General">
                  <c:v>9.4234000000000009</c:v>
                </c:pt>
                <c:pt idx="181" formatCode="General">
                  <c:v>9.4198529117510148</c:v>
                </c:pt>
                <c:pt idx="182" formatCode="General">
                  <c:v>9.4066913474587199</c:v>
                </c:pt>
                <c:pt idx="183" formatCode="General">
                  <c:v>9.3841953404059328</c:v>
                </c:pt>
                <c:pt idx="184" formatCode="General">
                  <c:v>9.3521782017374431</c:v>
                </c:pt>
                <c:pt idx="185" formatCode="General">
                  <c:v>9.3107986169801791</c:v>
                </c:pt>
                <c:pt idx="186" formatCode="General">
                  <c:v>9.2602432749893513</c:v>
                </c:pt>
                <c:pt idx="187" formatCode="General">
                  <c:v>9.2006335235208478</c:v>
                </c:pt>
                <c:pt idx="188" formatCode="General">
                  <c:v>9.1321560514298739</c:v>
                </c:pt>
                <c:pt idx="189" formatCode="General">
                  <c:v>9.0549975475716433</c:v>
                </c:pt>
                <c:pt idx="190" formatCode="General">
                  <c:v>8.9694007074579272</c:v>
                </c:pt>
                <c:pt idx="191" formatCode="General">
                  <c:v>8.8756082266004981</c:v>
                </c:pt>
                <c:pt idx="192" formatCode="General">
                  <c:v>8.7739001382821709</c:v>
                </c:pt>
                <c:pt idx="193" formatCode="General">
                  <c:v>8.664575144671284</c:v>
                </c:pt>
                <c:pt idx="194" formatCode="General">
                  <c:v>8.5479412823789289</c:v>
                </c:pt>
                <c:pt idx="195" formatCode="General">
                  <c:v>8.424334591344488</c:v>
                </c:pt>
                <c:pt idx="196" formatCode="General">
                  <c:v>8.2941097803928567</c:v>
                </c:pt>
                <c:pt idx="197" formatCode="General">
                  <c:v>8.157621558348934</c:v>
                </c:pt>
                <c:pt idx="198" formatCode="General">
                  <c:v>8.0152526373659043</c:v>
                </c:pt>
                <c:pt idx="199" formatCode="General">
                  <c:v>7.8673950640397026</c:v>
                </c:pt>
                <c:pt idx="200" formatCode="General">
                  <c:v>7.7144408849662716</c:v>
                </c:pt>
                <c:pt idx="201" formatCode="General">
                  <c:v>7.5567914811843133</c:v>
                </c:pt>
                <c:pt idx="202" formatCode="General">
                  <c:v>7.394876237060811</c:v>
                </c:pt>
                <c:pt idx="203" formatCode="General">
                  <c:v>7.2290871991917038</c:v>
                </c:pt>
                <c:pt idx="204" formatCode="General">
                  <c:v>7.0598630863867351</c:v>
                </c:pt>
                <c:pt idx="205" formatCode="General">
                  <c:v>6.8876146141273669</c:v>
                </c:pt>
                <c:pt idx="206" formatCode="General">
                  <c:v>6.7127618323378213</c:v>
                </c:pt>
                <c:pt idx="207" formatCode="General">
                  <c:v>6.5357247909423206</c:v>
                </c:pt>
                <c:pt idx="208" formatCode="General">
                  <c:v>6.356904870979565</c:v>
                </c:pt>
                <c:pt idx="209" formatCode="General">
                  <c:v>6.1767221223737794</c:v>
                </c:pt>
                <c:pt idx="210" formatCode="General">
                  <c:v>5.9955592572781402</c:v>
                </c:pt>
                <c:pt idx="211" formatCode="General">
                  <c:v>5.8138176567313504</c:v>
                </c:pt>
                <c:pt idx="212" formatCode="General">
                  <c:v>5.63187069844383</c:v>
                </c:pt>
                <c:pt idx="213" formatCode="General">
                  <c:v>5.4501010945687609</c:v>
                </c:pt>
                <c:pt idx="214" formatCode="General">
                  <c:v>5.2688448850455174</c:v>
                </c:pt>
                <c:pt idx="215" formatCode="General">
                  <c:v>5.0884567786989976</c:v>
                </c:pt>
                <c:pt idx="216" formatCode="General">
                  <c:v>4.9092728154685856</c:v>
                </c:pt>
                <c:pt idx="217" formatCode="General">
                  <c:v>4.7316010319653703</c:v>
                </c:pt>
                <c:pt idx="218" formatCode="General">
                  <c:v>4.555740130357691</c:v>
                </c:pt>
                <c:pt idx="219" formatCode="General">
                  <c:v>4.3819701439283634</c:v>
                </c:pt>
                <c:pt idx="220" formatCode="General">
                  <c:v>4.2105524370746794</c:v>
                </c:pt>
                <c:pt idx="221" formatCode="General">
                  <c:v>4.041748374193932</c:v>
                </c:pt>
                <c:pt idx="222" formatCode="General">
                  <c:v>3.8757819819123749</c:v>
                </c:pt>
                <c:pt idx="223" formatCode="General">
                  <c:v>3.7128679524134989</c:v>
                </c:pt>
                <c:pt idx="224" formatCode="General">
                  <c:v>3.5531929745525148</c:v>
                </c:pt>
                <c:pt idx="225" formatCode="General">
                  <c:v>3.3969437371846309</c:v>
                </c:pt>
                <c:pt idx="226" formatCode="General">
                  <c:v>3.2442695913940152</c:v>
                </c:pt>
                <c:pt idx="227" formatCode="General">
                  <c:v>3.0953292227075968</c:v>
                </c:pt>
                <c:pt idx="228" formatCode="General">
                  <c:v>2.9502253099957412</c:v>
                </c:pt>
                <c:pt idx="229" formatCode="General">
                  <c:v>2.8090792010143342</c:v>
                </c:pt>
                <c:pt idx="230" formatCode="General">
                  <c:v>2.6719749057482201</c:v>
                </c:pt>
                <c:pt idx="231" formatCode="General">
                  <c:v>2.538996434182244</c:v>
                </c:pt>
                <c:pt idx="232" formatCode="General">
                  <c:v>2.4101811240874471</c:v>
                </c:pt>
                <c:pt idx="233" formatCode="General">
                  <c:v>2.2855849821203931</c:v>
                </c:pt>
                <c:pt idx="234" formatCode="General">
                  <c:v>2.165236011609363</c:v>
                </c:pt>
                <c:pt idx="235" formatCode="General">
                  <c:v>2.0491528814398778</c:v>
                </c:pt>
                <c:pt idx="236" formatCode="General">
                  <c:v>1.9373169227264171</c:v>
                </c:pt>
                <c:pt idx="237" formatCode="General">
                  <c:v>1.829737469911741</c:v>
                </c:pt>
                <c:pt idx="238" formatCode="General">
                  <c:v>1.726377185224808</c:v>
                </c:pt>
                <c:pt idx="239" formatCode="General">
                  <c:v>1.627208065337336</c:v>
                </c:pt>
                <c:pt idx="240" formatCode="General">
                  <c:v>1.532183438035521</c:v>
                </c:pt>
                <c:pt idx="241" formatCode="General">
                  <c:v>1.441247296662804</c:v>
                </c:pt>
                <c:pt idx="242" formatCode="General">
                  <c:v>1.354334300119858</c:v>
                </c:pt>
                <c:pt idx="243" formatCode="General">
                  <c:v>1.271369772864601</c:v>
                </c:pt>
                <c:pt idx="244" formatCode="General">
                  <c:v>1.1922790393549481</c:v>
                </c:pt>
                <c:pt idx="245" formatCode="General">
                  <c:v>1.1169780896060539</c:v>
                </c:pt>
                <c:pt idx="246" formatCode="General">
                  <c:v>1.045373579190316</c:v>
                </c:pt>
                <c:pt idx="247" formatCode="General">
                  <c:v>0.97736282923736795</c:v>
                </c:pt>
                <c:pt idx="248" formatCode="General">
                  <c:v>0.9128552956524324</c:v>
                </c:pt>
                <c:pt idx="249" formatCode="General">
                  <c:v>0.85174083201093587</c:v>
                </c:pt>
                <c:pt idx="250" formatCode="General">
                  <c:v>0.79391395910968476</c:v>
                </c:pt>
                <c:pt idx="251" formatCode="General">
                  <c:v>0.73926266363555337</c:v>
                </c:pt>
                <c:pt idx="252" formatCode="General">
                  <c:v>0.68767586571969141</c:v>
                </c:pt>
                <c:pt idx="253" formatCode="General">
                  <c:v>0.6390406186046973</c:v>
                </c:pt>
                <c:pt idx="254" formatCode="General">
                  <c:v>0.59324397553316899</c:v>
                </c:pt>
                <c:pt idx="255" formatCode="General">
                  <c:v>0.55017205630342847</c:v>
                </c:pt>
                <c:pt idx="256" formatCode="General">
                  <c:v>0.50971004726952152</c:v>
                </c:pt>
                <c:pt idx="257" formatCode="General">
                  <c:v>0.47174500167404632</c:v>
                </c:pt>
                <c:pt idx="258" formatCode="General">
                  <c:v>0.43616583964815309</c:v>
                </c:pt>
                <c:pt idx="259" formatCode="General">
                  <c:v>0.40286148132299199</c:v>
                </c:pt>
                <c:pt idx="260" formatCode="General">
                  <c:v>0.37172271371826499</c:v>
                </c:pt>
                <c:pt idx="261" formatCode="General">
                  <c:v>0.34264405763077871</c:v>
                </c:pt>
                <c:pt idx="262" formatCode="General">
                  <c:v>0.31552003385733962</c:v>
                </c:pt>
                <c:pt idx="263" formatCode="General">
                  <c:v>0.29024889697185818</c:v>
                </c:pt>
                <c:pt idx="264" formatCode="General">
                  <c:v>0.26673076843679733</c:v>
                </c:pt>
                <c:pt idx="265" formatCode="General">
                  <c:v>0.24487043693599991</c:v>
                </c:pt>
                <c:pt idx="266" formatCode="General">
                  <c:v>0.22457455804186111</c:v>
                </c:pt>
                <c:pt idx="267" formatCode="General">
                  <c:v>0.20575165421532801</c:v>
                </c:pt>
                <c:pt idx="268" formatCode="General">
                  <c:v>0.1885557437619487</c:v>
                </c:pt>
                <c:pt idx="269" formatCode="General">
                  <c:v>0.1717537467930621</c:v>
                </c:pt>
                <c:pt idx="270" formatCode="General">
                  <c:v>0.15681863837627411</c:v>
                </c:pt>
                <c:pt idx="271" formatCode="General">
                  <c:v>0.1437504185115846</c:v>
                </c:pt>
                <c:pt idx="272" formatCode="General">
                  <c:v>0.13068219864689509</c:v>
                </c:pt>
                <c:pt idx="273" formatCode="General">
                  <c:v>0.1194808673343041</c:v>
                </c:pt>
                <c:pt idx="274" formatCode="General">
                  <c:v>0.1082795360217131</c:v>
                </c:pt>
                <c:pt idx="275" formatCode="General">
                  <c:v>9.8945093261220571E-2</c:v>
                </c:pt>
                <c:pt idx="276" formatCode="General">
                  <c:v>8.9423961645518205E-2</c:v>
                </c:pt>
                <c:pt idx="277" formatCode="General">
                  <c:v>8.1116307588679895E-2</c:v>
                </c:pt>
                <c:pt idx="278" formatCode="General">
                  <c:v>7.3462064525076032E-2</c:v>
                </c:pt>
                <c:pt idx="279" formatCode="General">
                  <c:v>6.6461232454706656E-2</c:v>
                </c:pt>
                <c:pt idx="280" formatCode="General">
                  <c:v>6.0113811377571748E-2</c:v>
                </c:pt>
                <c:pt idx="281" formatCode="General">
                  <c:v>5.4326456866066387E-2</c:v>
                </c:pt>
                <c:pt idx="282" formatCode="General">
                  <c:v>4.9005824492585663E-2</c:v>
                </c:pt>
                <c:pt idx="283" formatCode="General">
                  <c:v>4.4151914257129561E-2</c:v>
                </c:pt>
                <c:pt idx="284" formatCode="General">
                  <c:v>3.9764726159698081E-2</c:v>
                </c:pt>
                <c:pt idx="285" formatCode="General">
                  <c:v>3.5750915772686298E-2</c:v>
                </c:pt>
                <c:pt idx="286" formatCode="General">
                  <c:v>3.2203827523699151E-2</c:v>
                </c:pt>
                <c:pt idx="287" formatCode="General">
                  <c:v>2.8843428129921848E-2</c:v>
                </c:pt>
                <c:pt idx="288" formatCode="General">
                  <c:v>2.5856406446564249E-2</c:v>
                </c:pt>
                <c:pt idx="289" formatCode="General">
                  <c:v>2.324276247362634E-2</c:v>
                </c:pt>
                <c:pt idx="290" formatCode="General">
                  <c:v>2.0815807355898289E-2</c:v>
                </c:pt>
                <c:pt idx="291" formatCode="General">
                  <c:v>1.8575541093380089E-2</c:v>
                </c:pt>
                <c:pt idx="292" formatCode="General">
                  <c:v>1.6615308113676661E-2</c:v>
                </c:pt>
                <c:pt idx="293" formatCode="General">
                  <c:v>1.484176398918309E-2</c:v>
                </c:pt>
                <c:pt idx="294" formatCode="General">
                  <c:v>1.3161564292294431E-2</c:v>
                </c:pt>
                <c:pt idx="295" formatCode="General">
                  <c:v>1.176139787822056E-2</c:v>
                </c:pt>
                <c:pt idx="296" formatCode="General">
                  <c:v>1.0454575891751611E-2</c:v>
                </c:pt>
                <c:pt idx="297" formatCode="General">
                  <c:v>9.2971049894505376E-3</c:v>
                </c:pt>
                <c:pt idx="298" formatCode="General">
                  <c:v>8.2516474002753762E-3</c:v>
                </c:pt>
                <c:pt idx="299" formatCode="General">
                  <c:v>7.3182031242261256E-3</c:v>
                </c:pt>
                <c:pt idx="300" formatCode="General">
                  <c:v>6.4874377185422921E-3</c:v>
                </c:pt>
                <c:pt idx="301" formatCode="General">
                  <c:v>5.7406822977028923E-3</c:v>
                </c:pt>
                <c:pt idx="302" formatCode="General">
                  <c:v>5.0779368617079237E-3</c:v>
                </c:pt>
                <c:pt idx="303" formatCode="General">
                  <c:v>4.480532525036403E-3</c:v>
                </c:pt>
                <c:pt idx="304" formatCode="General">
                  <c:v>3.9578037304488231E-3</c:v>
                </c:pt>
                <c:pt idx="305" formatCode="General">
                  <c:v>3.491081592424197E-3</c:v>
                </c:pt>
                <c:pt idx="306" formatCode="General">
                  <c:v>3.071031668202035E-3</c:v>
                </c:pt>
                <c:pt idx="307" formatCode="General">
                  <c:v>8.1302996443889742E-12</c:v>
                </c:pt>
                <c:pt idx="308" formatCode="General">
                  <c:v>1.0267887036541761E-11</c:v>
                </c:pt>
                <c:pt idx="309" formatCode="General">
                  <c:v>1.3068219864689509E-11</c:v>
                </c:pt>
                <c:pt idx="310" formatCode="General">
                  <c:v>1.652196368607174E-11</c:v>
                </c:pt>
                <c:pt idx="311" formatCode="General">
                  <c:v>2.0815807355898289E-11</c:v>
                </c:pt>
                <c:pt idx="312" formatCode="General">
                  <c:v>2.6323128584588871E-11</c:v>
                </c:pt>
                <c:pt idx="313" formatCode="General">
                  <c:v>3.3137271799748398E-11</c:v>
                </c:pt>
                <c:pt idx="314" formatCode="General">
                  <c:v>4.1818303567006428E-11</c:v>
                </c:pt>
                <c:pt idx="315" formatCode="General">
                  <c:v>5.2552912741572818E-11</c:v>
                </c:pt>
                <c:pt idx="316" formatCode="General">
                  <c:v>6.608785474428696E-11</c:v>
                </c:pt>
                <c:pt idx="317" formatCode="General">
                  <c:v>8.2983196140778389E-11</c:v>
                </c:pt>
                <c:pt idx="318" formatCode="General">
                  <c:v>1.036123146414668E-10</c:v>
                </c:pt>
                <c:pt idx="319" formatCode="General">
                  <c:v>1.306821986468951E-10</c:v>
                </c:pt>
                <c:pt idx="320" formatCode="General">
                  <c:v>1.6335274830861891E-10</c:v>
                </c:pt>
                <c:pt idx="321" formatCode="General">
                  <c:v>2.0442429645478589E-10</c:v>
                </c:pt>
                <c:pt idx="322">
                  <c:v>2.5483028736144541E-10</c:v>
                </c:pt>
                <c:pt idx="323">
                  <c:v>3.1830449813279452E-10</c:v>
                </c:pt>
                <c:pt idx="324">
                  <c:v>3.9671381732093149E-10</c:v>
                </c:pt>
                <c:pt idx="325">
                  <c:v>4.9472546630610296E-10</c:v>
                </c:pt>
                <c:pt idx="326">
                  <c:v>6.1513977791645628E-10</c:v>
                </c:pt>
                <c:pt idx="327">
                  <c:v>7.6449086208433624E-10</c:v>
                </c:pt>
                <c:pt idx="328">
                  <c:v>9.5211316157023566E-10</c:v>
                </c:pt>
                <c:pt idx="329">
                  <c:v>1.1761397878220559E-9</c:v>
                </c:pt>
                <c:pt idx="330">
                  <c:v>1.456173070636831E-9</c:v>
                </c:pt>
                <c:pt idx="331">
                  <c:v>1.810881895535546E-9</c:v>
                </c:pt>
                <c:pt idx="332">
                  <c:v>2.230931819757709E-9</c:v>
                </c:pt>
                <c:pt idx="333">
                  <c:v>2.7629950571057819E-9</c:v>
                </c:pt>
                <c:pt idx="334">
                  <c:v>3.4070716075797649E-9</c:v>
                </c:pt>
                <c:pt idx="335">
                  <c:v>4.2004992422216277E-9</c:v>
                </c:pt>
                <c:pt idx="336">
                  <c:v>5.1712812893128496E-9</c:v>
                </c:pt>
                <c:pt idx="337">
                  <c:v>6.3660899626558901E-9</c:v>
                </c:pt>
                <c:pt idx="338">
                  <c:v>7.8222630332927209E-9</c:v>
                </c:pt>
                <c:pt idx="339">
                  <c:v>9.614476043307283E-9</c:v>
                </c:pt>
                <c:pt idx="340">
                  <c:v>1.1761397878220561E-8</c:v>
                </c:pt>
                <c:pt idx="341">
                  <c:v>1.446838627876339E-8</c:v>
                </c:pt>
                <c:pt idx="342">
                  <c:v>1.7642096817330841E-8</c:v>
                </c:pt>
                <c:pt idx="343">
                  <c:v>2.1655907204342611E-8</c:v>
                </c:pt>
                <c:pt idx="344">
                  <c:v>2.6416473012193799E-8</c:v>
                </c:pt>
                <c:pt idx="345">
                  <c:v>3.2297171951304072E-8</c:v>
                </c:pt>
                <c:pt idx="346">
                  <c:v>3.9298004021673462E-8</c:v>
                </c:pt>
                <c:pt idx="347">
                  <c:v>4.7885691361326567E-8</c:v>
                </c:pt>
                <c:pt idx="348">
                  <c:v>5.8246922825473253E-8</c:v>
                </c:pt>
                <c:pt idx="349">
                  <c:v>7.0848420552138124E-8</c:v>
                </c:pt>
                <c:pt idx="350">
                  <c:v>8.6063562251740927E-8</c:v>
                </c:pt>
                <c:pt idx="351">
                  <c:v>1.045457589175161E-7</c:v>
                </c:pt>
                <c:pt idx="352">
                  <c:v>1.2694842154269811E-7</c:v>
                </c:pt>
                <c:pt idx="353">
                  <c:v>1.5308486127207709E-7</c:v>
                </c:pt>
                <c:pt idx="354">
                  <c:v>1.848219666577517E-7</c:v>
                </c:pt>
                <c:pt idx="355">
                  <c:v>2.2402662625182019E-7</c:v>
                </c:pt>
                <c:pt idx="356">
                  <c:v>2.6976539577823347E-7</c:v>
                </c:pt>
                <c:pt idx="357">
                  <c:v>3.2577205234118849E-7</c:v>
                </c:pt>
                <c:pt idx="358">
                  <c:v>3.9204659594068531E-7</c:v>
                </c:pt>
                <c:pt idx="359">
                  <c:v>4.7232280368092077E-7</c:v>
                </c:pt>
                <c:pt idx="360">
                  <c:v>5.6753411983794446E-7</c:v>
                </c:pt>
              </c:numCache>
            </c:numRef>
          </c:yVal>
          <c:smooth val="0"/>
          <c:extLst>
            <c:ext xmlns:c16="http://schemas.microsoft.com/office/drawing/2014/chart" uri="{C3380CC4-5D6E-409C-BE32-E72D297353CC}">
              <c16:uniqueId val="{00000000-F34C-432A-9F35-C96BFEB0F569}"/>
            </c:ext>
          </c:extLst>
        </c:ser>
        <c:ser>
          <c:idx val="1"/>
          <c:order val="1"/>
          <c:tx>
            <c:v>Exhaust</c:v>
          </c:tx>
          <c:spPr>
            <a:ln w="25400" cap="rnd">
              <a:noFill/>
              <a:round/>
            </a:ln>
            <a:effectLst/>
          </c:spPr>
          <c:marker>
            <c:symbol val="circle"/>
            <c:size val="5"/>
            <c:spPr>
              <a:solidFill>
                <a:schemeClr val="accent2"/>
              </a:solidFill>
              <a:ln w="9525">
                <a:solidFill>
                  <a:schemeClr val="accent2"/>
                </a:solidFill>
              </a:ln>
              <a:effectLst/>
            </c:spPr>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(Exh)'!$C$2:$C$362</c:f>
              <c:numCache>
                <c:formatCode>0.00E+00</c:formatCode>
                <c:ptCount val="361"/>
                <c:pt idx="0">
                  <c:v>6.0444662367636419E-7</c:v>
                </c:pt>
                <c:pt idx="1">
                  <c:v>7.2533594841163708E-7</c:v>
                </c:pt>
                <c:pt idx="2">
                  <c:v>8.694095272057293E-7</c:v>
                </c:pt>
                <c:pt idx="3">
                  <c:v>1.0432914326468749E-6</c:v>
                </c:pt>
                <c:pt idx="4">
                  <c:v>1.242013610293899E-6</c:v>
                </c:pt>
                <c:pt idx="5">
                  <c:v>1.490416332352679E-6</c:v>
                </c:pt>
                <c:pt idx="6">
                  <c:v>1.771939417352629E-6</c:v>
                </c:pt>
                <c:pt idx="7">
                  <c:v>2.1197032282349208E-6</c:v>
                </c:pt>
                <c:pt idx="8">
                  <c:v>2.5254276742642609E-6</c:v>
                </c:pt>
                <c:pt idx="9">
                  <c:v>2.997392846175944E-6</c:v>
                </c:pt>
                <c:pt idx="10">
                  <c:v>3.5687191069111371E-6</c:v>
                </c:pt>
                <c:pt idx="11">
                  <c:v>4.2394064564698434E-6</c:v>
                </c:pt>
                <c:pt idx="12">
                  <c:v>5.0260150763226457E-6</c:v>
                </c:pt>
                <c:pt idx="13">
                  <c:v>5.9533852386754229E-6</c:v>
                </c:pt>
                <c:pt idx="14">
                  <c:v>7.0546373064693467E-6</c:v>
                </c:pt>
                <c:pt idx="15">
                  <c:v>8.3628916426455873E-6</c:v>
                </c:pt>
                <c:pt idx="16">
                  <c:v>9.8533079749982653E-6</c:v>
                </c:pt>
                <c:pt idx="17">
                  <c:v>1.159212702940973E-5</c:v>
                </c:pt>
                <c:pt idx="18">
                  <c:v>1.374495062058582E-5</c:v>
                </c:pt>
                <c:pt idx="19">
                  <c:v>1.6146176933820691E-5</c:v>
                </c:pt>
                <c:pt idx="20">
                  <c:v>1.904420869117312E-5</c:v>
                </c:pt>
                <c:pt idx="21">
                  <c:v>2.2356244985290179E-5</c:v>
                </c:pt>
                <c:pt idx="22">
                  <c:v>2.624788763087773E-5</c:v>
                </c:pt>
                <c:pt idx="23">
                  <c:v>3.08019375352887E-5</c:v>
                </c:pt>
                <c:pt idx="24">
                  <c:v>3.6101195605875998E-5</c:v>
                </c:pt>
                <c:pt idx="25">
                  <c:v>4.2228462749992577E-5</c:v>
                </c:pt>
                <c:pt idx="26">
                  <c:v>4.9432141689697183E-5</c:v>
                </c:pt>
                <c:pt idx="27">
                  <c:v>5.7795033332342777E-5</c:v>
                </c:pt>
                <c:pt idx="28">
                  <c:v>6.7399938585282259E-5</c:v>
                </c:pt>
                <c:pt idx="29">
                  <c:v>7.8660861985280282E-5</c:v>
                </c:pt>
                <c:pt idx="30">
                  <c:v>9.1909007161748534E-5</c:v>
                </c:pt>
                <c:pt idx="31">
                  <c:v>1.0681317048527531E-4</c:v>
                </c:pt>
                <c:pt idx="32">
                  <c:v>1.2420136102938989E-4</c:v>
                </c:pt>
                <c:pt idx="33">
                  <c:v>1.4407357879409231E-4</c:v>
                </c:pt>
                <c:pt idx="34">
                  <c:v>1.672578328529118E-4</c:v>
                </c:pt>
                <c:pt idx="35">
                  <c:v>1.9375412320584819E-4</c:v>
                </c:pt>
                <c:pt idx="36">
                  <c:v>2.243904589264311E-4</c:v>
                </c:pt>
                <c:pt idx="37">
                  <c:v>2.5916684001466028E-4</c:v>
                </c:pt>
                <c:pt idx="38">
                  <c:v>2.9973928461759429E-4</c:v>
                </c:pt>
                <c:pt idx="39">
                  <c:v>3.4610779273523332E-4</c:v>
                </c:pt>
                <c:pt idx="40">
                  <c:v>3.9910037344110632E-4</c:v>
                </c:pt>
                <c:pt idx="41">
                  <c:v>4.595450358087427E-4</c:v>
                </c:pt>
                <c:pt idx="42">
                  <c:v>5.2826978891167171E-4</c:v>
                </c:pt>
                <c:pt idx="43">
                  <c:v>6.0775865997048128E-4</c:v>
                </c:pt>
                <c:pt idx="44">
                  <c:v>6.9801164898517128E-4</c:v>
                </c:pt>
                <c:pt idx="45">
                  <c:v>8.0068477410280027E-4</c:v>
                </c:pt>
                <c:pt idx="46">
                  <c:v>9.1909007161748539E-4</c:v>
                </c:pt>
                <c:pt idx="47">
                  <c:v>1.051571523382168E-3</c:v>
                </c:pt>
                <c:pt idx="48">
                  <c:v>1.2006131566174359E-3</c:v>
                </c:pt>
                <c:pt idx="49">
                  <c:v>1.3744950620585819E-3</c:v>
                </c:pt>
                <c:pt idx="50">
                  <c:v>1.5649371489703131E-3</c:v>
                </c:pt>
                <c:pt idx="51">
                  <c:v>1.788499598823215E-3</c:v>
                </c:pt>
                <c:pt idx="52">
                  <c:v>2.0369023208819952E-3</c:v>
                </c:pt>
                <c:pt idx="53">
                  <c:v>2.3184254058819451E-3</c:v>
                </c:pt>
                <c:pt idx="54">
                  <c:v>2.6330688538230662E-3</c:v>
                </c:pt>
                <c:pt idx="55">
                  <c:v>2.9973928461759429E-3</c:v>
                </c:pt>
                <c:pt idx="56">
                  <c:v>3.3948372014699908E-3</c:v>
                </c:pt>
                <c:pt idx="57">
                  <c:v>3.8502421919110871E-3</c:v>
                </c:pt>
                <c:pt idx="58">
                  <c:v>4.3636078174992326E-3</c:v>
                </c:pt>
                <c:pt idx="59">
                  <c:v>4.9349340782344261E-3</c:v>
                </c:pt>
                <c:pt idx="60">
                  <c:v>5.5725010648519611E-3</c:v>
                </c:pt>
                <c:pt idx="61">
                  <c:v>6.2928689588224226E-3</c:v>
                </c:pt>
                <c:pt idx="62">
                  <c:v>7.0960377601458104E-3</c:v>
                </c:pt>
                <c:pt idx="63">
                  <c:v>7.9985676502927101E-3</c:v>
                </c:pt>
                <c:pt idx="64">
                  <c:v>9.0252989014690012E-3</c:v>
                </c:pt>
                <c:pt idx="65">
                  <c:v>1.0101710697057051E-2</c:v>
                </c:pt>
                <c:pt idx="66">
                  <c:v>1.134372430735095E-2</c:v>
                </c:pt>
                <c:pt idx="67">
                  <c:v>1.27513397323507E-2</c:v>
                </c:pt>
                <c:pt idx="68">
                  <c:v>1.43245569720563E-2</c:v>
                </c:pt>
                <c:pt idx="69">
                  <c:v>1.598057511911484E-2</c:v>
                </c:pt>
                <c:pt idx="70">
                  <c:v>1.788499598823215E-2</c:v>
                </c:pt>
                <c:pt idx="71">
                  <c:v>2.0037819579408239E-2</c:v>
                </c:pt>
                <c:pt idx="72">
                  <c:v>2.235624498529018E-2</c:v>
                </c:pt>
                <c:pt idx="73">
                  <c:v>2.4923073113230911E-2</c:v>
                </c:pt>
                <c:pt idx="74">
                  <c:v>2.7738303963230421E-2</c:v>
                </c:pt>
                <c:pt idx="75">
                  <c:v>3.088473844264162E-2</c:v>
                </c:pt>
                <c:pt idx="76">
                  <c:v>3.4362376551464548E-2</c:v>
                </c:pt>
                <c:pt idx="77">
                  <c:v>3.8171218289699167E-2</c:v>
                </c:pt>
                <c:pt idx="78">
                  <c:v>4.2334199508682259E-2</c:v>
                </c:pt>
                <c:pt idx="79">
                  <c:v>4.6927083038641737E-2</c:v>
                </c:pt>
                <c:pt idx="80">
                  <c:v>5.1965601051974682E-2</c:v>
                </c:pt>
                <c:pt idx="81">
                  <c:v>5.7486848355175181E-2</c:v>
                </c:pt>
                <c:pt idx="82">
                  <c:v>6.3530238180143236E-2</c:v>
                </c:pt>
                <c:pt idx="83">
                  <c:v>7.0137833387814139E-2</c:v>
                </c:pt>
                <c:pt idx="84">
                  <c:v>7.7354180866343741E-2</c:v>
                </c:pt>
                <c:pt idx="85">
                  <c:v>8.5226973938367354E-2</c:v>
                </c:pt>
                <c:pt idx="86">
                  <c:v>9.3805147940130548E-2</c:v>
                </c:pt>
                <c:pt idx="87">
                  <c:v>0.10314260626232009</c:v>
                </c:pt>
                <c:pt idx="88">
                  <c:v>0.11329482551286239</c:v>
                </c:pt>
                <c:pt idx="89">
                  <c:v>0.1243197663269046</c:v>
                </c:pt>
                <c:pt idx="90">
                  <c:v>0.1362795293849613</c:v>
                </c:pt>
                <c:pt idx="91">
                  <c:v>0.14923869939476789</c:v>
                </c:pt>
                <c:pt idx="92">
                  <c:v>0.1632643450912801</c:v>
                </c:pt>
                <c:pt idx="93">
                  <c:v>0.17842767525482151</c:v>
                </c:pt>
                <c:pt idx="94">
                  <c:v>0.19480155468386279</c:v>
                </c:pt>
                <c:pt idx="95">
                  <c:v>0.21246216021316849</c:v>
                </c:pt>
                <c:pt idx="96">
                  <c:v>0.231489808722871</c:v>
                </c:pt>
                <c:pt idx="97">
                  <c:v>0.25196564510217628</c:v>
                </c:pt>
                <c:pt idx="98">
                  <c:v>0.27397495428565771</c:v>
                </c:pt>
                <c:pt idx="99">
                  <c:v>0.29760550523510942</c:v>
                </c:pt>
                <c:pt idx="100">
                  <c:v>0.32294589492139908</c:v>
                </c:pt>
                <c:pt idx="101">
                  <c:v>0.35008968836983551</c:v>
                </c:pt>
                <c:pt idx="102">
                  <c:v>0.37912962259665389</c:v>
                </c:pt>
                <c:pt idx="103">
                  <c:v>0.41016257466345729</c:v>
                </c:pt>
                <c:pt idx="104">
                  <c:v>0.44328707764999548</c:v>
                </c:pt>
                <c:pt idx="105">
                  <c:v>0.47860083662694519</c:v>
                </c:pt>
                <c:pt idx="106">
                  <c:v>0.51620404069220327</c:v>
                </c:pt>
                <c:pt idx="107">
                  <c:v>0.55619853496181393</c:v>
                </c:pt>
                <c:pt idx="108">
                  <c:v>0.59868368052460053</c:v>
                </c:pt>
                <c:pt idx="109">
                  <c:v>0.64376215050568086</c:v>
                </c:pt>
                <c:pt idx="110">
                  <c:v>0.69153330599387841</c:v>
                </c:pt>
                <c:pt idx="111">
                  <c:v>0.74209650807801653</c:v>
                </c:pt>
                <c:pt idx="112">
                  <c:v>0.79555028983784537</c:v>
                </c:pt>
                <c:pt idx="113">
                  <c:v>0.85198821629867372</c:v>
                </c:pt>
                <c:pt idx="114">
                  <c:v>0.91151378859469268</c:v>
                </c:pt>
                <c:pt idx="115">
                  <c:v>0.9742023555515934</c:v>
                </c:pt>
                <c:pt idx="116">
                  <c:v>1.040144998167464</c:v>
                </c:pt>
                <c:pt idx="117">
                  <c:v>1.109432797440393</c:v>
                </c:pt>
                <c:pt idx="118">
                  <c:v>1.182140274186998</c:v>
                </c:pt>
                <c:pt idx="119">
                  <c:v>1.258325389042426</c:v>
                </c:pt>
                <c:pt idx="120">
                  <c:v>1.3380709429140289</c:v>
                </c:pt>
                <c:pt idx="121">
                  <c:v>1.4214348964369561</c:v>
                </c:pt>
                <c:pt idx="122">
                  <c:v>1.5084503699741461</c:v>
                </c:pt>
                <c:pt idx="123">
                  <c:v>1.5991836042514831</c:v>
                </c:pt>
                <c:pt idx="124">
                  <c:v>1.693642879359702</c:v>
                </c:pt>
                <c:pt idx="125">
                  <c:v>1.7918778758432139</c:v>
                </c:pt>
                <c:pt idx="126">
                  <c:v>1.8938803136112841</c:v>
                </c:pt>
                <c:pt idx="127">
                  <c:v>1.9996667528453831</c:v>
                </c:pt>
                <c:pt idx="128">
                  <c:v>2.1092206333640409</c:v>
                </c:pt>
                <c:pt idx="129">
                  <c:v>2.2225253949857851</c:v>
                </c:pt>
                <c:pt idx="130">
                  <c:v>2.339547917347677</c:v>
                </c:pt>
                <c:pt idx="131">
                  <c:v>2.460230239814567</c:v>
                </c:pt>
                <c:pt idx="132" formatCode="General">
                  <c:v>2.5845226818420461</c:v>
                </c:pt>
                <c:pt idx="133" formatCode="General">
                  <c:v>2.712342442522758</c:v>
                </c:pt>
                <c:pt idx="134" formatCode="General">
                  <c:v>2.8435984408586168</c:v>
                </c:pt>
                <c:pt idx="135" formatCode="General">
                  <c:v>2.9781830356700638</c:v>
                </c:pt>
                <c:pt idx="136" formatCode="General">
                  <c:v>3.11598858577754</c:v>
                </c:pt>
                <c:pt idx="137" formatCode="General">
                  <c:v>3.2568577694570742</c:v>
                </c:pt>
                <c:pt idx="138" formatCode="General">
                  <c:v>3.400649825166167</c:v>
                </c:pt>
                <c:pt idx="139" formatCode="General">
                  <c:v>3.5471908709993758</c:v>
                </c:pt>
                <c:pt idx="140" formatCode="General">
                  <c:v>3.6963070250512611</c:v>
                </c:pt>
                <c:pt idx="141" formatCode="General">
                  <c:v>3.847783004962706</c:v>
                </c:pt>
                <c:pt idx="142" formatCode="General">
                  <c:v>4.001411808465325</c:v>
                </c:pt>
                <c:pt idx="143" formatCode="General">
                  <c:v>4.156953312927798</c:v>
                </c:pt>
                <c:pt idx="144" formatCode="General">
                  <c:v>4.3141756758095351</c:v>
                </c:pt>
                <c:pt idx="145" formatCode="General">
                  <c:v>4.4728056541162724</c:v>
                </c:pt>
                <c:pt idx="146" formatCode="General">
                  <c:v>4.6325700048537444</c:v>
                </c:pt>
                <c:pt idx="147" formatCode="General">
                  <c:v>4.7931789248462158</c:v>
                </c:pt>
                <c:pt idx="148" formatCode="General">
                  <c:v>4.9543343308272174</c:v>
                </c:pt>
                <c:pt idx="149" formatCode="General">
                  <c:v>5.1157132992580703</c:v>
                </c:pt>
                <c:pt idx="150" formatCode="General">
                  <c:v>5.2770094667815721</c:v>
                </c:pt>
                <c:pt idx="151" formatCode="General">
                  <c:v>5.4378667894961028</c:v>
                </c:pt>
                <c:pt idx="152" formatCode="General">
                  <c:v>5.5979623438629851</c:v>
                </c:pt>
                <c:pt idx="153" formatCode="General">
                  <c:v>5.7569235257991336</c:v>
                </c:pt>
                <c:pt idx="154" formatCode="General">
                  <c:v>5.9144108515843996</c:v>
                </c:pt>
                <c:pt idx="155" formatCode="General">
                  <c:v>6.0700434370449621</c:v>
                </c:pt>
                <c:pt idx="156" formatCode="General">
                  <c:v>6.2234652382792</c:v>
                </c:pt>
                <c:pt idx="157" formatCode="General">
                  <c:v>6.3742953711132904</c:v>
                </c:pt>
                <c:pt idx="158" formatCode="General">
                  <c:v>6.5221777916456176</c:v>
                </c:pt>
                <c:pt idx="159" formatCode="General">
                  <c:v>6.6667233356116213</c:v>
                </c:pt>
                <c:pt idx="160" formatCode="General">
                  <c:v>6.8075676790189492</c:v>
                </c:pt>
                <c:pt idx="161" formatCode="General">
                  <c:v>6.944346497875248</c:v>
                </c:pt>
                <c:pt idx="162" formatCode="General">
                  <c:v>7.0767037482789021</c:v>
                </c:pt>
                <c:pt idx="163" formatCode="General">
                  <c:v>7.2042751062375574</c:v>
                </c:pt>
                <c:pt idx="164" formatCode="General">
                  <c:v>7.3267128079403276</c:v>
                </c:pt>
                <c:pt idx="165" formatCode="General">
                  <c:v>7.4436856497578088</c:v>
                </c:pt>
                <c:pt idx="166" formatCode="General">
                  <c:v>7.5548707081513182</c:v>
                </c:pt>
                <c:pt idx="167" formatCode="General">
                  <c:v>7.6599450595821814</c:v>
                </c:pt>
                <c:pt idx="168" formatCode="General">
                  <c:v>7.7586106207839292</c:v>
                </c:pt>
                <c:pt idx="169" formatCode="General">
                  <c:v>7.8505858686715602</c:v>
                </c:pt>
                <c:pt idx="170" formatCode="General">
                  <c:v>7.9356141204322812</c:v>
                </c:pt>
                <c:pt idx="171" formatCode="General">
                  <c:v>8.0134304131625598</c:v>
                </c:pt>
                <c:pt idx="172" formatCode="General">
                  <c:v>8.0838111844125482</c:v>
                </c:pt>
                <c:pt idx="173" formatCode="General">
                  <c:v>8.1465494319138614</c:v>
                </c:pt>
                <c:pt idx="174" formatCode="General">
                  <c:v>8.2014629936703223</c:v>
                </c:pt>
                <c:pt idx="175" formatCode="General">
                  <c:v>8.2483779877764896</c:v>
                </c:pt>
                <c:pt idx="176" formatCode="General">
                  <c:v>8.2871288124176594</c:v>
                </c:pt>
                <c:pt idx="177" formatCode="General">
                  <c:v>8.3176823472308907</c:v>
                </c:pt>
                <c:pt idx="178" formatCode="General">
                  <c:v>8.3398729904014743</c:v>
                </c:pt>
                <c:pt idx="179" formatCode="General">
                  <c:v>8.3536179410220601</c:v>
                </c:pt>
                <c:pt idx="180" formatCode="General">
                  <c:v>8.359</c:v>
                </c:pt>
                <c:pt idx="181" formatCode="General">
                  <c:v>8.3558535655205883</c:v>
                </c:pt>
                <c:pt idx="182" formatCode="General">
                  <c:v>8.3441786375838269</c:v>
                </c:pt>
                <c:pt idx="183" formatCode="General">
                  <c:v>8.3242236189117715</c:v>
                </c:pt>
                <c:pt idx="184" formatCode="General">
                  <c:v>8.2958229076897165</c:v>
                </c:pt>
                <c:pt idx="185" formatCode="General">
                  <c:v>8.2591172654601639</c:v>
                </c:pt>
                <c:pt idx="186" formatCode="General">
                  <c:v>8.2142722940378192</c:v>
                </c:pt>
                <c:pt idx="187" formatCode="General">
                  <c:v>8.1613956346022398</c:v>
                </c:pt>
                <c:pt idx="188" formatCode="General">
                  <c:v>8.1006528889681331</c:v>
                </c:pt>
                <c:pt idx="189" formatCode="General">
                  <c:v>8.0322096589502046</c:v>
                </c:pt>
                <c:pt idx="190" formatCode="General">
                  <c:v>7.9562812269075716</c:v>
                </c:pt>
                <c:pt idx="191" formatCode="General">
                  <c:v>7.8730828751993496</c:v>
                </c:pt>
                <c:pt idx="192" formatCode="General">
                  <c:v>7.7828630065476014</c:v>
                </c:pt>
                <c:pt idx="193" formatCode="General">
                  <c:v>7.6858865838558534</c:v>
                </c:pt>
                <c:pt idx="194" formatCode="General">
                  <c:v>7.582426850118372</c:v>
                </c:pt>
                <c:pt idx="195" formatCode="General">
                  <c:v>7.4727818886016264</c:v>
                </c:pt>
                <c:pt idx="196" formatCode="General">
                  <c:v>7.357266342753559</c:v>
                </c:pt>
                <c:pt idx="197" formatCode="General">
                  <c:v>7.2361948560221094</c:v>
                </c:pt>
                <c:pt idx="198" formatCode="General">
                  <c:v>7.1099069121274256</c:v>
                </c:pt>
                <c:pt idx="199" formatCode="General">
                  <c:v>6.9787502748803902</c:v>
                </c:pt>
                <c:pt idx="200" formatCode="General">
                  <c:v>6.8430727080918841</c:v>
                </c:pt>
                <c:pt idx="201" formatCode="General">
                  <c:v>6.7032302556635246</c:v>
                </c:pt>
                <c:pt idx="202" formatCode="General">
                  <c:v>6.55960380176914</c:v>
                </c:pt>
                <c:pt idx="203" formatCode="General">
                  <c:v>6.4125411102196068</c:v>
                </c:pt>
                <c:pt idx="204" formatCode="General">
                  <c:v>6.2624313452794862</c:v>
                </c:pt>
                <c:pt idx="205" formatCode="General">
                  <c:v>6.1096388309411296</c:v>
                </c:pt>
                <c:pt idx="206" formatCode="General">
                  <c:v>5.9545361712876286</c:v>
                </c:pt>
                <c:pt idx="207" formatCode="General">
                  <c:v>5.7974959704020694</c:v>
                </c:pt>
                <c:pt idx="208" formatCode="General">
                  <c:v>5.6388742721860661</c:v>
                </c:pt>
                <c:pt idx="209" formatCode="General">
                  <c:v>5.4790436807227128</c:v>
                </c:pt>
                <c:pt idx="210" formatCode="General">
                  <c:v>5.3183436797321528</c:v>
                </c:pt>
                <c:pt idx="211" formatCode="General">
                  <c:v>5.1571303131160038</c:v>
                </c:pt>
                <c:pt idx="212" formatCode="General">
                  <c:v>4.9957347845036786</c:v>
                </c:pt>
                <c:pt idx="213" formatCode="General">
                  <c:v>4.8344965776153268</c:v>
                </c:pt>
                <c:pt idx="214" formatCode="General">
                  <c:v>4.6737137757174132</c:v>
                </c:pt>
                <c:pt idx="215" formatCode="General">
                  <c:v>4.5137010222578819</c:v>
                </c:pt>
                <c:pt idx="216" formatCode="General">
                  <c:v>4.3547564005032049</c:v>
                </c:pt>
                <c:pt idx="217" formatCode="General">
                  <c:v>4.1971531534476441</c:v>
                </c:pt>
                <c:pt idx="218" formatCode="General">
                  <c:v>4.0411562439947302</c:v>
                </c:pt>
                <c:pt idx="219" formatCode="General">
                  <c:v>3.8870140748665221</c:v>
                </c:pt>
                <c:pt idx="220" formatCode="General">
                  <c:v>3.734958488603608</c:v>
                </c:pt>
                <c:pt idx="221" formatCode="General">
                  <c:v>3.585221327746575</c:v>
                </c:pt>
                <c:pt idx="222" formatCode="General">
                  <c:v>3.438001314473071</c:v>
                </c:pt>
                <c:pt idx="223" formatCode="General">
                  <c:v>3.293488890870008</c:v>
                </c:pt>
                <c:pt idx="224" formatCode="General">
                  <c:v>3.1518496587520932</c:v>
                </c:pt>
                <c:pt idx="225" formatCode="General">
                  <c:v>3.0132492199340288</c:v>
                </c:pt>
                <c:pt idx="226" formatCode="General">
                  <c:v>2.8778200558675819</c:v>
                </c:pt>
                <c:pt idx="227" formatCode="General">
                  <c:v>2.7457029280952518</c:v>
                </c:pt>
                <c:pt idx="228" formatCode="General">
                  <c:v>2.616988917615128</c:v>
                </c:pt>
                <c:pt idx="229" formatCode="General">
                  <c:v>2.4917856656067681</c:v>
                </c:pt>
                <c:pt idx="230" formatCode="General">
                  <c:v>2.3701676928867892</c:v>
                </c:pt>
                <c:pt idx="231" formatCode="General">
                  <c:v>2.2522095202718102</c:v>
                </c:pt>
                <c:pt idx="232" formatCode="General">
                  <c:v>2.1379442681247709</c:v>
                </c:pt>
                <c:pt idx="233" formatCode="General">
                  <c:v>2.0274216169900838</c:v>
                </c:pt>
                <c:pt idx="234" formatCode="General">
                  <c:v>1.920666407139956</c:v>
                </c:pt>
                <c:pt idx="235" formatCode="General">
                  <c:v>1.8176951987558569</c:v>
                </c:pt>
                <c:pt idx="236" formatCode="General">
                  <c:v>1.7184914316563149</c:v>
                </c:pt>
                <c:pt idx="237" formatCode="General">
                  <c:v>1.6230633859320669</c:v>
                </c:pt>
                <c:pt idx="238" formatCode="General">
                  <c:v>1.531377941220172</c:v>
                </c:pt>
                <c:pt idx="239" formatCode="General">
                  <c:v>1.4434102572484231</c:v>
                </c:pt>
                <c:pt idx="240" formatCode="General">
                  <c:v>1.3591189335631431</c:v>
                </c:pt>
                <c:pt idx="241" formatCode="General">
                  <c:v>1.278454289619922</c:v>
                </c:pt>
                <c:pt idx="242" formatCode="General">
                  <c:v>1.2013583647836119</c:v>
                </c:pt>
                <c:pt idx="243" formatCode="General">
                  <c:v>1.1277649183283309</c:v>
                </c:pt>
                <c:pt idx="244" formatCode="General">
                  <c:v>1.0576077095281959</c:v>
                </c:pt>
                <c:pt idx="245" formatCode="General">
                  <c:v>0.99081221756659044</c:v>
                </c:pt>
                <c:pt idx="246" formatCode="General">
                  <c:v>0.9272956415361604</c:v>
                </c:pt>
                <c:pt idx="247" formatCode="General">
                  <c:v>0.86696690043881808</c:v>
                </c:pt>
                <c:pt idx="248" formatCode="General">
                  <c:v>0.80974567739443104</c:v>
                </c:pt>
                <c:pt idx="249" formatCode="General">
                  <c:v>0.75553426733232298</c:v>
                </c:pt>
                <c:pt idx="250" formatCode="General">
                  <c:v>0.70423910522718491</c:v>
                </c:pt>
                <c:pt idx="251" formatCode="General">
                  <c:v>0.65576082999019347</c:v>
                </c:pt>
                <c:pt idx="252" formatCode="General">
                  <c:v>0.61000090854159861</c:v>
                </c:pt>
                <c:pt idx="253" formatCode="General">
                  <c:v>0.56685915178350321</c:v>
                </c:pt>
                <c:pt idx="254" formatCode="General">
                  <c:v>0.5262353706180104</c:v>
                </c:pt>
                <c:pt idx="255" formatCode="General">
                  <c:v>0.48802854793814948</c:v>
                </c:pt>
                <c:pt idx="256" formatCode="General">
                  <c:v>0.45213683862787629</c:v>
                </c:pt>
                <c:pt idx="257" formatCode="General">
                  <c:v>0.418460053589294</c:v>
                </c:pt>
                <c:pt idx="258" formatCode="General">
                  <c:v>0.3868996597426525</c:v>
                </c:pt>
                <c:pt idx="259" formatCode="General">
                  <c:v>0.35735712400820191</c:v>
                </c:pt>
                <c:pt idx="260" formatCode="General">
                  <c:v>0.32973556932433912</c:v>
                </c:pt>
                <c:pt idx="261" formatCode="General">
                  <c:v>0.30394143066575541</c:v>
                </c:pt>
                <c:pt idx="262" formatCode="General">
                  <c:v>0.27988114300714201</c:v>
                </c:pt>
                <c:pt idx="263" formatCode="General">
                  <c:v>0.25746445335948409</c:v>
                </c:pt>
                <c:pt idx="264" formatCode="General">
                  <c:v>0.23660276475191419</c:v>
                </c:pt>
                <c:pt idx="265" formatCode="General">
                  <c:v>0.2172116202589324</c:v>
                </c:pt>
                <c:pt idx="266" formatCode="General">
                  <c:v>0.1992082189731855</c:v>
                </c:pt>
                <c:pt idx="267" formatCode="General">
                  <c:v>0.18251141600546791</c:v>
                </c:pt>
                <c:pt idx="268" formatCode="General">
                  <c:v>0.16725783285291179</c:v>
                </c:pt>
                <c:pt idx="269" formatCode="General">
                  <c:v>0.15235366952938489</c:v>
                </c:pt>
                <c:pt idx="270" formatCode="General">
                  <c:v>0.1391055243529167</c:v>
                </c:pt>
                <c:pt idx="271" formatCode="General">
                  <c:v>0.127513397323507</c:v>
                </c:pt>
                <c:pt idx="272" formatCode="General">
                  <c:v>0.11592127029409729</c:v>
                </c:pt>
                <c:pt idx="273" formatCode="General">
                  <c:v>0.1059851614117461</c:v>
                </c:pt>
                <c:pt idx="274" formatCode="General">
                  <c:v>9.6049052529394871E-2</c:v>
                </c:pt>
                <c:pt idx="275" formatCode="General">
                  <c:v>8.7768961794102193E-2</c:v>
                </c:pt>
                <c:pt idx="276" formatCode="General">
                  <c:v>7.9323269244103684E-2</c:v>
                </c:pt>
                <c:pt idx="277" formatCode="General">
                  <c:v>7.1953988489693227E-2</c:v>
                </c:pt>
                <c:pt idx="278" formatCode="General">
                  <c:v>6.5164314086753244E-2</c:v>
                </c:pt>
                <c:pt idx="279" formatCode="General">
                  <c:v>5.8954246035283743E-2</c:v>
                </c:pt>
                <c:pt idx="280" formatCode="General">
                  <c:v>5.3323784335284737E-2</c:v>
                </c:pt>
                <c:pt idx="281" formatCode="General">
                  <c:v>4.8190128079403288E-2</c:v>
                </c:pt>
                <c:pt idx="282" formatCode="General">
                  <c:v>4.3470476360286468E-2</c:v>
                </c:pt>
                <c:pt idx="283" formatCode="General">
                  <c:v>3.9164829177934291E-2</c:v>
                </c:pt>
                <c:pt idx="284" formatCode="General">
                  <c:v>3.5273186532346741E-2</c:v>
                </c:pt>
                <c:pt idx="285" formatCode="General">
                  <c:v>3.171274751617089E-2</c:v>
                </c:pt>
                <c:pt idx="286" formatCode="General">
                  <c:v>2.8566313036759688E-2</c:v>
                </c:pt>
                <c:pt idx="287" formatCode="General">
                  <c:v>2.5585480372054319E-2</c:v>
                </c:pt>
                <c:pt idx="288" formatCode="General">
                  <c:v>2.2935851336760672E-2</c:v>
                </c:pt>
                <c:pt idx="289" formatCode="General">
                  <c:v>2.061742593087873E-2</c:v>
                </c:pt>
                <c:pt idx="290" formatCode="General">
                  <c:v>1.8464602339702631E-2</c:v>
                </c:pt>
                <c:pt idx="291" formatCode="General">
                  <c:v>1.6477380563232401E-2</c:v>
                </c:pt>
                <c:pt idx="292" formatCode="General">
                  <c:v>1.4738561508820939E-2</c:v>
                </c:pt>
                <c:pt idx="293" formatCode="General">
                  <c:v>1.316534426911533E-2</c:v>
                </c:pt>
                <c:pt idx="294" formatCode="General">
                  <c:v>1.167492793676265E-2</c:v>
                </c:pt>
                <c:pt idx="295" formatCode="General">
                  <c:v>1.0432914326468749E-2</c:v>
                </c:pt>
                <c:pt idx="296" formatCode="General">
                  <c:v>9.2737016235277803E-3</c:v>
                </c:pt>
                <c:pt idx="297" formatCode="General">
                  <c:v>8.246970372351491E-3</c:v>
                </c:pt>
                <c:pt idx="298" formatCode="General">
                  <c:v>7.3196002099987128E-3</c:v>
                </c:pt>
                <c:pt idx="299" formatCode="General">
                  <c:v>6.4915911364694457E-3</c:v>
                </c:pt>
                <c:pt idx="300" formatCode="General">
                  <c:v>5.7546630610283986E-3</c:v>
                </c:pt>
                <c:pt idx="301" formatCode="General">
                  <c:v>5.0922558022049869E-3</c:v>
                </c:pt>
                <c:pt idx="302" formatCode="General">
                  <c:v>4.5043693599992078E-3</c:v>
                </c:pt>
                <c:pt idx="303" formatCode="General">
                  <c:v>3.9744435529404784E-3</c:v>
                </c:pt>
                <c:pt idx="304" formatCode="General">
                  <c:v>3.510758471764088E-3</c:v>
                </c:pt>
                <c:pt idx="305" formatCode="General">
                  <c:v>3.0967539349994549E-3</c:v>
                </c:pt>
                <c:pt idx="306" formatCode="General">
                  <c:v>2.7241498519112849E-3</c:v>
                </c:pt>
                <c:pt idx="307" formatCode="General">
                  <c:v>7.2119590304399074E-12</c:v>
                </c:pt>
                <c:pt idx="308" formatCode="General">
                  <c:v>9.1080998088219279E-12</c:v>
                </c:pt>
                <c:pt idx="309" formatCode="General">
                  <c:v>1.159212702940973E-11</c:v>
                </c:pt>
                <c:pt idx="310" formatCode="General">
                  <c:v>1.4655760601468009E-11</c:v>
                </c:pt>
                <c:pt idx="311" formatCode="General">
                  <c:v>1.8464602339702631E-11</c:v>
                </c:pt>
                <c:pt idx="312" formatCode="General">
                  <c:v>2.3349855873525299E-11</c:v>
                </c:pt>
                <c:pt idx="313" formatCode="General">
                  <c:v>2.9394322110288943E-11</c:v>
                </c:pt>
                <c:pt idx="314" formatCode="General">
                  <c:v>3.7094806494111117E-11</c:v>
                </c:pt>
                <c:pt idx="315" formatCode="General">
                  <c:v>4.6616910839697687E-11</c:v>
                </c:pt>
                <c:pt idx="316" formatCode="General">
                  <c:v>5.8623042405872038E-11</c:v>
                </c:pt>
                <c:pt idx="317" formatCode="General">
                  <c:v>7.3610006636751753E-11</c:v>
                </c:pt>
                <c:pt idx="318" formatCode="General">
                  <c:v>9.1909007161748536E-11</c:v>
                </c:pt>
                <c:pt idx="319" formatCode="General">
                  <c:v>1.159212702940973E-10</c:v>
                </c:pt>
                <c:pt idx="320" formatCode="General">
                  <c:v>1.4490158786762161E-10</c:v>
                </c:pt>
                <c:pt idx="321" formatCode="General">
                  <c:v>1.813339871029093E-10</c:v>
                </c:pt>
                <c:pt idx="322">
                  <c:v>2.2604647707348961E-10</c:v>
                </c:pt>
                <c:pt idx="323">
                  <c:v>2.8235109407347968E-10</c:v>
                </c:pt>
                <c:pt idx="324">
                  <c:v>3.519038562499381E-10</c:v>
                </c:pt>
                <c:pt idx="325">
                  <c:v>4.38844808970511E-10</c:v>
                </c:pt>
                <c:pt idx="326">
                  <c:v>5.4565797945578635E-10</c:v>
                </c:pt>
                <c:pt idx="327">
                  <c:v>6.7813943122046885E-10</c:v>
                </c:pt>
                <c:pt idx="328">
                  <c:v>8.4456925499985142E-10</c:v>
                </c:pt>
                <c:pt idx="329">
                  <c:v>1.043291432646875E-9</c:v>
                </c:pt>
                <c:pt idx="330">
                  <c:v>1.2916941547056549E-9</c:v>
                </c:pt>
                <c:pt idx="331">
                  <c:v>1.606337602646776E-9</c:v>
                </c:pt>
                <c:pt idx="332">
                  <c:v>1.978941685734946E-9</c:v>
                </c:pt>
                <c:pt idx="333">
                  <c:v>2.450906857646628E-9</c:v>
                </c:pt>
                <c:pt idx="334">
                  <c:v>3.022233118381821E-9</c:v>
                </c:pt>
                <c:pt idx="335">
                  <c:v>3.7260408308816966E-9</c:v>
                </c:pt>
                <c:pt idx="336">
                  <c:v>4.5871702673521346E-9</c:v>
                </c:pt>
                <c:pt idx="337">
                  <c:v>5.6470218814695946E-9</c:v>
                </c:pt>
                <c:pt idx="338">
                  <c:v>6.9387160361752491E-9</c:v>
                </c:pt>
                <c:pt idx="339">
                  <c:v>8.5284934573514399E-9</c:v>
                </c:pt>
                <c:pt idx="340">
                  <c:v>1.043291432646875E-8</c:v>
                </c:pt>
                <c:pt idx="341">
                  <c:v>1.283414063970362E-8</c:v>
                </c:pt>
                <c:pt idx="342">
                  <c:v>1.5649371489703131E-8</c:v>
                </c:pt>
                <c:pt idx="343">
                  <c:v>1.920981050587897E-8</c:v>
                </c:pt>
                <c:pt idx="344">
                  <c:v>2.343265678087823E-8</c:v>
                </c:pt>
                <c:pt idx="345">
                  <c:v>2.8649113944112601E-8</c:v>
                </c:pt>
                <c:pt idx="346">
                  <c:v>3.4859181995582101E-8</c:v>
                </c:pt>
                <c:pt idx="347">
                  <c:v>4.2476865472051353E-8</c:v>
                </c:pt>
                <c:pt idx="348">
                  <c:v>5.1667766188226207E-8</c:v>
                </c:pt>
                <c:pt idx="349">
                  <c:v>6.2845888680871298E-8</c:v>
                </c:pt>
                <c:pt idx="350">
                  <c:v>7.6342436579398345E-8</c:v>
                </c:pt>
                <c:pt idx="351">
                  <c:v>9.2737016235277798E-8</c:v>
                </c:pt>
                <c:pt idx="352">
                  <c:v>1.126092339999802E-7</c:v>
                </c:pt>
                <c:pt idx="353">
                  <c:v>1.357934880587997E-7</c:v>
                </c:pt>
                <c:pt idx="354">
                  <c:v>1.6394579655879471E-7</c:v>
                </c:pt>
                <c:pt idx="355">
                  <c:v>1.9872217764702391E-7</c:v>
                </c:pt>
                <c:pt idx="356">
                  <c:v>2.3929462224995789E-7</c:v>
                </c:pt>
                <c:pt idx="357">
                  <c:v>2.8897516666171392E-7</c:v>
                </c:pt>
                <c:pt idx="358">
                  <c:v>3.4776381088229169E-7</c:v>
                </c:pt>
                <c:pt idx="359">
                  <c:v>4.189725912058087E-7</c:v>
                </c:pt>
                <c:pt idx="360">
                  <c:v>5.0342951670579385E-7</c:v>
                </c:pt>
              </c:numCache>
            </c:numRef>
          </c:yVal>
          <c:smooth val="0"/>
          <c:extLst>
            <c:ext xmlns:c16="http://schemas.microsoft.com/office/drawing/2014/chart" uri="{C3380CC4-5D6E-409C-BE32-E72D297353CC}">
              <c16:uniqueId val="{00000001-F34C-432A-9F35-C96BFEB0F569}"/>
            </c:ext>
          </c:extLst>
        </c:ser>
        <c:dLbls>
          <c:showLegendKey val="0"/>
          <c:showVal val="0"/>
          <c:showCatName val="0"/>
          <c:showSerName val="0"/>
          <c:showPercent val="0"/>
          <c:showBubbleSize val="0"/>
        </c:dLbls>
        <c:axId val="1099696176"/>
        <c:axId val="1125294144"/>
      </c:scatterChart>
      <c:valAx>
        <c:axId val="10996961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5294144"/>
        <c:crosses val="autoZero"/>
        <c:crossBetween val="midCat"/>
      </c:valAx>
      <c:valAx>
        <c:axId val="11252941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Camshaft</a:t>
                </a:r>
                <a:r>
                  <a:rPr lang="en-GB" baseline="0"/>
                  <a:t> Profile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9696176"/>
        <c:crosses val="autoZero"/>
        <c:crossBetween val="midCat"/>
      </c:valAx>
      <c:spPr>
        <a:solidFill>
          <a:schemeClr val="bg2">
            <a:lumMod val="90000"/>
          </a:schemeClr>
        </a:solidFill>
        <a:ln>
          <a:noFill/>
        </a:ln>
        <a:effectLst/>
      </c:spPr>
    </c:plotArea>
    <c:legend>
      <c:legendPos val="r"/>
      <c:overlay val="0"/>
      <c:spPr>
        <a:noFill/>
        <a:ln>
          <a:solidFill>
            <a:schemeClr val="tx1">
              <a:lumMod val="95000"/>
              <a:lumOff val="5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Graph To Show Inlet Valve Velocity Against Crank Angle</a:t>
            </a:r>
          </a:p>
        </c:rich>
      </c:tx>
      <c:layout>
        <c:manualLayout>
          <c:xMode val="edge"/>
          <c:yMode val="edge"/>
          <c:x val="0.31241488497211872"/>
          <c:y val="2.0920525219673625E-2"/>
        </c:manualLayout>
      </c:layout>
      <c:overlay val="0"/>
      <c:spPr>
        <a:noFill/>
        <a:ln w="25400">
          <a:noFill/>
        </a:ln>
      </c:spPr>
    </c:title>
    <c:autoTitleDeleted val="0"/>
    <c:plotArea>
      <c:layout>
        <c:manualLayout>
          <c:layoutTarget val="inner"/>
          <c:xMode val="edge"/>
          <c:yMode val="edge"/>
          <c:x val="5.1841746248294678E-2"/>
          <c:y val="0.1192468619246862"/>
          <c:w val="0.73806275579809"/>
          <c:h val="0.80962343096234313"/>
        </c:manualLayout>
      </c:layout>
      <c:scatterChart>
        <c:scatterStyle val="smoothMarker"/>
        <c:varyColors val="0"/>
        <c:ser>
          <c:idx val="0"/>
          <c:order val="0"/>
          <c:tx>
            <c:v>Velocity @ 2000 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(Inlet)'!$E$3:$E$363</c:f>
              <c:numCache>
                <c:formatCode>0.00E+00</c:formatCode>
                <c:ptCount val="361"/>
                <c:pt idx="0">
                  <c:v>1.6353943716382877E-3</c:v>
                </c:pt>
                <c:pt idx="1">
                  <c:v>1.9490316483908345E-3</c:v>
                </c:pt>
                <c:pt idx="2">
                  <c:v>2.3522795756441132E-3</c:v>
                </c:pt>
                <c:pt idx="3">
                  <c:v>2.6883195150218405E-3</c:v>
                </c:pt>
                <c:pt idx="4">
                  <c:v>3.3603993937773007E-3</c:v>
                </c:pt>
                <c:pt idx="5">
                  <c:v>3.8084526462809384E-3</c:v>
                </c:pt>
                <c:pt idx="6">
                  <c:v>4.7045591512882316E-3</c:v>
                </c:pt>
                <c:pt idx="7">
                  <c:v>5.4886523431695988E-3</c:v>
                </c:pt>
                <c:pt idx="8">
                  <c:v>6.3847588481768741E-3</c:v>
                </c:pt>
                <c:pt idx="9">
                  <c:v>7.7289186056877946E-3</c:v>
                </c:pt>
                <c:pt idx="10">
                  <c:v>9.0730783631987142E-3</c:v>
                </c:pt>
                <c:pt idx="11">
                  <c:v>1.0641264746961461E-2</c:v>
                </c:pt>
                <c:pt idx="12">
                  <c:v>1.2545491070101934E-2</c:v>
                </c:pt>
                <c:pt idx="13">
                  <c:v>1.4897770645746036E-2</c:v>
                </c:pt>
                <c:pt idx="14">
                  <c:v>1.7698103473893799E-2</c:v>
                </c:pt>
                <c:pt idx="15">
                  <c:v>2.0162396362663773E-2</c:v>
                </c:pt>
                <c:pt idx="16">
                  <c:v>2.3522795756441152E-2</c:v>
                </c:pt>
                <c:pt idx="17">
                  <c:v>2.9123461412736598E-2</c:v>
                </c:pt>
                <c:pt idx="18">
                  <c:v>3.2483860806513956E-2</c:v>
                </c:pt>
                <c:pt idx="19">
                  <c:v>3.9204659594068589E-2</c:v>
                </c:pt>
                <c:pt idx="20">
                  <c:v>4.4805325250363973E-2</c:v>
                </c:pt>
                <c:pt idx="21">
                  <c:v>5.2646257169177771E-2</c:v>
                </c:pt>
                <c:pt idx="22">
                  <c:v>6.1607322219250568E-2</c:v>
                </c:pt>
                <c:pt idx="23">
                  <c:v>7.168852040058242E-2</c:v>
                </c:pt>
                <c:pt idx="24">
                  <c:v>8.2889851713173507E-2</c:v>
                </c:pt>
                <c:pt idx="25">
                  <c:v>9.7451582419541743E-2</c:v>
                </c:pt>
                <c:pt idx="26">
                  <c:v>0.11313344625716926</c:v>
                </c:pt>
                <c:pt idx="27">
                  <c:v>0.12993544322605566</c:v>
                </c:pt>
                <c:pt idx="28">
                  <c:v>0.15233810585123783</c:v>
                </c:pt>
                <c:pt idx="29">
                  <c:v>0.17922130100145556</c:v>
                </c:pt>
                <c:pt idx="30">
                  <c:v>0.20162396362663806</c:v>
                </c:pt>
                <c:pt idx="31">
                  <c:v>0.23522795756441151</c:v>
                </c:pt>
                <c:pt idx="32">
                  <c:v>0.26883195150218397</c:v>
                </c:pt>
                <c:pt idx="33">
                  <c:v>0.31363727675254804</c:v>
                </c:pt>
                <c:pt idx="34">
                  <c:v>0.35844260200291339</c:v>
                </c:pt>
                <c:pt idx="35">
                  <c:v>0.4144492585658664</c:v>
                </c:pt>
                <c:pt idx="36">
                  <c:v>0.47045591512882301</c:v>
                </c:pt>
                <c:pt idx="37">
                  <c:v>0.54886523431695988</c:v>
                </c:pt>
                <c:pt idx="38">
                  <c:v>0.62727455350509675</c:v>
                </c:pt>
                <c:pt idx="39">
                  <c:v>0.71688520400582423</c:v>
                </c:pt>
                <c:pt idx="40">
                  <c:v>0.81769718581914286</c:v>
                </c:pt>
                <c:pt idx="41">
                  <c:v>0.92971049894505353</c:v>
                </c:pt>
                <c:pt idx="42">
                  <c:v>1.0753278060087359</c:v>
                </c:pt>
                <c:pt idx="43">
                  <c:v>1.2209451130724209</c:v>
                </c:pt>
                <c:pt idx="44">
                  <c:v>1.3889650827612858</c:v>
                </c:pt>
                <c:pt idx="45">
                  <c:v>1.6017903777005107</c:v>
                </c:pt>
                <c:pt idx="46">
                  <c:v>1.7922130100145726</c:v>
                </c:pt>
                <c:pt idx="47">
                  <c:v>2.0162396362663793</c:v>
                </c:pt>
                <c:pt idx="48">
                  <c:v>2.3522795756441042</c:v>
                </c:pt>
                <c:pt idx="49">
                  <c:v>2.5763062018959344</c:v>
                </c:pt>
                <c:pt idx="50">
                  <c:v>3.0243594543995771</c:v>
                </c:pt>
                <c:pt idx="51">
                  <c:v>3.3603993937772989</c:v>
                </c:pt>
                <c:pt idx="52">
                  <c:v>3.8084526462809389</c:v>
                </c:pt>
                <c:pt idx="53">
                  <c:v>4.2565058987845843</c:v>
                </c:pt>
                <c:pt idx="54">
                  <c:v>4.9285857775400492</c:v>
                </c:pt>
                <c:pt idx="55">
                  <c:v>5.3766390300436839</c:v>
                </c:pt>
                <c:pt idx="56">
                  <c:v>6.1607322219250431</c:v>
                </c:pt>
                <c:pt idx="57">
                  <c:v>6.9448254138064387</c:v>
                </c:pt>
                <c:pt idx="58">
                  <c:v>7.7289186056877925</c:v>
                </c:pt>
                <c:pt idx="59">
                  <c:v>8.6250251106950735</c:v>
                </c:pt>
                <c:pt idx="60">
                  <c:v>9.7451582419541829</c:v>
                </c:pt>
                <c:pt idx="61">
                  <c:v>10.865291373213282</c:v>
                </c:pt>
                <c:pt idx="62">
                  <c:v>12.209451130724192</c:v>
                </c:pt>
                <c:pt idx="63">
                  <c:v>13.889650827612815</c:v>
                </c:pt>
                <c:pt idx="64">
                  <c:v>14.561730706368369</c:v>
                </c:pt>
                <c:pt idx="65">
                  <c:v>16.801996968886549</c:v>
                </c:pt>
                <c:pt idx="66">
                  <c:v>19.042263231404643</c:v>
                </c:pt>
                <c:pt idx="67">
                  <c:v>21.282529493922947</c:v>
                </c:pt>
                <c:pt idx="68">
                  <c:v>22.402662625182035</c:v>
                </c:pt>
                <c:pt idx="69">
                  <c:v>25.763062018959364</c:v>
                </c:pt>
                <c:pt idx="70">
                  <c:v>29.123461412736571</c:v>
                </c:pt>
                <c:pt idx="71">
                  <c:v>31.36372767525479</c:v>
                </c:pt>
                <c:pt idx="72">
                  <c:v>34.724127069032164</c:v>
                </c:pt>
                <c:pt idx="73">
                  <c:v>38.084526462809407</c:v>
                </c:pt>
                <c:pt idx="74">
                  <c:v>42.565058987845767</c:v>
                </c:pt>
                <c:pt idx="75">
                  <c:v>47.045591512882375</c:v>
                </c:pt>
                <c:pt idx="76">
                  <c:v>51.526124037918564</c:v>
                </c:pt>
                <c:pt idx="77">
                  <c:v>56.316933440313825</c:v>
                </c:pt>
                <c:pt idx="78">
                  <c:v>62.132664657811006</c:v>
                </c:pt>
                <c:pt idx="79">
                  <c:v>68.161221170247558</c:v>
                </c:pt>
                <c:pt idx="80">
                  <c:v>74.691597325488161</c:v>
                </c:pt>
                <c:pt idx="81">
                  <c:v>81.755156851208042</c:v>
                </c:pt>
                <c:pt idx="82">
                  <c:v>89.387744007607523</c:v>
                </c:pt>
                <c:pt idx="83">
                  <c:v>97.622962788624307</c:v>
                </c:pt>
                <c:pt idx="84">
                  <c:v>106.50337825324657</c:v>
                </c:pt>
                <c:pt idx="85">
                  <c:v>116.0457923984427</c:v>
                </c:pt>
                <c:pt idx="86">
                  <c:v>126.31741321208884</c:v>
                </c:pt>
                <c:pt idx="87">
                  <c:v>137.3395232236787</c:v>
                </c:pt>
                <c:pt idx="88">
                  <c:v>149.14572642714964</c:v>
                </c:pt>
                <c:pt idx="89">
                  <c:v>161.79202947906489</c:v>
                </c:pt>
                <c:pt idx="90">
                  <c:v>175.31203637336168</c:v>
                </c:pt>
                <c:pt idx="91">
                  <c:v>189.73935110397809</c:v>
                </c:pt>
                <c:pt idx="92">
                  <c:v>205.12998032747899</c:v>
                </c:pt>
                <c:pt idx="93">
                  <c:v>221.50632670648795</c:v>
                </c:pt>
                <c:pt idx="94">
                  <c:v>238.91319556625268</c:v>
                </c:pt>
                <c:pt idx="95">
                  <c:v>257.40659356334197</c:v>
                </c:pt>
                <c:pt idx="96">
                  <c:v>276.99772202906291</c:v>
                </c:pt>
                <c:pt idx="97">
                  <c:v>297.74258761998175</c:v>
                </c:pt>
                <c:pt idx="98">
                  <c:v>319.67479433003422</c:v>
                </c:pt>
                <c:pt idx="99">
                  <c:v>342.80554349053551</c:v>
                </c:pt>
                <c:pt idx="100">
                  <c:v>367.20204308935854</c:v>
                </c:pt>
                <c:pt idx="101">
                  <c:v>392.85309179519157</c:v>
                </c:pt>
                <c:pt idx="102">
                  <c:v>419.81469626459966</c:v>
                </c:pt>
                <c:pt idx="103">
                  <c:v>448.1092591602025</c:v>
                </c:pt>
                <c:pt idx="104">
                  <c:v>477.7255791506949</c:v>
                </c:pt>
                <c:pt idx="105">
                  <c:v>508.69726023000703</c:v>
                </c:pt>
                <c:pt idx="106">
                  <c:v>541.04670506077127</c:v>
                </c:pt>
                <c:pt idx="107">
                  <c:v>574.74030964904398</c:v>
                </c:pt>
                <c:pt idx="108">
                  <c:v>609.82287932008057</c:v>
                </c:pt>
                <c:pt idx="109">
                  <c:v>646.24960874862586</c:v>
                </c:pt>
                <c:pt idx="110">
                  <c:v>684.02049793468223</c:v>
                </c:pt>
                <c:pt idx="111">
                  <c:v>723.124345546938</c:v>
                </c:pt>
                <c:pt idx="112">
                  <c:v>763.49394359751568</c:v>
                </c:pt>
                <c:pt idx="113">
                  <c:v>805.26370806217164</c:v>
                </c:pt>
                <c:pt idx="114">
                  <c:v>848.05279367626781</c:v>
                </c:pt>
                <c:pt idx="115">
                  <c:v>892.07402573474508</c:v>
                </c:pt>
                <c:pt idx="116">
                  <c:v>937.32740423761118</c:v>
                </c:pt>
                <c:pt idx="117">
                  <c:v>983.58890255861911</c:v>
                </c:pt>
                <c:pt idx="118">
                  <c:v>1030.6344940714921</c:v>
                </c:pt>
                <c:pt idx="119">
                  <c:v>1078.8002187156494</c:v>
                </c:pt>
                <c:pt idx="120">
                  <c:v>1127.7500365516557</c:v>
                </c:pt>
                <c:pt idx="121">
                  <c:v>1177.1479076401911</c:v>
                </c:pt>
                <c:pt idx="122">
                  <c:v>1227.4418852337235</c:v>
                </c:pt>
                <c:pt idx="123">
                  <c:v>1277.8478761403874</c:v>
                </c:pt>
                <c:pt idx="124">
                  <c:v>1328.9259469257875</c:v>
                </c:pt>
                <c:pt idx="125">
                  <c:v>1379.8920043980961</c:v>
                </c:pt>
                <c:pt idx="126">
                  <c:v>1431.0820884966197</c:v>
                </c:pt>
                <c:pt idx="127">
                  <c:v>1482.0481459689124</c:v>
                </c:pt>
                <c:pt idx="128">
                  <c:v>1532.7901768149629</c:v>
                </c:pt>
                <c:pt idx="129">
                  <c:v>1583.0841544084767</c:v>
                </c:pt>
                <c:pt idx="130">
                  <c:v>1632.5940388101383</c:v>
                </c:pt>
                <c:pt idx="131">
                  <c:v>1681.4318433330477</c:v>
                </c:pt>
                <c:pt idx="132">
                  <c:v>1729.1495147246626</c:v>
                </c:pt>
                <c:pt idx="133">
                  <c:v>1775.6350396719363</c:v>
                </c:pt>
                <c:pt idx="134">
                  <c:v>1820.664391548542</c:v>
                </c:pt>
                <c:pt idx="135">
                  <c:v>1864.2375703545219</c:v>
                </c:pt>
                <c:pt idx="136">
                  <c:v>1905.6824962110977</c:v>
                </c:pt>
                <c:pt idx="137">
                  <c:v>1945.2231957445695</c:v>
                </c:pt>
                <c:pt idx="138">
                  <c:v>1982.411615702352</c:v>
                </c:pt>
                <c:pt idx="139">
                  <c:v>2017.24775608451</c:v>
                </c:pt>
                <c:pt idx="140">
                  <c:v>2049.1715503254009</c:v>
                </c:pt>
                <c:pt idx="141">
                  <c:v>2078.2950117381347</c:v>
                </c:pt>
                <c:pt idx="142">
                  <c:v>2104.170087070223</c:v>
                </c:pt>
                <c:pt idx="143">
                  <c:v>2126.9087896347651</c:v>
                </c:pt>
                <c:pt idx="144">
                  <c:v>2145.9510528662095</c:v>
                </c:pt>
                <c:pt idx="145">
                  <c:v>2161.2968767644284</c:v>
                </c:pt>
                <c:pt idx="146">
                  <c:v>2172.7222347032757</c:v>
                </c:pt>
                <c:pt idx="147">
                  <c:v>2180.1151133695989</c:v>
                </c:pt>
                <c:pt idx="148">
                  <c:v>2183.1394728239816</c:v>
                </c:pt>
                <c:pt idx="149">
                  <c:v>2182.0193396927189</c:v>
                </c:pt>
                <c:pt idx="150">
                  <c:v>2176.0826340970743</c:v>
                </c:pt>
                <c:pt idx="151">
                  <c:v>2165.7774092894579</c:v>
                </c:pt>
                <c:pt idx="152">
                  <c:v>2150.4315853912176</c:v>
                </c:pt>
                <c:pt idx="153">
                  <c:v>2130.4932156548161</c:v>
                </c:pt>
                <c:pt idx="154">
                  <c:v>2105.4022335146278</c:v>
                </c:pt>
                <c:pt idx="155">
                  <c:v>2075.4946789099727</c:v>
                </c:pt>
                <c:pt idx="156">
                  <c:v>2040.4345119015729</c:v>
                </c:pt>
                <c:pt idx="157">
                  <c:v>2000.5577724287705</c:v>
                </c:pt>
                <c:pt idx="158">
                  <c:v>1955.4164072389958</c:v>
                </c:pt>
                <c:pt idx="159">
                  <c:v>1905.3464562717295</c:v>
                </c:pt>
                <c:pt idx="160">
                  <c:v>1850.3479195268965</c:v>
                </c:pt>
                <c:pt idx="161">
                  <c:v>1790.5328103176821</c:v>
                </c:pt>
                <c:pt idx="162">
                  <c:v>1725.789115330901</c:v>
                </c:pt>
                <c:pt idx="163">
                  <c:v>1656.3408611928166</c:v>
                </c:pt>
                <c:pt idx="164">
                  <c:v>1582.4120745297564</c:v>
                </c:pt>
                <c:pt idx="165">
                  <c:v>1504.1147686547233</c:v>
                </c:pt>
                <c:pt idx="166">
                  <c:v>1421.448943567782</c:v>
                </c:pt>
                <c:pt idx="167">
                  <c:v>1334.7506392083587</c:v>
                </c:pt>
                <c:pt idx="168">
                  <c:v>1244.2438822026106</c:v>
                </c:pt>
                <c:pt idx="169">
                  <c:v>1150.2647124899852</c:v>
                </c:pt>
                <c:pt idx="170">
                  <c:v>1052.7011167572552</c:v>
                </c:pt>
                <c:pt idx="171">
                  <c:v>952.11316157025999</c:v>
                </c:pt>
                <c:pt idx="172">
                  <c:v>848.72487355502813</c:v>
                </c:pt>
                <c:pt idx="173">
                  <c:v>742.87229265102894</c:v>
                </c:pt>
                <c:pt idx="174">
                  <c:v>634.6674321714047</c:v>
                </c:pt>
                <c:pt idx="175">
                  <c:v>524.22230542925513</c:v>
                </c:pt>
                <c:pt idx="176">
                  <c:v>413.32912543462186</c:v>
                </c:pt>
                <c:pt idx="177">
                  <c:v>300.19567917744183</c:v>
                </c:pt>
                <c:pt idx="178">
                  <c:v>185.94209978900977</c:v>
                </c:pt>
                <c:pt idx="179">
                  <c:v>72.808653531829748</c:v>
                </c:pt>
                <c:pt idx="180">
                  <c:v>-42.565058987833027</c:v>
                </c:pt>
                <c:pt idx="181">
                  <c:v>-157.93877150753843</c:v>
                </c:pt>
                <c:pt idx="182">
                  <c:v>-269.95208463344511</c:v>
                </c:pt>
                <c:pt idx="183">
                  <c:v>-384.20566402187717</c:v>
                </c:pt>
                <c:pt idx="184">
                  <c:v>-496.55501708716798</c:v>
                </c:pt>
                <c:pt idx="185">
                  <c:v>-606.66410388993336</c:v>
                </c:pt>
                <c:pt idx="186">
                  <c:v>-715.31701762204136</c:v>
                </c:pt>
                <c:pt idx="187">
                  <c:v>-821.72966509168782</c:v>
                </c:pt>
                <c:pt idx="188">
                  <c:v>-925.90204629876644</c:v>
                </c:pt>
                <c:pt idx="189">
                  <c:v>-1027.1620813645939</c:v>
                </c:pt>
                <c:pt idx="190">
                  <c:v>-1125.5097702891489</c:v>
                </c:pt>
                <c:pt idx="191">
                  <c:v>-1220.4970598199268</c:v>
                </c:pt>
                <c:pt idx="192">
                  <c:v>-1311.8999233306427</c:v>
                </c:pt>
                <c:pt idx="193">
                  <c:v>-1399.6063475082608</c:v>
                </c:pt>
                <c:pt idx="194">
                  <c:v>-1483.2802924132907</c:v>
                </c:pt>
                <c:pt idx="195">
                  <c:v>-1562.6977314195756</c:v>
                </c:pt>
                <c:pt idx="196">
                  <c:v>-1637.858664527073</c:v>
                </c:pt>
                <c:pt idx="197">
                  <c:v>-1708.427051796356</c:v>
                </c:pt>
                <c:pt idx="198">
                  <c:v>-1774.2908799144211</c:v>
                </c:pt>
                <c:pt idx="199">
                  <c:v>-1835.450148881172</c:v>
                </c:pt>
                <c:pt idx="200">
                  <c:v>-1891.7928453834988</c:v>
                </c:pt>
                <c:pt idx="201">
                  <c:v>-1942.9829294820279</c:v>
                </c:pt>
                <c:pt idx="202">
                  <c:v>-1989.4684544292859</c:v>
                </c:pt>
                <c:pt idx="203">
                  <c:v>-2030.6893536596249</c:v>
                </c:pt>
                <c:pt idx="204">
                  <c:v>-2066.981667112419</c:v>
                </c:pt>
                <c:pt idx="205">
                  <c:v>-2098.2333814745466</c:v>
                </c:pt>
                <c:pt idx="206">
                  <c:v>-2124.4444967460086</c:v>
                </c:pt>
                <c:pt idx="207">
                  <c:v>-2145.8390395530669</c:v>
                </c:pt>
                <c:pt idx="208">
                  <c:v>-2162.1929832694277</c:v>
                </c:pt>
                <c:pt idx="209">
                  <c:v>-2173.9543811476701</c:v>
                </c:pt>
                <c:pt idx="210">
                  <c:v>-2180.8992065614775</c:v>
                </c:pt>
                <c:pt idx="211">
                  <c:v>-2183.3634994502445</c:v>
                </c:pt>
                <c:pt idx="212">
                  <c:v>-2181.2352465008294</c:v>
                </c:pt>
                <c:pt idx="213">
                  <c:v>-2175.0745142789219</c:v>
                </c:pt>
                <c:pt idx="214">
                  <c:v>-2164.6572761582374</c:v>
                </c:pt>
                <c:pt idx="215">
                  <c:v>-2150.2075587649438</c:v>
                </c:pt>
                <c:pt idx="216">
                  <c:v>-2132.0614020385838</c:v>
                </c:pt>
                <c:pt idx="217">
                  <c:v>-2110.3308192921518</c:v>
                </c:pt>
                <c:pt idx="218">
                  <c:v>-2085.2398371519312</c:v>
                </c:pt>
                <c:pt idx="219">
                  <c:v>-2057.0124822442076</c:v>
                </c:pt>
                <c:pt idx="220">
                  <c:v>-2025.6487545689695</c:v>
                </c:pt>
                <c:pt idx="221">
                  <c:v>-1991.5967073786849</c:v>
                </c:pt>
                <c:pt idx="222">
                  <c:v>-1954.9683539865121</c:v>
                </c:pt>
                <c:pt idx="223">
                  <c:v>-1916.0997343318086</c:v>
                </c:pt>
                <c:pt idx="224">
                  <c:v>-1874.9908484146065</c:v>
                </c:pt>
                <c:pt idx="225">
                  <c:v>-1832.0897494873893</c:v>
                </c:pt>
                <c:pt idx="226">
                  <c:v>-1787.2844242370202</c:v>
                </c:pt>
                <c:pt idx="227">
                  <c:v>-1741.2469525422675</c:v>
                </c:pt>
                <c:pt idx="228">
                  <c:v>-1693.753307776884</c:v>
                </c:pt>
                <c:pt idx="229">
                  <c:v>-1645.2515431933693</c:v>
                </c:pt>
                <c:pt idx="230">
                  <c:v>-1595.741658791713</c:v>
                </c:pt>
                <c:pt idx="231">
                  <c:v>-1545.7837211375622</c:v>
                </c:pt>
                <c:pt idx="232">
                  <c:v>-1495.1537036046484</c:v>
                </c:pt>
                <c:pt idx="233">
                  <c:v>-1444.1876461323614</c:v>
                </c:pt>
                <c:pt idx="234">
                  <c:v>-1392.9975620338216</c:v>
                </c:pt>
                <c:pt idx="235">
                  <c:v>-1342.0315045615289</c:v>
                </c:pt>
                <c:pt idx="236">
                  <c:v>-1290.9534337761129</c:v>
                </c:pt>
                <c:pt idx="237">
                  <c:v>-1240.3234162431963</c:v>
                </c:pt>
                <c:pt idx="238">
                  <c:v>-1190.0294386496641</c:v>
                </c:pt>
                <c:pt idx="239">
                  <c:v>-1140.2955276217792</c:v>
                </c:pt>
                <c:pt idx="240">
                  <c:v>-1091.2336964726039</c:v>
                </c:pt>
                <c:pt idx="241">
                  <c:v>-1042.9559585153524</c:v>
                </c:pt>
                <c:pt idx="242">
                  <c:v>-995.57432706308452</c:v>
                </c:pt>
                <c:pt idx="243">
                  <c:v>-949.08880211583482</c:v>
                </c:pt>
                <c:pt idx="244">
                  <c:v>-903.61139698672946</c:v>
                </c:pt>
                <c:pt idx="245">
                  <c:v>-859.25412498885476</c:v>
                </c:pt>
                <c:pt idx="246">
                  <c:v>-816.12899943537707</c:v>
                </c:pt>
                <c:pt idx="247">
                  <c:v>-774.09040301922664</c:v>
                </c:pt>
                <c:pt idx="248">
                  <c:v>-733.37356369795839</c:v>
                </c:pt>
                <c:pt idx="249">
                  <c:v>-693.92247481501329</c:v>
                </c:pt>
                <c:pt idx="250">
                  <c:v>-655.81554568957665</c:v>
                </c:pt>
                <c:pt idx="251">
                  <c:v>-619.04157499034352</c:v>
                </c:pt>
                <c:pt idx="252">
                  <c:v>-583.62296537992938</c:v>
                </c:pt>
                <c:pt idx="253">
                  <c:v>-549.5597168583397</c:v>
                </c:pt>
                <c:pt idx="254">
                  <c:v>-516.86303075688625</c:v>
                </c:pt>
                <c:pt idx="255">
                  <c:v>-485.54410840688342</c:v>
                </c:pt>
                <c:pt idx="256">
                  <c:v>-455.58054714570238</c:v>
                </c:pt>
                <c:pt idx="257">
                  <c:v>-426.94994431071876</c:v>
                </c:pt>
                <c:pt idx="258">
                  <c:v>-399.65229990193319</c:v>
                </c:pt>
                <c:pt idx="259">
                  <c:v>-373.66521125672404</c:v>
                </c:pt>
                <c:pt idx="260">
                  <c:v>-348.9438730498353</c:v>
                </c:pt>
                <c:pt idx="261">
                  <c:v>-325.48828528126904</c:v>
                </c:pt>
                <c:pt idx="262">
                  <c:v>-303.25364262577727</c:v>
                </c:pt>
                <c:pt idx="263">
                  <c:v>-282.2175424207303</c:v>
                </c:pt>
                <c:pt idx="264">
                  <c:v>-262.32397800956898</c:v>
                </c:pt>
                <c:pt idx="265">
                  <c:v>-243.55054672966568</c:v>
                </c:pt>
                <c:pt idx="266">
                  <c:v>-225.87484591839711</c:v>
                </c:pt>
                <c:pt idx="267">
                  <c:v>-206.35092544055178</c:v>
                </c:pt>
                <c:pt idx="268">
                  <c:v>-201.62396362663915</c:v>
                </c:pt>
                <c:pt idx="269">
                  <c:v>-179.22130100145594</c:v>
                </c:pt>
                <c:pt idx="270">
                  <c:v>-156.81863837627407</c:v>
                </c:pt>
                <c:pt idx="271">
                  <c:v>-156.81863837627407</c:v>
                </c:pt>
                <c:pt idx="272">
                  <c:v>-134.41597575109188</c:v>
                </c:pt>
                <c:pt idx="273">
                  <c:v>-134.41597575109205</c:v>
                </c:pt>
                <c:pt idx="274">
                  <c:v>-112.01331312591034</c:v>
                </c:pt>
                <c:pt idx="275">
                  <c:v>-114.25357938842839</c:v>
                </c:pt>
                <c:pt idx="276">
                  <c:v>-99.691848682059714</c:v>
                </c:pt>
                <c:pt idx="277">
                  <c:v>-91.85091676324636</c:v>
                </c:pt>
                <c:pt idx="278">
                  <c:v>-84.009984844432509</c:v>
                </c:pt>
                <c:pt idx="279">
                  <c:v>-76.1690529256189</c:v>
                </c:pt>
                <c:pt idx="280">
                  <c:v>-69.448254138064328</c:v>
                </c:pt>
                <c:pt idx="281">
                  <c:v>-63.847588481768689</c:v>
                </c:pt>
                <c:pt idx="282">
                  <c:v>-58.246922825473227</c:v>
                </c:pt>
                <c:pt idx="283">
                  <c:v>-52.646257169177758</c:v>
                </c:pt>
                <c:pt idx="284">
                  <c:v>-48.165724644141399</c:v>
                </c:pt>
                <c:pt idx="285">
                  <c:v>-42.565058987845767</c:v>
                </c:pt>
                <c:pt idx="286">
                  <c:v>-40.324792725327626</c:v>
                </c:pt>
                <c:pt idx="287">
                  <c:v>-35.844260200291188</c:v>
                </c:pt>
                <c:pt idx="288">
                  <c:v>-31.363727675254914</c:v>
                </c:pt>
                <c:pt idx="289">
                  <c:v>-29.123461412736614</c:v>
                </c:pt>
                <c:pt idx="290">
                  <c:v>-26.883195150218391</c:v>
                </c:pt>
                <c:pt idx="291">
                  <c:v>-23.522795756441145</c:v>
                </c:pt>
                <c:pt idx="292">
                  <c:v>-21.282529493922841</c:v>
                </c:pt>
                <c:pt idx="293">
                  <c:v>-20.16239636266392</c:v>
                </c:pt>
                <c:pt idx="294">
                  <c:v>-16.801996968886442</c:v>
                </c:pt>
                <c:pt idx="295">
                  <c:v>-15.681863837627395</c:v>
                </c:pt>
                <c:pt idx="296">
                  <c:v>-13.889650827612877</c:v>
                </c:pt>
                <c:pt idx="297">
                  <c:v>-12.545491070101937</c:v>
                </c:pt>
                <c:pt idx="298">
                  <c:v>-11.201331312591007</c:v>
                </c:pt>
                <c:pt idx="299">
                  <c:v>-9.9691848682060034</c:v>
                </c:pt>
                <c:pt idx="300">
                  <c:v>-8.9610650500727971</c:v>
                </c:pt>
                <c:pt idx="301">
                  <c:v>-7.9529452319396228</c:v>
                </c:pt>
                <c:pt idx="302">
                  <c:v>-7.1688520400582485</c:v>
                </c:pt>
                <c:pt idx="303">
                  <c:v>-6.2727455350509578</c:v>
                </c:pt>
                <c:pt idx="304">
                  <c:v>-5.6006656562955142</c:v>
                </c:pt>
                <c:pt idx="305">
                  <c:v>-5.0405990906659435</c:v>
                </c:pt>
                <c:pt idx="306">
                  <c:v>-36.85237992086082</c:v>
                </c:pt>
                <c:pt idx="307">
                  <c:v>2.5651048705833436E-8</c:v>
                </c:pt>
                <c:pt idx="308">
                  <c:v>3.3603993937772982E-8</c:v>
                </c:pt>
                <c:pt idx="309">
                  <c:v>4.1444925856586768E-8</c:v>
                </c:pt>
                <c:pt idx="310">
                  <c:v>5.1526124037918595E-8</c:v>
                </c:pt>
                <c:pt idx="311">
                  <c:v>6.608785474428698E-8</c:v>
                </c:pt>
                <c:pt idx="312">
                  <c:v>8.1769718581914315E-8</c:v>
                </c:pt>
                <c:pt idx="313">
                  <c:v>1.0417238120709636E-7</c:v>
                </c:pt>
                <c:pt idx="314">
                  <c:v>1.2881531009479666E-7</c:v>
                </c:pt>
                <c:pt idx="315">
                  <c:v>1.624193040325697E-7</c:v>
                </c:pt>
                <c:pt idx="316">
                  <c:v>2.0274409675789717E-7</c:v>
                </c:pt>
                <c:pt idx="317">
                  <c:v>2.4754942200826094E-7</c:v>
                </c:pt>
                <c:pt idx="318">
                  <c:v>3.2483860806513956E-7</c:v>
                </c:pt>
                <c:pt idx="319">
                  <c:v>3.9204659594068573E-7</c:v>
                </c:pt>
                <c:pt idx="320">
                  <c:v>4.928585777540038E-7</c:v>
                </c:pt>
                <c:pt idx="321">
                  <c:v>6.0487189087991425E-7</c:v>
                </c:pt>
                <c:pt idx="322">
                  <c:v>7.6169052925618924E-7</c:v>
                </c:pt>
                <c:pt idx="323">
                  <c:v>9.409118302576437E-7</c:v>
                </c:pt>
                <c:pt idx="324">
                  <c:v>1.1761397878220576E-6</c:v>
                </c:pt>
                <c:pt idx="325">
                  <c:v>1.44497173932424E-6</c:v>
                </c:pt>
                <c:pt idx="326">
                  <c:v>1.7922130100145596E-6</c:v>
                </c:pt>
                <c:pt idx="327">
                  <c:v>2.2514675938307932E-6</c:v>
                </c:pt>
                <c:pt idx="328">
                  <c:v>2.6883195150218432E-6</c:v>
                </c:pt>
                <c:pt idx="329">
                  <c:v>3.3603993937773012E-6</c:v>
                </c:pt>
                <c:pt idx="330">
                  <c:v>4.2565058987845802E-6</c:v>
                </c:pt>
                <c:pt idx="331">
                  <c:v>5.0405990906659555E-6</c:v>
                </c:pt>
                <c:pt idx="332">
                  <c:v>6.3847588481768749E-6</c:v>
                </c:pt>
                <c:pt idx="333">
                  <c:v>7.7289186056877961E-6</c:v>
                </c:pt>
                <c:pt idx="334">
                  <c:v>9.5211316157023532E-6</c:v>
                </c:pt>
                <c:pt idx="335">
                  <c:v>1.1649384565094663E-5</c:v>
                </c:pt>
                <c:pt idx="336">
                  <c:v>1.4337704080116487E-5</c:v>
                </c:pt>
                <c:pt idx="337">
                  <c:v>1.7474076847641971E-5</c:v>
                </c:pt>
                <c:pt idx="338">
                  <c:v>2.1506556120174746E-5</c:v>
                </c:pt>
                <c:pt idx="339">
                  <c:v>2.5763062018959335E-5</c:v>
                </c:pt>
                <c:pt idx="340">
                  <c:v>3.2483860806513954E-5</c:v>
                </c:pt>
                <c:pt idx="341">
                  <c:v>3.8084526462809413E-5</c:v>
                </c:pt>
                <c:pt idx="342">
                  <c:v>4.8165724644141239E-5</c:v>
                </c:pt>
                <c:pt idx="343">
                  <c:v>5.7126789694214251E-5</c:v>
                </c:pt>
                <c:pt idx="344">
                  <c:v>7.0568387269323292E-5</c:v>
                </c:pt>
                <c:pt idx="345">
                  <c:v>8.4009984844432678E-5</c:v>
                </c:pt>
                <c:pt idx="346">
                  <c:v>1.0305224807583726E-4</c:v>
                </c:pt>
                <c:pt idx="347">
                  <c:v>1.2433477756976021E-4</c:v>
                </c:pt>
                <c:pt idx="348">
                  <c:v>1.5121797271997847E-4</c:v>
                </c:pt>
                <c:pt idx="349">
                  <c:v>1.8258170039523364E-4</c:v>
                </c:pt>
                <c:pt idx="350">
                  <c:v>2.2178635998930214E-4</c:v>
                </c:pt>
                <c:pt idx="351">
                  <c:v>2.6883195150218409E-4</c:v>
                </c:pt>
                <c:pt idx="352">
                  <c:v>3.1363727675254776E-4</c:v>
                </c:pt>
                <c:pt idx="353">
                  <c:v>3.8084526462809536E-4</c:v>
                </c:pt>
                <c:pt idx="354">
                  <c:v>4.7045591512882178E-4</c:v>
                </c:pt>
                <c:pt idx="355">
                  <c:v>5.4886523431695944E-4</c:v>
                </c:pt>
                <c:pt idx="356">
                  <c:v>6.7207987875546012E-4</c:v>
                </c:pt>
                <c:pt idx="357">
                  <c:v>7.9529452319396178E-4</c:v>
                </c:pt>
                <c:pt idx="358">
                  <c:v>9.6331449288282564E-4</c:v>
                </c:pt>
                <c:pt idx="359">
                  <c:v>1.1425357938842841E-3</c:v>
                </c:pt>
                <c:pt idx="360">
                  <c:v>1.891780399459815E-5</c:v>
                </c:pt>
              </c:numCache>
            </c:numRef>
          </c:yVal>
          <c:smooth val="1"/>
          <c:extLst>
            <c:ext xmlns:c16="http://schemas.microsoft.com/office/drawing/2014/chart" uri="{C3380CC4-5D6E-409C-BE32-E72D297353CC}">
              <c16:uniqueId val="{00000000-5FED-4F10-B81F-0277397858CB}"/>
            </c:ext>
          </c:extLst>
        </c:ser>
        <c:ser>
          <c:idx val="1"/>
          <c:order val="1"/>
          <c:tx>
            <c:v>Velocity @ 4000 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(Inlet)'!$F$3:$F$363</c:f>
              <c:numCache>
                <c:formatCode>0.00E+00</c:formatCode>
                <c:ptCount val="361"/>
                <c:pt idx="0">
                  <c:v>3.2707887432765754E-3</c:v>
                </c:pt>
                <c:pt idx="1">
                  <c:v>3.8980632967816689E-3</c:v>
                </c:pt>
                <c:pt idx="2">
                  <c:v>4.7045591512882264E-3</c:v>
                </c:pt>
                <c:pt idx="3">
                  <c:v>5.376639030043681E-3</c:v>
                </c:pt>
                <c:pt idx="4">
                  <c:v>6.7207987875546014E-3</c:v>
                </c:pt>
                <c:pt idx="5">
                  <c:v>7.6169052925618768E-3</c:v>
                </c:pt>
                <c:pt idx="6">
                  <c:v>9.4091183025764632E-3</c:v>
                </c:pt>
                <c:pt idx="7">
                  <c:v>1.0977304686339198E-2</c:v>
                </c:pt>
                <c:pt idx="8">
                  <c:v>1.2769517696353748E-2</c:v>
                </c:pt>
                <c:pt idx="9">
                  <c:v>1.5457837211375589E-2</c:v>
                </c:pt>
                <c:pt idx="10">
                  <c:v>1.8146156726397428E-2</c:v>
                </c:pt>
                <c:pt idx="11">
                  <c:v>2.1282529493922921E-2</c:v>
                </c:pt>
                <c:pt idx="12">
                  <c:v>2.5090982140203867E-2</c:v>
                </c:pt>
                <c:pt idx="13">
                  <c:v>2.9795541291492072E-2</c:v>
                </c:pt>
                <c:pt idx="14">
                  <c:v>3.5396206947787598E-2</c:v>
                </c:pt>
                <c:pt idx="15">
                  <c:v>4.0324792725327546E-2</c:v>
                </c:pt>
                <c:pt idx="16">
                  <c:v>4.7045591512882304E-2</c:v>
                </c:pt>
                <c:pt idx="17">
                  <c:v>5.8246922825473196E-2</c:v>
                </c:pt>
                <c:pt idx="18">
                  <c:v>6.4967721613027912E-2</c:v>
                </c:pt>
                <c:pt idx="19">
                  <c:v>7.8409319188137178E-2</c:v>
                </c:pt>
                <c:pt idx="20">
                  <c:v>8.9610650500727945E-2</c:v>
                </c:pt>
                <c:pt idx="21">
                  <c:v>0.10529251433835554</c:v>
                </c:pt>
                <c:pt idx="22">
                  <c:v>0.12321464443850114</c:v>
                </c:pt>
                <c:pt idx="23">
                  <c:v>0.14337704080116484</c:v>
                </c:pt>
                <c:pt idx="24">
                  <c:v>0.16577970342634701</c:v>
                </c:pt>
                <c:pt idx="25">
                  <c:v>0.19490316483908349</c:v>
                </c:pt>
                <c:pt idx="26">
                  <c:v>0.22626689251433851</c:v>
                </c:pt>
                <c:pt idx="27">
                  <c:v>0.25987088645211132</c:v>
                </c:pt>
                <c:pt idx="28">
                  <c:v>0.30467621170247566</c:v>
                </c:pt>
                <c:pt idx="29">
                  <c:v>0.35844260200291111</c:v>
                </c:pt>
                <c:pt idx="30">
                  <c:v>0.40324792725327613</c:v>
                </c:pt>
                <c:pt idx="31">
                  <c:v>0.47045591512882301</c:v>
                </c:pt>
                <c:pt idx="32">
                  <c:v>0.53766390300436795</c:v>
                </c:pt>
                <c:pt idx="33">
                  <c:v>0.62727455350509609</c:v>
                </c:pt>
                <c:pt idx="34">
                  <c:v>0.71688520400582678</c:v>
                </c:pt>
                <c:pt idx="35">
                  <c:v>0.82889851713173279</c:v>
                </c:pt>
                <c:pt idx="36">
                  <c:v>0.94091183025764602</c:v>
                </c:pt>
                <c:pt idx="37">
                  <c:v>1.0977304686339198</c:v>
                </c:pt>
                <c:pt idx="38">
                  <c:v>1.2545491070101935</c:v>
                </c:pt>
                <c:pt idx="39">
                  <c:v>1.4337704080116485</c:v>
                </c:pt>
                <c:pt idx="40">
                  <c:v>1.6353943716382857</c:v>
                </c:pt>
                <c:pt idx="41">
                  <c:v>1.8594209978901071</c:v>
                </c:pt>
                <c:pt idx="42">
                  <c:v>2.1506556120174718</c:v>
                </c:pt>
                <c:pt idx="43">
                  <c:v>2.4418902261448419</c:v>
                </c:pt>
                <c:pt idx="44">
                  <c:v>2.7779301655225717</c:v>
                </c:pt>
                <c:pt idx="45">
                  <c:v>3.2035807554010214</c:v>
                </c:pt>
                <c:pt idx="46">
                  <c:v>3.5844260200291451</c:v>
                </c:pt>
                <c:pt idx="47">
                  <c:v>4.0324792725327585</c:v>
                </c:pt>
                <c:pt idx="48">
                  <c:v>4.7045591512882083</c:v>
                </c:pt>
                <c:pt idx="49">
                  <c:v>5.1526124037918688</c:v>
                </c:pt>
                <c:pt idx="50">
                  <c:v>6.0487189087991542</c:v>
                </c:pt>
                <c:pt idx="51">
                  <c:v>6.7207987875545978</c:v>
                </c:pt>
                <c:pt idx="52">
                  <c:v>7.6169052925618779</c:v>
                </c:pt>
                <c:pt idx="53">
                  <c:v>8.5130117975691686</c:v>
                </c:pt>
                <c:pt idx="54">
                  <c:v>9.8571715550800985</c:v>
                </c:pt>
                <c:pt idx="55">
                  <c:v>10.753278060087368</c:v>
                </c:pt>
                <c:pt idx="56">
                  <c:v>12.321464443850086</c:v>
                </c:pt>
                <c:pt idx="57">
                  <c:v>13.889650827612877</c:v>
                </c:pt>
                <c:pt idx="58">
                  <c:v>15.457837211375585</c:v>
                </c:pt>
                <c:pt idx="59">
                  <c:v>17.250050221390147</c:v>
                </c:pt>
                <c:pt idx="60">
                  <c:v>19.490316483908366</c:v>
                </c:pt>
                <c:pt idx="61">
                  <c:v>21.730582746426563</c:v>
                </c:pt>
                <c:pt idx="62">
                  <c:v>24.418902261448384</c:v>
                </c:pt>
                <c:pt idx="63">
                  <c:v>27.77930165522563</c:v>
                </c:pt>
                <c:pt idx="64">
                  <c:v>29.123461412736738</c:v>
                </c:pt>
                <c:pt idx="65">
                  <c:v>33.603993937773097</c:v>
                </c:pt>
                <c:pt idx="66">
                  <c:v>38.084526462809286</c:v>
                </c:pt>
                <c:pt idx="67">
                  <c:v>42.565058987845894</c:v>
                </c:pt>
                <c:pt idx="68">
                  <c:v>44.805325250364071</c:v>
                </c:pt>
                <c:pt idx="69">
                  <c:v>51.526124037918727</c:v>
                </c:pt>
                <c:pt idx="70">
                  <c:v>58.246922825473142</c:v>
                </c:pt>
                <c:pt idx="71">
                  <c:v>62.72745535050958</c:v>
                </c:pt>
                <c:pt idx="72">
                  <c:v>69.448254138064328</c:v>
                </c:pt>
                <c:pt idx="73">
                  <c:v>76.169052925618814</c:v>
                </c:pt>
                <c:pt idx="74">
                  <c:v>85.130117975691533</c:v>
                </c:pt>
                <c:pt idx="75">
                  <c:v>94.091183025764749</c:v>
                </c:pt>
                <c:pt idx="76">
                  <c:v>103.05224807583713</c:v>
                </c:pt>
                <c:pt idx="77">
                  <c:v>112.63386688062765</c:v>
                </c:pt>
                <c:pt idx="78">
                  <c:v>124.26532931562201</c:v>
                </c:pt>
                <c:pt idx="79">
                  <c:v>136.32244234049512</c:v>
                </c:pt>
                <c:pt idx="80">
                  <c:v>149.38319465097632</c:v>
                </c:pt>
                <c:pt idx="81">
                  <c:v>163.51031370241608</c:v>
                </c:pt>
                <c:pt idx="82">
                  <c:v>178.77548801521505</c:v>
                </c:pt>
                <c:pt idx="83">
                  <c:v>195.24592557724861</c:v>
                </c:pt>
                <c:pt idx="84">
                  <c:v>213.00675650649313</c:v>
                </c:pt>
                <c:pt idx="85">
                  <c:v>232.0915847968854</c:v>
                </c:pt>
                <c:pt idx="86">
                  <c:v>252.63482642417767</c:v>
                </c:pt>
                <c:pt idx="87">
                  <c:v>274.67904644735739</c:v>
                </c:pt>
                <c:pt idx="88">
                  <c:v>298.29145285429928</c:v>
                </c:pt>
                <c:pt idx="89">
                  <c:v>323.58405895812979</c:v>
                </c:pt>
                <c:pt idx="90">
                  <c:v>350.62407274672336</c:v>
                </c:pt>
                <c:pt idx="91">
                  <c:v>379.47870220795619</c:v>
                </c:pt>
                <c:pt idx="92">
                  <c:v>410.25996065495798</c:v>
                </c:pt>
                <c:pt idx="93">
                  <c:v>443.01265341297591</c:v>
                </c:pt>
                <c:pt idx="94">
                  <c:v>477.82639113250536</c:v>
                </c:pt>
                <c:pt idx="95">
                  <c:v>514.81318712668394</c:v>
                </c:pt>
                <c:pt idx="96">
                  <c:v>553.99544405812583</c:v>
                </c:pt>
                <c:pt idx="97">
                  <c:v>595.4851752399635</c:v>
                </c:pt>
                <c:pt idx="98">
                  <c:v>639.34958866006843</c:v>
                </c:pt>
                <c:pt idx="99">
                  <c:v>685.61108698107103</c:v>
                </c:pt>
                <c:pt idx="100">
                  <c:v>734.40408617871708</c:v>
                </c:pt>
                <c:pt idx="101">
                  <c:v>785.70618359038315</c:v>
                </c:pt>
                <c:pt idx="102">
                  <c:v>839.62939252919932</c:v>
                </c:pt>
                <c:pt idx="103">
                  <c:v>896.218518320405</c:v>
                </c:pt>
                <c:pt idx="104">
                  <c:v>955.4511583013898</c:v>
                </c:pt>
                <c:pt idx="105">
                  <c:v>1017.3945204600141</c:v>
                </c:pt>
                <c:pt idx="106">
                  <c:v>1082.0934101215425</c:v>
                </c:pt>
                <c:pt idx="107">
                  <c:v>1149.480619298088</c:v>
                </c:pt>
                <c:pt idx="108">
                  <c:v>1219.6457586401611</c:v>
                </c:pt>
                <c:pt idx="109">
                  <c:v>1292.4992174972517</c:v>
                </c:pt>
                <c:pt idx="110">
                  <c:v>1368.0409958693645</c:v>
                </c:pt>
                <c:pt idx="111">
                  <c:v>1446.248691093876</c:v>
                </c:pt>
                <c:pt idx="112">
                  <c:v>1526.9878871950314</c:v>
                </c:pt>
                <c:pt idx="113">
                  <c:v>1610.5274161243433</c:v>
                </c:pt>
                <c:pt idx="114">
                  <c:v>1696.1055873525356</c:v>
                </c:pt>
                <c:pt idx="115">
                  <c:v>1784.1480514694902</c:v>
                </c:pt>
                <c:pt idx="116">
                  <c:v>1874.6548084752224</c:v>
                </c:pt>
                <c:pt idx="117">
                  <c:v>1967.1778051172382</c:v>
                </c:pt>
                <c:pt idx="118">
                  <c:v>2061.2689881429842</c:v>
                </c:pt>
                <c:pt idx="119">
                  <c:v>2157.6004374312988</c:v>
                </c:pt>
                <c:pt idx="120">
                  <c:v>2255.5000731033115</c:v>
                </c:pt>
                <c:pt idx="121">
                  <c:v>2354.2958152803822</c:v>
                </c:pt>
                <c:pt idx="122">
                  <c:v>2454.883770467447</c:v>
                </c:pt>
                <c:pt idx="123">
                  <c:v>2555.6957522807747</c:v>
                </c:pt>
                <c:pt idx="124">
                  <c:v>2657.8518938515749</c:v>
                </c:pt>
                <c:pt idx="125">
                  <c:v>2759.7840087961922</c:v>
                </c:pt>
                <c:pt idx="126">
                  <c:v>2862.1641769932394</c:v>
                </c:pt>
                <c:pt idx="127">
                  <c:v>2964.0962919378248</c:v>
                </c:pt>
                <c:pt idx="128">
                  <c:v>3065.5803536299259</c:v>
                </c:pt>
                <c:pt idx="129">
                  <c:v>3166.1683088169534</c:v>
                </c:pt>
                <c:pt idx="130">
                  <c:v>3265.1880776202765</c:v>
                </c:pt>
                <c:pt idx="131">
                  <c:v>3362.8636866660954</c:v>
                </c:pt>
                <c:pt idx="132">
                  <c:v>3458.2990294493252</c:v>
                </c:pt>
                <c:pt idx="133">
                  <c:v>3551.2700793438726</c:v>
                </c:pt>
                <c:pt idx="134">
                  <c:v>3641.3287830970839</c:v>
                </c:pt>
                <c:pt idx="135">
                  <c:v>3728.4751407090439</c:v>
                </c:pt>
                <c:pt idx="136">
                  <c:v>3811.3649924221954</c:v>
                </c:pt>
                <c:pt idx="137">
                  <c:v>3890.4463914891389</c:v>
                </c:pt>
                <c:pt idx="138">
                  <c:v>3964.8232314047041</c:v>
                </c:pt>
                <c:pt idx="139">
                  <c:v>4034.49551216902</c:v>
                </c:pt>
                <c:pt idx="140">
                  <c:v>4098.3431006508017</c:v>
                </c:pt>
                <c:pt idx="141">
                  <c:v>4156.5900234762694</c:v>
                </c:pt>
                <c:pt idx="142">
                  <c:v>4208.3401741404459</c:v>
                </c:pt>
                <c:pt idx="143">
                  <c:v>4253.8175792695301</c:v>
                </c:pt>
                <c:pt idx="144">
                  <c:v>4291.9021057324189</c:v>
                </c:pt>
                <c:pt idx="145">
                  <c:v>4322.5937535288567</c:v>
                </c:pt>
                <c:pt idx="146">
                  <c:v>4345.4444694065514</c:v>
                </c:pt>
                <c:pt idx="147">
                  <c:v>4360.2302267391979</c:v>
                </c:pt>
                <c:pt idx="148">
                  <c:v>4366.2789456479632</c:v>
                </c:pt>
                <c:pt idx="149">
                  <c:v>4364.0386793854377</c:v>
                </c:pt>
                <c:pt idx="150">
                  <c:v>4352.1652681941487</c:v>
                </c:pt>
                <c:pt idx="151">
                  <c:v>4331.5548185789157</c:v>
                </c:pt>
                <c:pt idx="152">
                  <c:v>4300.8631707824352</c:v>
                </c:pt>
                <c:pt idx="153">
                  <c:v>4260.9864313096323</c:v>
                </c:pt>
                <c:pt idx="154">
                  <c:v>4210.8044670292556</c:v>
                </c:pt>
                <c:pt idx="155">
                  <c:v>4150.9893578199453</c:v>
                </c:pt>
                <c:pt idx="156">
                  <c:v>4080.8690238031459</c:v>
                </c:pt>
                <c:pt idx="157">
                  <c:v>4001.115544857541</c:v>
                </c:pt>
                <c:pt idx="158">
                  <c:v>3910.8328144779916</c:v>
                </c:pt>
                <c:pt idx="159">
                  <c:v>3810.692912543459</c:v>
                </c:pt>
                <c:pt idx="160">
                  <c:v>3700.695839053793</c:v>
                </c:pt>
                <c:pt idx="161">
                  <c:v>3581.0656206353642</c:v>
                </c:pt>
                <c:pt idx="162">
                  <c:v>3451.5782306618021</c:v>
                </c:pt>
                <c:pt idx="163">
                  <c:v>3312.6817223856333</c:v>
                </c:pt>
                <c:pt idx="164">
                  <c:v>3164.8241490595128</c:v>
                </c:pt>
                <c:pt idx="165">
                  <c:v>3008.2295373094466</c:v>
                </c:pt>
                <c:pt idx="166">
                  <c:v>2842.8978871355639</c:v>
                </c:pt>
                <c:pt idx="167">
                  <c:v>2669.5012784167175</c:v>
                </c:pt>
                <c:pt idx="168">
                  <c:v>2488.4877644052212</c:v>
                </c:pt>
                <c:pt idx="169">
                  <c:v>2300.5294249799704</c:v>
                </c:pt>
                <c:pt idx="170">
                  <c:v>2105.4022335145105</c:v>
                </c:pt>
                <c:pt idx="171">
                  <c:v>1904.22632314052</c:v>
                </c:pt>
                <c:pt idx="172">
                  <c:v>1697.4497471100563</c:v>
                </c:pt>
                <c:pt idx="173">
                  <c:v>1485.7445853020579</c:v>
                </c:pt>
                <c:pt idx="174">
                  <c:v>1269.3348643428094</c:v>
                </c:pt>
                <c:pt idx="175">
                  <c:v>1048.4446108585103</c:v>
                </c:pt>
                <c:pt idx="176">
                  <c:v>826.65825086924372</c:v>
                </c:pt>
                <c:pt idx="177">
                  <c:v>600.39135835488366</c:v>
                </c:pt>
                <c:pt idx="178">
                  <c:v>371.88419957801955</c:v>
                </c:pt>
                <c:pt idx="179">
                  <c:v>145.6173070636595</c:v>
                </c:pt>
                <c:pt idx="180">
                  <c:v>-85.130117975666053</c:v>
                </c:pt>
                <c:pt idx="181">
                  <c:v>-315.87754301507687</c:v>
                </c:pt>
                <c:pt idx="182">
                  <c:v>-539.90416926689022</c:v>
                </c:pt>
                <c:pt idx="183">
                  <c:v>-768.41132804375434</c:v>
                </c:pt>
                <c:pt idx="184">
                  <c:v>-993.11003417433596</c:v>
                </c:pt>
                <c:pt idx="185">
                  <c:v>-1213.3282077798667</c:v>
                </c:pt>
                <c:pt idx="186">
                  <c:v>-1430.6340352440827</c:v>
                </c:pt>
                <c:pt idx="187">
                  <c:v>-1643.4593301833756</c:v>
                </c:pt>
                <c:pt idx="188">
                  <c:v>-1851.8040925975329</c:v>
                </c:pt>
                <c:pt idx="189">
                  <c:v>-2054.3241627291877</c:v>
                </c:pt>
                <c:pt idx="190">
                  <c:v>-2251.0195405782979</c:v>
                </c:pt>
                <c:pt idx="191">
                  <c:v>-2440.9941196398536</c:v>
                </c:pt>
                <c:pt idx="192">
                  <c:v>-2623.7998466612853</c:v>
                </c:pt>
                <c:pt idx="193">
                  <c:v>-2799.2126950165216</c:v>
                </c:pt>
                <c:pt idx="194">
                  <c:v>-2966.5605848265814</c:v>
                </c:pt>
                <c:pt idx="195">
                  <c:v>-3125.3954628391512</c:v>
                </c:pt>
                <c:pt idx="196">
                  <c:v>-3275.7173290541459</c:v>
                </c:pt>
                <c:pt idx="197">
                  <c:v>-3416.8541035927119</c:v>
                </c:pt>
                <c:pt idx="198">
                  <c:v>-3548.5817598288422</c:v>
                </c:pt>
                <c:pt idx="199">
                  <c:v>-3670.9002977623441</c:v>
                </c:pt>
                <c:pt idx="200">
                  <c:v>-3783.5856907669977</c:v>
                </c:pt>
                <c:pt idx="201">
                  <c:v>-3885.9658589640558</c:v>
                </c:pt>
                <c:pt idx="202">
                  <c:v>-3978.9369088585718</c:v>
                </c:pt>
                <c:pt idx="203">
                  <c:v>-4061.3787073192498</c:v>
                </c:pt>
                <c:pt idx="204">
                  <c:v>-4133.963334224838</c:v>
                </c:pt>
                <c:pt idx="205">
                  <c:v>-4196.4667629490932</c:v>
                </c:pt>
                <c:pt idx="206">
                  <c:v>-4248.8889934920171</c:v>
                </c:pt>
                <c:pt idx="207">
                  <c:v>-4291.6780791061337</c:v>
                </c:pt>
                <c:pt idx="208">
                  <c:v>-4324.3859665388554</c:v>
                </c:pt>
                <c:pt idx="209">
                  <c:v>-4347.9087622953402</c:v>
                </c:pt>
                <c:pt idx="210">
                  <c:v>-4361.798413122955</c:v>
                </c:pt>
                <c:pt idx="211">
                  <c:v>-4366.726998900489</c:v>
                </c:pt>
                <c:pt idx="212">
                  <c:v>-4362.4704930016587</c:v>
                </c:pt>
                <c:pt idx="213">
                  <c:v>-4350.1490285578438</c:v>
                </c:pt>
                <c:pt idx="214">
                  <c:v>-4329.3145523164749</c:v>
                </c:pt>
                <c:pt idx="215">
                  <c:v>-4300.4151175298875</c:v>
                </c:pt>
                <c:pt idx="216">
                  <c:v>-4264.1228040771675</c:v>
                </c:pt>
                <c:pt idx="217">
                  <c:v>-4220.6616385843035</c:v>
                </c:pt>
                <c:pt idx="218">
                  <c:v>-4170.4796743038623</c:v>
                </c:pt>
                <c:pt idx="219">
                  <c:v>-4114.0249644884152</c:v>
                </c:pt>
                <c:pt idx="220">
                  <c:v>-4051.297509137939</c:v>
                </c:pt>
                <c:pt idx="221">
                  <c:v>-3983.1934147573697</c:v>
                </c:pt>
                <c:pt idx="222">
                  <c:v>-3909.9367079730241</c:v>
                </c:pt>
                <c:pt idx="223">
                  <c:v>-3832.1994686636172</c:v>
                </c:pt>
                <c:pt idx="224">
                  <c:v>-3749.981696829213</c:v>
                </c:pt>
                <c:pt idx="225">
                  <c:v>-3664.1794989747787</c:v>
                </c:pt>
                <c:pt idx="226">
                  <c:v>-3574.5688484740404</c:v>
                </c:pt>
                <c:pt idx="227">
                  <c:v>-3482.4939050845351</c:v>
                </c:pt>
                <c:pt idx="228">
                  <c:v>-3387.5066155537679</c:v>
                </c:pt>
                <c:pt idx="229">
                  <c:v>-3290.5030863867387</c:v>
                </c:pt>
                <c:pt idx="230">
                  <c:v>-3191.483317583426</c:v>
                </c:pt>
                <c:pt idx="231">
                  <c:v>-3091.5674422751244</c:v>
                </c:pt>
                <c:pt idx="232">
                  <c:v>-2990.3074072092968</c:v>
                </c:pt>
                <c:pt idx="233">
                  <c:v>-2888.3752922647227</c:v>
                </c:pt>
                <c:pt idx="234">
                  <c:v>-2785.9951240676432</c:v>
                </c:pt>
                <c:pt idx="235">
                  <c:v>-2684.0630091230578</c:v>
                </c:pt>
                <c:pt idx="236">
                  <c:v>-2581.9068675522258</c:v>
                </c:pt>
                <c:pt idx="237">
                  <c:v>-2480.6468324863927</c:v>
                </c:pt>
                <c:pt idx="238">
                  <c:v>-2380.0588772993283</c:v>
                </c:pt>
                <c:pt idx="239">
                  <c:v>-2280.5910552435585</c:v>
                </c:pt>
                <c:pt idx="240">
                  <c:v>-2182.4673929452078</c:v>
                </c:pt>
                <c:pt idx="241">
                  <c:v>-2085.9119170307049</c:v>
                </c:pt>
                <c:pt idx="242">
                  <c:v>-1991.148654126169</c:v>
                </c:pt>
                <c:pt idx="243">
                  <c:v>-1898.1776042316696</c:v>
                </c:pt>
                <c:pt idx="244">
                  <c:v>-1807.2227939734589</c:v>
                </c:pt>
                <c:pt idx="245">
                  <c:v>-1718.5082499777095</c:v>
                </c:pt>
                <c:pt idx="246">
                  <c:v>-1632.2579988707541</c:v>
                </c:pt>
                <c:pt idx="247">
                  <c:v>-1548.1808060384533</c:v>
                </c:pt>
                <c:pt idx="248">
                  <c:v>-1466.7471273959168</c:v>
                </c:pt>
                <c:pt idx="249">
                  <c:v>-1387.8449496300266</c:v>
                </c:pt>
                <c:pt idx="250">
                  <c:v>-1311.6310913791533</c:v>
                </c:pt>
                <c:pt idx="251">
                  <c:v>-1238.083149980687</c:v>
                </c:pt>
                <c:pt idx="252">
                  <c:v>-1167.2459307598588</c:v>
                </c:pt>
                <c:pt idx="253">
                  <c:v>-1099.1194337166794</c:v>
                </c:pt>
                <c:pt idx="254">
                  <c:v>-1033.7260615137725</c:v>
                </c:pt>
                <c:pt idx="255">
                  <c:v>-971.08821681376685</c:v>
                </c:pt>
                <c:pt idx="256">
                  <c:v>-911.16109429140477</c:v>
                </c:pt>
                <c:pt idx="257">
                  <c:v>-853.89988862143753</c:v>
                </c:pt>
                <c:pt idx="258">
                  <c:v>-799.30459980386638</c:v>
                </c:pt>
                <c:pt idx="259">
                  <c:v>-747.33042251344807</c:v>
                </c:pt>
                <c:pt idx="260">
                  <c:v>-697.88774609967061</c:v>
                </c:pt>
                <c:pt idx="261">
                  <c:v>-650.97657056253809</c:v>
                </c:pt>
                <c:pt idx="262">
                  <c:v>-606.50728525155455</c:v>
                </c:pt>
                <c:pt idx="263">
                  <c:v>-564.43508484146059</c:v>
                </c:pt>
                <c:pt idx="264">
                  <c:v>-524.64795601913795</c:v>
                </c:pt>
                <c:pt idx="265">
                  <c:v>-487.10109345933137</c:v>
                </c:pt>
                <c:pt idx="266">
                  <c:v>-451.74969183679423</c:v>
                </c:pt>
                <c:pt idx="267">
                  <c:v>-412.70185088110355</c:v>
                </c:pt>
                <c:pt idx="268">
                  <c:v>-403.24792725327831</c:v>
                </c:pt>
                <c:pt idx="269">
                  <c:v>-358.44260200291188</c:v>
                </c:pt>
                <c:pt idx="270">
                  <c:v>-313.63727675254813</c:v>
                </c:pt>
                <c:pt idx="271">
                  <c:v>-313.63727675254813</c:v>
                </c:pt>
                <c:pt idx="272">
                  <c:v>-268.83195150218376</c:v>
                </c:pt>
                <c:pt idx="273">
                  <c:v>-268.8319515021841</c:v>
                </c:pt>
                <c:pt idx="274">
                  <c:v>-224.02662625182069</c:v>
                </c:pt>
                <c:pt idx="275">
                  <c:v>-228.50715877685678</c:v>
                </c:pt>
                <c:pt idx="276">
                  <c:v>-199.38369736411943</c:v>
                </c:pt>
                <c:pt idx="277">
                  <c:v>-183.70183352649272</c:v>
                </c:pt>
                <c:pt idx="278">
                  <c:v>-168.01996968886502</c:v>
                </c:pt>
                <c:pt idx="279">
                  <c:v>-152.3381058512378</c:v>
                </c:pt>
                <c:pt idx="280">
                  <c:v>-138.89650827612866</c:v>
                </c:pt>
                <c:pt idx="281">
                  <c:v>-127.69517696353738</c:v>
                </c:pt>
                <c:pt idx="282">
                  <c:v>-116.49384565094645</c:v>
                </c:pt>
                <c:pt idx="283">
                  <c:v>-105.29251433835552</c:v>
                </c:pt>
                <c:pt idx="284">
                  <c:v>-96.331449288282798</c:v>
                </c:pt>
                <c:pt idx="285">
                  <c:v>-85.130117975691533</c:v>
                </c:pt>
                <c:pt idx="286">
                  <c:v>-80.649585450655252</c:v>
                </c:pt>
                <c:pt idx="287">
                  <c:v>-71.688520400582377</c:v>
                </c:pt>
                <c:pt idx="288">
                  <c:v>-62.727455350509828</c:v>
                </c:pt>
                <c:pt idx="289">
                  <c:v>-58.246922825473227</c:v>
                </c:pt>
                <c:pt idx="290">
                  <c:v>-53.766390300436782</c:v>
                </c:pt>
                <c:pt idx="291">
                  <c:v>-47.045591512882289</c:v>
                </c:pt>
                <c:pt idx="292">
                  <c:v>-42.565058987845681</c:v>
                </c:pt>
                <c:pt idx="293">
                  <c:v>-40.324792725327839</c:v>
                </c:pt>
                <c:pt idx="294">
                  <c:v>-33.603993937772884</c:v>
                </c:pt>
                <c:pt idx="295">
                  <c:v>-31.36372767525479</c:v>
                </c:pt>
                <c:pt idx="296">
                  <c:v>-27.779301655225755</c:v>
                </c:pt>
                <c:pt idx="297">
                  <c:v>-25.090982140203874</c:v>
                </c:pt>
                <c:pt idx="298">
                  <c:v>-22.402662625182014</c:v>
                </c:pt>
                <c:pt idx="299">
                  <c:v>-19.938369736412007</c:v>
                </c:pt>
                <c:pt idx="300">
                  <c:v>-17.922130100145594</c:v>
                </c:pt>
                <c:pt idx="301">
                  <c:v>-15.905890463879246</c:v>
                </c:pt>
                <c:pt idx="302">
                  <c:v>-14.337704080116497</c:v>
                </c:pt>
                <c:pt idx="303">
                  <c:v>-12.545491070101916</c:v>
                </c:pt>
                <c:pt idx="304">
                  <c:v>-11.201331312591028</c:v>
                </c:pt>
                <c:pt idx="305">
                  <c:v>-10.081198181331887</c:v>
                </c:pt>
                <c:pt idx="306">
                  <c:v>-73.704759841721639</c:v>
                </c:pt>
                <c:pt idx="307">
                  <c:v>5.1302097411666873E-8</c:v>
                </c:pt>
                <c:pt idx="308">
                  <c:v>6.7207987875545963E-8</c:v>
                </c:pt>
                <c:pt idx="309">
                  <c:v>8.2889851713173537E-8</c:v>
                </c:pt>
                <c:pt idx="310">
                  <c:v>1.0305224807583719E-7</c:v>
                </c:pt>
                <c:pt idx="311">
                  <c:v>1.3217570948857396E-7</c:v>
                </c:pt>
                <c:pt idx="312">
                  <c:v>1.6353943716382863E-7</c:v>
                </c:pt>
                <c:pt idx="313">
                  <c:v>2.0834476241419272E-7</c:v>
                </c:pt>
                <c:pt idx="314">
                  <c:v>2.5763062018959333E-7</c:v>
                </c:pt>
                <c:pt idx="315">
                  <c:v>3.248386080651394E-7</c:v>
                </c:pt>
                <c:pt idx="316">
                  <c:v>4.0548819351579433E-7</c:v>
                </c:pt>
                <c:pt idx="317">
                  <c:v>4.9509884401652188E-7</c:v>
                </c:pt>
                <c:pt idx="318">
                  <c:v>6.4967721613027911E-7</c:v>
                </c:pt>
                <c:pt idx="319">
                  <c:v>7.8409319188137146E-7</c:v>
                </c:pt>
                <c:pt idx="320">
                  <c:v>9.857171555080076E-7</c:v>
                </c:pt>
                <c:pt idx="321">
                  <c:v>1.2097437817598285E-6</c:v>
                </c:pt>
                <c:pt idx="322">
                  <c:v>1.5233810585123785E-6</c:v>
                </c:pt>
                <c:pt idx="323">
                  <c:v>1.8818236605152874E-6</c:v>
                </c:pt>
                <c:pt idx="324">
                  <c:v>2.3522795756441152E-6</c:v>
                </c:pt>
                <c:pt idx="325">
                  <c:v>2.88994347864848E-6</c:v>
                </c:pt>
                <c:pt idx="326">
                  <c:v>3.5844260200291192E-6</c:v>
                </c:pt>
                <c:pt idx="327">
                  <c:v>4.5029351876615865E-6</c:v>
                </c:pt>
                <c:pt idx="328">
                  <c:v>5.3766390300436864E-6</c:v>
                </c:pt>
                <c:pt idx="329">
                  <c:v>6.7207987875546025E-6</c:v>
                </c:pt>
                <c:pt idx="330">
                  <c:v>8.5130117975691604E-6</c:v>
                </c:pt>
                <c:pt idx="331">
                  <c:v>1.0081198181331911E-5</c:v>
                </c:pt>
                <c:pt idx="332">
                  <c:v>1.276951769635375E-5</c:v>
                </c:pt>
                <c:pt idx="333">
                  <c:v>1.5457837211375592E-5</c:v>
                </c:pt>
                <c:pt idx="334">
                  <c:v>1.9042263231404706E-5</c:v>
                </c:pt>
                <c:pt idx="335">
                  <c:v>2.3298769130189326E-5</c:v>
                </c:pt>
                <c:pt idx="336">
                  <c:v>2.8675408160232974E-5</c:v>
                </c:pt>
                <c:pt idx="337">
                  <c:v>3.4948153695283942E-5</c:v>
                </c:pt>
                <c:pt idx="338">
                  <c:v>4.3013112240349491E-5</c:v>
                </c:pt>
                <c:pt idx="339">
                  <c:v>5.152612403791867E-5</c:v>
                </c:pt>
                <c:pt idx="340">
                  <c:v>6.4967721613027907E-5</c:v>
                </c:pt>
                <c:pt idx="341">
                  <c:v>7.6169052925618825E-5</c:v>
                </c:pt>
                <c:pt idx="342">
                  <c:v>9.6331449288282478E-5</c:v>
                </c:pt>
                <c:pt idx="343">
                  <c:v>1.142535793884285E-4</c:v>
                </c:pt>
                <c:pt idx="344">
                  <c:v>1.4113677453864658E-4</c:v>
                </c:pt>
                <c:pt idx="345">
                  <c:v>1.6801996968886536E-4</c:v>
                </c:pt>
                <c:pt idx="346">
                  <c:v>2.0610449615167452E-4</c:v>
                </c:pt>
                <c:pt idx="347">
                  <c:v>2.4866955513952043E-4</c:v>
                </c:pt>
                <c:pt idx="348">
                  <c:v>3.0243594543995694E-4</c:v>
                </c:pt>
                <c:pt idx="349">
                  <c:v>3.6516340079046727E-4</c:v>
                </c:pt>
                <c:pt idx="350">
                  <c:v>4.4357271997860428E-4</c:v>
                </c:pt>
                <c:pt idx="351">
                  <c:v>5.3766390300436818E-4</c:v>
                </c:pt>
                <c:pt idx="352">
                  <c:v>6.2727455350509553E-4</c:v>
                </c:pt>
                <c:pt idx="353">
                  <c:v>7.6169052925619072E-4</c:v>
                </c:pt>
                <c:pt idx="354">
                  <c:v>9.4091183025764356E-4</c:v>
                </c:pt>
                <c:pt idx="355">
                  <c:v>1.0977304686339189E-3</c:v>
                </c:pt>
                <c:pt idx="356">
                  <c:v>1.3441597575109202E-3</c:v>
                </c:pt>
                <c:pt idx="357">
                  <c:v>1.5905890463879236E-3</c:v>
                </c:pt>
                <c:pt idx="358">
                  <c:v>1.9266289857656513E-3</c:v>
                </c:pt>
                <c:pt idx="359">
                  <c:v>2.2850715877685683E-3</c:v>
                </c:pt>
                <c:pt idx="360">
                  <c:v>3.7835607989196301E-5</c:v>
                </c:pt>
              </c:numCache>
            </c:numRef>
          </c:yVal>
          <c:smooth val="1"/>
          <c:extLst>
            <c:ext xmlns:c16="http://schemas.microsoft.com/office/drawing/2014/chart" uri="{C3380CC4-5D6E-409C-BE32-E72D297353CC}">
              <c16:uniqueId val="{00000001-5FED-4F10-B81F-0277397858CB}"/>
            </c:ext>
          </c:extLst>
        </c:ser>
        <c:ser>
          <c:idx val="2"/>
          <c:order val="2"/>
          <c:tx>
            <c:v>Velocity @ 6000 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(Inlet)'!$G$3:$G$363</c:f>
              <c:numCache>
                <c:formatCode>0.00E+00</c:formatCode>
                <c:ptCount val="361"/>
                <c:pt idx="0">
                  <c:v>4.9061831149148629E-3</c:v>
                </c:pt>
                <c:pt idx="1">
                  <c:v>5.8470949451725034E-3</c:v>
                </c:pt>
                <c:pt idx="2">
                  <c:v>7.0568387269323391E-3</c:v>
                </c:pt>
                <c:pt idx="3">
                  <c:v>8.0649585450655228E-3</c:v>
                </c:pt>
                <c:pt idx="4">
                  <c:v>1.0081198181331902E-2</c:v>
                </c:pt>
                <c:pt idx="5">
                  <c:v>1.1425357938842815E-2</c:v>
                </c:pt>
                <c:pt idx="6">
                  <c:v>1.4113677453864694E-2</c:v>
                </c:pt>
                <c:pt idx="7">
                  <c:v>1.6465957029508798E-2</c:v>
                </c:pt>
                <c:pt idx="8">
                  <c:v>1.9154276544530623E-2</c:v>
                </c:pt>
                <c:pt idx="9">
                  <c:v>2.3186755817063382E-2</c:v>
                </c:pt>
                <c:pt idx="10">
                  <c:v>2.7219235089596144E-2</c:v>
                </c:pt>
                <c:pt idx="11">
                  <c:v>3.192379424088438E-2</c:v>
                </c:pt>
                <c:pt idx="12">
                  <c:v>3.7636473210305797E-2</c:v>
                </c:pt>
                <c:pt idx="13">
                  <c:v>4.4693311937238106E-2</c:v>
                </c:pt>
                <c:pt idx="14">
                  <c:v>5.3094310421681397E-2</c:v>
                </c:pt>
                <c:pt idx="15">
                  <c:v>6.0487189087991326E-2</c:v>
                </c:pt>
                <c:pt idx="16">
                  <c:v>7.0568387269323449E-2</c:v>
                </c:pt>
                <c:pt idx="17">
                  <c:v>8.7370384238209794E-2</c:v>
                </c:pt>
                <c:pt idx="18">
                  <c:v>9.7451582419541855E-2</c:v>
                </c:pt>
                <c:pt idx="19">
                  <c:v>0.11761397878220575</c:v>
                </c:pt>
                <c:pt idx="20">
                  <c:v>0.1344159757510919</c:v>
                </c:pt>
                <c:pt idx="21">
                  <c:v>0.1579387715075333</c:v>
                </c:pt>
                <c:pt idx="22">
                  <c:v>0.18482196665775172</c:v>
                </c:pt>
                <c:pt idx="23">
                  <c:v>0.21506556120174725</c:v>
                </c:pt>
                <c:pt idx="24">
                  <c:v>0.24866955513952055</c:v>
                </c:pt>
                <c:pt idx="25">
                  <c:v>0.2923547472586252</c:v>
                </c:pt>
                <c:pt idx="26">
                  <c:v>0.33940033877150777</c:v>
                </c:pt>
                <c:pt idx="27">
                  <c:v>0.38980632967816697</c:v>
                </c:pt>
                <c:pt idx="28">
                  <c:v>0.45701431755371352</c:v>
                </c:pt>
                <c:pt idx="29">
                  <c:v>0.53766390300436662</c:v>
                </c:pt>
                <c:pt idx="30">
                  <c:v>0.60487189087991422</c:v>
                </c:pt>
                <c:pt idx="31">
                  <c:v>0.70568387269323452</c:v>
                </c:pt>
                <c:pt idx="32">
                  <c:v>0.80649585450655192</c:v>
                </c:pt>
                <c:pt idx="33">
                  <c:v>0.94091183025764413</c:v>
                </c:pt>
                <c:pt idx="34">
                  <c:v>1.0753278060087401</c:v>
                </c:pt>
                <c:pt idx="35">
                  <c:v>1.2433477756975992</c:v>
                </c:pt>
                <c:pt idx="36">
                  <c:v>1.411367745386469</c:v>
                </c:pt>
                <c:pt idx="37">
                  <c:v>1.6465957029508795</c:v>
                </c:pt>
                <c:pt idx="38">
                  <c:v>1.8818236605152903</c:v>
                </c:pt>
                <c:pt idx="39">
                  <c:v>2.1506556120174727</c:v>
                </c:pt>
                <c:pt idx="40">
                  <c:v>2.4530915574574288</c:v>
                </c:pt>
                <c:pt idx="41">
                  <c:v>2.7891314968351604</c:v>
                </c:pt>
                <c:pt idx="42">
                  <c:v>3.2259834180262077</c:v>
                </c:pt>
                <c:pt idx="43">
                  <c:v>3.662835339217263</c:v>
                </c:pt>
                <c:pt idx="44">
                  <c:v>4.1668952482838577</c:v>
                </c:pt>
                <c:pt idx="45">
                  <c:v>4.8053711331015325</c:v>
                </c:pt>
                <c:pt idx="46">
                  <c:v>5.3766390300437177</c:v>
                </c:pt>
                <c:pt idx="47">
                  <c:v>6.0487189087991382</c:v>
                </c:pt>
                <c:pt idx="48">
                  <c:v>7.0568387269323125</c:v>
                </c:pt>
                <c:pt idx="49">
                  <c:v>7.7289186056878032</c:v>
                </c:pt>
                <c:pt idx="50">
                  <c:v>9.0730783631987304</c:v>
                </c:pt>
                <c:pt idx="51">
                  <c:v>10.081198181331898</c:v>
                </c:pt>
                <c:pt idx="52">
                  <c:v>11.425357938842817</c:v>
                </c:pt>
                <c:pt idx="53">
                  <c:v>12.769517696353752</c:v>
                </c:pt>
                <c:pt idx="54">
                  <c:v>14.785757332620147</c:v>
                </c:pt>
                <c:pt idx="55">
                  <c:v>16.129917090131052</c:v>
                </c:pt>
                <c:pt idx="56">
                  <c:v>18.482196665775128</c:v>
                </c:pt>
                <c:pt idx="57">
                  <c:v>20.834476241419317</c:v>
                </c:pt>
                <c:pt idx="58">
                  <c:v>23.186755817063379</c:v>
                </c:pt>
                <c:pt idx="59">
                  <c:v>25.875075332085217</c:v>
                </c:pt>
                <c:pt idx="60">
                  <c:v>29.235474725862549</c:v>
                </c:pt>
                <c:pt idx="61">
                  <c:v>32.595874119639845</c:v>
                </c:pt>
                <c:pt idx="62">
                  <c:v>36.628353392172578</c:v>
                </c:pt>
                <c:pt idx="63">
                  <c:v>41.668952482838442</c:v>
                </c:pt>
                <c:pt idx="64">
                  <c:v>43.685192119105103</c:v>
                </c:pt>
                <c:pt idx="65">
                  <c:v>50.405990906659639</c:v>
                </c:pt>
                <c:pt idx="66">
                  <c:v>57.126789694213926</c:v>
                </c:pt>
                <c:pt idx="67">
                  <c:v>63.847588481768838</c:v>
                </c:pt>
                <c:pt idx="68">
                  <c:v>67.20798787554611</c:v>
                </c:pt>
                <c:pt idx="69">
                  <c:v>77.289186056878094</c:v>
                </c:pt>
                <c:pt idx="70">
                  <c:v>87.370384238209709</c:v>
                </c:pt>
                <c:pt idx="71">
                  <c:v>94.091183025764366</c:v>
                </c:pt>
                <c:pt idx="72">
                  <c:v>104.17238120709649</c:v>
                </c:pt>
                <c:pt idx="73">
                  <c:v>114.25357938842822</c:v>
                </c:pt>
                <c:pt idx="74">
                  <c:v>127.69517696353729</c:v>
                </c:pt>
                <c:pt idx="75">
                  <c:v>141.13677453864713</c:v>
                </c:pt>
                <c:pt idx="76">
                  <c:v>154.57837211375568</c:v>
                </c:pt>
                <c:pt idx="77">
                  <c:v>168.95080032094148</c:v>
                </c:pt>
                <c:pt idx="78">
                  <c:v>186.39799397343302</c:v>
                </c:pt>
                <c:pt idx="79">
                  <c:v>204.48366351074267</c:v>
                </c:pt>
                <c:pt idx="80">
                  <c:v>224.0747919764645</c:v>
                </c:pt>
                <c:pt idx="81">
                  <c:v>245.26547055362414</c:v>
                </c:pt>
                <c:pt idx="82">
                  <c:v>268.16323202282257</c:v>
                </c:pt>
                <c:pt idx="83">
                  <c:v>292.86888836587292</c:v>
                </c:pt>
                <c:pt idx="84">
                  <c:v>319.51013475973974</c:v>
                </c:pt>
                <c:pt idx="85">
                  <c:v>348.1373771953281</c:v>
                </c:pt>
                <c:pt idx="86">
                  <c:v>378.95223963626648</c:v>
                </c:pt>
                <c:pt idx="87">
                  <c:v>412.01856967103612</c:v>
                </c:pt>
                <c:pt idx="88">
                  <c:v>447.43717928144889</c:v>
                </c:pt>
                <c:pt idx="89">
                  <c:v>485.37608843719471</c:v>
                </c:pt>
                <c:pt idx="90">
                  <c:v>525.93610912008501</c:v>
                </c:pt>
                <c:pt idx="91">
                  <c:v>569.21805331193434</c:v>
                </c:pt>
                <c:pt idx="92">
                  <c:v>615.38994098243688</c:v>
                </c:pt>
                <c:pt idx="93">
                  <c:v>664.51898011946389</c:v>
                </c:pt>
                <c:pt idx="94">
                  <c:v>716.73958669875799</c:v>
                </c:pt>
                <c:pt idx="95">
                  <c:v>772.2197806900258</c:v>
                </c:pt>
                <c:pt idx="96">
                  <c:v>830.9931660871888</c:v>
                </c:pt>
                <c:pt idx="97">
                  <c:v>893.22776285994519</c:v>
                </c:pt>
                <c:pt idx="98">
                  <c:v>959.02438299010259</c:v>
                </c:pt>
                <c:pt idx="99">
                  <c:v>1028.4166304716064</c:v>
                </c:pt>
                <c:pt idx="100">
                  <c:v>1101.6061292680756</c:v>
                </c:pt>
                <c:pt idx="101">
                  <c:v>1178.5592753855747</c:v>
                </c:pt>
                <c:pt idx="102">
                  <c:v>1259.444088793799</c:v>
                </c:pt>
                <c:pt idx="103">
                  <c:v>1344.3277774806074</c:v>
                </c:pt>
                <c:pt idx="104">
                  <c:v>1433.1767374520848</c:v>
                </c:pt>
                <c:pt idx="105">
                  <c:v>1526.0917806900211</c:v>
                </c:pt>
                <c:pt idx="106">
                  <c:v>1623.1401151823138</c:v>
                </c:pt>
                <c:pt idx="107">
                  <c:v>1724.2209289471321</c:v>
                </c:pt>
                <c:pt idx="108">
                  <c:v>1829.4686379602419</c:v>
                </c:pt>
                <c:pt idx="109">
                  <c:v>1938.7488262458774</c:v>
                </c:pt>
                <c:pt idx="110">
                  <c:v>2052.0614938040467</c:v>
                </c:pt>
                <c:pt idx="111">
                  <c:v>2169.373036640814</c:v>
                </c:pt>
                <c:pt idx="112">
                  <c:v>2290.481830792547</c:v>
                </c:pt>
                <c:pt idx="113">
                  <c:v>2415.7911241865149</c:v>
                </c:pt>
                <c:pt idx="114">
                  <c:v>2544.1583810288034</c:v>
                </c:pt>
                <c:pt idx="115">
                  <c:v>2676.2220772042351</c:v>
                </c:pt>
                <c:pt idx="116">
                  <c:v>2811.9822127128336</c:v>
                </c:pt>
                <c:pt idx="117">
                  <c:v>2950.7667076758571</c:v>
                </c:pt>
                <c:pt idx="118">
                  <c:v>3091.9034822144768</c:v>
                </c:pt>
                <c:pt idx="119">
                  <c:v>3236.4006561469482</c:v>
                </c:pt>
                <c:pt idx="120">
                  <c:v>3383.2501096549672</c:v>
                </c:pt>
                <c:pt idx="121">
                  <c:v>3531.4437229205737</c:v>
                </c:pt>
                <c:pt idx="122">
                  <c:v>3682.3256557011705</c:v>
                </c:pt>
                <c:pt idx="123">
                  <c:v>3833.5436284211619</c:v>
                </c:pt>
                <c:pt idx="124">
                  <c:v>3986.7778407773626</c:v>
                </c:pt>
                <c:pt idx="125">
                  <c:v>4139.6760131942883</c:v>
                </c:pt>
                <c:pt idx="126">
                  <c:v>4293.2462654898591</c:v>
                </c:pt>
                <c:pt idx="127">
                  <c:v>4446.144437906737</c:v>
                </c:pt>
                <c:pt idx="128">
                  <c:v>4598.3705304448886</c:v>
                </c:pt>
                <c:pt idx="129">
                  <c:v>4749.2524632254299</c:v>
                </c:pt>
                <c:pt idx="130">
                  <c:v>4897.782116430415</c:v>
                </c:pt>
                <c:pt idx="131">
                  <c:v>5044.2955299991436</c:v>
                </c:pt>
                <c:pt idx="132">
                  <c:v>5187.4485441739871</c:v>
                </c:pt>
                <c:pt idx="133">
                  <c:v>5326.9051190158089</c:v>
                </c:pt>
                <c:pt idx="134">
                  <c:v>5461.9931746456259</c:v>
                </c:pt>
                <c:pt idx="135">
                  <c:v>5592.7127110635656</c:v>
                </c:pt>
                <c:pt idx="136">
                  <c:v>5717.0474886332931</c:v>
                </c:pt>
                <c:pt idx="137">
                  <c:v>5835.6695872337077</c:v>
                </c:pt>
                <c:pt idx="138">
                  <c:v>5947.2348471070563</c:v>
                </c:pt>
                <c:pt idx="139">
                  <c:v>6051.74326825353</c:v>
                </c:pt>
                <c:pt idx="140">
                  <c:v>6147.5146509762017</c:v>
                </c:pt>
                <c:pt idx="141">
                  <c:v>6234.8850352144036</c:v>
                </c:pt>
                <c:pt idx="142">
                  <c:v>6312.5102612106684</c:v>
                </c:pt>
                <c:pt idx="143">
                  <c:v>6380.7263689042948</c:v>
                </c:pt>
                <c:pt idx="144">
                  <c:v>6437.8531585986284</c:v>
                </c:pt>
                <c:pt idx="145">
                  <c:v>6483.8906302932846</c:v>
                </c:pt>
                <c:pt idx="146">
                  <c:v>6518.1667041098272</c:v>
                </c:pt>
                <c:pt idx="147">
                  <c:v>6540.3453401087963</c:v>
                </c:pt>
                <c:pt idx="148">
                  <c:v>6549.4184184719443</c:v>
                </c:pt>
                <c:pt idx="149">
                  <c:v>6546.0580190781566</c:v>
                </c:pt>
                <c:pt idx="150">
                  <c:v>6528.247902291223</c:v>
                </c:pt>
                <c:pt idx="151">
                  <c:v>6497.3322278683736</c:v>
                </c:pt>
                <c:pt idx="152">
                  <c:v>6451.2947561736528</c:v>
                </c:pt>
                <c:pt idx="153">
                  <c:v>6391.4796469644489</c:v>
                </c:pt>
                <c:pt idx="154">
                  <c:v>6316.2067005438839</c:v>
                </c:pt>
                <c:pt idx="155">
                  <c:v>6226.4840367299175</c:v>
                </c:pt>
                <c:pt idx="156">
                  <c:v>6121.3035357047193</c:v>
                </c:pt>
                <c:pt idx="157">
                  <c:v>6001.6733172863114</c:v>
                </c:pt>
                <c:pt idx="158">
                  <c:v>5866.2492217169874</c:v>
                </c:pt>
                <c:pt idx="159">
                  <c:v>5716.0393688151889</c:v>
                </c:pt>
                <c:pt idx="160">
                  <c:v>5551.0437585806894</c:v>
                </c:pt>
                <c:pt idx="161">
                  <c:v>5371.5984309530459</c:v>
                </c:pt>
                <c:pt idx="162">
                  <c:v>5177.3673459927031</c:v>
                </c:pt>
                <c:pt idx="163">
                  <c:v>4969.0225835784504</c:v>
                </c:pt>
                <c:pt idx="164">
                  <c:v>4747.2362235892688</c:v>
                </c:pt>
                <c:pt idx="165">
                  <c:v>4512.3443059641704</c:v>
                </c:pt>
                <c:pt idx="166">
                  <c:v>4264.3468307033454</c:v>
                </c:pt>
                <c:pt idx="167">
                  <c:v>4004.2519176250762</c:v>
                </c:pt>
                <c:pt idx="168">
                  <c:v>3732.7316466078314</c:v>
                </c:pt>
                <c:pt idx="169">
                  <c:v>3450.7941374699558</c:v>
                </c:pt>
                <c:pt idx="170">
                  <c:v>3158.103350271766</c:v>
                </c:pt>
                <c:pt idx="171">
                  <c:v>2856.3394847107802</c:v>
                </c:pt>
                <c:pt idx="172">
                  <c:v>2546.1746206650841</c:v>
                </c:pt>
                <c:pt idx="173">
                  <c:v>2228.6168779530867</c:v>
                </c:pt>
                <c:pt idx="174">
                  <c:v>1904.0022965142143</c:v>
                </c:pt>
                <c:pt idx="175">
                  <c:v>1572.6669162877656</c:v>
                </c:pt>
                <c:pt idx="176">
                  <c:v>1239.9873763038656</c:v>
                </c:pt>
                <c:pt idx="177">
                  <c:v>900.58703753232544</c:v>
                </c:pt>
                <c:pt idx="178">
                  <c:v>557.82629936702938</c:v>
                </c:pt>
                <c:pt idx="179">
                  <c:v>218.42596059548924</c:v>
                </c:pt>
                <c:pt idx="180">
                  <c:v>-127.69517696349908</c:v>
                </c:pt>
                <c:pt idx="181">
                  <c:v>-473.8163145226153</c:v>
                </c:pt>
                <c:pt idx="182">
                  <c:v>-809.85625390033533</c:v>
                </c:pt>
                <c:pt idx="183">
                  <c:v>-1152.6169920656316</c:v>
                </c:pt>
                <c:pt idx="184">
                  <c:v>-1489.665051261504</c:v>
                </c:pt>
                <c:pt idx="185">
                  <c:v>-1819.9923116698003</c:v>
                </c:pt>
                <c:pt idx="186">
                  <c:v>-2145.951052866124</c:v>
                </c:pt>
                <c:pt idx="187">
                  <c:v>-2465.1889952750635</c:v>
                </c:pt>
                <c:pt idx="188">
                  <c:v>-2777.7061388962993</c:v>
                </c:pt>
                <c:pt idx="189">
                  <c:v>-3081.4862440937814</c:v>
                </c:pt>
                <c:pt idx="190">
                  <c:v>-3376.5293108674468</c:v>
                </c:pt>
                <c:pt idx="191">
                  <c:v>-3661.4911794597801</c:v>
                </c:pt>
                <c:pt idx="192">
                  <c:v>-3935.6997699919275</c:v>
                </c:pt>
                <c:pt idx="193">
                  <c:v>-4198.8190425247822</c:v>
                </c:pt>
                <c:pt idx="194">
                  <c:v>-4449.8408772398716</c:v>
                </c:pt>
                <c:pt idx="195">
                  <c:v>-4688.0931942587267</c:v>
                </c:pt>
                <c:pt idx="196">
                  <c:v>-4913.5759935812184</c:v>
                </c:pt>
                <c:pt idx="197">
                  <c:v>-5125.2811553890679</c:v>
                </c:pt>
                <c:pt idx="198">
                  <c:v>-5322.8726397432629</c:v>
                </c:pt>
                <c:pt idx="199">
                  <c:v>-5506.3504466435161</c:v>
                </c:pt>
                <c:pt idx="200">
                  <c:v>-5675.378536150497</c:v>
                </c:pt>
                <c:pt idx="201">
                  <c:v>-5828.9487884460841</c:v>
                </c:pt>
                <c:pt idx="202">
                  <c:v>-5968.4053632878577</c:v>
                </c:pt>
                <c:pt idx="203">
                  <c:v>-6092.0680609788742</c:v>
                </c:pt>
                <c:pt idx="204">
                  <c:v>-6200.9450013372561</c:v>
                </c:pt>
                <c:pt idx="205">
                  <c:v>-6294.7001444236403</c:v>
                </c:pt>
                <c:pt idx="206">
                  <c:v>-6373.3334902380248</c:v>
                </c:pt>
                <c:pt idx="207">
                  <c:v>-6437.5171186592015</c:v>
                </c:pt>
                <c:pt idx="208">
                  <c:v>-6486.5789498082831</c:v>
                </c:pt>
                <c:pt idx="209">
                  <c:v>-6521.8631434430099</c:v>
                </c:pt>
                <c:pt idx="210">
                  <c:v>-6542.6976196844325</c:v>
                </c:pt>
                <c:pt idx="211">
                  <c:v>-6550.0904983507344</c:v>
                </c:pt>
                <c:pt idx="212">
                  <c:v>-6543.7057395024885</c:v>
                </c:pt>
                <c:pt idx="213">
                  <c:v>-6525.2235428367658</c:v>
                </c:pt>
                <c:pt idx="214">
                  <c:v>-6493.9718284747132</c:v>
                </c:pt>
                <c:pt idx="215">
                  <c:v>-6450.6226762948309</c:v>
                </c:pt>
                <c:pt idx="216">
                  <c:v>-6396.1842061157522</c:v>
                </c:pt>
                <c:pt idx="217">
                  <c:v>-6330.9924578764549</c:v>
                </c:pt>
                <c:pt idx="218">
                  <c:v>-6255.7195114557944</c:v>
                </c:pt>
                <c:pt idx="219">
                  <c:v>-6171.0374467326228</c:v>
                </c:pt>
                <c:pt idx="220">
                  <c:v>-6076.9462637069082</c:v>
                </c:pt>
                <c:pt idx="221">
                  <c:v>-5974.7901221360544</c:v>
                </c:pt>
                <c:pt idx="222">
                  <c:v>-5864.9050619595364</c:v>
                </c:pt>
                <c:pt idx="223">
                  <c:v>-5748.2992029954257</c:v>
                </c:pt>
                <c:pt idx="224">
                  <c:v>-5624.9725452438197</c:v>
                </c:pt>
                <c:pt idx="225">
                  <c:v>-5496.2692484621684</c:v>
                </c:pt>
                <c:pt idx="226">
                  <c:v>-5361.8532727110605</c:v>
                </c:pt>
                <c:pt idx="227">
                  <c:v>-5223.7408576268026</c:v>
                </c:pt>
                <c:pt idx="228">
                  <c:v>-5081.2599233306519</c:v>
                </c:pt>
                <c:pt idx="229">
                  <c:v>-4935.7546295801085</c:v>
                </c:pt>
                <c:pt idx="230">
                  <c:v>-4787.2249763751388</c:v>
                </c:pt>
                <c:pt idx="231">
                  <c:v>-4637.3511634126871</c:v>
                </c:pt>
                <c:pt idx="232">
                  <c:v>-4485.4611108139452</c:v>
                </c:pt>
                <c:pt idx="233">
                  <c:v>-4332.5629383970836</c:v>
                </c:pt>
                <c:pt idx="234">
                  <c:v>-4178.9926861014646</c:v>
                </c:pt>
                <c:pt idx="235">
                  <c:v>-4026.0945136845871</c:v>
                </c:pt>
                <c:pt idx="236">
                  <c:v>-3872.8603013283387</c:v>
                </c:pt>
                <c:pt idx="237">
                  <c:v>-3720.9702487295895</c:v>
                </c:pt>
                <c:pt idx="238">
                  <c:v>-3570.0883159489927</c:v>
                </c:pt>
                <c:pt idx="239">
                  <c:v>-3420.8865828653375</c:v>
                </c:pt>
                <c:pt idx="240">
                  <c:v>-3273.701089417812</c:v>
                </c:pt>
                <c:pt idx="241">
                  <c:v>-3128.8678755460573</c:v>
                </c:pt>
                <c:pt idx="242">
                  <c:v>-2986.7229811892539</c:v>
                </c:pt>
                <c:pt idx="243">
                  <c:v>-2847.2664063475045</c:v>
                </c:pt>
                <c:pt idx="244">
                  <c:v>-2710.8341909601882</c:v>
                </c:pt>
                <c:pt idx="245">
                  <c:v>-2577.7623749665645</c:v>
                </c:pt>
                <c:pt idx="246">
                  <c:v>-2448.3869983061313</c:v>
                </c:pt>
                <c:pt idx="247">
                  <c:v>-2322.2712090576797</c:v>
                </c:pt>
                <c:pt idx="248">
                  <c:v>-2200.1206910938749</c:v>
                </c:pt>
                <c:pt idx="249">
                  <c:v>-2081.7674244450395</c:v>
                </c:pt>
                <c:pt idx="250">
                  <c:v>-1967.4466370687301</c:v>
                </c:pt>
                <c:pt idx="251">
                  <c:v>-1857.1247249710304</c:v>
                </c:pt>
                <c:pt idx="252">
                  <c:v>-1750.8688961397881</c:v>
                </c:pt>
                <c:pt idx="253">
                  <c:v>-1648.6791505750191</c:v>
                </c:pt>
                <c:pt idx="254">
                  <c:v>-1550.5890922706587</c:v>
                </c:pt>
                <c:pt idx="255">
                  <c:v>-1456.6323252206503</c:v>
                </c:pt>
                <c:pt idx="256">
                  <c:v>-1366.7416414371071</c:v>
                </c:pt>
                <c:pt idx="257">
                  <c:v>-1280.8498329321562</c:v>
                </c:pt>
                <c:pt idx="258">
                  <c:v>-1198.9568997057995</c:v>
                </c:pt>
                <c:pt idx="259">
                  <c:v>-1120.9956337701722</c:v>
                </c:pt>
                <c:pt idx="260">
                  <c:v>-1046.831619149506</c:v>
                </c:pt>
                <c:pt idx="261">
                  <c:v>-976.46485584380719</c:v>
                </c:pt>
                <c:pt idx="262">
                  <c:v>-909.76092787733171</c:v>
                </c:pt>
                <c:pt idx="263">
                  <c:v>-846.65262726219078</c:v>
                </c:pt>
                <c:pt idx="264">
                  <c:v>-786.97193402870687</c:v>
                </c:pt>
                <c:pt idx="265">
                  <c:v>-730.65164018899713</c:v>
                </c:pt>
                <c:pt idx="266">
                  <c:v>-677.62453775519134</c:v>
                </c:pt>
                <c:pt idx="267">
                  <c:v>-619.0527763216553</c:v>
                </c:pt>
                <c:pt idx="268">
                  <c:v>-604.87189087991749</c:v>
                </c:pt>
                <c:pt idx="269">
                  <c:v>-537.66390300436785</c:v>
                </c:pt>
                <c:pt idx="270">
                  <c:v>-470.45591512882226</c:v>
                </c:pt>
                <c:pt idx="271">
                  <c:v>-470.45591512882226</c:v>
                </c:pt>
                <c:pt idx="272">
                  <c:v>-403.24792725327563</c:v>
                </c:pt>
                <c:pt idx="273">
                  <c:v>-403.24792725327615</c:v>
                </c:pt>
                <c:pt idx="274">
                  <c:v>-336.039939377731</c:v>
                </c:pt>
                <c:pt idx="275">
                  <c:v>-342.7607381652852</c:v>
                </c:pt>
                <c:pt idx="276">
                  <c:v>-299.07554604617917</c:v>
                </c:pt>
                <c:pt idx="277">
                  <c:v>-275.55275028973909</c:v>
                </c:pt>
                <c:pt idx="278">
                  <c:v>-252.02995453329751</c:v>
                </c:pt>
                <c:pt idx="279">
                  <c:v>-228.5071587768567</c:v>
                </c:pt>
                <c:pt idx="280">
                  <c:v>-208.34476241419299</c:v>
                </c:pt>
                <c:pt idx="281">
                  <c:v>-191.54276544530606</c:v>
                </c:pt>
                <c:pt idx="282">
                  <c:v>-174.74076847641967</c:v>
                </c:pt>
                <c:pt idx="283">
                  <c:v>-157.93877150753326</c:v>
                </c:pt>
                <c:pt idx="284">
                  <c:v>-144.4971739324242</c:v>
                </c:pt>
                <c:pt idx="285">
                  <c:v>-127.69517696353729</c:v>
                </c:pt>
                <c:pt idx="286">
                  <c:v>-120.97437817598289</c:v>
                </c:pt>
                <c:pt idx="287">
                  <c:v>-107.53278060087356</c:v>
                </c:pt>
                <c:pt idx="288">
                  <c:v>-94.091183025764749</c:v>
                </c:pt>
                <c:pt idx="289">
                  <c:v>-87.370384238209837</c:v>
                </c:pt>
                <c:pt idx="290">
                  <c:v>-80.649585450655181</c:v>
                </c:pt>
                <c:pt idx="291">
                  <c:v>-70.568387269323438</c:v>
                </c:pt>
                <c:pt idx="292">
                  <c:v>-63.847588481768526</c:v>
                </c:pt>
                <c:pt idx="293">
                  <c:v>-60.487189087991759</c:v>
                </c:pt>
                <c:pt idx="294">
                  <c:v>-50.405990906659326</c:v>
                </c:pt>
                <c:pt idx="295">
                  <c:v>-47.045591512882183</c:v>
                </c:pt>
                <c:pt idx="296">
                  <c:v>-41.668952482838634</c:v>
                </c:pt>
                <c:pt idx="297">
                  <c:v>-37.636473210305809</c:v>
                </c:pt>
                <c:pt idx="298">
                  <c:v>-33.603993937773019</c:v>
                </c:pt>
                <c:pt idx="299">
                  <c:v>-29.907554604618007</c:v>
                </c:pt>
                <c:pt idx="300">
                  <c:v>-26.883195150218391</c:v>
                </c:pt>
                <c:pt idx="301">
                  <c:v>-23.858835695818868</c:v>
                </c:pt>
                <c:pt idx="302">
                  <c:v>-21.506556120174746</c:v>
                </c:pt>
                <c:pt idx="303">
                  <c:v>-18.818236605152876</c:v>
                </c:pt>
                <c:pt idx="304">
                  <c:v>-16.801996968886542</c:v>
                </c:pt>
                <c:pt idx="305">
                  <c:v>-15.12179727199783</c:v>
                </c:pt>
                <c:pt idx="306">
                  <c:v>-110.55713976258247</c:v>
                </c:pt>
                <c:pt idx="307">
                  <c:v>7.6953146117500306E-8</c:v>
                </c:pt>
                <c:pt idx="308">
                  <c:v>1.0081198181331895E-7</c:v>
                </c:pt>
                <c:pt idx="309">
                  <c:v>1.243347775697603E-7</c:v>
                </c:pt>
                <c:pt idx="310">
                  <c:v>1.5457837211375578E-7</c:v>
                </c:pt>
                <c:pt idx="311">
                  <c:v>1.9826356423286097E-7</c:v>
                </c:pt>
                <c:pt idx="312">
                  <c:v>2.4530915574574297E-7</c:v>
                </c:pt>
                <c:pt idx="313">
                  <c:v>3.1251714362128909E-7</c:v>
                </c:pt>
                <c:pt idx="314">
                  <c:v>3.8644593028439002E-7</c:v>
                </c:pt>
                <c:pt idx="315">
                  <c:v>4.8725791209770915E-7</c:v>
                </c:pt>
                <c:pt idx="316">
                  <c:v>6.0823229027369147E-7</c:v>
                </c:pt>
                <c:pt idx="317">
                  <c:v>7.4264826602478276E-7</c:v>
                </c:pt>
                <c:pt idx="318">
                  <c:v>9.7451582419541872E-7</c:v>
                </c:pt>
                <c:pt idx="319">
                  <c:v>1.1761397878220572E-6</c:v>
                </c:pt>
                <c:pt idx="320">
                  <c:v>1.4785757332620115E-6</c:v>
                </c:pt>
                <c:pt idx="321">
                  <c:v>1.8146156726397427E-6</c:v>
                </c:pt>
                <c:pt idx="322">
                  <c:v>2.2850715877685675E-6</c:v>
                </c:pt>
                <c:pt idx="323">
                  <c:v>2.822735490772931E-6</c:v>
                </c:pt>
                <c:pt idx="324">
                  <c:v>3.5284193634661726E-6</c:v>
                </c:pt>
                <c:pt idx="325">
                  <c:v>4.3349152179727193E-6</c:v>
                </c:pt>
                <c:pt idx="326">
                  <c:v>5.3766390300436788E-6</c:v>
                </c:pt>
                <c:pt idx="327">
                  <c:v>6.7544027814923793E-6</c:v>
                </c:pt>
                <c:pt idx="328">
                  <c:v>8.0649585450655287E-6</c:v>
                </c:pt>
                <c:pt idx="329">
                  <c:v>1.0081198181331904E-5</c:v>
                </c:pt>
                <c:pt idx="330">
                  <c:v>1.276951769635374E-5</c:v>
                </c:pt>
                <c:pt idx="331">
                  <c:v>1.5121797271997866E-5</c:v>
                </c:pt>
                <c:pt idx="332">
                  <c:v>1.9154276544530626E-5</c:v>
                </c:pt>
                <c:pt idx="333">
                  <c:v>2.318675581706339E-5</c:v>
                </c:pt>
                <c:pt idx="334">
                  <c:v>2.8563394847107061E-5</c:v>
                </c:pt>
                <c:pt idx="335">
                  <c:v>3.4948153695283989E-5</c:v>
                </c:pt>
                <c:pt idx="336">
                  <c:v>4.3013112240349457E-5</c:v>
                </c:pt>
                <c:pt idx="337">
                  <c:v>5.242223054292591E-5</c:v>
                </c:pt>
                <c:pt idx="338">
                  <c:v>6.451966836052423E-5</c:v>
                </c:pt>
                <c:pt idx="339">
                  <c:v>7.7289186056878005E-5</c:v>
                </c:pt>
                <c:pt idx="340">
                  <c:v>9.7451582419541861E-5</c:v>
                </c:pt>
                <c:pt idx="341">
                  <c:v>1.1425357938842824E-4</c:v>
                </c:pt>
                <c:pt idx="342">
                  <c:v>1.4449717393242372E-4</c:v>
                </c:pt>
                <c:pt idx="343">
                  <c:v>1.7138036908264276E-4</c:v>
                </c:pt>
                <c:pt idx="344">
                  <c:v>2.1170516180796985E-4</c:v>
                </c:pt>
                <c:pt idx="345">
                  <c:v>2.5202995453329802E-4</c:v>
                </c:pt>
                <c:pt idx="346">
                  <c:v>3.0915674422751175E-4</c:v>
                </c:pt>
                <c:pt idx="347">
                  <c:v>3.7300433270928067E-4</c:v>
                </c:pt>
                <c:pt idx="348">
                  <c:v>4.5365391815993538E-4</c:v>
                </c:pt>
                <c:pt idx="349">
                  <c:v>5.4774510118570086E-4</c:v>
                </c:pt>
                <c:pt idx="350">
                  <c:v>6.6535907996790645E-4</c:v>
                </c:pt>
                <c:pt idx="351">
                  <c:v>8.0649585450655217E-4</c:v>
                </c:pt>
                <c:pt idx="352">
                  <c:v>9.4091183025764324E-4</c:v>
                </c:pt>
                <c:pt idx="353">
                  <c:v>1.1425357938842861E-3</c:v>
                </c:pt>
                <c:pt idx="354">
                  <c:v>1.4113677453864654E-3</c:v>
                </c:pt>
                <c:pt idx="355">
                  <c:v>1.6465957029508783E-3</c:v>
                </c:pt>
                <c:pt idx="356">
                  <c:v>2.0162396362663807E-3</c:v>
                </c:pt>
                <c:pt idx="357">
                  <c:v>2.3858835695818857E-3</c:v>
                </c:pt>
                <c:pt idx="358">
                  <c:v>2.8899434786484766E-3</c:v>
                </c:pt>
                <c:pt idx="359">
                  <c:v>3.4276073816528526E-3</c:v>
                </c:pt>
                <c:pt idx="360">
                  <c:v>5.6753411983794448E-5</c:v>
                </c:pt>
              </c:numCache>
            </c:numRef>
          </c:yVal>
          <c:smooth val="1"/>
          <c:extLst>
            <c:ext xmlns:c16="http://schemas.microsoft.com/office/drawing/2014/chart" uri="{C3380CC4-5D6E-409C-BE32-E72D297353CC}">
              <c16:uniqueId val="{00000002-5FED-4F10-B81F-0277397858CB}"/>
            </c:ext>
          </c:extLst>
        </c:ser>
        <c:ser>
          <c:idx val="3"/>
          <c:order val="3"/>
          <c:tx>
            <c:v>Velocity @ 8000 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(Inlet)'!$H$3:$H$363</c:f>
              <c:numCache>
                <c:formatCode>0.00E+00</c:formatCode>
                <c:ptCount val="361"/>
                <c:pt idx="0">
                  <c:v>6.5415774865531509E-3</c:v>
                </c:pt>
                <c:pt idx="1">
                  <c:v>7.7961265935633378E-3</c:v>
                </c:pt>
                <c:pt idx="2">
                  <c:v>9.4091183025764528E-3</c:v>
                </c:pt>
                <c:pt idx="3">
                  <c:v>1.0753278060087362E-2</c:v>
                </c:pt>
                <c:pt idx="4">
                  <c:v>1.3441597575109203E-2</c:v>
                </c:pt>
                <c:pt idx="5">
                  <c:v>1.5233810585123754E-2</c:v>
                </c:pt>
                <c:pt idx="6">
                  <c:v>1.8818236605152926E-2</c:v>
                </c:pt>
                <c:pt idx="7">
                  <c:v>2.1954609372678395E-2</c:v>
                </c:pt>
                <c:pt idx="8">
                  <c:v>2.5539035392707497E-2</c:v>
                </c:pt>
                <c:pt idx="9">
                  <c:v>3.0915674422751178E-2</c:v>
                </c:pt>
                <c:pt idx="10">
                  <c:v>3.6292313452794857E-2</c:v>
                </c:pt>
                <c:pt idx="11">
                  <c:v>4.2565058987845843E-2</c:v>
                </c:pt>
                <c:pt idx="12">
                  <c:v>5.0181964280407734E-2</c:v>
                </c:pt>
                <c:pt idx="13">
                  <c:v>5.9591082582984144E-2</c:v>
                </c:pt>
                <c:pt idx="14">
                  <c:v>7.0792413895575196E-2</c:v>
                </c:pt>
                <c:pt idx="15">
                  <c:v>8.0649585450655092E-2</c:v>
                </c:pt>
                <c:pt idx="16">
                  <c:v>9.4091183025764608E-2</c:v>
                </c:pt>
                <c:pt idx="17">
                  <c:v>0.11649384565094639</c:v>
                </c:pt>
                <c:pt idx="18">
                  <c:v>0.12993544322605582</c:v>
                </c:pt>
                <c:pt idx="19">
                  <c:v>0.15681863837627436</c:v>
                </c:pt>
                <c:pt idx="20">
                  <c:v>0.17922130100145589</c:v>
                </c:pt>
                <c:pt idx="21">
                  <c:v>0.21058502867671108</c:v>
                </c:pt>
                <c:pt idx="22">
                  <c:v>0.24642928887700227</c:v>
                </c:pt>
                <c:pt idx="23">
                  <c:v>0.28675408160232968</c:v>
                </c:pt>
                <c:pt idx="24">
                  <c:v>0.33155940685269403</c:v>
                </c:pt>
                <c:pt idx="25">
                  <c:v>0.38980632967816697</c:v>
                </c:pt>
                <c:pt idx="26">
                  <c:v>0.45253378502867703</c:v>
                </c:pt>
                <c:pt idx="27">
                  <c:v>0.51974177290422263</c:v>
                </c:pt>
                <c:pt idx="28">
                  <c:v>0.60935242340495133</c:v>
                </c:pt>
                <c:pt idx="29">
                  <c:v>0.71688520400582223</c:v>
                </c:pt>
                <c:pt idx="30">
                  <c:v>0.80649585450655226</c:v>
                </c:pt>
                <c:pt idx="31">
                  <c:v>0.94091183025764602</c:v>
                </c:pt>
                <c:pt idx="32">
                  <c:v>1.0753278060087359</c:v>
                </c:pt>
                <c:pt idx="33">
                  <c:v>1.2545491070101922</c:v>
                </c:pt>
                <c:pt idx="34">
                  <c:v>1.4337704080116536</c:v>
                </c:pt>
                <c:pt idx="35">
                  <c:v>1.6577970342634656</c:v>
                </c:pt>
                <c:pt idx="36">
                  <c:v>1.881823660515292</c:v>
                </c:pt>
                <c:pt idx="37">
                  <c:v>2.1954609372678395</c:v>
                </c:pt>
                <c:pt idx="38">
                  <c:v>2.509098214020387</c:v>
                </c:pt>
                <c:pt idx="39">
                  <c:v>2.8675408160232969</c:v>
                </c:pt>
                <c:pt idx="40">
                  <c:v>3.2707887432765714</c:v>
                </c:pt>
                <c:pt idx="41">
                  <c:v>3.7188419957802141</c:v>
                </c:pt>
                <c:pt idx="42">
                  <c:v>4.3013112240349436</c:v>
                </c:pt>
                <c:pt idx="43">
                  <c:v>4.8837804522896837</c:v>
                </c:pt>
                <c:pt idx="44">
                  <c:v>5.5558603310451433</c:v>
                </c:pt>
                <c:pt idx="45">
                  <c:v>6.4071615108020428</c:v>
                </c:pt>
                <c:pt idx="46">
                  <c:v>7.1688520400582902</c:v>
                </c:pt>
                <c:pt idx="47">
                  <c:v>8.064958545065517</c:v>
                </c:pt>
                <c:pt idx="48">
                  <c:v>9.4091183025764167</c:v>
                </c:pt>
                <c:pt idx="49">
                  <c:v>10.305224807583738</c:v>
                </c:pt>
                <c:pt idx="50">
                  <c:v>12.097437817598308</c:v>
                </c:pt>
                <c:pt idx="51">
                  <c:v>13.441597575109196</c:v>
                </c:pt>
                <c:pt idx="52">
                  <c:v>15.233810585123756</c:v>
                </c:pt>
                <c:pt idx="53">
                  <c:v>17.026023595138337</c:v>
                </c:pt>
                <c:pt idx="54">
                  <c:v>19.714343110160197</c:v>
                </c:pt>
                <c:pt idx="55">
                  <c:v>21.506556120174736</c:v>
                </c:pt>
                <c:pt idx="56">
                  <c:v>24.642928887700172</c:v>
                </c:pt>
                <c:pt idx="57">
                  <c:v>27.779301655225755</c:v>
                </c:pt>
                <c:pt idx="58">
                  <c:v>30.91567442275117</c:v>
                </c:pt>
                <c:pt idx="59">
                  <c:v>34.500100442780294</c:v>
                </c:pt>
                <c:pt idx="60">
                  <c:v>38.980632967816732</c:v>
                </c:pt>
                <c:pt idx="61">
                  <c:v>43.461165492853127</c:v>
                </c:pt>
                <c:pt idx="62">
                  <c:v>48.837804522896768</c:v>
                </c:pt>
                <c:pt idx="63">
                  <c:v>55.558603310451261</c:v>
                </c:pt>
                <c:pt idx="64">
                  <c:v>58.246922825473476</c:v>
                </c:pt>
                <c:pt idx="65">
                  <c:v>67.207987875546195</c:v>
                </c:pt>
                <c:pt idx="66">
                  <c:v>76.169052925618573</c:v>
                </c:pt>
                <c:pt idx="67">
                  <c:v>85.130117975691789</c:v>
                </c:pt>
                <c:pt idx="68">
                  <c:v>89.610650500728141</c:v>
                </c:pt>
                <c:pt idx="69">
                  <c:v>103.05224807583745</c:v>
                </c:pt>
                <c:pt idx="70">
                  <c:v>116.49384565094628</c:v>
                </c:pt>
                <c:pt idx="71">
                  <c:v>125.45491070101916</c:v>
                </c:pt>
                <c:pt idx="72">
                  <c:v>138.89650827612866</c:v>
                </c:pt>
                <c:pt idx="73">
                  <c:v>152.33810585123763</c:v>
                </c:pt>
                <c:pt idx="74">
                  <c:v>170.26023595138307</c:v>
                </c:pt>
                <c:pt idx="75">
                  <c:v>188.1823660515295</c:v>
                </c:pt>
                <c:pt idx="76">
                  <c:v>206.10449615167425</c:v>
                </c:pt>
                <c:pt idx="77">
                  <c:v>225.2677337612553</c:v>
                </c:pt>
                <c:pt idx="78">
                  <c:v>248.53065863124402</c:v>
                </c:pt>
                <c:pt idx="79">
                  <c:v>272.64488468099023</c:v>
                </c:pt>
                <c:pt idx="80">
                  <c:v>298.76638930195264</c:v>
                </c:pt>
                <c:pt idx="81">
                  <c:v>327.02062740483217</c:v>
                </c:pt>
                <c:pt idx="82">
                  <c:v>357.55097603043009</c:v>
                </c:pt>
                <c:pt idx="83">
                  <c:v>390.49185115449723</c:v>
                </c:pt>
                <c:pt idx="84">
                  <c:v>426.01351301298627</c:v>
                </c:pt>
                <c:pt idx="85">
                  <c:v>464.1831695937708</c:v>
                </c:pt>
                <c:pt idx="86">
                  <c:v>505.26965284835535</c:v>
                </c:pt>
                <c:pt idx="87">
                  <c:v>549.35809289471479</c:v>
                </c:pt>
                <c:pt idx="88">
                  <c:v>596.58290570859856</c:v>
                </c:pt>
                <c:pt idx="89">
                  <c:v>647.16811791625958</c:v>
                </c:pt>
                <c:pt idx="90">
                  <c:v>701.24814549344671</c:v>
                </c:pt>
                <c:pt idx="91">
                  <c:v>758.95740441591238</c:v>
                </c:pt>
                <c:pt idx="92">
                  <c:v>820.51992130991596</c:v>
                </c:pt>
                <c:pt idx="93">
                  <c:v>886.02530682595182</c:v>
                </c:pt>
                <c:pt idx="94">
                  <c:v>955.65278226501073</c:v>
                </c:pt>
                <c:pt idx="95">
                  <c:v>1029.6263742533679</c:v>
                </c:pt>
                <c:pt idx="96">
                  <c:v>1107.9908881162517</c:v>
                </c:pt>
                <c:pt idx="97">
                  <c:v>1190.970350479927</c:v>
                </c:pt>
                <c:pt idx="98">
                  <c:v>1278.6991773201369</c:v>
                </c:pt>
                <c:pt idx="99">
                  <c:v>1371.2221739621421</c:v>
                </c:pt>
                <c:pt idx="100">
                  <c:v>1468.8081723574342</c:v>
                </c:pt>
                <c:pt idx="101">
                  <c:v>1571.4123671807663</c:v>
                </c:pt>
                <c:pt idx="102">
                  <c:v>1679.2587850583986</c:v>
                </c:pt>
                <c:pt idx="103">
                  <c:v>1792.43703664081</c:v>
                </c:pt>
                <c:pt idx="104">
                  <c:v>1910.9023166027796</c:v>
                </c:pt>
                <c:pt idx="105">
                  <c:v>2034.7890409200281</c:v>
                </c:pt>
                <c:pt idx="106">
                  <c:v>2164.1868202430851</c:v>
                </c:pt>
                <c:pt idx="107">
                  <c:v>2298.9612385961759</c:v>
                </c:pt>
                <c:pt idx="108">
                  <c:v>2439.2915172803223</c:v>
                </c:pt>
                <c:pt idx="109">
                  <c:v>2584.9984349945034</c:v>
                </c:pt>
                <c:pt idx="110">
                  <c:v>2736.0819917387289</c:v>
                </c:pt>
                <c:pt idx="111">
                  <c:v>2892.497382187752</c:v>
                </c:pt>
                <c:pt idx="112">
                  <c:v>3053.9757743900627</c:v>
                </c:pt>
                <c:pt idx="113">
                  <c:v>3221.0548322486866</c:v>
                </c:pt>
                <c:pt idx="114">
                  <c:v>3392.2111747050712</c:v>
                </c:pt>
                <c:pt idx="115">
                  <c:v>3568.2961029389803</c:v>
                </c:pt>
                <c:pt idx="116">
                  <c:v>3749.3096169504447</c:v>
                </c:pt>
                <c:pt idx="117">
                  <c:v>3934.3556102344764</c:v>
                </c:pt>
                <c:pt idx="118">
                  <c:v>4122.5379762859684</c:v>
                </c:pt>
                <c:pt idx="119">
                  <c:v>4315.2008748625976</c:v>
                </c:pt>
                <c:pt idx="120">
                  <c:v>4511.000146206623</c:v>
                </c:pt>
                <c:pt idx="121">
                  <c:v>4708.5916305607643</c:v>
                </c:pt>
                <c:pt idx="122">
                  <c:v>4909.767540934894</c:v>
                </c:pt>
                <c:pt idx="123">
                  <c:v>5111.3915045615495</c:v>
                </c:pt>
                <c:pt idx="124">
                  <c:v>5315.7037877031498</c:v>
                </c:pt>
                <c:pt idx="125">
                  <c:v>5519.5680175923844</c:v>
                </c:pt>
                <c:pt idx="126">
                  <c:v>5724.3283539864788</c:v>
                </c:pt>
                <c:pt idx="127">
                  <c:v>5928.1925838756497</c:v>
                </c:pt>
                <c:pt idx="128">
                  <c:v>6131.1607072598517</c:v>
                </c:pt>
                <c:pt idx="129">
                  <c:v>6332.3366176339068</c:v>
                </c:pt>
                <c:pt idx="130">
                  <c:v>6530.3761552405531</c:v>
                </c:pt>
                <c:pt idx="131">
                  <c:v>6725.7273733321908</c:v>
                </c:pt>
                <c:pt idx="132">
                  <c:v>6916.5980588986504</c:v>
                </c:pt>
                <c:pt idx="133">
                  <c:v>7102.5401586877451</c:v>
                </c:pt>
                <c:pt idx="134">
                  <c:v>7282.6575661941679</c:v>
                </c:pt>
                <c:pt idx="135">
                  <c:v>7456.9502814180878</c:v>
                </c:pt>
                <c:pt idx="136">
                  <c:v>7622.7299848443909</c:v>
                </c:pt>
                <c:pt idx="137">
                  <c:v>7780.8927829782779</c:v>
                </c:pt>
                <c:pt idx="138">
                  <c:v>7929.6464628094081</c:v>
                </c:pt>
                <c:pt idx="139">
                  <c:v>8068.99102433804</c:v>
                </c:pt>
                <c:pt idx="140">
                  <c:v>8196.6862013016034</c:v>
                </c:pt>
                <c:pt idx="141">
                  <c:v>8313.1800469525388</c:v>
                </c:pt>
                <c:pt idx="142">
                  <c:v>8416.6803482808918</c:v>
                </c:pt>
                <c:pt idx="143">
                  <c:v>8507.6351585390603</c:v>
                </c:pt>
                <c:pt idx="144">
                  <c:v>8583.8042114648379</c:v>
                </c:pt>
                <c:pt idx="145">
                  <c:v>8645.1875070577134</c:v>
                </c:pt>
                <c:pt idx="146">
                  <c:v>8690.8889388131029</c:v>
                </c:pt>
                <c:pt idx="147">
                  <c:v>8720.4604534783957</c:v>
                </c:pt>
                <c:pt idx="148">
                  <c:v>8732.5578912959263</c:v>
                </c:pt>
                <c:pt idx="149">
                  <c:v>8728.0773587708754</c:v>
                </c:pt>
                <c:pt idx="150">
                  <c:v>8704.3305363882973</c:v>
                </c:pt>
                <c:pt idx="151">
                  <c:v>8663.1096371578315</c:v>
                </c:pt>
                <c:pt idx="152">
                  <c:v>8601.7263415648704</c:v>
                </c:pt>
                <c:pt idx="153">
                  <c:v>8521.9728626192646</c:v>
                </c:pt>
                <c:pt idx="154">
                  <c:v>8421.6089340585113</c:v>
                </c:pt>
                <c:pt idx="155">
                  <c:v>8301.9787156398907</c:v>
                </c:pt>
                <c:pt idx="156">
                  <c:v>8161.7380476062917</c:v>
                </c:pt>
                <c:pt idx="157">
                  <c:v>8002.2310897150819</c:v>
                </c:pt>
                <c:pt idx="158">
                  <c:v>7821.6656289559833</c:v>
                </c:pt>
                <c:pt idx="159">
                  <c:v>7621.385825086918</c:v>
                </c:pt>
                <c:pt idx="160">
                  <c:v>7401.3916781075859</c:v>
                </c:pt>
                <c:pt idx="161">
                  <c:v>7162.1312412707284</c:v>
                </c:pt>
                <c:pt idx="162">
                  <c:v>6903.1564613236042</c:v>
                </c:pt>
                <c:pt idx="163">
                  <c:v>6625.3634447712666</c:v>
                </c:pt>
                <c:pt idx="164">
                  <c:v>6329.6482981190256</c:v>
                </c:pt>
                <c:pt idx="165">
                  <c:v>6016.4590746188933</c:v>
                </c:pt>
                <c:pt idx="166">
                  <c:v>5685.7957742711278</c:v>
                </c:pt>
                <c:pt idx="167">
                  <c:v>5339.0025568334349</c:v>
                </c:pt>
                <c:pt idx="168">
                  <c:v>4976.9755288104425</c:v>
                </c:pt>
                <c:pt idx="169">
                  <c:v>4601.0588499599407</c:v>
                </c:pt>
                <c:pt idx="170">
                  <c:v>4210.804467029021</c:v>
                </c:pt>
                <c:pt idx="171">
                  <c:v>3808.45264628104</c:v>
                </c:pt>
                <c:pt idx="172">
                  <c:v>3394.8994942201125</c:v>
                </c:pt>
                <c:pt idx="173">
                  <c:v>2971.4891706041158</c:v>
                </c:pt>
                <c:pt idx="174">
                  <c:v>2538.6697286856188</c:v>
                </c:pt>
                <c:pt idx="175">
                  <c:v>2096.8892217170205</c:v>
                </c:pt>
                <c:pt idx="176">
                  <c:v>1653.3165017384874</c:v>
                </c:pt>
                <c:pt idx="177">
                  <c:v>1200.7827167097673</c:v>
                </c:pt>
                <c:pt idx="178">
                  <c:v>743.7683991560391</c:v>
                </c:pt>
                <c:pt idx="179">
                  <c:v>291.23461412731899</c:v>
                </c:pt>
                <c:pt idx="180">
                  <c:v>-170.26023595133211</c:v>
                </c:pt>
                <c:pt idx="181">
                  <c:v>-631.75508603015373</c:v>
                </c:pt>
                <c:pt idx="182">
                  <c:v>-1079.8083385337804</c:v>
                </c:pt>
                <c:pt idx="183">
                  <c:v>-1536.8226560875087</c:v>
                </c:pt>
                <c:pt idx="184">
                  <c:v>-1986.2200683486719</c:v>
                </c:pt>
                <c:pt idx="185">
                  <c:v>-2426.6564155597334</c:v>
                </c:pt>
                <c:pt idx="186">
                  <c:v>-2861.2680704881654</c:v>
                </c:pt>
                <c:pt idx="187">
                  <c:v>-3286.9186603667513</c:v>
                </c:pt>
                <c:pt idx="188">
                  <c:v>-3703.6081851950657</c:v>
                </c:pt>
                <c:pt idx="189">
                  <c:v>-4108.6483254583754</c:v>
                </c:pt>
                <c:pt idx="190">
                  <c:v>-4502.0390811565958</c:v>
                </c:pt>
                <c:pt idx="191">
                  <c:v>-4881.9882392797072</c:v>
                </c:pt>
                <c:pt idx="192">
                  <c:v>-5247.5996933225706</c:v>
                </c:pt>
                <c:pt idx="193">
                  <c:v>-5598.4253900330432</c:v>
                </c:pt>
                <c:pt idx="194">
                  <c:v>-5933.1211696531627</c:v>
                </c:pt>
                <c:pt idx="195">
                  <c:v>-6250.7909256783023</c:v>
                </c:pt>
                <c:pt idx="196">
                  <c:v>-6551.4346581082918</c:v>
                </c:pt>
                <c:pt idx="197">
                  <c:v>-6833.7082071854238</c:v>
                </c:pt>
                <c:pt idx="198">
                  <c:v>-7097.1635196576844</c:v>
                </c:pt>
                <c:pt idx="199">
                  <c:v>-7341.8005955246881</c:v>
                </c:pt>
                <c:pt idx="200">
                  <c:v>-7567.1713815339954</c:v>
                </c:pt>
                <c:pt idx="201">
                  <c:v>-7771.9317179281115</c:v>
                </c:pt>
                <c:pt idx="202">
                  <c:v>-7957.8738177171435</c:v>
                </c:pt>
                <c:pt idx="203">
                  <c:v>-8122.7574146384995</c:v>
                </c:pt>
                <c:pt idx="204">
                  <c:v>-8267.9266684496761</c:v>
                </c:pt>
                <c:pt idx="205">
                  <c:v>-8392.9335258981864</c:v>
                </c:pt>
                <c:pt idx="206">
                  <c:v>-8497.7779869840342</c:v>
                </c:pt>
                <c:pt idx="207">
                  <c:v>-8583.3561582122675</c:v>
                </c:pt>
                <c:pt idx="208">
                  <c:v>-8648.7719330777109</c:v>
                </c:pt>
                <c:pt idx="209">
                  <c:v>-8695.8175245906805</c:v>
                </c:pt>
                <c:pt idx="210">
                  <c:v>-8723.5968262459101</c:v>
                </c:pt>
                <c:pt idx="211">
                  <c:v>-8733.453997800978</c:v>
                </c:pt>
                <c:pt idx="212">
                  <c:v>-8724.9409860033174</c:v>
                </c:pt>
                <c:pt idx="213">
                  <c:v>-8700.2980571156877</c:v>
                </c:pt>
                <c:pt idx="214">
                  <c:v>-8658.6291046329497</c:v>
                </c:pt>
                <c:pt idx="215">
                  <c:v>-8600.8302350597751</c:v>
                </c:pt>
                <c:pt idx="216">
                  <c:v>-8528.2456081543351</c:v>
                </c:pt>
                <c:pt idx="217">
                  <c:v>-8441.3232771686071</c:v>
                </c:pt>
                <c:pt idx="218">
                  <c:v>-8340.9593486077247</c:v>
                </c:pt>
                <c:pt idx="219">
                  <c:v>-8228.0499289768304</c:v>
                </c:pt>
                <c:pt idx="220">
                  <c:v>-8102.5950182758779</c:v>
                </c:pt>
                <c:pt idx="221">
                  <c:v>-7966.3868295147395</c:v>
                </c:pt>
                <c:pt idx="222">
                  <c:v>-7819.8734159460482</c:v>
                </c:pt>
                <c:pt idx="223">
                  <c:v>-7664.3989373272343</c:v>
                </c:pt>
                <c:pt idx="224">
                  <c:v>-7499.963393658426</c:v>
                </c:pt>
                <c:pt idx="225">
                  <c:v>-7328.3589979495573</c:v>
                </c:pt>
                <c:pt idx="226">
                  <c:v>-7149.1376969480807</c:v>
                </c:pt>
                <c:pt idx="227">
                  <c:v>-6964.9878101690701</c:v>
                </c:pt>
                <c:pt idx="228">
                  <c:v>-6775.0132311075358</c:v>
                </c:pt>
                <c:pt idx="229">
                  <c:v>-6581.0061727734774</c:v>
                </c:pt>
                <c:pt idx="230">
                  <c:v>-6382.966635166852</c:v>
                </c:pt>
                <c:pt idx="231">
                  <c:v>-6183.1348845502489</c:v>
                </c:pt>
                <c:pt idx="232">
                  <c:v>-5980.6148144185936</c:v>
                </c:pt>
                <c:pt idx="233">
                  <c:v>-5776.7505845294454</c:v>
                </c:pt>
                <c:pt idx="234">
                  <c:v>-5571.9902481352865</c:v>
                </c:pt>
                <c:pt idx="235">
                  <c:v>-5368.1260182461156</c:v>
                </c:pt>
                <c:pt idx="236">
                  <c:v>-5163.8137351044516</c:v>
                </c:pt>
                <c:pt idx="237">
                  <c:v>-4961.2936649727853</c:v>
                </c:pt>
                <c:pt idx="238">
                  <c:v>-4760.1177545986566</c:v>
                </c:pt>
                <c:pt idx="239">
                  <c:v>-4561.1821104871169</c:v>
                </c:pt>
                <c:pt idx="240">
                  <c:v>-4364.9347858904157</c:v>
                </c:pt>
                <c:pt idx="241">
                  <c:v>-4171.8238340614098</c:v>
                </c:pt>
                <c:pt idx="242">
                  <c:v>-3982.2973082523381</c:v>
                </c:pt>
                <c:pt idx="243">
                  <c:v>-3796.3552084633393</c:v>
                </c:pt>
                <c:pt idx="244">
                  <c:v>-3614.4455879469178</c:v>
                </c:pt>
                <c:pt idx="245">
                  <c:v>-3437.016499955419</c:v>
                </c:pt>
                <c:pt idx="246">
                  <c:v>-3264.5159977415083</c:v>
                </c:pt>
                <c:pt idx="247">
                  <c:v>-3096.3616120769066</c:v>
                </c:pt>
                <c:pt idx="248">
                  <c:v>-2933.4942547918336</c:v>
                </c:pt>
                <c:pt idx="249">
                  <c:v>-2775.6898992600532</c:v>
                </c:pt>
                <c:pt idx="250">
                  <c:v>-2623.2621827583066</c:v>
                </c:pt>
                <c:pt idx="251">
                  <c:v>-2476.1662999613741</c:v>
                </c:pt>
                <c:pt idx="252">
                  <c:v>-2334.4918615197175</c:v>
                </c:pt>
                <c:pt idx="253">
                  <c:v>-2198.2388674333588</c:v>
                </c:pt>
                <c:pt idx="254">
                  <c:v>-2067.452123027545</c:v>
                </c:pt>
                <c:pt idx="255">
                  <c:v>-1942.1764336275337</c:v>
                </c:pt>
                <c:pt idx="256">
                  <c:v>-1822.3221885828095</c:v>
                </c:pt>
                <c:pt idx="257">
                  <c:v>-1707.7997772428751</c:v>
                </c:pt>
                <c:pt idx="258">
                  <c:v>-1598.6091996077328</c:v>
                </c:pt>
                <c:pt idx="259">
                  <c:v>-1494.6608450268961</c:v>
                </c:pt>
                <c:pt idx="260">
                  <c:v>-1395.7754921993412</c:v>
                </c:pt>
                <c:pt idx="261">
                  <c:v>-1301.9531411250762</c:v>
                </c:pt>
                <c:pt idx="262">
                  <c:v>-1213.0145705031091</c:v>
                </c:pt>
                <c:pt idx="263">
                  <c:v>-1128.8701696829212</c:v>
                </c:pt>
                <c:pt idx="264">
                  <c:v>-1049.2959120382759</c:v>
                </c:pt>
                <c:pt idx="265">
                  <c:v>-974.20218691866273</c:v>
                </c:pt>
                <c:pt idx="266">
                  <c:v>-903.49938367358845</c:v>
                </c:pt>
                <c:pt idx="267">
                  <c:v>-825.40370176220711</c:v>
                </c:pt>
                <c:pt idx="268">
                  <c:v>-806.49585450655661</c:v>
                </c:pt>
                <c:pt idx="269">
                  <c:v>-716.88520400582377</c:v>
                </c:pt>
                <c:pt idx="270">
                  <c:v>-627.27455350509626</c:v>
                </c:pt>
                <c:pt idx="271">
                  <c:v>-627.27455350509626</c:v>
                </c:pt>
                <c:pt idx="272">
                  <c:v>-537.66390300436751</c:v>
                </c:pt>
                <c:pt idx="273">
                  <c:v>-537.66390300436819</c:v>
                </c:pt>
                <c:pt idx="274">
                  <c:v>-448.05325250364137</c:v>
                </c:pt>
                <c:pt idx="275">
                  <c:v>-457.01431755371357</c:v>
                </c:pt>
                <c:pt idx="276">
                  <c:v>-398.76739472823886</c:v>
                </c:pt>
                <c:pt idx="277">
                  <c:v>-367.40366705298544</c:v>
                </c:pt>
                <c:pt idx="278">
                  <c:v>-336.03993937773004</c:v>
                </c:pt>
                <c:pt idx="279">
                  <c:v>-304.6762117024756</c:v>
                </c:pt>
                <c:pt idx="280">
                  <c:v>-277.79301655225731</c:v>
                </c:pt>
                <c:pt idx="281">
                  <c:v>-255.39035392707476</c:v>
                </c:pt>
                <c:pt idx="282">
                  <c:v>-232.98769130189291</c:v>
                </c:pt>
                <c:pt idx="283">
                  <c:v>-210.58502867671103</c:v>
                </c:pt>
                <c:pt idx="284">
                  <c:v>-192.6628985765656</c:v>
                </c:pt>
                <c:pt idx="285">
                  <c:v>-170.26023595138307</c:v>
                </c:pt>
                <c:pt idx="286">
                  <c:v>-161.2991709013105</c:v>
                </c:pt>
                <c:pt idx="287">
                  <c:v>-143.37704080116475</c:v>
                </c:pt>
                <c:pt idx="288">
                  <c:v>-125.45491070101966</c:v>
                </c:pt>
                <c:pt idx="289">
                  <c:v>-116.49384565094645</c:v>
                </c:pt>
                <c:pt idx="290">
                  <c:v>-107.53278060087356</c:v>
                </c:pt>
                <c:pt idx="291">
                  <c:v>-94.091183025764579</c:v>
                </c:pt>
                <c:pt idx="292">
                  <c:v>-85.130117975691363</c:v>
                </c:pt>
                <c:pt idx="293">
                  <c:v>-80.649585450655678</c:v>
                </c:pt>
                <c:pt idx="294">
                  <c:v>-67.207987875545768</c:v>
                </c:pt>
                <c:pt idx="295">
                  <c:v>-62.72745535050958</c:v>
                </c:pt>
                <c:pt idx="296">
                  <c:v>-55.55860331045151</c:v>
                </c:pt>
                <c:pt idx="297">
                  <c:v>-50.181964280407747</c:v>
                </c:pt>
                <c:pt idx="298">
                  <c:v>-44.805325250364028</c:v>
                </c:pt>
                <c:pt idx="299">
                  <c:v>-39.876739472824013</c:v>
                </c:pt>
                <c:pt idx="300">
                  <c:v>-35.844260200291188</c:v>
                </c:pt>
                <c:pt idx="301">
                  <c:v>-31.811780927758491</c:v>
                </c:pt>
                <c:pt idx="302">
                  <c:v>-28.675408160232994</c:v>
                </c:pt>
                <c:pt idx="303">
                  <c:v>-25.090982140203831</c:v>
                </c:pt>
                <c:pt idx="304">
                  <c:v>-22.402662625182057</c:v>
                </c:pt>
                <c:pt idx="305">
                  <c:v>-20.162396362663774</c:v>
                </c:pt>
                <c:pt idx="306">
                  <c:v>-147.40951968344328</c:v>
                </c:pt>
                <c:pt idx="307">
                  <c:v>1.0260419482333375E-7</c:v>
                </c:pt>
                <c:pt idx="308">
                  <c:v>1.3441597575109193E-7</c:v>
                </c:pt>
                <c:pt idx="309">
                  <c:v>1.6577970342634707E-7</c:v>
                </c:pt>
                <c:pt idx="310">
                  <c:v>2.0610449615167438E-7</c:v>
                </c:pt>
                <c:pt idx="311">
                  <c:v>2.6435141897714792E-7</c:v>
                </c:pt>
                <c:pt idx="312">
                  <c:v>3.2707887432765726E-7</c:v>
                </c:pt>
                <c:pt idx="313">
                  <c:v>4.1668952482838544E-7</c:v>
                </c:pt>
                <c:pt idx="314">
                  <c:v>5.1526124037918665E-7</c:v>
                </c:pt>
                <c:pt idx="315">
                  <c:v>6.4967721613027879E-7</c:v>
                </c:pt>
                <c:pt idx="316">
                  <c:v>8.1097638703158866E-7</c:v>
                </c:pt>
                <c:pt idx="317">
                  <c:v>9.9019768803304375E-7</c:v>
                </c:pt>
                <c:pt idx="318">
                  <c:v>1.2993544322605582E-6</c:v>
                </c:pt>
                <c:pt idx="319">
                  <c:v>1.5681863837627429E-6</c:v>
                </c:pt>
                <c:pt idx="320">
                  <c:v>1.9714343110160152E-6</c:v>
                </c:pt>
                <c:pt idx="321">
                  <c:v>2.419487563519657E-6</c:v>
                </c:pt>
                <c:pt idx="322">
                  <c:v>3.046762117024757E-6</c:v>
                </c:pt>
                <c:pt idx="323">
                  <c:v>3.7636473210305748E-6</c:v>
                </c:pt>
                <c:pt idx="324">
                  <c:v>4.7045591512882305E-6</c:v>
                </c:pt>
                <c:pt idx="325">
                  <c:v>5.7798869572969599E-6</c:v>
                </c:pt>
                <c:pt idx="326">
                  <c:v>7.1688520400582384E-6</c:v>
                </c:pt>
                <c:pt idx="327">
                  <c:v>9.005870375323173E-6</c:v>
                </c:pt>
                <c:pt idx="328">
                  <c:v>1.0753278060087373E-5</c:v>
                </c:pt>
                <c:pt idx="329">
                  <c:v>1.3441597575109205E-5</c:v>
                </c:pt>
                <c:pt idx="330">
                  <c:v>1.7026023595138321E-5</c:v>
                </c:pt>
                <c:pt idx="331">
                  <c:v>2.0162396362663822E-5</c:v>
                </c:pt>
                <c:pt idx="332">
                  <c:v>2.55390353927075E-5</c:v>
                </c:pt>
                <c:pt idx="333">
                  <c:v>3.0915674422751184E-5</c:v>
                </c:pt>
                <c:pt idx="334">
                  <c:v>3.8084526462809413E-5</c:v>
                </c:pt>
                <c:pt idx="335">
                  <c:v>4.6597538260378653E-5</c:v>
                </c:pt>
                <c:pt idx="336">
                  <c:v>5.7350816320465947E-5</c:v>
                </c:pt>
                <c:pt idx="337">
                  <c:v>6.9896307390567884E-5</c:v>
                </c:pt>
                <c:pt idx="338">
                  <c:v>8.6026224480698982E-5</c:v>
                </c:pt>
                <c:pt idx="339">
                  <c:v>1.0305224807583734E-4</c:v>
                </c:pt>
                <c:pt idx="340">
                  <c:v>1.2993544322605581E-4</c:v>
                </c:pt>
                <c:pt idx="341">
                  <c:v>1.5233810585123765E-4</c:v>
                </c:pt>
                <c:pt idx="342">
                  <c:v>1.9266289857656496E-4</c:v>
                </c:pt>
                <c:pt idx="343">
                  <c:v>2.28507158776857E-4</c:v>
                </c:pt>
                <c:pt idx="344">
                  <c:v>2.8227354907729317E-4</c:v>
                </c:pt>
                <c:pt idx="345">
                  <c:v>3.3603993937773071E-4</c:v>
                </c:pt>
                <c:pt idx="346">
                  <c:v>4.1220899230334904E-4</c:v>
                </c:pt>
                <c:pt idx="347">
                  <c:v>4.9733911027904085E-4</c:v>
                </c:pt>
                <c:pt idx="348">
                  <c:v>6.0487189087991388E-4</c:v>
                </c:pt>
                <c:pt idx="349">
                  <c:v>7.3032680158093455E-4</c:v>
                </c:pt>
                <c:pt idx="350">
                  <c:v>8.8714543995720857E-4</c:v>
                </c:pt>
                <c:pt idx="351">
                  <c:v>1.0753278060087364E-3</c:v>
                </c:pt>
                <c:pt idx="352">
                  <c:v>1.2545491070101911E-3</c:v>
                </c:pt>
                <c:pt idx="353">
                  <c:v>1.5233810585123814E-3</c:v>
                </c:pt>
                <c:pt idx="354">
                  <c:v>1.8818236605152871E-3</c:v>
                </c:pt>
                <c:pt idx="355">
                  <c:v>2.1954609372678378E-3</c:v>
                </c:pt>
                <c:pt idx="356">
                  <c:v>2.6883195150218405E-3</c:v>
                </c:pt>
                <c:pt idx="357">
                  <c:v>3.1811780927758471E-3</c:v>
                </c:pt>
                <c:pt idx="358">
                  <c:v>3.8532579715313026E-3</c:v>
                </c:pt>
                <c:pt idx="359">
                  <c:v>4.5701431755371365E-3</c:v>
                </c:pt>
                <c:pt idx="360">
                  <c:v>7.5671215978392601E-5</c:v>
                </c:pt>
              </c:numCache>
            </c:numRef>
          </c:yVal>
          <c:smooth val="1"/>
          <c:extLst>
            <c:ext xmlns:c16="http://schemas.microsoft.com/office/drawing/2014/chart" uri="{C3380CC4-5D6E-409C-BE32-E72D297353CC}">
              <c16:uniqueId val="{00000003-5FED-4F10-B81F-0277397858CB}"/>
            </c:ext>
          </c:extLst>
        </c:ser>
        <c:ser>
          <c:idx val="4"/>
          <c:order val="4"/>
          <c:tx>
            <c:v>Velocity @ 10000 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(Inlet)'!$I$3:$I$363</c:f>
              <c:numCache>
                <c:formatCode>0.00E+00</c:formatCode>
                <c:ptCount val="361"/>
                <c:pt idx="0">
                  <c:v>8.1769718581914379E-3</c:v>
                </c:pt>
                <c:pt idx="1">
                  <c:v>9.7451582419541723E-3</c:v>
                </c:pt>
                <c:pt idx="2">
                  <c:v>1.1761397878220566E-2</c:v>
                </c:pt>
                <c:pt idx="3">
                  <c:v>1.3441597575109203E-2</c:v>
                </c:pt>
                <c:pt idx="4">
                  <c:v>1.6801996968886505E-2</c:v>
                </c:pt>
                <c:pt idx="5">
                  <c:v>1.9042263231404691E-2</c:v>
                </c:pt>
                <c:pt idx="6">
                  <c:v>2.3522795756441155E-2</c:v>
                </c:pt>
                <c:pt idx="7">
                  <c:v>2.7443261715847996E-2</c:v>
                </c:pt>
                <c:pt idx="8">
                  <c:v>3.1923794240884373E-2</c:v>
                </c:pt>
                <c:pt idx="9">
                  <c:v>3.8644593028438971E-2</c:v>
                </c:pt>
                <c:pt idx="10">
                  <c:v>4.5365391815993576E-2</c:v>
                </c:pt>
                <c:pt idx="11">
                  <c:v>5.3206323734807298E-2</c:v>
                </c:pt>
                <c:pt idx="12">
                  <c:v>6.2727455350509664E-2</c:v>
                </c:pt>
                <c:pt idx="13">
                  <c:v>7.4488853228730181E-2</c:v>
                </c:pt>
                <c:pt idx="14">
                  <c:v>8.8490517369469002E-2</c:v>
                </c:pt>
                <c:pt idx="15">
                  <c:v>0.10081198181331887</c:v>
                </c:pt>
                <c:pt idx="16">
                  <c:v>0.11761397878220575</c:v>
                </c:pt>
                <c:pt idx="17">
                  <c:v>0.14561730706368298</c:v>
                </c:pt>
                <c:pt idx="18">
                  <c:v>0.16241930403256977</c:v>
                </c:pt>
                <c:pt idx="19">
                  <c:v>0.19602329797034293</c:v>
                </c:pt>
                <c:pt idx="20">
                  <c:v>0.22402662625181985</c:v>
                </c:pt>
                <c:pt idx="21">
                  <c:v>0.26323128584588884</c:v>
                </c:pt>
                <c:pt idx="22">
                  <c:v>0.30803661109625285</c:v>
                </c:pt>
                <c:pt idx="23">
                  <c:v>0.35844260200291211</c:v>
                </c:pt>
                <c:pt idx="24">
                  <c:v>0.41444925856586756</c:v>
                </c:pt>
                <c:pt idx="25">
                  <c:v>0.48725791209770869</c:v>
                </c:pt>
                <c:pt idx="26">
                  <c:v>0.56566723128584628</c:v>
                </c:pt>
                <c:pt idx="27">
                  <c:v>0.64967721613027829</c:v>
                </c:pt>
                <c:pt idx="28">
                  <c:v>0.76169052925618919</c:v>
                </c:pt>
                <c:pt idx="29">
                  <c:v>0.89610650500727773</c:v>
                </c:pt>
                <c:pt idx="30">
                  <c:v>1.0081198181331903</c:v>
                </c:pt>
                <c:pt idx="31">
                  <c:v>1.1761397878220576</c:v>
                </c:pt>
                <c:pt idx="32">
                  <c:v>1.3441597575109199</c:v>
                </c:pt>
                <c:pt idx="33">
                  <c:v>1.5681863837627401</c:v>
                </c:pt>
                <c:pt idx="34">
                  <c:v>1.792213010014567</c:v>
                </c:pt>
                <c:pt idx="35">
                  <c:v>2.0722462928293321</c:v>
                </c:pt>
                <c:pt idx="36">
                  <c:v>2.3522795756441153</c:v>
                </c:pt>
                <c:pt idx="37">
                  <c:v>2.7443261715847993</c:v>
                </c:pt>
                <c:pt idx="38">
                  <c:v>3.1363727675254838</c:v>
                </c:pt>
                <c:pt idx="39">
                  <c:v>3.5844260200291207</c:v>
                </c:pt>
                <c:pt idx="40">
                  <c:v>4.0884859290957145</c:v>
                </c:pt>
                <c:pt idx="41">
                  <c:v>4.6485524947252674</c:v>
                </c:pt>
                <c:pt idx="42">
                  <c:v>5.3766390300436795</c:v>
                </c:pt>
                <c:pt idx="43">
                  <c:v>6.1047255653621049</c:v>
                </c:pt>
                <c:pt idx="44">
                  <c:v>6.9448254138064298</c:v>
                </c:pt>
                <c:pt idx="45">
                  <c:v>8.008951888502553</c:v>
                </c:pt>
                <c:pt idx="46">
                  <c:v>8.9610650500728628</c:v>
                </c:pt>
                <c:pt idx="47">
                  <c:v>10.081198181331898</c:v>
                </c:pt>
                <c:pt idx="48">
                  <c:v>11.761397878220521</c:v>
                </c:pt>
                <c:pt idx="49">
                  <c:v>12.881531009479673</c:v>
                </c:pt>
                <c:pt idx="50">
                  <c:v>15.121797271997885</c:v>
                </c:pt>
                <c:pt idx="51">
                  <c:v>16.801996968886495</c:v>
                </c:pt>
                <c:pt idx="52">
                  <c:v>19.042263231404693</c:v>
                </c:pt>
                <c:pt idx="53">
                  <c:v>21.282529493922919</c:v>
                </c:pt>
                <c:pt idx="54">
                  <c:v>24.642928887700243</c:v>
                </c:pt>
                <c:pt idx="55">
                  <c:v>26.88319515021842</c:v>
                </c:pt>
                <c:pt idx="56">
                  <c:v>30.803661109625214</c:v>
                </c:pt>
                <c:pt idx="57">
                  <c:v>34.724127069032193</c:v>
                </c:pt>
                <c:pt idx="58">
                  <c:v>38.644593028438962</c:v>
                </c:pt>
                <c:pt idx="59">
                  <c:v>43.125125553475364</c:v>
                </c:pt>
                <c:pt idx="60">
                  <c:v>48.725791209770911</c:v>
                </c:pt>
                <c:pt idx="61">
                  <c:v>54.326456866066408</c:v>
                </c:pt>
                <c:pt idx="62">
                  <c:v>61.047255653620958</c:v>
                </c:pt>
                <c:pt idx="63">
                  <c:v>69.448254138064073</c:v>
                </c:pt>
                <c:pt idx="64">
                  <c:v>72.808653531841841</c:v>
                </c:pt>
                <c:pt idx="65">
                  <c:v>84.009984844432736</c:v>
                </c:pt>
                <c:pt idx="66">
                  <c:v>95.211316157023205</c:v>
                </c:pt>
                <c:pt idx="67">
                  <c:v>106.41264746961473</c:v>
                </c:pt>
                <c:pt idx="68">
                  <c:v>112.01331312591017</c:v>
                </c:pt>
                <c:pt idx="69">
                  <c:v>128.81531009479681</c:v>
                </c:pt>
                <c:pt idx="70">
                  <c:v>145.61730706368286</c:v>
                </c:pt>
                <c:pt idx="71">
                  <c:v>156.81863837627395</c:v>
                </c:pt>
                <c:pt idx="72">
                  <c:v>173.62063534516082</c:v>
                </c:pt>
                <c:pt idx="73">
                  <c:v>190.42263231404704</c:v>
                </c:pt>
                <c:pt idx="74">
                  <c:v>212.82529493922883</c:v>
                </c:pt>
                <c:pt idx="75">
                  <c:v>235.22795756441187</c:v>
                </c:pt>
                <c:pt idx="76">
                  <c:v>257.63062018959283</c:v>
                </c:pt>
                <c:pt idx="77">
                  <c:v>281.58466720156912</c:v>
                </c:pt>
                <c:pt idx="78">
                  <c:v>310.66332328905503</c:v>
                </c:pt>
                <c:pt idx="79">
                  <c:v>340.80610585123782</c:v>
                </c:pt>
                <c:pt idx="80">
                  <c:v>373.45798662744079</c:v>
                </c:pt>
                <c:pt idx="81">
                  <c:v>408.7757842560402</c:v>
                </c:pt>
                <c:pt idx="82">
                  <c:v>446.93872003803756</c:v>
                </c:pt>
                <c:pt idx="83">
                  <c:v>488.11481394312159</c:v>
                </c:pt>
                <c:pt idx="84">
                  <c:v>532.51689126623285</c:v>
                </c:pt>
                <c:pt idx="85">
                  <c:v>580.2289619922135</c:v>
                </c:pt>
                <c:pt idx="86">
                  <c:v>631.58706606044416</c:v>
                </c:pt>
                <c:pt idx="87">
                  <c:v>686.69761611839351</c:v>
                </c:pt>
                <c:pt idx="88">
                  <c:v>745.72863213574817</c:v>
                </c:pt>
                <c:pt idx="89">
                  <c:v>808.9601473953245</c:v>
                </c:pt>
                <c:pt idx="90">
                  <c:v>876.56018186680842</c:v>
                </c:pt>
                <c:pt idx="91">
                  <c:v>948.69675551989053</c:v>
                </c:pt>
                <c:pt idx="92">
                  <c:v>1025.6499016373948</c:v>
                </c:pt>
                <c:pt idx="93">
                  <c:v>1107.5316335324399</c:v>
                </c:pt>
                <c:pt idx="94">
                  <c:v>1194.5659778312634</c:v>
                </c:pt>
                <c:pt idx="95">
                  <c:v>1287.0329678167097</c:v>
                </c:pt>
                <c:pt idx="96">
                  <c:v>1384.9886101453146</c:v>
                </c:pt>
                <c:pt idx="97">
                  <c:v>1488.7129380999086</c:v>
                </c:pt>
                <c:pt idx="98">
                  <c:v>1598.3739716501711</c:v>
                </c:pt>
                <c:pt idx="99">
                  <c:v>1714.0277174526775</c:v>
                </c:pt>
                <c:pt idx="100">
                  <c:v>1836.0102154467927</c:v>
                </c:pt>
                <c:pt idx="101">
                  <c:v>1964.2654589759579</c:v>
                </c:pt>
                <c:pt idx="102">
                  <c:v>2099.0734813229983</c:v>
                </c:pt>
                <c:pt idx="103">
                  <c:v>2240.5462958010125</c:v>
                </c:pt>
                <c:pt idx="104">
                  <c:v>2388.6278957534746</c:v>
                </c:pt>
                <c:pt idx="105">
                  <c:v>2543.4863011500352</c:v>
                </c:pt>
                <c:pt idx="106">
                  <c:v>2705.2335253038564</c:v>
                </c:pt>
                <c:pt idx="107">
                  <c:v>2873.7015482452198</c:v>
                </c:pt>
                <c:pt idx="108">
                  <c:v>3049.1143966004029</c:v>
                </c:pt>
                <c:pt idx="109">
                  <c:v>3231.2480437431291</c:v>
                </c:pt>
                <c:pt idx="110">
                  <c:v>3420.1024896734111</c:v>
                </c:pt>
                <c:pt idx="111">
                  <c:v>3615.6217277346905</c:v>
                </c:pt>
                <c:pt idx="112">
                  <c:v>3817.4697179875784</c:v>
                </c:pt>
                <c:pt idx="113">
                  <c:v>4026.3185403108582</c:v>
                </c:pt>
                <c:pt idx="114">
                  <c:v>4240.2639683813395</c:v>
                </c:pt>
                <c:pt idx="115">
                  <c:v>4460.370128673725</c:v>
                </c:pt>
                <c:pt idx="116">
                  <c:v>4686.6370211880558</c:v>
                </c:pt>
                <c:pt idx="117">
                  <c:v>4917.9445127930958</c:v>
                </c:pt>
                <c:pt idx="118">
                  <c:v>5153.172470357461</c:v>
                </c:pt>
                <c:pt idx="119">
                  <c:v>5394.0010935782466</c:v>
                </c:pt>
                <c:pt idx="120">
                  <c:v>5638.7501827582782</c:v>
                </c:pt>
                <c:pt idx="121">
                  <c:v>5885.7395382009563</c:v>
                </c:pt>
                <c:pt idx="122">
                  <c:v>6137.209426168617</c:v>
                </c:pt>
                <c:pt idx="123">
                  <c:v>6389.2393807019362</c:v>
                </c:pt>
                <c:pt idx="124">
                  <c:v>6644.6297346289375</c:v>
                </c:pt>
                <c:pt idx="125">
                  <c:v>6899.4600219904796</c:v>
                </c:pt>
                <c:pt idx="126">
                  <c:v>7155.4104424830984</c:v>
                </c:pt>
                <c:pt idx="127">
                  <c:v>7410.2407298445614</c:v>
                </c:pt>
                <c:pt idx="128">
                  <c:v>7663.9508840748149</c:v>
                </c:pt>
                <c:pt idx="129">
                  <c:v>7915.4207720423829</c:v>
                </c:pt>
                <c:pt idx="130">
                  <c:v>8162.9701940506911</c:v>
                </c:pt>
                <c:pt idx="131">
                  <c:v>8407.159216665239</c:v>
                </c:pt>
                <c:pt idx="132">
                  <c:v>8645.7475736233118</c:v>
                </c:pt>
                <c:pt idx="133">
                  <c:v>8878.1751983596805</c:v>
                </c:pt>
                <c:pt idx="134">
                  <c:v>9103.3219577427099</c:v>
                </c:pt>
                <c:pt idx="135">
                  <c:v>9321.1878517726091</c:v>
                </c:pt>
                <c:pt idx="136">
                  <c:v>9528.4124810554877</c:v>
                </c:pt>
                <c:pt idx="137">
                  <c:v>9726.1159787228462</c:v>
                </c:pt>
                <c:pt idx="138">
                  <c:v>9912.05807851176</c:v>
                </c:pt>
                <c:pt idx="139">
                  <c:v>10086.238780422549</c:v>
                </c:pt>
                <c:pt idx="140">
                  <c:v>10245.857751627003</c:v>
                </c:pt>
                <c:pt idx="141">
                  <c:v>10391.475058690674</c:v>
                </c:pt>
                <c:pt idx="142">
                  <c:v>10520.850435351114</c:v>
                </c:pt>
                <c:pt idx="143">
                  <c:v>10634.543948173825</c:v>
                </c:pt>
                <c:pt idx="144">
                  <c:v>10729.755264331046</c:v>
                </c:pt>
                <c:pt idx="145">
                  <c:v>10806.484383822142</c:v>
                </c:pt>
                <c:pt idx="146">
                  <c:v>10863.611173516379</c:v>
                </c:pt>
                <c:pt idx="147">
                  <c:v>10900.575566847994</c:v>
                </c:pt>
                <c:pt idx="148">
                  <c:v>10915.697364119907</c:v>
                </c:pt>
                <c:pt idx="149">
                  <c:v>10910.096698463594</c:v>
                </c:pt>
                <c:pt idx="150">
                  <c:v>10880.413170485372</c:v>
                </c:pt>
                <c:pt idx="151">
                  <c:v>10828.887046447289</c:v>
                </c:pt>
                <c:pt idx="152">
                  <c:v>10752.157926956088</c:v>
                </c:pt>
                <c:pt idx="153">
                  <c:v>10652.466078274081</c:v>
                </c:pt>
                <c:pt idx="154">
                  <c:v>10527.011167573139</c:v>
                </c:pt>
                <c:pt idx="155">
                  <c:v>10377.473394549863</c:v>
                </c:pt>
                <c:pt idx="156">
                  <c:v>10202.172559507864</c:v>
                </c:pt>
                <c:pt idx="157">
                  <c:v>10002.788862143852</c:v>
                </c:pt>
                <c:pt idx="158">
                  <c:v>9777.0820361949791</c:v>
                </c:pt>
                <c:pt idx="159">
                  <c:v>9526.732281358647</c:v>
                </c:pt>
                <c:pt idx="160">
                  <c:v>9251.7395976344833</c:v>
                </c:pt>
                <c:pt idx="161">
                  <c:v>8952.6640515884101</c:v>
                </c:pt>
                <c:pt idx="162">
                  <c:v>8628.9455766545052</c:v>
                </c:pt>
                <c:pt idx="163">
                  <c:v>8281.7043059640837</c:v>
                </c:pt>
                <c:pt idx="164">
                  <c:v>7912.0603726487816</c:v>
                </c:pt>
                <c:pt idx="165">
                  <c:v>7520.5738432736171</c:v>
                </c:pt>
                <c:pt idx="166">
                  <c:v>7107.2447178389102</c:v>
                </c:pt>
                <c:pt idx="167">
                  <c:v>6673.7531960417937</c:v>
                </c:pt>
                <c:pt idx="168">
                  <c:v>6221.2194110130522</c:v>
                </c:pt>
                <c:pt idx="169">
                  <c:v>5751.3235624499257</c:v>
                </c:pt>
                <c:pt idx="170">
                  <c:v>5263.5055837862765</c:v>
                </c:pt>
                <c:pt idx="171">
                  <c:v>4760.5658078513006</c:v>
                </c:pt>
                <c:pt idx="172">
                  <c:v>4243.6243677751409</c:v>
                </c:pt>
                <c:pt idx="173">
                  <c:v>3714.3614632551448</c:v>
                </c:pt>
                <c:pt idx="174">
                  <c:v>3173.3371608570237</c:v>
                </c:pt>
                <c:pt idx="175">
                  <c:v>2621.1115271462759</c:v>
                </c:pt>
                <c:pt idx="176">
                  <c:v>2066.6456271731095</c:v>
                </c:pt>
                <c:pt idx="177">
                  <c:v>1500.9783958872092</c:v>
                </c:pt>
                <c:pt idx="178">
                  <c:v>929.71049894504881</c:v>
                </c:pt>
                <c:pt idx="179">
                  <c:v>364.04326765914874</c:v>
                </c:pt>
                <c:pt idx="180">
                  <c:v>-212.82529493916513</c:v>
                </c:pt>
                <c:pt idx="181">
                  <c:v>-789.69385753769211</c:v>
                </c:pt>
                <c:pt idx="182">
                  <c:v>-1349.7604231672256</c:v>
                </c:pt>
                <c:pt idx="183">
                  <c:v>-1921.0283201093857</c:v>
                </c:pt>
                <c:pt idx="184">
                  <c:v>-2482.7750854358401</c:v>
                </c:pt>
                <c:pt idx="185">
                  <c:v>-3033.3205194496672</c:v>
                </c:pt>
                <c:pt idx="186">
                  <c:v>-3576.5850881102069</c:v>
                </c:pt>
                <c:pt idx="187">
                  <c:v>-4108.6483254584391</c:v>
                </c:pt>
                <c:pt idx="188">
                  <c:v>-4629.5102314938322</c:v>
                </c:pt>
                <c:pt idx="189">
                  <c:v>-5135.8104068229695</c:v>
                </c:pt>
                <c:pt idx="190">
                  <c:v>-5627.5488514457447</c:v>
                </c:pt>
                <c:pt idx="191">
                  <c:v>-6102.4852990996333</c:v>
                </c:pt>
                <c:pt idx="192">
                  <c:v>-6559.4996166532128</c:v>
                </c:pt>
                <c:pt idx="193">
                  <c:v>-6998.0317375413033</c:v>
                </c:pt>
                <c:pt idx="194">
                  <c:v>-7416.401462066453</c:v>
                </c:pt>
                <c:pt idx="195">
                  <c:v>-7813.4886570978779</c:v>
                </c:pt>
                <c:pt idx="196">
                  <c:v>-8189.2933226353653</c:v>
                </c:pt>
                <c:pt idx="197">
                  <c:v>-8542.1352589817798</c:v>
                </c:pt>
                <c:pt idx="198">
                  <c:v>-8871.4543995721051</c:v>
                </c:pt>
                <c:pt idx="199">
                  <c:v>-9177.250744405861</c:v>
                </c:pt>
                <c:pt idx="200">
                  <c:v>-9458.9642269174947</c:v>
                </c:pt>
                <c:pt idx="201">
                  <c:v>-9714.9146474101399</c:v>
                </c:pt>
                <c:pt idx="202">
                  <c:v>-9947.3422721464285</c:v>
                </c:pt>
                <c:pt idx="203">
                  <c:v>-10153.446768298125</c:v>
                </c:pt>
                <c:pt idx="204">
                  <c:v>-10334.908335562093</c:v>
                </c:pt>
                <c:pt idx="205">
                  <c:v>-10491.166907372733</c:v>
                </c:pt>
                <c:pt idx="206">
                  <c:v>-10622.222483730042</c:v>
                </c:pt>
                <c:pt idx="207">
                  <c:v>-10729.195197765335</c:v>
                </c:pt>
                <c:pt idx="208">
                  <c:v>-10810.964916347139</c:v>
                </c:pt>
                <c:pt idx="209">
                  <c:v>-10869.771905738351</c:v>
                </c:pt>
                <c:pt idx="210">
                  <c:v>-10904.496032807387</c:v>
                </c:pt>
                <c:pt idx="211">
                  <c:v>-10916.817497251222</c:v>
                </c:pt>
                <c:pt idx="212">
                  <c:v>-10906.176232504147</c:v>
                </c:pt>
                <c:pt idx="213">
                  <c:v>-10875.37257139461</c:v>
                </c:pt>
                <c:pt idx="214">
                  <c:v>-10823.286380791189</c:v>
                </c:pt>
                <c:pt idx="215">
                  <c:v>-10751.037793824718</c:v>
                </c:pt>
                <c:pt idx="216">
                  <c:v>-10660.307010192921</c:v>
                </c:pt>
                <c:pt idx="217">
                  <c:v>-10551.654096460759</c:v>
                </c:pt>
                <c:pt idx="218">
                  <c:v>-10426.199185759657</c:v>
                </c:pt>
                <c:pt idx="219">
                  <c:v>-10285.062411221037</c:v>
                </c:pt>
                <c:pt idx="220">
                  <c:v>-10128.243772844848</c:v>
                </c:pt>
                <c:pt idx="221">
                  <c:v>-9957.9835368934237</c:v>
                </c:pt>
                <c:pt idx="222">
                  <c:v>-9774.8417699325601</c:v>
                </c:pt>
                <c:pt idx="223">
                  <c:v>-9580.4986716590429</c:v>
                </c:pt>
                <c:pt idx="224">
                  <c:v>-9374.9542420730322</c:v>
                </c:pt>
                <c:pt idx="225">
                  <c:v>-9160.4487474369471</c:v>
                </c:pt>
                <c:pt idx="226">
                  <c:v>-8936.4221211851018</c:v>
                </c:pt>
                <c:pt idx="227">
                  <c:v>-8706.2347627113377</c:v>
                </c:pt>
                <c:pt idx="228">
                  <c:v>-8468.7665388844198</c:v>
                </c:pt>
                <c:pt idx="229">
                  <c:v>-8226.2577159668472</c:v>
                </c:pt>
                <c:pt idx="230">
                  <c:v>-7978.7082939585653</c:v>
                </c:pt>
                <c:pt idx="231">
                  <c:v>-7728.9186056878116</c:v>
                </c:pt>
                <c:pt idx="232">
                  <c:v>-7475.7685180232429</c:v>
                </c:pt>
                <c:pt idx="233">
                  <c:v>-7220.9382306618063</c:v>
                </c:pt>
                <c:pt idx="234">
                  <c:v>-6964.9878101691074</c:v>
                </c:pt>
                <c:pt idx="235">
                  <c:v>-6710.1575228076445</c:v>
                </c:pt>
                <c:pt idx="236">
                  <c:v>-6454.767168880564</c:v>
                </c:pt>
                <c:pt idx="237">
                  <c:v>-6201.6170812159817</c:v>
                </c:pt>
                <c:pt idx="238">
                  <c:v>-5950.1471932483209</c:v>
                </c:pt>
                <c:pt idx="239">
                  <c:v>-5701.4776381088959</c:v>
                </c:pt>
                <c:pt idx="240">
                  <c:v>-5456.1684823630194</c:v>
                </c:pt>
                <c:pt idx="241">
                  <c:v>-5214.7797925767627</c:v>
                </c:pt>
                <c:pt idx="242">
                  <c:v>-4977.8716353154232</c:v>
                </c:pt>
                <c:pt idx="243">
                  <c:v>-4745.4440105791737</c:v>
                </c:pt>
                <c:pt idx="244">
                  <c:v>-4518.0569849336471</c:v>
                </c:pt>
                <c:pt idx="245">
                  <c:v>-4296.2706249442735</c:v>
                </c:pt>
                <c:pt idx="246">
                  <c:v>-4080.6449971768852</c:v>
                </c:pt>
                <c:pt idx="247">
                  <c:v>-3870.452015096133</c:v>
                </c:pt>
                <c:pt idx="248">
                  <c:v>-3666.8678184897917</c:v>
                </c:pt>
                <c:pt idx="249">
                  <c:v>-3469.6123740750663</c:v>
                </c:pt>
                <c:pt idx="250">
                  <c:v>-3279.0777284478831</c:v>
                </c:pt>
                <c:pt idx="251">
                  <c:v>-3095.2078749517177</c:v>
                </c:pt>
                <c:pt idx="252">
                  <c:v>-2918.1148268996471</c:v>
                </c:pt>
                <c:pt idx="253">
                  <c:v>-2747.7985842916987</c:v>
                </c:pt>
                <c:pt idx="254">
                  <c:v>-2584.315153784431</c:v>
                </c:pt>
                <c:pt idx="255">
                  <c:v>-2427.7205420344171</c:v>
                </c:pt>
                <c:pt idx="256">
                  <c:v>-2277.9027357285122</c:v>
                </c:pt>
                <c:pt idx="257">
                  <c:v>-2134.7497215535936</c:v>
                </c:pt>
                <c:pt idx="258">
                  <c:v>-1998.261499509666</c:v>
                </c:pt>
                <c:pt idx="259">
                  <c:v>-1868.3260562836201</c:v>
                </c:pt>
                <c:pt idx="260">
                  <c:v>-1744.7193652491767</c:v>
                </c:pt>
                <c:pt idx="261">
                  <c:v>-1627.4414264063453</c:v>
                </c:pt>
                <c:pt idx="262">
                  <c:v>-1516.2682131288864</c:v>
                </c:pt>
                <c:pt idx="263">
                  <c:v>-1411.0877121036513</c:v>
                </c:pt>
                <c:pt idx="264">
                  <c:v>-1311.6198900478448</c:v>
                </c:pt>
                <c:pt idx="265">
                  <c:v>-1217.7527336483286</c:v>
                </c:pt>
                <c:pt idx="266">
                  <c:v>-1129.3742295919856</c:v>
                </c:pt>
                <c:pt idx="267">
                  <c:v>-1031.7546272027589</c:v>
                </c:pt>
                <c:pt idx="268">
                  <c:v>-1008.1198181331957</c:v>
                </c:pt>
                <c:pt idx="269">
                  <c:v>-896.10650500727968</c:v>
                </c:pt>
                <c:pt idx="270">
                  <c:v>-784.09319188137044</c:v>
                </c:pt>
                <c:pt idx="271">
                  <c:v>-784.09319188137044</c:v>
                </c:pt>
                <c:pt idx="272">
                  <c:v>-672.07987875545939</c:v>
                </c:pt>
                <c:pt idx="273">
                  <c:v>-672.07987875546019</c:v>
                </c:pt>
                <c:pt idx="274">
                  <c:v>-560.06656562955175</c:v>
                </c:pt>
                <c:pt idx="275">
                  <c:v>-571.26789694214199</c:v>
                </c:pt>
                <c:pt idx="276">
                  <c:v>-498.45924341029854</c:v>
                </c:pt>
                <c:pt idx="277">
                  <c:v>-459.25458381623179</c:v>
                </c:pt>
                <c:pt idx="278">
                  <c:v>-420.04992422216253</c:v>
                </c:pt>
                <c:pt idx="279">
                  <c:v>-380.84526462809453</c:v>
                </c:pt>
                <c:pt idx="280">
                  <c:v>-347.24127069032164</c:v>
                </c:pt>
                <c:pt idx="281">
                  <c:v>-319.23794240884348</c:v>
                </c:pt>
                <c:pt idx="282">
                  <c:v>-291.23461412736611</c:v>
                </c:pt>
                <c:pt idx="283">
                  <c:v>-263.23128584588881</c:v>
                </c:pt>
                <c:pt idx="284">
                  <c:v>-240.82862322070699</c:v>
                </c:pt>
                <c:pt idx="285">
                  <c:v>-212.82529493922883</c:v>
                </c:pt>
                <c:pt idx="286">
                  <c:v>-201.62396362663816</c:v>
                </c:pt>
                <c:pt idx="287">
                  <c:v>-179.22130100145594</c:v>
                </c:pt>
                <c:pt idx="288">
                  <c:v>-156.81863837627458</c:v>
                </c:pt>
                <c:pt idx="289">
                  <c:v>-145.61730706368306</c:v>
                </c:pt>
                <c:pt idx="290">
                  <c:v>-134.41597575109196</c:v>
                </c:pt>
                <c:pt idx="291">
                  <c:v>-117.61397878220572</c:v>
                </c:pt>
                <c:pt idx="292">
                  <c:v>-106.41264746961421</c:v>
                </c:pt>
                <c:pt idx="293">
                  <c:v>-100.81198181331959</c:v>
                </c:pt>
                <c:pt idx="294">
                  <c:v>-84.009984844432211</c:v>
                </c:pt>
                <c:pt idx="295">
                  <c:v>-78.409319188136976</c:v>
                </c:pt>
                <c:pt idx="296">
                  <c:v>-69.448254138064385</c:v>
                </c:pt>
                <c:pt idx="297">
                  <c:v>-62.727455350509686</c:v>
                </c:pt>
                <c:pt idx="298">
                  <c:v>-56.006656562955037</c:v>
                </c:pt>
                <c:pt idx="299">
                  <c:v>-49.845924341030013</c:v>
                </c:pt>
                <c:pt idx="300">
                  <c:v>-44.805325250363985</c:v>
                </c:pt>
                <c:pt idx="301">
                  <c:v>-39.764726159698114</c:v>
                </c:pt>
                <c:pt idx="302">
                  <c:v>-35.844260200291238</c:v>
                </c:pt>
                <c:pt idx="303">
                  <c:v>-31.36372767525479</c:v>
                </c:pt>
                <c:pt idx="304">
                  <c:v>-28.003328281477568</c:v>
                </c:pt>
                <c:pt idx="305">
                  <c:v>-25.202995453329716</c:v>
                </c:pt>
                <c:pt idx="306">
                  <c:v>-184.26189960430412</c:v>
                </c:pt>
                <c:pt idx="307">
                  <c:v>1.282552435291672E-7</c:v>
                </c:pt>
                <c:pt idx="308">
                  <c:v>1.6801996968886491E-7</c:v>
                </c:pt>
                <c:pt idx="309">
                  <c:v>2.0722462928293384E-7</c:v>
                </c:pt>
                <c:pt idx="310">
                  <c:v>2.5763062018959296E-7</c:v>
                </c:pt>
                <c:pt idx="311">
                  <c:v>3.3043927372143495E-7</c:v>
                </c:pt>
                <c:pt idx="312">
                  <c:v>4.088485929095716E-7</c:v>
                </c:pt>
                <c:pt idx="313">
                  <c:v>5.2086190603548184E-7</c:v>
                </c:pt>
                <c:pt idx="314">
                  <c:v>6.440765504739834E-7</c:v>
                </c:pt>
                <c:pt idx="315">
                  <c:v>8.1209652016284854E-7</c:v>
                </c:pt>
                <c:pt idx="316">
                  <c:v>1.0137204837894857E-6</c:v>
                </c:pt>
                <c:pt idx="317">
                  <c:v>1.2377471100413045E-6</c:v>
                </c:pt>
                <c:pt idx="318">
                  <c:v>1.6241930403256977E-6</c:v>
                </c:pt>
                <c:pt idx="319">
                  <c:v>1.9602329797034289E-6</c:v>
                </c:pt>
                <c:pt idx="320">
                  <c:v>2.4642928887700189E-6</c:v>
                </c:pt>
                <c:pt idx="321">
                  <c:v>3.0243594543995712E-6</c:v>
                </c:pt>
                <c:pt idx="322">
                  <c:v>3.808452646280946E-6</c:v>
                </c:pt>
                <c:pt idx="323">
                  <c:v>4.7045591512882186E-6</c:v>
                </c:pt>
                <c:pt idx="324">
                  <c:v>5.8806989391102879E-6</c:v>
                </c:pt>
                <c:pt idx="325">
                  <c:v>7.2248586966211997E-6</c:v>
                </c:pt>
                <c:pt idx="326">
                  <c:v>8.9610650500727971E-6</c:v>
                </c:pt>
                <c:pt idx="327">
                  <c:v>1.1257337969153966E-5</c:v>
                </c:pt>
                <c:pt idx="328">
                  <c:v>1.3441597575109215E-5</c:v>
                </c:pt>
                <c:pt idx="329">
                  <c:v>1.6801996968886506E-5</c:v>
                </c:pt>
                <c:pt idx="330">
                  <c:v>2.12825294939229E-5</c:v>
                </c:pt>
                <c:pt idx="331">
                  <c:v>2.5202995453329779E-5</c:v>
                </c:pt>
                <c:pt idx="332">
                  <c:v>3.192379424088437E-5</c:v>
                </c:pt>
                <c:pt idx="333">
                  <c:v>3.8644593028438982E-5</c:v>
                </c:pt>
                <c:pt idx="334">
                  <c:v>4.7605658078511764E-5</c:v>
                </c:pt>
                <c:pt idx="335">
                  <c:v>5.8246922825473316E-5</c:v>
                </c:pt>
                <c:pt idx="336">
                  <c:v>7.1688520400582431E-5</c:v>
                </c:pt>
                <c:pt idx="337">
                  <c:v>8.7370384238209852E-5</c:v>
                </c:pt>
                <c:pt idx="338">
                  <c:v>1.0753278060087372E-4</c:v>
                </c:pt>
                <c:pt idx="339">
                  <c:v>1.2881531009479666E-4</c:v>
                </c:pt>
                <c:pt idx="340">
                  <c:v>1.6241930403256975E-4</c:v>
                </c:pt>
                <c:pt idx="341">
                  <c:v>1.9042263231404706E-4</c:v>
                </c:pt>
                <c:pt idx="342">
                  <c:v>2.4082862322070619E-4</c:v>
                </c:pt>
                <c:pt idx="343">
                  <c:v>2.8563394847107125E-4</c:v>
                </c:pt>
                <c:pt idx="344">
                  <c:v>3.528419363466164E-4</c:v>
                </c:pt>
                <c:pt idx="345">
                  <c:v>4.200499242221634E-4</c:v>
                </c:pt>
                <c:pt idx="346">
                  <c:v>5.1526124037918632E-4</c:v>
                </c:pt>
                <c:pt idx="347">
                  <c:v>6.2167388784880109E-4</c:v>
                </c:pt>
                <c:pt idx="348">
                  <c:v>7.5608986359989227E-4</c:v>
                </c:pt>
                <c:pt idx="349">
                  <c:v>9.1290850197616813E-4</c:v>
                </c:pt>
                <c:pt idx="350">
                  <c:v>1.1089317999465108E-3</c:v>
                </c:pt>
                <c:pt idx="351">
                  <c:v>1.3441597575109202E-3</c:v>
                </c:pt>
                <c:pt idx="352">
                  <c:v>1.5681863837627389E-3</c:v>
                </c:pt>
                <c:pt idx="353">
                  <c:v>1.9042263231404768E-3</c:v>
                </c:pt>
                <c:pt idx="354">
                  <c:v>2.3522795756441089E-3</c:v>
                </c:pt>
                <c:pt idx="355">
                  <c:v>2.7443261715847972E-3</c:v>
                </c:pt>
                <c:pt idx="356">
                  <c:v>3.3603993937773007E-3</c:v>
                </c:pt>
                <c:pt idx="357">
                  <c:v>3.976472615969809E-3</c:v>
                </c:pt>
                <c:pt idx="358">
                  <c:v>4.8165724644141277E-3</c:v>
                </c:pt>
                <c:pt idx="359">
                  <c:v>5.7126789694214213E-3</c:v>
                </c:pt>
                <c:pt idx="360">
                  <c:v>9.4589019972990748E-5</c:v>
                </c:pt>
              </c:numCache>
            </c:numRef>
          </c:yVal>
          <c:smooth val="1"/>
          <c:extLst>
            <c:ext xmlns:c16="http://schemas.microsoft.com/office/drawing/2014/chart" uri="{C3380CC4-5D6E-409C-BE32-E72D297353CC}">
              <c16:uniqueId val="{00000004-5FED-4F10-B81F-0277397858CB}"/>
            </c:ext>
          </c:extLst>
        </c:ser>
        <c:ser>
          <c:idx val="5"/>
          <c:order val="5"/>
          <c:tx>
            <c:v>Velocity @ 12000 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(Inlet)'!$J$3:$J$363</c:f>
              <c:numCache>
                <c:formatCode>0.00E+00</c:formatCode>
                <c:ptCount val="361"/>
                <c:pt idx="0">
                  <c:v>9.8123662298297259E-3</c:v>
                </c:pt>
                <c:pt idx="1">
                  <c:v>1.1694189890345007E-2</c:v>
                </c:pt>
                <c:pt idx="2">
                  <c:v>1.4113677453864678E-2</c:v>
                </c:pt>
                <c:pt idx="3">
                  <c:v>1.6129917090131046E-2</c:v>
                </c:pt>
                <c:pt idx="4">
                  <c:v>2.0162396362663804E-2</c:v>
                </c:pt>
                <c:pt idx="5">
                  <c:v>2.285071587768563E-2</c:v>
                </c:pt>
                <c:pt idx="6">
                  <c:v>2.8227354907729388E-2</c:v>
                </c:pt>
                <c:pt idx="7">
                  <c:v>3.2931914059017596E-2</c:v>
                </c:pt>
                <c:pt idx="8">
                  <c:v>3.8308553089061247E-2</c:v>
                </c:pt>
                <c:pt idx="9">
                  <c:v>4.6373511634126764E-2</c:v>
                </c:pt>
                <c:pt idx="10">
                  <c:v>5.4438470179192289E-2</c:v>
                </c:pt>
                <c:pt idx="11">
                  <c:v>6.3847588481768761E-2</c:v>
                </c:pt>
                <c:pt idx="12">
                  <c:v>7.5272946420611594E-2</c:v>
                </c:pt>
                <c:pt idx="13">
                  <c:v>8.9386623874476212E-2</c:v>
                </c:pt>
                <c:pt idx="14">
                  <c:v>0.10618862084336279</c:v>
                </c:pt>
                <c:pt idx="15">
                  <c:v>0.12097437817598265</c:v>
                </c:pt>
                <c:pt idx="16">
                  <c:v>0.1411367745386469</c:v>
                </c:pt>
                <c:pt idx="17">
                  <c:v>0.17474076847641959</c:v>
                </c:pt>
                <c:pt idx="18">
                  <c:v>0.19490316483908371</c:v>
                </c:pt>
                <c:pt idx="19">
                  <c:v>0.23522795756441151</c:v>
                </c:pt>
                <c:pt idx="20">
                  <c:v>0.26883195150218381</c:v>
                </c:pt>
                <c:pt idx="21">
                  <c:v>0.3158775430150666</c:v>
                </c:pt>
                <c:pt idx="22">
                  <c:v>0.36964393331550344</c:v>
                </c:pt>
                <c:pt idx="23">
                  <c:v>0.43013112240349449</c:v>
                </c:pt>
                <c:pt idx="24">
                  <c:v>0.4973391102790411</c:v>
                </c:pt>
                <c:pt idx="25">
                  <c:v>0.58470949451725041</c:v>
                </c:pt>
                <c:pt idx="26">
                  <c:v>0.67880067754301554</c:v>
                </c:pt>
                <c:pt idx="27">
                  <c:v>0.77961265935633395</c:v>
                </c:pt>
                <c:pt idx="28">
                  <c:v>0.91402863510742705</c:v>
                </c:pt>
                <c:pt idx="29">
                  <c:v>1.0753278060087332</c:v>
                </c:pt>
                <c:pt idx="30">
                  <c:v>1.2097437817598284</c:v>
                </c:pt>
                <c:pt idx="31">
                  <c:v>1.411367745386469</c:v>
                </c:pt>
                <c:pt idx="32">
                  <c:v>1.6129917090131038</c:v>
                </c:pt>
                <c:pt idx="33">
                  <c:v>1.8818236605152883</c:v>
                </c:pt>
                <c:pt idx="34">
                  <c:v>2.1506556120174802</c:v>
                </c:pt>
                <c:pt idx="35">
                  <c:v>2.4866955513951985</c:v>
                </c:pt>
                <c:pt idx="36">
                  <c:v>2.8227354907729381</c:v>
                </c:pt>
                <c:pt idx="37">
                  <c:v>3.2931914059017591</c:v>
                </c:pt>
                <c:pt idx="38">
                  <c:v>3.7636473210305805</c:v>
                </c:pt>
                <c:pt idx="39">
                  <c:v>4.3013112240349454</c:v>
                </c:pt>
                <c:pt idx="40">
                  <c:v>4.9061831149148576</c:v>
                </c:pt>
                <c:pt idx="41">
                  <c:v>5.5782629936703207</c:v>
                </c:pt>
                <c:pt idx="42">
                  <c:v>6.4519668360524154</c:v>
                </c:pt>
                <c:pt idx="43">
                  <c:v>7.325670678434526</c:v>
                </c:pt>
                <c:pt idx="44">
                  <c:v>8.3337904965677154</c:v>
                </c:pt>
                <c:pt idx="45">
                  <c:v>9.610742266203065</c:v>
                </c:pt>
                <c:pt idx="46">
                  <c:v>10.753278060087435</c:v>
                </c:pt>
                <c:pt idx="47">
                  <c:v>12.097437817598276</c:v>
                </c:pt>
                <c:pt idx="48">
                  <c:v>14.113677453864625</c:v>
                </c:pt>
                <c:pt idx="49">
                  <c:v>15.457837211375606</c:v>
                </c:pt>
                <c:pt idx="50">
                  <c:v>18.146156726397461</c:v>
                </c:pt>
                <c:pt idx="51">
                  <c:v>20.162396362663795</c:v>
                </c:pt>
                <c:pt idx="52">
                  <c:v>22.850715877685634</c:v>
                </c:pt>
                <c:pt idx="53">
                  <c:v>25.539035392707504</c:v>
                </c:pt>
                <c:pt idx="54">
                  <c:v>29.571514665240294</c:v>
                </c:pt>
                <c:pt idx="55">
                  <c:v>32.259834180262104</c:v>
                </c:pt>
                <c:pt idx="56">
                  <c:v>36.964393331550255</c:v>
                </c:pt>
                <c:pt idx="57">
                  <c:v>41.668952482838634</c:v>
                </c:pt>
                <c:pt idx="58">
                  <c:v>46.373511634126757</c:v>
                </c:pt>
                <c:pt idx="59">
                  <c:v>51.750150664170434</c:v>
                </c:pt>
                <c:pt idx="60">
                  <c:v>58.470949451725097</c:v>
                </c:pt>
                <c:pt idx="61">
                  <c:v>65.19174823927969</c:v>
                </c:pt>
                <c:pt idx="62">
                  <c:v>73.256706784345155</c:v>
                </c:pt>
                <c:pt idx="63">
                  <c:v>83.337904965676884</c:v>
                </c:pt>
                <c:pt idx="64">
                  <c:v>87.370384238210207</c:v>
                </c:pt>
                <c:pt idx="65">
                  <c:v>100.81198181331928</c:v>
                </c:pt>
                <c:pt idx="66">
                  <c:v>114.25357938842785</c:v>
                </c:pt>
                <c:pt idx="67">
                  <c:v>127.69517696353768</c:v>
                </c:pt>
                <c:pt idx="68">
                  <c:v>134.41597575109222</c:v>
                </c:pt>
                <c:pt idx="69">
                  <c:v>154.57837211375619</c:v>
                </c:pt>
                <c:pt idx="70">
                  <c:v>174.74076847641942</c:v>
                </c:pt>
                <c:pt idx="71">
                  <c:v>188.18236605152873</c:v>
                </c:pt>
                <c:pt idx="72">
                  <c:v>208.34476241419299</c:v>
                </c:pt>
                <c:pt idx="73">
                  <c:v>228.50715877685644</c:v>
                </c:pt>
                <c:pt idx="74">
                  <c:v>255.39035392707459</c:v>
                </c:pt>
                <c:pt idx="75">
                  <c:v>282.27354907729426</c:v>
                </c:pt>
                <c:pt idx="76">
                  <c:v>309.15674422751135</c:v>
                </c:pt>
                <c:pt idx="77">
                  <c:v>337.90160064188296</c:v>
                </c:pt>
                <c:pt idx="78">
                  <c:v>372.79598794686603</c:v>
                </c:pt>
                <c:pt idx="79">
                  <c:v>408.96732702148535</c:v>
                </c:pt>
                <c:pt idx="80">
                  <c:v>448.14958395292899</c:v>
                </c:pt>
                <c:pt idx="81">
                  <c:v>490.53094110724828</c:v>
                </c:pt>
                <c:pt idx="82">
                  <c:v>536.32646404564514</c:v>
                </c:pt>
                <c:pt idx="83">
                  <c:v>585.73777673174584</c:v>
                </c:pt>
                <c:pt idx="84">
                  <c:v>639.02026951947948</c:v>
                </c:pt>
                <c:pt idx="85">
                  <c:v>696.2747543906562</c:v>
                </c:pt>
                <c:pt idx="86">
                  <c:v>757.90447927253297</c:v>
                </c:pt>
                <c:pt idx="87">
                  <c:v>824.03713934207224</c:v>
                </c:pt>
                <c:pt idx="88">
                  <c:v>894.87435856289778</c:v>
                </c:pt>
                <c:pt idx="89">
                  <c:v>970.75217687438942</c:v>
                </c:pt>
                <c:pt idx="90">
                  <c:v>1051.87221824017</c:v>
                </c:pt>
                <c:pt idx="91">
                  <c:v>1138.4361066238687</c:v>
                </c:pt>
                <c:pt idx="92">
                  <c:v>1230.7798819648738</c:v>
                </c:pt>
                <c:pt idx="93">
                  <c:v>1329.0379602389278</c:v>
                </c:pt>
                <c:pt idx="94">
                  <c:v>1433.479173397516</c:v>
                </c:pt>
                <c:pt idx="95">
                  <c:v>1544.4395613800516</c:v>
                </c:pt>
                <c:pt idx="96">
                  <c:v>1661.9863321743776</c:v>
                </c:pt>
                <c:pt idx="97">
                  <c:v>1786.4555257198904</c:v>
                </c:pt>
                <c:pt idx="98">
                  <c:v>1918.0487659802052</c:v>
                </c:pt>
                <c:pt idx="99">
                  <c:v>2056.8332609432127</c:v>
                </c:pt>
                <c:pt idx="100">
                  <c:v>2203.2122585361512</c:v>
                </c:pt>
                <c:pt idx="101">
                  <c:v>2357.1185507711493</c:v>
                </c:pt>
                <c:pt idx="102">
                  <c:v>2518.888177587598</c:v>
                </c:pt>
                <c:pt idx="103">
                  <c:v>2688.6555549612149</c:v>
                </c:pt>
                <c:pt idx="104">
                  <c:v>2866.3534749041696</c:v>
                </c:pt>
                <c:pt idx="105">
                  <c:v>3052.1835613800422</c:v>
                </c:pt>
                <c:pt idx="106">
                  <c:v>3246.2802303646276</c:v>
                </c:pt>
                <c:pt idx="107">
                  <c:v>3448.4418578942641</c:v>
                </c:pt>
                <c:pt idx="108">
                  <c:v>3658.9372759204839</c:v>
                </c:pt>
                <c:pt idx="109">
                  <c:v>3877.4976524917547</c:v>
                </c:pt>
                <c:pt idx="110">
                  <c:v>4104.1229876080934</c:v>
                </c:pt>
                <c:pt idx="111">
                  <c:v>4338.746073281628</c:v>
                </c:pt>
                <c:pt idx="112">
                  <c:v>4580.9636615850941</c:v>
                </c:pt>
                <c:pt idx="113">
                  <c:v>4831.5822483730299</c:v>
                </c:pt>
                <c:pt idx="114">
                  <c:v>5088.3167620576069</c:v>
                </c:pt>
                <c:pt idx="115">
                  <c:v>5352.4441544084702</c:v>
                </c:pt>
                <c:pt idx="116">
                  <c:v>5623.9644254256673</c:v>
                </c:pt>
                <c:pt idx="117">
                  <c:v>5901.5334153517142</c:v>
                </c:pt>
                <c:pt idx="118">
                  <c:v>6183.8069644289535</c:v>
                </c:pt>
                <c:pt idx="119">
                  <c:v>6472.8013122938964</c:v>
                </c:pt>
                <c:pt idx="120">
                  <c:v>6766.5002193099344</c:v>
                </c:pt>
                <c:pt idx="121">
                  <c:v>7062.8874458411474</c:v>
                </c:pt>
                <c:pt idx="122">
                  <c:v>7364.651311402341</c:v>
                </c:pt>
                <c:pt idx="123">
                  <c:v>7667.0872568423238</c:v>
                </c:pt>
                <c:pt idx="124">
                  <c:v>7973.5556815547252</c:v>
                </c:pt>
                <c:pt idx="125">
                  <c:v>8279.3520263885766</c:v>
                </c:pt>
                <c:pt idx="126">
                  <c:v>8586.4925309797181</c:v>
                </c:pt>
                <c:pt idx="127">
                  <c:v>8892.2888758134741</c:v>
                </c:pt>
                <c:pt idx="128">
                  <c:v>9196.7410608897771</c:v>
                </c:pt>
                <c:pt idx="129">
                  <c:v>9498.5049264508598</c:v>
                </c:pt>
                <c:pt idx="130">
                  <c:v>9795.5642328608301</c:v>
                </c:pt>
                <c:pt idx="131">
                  <c:v>10088.591059998287</c:v>
                </c:pt>
                <c:pt idx="132">
                  <c:v>10374.897088347974</c:v>
                </c:pt>
                <c:pt idx="133">
                  <c:v>10653.810238031618</c:v>
                </c:pt>
                <c:pt idx="134">
                  <c:v>10923.986349291252</c:v>
                </c:pt>
                <c:pt idx="135">
                  <c:v>11185.425422127131</c:v>
                </c:pt>
                <c:pt idx="136">
                  <c:v>11434.094977266586</c:v>
                </c:pt>
                <c:pt idx="137">
                  <c:v>11671.339174467415</c:v>
                </c:pt>
                <c:pt idx="138">
                  <c:v>11894.469694214113</c:v>
                </c:pt>
                <c:pt idx="139">
                  <c:v>12103.48653650706</c:v>
                </c:pt>
                <c:pt idx="140">
                  <c:v>12295.029301952403</c:v>
                </c:pt>
                <c:pt idx="141">
                  <c:v>12469.770070428807</c:v>
                </c:pt>
                <c:pt idx="142">
                  <c:v>12625.020522421337</c:v>
                </c:pt>
                <c:pt idx="143">
                  <c:v>12761.45273780859</c:v>
                </c:pt>
                <c:pt idx="144">
                  <c:v>12875.706317197257</c:v>
                </c:pt>
                <c:pt idx="145">
                  <c:v>12967.781260586569</c:v>
                </c:pt>
                <c:pt idx="146">
                  <c:v>13036.333408219654</c:v>
                </c:pt>
                <c:pt idx="147">
                  <c:v>13080.690680217593</c:v>
                </c:pt>
                <c:pt idx="148">
                  <c:v>13098.836836943889</c:v>
                </c:pt>
                <c:pt idx="149">
                  <c:v>13092.116038156313</c:v>
                </c:pt>
                <c:pt idx="150">
                  <c:v>13056.495804582446</c:v>
                </c:pt>
                <c:pt idx="151">
                  <c:v>12994.664455736747</c:v>
                </c:pt>
                <c:pt idx="152">
                  <c:v>12902.589512347306</c:v>
                </c:pt>
                <c:pt idx="153">
                  <c:v>12782.959293928898</c:v>
                </c:pt>
                <c:pt idx="154">
                  <c:v>12632.413401087768</c:v>
                </c:pt>
                <c:pt idx="155">
                  <c:v>12452.968073459835</c:v>
                </c:pt>
                <c:pt idx="156">
                  <c:v>12242.607071409439</c:v>
                </c:pt>
                <c:pt idx="157">
                  <c:v>12003.346634572623</c:v>
                </c:pt>
                <c:pt idx="158">
                  <c:v>11732.498443433975</c:v>
                </c:pt>
                <c:pt idx="159">
                  <c:v>11432.078737630378</c:v>
                </c:pt>
                <c:pt idx="160">
                  <c:v>11102.087517161379</c:v>
                </c:pt>
                <c:pt idx="161">
                  <c:v>10743.196861906092</c:v>
                </c:pt>
                <c:pt idx="162">
                  <c:v>10354.734691985406</c:v>
                </c:pt>
                <c:pt idx="163">
                  <c:v>9938.0451671569008</c:v>
                </c:pt>
                <c:pt idx="164">
                  <c:v>9494.4724471785375</c:v>
                </c:pt>
                <c:pt idx="165">
                  <c:v>9024.6886119283408</c:v>
                </c:pt>
                <c:pt idx="166">
                  <c:v>8528.6936614066908</c:v>
                </c:pt>
                <c:pt idx="167">
                  <c:v>8008.5038352501524</c:v>
                </c:pt>
                <c:pt idx="168">
                  <c:v>7465.4632932156628</c:v>
                </c:pt>
                <c:pt idx="169">
                  <c:v>6901.5882749399116</c:v>
                </c:pt>
                <c:pt idx="170">
                  <c:v>6316.206700543532</c:v>
                </c:pt>
                <c:pt idx="171">
                  <c:v>5712.6789694215604</c:v>
                </c:pt>
                <c:pt idx="172">
                  <c:v>5092.3492413301683</c:v>
                </c:pt>
                <c:pt idx="173">
                  <c:v>4457.2337559061734</c:v>
                </c:pt>
                <c:pt idx="174">
                  <c:v>3808.0045930284286</c:v>
                </c:pt>
                <c:pt idx="175">
                  <c:v>3145.3338325755312</c:v>
                </c:pt>
                <c:pt idx="176">
                  <c:v>2479.9747526077313</c:v>
                </c:pt>
                <c:pt idx="177">
                  <c:v>1801.1740750646509</c:v>
                </c:pt>
                <c:pt idx="178">
                  <c:v>1115.6525987340588</c:v>
                </c:pt>
                <c:pt idx="179">
                  <c:v>436.85192119097849</c:v>
                </c:pt>
                <c:pt idx="180">
                  <c:v>-255.39035392699816</c:v>
                </c:pt>
                <c:pt idx="181">
                  <c:v>-947.6326290452306</c:v>
                </c:pt>
                <c:pt idx="182">
                  <c:v>-1619.7125078006707</c:v>
                </c:pt>
                <c:pt idx="183">
                  <c:v>-2305.2339841312632</c:v>
                </c:pt>
                <c:pt idx="184">
                  <c:v>-2979.330102523008</c:v>
                </c:pt>
                <c:pt idx="185">
                  <c:v>-3639.9846233396006</c:v>
                </c:pt>
                <c:pt idx="186">
                  <c:v>-4291.9021057322479</c:v>
                </c:pt>
                <c:pt idx="187">
                  <c:v>-4930.3779905501269</c:v>
                </c:pt>
                <c:pt idx="188">
                  <c:v>-5555.4122777925986</c:v>
                </c:pt>
                <c:pt idx="189">
                  <c:v>-6162.9724881875627</c:v>
                </c:pt>
                <c:pt idx="190">
                  <c:v>-6753.0586217348937</c:v>
                </c:pt>
                <c:pt idx="191">
                  <c:v>-7322.9823589195603</c:v>
                </c:pt>
                <c:pt idx="192">
                  <c:v>-7871.399539983855</c:v>
                </c:pt>
                <c:pt idx="193">
                  <c:v>-8397.6380850495643</c:v>
                </c:pt>
                <c:pt idx="194">
                  <c:v>-8899.6817544797432</c:v>
                </c:pt>
                <c:pt idx="195">
                  <c:v>-9376.1863885174535</c:v>
                </c:pt>
                <c:pt idx="196">
                  <c:v>-9827.1519871624369</c:v>
                </c:pt>
                <c:pt idx="197">
                  <c:v>-10250.562310778136</c:v>
                </c:pt>
                <c:pt idx="198">
                  <c:v>-10645.745279486526</c:v>
                </c:pt>
                <c:pt idx="199">
                  <c:v>-11012.700893287032</c:v>
                </c:pt>
                <c:pt idx="200">
                  <c:v>-11350.757072300994</c:v>
                </c:pt>
                <c:pt idx="201">
                  <c:v>-11657.897576892168</c:v>
                </c:pt>
                <c:pt idx="202">
                  <c:v>-11936.810726575715</c:v>
                </c:pt>
                <c:pt idx="203">
                  <c:v>-12184.136121957748</c:v>
                </c:pt>
                <c:pt idx="204">
                  <c:v>-12401.890002674512</c:v>
                </c:pt>
                <c:pt idx="205">
                  <c:v>-12589.400288847281</c:v>
                </c:pt>
                <c:pt idx="206">
                  <c:v>-12746.66698047605</c:v>
                </c:pt>
                <c:pt idx="207">
                  <c:v>-12875.034237318403</c:v>
                </c:pt>
                <c:pt idx="208">
                  <c:v>-12973.157899616566</c:v>
                </c:pt>
                <c:pt idx="209">
                  <c:v>-13043.72628688602</c:v>
                </c:pt>
                <c:pt idx="210">
                  <c:v>-13085.395239368865</c:v>
                </c:pt>
                <c:pt idx="211">
                  <c:v>-13100.180996701469</c:v>
                </c:pt>
                <c:pt idx="212">
                  <c:v>-13087.411479004977</c:v>
                </c:pt>
                <c:pt idx="213">
                  <c:v>-13050.447085673532</c:v>
                </c:pt>
                <c:pt idx="214">
                  <c:v>-12987.943656949426</c:v>
                </c:pt>
                <c:pt idx="215">
                  <c:v>-12901.245352589662</c:v>
                </c:pt>
                <c:pt idx="216">
                  <c:v>-12792.368412231504</c:v>
                </c:pt>
                <c:pt idx="217">
                  <c:v>-12661.98491575291</c:v>
                </c:pt>
                <c:pt idx="218">
                  <c:v>-12511.439022911589</c:v>
                </c:pt>
                <c:pt idx="219">
                  <c:v>-12342.074893465246</c:v>
                </c:pt>
                <c:pt idx="220">
                  <c:v>-12153.892527413816</c:v>
                </c:pt>
                <c:pt idx="221">
                  <c:v>-11949.580244272109</c:v>
                </c:pt>
                <c:pt idx="222">
                  <c:v>-11729.810123919073</c:v>
                </c:pt>
                <c:pt idx="223">
                  <c:v>-11496.598405990851</c:v>
                </c:pt>
                <c:pt idx="224">
                  <c:v>-11249.945090487639</c:v>
                </c:pt>
                <c:pt idx="225">
                  <c:v>-10992.538496924337</c:v>
                </c:pt>
                <c:pt idx="226">
                  <c:v>-10723.706545422121</c:v>
                </c:pt>
                <c:pt idx="227">
                  <c:v>-10447.481715253605</c:v>
                </c:pt>
                <c:pt idx="228">
                  <c:v>-10162.519846661304</c:v>
                </c:pt>
                <c:pt idx="229">
                  <c:v>-9871.509259160217</c:v>
                </c:pt>
                <c:pt idx="230">
                  <c:v>-9574.4499527502776</c:v>
                </c:pt>
                <c:pt idx="231">
                  <c:v>-9274.7023268253743</c:v>
                </c:pt>
                <c:pt idx="232">
                  <c:v>-8970.9222216278904</c:v>
                </c:pt>
                <c:pt idx="233">
                  <c:v>-8665.1258767941672</c:v>
                </c:pt>
                <c:pt idx="234">
                  <c:v>-8357.9853722029293</c:v>
                </c:pt>
                <c:pt idx="235">
                  <c:v>-8052.1890273691743</c:v>
                </c:pt>
                <c:pt idx="236">
                  <c:v>-7745.7206026566773</c:v>
                </c:pt>
                <c:pt idx="237">
                  <c:v>-7441.9404974591789</c:v>
                </c:pt>
                <c:pt idx="238">
                  <c:v>-7140.1766318979853</c:v>
                </c:pt>
                <c:pt idx="239">
                  <c:v>-6841.7731657306749</c:v>
                </c:pt>
                <c:pt idx="240">
                  <c:v>-6547.402178835624</c:v>
                </c:pt>
                <c:pt idx="241">
                  <c:v>-6257.7357510921147</c:v>
                </c:pt>
                <c:pt idx="242">
                  <c:v>-5973.4459623785078</c:v>
                </c:pt>
                <c:pt idx="243">
                  <c:v>-5694.5328126950089</c:v>
                </c:pt>
                <c:pt idx="244">
                  <c:v>-5421.6683819203763</c:v>
                </c:pt>
                <c:pt idx="245">
                  <c:v>-5155.524749933129</c:v>
                </c:pt>
                <c:pt idx="246">
                  <c:v>-4896.7739966122626</c:v>
                </c:pt>
                <c:pt idx="247">
                  <c:v>-4644.5424181153594</c:v>
                </c:pt>
                <c:pt idx="248">
                  <c:v>-4400.2413821877499</c:v>
                </c:pt>
                <c:pt idx="249">
                  <c:v>-4163.534848890079</c:v>
                </c:pt>
                <c:pt idx="250">
                  <c:v>-3934.8932741374601</c:v>
                </c:pt>
                <c:pt idx="251">
                  <c:v>-3714.2494499420609</c:v>
                </c:pt>
                <c:pt idx="252">
                  <c:v>-3501.7377922795763</c:v>
                </c:pt>
                <c:pt idx="253">
                  <c:v>-3297.3583011500382</c:v>
                </c:pt>
                <c:pt idx="254">
                  <c:v>-3101.1781845413175</c:v>
                </c:pt>
                <c:pt idx="255">
                  <c:v>-2913.2646504413005</c:v>
                </c:pt>
                <c:pt idx="256">
                  <c:v>-2733.4832828742142</c:v>
                </c:pt>
                <c:pt idx="257">
                  <c:v>-2561.6996658643125</c:v>
                </c:pt>
                <c:pt idx="258">
                  <c:v>-2397.913799411599</c:v>
                </c:pt>
                <c:pt idx="259">
                  <c:v>-2241.9912675403443</c:v>
                </c:pt>
                <c:pt idx="260">
                  <c:v>-2093.6632382990119</c:v>
                </c:pt>
                <c:pt idx="261">
                  <c:v>-1952.9297116876144</c:v>
                </c:pt>
                <c:pt idx="262">
                  <c:v>-1819.5218557546634</c:v>
                </c:pt>
                <c:pt idx="263">
                  <c:v>-1693.3052545243816</c:v>
                </c:pt>
                <c:pt idx="264">
                  <c:v>-1573.9438680574137</c:v>
                </c:pt>
                <c:pt idx="265">
                  <c:v>-1461.3032803779943</c:v>
                </c:pt>
                <c:pt idx="266">
                  <c:v>-1355.2490755103827</c:v>
                </c:pt>
                <c:pt idx="267">
                  <c:v>-1238.1055526433106</c:v>
                </c:pt>
                <c:pt idx="268">
                  <c:v>-1209.743781759835</c:v>
                </c:pt>
                <c:pt idx="269">
                  <c:v>-1075.3278060087357</c:v>
                </c:pt>
                <c:pt idx="270">
                  <c:v>-940.91183025764451</c:v>
                </c:pt>
                <c:pt idx="271">
                  <c:v>-940.91183025764451</c:v>
                </c:pt>
                <c:pt idx="272">
                  <c:v>-806.49585450655127</c:v>
                </c:pt>
                <c:pt idx="273">
                  <c:v>-806.49585450655229</c:v>
                </c:pt>
                <c:pt idx="274">
                  <c:v>-672.079878755462</c:v>
                </c:pt>
                <c:pt idx="275">
                  <c:v>-685.52147633057041</c:v>
                </c:pt>
                <c:pt idx="276">
                  <c:v>-598.15109209235834</c:v>
                </c:pt>
                <c:pt idx="277">
                  <c:v>-551.10550057947819</c:v>
                </c:pt>
                <c:pt idx="278">
                  <c:v>-504.05990906659503</c:v>
                </c:pt>
                <c:pt idx="279">
                  <c:v>-457.0143175537134</c:v>
                </c:pt>
                <c:pt idx="280">
                  <c:v>-416.68952482838597</c:v>
                </c:pt>
                <c:pt idx="281">
                  <c:v>-383.08553089061212</c:v>
                </c:pt>
                <c:pt idx="282">
                  <c:v>-349.48153695283935</c:v>
                </c:pt>
                <c:pt idx="283">
                  <c:v>-315.87754301506652</c:v>
                </c:pt>
                <c:pt idx="284">
                  <c:v>-288.99434786484841</c:v>
                </c:pt>
                <c:pt idx="285">
                  <c:v>-255.39035392707459</c:v>
                </c:pt>
                <c:pt idx="286">
                  <c:v>-241.94875635196578</c:v>
                </c:pt>
                <c:pt idx="287">
                  <c:v>-215.06556120174713</c:v>
                </c:pt>
                <c:pt idx="288">
                  <c:v>-188.1823660515295</c:v>
                </c:pt>
                <c:pt idx="289">
                  <c:v>-174.74076847641967</c:v>
                </c:pt>
                <c:pt idx="290">
                  <c:v>-161.29917090131036</c:v>
                </c:pt>
                <c:pt idx="291">
                  <c:v>-141.13677453864688</c:v>
                </c:pt>
                <c:pt idx="292">
                  <c:v>-127.69517696353705</c:v>
                </c:pt>
                <c:pt idx="293">
                  <c:v>-120.97437817598352</c:v>
                </c:pt>
                <c:pt idx="294">
                  <c:v>-100.81198181331865</c:v>
                </c:pt>
                <c:pt idx="295">
                  <c:v>-94.091183025764366</c:v>
                </c:pt>
                <c:pt idx="296">
                  <c:v>-83.337904965677268</c:v>
                </c:pt>
                <c:pt idx="297">
                  <c:v>-75.272946420611618</c:v>
                </c:pt>
                <c:pt idx="298">
                  <c:v>-67.207987875546038</c:v>
                </c:pt>
                <c:pt idx="299">
                  <c:v>-59.815109209236013</c:v>
                </c:pt>
                <c:pt idx="300">
                  <c:v>-53.766390300436782</c:v>
                </c:pt>
                <c:pt idx="301">
                  <c:v>-47.717671391637737</c:v>
                </c:pt>
                <c:pt idx="302">
                  <c:v>-43.013112240349493</c:v>
                </c:pt>
                <c:pt idx="303">
                  <c:v>-37.636473210305752</c:v>
                </c:pt>
                <c:pt idx="304">
                  <c:v>-33.603993937773083</c:v>
                </c:pt>
                <c:pt idx="305">
                  <c:v>-30.243594543995659</c:v>
                </c:pt>
                <c:pt idx="306">
                  <c:v>-221.11427952516493</c:v>
                </c:pt>
                <c:pt idx="307">
                  <c:v>1.5390629223500061E-7</c:v>
                </c:pt>
                <c:pt idx="308">
                  <c:v>2.0162396362663789E-7</c:v>
                </c:pt>
                <c:pt idx="309">
                  <c:v>2.4866955513952061E-7</c:v>
                </c:pt>
                <c:pt idx="310">
                  <c:v>3.0915674422751156E-7</c:v>
                </c:pt>
                <c:pt idx="311">
                  <c:v>3.9652712846572193E-7</c:v>
                </c:pt>
                <c:pt idx="312">
                  <c:v>4.9061831149148594E-7</c:v>
                </c:pt>
                <c:pt idx="313">
                  <c:v>6.2503428724257818E-7</c:v>
                </c:pt>
                <c:pt idx="314">
                  <c:v>7.7289186056878003E-7</c:v>
                </c:pt>
                <c:pt idx="315">
                  <c:v>9.745158241954183E-7</c:v>
                </c:pt>
                <c:pt idx="316">
                  <c:v>1.2164645805473829E-6</c:v>
                </c:pt>
                <c:pt idx="317">
                  <c:v>1.4852965320495655E-6</c:v>
                </c:pt>
                <c:pt idx="318">
                  <c:v>1.9490316483908374E-6</c:v>
                </c:pt>
                <c:pt idx="319">
                  <c:v>2.3522795756441144E-6</c:v>
                </c:pt>
                <c:pt idx="320">
                  <c:v>2.957151466524023E-6</c:v>
                </c:pt>
                <c:pt idx="321">
                  <c:v>3.6292313452794853E-6</c:v>
                </c:pt>
                <c:pt idx="322">
                  <c:v>4.570143175537135E-6</c:v>
                </c:pt>
                <c:pt idx="323">
                  <c:v>5.645470981545862E-6</c:v>
                </c:pt>
                <c:pt idx="324">
                  <c:v>7.0568387269323453E-6</c:v>
                </c:pt>
                <c:pt idx="325">
                  <c:v>8.6698304359454386E-6</c:v>
                </c:pt>
                <c:pt idx="326">
                  <c:v>1.0753278060087358E-5</c:v>
                </c:pt>
                <c:pt idx="327">
                  <c:v>1.3508805562984759E-5</c:v>
                </c:pt>
                <c:pt idx="328">
                  <c:v>1.6129917090131057E-5</c:v>
                </c:pt>
                <c:pt idx="329">
                  <c:v>2.0162396362663808E-5</c:v>
                </c:pt>
                <c:pt idx="330">
                  <c:v>2.5539035392707479E-5</c:v>
                </c:pt>
                <c:pt idx="331">
                  <c:v>3.0243594543995733E-5</c:v>
                </c:pt>
                <c:pt idx="332">
                  <c:v>3.8308553089061251E-5</c:v>
                </c:pt>
                <c:pt idx="333">
                  <c:v>4.637351163412678E-5</c:v>
                </c:pt>
                <c:pt idx="334">
                  <c:v>5.7126789694214122E-5</c:v>
                </c:pt>
                <c:pt idx="335">
                  <c:v>6.9896307390567979E-5</c:v>
                </c:pt>
                <c:pt idx="336">
                  <c:v>8.6026224480698914E-5</c:v>
                </c:pt>
                <c:pt idx="337">
                  <c:v>1.0484446108585182E-4</c:v>
                </c:pt>
                <c:pt idx="338">
                  <c:v>1.2903933672104846E-4</c:v>
                </c:pt>
                <c:pt idx="339">
                  <c:v>1.5457837211375601E-4</c:v>
                </c:pt>
                <c:pt idx="340">
                  <c:v>1.9490316483908372E-4</c:v>
                </c:pt>
                <c:pt idx="341">
                  <c:v>2.2850715877685649E-4</c:v>
                </c:pt>
                <c:pt idx="342">
                  <c:v>2.8899434786484743E-4</c:v>
                </c:pt>
                <c:pt idx="343">
                  <c:v>3.4276073816528552E-4</c:v>
                </c:pt>
                <c:pt idx="344">
                  <c:v>4.234103236159397E-4</c:v>
                </c:pt>
                <c:pt idx="345">
                  <c:v>5.0405990906659604E-4</c:v>
                </c:pt>
                <c:pt idx="346">
                  <c:v>6.183134884550235E-4</c:v>
                </c:pt>
                <c:pt idx="347">
                  <c:v>7.4600866541856133E-4</c:v>
                </c:pt>
                <c:pt idx="348">
                  <c:v>9.0730783631987077E-4</c:v>
                </c:pt>
                <c:pt idx="349">
                  <c:v>1.0954902023714017E-3</c:v>
                </c:pt>
                <c:pt idx="350">
                  <c:v>1.3307181599358129E-3</c:v>
                </c:pt>
                <c:pt idx="351">
                  <c:v>1.6129917090131043E-3</c:v>
                </c:pt>
                <c:pt idx="352">
                  <c:v>1.8818236605152865E-3</c:v>
                </c:pt>
                <c:pt idx="353">
                  <c:v>2.2850715877685722E-3</c:v>
                </c:pt>
                <c:pt idx="354">
                  <c:v>2.8227354907729308E-3</c:v>
                </c:pt>
                <c:pt idx="355">
                  <c:v>3.2931914059017567E-3</c:v>
                </c:pt>
                <c:pt idx="356">
                  <c:v>4.0324792725327614E-3</c:v>
                </c:pt>
                <c:pt idx="357">
                  <c:v>4.7717671391637713E-3</c:v>
                </c:pt>
                <c:pt idx="358">
                  <c:v>5.7798869572969532E-3</c:v>
                </c:pt>
                <c:pt idx="359">
                  <c:v>6.8552147633057052E-3</c:v>
                </c:pt>
                <c:pt idx="360">
                  <c:v>1.135068239675889E-4</c:v>
                </c:pt>
              </c:numCache>
            </c:numRef>
          </c:yVal>
          <c:smooth val="1"/>
          <c:extLst>
            <c:ext xmlns:c16="http://schemas.microsoft.com/office/drawing/2014/chart" uri="{C3380CC4-5D6E-409C-BE32-E72D297353CC}">
              <c16:uniqueId val="{00000005-5FED-4F10-B81F-0277397858CB}"/>
            </c:ext>
          </c:extLst>
        </c:ser>
        <c:dLbls>
          <c:showLegendKey val="0"/>
          <c:showVal val="0"/>
          <c:showCatName val="0"/>
          <c:showSerName val="0"/>
          <c:showPercent val="0"/>
          <c:showBubbleSize val="0"/>
        </c:dLbls>
        <c:axId val="30902223"/>
        <c:axId val="1"/>
      </c:scatterChart>
      <c:valAx>
        <c:axId val="30902223"/>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4515684983327261"/>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Velocity (mm/sec)</a:t>
                </a:r>
              </a:p>
            </c:rich>
          </c:tx>
          <c:layout>
            <c:manualLayout>
              <c:xMode val="edge"/>
              <c:yMode val="edge"/>
              <c:x val="1.2278397362251427E-2"/>
              <c:y val="0.4309622132831221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902223"/>
        <c:crosses val="autoZero"/>
        <c:crossBetween val="midCat"/>
      </c:valAx>
      <c:spPr>
        <a:solidFill>
          <a:srgbClr val="C0C0C0"/>
        </a:solidFill>
        <a:ln w="12700">
          <a:solidFill>
            <a:srgbClr val="808080"/>
          </a:solidFill>
          <a:prstDash val="solid"/>
        </a:ln>
      </c:spPr>
    </c:plotArea>
    <c:legend>
      <c:legendPos val="r"/>
      <c:layout>
        <c:manualLayout>
          <c:xMode val="edge"/>
          <c:yMode val="edge"/>
          <c:x val="0.80888888888888888"/>
          <c:y val="0.45022624434389141"/>
          <c:w val="0.19111111111111112"/>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Graph To Show Exhaust Valve Velocity Against Crank Angle</a:t>
            </a:r>
          </a:p>
        </c:rich>
      </c:tx>
      <c:layout>
        <c:manualLayout>
          <c:xMode val="edge"/>
          <c:yMode val="edge"/>
          <c:x val="0.31241488497211872"/>
          <c:y val="2.0920525219673625E-2"/>
        </c:manualLayout>
      </c:layout>
      <c:overlay val="0"/>
      <c:spPr>
        <a:noFill/>
        <a:ln w="25400">
          <a:noFill/>
        </a:ln>
      </c:spPr>
    </c:title>
    <c:autoTitleDeleted val="0"/>
    <c:plotArea>
      <c:layout>
        <c:manualLayout>
          <c:layoutTarget val="inner"/>
          <c:xMode val="edge"/>
          <c:yMode val="edge"/>
          <c:x val="5.1841746248294678E-2"/>
          <c:y val="0.1192468619246862"/>
          <c:w val="0.73806275579809"/>
          <c:h val="0.80962343096234313"/>
        </c:manualLayout>
      </c:layout>
      <c:scatterChart>
        <c:scatterStyle val="smoothMarker"/>
        <c:varyColors val="0"/>
        <c:ser>
          <c:idx val="0"/>
          <c:order val="0"/>
          <c:tx>
            <c:v>Velocity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(Exh)'!$E$3:$E$363</c:f>
              <c:numCache>
                <c:formatCode>0.00E+00</c:formatCode>
                <c:ptCount val="361"/>
                <c:pt idx="0">
                  <c:v>1.4506718968232747E-3</c:v>
                </c:pt>
                <c:pt idx="1">
                  <c:v>1.7288829455291068E-3</c:v>
                </c:pt>
                <c:pt idx="2">
                  <c:v>2.0865828652937473E-3</c:v>
                </c:pt>
                <c:pt idx="3">
                  <c:v>2.3846661317642893E-3</c:v>
                </c:pt>
                <c:pt idx="4">
                  <c:v>2.9808326647053603E-3</c:v>
                </c:pt>
                <c:pt idx="5">
                  <c:v>3.3782770199994E-3</c:v>
                </c:pt>
                <c:pt idx="6">
                  <c:v>4.1731657305875023E-3</c:v>
                </c:pt>
                <c:pt idx="7">
                  <c:v>4.868693352352081E-3</c:v>
                </c:pt>
                <c:pt idx="8">
                  <c:v>5.6635820629401959E-3</c:v>
                </c:pt>
                <c:pt idx="9">
                  <c:v>6.855915128822318E-3</c:v>
                </c:pt>
                <c:pt idx="10">
                  <c:v>8.0482481947044757E-3</c:v>
                </c:pt>
                <c:pt idx="11">
                  <c:v>9.4393034382336278E-3</c:v>
                </c:pt>
                <c:pt idx="12">
                  <c:v>1.1128441948233326E-2</c:v>
                </c:pt>
                <c:pt idx="13">
                  <c:v>1.3215024813527085E-2</c:v>
                </c:pt>
                <c:pt idx="14">
                  <c:v>1.5699052034114886E-2</c:v>
                </c:pt>
                <c:pt idx="15">
                  <c:v>1.7884995988232136E-2</c:v>
                </c:pt>
                <c:pt idx="16">
                  <c:v>2.0865828652937578E-2</c:v>
                </c:pt>
                <c:pt idx="17">
                  <c:v>2.5833883094113084E-2</c:v>
                </c:pt>
                <c:pt idx="18">
                  <c:v>2.8814715758818443E-2</c:v>
                </c:pt>
                <c:pt idx="19">
                  <c:v>3.4776381088229148E-2</c:v>
                </c:pt>
                <c:pt idx="20">
                  <c:v>3.9744435529404716E-2</c:v>
                </c:pt>
                <c:pt idx="21">
                  <c:v>4.66997117470506E-2</c:v>
                </c:pt>
                <c:pt idx="22">
                  <c:v>5.4648598852931649E-2</c:v>
                </c:pt>
                <c:pt idx="23">
                  <c:v>6.3591096847047571E-2</c:v>
                </c:pt>
                <c:pt idx="24">
                  <c:v>7.3527205729398942E-2</c:v>
                </c:pt>
                <c:pt idx="25">
                  <c:v>8.6444147276455274E-2</c:v>
                </c:pt>
                <c:pt idx="26">
                  <c:v>0.10035469971174713</c:v>
                </c:pt>
                <c:pt idx="27">
                  <c:v>0.11525886303527377</c:v>
                </c:pt>
                <c:pt idx="28">
                  <c:v>0.13513108079997627</c:v>
                </c:pt>
                <c:pt idx="29">
                  <c:v>0.15897774211761903</c:v>
                </c:pt>
                <c:pt idx="30">
                  <c:v>0.17884995988232127</c:v>
                </c:pt>
                <c:pt idx="31">
                  <c:v>0.20865828652937507</c:v>
                </c:pt>
                <c:pt idx="32">
                  <c:v>0.238466613176429</c:v>
                </c:pt>
                <c:pt idx="33">
                  <c:v>0.27821104870583385</c:v>
                </c:pt>
                <c:pt idx="34">
                  <c:v>0.31795548423523673</c:v>
                </c:pt>
                <c:pt idx="35">
                  <c:v>0.36763602864699491</c:v>
                </c:pt>
                <c:pt idx="36">
                  <c:v>0.41731657305875014</c:v>
                </c:pt>
                <c:pt idx="37">
                  <c:v>0.48686933523520809</c:v>
                </c:pt>
                <c:pt idx="38">
                  <c:v>0.55642209741166837</c:v>
                </c:pt>
                <c:pt idx="39">
                  <c:v>0.63591096847047612</c:v>
                </c:pt>
                <c:pt idx="40">
                  <c:v>0.72533594841163651</c:v>
                </c:pt>
                <c:pt idx="41">
                  <c:v>0.8246970372351482</c:v>
                </c:pt>
                <c:pt idx="42">
                  <c:v>0.9538664527057148</c:v>
                </c:pt>
                <c:pt idx="43">
                  <c:v>1.0830358681762799</c:v>
                </c:pt>
                <c:pt idx="44">
                  <c:v>1.2320775014115479</c:v>
                </c:pt>
                <c:pt idx="45">
                  <c:v>1.4208635701762213</c:v>
                </c:pt>
                <c:pt idx="46">
                  <c:v>1.5897774211761908</c:v>
                </c:pt>
                <c:pt idx="47">
                  <c:v>1.7884995988232157</c:v>
                </c:pt>
                <c:pt idx="48">
                  <c:v>2.0865828652937517</c:v>
                </c:pt>
                <c:pt idx="49">
                  <c:v>2.2853050429407737</c:v>
                </c:pt>
                <c:pt idx="50">
                  <c:v>2.6827493982348236</c:v>
                </c:pt>
                <c:pt idx="51">
                  <c:v>2.9808326647053622</c:v>
                </c:pt>
                <c:pt idx="52">
                  <c:v>3.3782770199993988</c:v>
                </c:pt>
                <c:pt idx="53">
                  <c:v>3.7757213752934535</c:v>
                </c:pt>
                <c:pt idx="54">
                  <c:v>4.3718879082345206</c:v>
                </c:pt>
                <c:pt idx="55">
                  <c:v>4.7693322635285753</c:v>
                </c:pt>
                <c:pt idx="56">
                  <c:v>5.4648598852931558</c:v>
                </c:pt>
                <c:pt idx="57">
                  <c:v>6.1603875070577461</c:v>
                </c:pt>
                <c:pt idx="58">
                  <c:v>6.8559151288223212</c:v>
                </c:pt>
                <c:pt idx="59">
                  <c:v>7.650803839410421</c:v>
                </c:pt>
                <c:pt idx="60">
                  <c:v>8.6444147276455379</c:v>
                </c:pt>
                <c:pt idx="61">
                  <c:v>9.6380256158806539</c:v>
                </c:pt>
                <c:pt idx="62">
                  <c:v>10.830358681762798</c:v>
                </c:pt>
                <c:pt idx="63">
                  <c:v>12.320775014115492</c:v>
                </c:pt>
                <c:pt idx="64">
                  <c:v>12.916941547056595</c:v>
                </c:pt>
                <c:pt idx="65">
                  <c:v>14.904163323526786</c:v>
                </c:pt>
                <c:pt idx="66">
                  <c:v>16.891385099996999</c:v>
                </c:pt>
                <c:pt idx="67">
                  <c:v>18.878606876467209</c:v>
                </c:pt>
                <c:pt idx="68">
                  <c:v>19.872217764702473</c:v>
                </c:pt>
                <c:pt idx="69">
                  <c:v>22.853050429407716</c:v>
                </c:pt>
                <c:pt idx="70">
                  <c:v>25.833883094113066</c:v>
                </c:pt>
                <c:pt idx="71">
                  <c:v>27.821104870583298</c:v>
                </c:pt>
                <c:pt idx="72">
                  <c:v>30.801937535288772</c:v>
                </c:pt>
                <c:pt idx="73">
                  <c:v>33.782770199994125</c:v>
                </c:pt>
                <c:pt idx="74">
                  <c:v>37.757213752934376</c:v>
                </c:pt>
                <c:pt idx="75">
                  <c:v>41.731657305875139</c:v>
                </c:pt>
                <c:pt idx="76">
                  <c:v>45.706100858815432</c:v>
                </c:pt>
                <c:pt idx="77">
                  <c:v>49.955774627797098</c:v>
                </c:pt>
                <c:pt idx="78">
                  <c:v>55.114602359513739</c:v>
                </c:pt>
                <c:pt idx="79">
                  <c:v>60.462216159995336</c:v>
                </c:pt>
                <c:pt idx="80">
                  <c:v>66.254967638405986</c:v>
                </c:pt>
                <c:pt idx="81">
                  <c:v>72.520677899616658</c:v>
                </c:pt>
                <c:pt idx="82">
                  <c:v>79.291142492050824</c:v>
                </c:pt>
                <c:pt idx="83">
                  <c:v>86.596169742355229</c:v>
                </c:pt>
                <c:pt idx="84">
                  <c:v>94.47351686428334</c:v>
                </c:pt>
                <c:pt idx="85">
                  <c:v>102.93808802115834</c:v>
                </c:pt>
                <c:pt idx="86">
                  <c:v>112.04949986627454</c:v>
                </c:pt>
                <c:pt idx="87">
                  <c:v>121.8266310065076</c:v>
                </c:pt>
                <c:pt idx="88">
                  <c:v>132.29928976850647</c:v>
                </c:pt>
                <c:pt idx="89">
                  <c:v>143.51715669668036</c:v>
                </c:pt>
                <c:pt idx="90">
                  <c:v>155.5100401176791</c:v>
                </c:pt>
                <c:pt idx="91">
                  <c:v>168.30774835814654</c:v>
                </c:pt>
                <c:pt idx="92">
                  <c:v>181.95996196249686</c:v>
                </c:pt>
                <c:pt idx="93">
                  <c:v>196.4865531484954</c:v>
                </c:pt>
                <c:pt idx="94">
                  <c:v>211.92726635166846</c:v>
                </c:pt>
                <c:pt idx="95">
                  <c:v>228.33178211643013</c:v>
                </c:pt>
                <c:pt idx="96">
                  <c:v>245.71003655166334</c:v>
                </c:pt>
                <c:pt idx="97">
                  <c:v>264.11171020177716</c:v>
                </c:pt>
                <c:pt idx="98">
                  <c:v>283.56661139342054</c:v>
                </c:pt>
                <c:pt idx="99">
                  <c:v>304.08467623547585</c:v>
                </c:pt>
                <c:pt idx="100">
                  <c:v>325.72552138123712</c:v>
                </c:pt>
                <c:pt idx="101">
                  <c:v>348.47921072182066</c:v>
                </c:pt>
                <c:pt idx="102">
                  <c:v>372.39542480164079</c:v>
                </c:pt>
                <c:pt idx="103">
                  <c:v>397.49403583845822</c:v>
                </c:pt>
                <c:pt idx="104">
                  <c:v>423.76510772339657</c:v>
                </c:pt>
                <c:pt idx="105">
                  <c:v>451.23844878309694</c:v>
                </c:pt>
                <c:pt idx="106">
                  <c:v>479.93393123532792</c:v>
                </c:pt>
                <c:pt idx="107">
                  <c:v>509.82174675343919</c:v>
                </c:pt>
                <c:pt idx="108">
                  <c:v>540.94163977296409</c:v>
                </c:pt>
                <c:pt idx="109">
                  <c:v>573.25386585837055</c:v>
                </c:pt>
                <c:pt idx="110">
                  <c:v>606.75842500965734</c:v>
                </c:pt>
                <c:pt idx="111">
                  <c:v>641.44538111794611</c:v>
                </c:pt>
                <c:pt idx="112">
                  <c:v>677.25511752994021</c:v>
                </c:pt>
                <c:pt idx="113">
                  <c:v>714.30686755222746</c:v>
                </c:pt>
                <c:pt idx="114">
                  <c:v>752.26280348280875</c:v>
                </c:pt>
                <c:pt idx="115">
                  <c:v>791.31171139044682</c:v>
                </c:pt>
                <c:pt idx="116">
                  <c:v>831.4535912751486</c:v>
                </c:pt>
                <c:pt idx="117">
                  <c:v>872.48972095925922</c:v>
                </c:pt>
                <c:pt idx="118">
                  <c:v>914.22137826513608</c:v>
                </c:pt>
                <c:pt idx="119">
                  <c:v>956.94664645923581</c:v>
                </c:pt>
                <c:pt idx="120">
                  <c:v>1000.3674422751257</c:v>
                </c:pt>
                <c:pt idx="121">
                  <c:v>1044.1856824462795</c:v>
                </c:pt>
                <c:pt idx="122">
                  <c:v>1088.7988113280444</c:v>
                </c:pt>
                <c:pt idx="123">
                  <c:v>1133.5113012986274</c:v>
                </c:pt>
                <c:pt idx="124">
                  <c:v>1178.8199578021424</c:v>
                </c:pt>
                <c:pt idx="125">
                  <c:v>1224.0292532168419</c:v>
                </c:pt>
                <c:pt idx="126">
                  <c:v>1269.4372708091882</c:v>
                </c:pt>
                <c:pt idx="127">
                  <c:v>1314.6465662238934</c:v>
                </c:pt>
                <c:pt idx="128">
                  <c:v>1359.6571394609302</c:v>
                </c:pt>
                <c:pt idx="129">
                  <c:v>1404.270268342703</c:v>
                </c:pt>
                <c:pt idx="130">
                  <c:v>1448.1878696026804</c:v>
                </c:pt>
                <c:pt idx="131">
                  <c:v>1491.5093043297495</c:v>
                </c:pt>
                <c:pt idx="132">
                  <c:v>1533.8371281685427</c:v>
                </c:pt>
                <c:pt idx="133">
                  <c:v>1575.0719800303052</c:v>
                </c:pt>
                <c:pt idx="134">
                  <c:v>1615.0151377373643</c:v>
                </c:pt>
                <c:pt idx="135">
                  <c:v>1653.6666012897144</c:v>
                </c:pt>
                <c:pt idx="136">
                  <c:v>1690.4302041544099</c:v>
                </c:pt>
                <c:pt idx="137">
                  <c:v>1725.5046685091138</c:v>
                </c:pt>
                <c:pt idx="138">
                  <c:v>1758.4925499985059</c:v>
                </c:pt>
                <c:pt idx="139">
                  <c:v>1789.3938486226234</c:v>
                </c:pt>
                <c:pt idx="140">
                  <c:v>1817.7117589373388</c:v>
                </c:pt>
                <c:pt idx="141">
                  <c:v>1843.5456420314279</c:v>
                </c:pt>
                <c:pt idx="142">
                  <c:v>1866.4980535496766</c:v>
                </c:pt>
                <c:pt idx="143">
                  <c:v>1886.6683545808448</c:v>
                </c:pt>
                <c:pt idx="144">
                  <c:v>1903.5597396808478</c:v>
                </c:pt>
                <c:pt idx="145">
                  <c:v>1917.1722088496635</c:v>
                </c:pt>
                <c:pt idx="146">
                  <c:v>1927.3070399096569</c:v>
                </c:pt>
                <c:pt idx="147">
                  <c:v>1933.8648717720198</c:v>
                </c:pt>
                <c:pt idx="148">
                  <c:v>1936.5476211702344</c:v>
                </c:pt>
                <c:pt idx="149">
                  <c:v>1935.5540102820221</c:v>
                </c:pt>
                <c:pt idx="150">
                  <c:v>1930.2878725743681</c:v>
                </c:pt>
                <c:pt idx="151">
                  <c:v>1921.1466524025873</c:v>
                </c:pt>
                <c:pt idx="152">
                  <c:v>1907.534183233782</c:v>
                </c:pt>
                <c:pt idx="153">
                  <c:v>1889.8479094231923</c:v>
                </c:pt>
                <c:pt idx="154">
                  <c:v>1867.5910255267495</c:v>
                </c:pt>
                <c:pt idx="155">
                  <c:v>1841.0616148108545</c:v>
                </c:pt>
                <c:pt idx="156">
                  <c:v>1809.961594009085</c:v>
                </c:pt>
                <c:pt idx="157">
                  <c:v>1774.5890463879271</c:v>
                </c:pt>
                <c:pt idx="158">
                  <c:v>1734.5465275920446</c:v>
                </c:pt>
                <c:pt idx="159">
                  <c:v>1690.1321208879344</c:v>
                </c:pt>
                <c:pt idx="160">
                  <c:v>1641.345826275586</c:v>
                </c:pt>
                <c:pt idx="161">
                  <c:v>1588.287004843849</c:v>
                </c:pt>
                <c:pt idx="162">
                  <c:v>1530.8562955038631</c:v>
                </c:pt>
                <c:pt idx="163">
                  <c:v>1469.2524204332428</c:v>
                </c:pt>
                <c:pt idx="164">
                  <c:v>1403.6741018097737</c:v>
                </c:pt>
                <c:pt idx="165">
                  <c:v>1334.2207007221134</c:v>
                </c:pt>
                <c:pt idx="166">
                  <c:v>1260.8922171703582</c:v>
                </c:pt>
                <c:pt idx="167">
                  <c:v>1183.9867344209729</c:v>
                </c:pt>
                <c:pt idx="168">
                  <c:v>1103.702974651572</c:v>
                </c:pt>
                <c:pt idx="169">
                  <c:v>1020.3390211286525</c:v>
                </c:pt>
                <c:pt idx="170">
                  <c:v>933.7955127633428</c:v>
                </c:pt>
                <c:pt idx="171">
                  <c:v>844.56925499986119</c:v>
                </c:pt>
                <c:pt idx="172">
                  <c:v>752.85897001575813</c:v>
                </c:pt>
                <c:pt idx="173">
                  <c:v>658.96274107753072</c:v>
                </c:pt>
                <c:pt idx="174">
                  <c:v>562.97992927400742</c:v>
                </c:pt>
                <c:pt idx="175">
                  <c:v>465.00989569403828</c:v>
                </c:pt>
                <c:pt idx="176">
                  <c:v>366.64241775877571</c:v>
                </c:pt>
                <c:pt idx="177">
                  <c:v>266.28771804700335</c:v>
                </c:pt>
                <c:pt idx="178">
                  <c:v>164.9394074470294</c:v>
                </c:pt>
                <c:pt idx="179">
                  <c:v>64.584707735278357</c:v>
                </c:pt>
                <c:pt idx="180">
                  <c:v>-37.757213752939833</c:v>
                </c:pt>
                <c:pt idx="181">
                  <c:v>-140.09913524113671</c:v>
                </c:pt>
                <c:pt idx="182">
                  <c:v>-239.46022406466483</c:v>
                </c:pt>
                <c:pt idx="183">
                  <c:v>-340.8085346646601</c:v>
                </c:pt>
                <c:pt idx="184">
                  <c:v>-440.46770675463165</c:v>
                </c:pt>
                <c:pt idx="185">
                  <c:v>-538.1396570681361</c:v>
                </c:pt>
                <c:pt idx="186">
                  <c:v>-634.51991322695278</c:v>
                </c:pt>
                <c:pt idx="187">
                  <c:v>-728.91294760928099</c:v>
                </c:pt>
                <c:pt idx="188">
                  <c:v>-821.31876021514222</c:v>
                </c:pt>
                <c:pt idx="189">
                  <c:v>-911.14118451159595</c:v>
                </c:pt>
                <c:pt idx="190">
                  <c:v>-998.38022049866379</c:v>
                </c:pt>
                <c:pt idx="191">
                  <c:v>-1082.6384238209776</c:v>
                </c:pt>
                <c:pt idx="192">
                  <c:v>-1163.717072300976</c:v>
                </c:pt>
                <c:pt idx="193">
                  <c:v>-1241.5168048497769</c:v>
                </c:pt>
                <c:pt idx="194">
                  <c:v>-1315.7395382009477</c:v>
                </c:pt>
                <c:pt idx="195">
                  <c:v>-1386.1865501768093</c:v>
                </c:pt>
                <c:pt idx="196">
                  <c:v>-1452.8578407773941</c:v>
                </c:pt>
                <c:pt idx="197">
                  <c:v>-1515.4553267362055</c:v>
                </c:pt>
                <c:pt idx="198">
                  <c:v>-1573.8796469644249</c:v>
                </c:pt>
                <c:pt idx="199">
                  <c:v>-1628.130801462074</c:v>
                </c:pt>
                <c:pt idx="200">
                  <c:v>-1678.1094291403135</c:v>
                </c:pt>
                <c:pt idx="201">
                  <c:v>-1723.5174467326146</c:v>
                </c:pt>
                <c:pt idx="202">
                  <c:v>-1764.7522985943986</c:v>
                </c:pt>
                <c:pt idx="203">
                  <c:v>-1801.3171792814476</c:v>
                </c:pt>
                <c:pt idx="204">
                  <c:v>-1833.5101720602793</c:v>
                </c:pt>
                <c:pt idx="205">
                  <c:v>-1861.2319158420121</c:v>
                </c:pt>
                <c:pt idx="206">
                  <c:v>-1884.4824106267097</c:v>
                </c:pt>
                <c:pt idx="207">
                  <c:v>-1903.4603785920403</c:v>
                </c:pt>
                <c:pt idx="208">
                  <c:v>-1917.9670975602398</c:v>
                </c:pt>
                <c:pt idx="209">
                  <c:v>-1928.4000118867191</c:v>
                </c:pt>
                <c:pt idx="210">
                  <c:v>-1934.5603993937884</c:v>
                </c:pt>
                <c:pt idx="211">
                  <c:v>-1936.7463433479024</c:v>
                </c:pt>
                <c:pt idx="212">
                  <c:v>-1934.8584826602214</c:v>
                </c:pt>
                <c:pt idx="213">
                  <c:v>-1929.3936227749632</c:v>
                </c:pt>
                <c:pt idx="214">
                  <c:v>-1920.153041514375</c:v>
                </c:pt>
                <c:pt idx="215">
                  <c:v>-1907.3354610561246</c:v>
                </c:pt>
                <c:pt idx="216">
                  <c:v>-1891.23896466673</c:v>
                </c:pt>
                <c:pt idx="217">
                  <c:v>-1871.9629134349666</c:v>
                </c:pt>
                <c:pt idx="218">
                  <c:v>-1849.7060295384972</c:v>
                </c:pt>
                <c:pt idx="219">
                  <c:v>-1824.6670351549685</c:v>
                </c:pt>
                <c:pt idx="220">
                  <c:v>-1796.8459302843964</c:v>
                </c:pt>
                <c:pt idx="221">
                  <c:v>-1766.6401592820478</c:v>
                </c:pt>
                <c:pt idx="222">
                  <c:v>-1734.1490832367565</c:v>
                </c:pt>
                <c:pt idx="223">
                  <c:v>-1699.6707854149768</c:v>
                </c:pt>
                <c:pt idx="224">
                  <c:v>-1663.2052658167727</c:v>
                </c:pt>
                <c:pt idx="225">
                  <c:v>-1625.1499687973628</c:v>
                </c:pt>
                <c:pt idx="226">
                  <c:v>-1585.4055332679611</c:v>
                </c:pt>
                <c:pt idx="227">
                  <c:v>-1544.5681257614865</c:v>
                </c:pt>
                <c:pt idx="228">
                  <c:v>-1502.4390241003189</c:v>
                </c:pt>
                <c:pt idx="229">
                  <c:v>-1459.4156726397464</c:v>
                </c:pt>
                <c:pt idx="230">
                  <c:v>-1415.4980713797479</c:v>
                </c:pt>
                <c:pt idx="231">
                  <c:v>-1371.1830257644717</c:v>
                </c:pt>
                <c:pt idx="232">
                  <c:v>-1326.2718136162448</c:v>
                </c:pt>
                <c:pt idx="233">
                  <c:v>-1281.0625182015344</c:v>
                </c:pt>
                <c:pt idx="234">
                  <c:v>-1235.6545006091881</c:v>
                </c:pt>
                <c:pt idx="235">
                  <c:v>-1190.4452051945045</c:v>
                </c:pt>
                <c:pt idx="236">
                  <c:v>-1145.136548690976</c:v>
                </c:pt>
                <c:pt idx="237">
                  <c:v>-1100.2253365427387</c:v>
                </c:pt>
                <c:pt idx="238">
                  <c:v>-1055.612207660987</c:v>
                </c:pt>
                <c:pt idx="239">
                  <c:v>-1011.4958842233603</c:v>
                </c:pt>
                <c:pt idx="240">
                  <c:v>-967.97572731865239</c:v>
                </c:pt>
                <c:pt idx="241">
                  <c:v>-925.15109803572136</c:v>
                </c:pt>
                <c:pt idx="242">
                  <c:v>-883.12135746337185</c:v>
                </c:pt>
                <c:pt idx="243">
                  <c:v>-841.88650560161977</c:v>
                </c:pt>
                <c:pt idx="244">
                  <c:v>-801.54590353926608</c:v>
                </c:pt>
                <c:pt idx="245">
                  <c:v>-762.19891236516048</c:v>
                </c:pt>
                <c:pt idx="246">
                  <c:v>-723.9448931681078</c:v>
                </c:pt>
                <c:pt idx="247">
                  <c:v>-686.65467653264443</c:v>
                </c:pt>
                <c:pt idx="248">
                  <c:v>-650.5369207452967</c:v>
                </c:pt>
                <c:pt idx="249">
                  <c:v>-615.54194526165679</c:v>
                </c:pt>
                <c:pt idx="250">
                  <c:v>-581.73930284389735</c:v>
                </c:pt>
                <c:pt idx="251">
                  <c:v>-549.1190573831384</c:v>
                </c:pt>
                <c:pt idx="252">
                  <c:v>-517.70108109714477</c:v>
                </c:pt>
                <c:pt idx="253">
                  <c:v>-487.48537398591372</c:v>
                </c:pt>
                <c:pt idx="254">
                  <c:v>-458.48187215833104</c:v>
                </c:pt>
                <c:pt idx="255">
                  <c:v>-430.70051172327828</c:v>
                </c:pt>
                <c:pt idx="256">
                  <c:v>-404.12142046298749</c:v>
                </c:pt>
                <c:pt idx="257">
                  <c:v>-378.72472615969798</c:v>
                </c:pt>
                <c:pt idx="258">
                  <c:v>-354.51042881340709</c:v>
                </c:pt>
                <c:pt idx="259">
                  <c:v>-331.45865620635351</c:v>
                </c:pt>
                <c:pt idx="260">
                  <c:v>-309.52966390300452</c:v>
                </c:pt>
                <c:pt idx="261">
                  <c:v>-288.7234519033608</c:v>
                </c:pt>
                <c:pt idx="262">
                  <c:v>-269.00027577189502</c:v>
                </c:pt>
                <c:pt idx="263">
                  <c:v>-250.34026329083881</c:v>
                </c:pt>
                <c:pt idx="264">
                  <c:v>-232.69373391578151</c:v>
                </c:pt>
                <c:pt idx="265">
                  <c:v>-216.04081542896282</c:v>
                </c:pt>
                <c:pt idx="266">
                  <c:v>-200.361635612611</c:v>
                </c:pt>
                <c:pt idx="267">
                  <c:v>-183.04299783067347</c:v>
                </c:pt>
                <c:pt idx="268">
                  <c:v>-178.84995988232276</c:v>
                </c:pt>
                <c:pt idx="269">
                  <c:v>-158.97774211761828</c:v>
                </c:pt>
                <c:pt idx="270">
                  <c:v>-139.10552435291646</c:v>
                </c:pt>
                <c:pt idx="271">
                  <c:v>-139.10552435291646</c:v>
                </c:pt>
                <c:pt idx="272">
                  <c:v>-119.23330658821429</c:v>
                </c:pt>
                <c:pt idx="273">
                  <c:v>-119.23330658821479</c:v>
                </c:pt>
                <c:pt idx="274">
                  <c:v>-99.361088823512134</c:v>
                </c:pt>
                <c:pt idx="275">
                  <c:v>-101.34831059998211</c:v>
                </c:pt>
                <c:pt idx="276">
                  <c:v>-88.431369052925476</c:v>
                </c:pt>
                <c:pt idx="277">
                  <c:v>-81.476092835279786</c:v>
                </c:pt>
                <c:pt idx="278">
                  <c:v>-74.520816617634011</c:v>
                </c:pt>
                <c:pt idx="279">
                  <c:v>-67.56554039998808</c:v>
                </c:pt>
                <c:pt idx="280">
                  <c:v>-61.603875070577381</c:v>
                </c:pt>
                <c:pt idx="281">
                  <c:v>-56.635820629401842</c:v>
                </c:pt>
                <c:pt idx="282">
                  <c:v>-51.667766188226132</c:v>
                </c:pt>
                <c:pt idx="283">
                  <c:v>-46.699711747050593</c:v>
                </c:pt>
                <c:pt idx="284">
                  <c:v>-42.725268194110214</c:v>
                </c:pt>
                <c:pt idx="285">
                  <c:v>-37.757213752934419</c:v>
                </c:pt>
                <c:pt idx="286">
                  <c:v>-35.769991976464439</c:v>
                </c:pt>
                <c:pt idx="287">
                  <c:v>-31.795548423523766</c:v>
                </c:pt>
                <c:pt idx="288">
                  <c:v>-27.821104870583298</c:v>
                </c:pt>
                <c:pt idx="289">
                  <c:v>-25.83388309411319</c:v>
                </c:pt>
                <c:pt idx="290">
                  <c:v>-23.846661317642752</c:v>
                </c:pt>
                <c:pt idx="291">
                  <c:v>-20.865828652937548</c:v>
                </c:pt>
                <c:pt idx="292">
                  <c:v>-18.878606876467316</c:v>
                </c:pt>
                <c:pt idx="293">
                  <c:v>-17.884995988232156</c:v>
                </c:pt>
                <c:pt idx="294">
                  <c:v>-14.904163323526808</c:v>
                </c:pt>
                <c:pt idx="295">
                  <c:v>-13.910552435291629</c:v>
                </c:pt>
                <c:pt idx="296">
                  <c:v>-12.320775014115473</c:v>
                </c:pt>
                <c:pt idx="297">
                  <c:v>-11.128441948233338</c:v>
                </c:pt>
                <c:pt idx="298">
                  <c:v>-9.9361088823512045</c:v>
                </c:pt>
                <c:pt idx="299">
                  <c:v>-8.8431369052925639</c:v>
                </c:pt>
                <c:pt idx="300">
                  <c:v>-7.9488871058809414</c:v>
                </c:pt>
                <c:pt idx="301">
                  <c:v>-7.0546373064693491</c:v>
                </c:pt>
                <c:pt idx="302">
                  <c:v>-6.3591096847047526</c:v>
                </c:pt>
                <c:pt idx="303">
                  <c:v>-5.5642209741166848</c:v>
                </c:pt>
                <c:pt idx="304">
                  <c:v>-4.9680544411755969</c:v>
                </c:pt>
                <c:pt idx="305">
                  <c:v>-4.4712489970580389</c:v>
                </c:pt>
                <c:pt idx="306">
                  <c:v>-32.689798136391914</c:v>
                </c:pt>
                <c:pt idx="307">
                  <c:v>2.2753689340584245E-8</c:v>
                </c:pt>
                <c:pt idx="308">
                  <c:v>2.9808326647053626E-8</c:v>
                </c:pt>
                <c:pt idx="309">
                  <c:v>3.6763602864699351E-8</c:v>
                </c:pt>
                <c:pt idx="310">
                  <c:v>4.5706100858815465E-8</c:v>
                </c:pt>
                <c:pt idx="311">
                  <c:v>5.8623042405872011E-8</c:v>
                </c:pt>
                <c:pt idx="312">
                  <c:v>7.2533594841163726E-8</c:v>
                </c:pt>
                <c:pt idx="313">
                  <c:v>9.240581260586609E-8</c:v>
                </c:pt>
                <c:pt idx="314">
                  <c:v>1.1426525214703883E-7</c:v>
                </c:pt>
                <c:pt idx="315">
                  <c:v>1.440735787940922E-7</c:v>
                </c:pt>
                <c:pt idx="316">
                  <c:v>1.7984357077055657E-7</c:v>
                </c:pt>
                <c:pt idx="317">
                  <c:v>2.1958800629996141E-7</c:v>
                </c:pt>
                <c:pt idx="318">
                  <c:v>2.8814715758818519E-7</c:v>
                </c:pt>
                <c:pt idx="319">
                  <c:v>3.4776381088229164E-7</c:v>
                </c:pt>
                <c:pt idx="320">
                  <c:v>4.3718879082345231E-7</c:v>
                </c:pt>
                <c:pt idx="321">
                  <c:v>5.3654987964696372E-7</c:v>
                </c:pt>
                <c:pt idx="322">
                  <c:v>6.7565540399988084E-7</c:v>
                </c:pt>
                <c:pt idx="323">
                  <c:v>8.3463314611750103E-7</c:v>
                </c:pt>
                <c:pt idx="324">
                  <c:v>1.0432914326468747E-6</c:v>
                </c:pt>
                <c:pt idx="325">
                  <c:v>1.2817580458233043E-6</c:v>
                </c:pt>
                <c:pt idx="326">
                  <c:v>1.58977742117619E-6</c:v>
                </c:pt>
                <c:pt idx="327">
                  <c:v>1.9971578853525907E-6</c:v>
                </c:pt>
                <c:pt idx="328">
                  <c:v>2.3846661317642824E-6</c:v>
                </c:pt>
                <c:pt idx="329">
                  <c:v>2.9808326647053597E-6</c:v>
                </c:pt>
                <c:pt idx="330">
                  <c:v>3.7757213752934536E-6</c:v>
                </c:pt>
                <c:pt idx="331">
                  <c:v>4.4712489970580398E-6</c:v>
                </c:pt>
                <c:pt idx="332">
                  <c:v>5.6635820629401835E-6</c:v>
                </c:pt>
                <c:pt idx="333">
                  <c:v>6.8559151288223154E-6</c:v>
                </c:pt>
                <c:pt idx="334">
                  <c:v>8.445692549998509E-6</c:v>
                </c:pt>
                <c:pt idx="335">
                  <c:v>1.0333553237645256E-5</c:v>
                </c:pt>
                <c:pt idx="336">
                  <c:v>1.271821936940952E-5</c:v>
                </c:pt>
                <c:pt idx="337">
                  <c:v>1.5500329856467855E-5</c:v>
                </c:pt>
                <c:pt idx="338">
                  <c:v>1.9077329054114289E-5</c:v>
                </c:pt>
                <c:pt idx="339">
                  <c:v>2.2853050429407716E-5</c:v>
                </c:pt>
                <c:pt idx="340">
                  <c:v>2.8814715758818445E-5</c:v>
                </c:pt>
                <c:pt idx="341">
                  <c:v>3.3782770199994131E-5</c:v>
                </c:pt>
                <c:pt idx="342">
                  <c:v>4.272526819411007E-5</c:v>
                </c:pt>
                <c:pt idx="343">
                  <c:v>5.0674155299991118E-5</c:v>
                </c:pt>
                <c:pt idx="344">
                  <c:v>6.2597485958812454E-5</c:v>
                </c:pt>
                <c:pt idx="345">
                  <c:v>7.4520816617633999E-5</c:v>
                </c:pt>
                <c:pt idx="346">
                  <c:v>9.1412201717631027E-5</c:v>
                </c:pt>
                <c:pt idx="347">
                  <c:v>1.1029080859409826E-4</c:v>
                </c:pt>
                <c:pt idx="348">
                  <c:v>1.3413746991174108E-4</c:v>
                </c:pt>
                <c:pt idx="349">
                  <c:v>1.6195857478232457E-4</c:v>
                </c:pt>
                <c:pt idx="350">
                  <c:v>1.9673495587055342E-4</c:v>
                </c:pt>
                <c:pt idx="351">
                  <c:v>2.3846661317642885E-4</c:v>
                </c:pt>
                <c:pt idx="352">
                  <c:v>2.7821104870583401E-4</c:v>
                </c:pt>
                <c:pt idx="353">
                  <c:v>3.3782770199994007E-4</c:v>
                </c:pt>
                <c:pt idx="354">
                  <c:v>4.173165730587504E-4</c:v>
                </c:pt>
                <c:pt idx="355">
                  <c:v>4.8686933523520783E-4</c:v>
                </c:pt>
                <c:pt idx="356">
                  <c:v>5.9616653294107232E-4</c:v>
                </c:pt>
                <c:pt idx="357">
                  <c:v>7.0546373064693329E-4</c:v>
                </c:pt>
                <c:pt idx="358">
                  <c:v>8.5450536388220419E-4</c:v>
                </c:pt>
                <c:pt idx="359">
                  <c:v>1.0134831059998217E-3</c:v>
                </c:pt>
                <c:pt idx="360">
                  <c:v>1.6780983890193129E-5</c:v>
                </c:pt>
              </c:numCache>
            </c:numRef>
          </c:yVal>
          <c:smooth val="1"/>
          <c:extLst>
            <c:ext xmlns:c16="http://schemas.microsoft.com/office/drawing/2014/chart" uri="{C3380CC4-5D6E-409C-BE32-E72D297353CC}">
              <c16:uniqueId val="{00000000-BDB7-4874-970B-B13B807FC537}"/>
            </c:ext>
          </c:extLst>
        </c:ser>
        <c:ser>
          <c:idx val="1"/>
          <c:order val="1"/>
          <c:tx>
            <c:v>Velocity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(Exh)'!$F$3:$F$363</c:f>
              <c:numCache>
                <c:formatCode>0.00E+00</c:formatCode>
                <c:ptCount val="361"/>
                <c:pt idx="0">
                  <c:v>2.9013437936465493E-3</c:v>
                </c:pt>
                <c:pt idx="1">
                  <c:v>3.4577658910582136E-3</c:v>
                </c:pt>
                <c:pt idx="2">
                  <c:v>4.1731657305874945E-3</c:v>
                </c:pt>
                <c:pt idx="3">
                  <c:v>4.7693322635285786E-3</c:v>
                </c:pt>
                <c:pt idx="4">
                  <c:v>5.9616653294107206E-3</c:v>
                </c:pt>
                <c:pt idx="5">
                  <c:v>6.7565540399988E-3</c:v>
                </c:pt>
                <c:pt idx="6">
                  <c:v>8.3463314611750047E-3</c:v>
                </c:pt>
                <c:pt idx="7">
                  <c:v>9.737386704704162E-3</c:v>
                </c:pt>
                <c:pt idx="8">
                  <c:v>1.1327164125880392E-2</c:v>
                </c:pt>
                <c:pt idx="9">
                  <c:v>1.3711830257644636E-2</c:v>
                </c:pt>
                <c:pt idx="10">
                  <c:v>1.6096496389408951E-2</c:v>
                </c:pt>
                <c:pt idx="11">
                  <c:v>1.8878606876467256E-2</c:v>
                </c:pt>
                <c:pt idx="12">
                  <c:v>2.2256883896466653E-2</c:v>
                </c:pt>
                <c:pt idx="13">
                  <c:v>2.643004962705417E-2</c:v>
                </c:pt>
                <c:pt idx="14">
                  <c:v>3.1398104068229772E-2</c:v>
                </c:pt>
                <c:pt idx="15">
                  <c:v>3.5769991976464272E-2</c:v>
                </c:pt>
                <c:pt idx="16">
                  <c:v>4.1731657305875157E-2</c:v>
                </c:pt>
                <c:pt idx="17">
                  <c:v>5.1667766188226168E-2</c:v>
                </c:pt>
                <c:pt idx="18">
                  <c:v>5.7629431517636887E-2</c:v>
                </c:pt>
                <c:pt idx="19">
                  <c:v>6.9552762176458297E-2</c:v>
                </c:pt>
                <c:pt idx="20">
                  <c:v>7.9488871058809432E-2</c:v>
                </c:pt>
                <c:pt idx="21">
                  <c:v>9.33994234941012E-2</c:v>
                </c:pt>
                <c:pt idx="22">
                  <c:v>0.1092971977058633</c:v>
                </c:pt>
                <c:pt idx="23">
                  <c:v>0.12718219369409514</c:v>
                </c:pt>
                <c:pt idx="24">
                  <c:v>0.14705441145879788</c:v>
                </c:pt>
                <c:pt idx="25">
                  <c:v>0.17288829455291055</c:v>
                </c:pt>
                <c:pt idx="26">
                  <c:v>0.20070939942349425</c:v>
                </c:pt>
                <c:pt idx="27">
                  <c:v>0.23051772607054755</c:v>
                </c:pt>
                <c:pt idx="28">
                  <c:v>0.27026216159995253</c:v>
                </c:pt>
                <c:pt idx="29">
                  <c:v>0.31795548423523806</c:v>
                </c:pt>
                <c:pt idx="30">
                  <c:v>0.35769991976464255</c:v>
                </c:pt>
                <c:pt idx="31">
                  <c:v>0.41731657305875014</c:v>
                </c:pt>
                <c:pt idx="32">
                  <c:v>0.47693322635285801</c:v>
                </c:pt>
                <c:pt idx="33">
                  <c:v>0.5564220974116677</c:v>
                </c:pt>
                <c:pt idx="34">
                  <c:v>0.63591096847047346</c:v>
                </c:pt>
                <c:pt idx="35">
                  <c:v>0.73527205729398981</c:v>
                </c:pt>
                <c:pt idx="36">
                  <c:v>0.83463314611750028</c:v>
                </c:pt>
                <c:pt idx="37">
                  <c:v>0.97373867047041618</c:v>
                </c:pt>
                <c:pt idx="38">
                  <c:v>1.1128441948233367</c:v>
                </c:pt>
                <c:pt idx="39">
                  <c:v>1.2718219369409522</c:v>
                </c:pt>
                <c:pt idx="40">
                  <c:v>1.450671896823273</c:v>
                </c:pt>
                <c:pt idx="41">
                  <c:v>1.6493940744702964</c:v>
                </c:pt>
                <c:pt idx="42">
                  <c:v>1.9077329054114296</c:v>
                </c:pt>
                <c:pt idx="43">
                  <c:v>2.1660717363525599</c:v>
                </c:pt>
                <c:pt idx="44">
                  <c:v>2.4641550028230959</c:v>
                </c:pt>
                <c:pt idx="45">
                  <c:v>2.8417271403524427</c:v>
                </c:pt>
                <c:pt idx="46">
                  <c:v>3.1795548423523816</c:v>
                </c:pt>
                <c:pt idx="47">
                  <c:v>3.5769991976464315</c:v>
                </c:pt>
                <c:pt idx="48">
                  <c:v>4.1731657305875034</c:v>
                </c:pt>
                <c:pt idx="49">
                  <c:v>4.5706100858815475</c:v>
                </c:pt>
                <c:pt idx="50">
                  <c:v>5.3654987964696472</c:v>
                </c:pt>
                <c:pt idx="51">
                  <c:v>5.9616653294107245</c:v>
                </c:pt>
                <c:pt idx="52">
                  <c:v>6.7565540399987976</c:v>
                </c:pt>
                <c:pt idx="53">
                  <c:v>7.5514427505869071</c:v>
                </c:pt>
                <c:pt idx="54">
                  <c:v>8.7437758164690411</c:v>
                </c:pt>
                <c:pt idx="55">
                  <c:v>9.5386645270571506</c:v>
                </c:pt>
                <c:pt idx="56">
                  <c:v>10.929719770586312</c:v>
                </c:pt>
                <c:pt idx="57">
                  <c:v>12.320775014115492</c:v>
                </c:pt>
                <c:pt idx="58">
                  <c:v>13.711830257644642</c:v>
                </c:pt>
                <c:pt idx="59">
                  <c:v>15.301607678820842</c:v>
                </c:pt>
                <c:pt idx="60">
                  <c:v>17.288829455291076</c:v>
                </c:pt>
                <c:pt idx="61">
                  <c:v>19.276051231761308</c:v>
                </c:pt>
                <c:pt idx="62">
                  <c:v>21.660717363525595</c:v>
                </c:pt>
                <c:pt idx="63">
                  <c:v>24.641550028230984</c:v>
                </c:pt>
                <c:pt idx="64">
                  <c:v>25.83388309411319</c:v>
                </c:pt>
                <c:pt idx="65">
                  <c:v>29.808326647053573</c:v>
                </c:pt>
                <c:pt idx="66">
                  <c:v>33.782770199993998</c:v>
                </c:pt>
                <c:pt idx="67">
                  <c:v>37.757213752934419</c:v>
                </c:pt>
                <c:pt idx="68">
                  <c:v>39.744435529404946</c:v>
                </c:pt>
                <c:pt idx="69">
                  <c:v>45.706100858815432</c:v>
                </c:pt>
                <c:pt idx="70">
                  <c:v>51.667766188226132</c:v>
                </c:pt>
                <c:pt idx="71">
                  <c:v>55.642209741166596</c:v>
                </c:pt>
                <c:pt idx="72">
                  <c:v>61.603875070577544</c:v>
                </c:pt>
                <c:pt idx="73">
                  <c:v>67.565540399988251</c:v>
                </c:pt>
                <c:pt idx="74">
                  <c:v>75.514427505868753</c:v>
                </c:pt>
                <c:pt idx="75">
                  <c:v>83.463314611750278</c:v>
                </c:pt>
                <c:pt idx="76">
                  <c:v>91.412201717630865</c:v>
                </c:pt>
                <c:pt idx="77">
                  <c:v>99.911549255594196</c:v>
                </c:pt>
                <c:pt idx="78">
                  <c:v>110.22920471902748</c:v>
                </c:pt>
                <c:pt idx="79">
                  <c:v>120.92443231999067</c:v>
                </c:pt>
                <c:pt idx="80">
                  <c:v>132.50993527681197</c:v>
                </c:pt>
                <c:pt idx="81">
                  <c:v>145.04135579923332</c:v>
                </c:pt>
                <c:pt idx="82">
                  <c:v>158.58228498410165</c:v>
                </c:pt>
                <c:pt idx="83">
                  <c:v>173.19233948471046</c:v>
                </c:pt>
                <c:pt idx="84">
                  <c:v>188.94703372856668</c:v>
                </c:pt>
                <c:pt idx="85">
                  <c:v>205.87617604231667</c:v>
                </c:pt>
                <c:pt idx="86">
                  <c:v>224.09899973254909</c:v>
                </c:pt>
                <c:pt idx="87">
                  <c:v>243.65326201301519</c:v>
                </c:pt>
                <c:pt idx="88">
                  <c:v>264.59857953701294</c:v>
                </c:pt>
                <c:pt idx="89">
                  <c:v>287.03431339336072</c:v>
                </c:pt>
                <c:pt idx="90">
                  <c:v>311.02008023535819</c:v>
                </c:pt>
                <c:pt idx="91">
                  <c:v>336.61549671629308</c:v>
                </c:pt>
                <c:pt idx="92">
                  <c:v>363.91992392499372</c:v>
                </c:pt>
                <c:pt idx="93">
                  <c:v>392.97310629699081</c:v>
                </c:pt>
                <c:pt idx="94">
                  <c:v>423.85453270333693</c:v>
                </c:pt>
                <c:pt idx="95">
                  <c:v>456.66356423286027</c:v>
                </c:pt>
                <c:pt idx="96">
                  <c:v>491.42007310332667</c:v>
                </c:pt>
                <c:pt idx="97">
                  <c:v>528.22342040355431</c:v>
                </c:pt>
                <c:pt idx="98">
                  <c:v>567.13322278684109</c:v>
                </c:pt>
                <c:pt idx="99">
                  <c:v>608.16935247095171</c:v>
                </c:pt>
                <c:pt idx="100">
                  <c:v>651.45104276247423</c:v>
                </c:pt>
                <c:pt idx="101">
                  <c:v>696.95842144364133</c:v>
                </c:pt>
                <c:pt idx="102">
                  <c:v>744.79084960328157</c:v>
                </c:pt>
                <c:pt idx="103">
                  <c:v>794.98807167691643</c:v>
                </c:pt>
                <c:pt idx="104">
                  <c:v>847.53021544679314</c:v>
                </c:pt>
                <c:pt idx="105">
                  <c:v>902.47689756619388</c:v>
                </c:pt>
                <c:pt idx="106">
                  <c:v>959.86786247065584</c:v>
                </c:pt>
                <c:pt idx="107">
                  <c:v>1019.6434935068784</c:v>
                </c:pt>
                <c:pt idx="108">
                  <c:v>1081.8832795459282</c:v>
                </c:pt>
                <c:pt idx="109">
                  <c:v>1146.5077317167411</c:v>
                </c:pt>
                <c:pt idx="110">
                  <c:v>1213.5168500193147</c:v>
                </c:pt>
                <c:pt idx="111">
                  <c:v>1282.8907622358922</c:v>
                </c:pt>
                <c:pt idx="112">
                  <c:v>1354.5102350598804</c:v>
                </c:pt>
                <c:pt idx="113">
                  <c:v>1428.6137351044549</c:v>
                </c:pt>
                <c:pt idx="114">
                  <c:v>1504.5256069656175</c:v>
                </c:pt>
                <c:pt idx="115">
                  <c:v>1582.6234227808936</c:v>
                </c:pt>
                <c:pt idx="116">
                  <c:v>1662.9071825502972</c:v>
                </c:pt>
                <c:pt idx="117">
                  <c:v>1744.9794419185184</c:v>
                </c:pt>
                <c:pt idx="118">
                  <c:v>1828.4427565302722</c:v>
                </c:pt>
                <c:pt idx="119">
                  <c:v>1913.8932929184716</c:v>
                </c:pt>
                <c:pt idx="120">
                  <c:v>2000.7348845502513</c:v>
                </c:pt>
                <c:pt idx="121">
                  <c:v>2088.3713648925591</c:v>
                </c:pt>
                <c:pt idx="122">
                  <c:v>2177.5976226560888</c:v>
                </c:pt>
                <c:pt idx="123">
                  <c:v>2267.0226025972547</c:v>
                </c:pt>
                <c:pt idx="124">
                  <c:v>2357.6399156042849</c:v>
                </c:pt>
                <c:pt idx="125">
                  <c:v>2448.0585064336838</c:v>
                </c:pt>
                <c:pt idx="126">
                  <c:v>2538.8745416183765</c:v>
                </c:pt>
                <c:pt idx="127">
                  <c:v>2629.2931324477868</c:v>
                </c:pt>
                <c:pt idx="128">
                  <c:v>2719.3142789218605</c:v>
                </c:pt>
                <c:pt idx="129">
                  <c:v>2808.5405366854061</c:v>
                </c:pt>
                <c:pt idx="130">
                  <c:v>2896.3757392053608</c:v>
                </c:pt>
                <c:pt idx="131">
                  <c:v>2983.018608659499</c:v>
                </c:pt>
                <c:pt idx="132">
                  <c:v>3067.6742563370854</c:v>
                </c:pt>
                <c:pt idx="133">
                  <c:v>3150.1439600606104</c:v>
                </c:pt>
                <c:pt idx="134">
                  <c:v>3230.0302754747286</c:v>
                </c:pt>
                <c:pt idx="135">
                  <c:v>3307.3332025794289</c:v>
                </c:pt>
                <c:pt idx="136">
                  <c:v>3380.8604083088198</c:v>
                </c:pt>
                <c:pt idx="137">
                  <c:v>3451.0093370182276</c:v>
                </c:pt>
                <c:pt idx="138">
                  <c:v>3516.9850999970117</c:v>
                </c:pt>
                <c:pt idx="139">
                  <c:v>3578.7876972452468</c:v>
                </c:pt>
                <c:pt idx="140">
                  <c:v>3635.4235178746776</c:v>
                </c:pt>
                <c:pt idx="141">
                  <c:v>3687.0912840628557</c:v>
                </c:pt>
                <c:pt idx="142">
                  <c:v>3732.9961070993531</c:v>
                </c:pt>
                <c:pt idx="143">
                  <c:v>3773.3367091616897</c:v>
                </c:pt>
                <c:pt idx="144">
                  <c:v>3807.1194793616955</c:v>
                </c:pt>
                <c:pt idx="145">
                  <c:v>3834.3444176993271</c:v>
                </c:pt>
                <c:pt idx="146">
                  <c:v>3854.6140798193137</c:v>
                </c:pt>
                <c:pt idx="147">
                  <c:v>3867.7297435440396</c:v>
                </c:pt>
                <c:pt idx="148">
                  <c:v>3873.0952423404688</c:v>
                </c:pt>
                <c:pt idx="149">
                  <c:v>3871.1080205640442</c:v>
                </c:pt>
                <c:pt idx="150">
                  <c:v>3860.5757451487361</c:v>
                </c:pt>
                <c:pt idx="151">
                  <c:v>3842.2933048051746</c:v>
                </c:pt>
                <c:pt idx="152">
                  <c:v>3815.0683664675639</c:v>
                </c:pt>
                <c:pt idx="153">
                  <c:v>3779.6958188463846</c:v>
                </c:pt>
                <c:pt idx="154">
                  <c:v>3735.182051053499</c:v>
                </c:pt>
                <c:pt idx="155">
                  <c:v>3682.123229621709</c:v>
                </c:pt>
                <c:pt idx="156">
                  <c:v>3619.9231880181701</c:v>
                </c:pt>
                <c:pt idx="157">
                  <c:v>3549.1780927758541</c:v>
                </c:pt>
                <c:pt idx="158">
                  <c:v>3469.0930551840893</c:v>
                </c:pt>
                <c:pt idx="159">
                  <c:v>3380.2642417758689</c:v>
                </c:pt>
                <c:pt idx="160">
                  <c:v>3282.691652551172</c:v>
                </c:pt>
                <c:pt idx="161">
                  <c:v>3176.574009687698</c:v>
                </c:pt>
                <c:pt idx="162">
                  <c:v>3061.7125910077261</c:v>
                </c:pt>
                <c:pt idx="163">
                  <c:v>2938.5048408664857</c:v>
                </c:pt>
                <c:pt idx="164">
                  <c:v>2807.3482036195473</c:v>
                </c:pt>
                <c:pt idx="165">
                  <c:v>2668.4414014442268</c:v>
                </c:pt>
                <c:pt idx="166">
                  <c:v>2521.7844343407164</c:v>
                </c:pt>
                <c:pt idx="167">
                  <c:v>2367.9734688419458</c:v>
                </c:pt>
                <c:pt idx="168">
                  <c:v>2207.4059493031441</c:v>
                </c:pt>
                <c:pt idx="169">
                  <c:v>2040.6780422573049</c:v>
                </c:pt>
                <c:pt idx="170">
                  <c:v>1867.5910255266856</c:v>
                </c:pt>
                <c:pt idx="171">
                  <c:v>1689.1385099997224</c:v>
                </c:pt>
                <c:pt idx="172">
                  <c:v>1505.7179400315163</c:v>
                </c:pt>
                <c:pt idx="173">
                  <c:v>1317.9254821550614</c:v>
                </c:pt>
                <c:pt idx="174">
                  <c:v>1125.9598585480148</c:v>
                </c:pt>
                <c:pt idx="175">
                  <c:v>930.01979138807656</c:v>
                </c:pt>
                <c:pt idx="176">
                  <c:v>733.28483551755141</c:v>
                </c:pt>
                <c:pt idx="177">
                  <c:v>532.5754360940067</c:v>
                </c:pt>
                <c:pt idx="178">
                  <c:v>329.87881489405879</c:v>
                </c:pt>
                <c:pt idx="179">
                  <c:v>129.16941547055671</c:v>
                </c:pt>
                <c:pt idx="180">
                  <c:v>-75.514427505879667</c:v>
                </c:pt>
                <c:pt idx="181">
                  <c:v>-280.19827048227341</c:v>
                </c:pt>
                <c:pt idx="182">
                  <c:v>-478.92044812932966</c:v>
                </c:pt>
                <c:pt idx="183">
                  <c:v>-681.6170693293202</c:v>
                </c:pt>
                <c:pt idx="184">
                  <c:v>-880.9354135092633</c:v>
                </c:pt>
                <c:pt idx="185">
                  <c:v>-1076.2793141362722</c:v>
                </c:pt>
                <c:pt idx="186">
                  <c:v>-1269.0398264539056</c:v>
                </c:pt>
                <c:pt idx="187">
                  <c:v>-1457.825895218562</c:v>
                </c:pt>
                <c:pt idx="188">
                  <c:v>-1642.6375204302844</c:v>
                </c:pt>
                <c:pt idx="189">
                  <c:v>-1822.2823690231919</c:v>
                </c:pt>
                <c:pt idx="190">
                  <c:v>-1996.7604409973276</c:v>
                </c:pt>
                <c:pt idx="191">
                  <c:v>-2165.2768476419551</c:v>
                </c:pt>
                <c:pt idx="192">
                  <c:v>-2327.4341446019521</c:v>
                </c:pt>
                <c:pt idx="193">
                  <c:v>-2483.0336096995538</c:v>
                </c:pt>
                <c:pt idx="194">
                  <c:v>-2631.4790764018953</c:v>
                </c:pt>
                <c:pt idx="195">
                  <c:v>-2772.3731003536186</c:v>
                </c:pt>
                <c:pt idx="196">
                  <c:v>-2905.7156815547883</c:v>
                </c:pt>
                <c:pt idx="197">
                  <c:v>-3030.910653472411</c:v>
                </c:pt>
                <c:pt idx="198">
                  <c:v>-3147.7592939288497</c:v>
                </c:pt>
                <c:pt idx="199">
                  <c:v>-3256.2616029241481</c:v>
                </c:pt>
                <c:pt idx="200">
                  <c:v>-3356.218858280627</c:v>
                </c:pt>
                <c:pt idx="201">
                  <c:v>-3447.0348934652293</c:v>
                </c:pt>
                <c:pt idx="202">
                  <c:v>-3529.5045971887971</c:v>
                </c:pt>
                <c:pt idx="203">
                  <c:v>-3602.6343585628952</c:v>
                </c:pt>
                <c:pt idx="204">
                  <c:v>-3667.0203441205585</c:v>
                </c:pt>
                <c:pt idx="205">
                  <c:v>-3722.4638316840242</c:v>
                </c:pt>
                <c:pt idx="206">
                  <c:v>-3768.9648212534194</c:v>
                </c:pt>
                <c:pt idx="207">
                  <c:v>-3806.9207571840807</c:v>
                </c:pt>
                <c:pt idx="208">
                  <c:v>-3835.9341951204797</c:v>
                </c:pt>
                <c:pt idx="209">
                  <c:v>-3856.8000237734382</c:v>
                </c:pt>
                <c:pt idx="210">
                  <c:v>-3869.1207987875769</c:v>
                </c:pt>
                <c:pt idx="211">
                  <c:v>-3873.4926866958049</c:v>
                </c:pt>
                <c:pt idx="212">
                  <c:v>-3869.7169653204428</c:v>
                </c:pt>
                <c:pt idx="213">
                  <c:v>-3858.7872455499264</c:v>
                </c:pt>
                <c:pt idx="214">
                  <c:v>-3840.30608302875</c:v>
                </c:pt>
                <c:pt idx="215">
                  <c:v>-3814.6709221122492</c:v>
                </c:pt>
                <c:pt idx="216">
                  <c:v>-3782.47792933346</c:v>
                </c:pt>
                <c:pt idx="217">
                  <c:v>-3743.9258268699332</c:v>
                </c:pt>
                <c:pt idx="218">
                  <c:v>-3699.4120590769944</c:v>
                </c:pt>
                <c:pt idx="219">
                  <c:v>-3649.334070309937</c:v>
                </c:pt>
                <c:pt idx="220">
                  <c:v>-3593.6918605687929</c:v>
                </c:pt>
                <c:pt idx="221">
                  <c:v>-3533.2803185640955</c:v>
                </c:pt>
                <c:pt idx="222">
                  <c:v>-3468.298166473513</c:v>
                </c:pt>
                <c:pt idx="223">
                  <c:v>-3399.3415708299535</c:v>
                </c:pt>
                <c:pt idx="224">
                  <c:v>-3326.4105316335454</c:v>
                </c:pt>
                <c:pt idx="225">
                  <c:v>-3250.2999375947256</c:v>
                </c:pt>
                <c:pt idx="226">
                  <c:v>-3170.8110665359222</c:v>
                </c:pt>
                <c:pt idx="227">
                  <c:v>-3089.136251522973</c:v>
                </c:pt>
                <c:pt idx="228">
                  <c:v>-3004.8780482006377</c:v>
                </c:pt>
                <c:pt idx="229">
                  <c:v>-2918.8313452794928</c:v>
                </c:pt>
                <c:pt idx="230">
                  <c:v>-2830.9961427594958</c:v>
                </c:pt>
                <c:pt idx="231">
                  <c:v>-2742.3660515289434</c:v>
                </c:pt>
                <c:pt idx="232">
                  <c:v>-2652.5436272324896</c:v>
                </c:pt>
                <c:pt idx="233">
                  <c:v>-2562.1250364030689</c:v>
                </c:pt>
                <c:pt idx="234">
                  <c:v>-2471.3090012183761</c:v>
                </c:pt>
                <c:pt idx="235">
                  <c:v>-2380.890410389009</c:v>
                </c:pt>
                <c:pt idx="236">
                  <c:v>-2290.2730973819521</c:v>
                </c:pt>
                <c:pt idx="237">
                  <c:v>-2200.4506730854773</c:v>
                </c:pt>
                <c:pt idx="238">
                  <c:v>-2111.224415321974</c:v>
                </c:pt>
                <c:pt idx="239">
                  <c:v>-2022.9917684467207</c:v>
                </c:pt>
                <c:pt idx="240">
                  <c:v>-1935.9514546373048</c:v>
                </c:pt>
                <c:pt idx="241">
                  <c:v>-1850.3021960714427</c:v>
                </c:pt>
                <c:pt idx="242">
                  <c:v>-1766.2427149267437</c:v>
                </c:pt>
                <c:pt idx="243">
                  <c:v>-1683.7730112032395</c:v>
                </c:pt>
                <c:pt idx="244">
                  <c:v>-1603.0918070785322</c:v>
                </c:pt>
                <c:pt idx="245">
                  <c:v>-1524.397824730321</c:v>
                </c:pt>
                <c:pt idx="246">
                  <c:v>-1447.8897863362156</c:v>
                </c:pt>
                <c:pt idx="247">
                  <c:v>-1373.3093530652889</c:v>
                </c:pt>
                <c:pt idx="248">
                  <c:v>-1301.0738414905934</c:v>
                </c:pt>
                <c:pt idx="249">
                  <c:v>-1231.0838905233136</c:v>
                </c:pt>
                <c:pt idx="250">
                  <c:v>-1163.4786056877947</c:v>
                </c:pt>
                <c:pt idx="251">
                  <c:v>-1098.2381147662768</c:v>
                </c:pt>
                <c:pt idx="252">
                  <c:v>-1035.4021621942895</c:v>
                </c:pt>
                <c:pt idx="253">
                  <c:v>-974.97074797182745</c:v>
                </c:pt>
                <c:pt idx="254">
                  <c:v>-916.96374431666209</c:v>
                </c:pt>
                <c:pt idx="255">
                  <c:v>-861.40102344655656</c:v>
                </c:pt>
                <c:pt idx="256">
                  <c:v>-808.24284092597497</c:v>
                </c:pt>
                <c:pt idx="257">
                  <c:v>-757.44945231939596</c:v>
                </c:pt>
                <c:pt idx="258">
                  <c:v>-709.02085762681418</c:v>
                </c:pt>
                <c:pt idx="259">
                  <c:v>-662.91731241270702</c:v>
                </c:pt>
                <c:pt idx="260">
                  <c:v>-619.05932780600904</c:v>
                </c:pt>
                <c:pt idx="261">
                  <c:v>-577.44690380672159</c:v>
                </c:pt>
                <c:pt idx="262">
                  <c:v>-538.00055154379004</c:v>
                </c:pt>
                <c:pt idx="263">
                  <c:v>-500.68052658167761</c:v>
                </c:pt>
                <c:pt idx="264">
                  <c:v>-465.38746783156301</c:v>
                </c:pt>
                <c:pt idx="265">
                  <c:v>-432.08163085792563</c:v>
                </c:pt>
                <c:pt idx="266">
                  <c:v>-400.72327122522199</c:v>
                </c:pt>
                <c:pt idx="267">
                  <c:v>-366.08599566134694</c:v>
                </c:pt>
                <c:pt idx="268">
                  <c:v>-357.69991976464553</c:v>
                </c:pt>
                <c:pt idx="269">
                  <c:v>-317.95548423523655</c:v>
                </c:pt>
                <c:pt idx="270">
                  <c:v>-278.21104870583292</c:v>
                </c:pt>
                <c:pt idx="271">
                  <c:v>-278.21104870583292</c:v>
                </c:pt>
                <c:pt idx="272">
                  <c:v>-238.46661317642858</c:v>
                </c:pt>
                <c:pt idx="273">
                  <c:v>-238.46661317642958</c:v>
                </c:pt>
                <c:pt idx="274">
                  <c:v>-198.72217764702427</c:v>
                </c:pt>
                <c:pt idx="275">
                  <c:v>-202.69662119996423</c:v>
                </c:pt>
                <c:pt idx="276">
                  <c:v>-176.86273810585095</c:v>
                </c:pt>
                <c:pt idx="277">
                  <c:v>-162.95218567055957</c:v>
                </c:pt>
                <c:pt idx="278">
                  <c:v>-149.04163323526802</c:v>
                </c:pt>
                <c:pt idx="279">
                  <c:v>-135.13108079997616</c:v>
                </c:pt>
                <c:pt idx="280">
                  <c:v>-123.20775014115476</c:v>
                </c:pt>
                <c:pt idx="281">
                  <c:v>-113.27164125880368</c:v>
                </c:pt>
                <c:pt idx="282">
                  <c:v>-103.33553237645226</c:v>
                </c:pt>
                <c:pt idx="283">
                  <c:v>-93.399423494101185</c:v>
                </c:pt>
                <c:pt idx="284">
                  <c:v>-85.450536388220428</c:v>
                </c:pt>
                <c:pt idx="285">
                  <c:v>-75.514427505868838</c:v>
                </c:pt>
                <c:pt idx="286">
                  <c:v>-71.539983952928878</c:v>
                </c:pt>
                <c:pt idx="287">
                  <c:v>-63.591096847047531</c:v>
                </c:pt>
                <c:pt idx="288">
                  <c:v>-55.642209741166596</c:v>
                </c:pt>
                <c:pt idx="289">
                  <c:v>-51.667766188226381</c:v>
                </c:pt>
                <c:pt idx="290">
                  <c:v>-47.693322635285504</c:v>
                </c:pt>
                <c:pt idx="291">
                  <c:v>-41.731657305875096</c:v>
                </c:pt>
                <c:pt idx="292">
                  <c:v>-37.757213752934632</c:v>
                </c:pt>
                <c:pt idx="293">
                  <c:v>-35.769991976464311</c:v>
                </c:pt>
                <c:pt idx="294">
                  <c:v>-29.808326647053615</c:v>
                </c:pt>
                <c:pt idx="295">
                  <c:v>-27.821104870583259</c:v>
                </c:pt>
                <c:pt idx="296">
                  <c:v>-24.641550028230945</c:v>
                </c:pt>
                <c:pt idx="297">
                  <c:v>-22.256883896466675</c:v>
                </c:pt>
                <c:pt idx="298">
                  <c:v>-19.872217764702409</c:v>
                </c:pt>
                <c:pt idx="299">
                  <c:v>-17.686273810585128</c:v>
                </c:pt>
                <c:pt idx="300">
                  <c:v>-15.897774211761883</c:v>
                </c:pt>
                <c:pt idx="301">
                  <c:v>-14.109274612938698</c:v>
                </c:pt>
                <c:pt idx="302">
                  <c:v>-12.718219369409505</c:v>
                </c:pt>
                <c:pt idx="303">
                  <c:v>-11.12844194823337</c:v>
                </c:pt>
                <c:pt idx="304">
                  <c:v>-9.9361088823511938</c:v>
                </c:pt>
                <c:pt idx="305">
                  <c:v>-8.9424979941160778</c:v>
                </c:pt>
                <c:pt idx="306">
                  <c:v>-65.379596272783829</c:v>
                </c:pt>
                <c:pt idx="307">
                  <c:v>4.5507378681168491E-8</c:v>
                </c:pt>
                <c:pt idx="308">
                  <c:v>5.9616653294107252E-8</c:v>
                </c:pt>
                <c:pt idx="309">
                  <c:v>7.3527205729398702E-8</c:v>
                </c:pt>
                <c:pt idx="310">
                  <c:v>9.1412201717630929E-8</c:v>
                </c:pt>
                <c:pt idx="311">
                  <c:v>1.1724608481174402E-7</c:v>
                </c:pt>
                <c:pt idx="312">
                  <c:v>1.4506718968232745E-7</c:v>
                </c:pt>
                <c:pt idx="313">
                  <c:v>1.8481162521173218E-7</c:v>
                </c:pt>
                <c:pt idx="314">
                  <c:v>2.2853050429407766E-7</c:v>
                </c:pt>
                <c:pt idx="315">
                  <c:v>2.881471575881844E-7</c:v>
                </c:pt>
                <c:pt idx="316">
                  <c:v>3.5968714154111315E-7</c:v>
                </c:pt>
                <c:pt idx="317">
                  <c:v>4.3917601259992282E-7</c:v>
                </c:pt>
                <c:pt idx="318">
                  <c:v>5.7629431517637038E-7</c:v>
                </c:pt>
                <c:pt idx="319">
                  <c:v>6.9552762176458327E-7</c:v>
                </c:pt>
                <c:pt idx="320">
                  <c:v>8.7437758164690462E-7</c:v>
                </c:pt>
                <c:pt idx="321">
                  <c:v>1.0730997592939274E-6</c:v>
                </c:pt>
                <c:pt idx="322">
                  <c:v>1.3513108079997617E-6</c:v>
                </c:pt>
                <c:pt idx="323">
                  <c:v>1.6692662922350021E-6</c:v>
                </c:pt>
                <c:pt idx="324">
                  <c:v>2.0865828652937494E-6</c:v>
                </c:pt>
                <c:pt idx="325">
                  <c:v>2.5635160916466086E-6</c:v>
                </c:pt>
                <c:pt idx="326">
                  <c:v>3.17955484235238E-6</c:v>
                </c:pt>
                <c:pt idx="327">
                  <c:v>3.9943157707051815E-6</c:v>
                </c:pt>
                <c:pt idx="328">
                  <c:v>4.7693322635285647E-6</c:v>
                </c:pt>
                <c:pt idx="329">
                  <c:v>5.9616653294107194E-6</c:v>
                </c:pt>
                <c:pt idx="330">
                  <c:v>7.5514427505869071E-6</c:v>
                </c:pt>
                <c:pt idx="331">
                  <c:v>8.9424979941160796E-6</c:v>
                </c:pt>
                <c:pt idx="332">
                  <c:v>1.1327164125880367E-5</c:v>
                </c:pt>
                <c:pt idx="333">
                  <c:v>1.3711830257644631E-5</c:v>
                </c:pt>
                <c:pt idx="334">
                  <c:v>1.6891385099997018E-5</c:v>
                </c:pt>
                <c:pt idx="335">
                  <c:v>2.0667106475290513E-5</c:v>
                </c:pt>
                <c:pt idx="336">
                  <c:v>2.543643873881904E-5</c:v>
                </c:pt>
                <c:pt idx="337">
                  <c:v>3.100065971293571E-5</c:v>
                </c:pt>
                <c:pt idx="338">
                  <c:v>3.8154658108228579E-5</c:v>
                </c:pt>
                <c:pt idx="339">
                  <c:v>4.5706100858815432E-5</c:v>
                </c:pt>
                <c:pt idx="340">
                  <c:v>5.762943151763689E-5</c:v>
                </c:pt>
                <c:pt idx="341">
                  <c:v>6.7565540399988261E-5</c:v>
                </c:pt>
                <c:pt idx="342">
                  <c:v>8.5450536388220139E-5</c:v>
                </c:pt>
                <c:pt idx="343">
                  <c:v>1.0134831059998224E-4</c:v>
                </c:pt>
                <c:pt idx="344">
                  <c:v>1.2519497191762491E-4</c:v>
                </c:pt>
                <c:pt idx="345">
                  <c:v>1.49041633235268E-4</c:v>
                </c:pt>
                <c:pt idx="346">
                  <c:v>1.8282440343526205E-4</c:v>
                </c:pt>
                <c:pt idx="347">
                  <c:v>2.2058161718819651E-4</c:v>
                </c:pt>
                <c:pt idx="348">
                  <c:v>2.6827493982348215E-4</c:v>
                </c:pt>
                <c:pt idx="349">
                  <c:v>3.2391714956464914E-4</c:v>
                </c:pt>
                <c:pt idx="350">
                  <c:v>3.9346991174110684E-4</c:v>
                </c:pt>
                <c:pt idx="351">
                  <c:v>4.769332263528577E-4</c:v>
                </c:pt>
                <c:pt idx="352">
                  <c:v>5.5642209741166803E-4</c:v>
                </c:pt>
                <c:pt idx="353">
                  <c:v>6.7565540399988015E-4</c:v>
                </c:pt>
                <c:pt idx="354">
                  <c:v>8.3463314611750079E-4</c:v>
                </c:pt>
                <c:pt idx="355">
                  <c:v>9.7373867047041566E-4</c:v>
                </c:pt>
                <c:pt idx="356">
                  <c:v>1.1923330658821446E-3</c:v>
                </c:pt>
                <c:pt idx="357">
                  <c:v>1.4109274612938666E-3</c:v>
                </c:pt>
                <c:pt idx="358">
                  <c:v>1.7090107277644084E-3</c:v>
                </c:pt>
                <c:pt idx="359">
                  <c:v>2.0269662119996434E-3</c:v>
                </c:pt>
                <c:pt idx="360">
                  <c:v>3.3561967780386258E-5</c:v>
                </c:pt>
              </c:numCache>
            </c:numRef>
          </c:yVal>
          <c:smooth val="1"/>
          <c:extLst>
            <c:ext xmlns:c16="http://schemas.microsoft.com/office/drawing/2014/chart" uri="{C3380CC4-5D6E-409C-BE32-E72D297353CC}">
              <c16:uniqueId val="{00000001-BDB7-4874-970B-B13B807FC537}"/>
            </c:ext>
          </c:extLst>
        </c:ser>
        <c:ser>
          <c:idx val="2"/>
          <c:order val="2"/>
          <c:tx>
            <c:v>Velocity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(Exh)'!$G$3:$G$363</c:f>
              <c:numCache>
                <c:formatCode>0.00E+00</c:formatCode>
                <c:ptCount val="361"/>
                <c:pt idx="0">
                  <c:v>4.3520156904698236E-3</c:v>
                </c:pt>
                <c:pt idx="1">
                  <c:v>5.1866488365873197E-3</c:v>
                </c:pt>
                <c:pt idx="2">
                  <c:v>6.2597485958812418E-3</c:v>
                </c:pt>
                <c:pt idx="3">
                  <c:v>7.153998395292867E-3</c:v>
                </c:pt>
                <c:pt idx="4">
                  <c:v>8.94249799411608E-3</c:v>
                </c:pt>
                <c:pt idx="5">
                  <c:v>1.01348310599982E-2</c:v>
                </c:pt>
                <c:pt idx="6">
                  <c:v>1.2519497191762506E-2</c:v>
                </c:pt>
                <c:pt idx="7">
                  <c:v>1.4606080057056244E-2</c:v>
                </c:pt>
                <c:pt idx="8">
                  <c:v>1.6990746188820589E-2</c:v>
                </c:pt>
                <c:pt idx="9">
                  <c:v>2.0567745386466954E-2</c:v>
                </c:pt>
                <c:pt idx="10">
                  <c:v>2.4144744584113427E-2</c:v>
                </c:pt>
                <c:pt idx="11">
                  <c:v>2.8317910314700885E-2</c:v>
                </c:pt>
                <c:pt idx="12">
                  <c:v>3.3385325844699977E-2</c:v>
                </c:pt>
                <c:pt idx="13">
                  <c:v>3.9645074440581254E-2</c:v>
                </c:pt>
                <c:pt idx="14">
                  <c:v>4.7097156102344662E-2</c:v>
                </c:pt>
                <c:pt idx="15">
                  <c:v>5.3654987964696407E-2</c:v>
                </c:pt>
                <c:pt idx="16">
                  <c:v>6.2597485958812732E-2</c:v>
                </c:pt>
                <c:pt idx="17">
                  <c:v>7.7501649282339241E-2</c:v>
                </c:pt>
                <c:pt idx="18">
                  <c:v>8.644414727645533E-2</c:v>
                </c:pt>
                <c:pt idx="19">
                  <c:v>0.10432914326468745</c:v>
                </c:pt>
                <c:pt idx="20">
                  <c:v>0.11923330658821414</c:v>
                </c:pt>
                <c:pt idx="21">
                  <c:v>0.14009913524115181</c:v>
                </c:pt>
                <c:pt idx="22">
                  <c:v>0.16394579655879496</c:v>
                </c:pt>
                <c:pt idx="23">
                  <c:v>0.19077329054114273</c:v>
                </c:pt>
                <c:pt idx="24">
                  <c:v>0.22058161718819683</c:v>
                </c:pt>
                <c:pt idx="25">
                  <c:v>0.25933244182936582</c:v>
                </c:pt>
                <c:pt idx="26">
                  <c:v>0.3010640991352414</c:v>
                </c:pt>
                <c:pt idx="27">
                  <c:v>0.34577658910582132</c:v>
                </c:pt>
                <c:pt idx="28">
                  <c:v>0.40539324239992885</c:v>
                </c:pt>
                <c:pt idx="29">
                  <c:v>0.47693322635285706</c:v>
                </c:pt>
                <c:pt idx="30">
                  <c:v>0.53654987964696377</c:v>
                </c:pt>
                <c:pt idx="31">
                  <c:v>0.62597485958812515</c:v>
                </c:pt>
                <c:pt idx="32">
                  <c:v>0.7153998395292871</c:v>
                </c:pt>
                <c:pt idx="33">
                  <c:v>0.8346331461175015</c:v>
                </c:pt>
                <c:pt idx="34">
                  <c:v>0.95386645270571024</c:v>
                </c:pt>
                <c:pt idx="35">
                  <c:v>1.1029080859409848</c:v>
                </c:pt>
                <c:pt idx="36">
                  <c:v>1.2519497191762503</c:v>
                </c:pt>
                <c:pt idx="37">
                  <c:v>1.4606080057056243</c:v>
                </c:pt>
                <c:pt idx="38">
                  <c:v>1.669266292235005</c:v>
                </c:pt>
                <c:pt idx="39">
                  <c:v>1.9077329054114283</c:v>
                </c:pt>
                <c:pt idx="40">
                  <c:v>2.1760078452349094</c:v>
                </c:pt>
                <c:pt idx="41">
                  <c:v>2.4740911117054445</c:v>
                </c:pt>
                <c:pt idx="42">
                  <c:v>2.8615993581171444</c:v>
                </c:pt>
                <c:pt idx="43">
                  <c:v>3.2491076045288398</c:v>
                </c:pt>
                <c:pt idx="44">
                  <c:v>3.696232504234644</c:v>
                </c:pt>
                <c:pt idx="45">
                  <c:v>4.2625907105286647</c:v>
                </c:pt>
                <c:pt idx="46">
                  <c:v>4.7693322635285726</c:v>
                </c:pt>
                <c:pt idx="47">
                  <c:v>5.3654987964696472</c:v>
                </c:pt>
                <c:pt idx="48">
                  <c:v>6.2597485958812547</c:v>
                </c:pt>
                <c:pt idx="49">
                  <c:v>6.8559151288223212</c:v>
                </c:pt>
                <c:pt idx="50">
                  <c:v>8.0482481947044704</c:v>
                </c:pt>
                <c:pt idx="51">
                  <c:v>8.9424979941160867</c:v>
                </c:pt>
                <c:pt idx="52">
                  <c:v>10.134831059998197</c:v>
                </c:pt>
                <c:pt idx="53">
                  <c:v>11.32716412588036</c:v>
                </c:pt>
                <c:pt idx="54">
                  <c:v>13.115663724703561</c:v>
                </c:pt>
                <c:pt idx="55">
                  <c:v>14.307996790585726</c:v>
                </c:pt>
                <c:pt idx="56">
                  <c:v>16.394579655879465</c:v>
                </c:pt>
                <c:pt idx="57">
                  <c:v>18.481162521173239</c:v>
                </c:pt>
                <c:pt idx="58">
                  <c:v>20.567745386466964</c:v>
                </c:pt>
                <c:pt idx="59">
                  <c:v>22.952411518231262</c:v>
                </c:pt>
                <c:pt idx="60">
                  <c:v>25.933244182936612</c:v>
                </c:pt>
                <c:pt idx="61">
                  <c:v>28.914076847641962</c:v>
                </c:pt>
                <c:pt idx="62">
                  <c:v>32.491076045288395</c:v>
                </c:pt>
                <c:pt idx="63">
                  <c:v>36.962325042346478</c:v>
                </c:pt>
                <c:pt idx="64">
                  <c:v>38.750824641169785</c:v>
                </c:pt>
                <c:pt idx="65">
                  <c:v>44.712489970580357</c:v>
                </c:pt>
                <c:pt idx="66">
                  <c:v>50.674155299990993</c:v>
                </c:pt>
                <c:pt idx="67">
                  <c:v>56.635820629401628</c:v>
                </c:pt>
                <c:pt idx="68">
                  <c:v>59.616653294107415</c:v>
                </c:pt>
                <c:pt idx="69">
                  <c:v>68.559151288223148</c:v>
                </c:pt>
                <c:pt idx="70">
                  <c:v>77.501649282339201</c:v>
                </c:pt>
                <c:pt idx="71">
                  <c:v>83.463314611749894</c:v>
                </c:pt>
                <c:pt idx="72">
                  <c:v>92.405812605866316</c:v>
                </c:pt>
                <c:pt idx="73">
                  <c:v>101.34831059998237</c:v>
                </c:pt>
                <c:pt idx="74">
                  <c:v>113.27164125880314</c:v>
                </c:pt>
                <c:pt idx="75">
                  <c:v>125.19497191762541</c:v>
                </c:pt>
                <c:pt idx="76">
                  <c:v>137.1183025764463</c:v>
                </c:pt>
                <c:pt idx="77">
                  <c:v>149.86732388339129</c:v>
                </c:pt>
                <c:pt idx="78">
                  <c:v>165.3438070785412</c:v>
                </c:pt>
                <c:pt idx="79">
                  <c:v>181.38664847998601</c:v>
                </c:pt>
                <c:pt idx="80">
                  <c:v>198.76490291521799</c:v>
                </c:pt>
                <c:pt idx="81">
                  <c:v>217.56203369885</c:v>
                </c:pt>
                <c:pt idx="82">
                  <c:v>237.87342747615247</c:v>
                </c:pt>
                <c:pt idx="83">
                  <c:v>259.78850922706567</c:v>
                </c:pt>
                <c:pt idx="84">
                  <c:v>283.42055059285002</c:v>
                </c:pt>
                <c:pt idx="85">
                  <c:v>308.81426406347498</c:v>
                </c:pt>
                <c:pt idx="86">
                  <c:v>336.14849959882366</c:v>
                </c:pt>
                <c:pt idx="87">
                  <c:v>365.47989301952276</c:v>
                </c:pt>
                <c:pt idx="88">
                  <c:v>396.89786930551941</c:v>
                </c:pt>
                <c:pt idx="89">
                  <c:v>430.55147009004105</c:v>
                </c:pt>
                <c:pt idx="90">
                  <c:v>466.53012035303732</c:v>
                </c:pt>
                <c:pt idx="91">
                  <c:v>504.92324507443965</c:v>
                </c:pt>
                <c:pt idx="92">
                  <c:v>545.87988588749056</c:v>
                </c:pt>
                <c:pt idx="93">
                  <c:v>589.45965944548618</c:v>
                </c:pt>
                <c:pt idx="94">
                  <c:v>635.78179905500542</c:v>
                </c:pt>
                <c:pt idx="95">
                  <c:v>684.99534634929034</c:v>
                </c:pt>
                <c:pt idx="96">
                  <c:v>737.13010965499006</c:v>
                </c:pt>
                <c:pt idx="97">
                  <c:v>792.33513060533141</c:v>
                </c:pt>
                <c:pt idx="98">
                  <c:v>850.69983418026163</c:v>
                </c:pt>
                <c:pt idx="99">
                  <c:v>912.25402870642756</c:v>
                </c:pt>
                <c:pt idx="100">
                  <c:v>977.1765641437114</c:v>
                </c:pt>
                <c:pt idx="101">
                  <c:v>1045.437632165462</c:v>
                </c:pt>
                <c:pt idx="102">
                  <c:v>1117.1862744049224</c:v>
                </c:pt>
                <c:pt idx="103">
                  <c:v>1192.4821075153745</c:v>
                </c:pt>
                <c:pt idx="104">
                  <c:v>1271.2953231701897</c:v>
                </c:pt>
                <c:pt idx="105">
                  <c:v>1353.7153463492907</c:v>
                </c:pt>
                <c:pt idx="106">
                  <c:v>1439.8017937059838</c:v>
                </c:pt>
                <c:pt idx="107">
                  <c:v>1529.4652402603174</c:v>
                </c:pt>
                <c:pt idx="108">
                  <c:v>1622.8249193188922</c:v>
                </c:pt>
                <c:pt idx="109">
                  <c:v>1719.7615975751116</c:v>
                </c:pt>
                <c:pt idx="110">
                  <c:v>1820.2752750289721</c:v>
                </c:pt>
                <c:pt idx="111">
                  <c:v>1924.3361433538385</c:v>
                </c:pt>
                <c:pt idx="112">
                  <c:v>2031.7653525898204</c:v>
                </c:pt>
                <c:pt idx="113">
                  <c:v>2142.9206026566826</c:v>
                </c:pt>
                <c:pt idx="114">
                  <c:v>2256.788410448426</c:v>
                </c:pt>
                <c:pt idx="115">
                  <c:v>2373.9351341713405</c:v>
                </c:pt>
                <c:pt idx="116">
                  <c:v>2494.3607738254459</c:v>
                </c:pt>
                <c:pt idx="117">
                  <c:v>2617.4691628777778</c:v>
                </c:pt>
                <c:pt idx="118">
                  <c:v>2742.6641347954082</c:v>
                </c:pt>
                <c:pt idx="119">
                  <c:v>2870.8399393777072</c:v>
                </c:pt>
                <c:pt idx="120">
                  <c:v>3001.1023268253771</c:v>
                </c:pt>
                <c:pt idx="121">
                  <c:v>3132.5570473388389</c:v>
                </c:pt>
                <c:pt idx="122">
                  <c:v>3266.3964339841332</c:v>
                </c:pt>
                <c:pt idx="123">
                  <c:v>3400.5339038958818</c:v>
                </c:pt>
                <c:pt idx="124">
                  <c:v>3536.4598734064271</c:v>
                </c:pt>
                <c:pt idx="125">
                  <c:v>3672.0877596505261</c:v>
                </c:pt>
                <c:pt idx="126">
                  <c:v>3808.3118124275652</c:v>
                </c:pt>
                <c:pt idx="127">
                  <c:v>3943.9396986716797</c:v>
                </c:pt>
                <c:pt idx="128">
                  <c:v>4078.9714183827909</c:v>
                </c:pt>
                <c:pt idx="129">
                  <c:v>4212.8108050281089</c:v>
                </c:pt>
                <c:pt idx="130">
                  <c:v>4344.563608808041</c:v>
                </c:pt>
                <c:pt idx="131">
                  <c:v>4474.5279129892488</c:v>
                </c:pt>
                <c:pt idx="132">
                  <c:v>4601.5113845056276</c:v>
                </c:pt>
                <c:pt idx="133">
                  <c:v>4725.2159400909159</c:v>
                </c:pt>
                <c:pt idx="134">
                  <c:v>4845.0454132120931</c:v>
                </c:pt>
                <c:pt idx="135">
                  <c:v>4960.9998038691429</c:v>
                </c:pt>
                <c:pt idx="136">
                  <c:v>5071.29061246323</c:v>
                </c:pt>
                <c:pt idx="137">
                  <c:v>5176.5140055273414</c:v>
                </c:pt>
                <c:pt idx="138">
                  <c:v>5275.4776499955178</c:v>
                </c:pt>
                <c:pt idx="139">
                  <c:v>5368.1815458678702</c:v>
                </c:pt>
                <c:pt idx="140">
                  <c:v>5453.1352768120169</c:v>
                </c:pt>
                <c:pt idx="141">
                  <c:v>5530.6369260942838</c:v>
                </c:pt>
                <c:pt idx="142">
                  <c:v>5599.4941606490302</c:v>
                </c:pt>
                <c:pt idx="143">
                  <c:v>5660.0050637425347</c:v>
                </c:pt>
                <c:pt idx="144">
                  <c:v>5710.6792190425431</c:v>
                </c:pt>
                <c:pt idx="145">
                  <c:v>5751.5166265489906</c:v>
                </c:pt>
                <c:pt idx="146">
                  <c:v>5781.9211197289706</c:v>
                </c:pt>
                <c:pt idx="147">
                  <c:v>5801.5946153160594</c:v>
                </c:pt>
                <c:pt idx="148">
                  <c:v>5809.6428635107031</c:v>
                </c:pt>
                <c:pt idx="149">
                  <c:v>5806.662030846066</c:v>
                </c:pt>
                <c:pt idx="150">
                  <c:v>5790.8636177231047</c:v>
                </c:pt>
                <c:pt idx="151">
                  <c:v>5763.4399572077618</c:v>
                </c:pt>
                <c:pt idx="152">
                  <c:v>5722.6025497013461</c:v>
                </c:pt>
                <c:pt idx="153">
                  <c:v>5669.5437282695775</c:v>
                </c:pt>
                <c:pt idx="154">
                  <c:v>5602.7730765802489</c:v>
                </c:pt>
                <c:pt idx="155">
                  <c:v>5523.1848444325633</c:v>
                </c:pt>
                <c:pt idx="156">
                  <c:v>5429.8847820272549</c:v>
                </c:pt>
                <c:pt idx="157">
                  <c:v>5323.7671391637814</c:v>
                </c:pt>
                <c:pt idx="158">
                  <c:v>5203.6395827761335</c:v>
                </c:pt>
                <c:pt idx="159">
                  <c:v>5070.3963626638033</c:v>
                </c:pt>
                <c:pt idx="160">
                  <c:v>4924.0374788267582</c:v>
                </c:pt>
                <c:pt idx="161">
                  <c:v>4764.861014531547</c:v>
                </c:pt>
                <c:pt idx="162">
                  <c:v>4592.5688865115899</c:v>
                </c:pt>
                <c:pt idx="163">
                  <c:v>4407.7572612997283</c:v>
                </c:pt>
                <c:pt idx="164">
                  <c:v>4211.022305429321</c:v>
                </c:pt>
                <c:pt idx="165">
                  <c:v>4002.6621021663404</c:v>
                </c:pt>
                <c:pt idx="166">
                  <c:v>3782.6766515110749</c:v>
                </c:pt>
                <c:pt idx="167">
                  <c:v>3551.9602032629186</c:v>
                </c:pt>
                <c:pt idx="168">
                  <c:v>3311.1089239547164</c:v>
                </c:pt>
                <c:pt idx="169">
                  <c:v>3061.0170633859575</c:v>
                </c:pt>
                <c:pt idx="170">
                  <c:v>2801.3865382900285</c:v>
                </c:pt>
                <c:pt idx="171">
                  <c:v>2533.7077649995836</c:v>
                </c:pt>
                <c:pt idx="172">
                  <c:v>2258.5769100472744</c:v>
                </c:pt>
                <c:pt idx="173">
                  <c:v>1976.8882232325923</c:v>
                </c:pt>
                <c:pt idx="174">
                  <c:v>1688.9397878220223</c:v>
                </c:pt>
                <c:pt idx="175">
                  <c:v>1395.0296870821148</c:v>
                </c:pt>
                <c:pt idx="176">
                  <c:v>1099.9272532763271</c:v>
                </c:pt>
                <c:pt idx="177">
                  <c:v>798.86315414101</c:v>
                </c:pt>
                <c:pt idx="178">
                  <c:v>494.81822234108819</c:v>
                </c:pt>
                <c:pt idx="179">
                  <c:v>193.75412320583507</c:v>
                </c:pt>
                <c:pt idx="180">
                  <c:v>-113.2716412588195</c:v>
                </c:pt>
                <c:pt idx="181">
                  <c:v>-420.29740572341012</c:v>
                </c:pt>
                <c:pt idx="182">
                  <c:v>-718.38067219399454</c:v>
                </c:pt>
                <c:pt idx="183">
                  <c:v>-1022.4256039939803</c:v>
                </c:pt>
                <c:pt idx="184">
                  <c:v>-1321.4031202638948</c:v>
                </c:pt>
                <c:pt idx="185">
                  <c:v>-1614.4189712044081</c:v>
                </c:pt>
                <c:pt idx="186">
                  <c:v>-1903.5597396808585</c:v>
                </c:pt>
                <c:pt idx="187">
                  <c:v>-2186.7388428278432</c:v>
                </c:pt>
                <c:pt idx="188">
                  <c:v>-2463.9562806454264</c:v>
                </c:pt>
                <c:pt idx="189">
                  <c:v>-2733.423553534788</c:v>
                </c:pt>
                <c:pt idx="190">
                  <c:v>-2995.1406614959915</c:v>
                </c:pt>
                <c:pt idx="191">
                  <c:v>-3247.9152714629331</c:v>
                </c:pt>
                <c:pt idx="192">
                  <c:v>-3491.1512169029279</c:v>
                </c:pt>
                <c:pt idx="193">
                  <c:v>-3724.5504145493305</c:v>
                </c:pt>
                <c:pt idx="194">
                  <c:v>-3947.2186146028425</c:v>
                </c:pt>
                <c:pt idx="195">
                  <c:v>-4158.5596505304284</c:v>
                </c:pt>
                <c:pt idx="196">
                  <c:v>-4358.5735223321826</c:v>
                </c:pt>
                <c:pt idx="197">
                  <c:v>-4546.3659802086158</c:v>
                </c:pt>
                <c:pt idx="198">
                  <c:v>-4721.6389408932746</c:v>
                </c:pt>
                <c:pt idx="199">
                  <c:v>-4884.3924043862226</c:v>
                </c:pt>
                <c:pt idx="200">
                  <c:v>-5034.3282874209408</c:v>
                </c:pt>
                <c:pt idx="201">
                  <c:v>-5170.5523401978444</c:v>
                </c:pt>
                <c:pt idx="202">
                  <c:v>-5294.2568957831963</c:v>
                </c:pt>
                <c:pt idx="203">
                  <c:v>-5403.951537844343</c:v>
                </c:pt>
                <c:pt idx="204">
                  <c:v>-5500.5305161808383</c:v>
                </c:pt>
                <c:pt idx="205">
                  <c:v>-5583.695747526036</c:v>
                </c:pt>
                <c:pt idx="206">
                  <c:v>-5653.447231880129</c:v>
                </c:pt>
                <c:pt idx="207">
                  <c:v>-5710.3811357761206</c:v>
                </c:pt>
                <c:pt idx="208">
                  <c:v>-5753.90129268072</c:v>
                </c:pt>
                <c:pt idx="209">
                  <c:v>-5785.2000356601575</c:v>
                </c:pt>
                <c:pt idx="210">
                  <c:v>-5803.6811981813653</c:v>
                </c:pt>
                <c:pt idx="211">
                  <c:v>-5810.2390300437073</c:v>
                </c:pt>
                <c:pt idx="212">
                  <c:v>-5804.5754479806637</c:v>
                </c:pt>
                <c:pt idx="213">
                  <c:v>-5788.1808683248901</c:v>
                </c:pt>
                <c:pt idx="214">
                  <c:v>-5760.4591245431247</c:v>
                </c:pt>
                <c:pt idx="215">
                  <c:v>-5722.0063831683738</c:v>
                </c:pt>
                <c:pt idx="216">
                  <c:v>-5673.7168940001902</c:v>
                </c:pt>
                <c:pt idx="217">
                  <c:v>-5615.8887403049002</c:v>
                </c:pt>
                <c:pt idx="218">
                  <c:v>-5549.1180886154916</c:v>
                </c:pt>
                <c:pt idx="219">
                  <c:v>-5474.0011054649058</c:v>
                </c:pt>
                <c:pt idx="220">
                  <c:v>-5390.5377908531891</c:v>
                </c:pt>
                <c:pt idx="221">
                  <c:v>-5299.9204778461435</c:v>
                </c:pt>
                <c:pt idx="222">
                  <c:v>-5202.4472497102697</c:v>
                </c:pt>
                <c:pt idx="223">
                  <c:v>-5099.0123562449307</c:v>
                </c:pt>
                <c:pt idx="224">
                  <c:v>-4989.6157974503176</c:v>
                </c:pt>
                <c:pt idx="225">
                  <c:v>-4875.4499063920885</c:v>
                </c:pt>
                <c:pt idx="226">
                  <c:v>-4756.2165998038836</c:v>
                </c:pt>
                <c:pt idx="227">
                  <c:v>-4633.704377284459</c:v>
                </c:pt>
                <c:pt idx="228">
                  <c:v>-4507.3170723009571</c:v>
                </c:pt>
                <c:pt idx="229">
                  <c:v>-4378.2470179192396</c:v>
                </c:pt>
                <c:pt idx="230">
                  <c:v>-4246.494214139243</c:v>
                </c:pt>
                <c:pt idx="231">
                  <c:v>-4113.5490772934154</c:v>
                </c:pt>
                <c:pt idx="232">
                  <c:v>-3978.8154408487344</c:v>
                </c:pt>
                <c:pt idx="233">
                  <c:v>-3843.1875546046035</c:v>
                </c:pt>
                <c:pt idx="234">
                  <c:v>-3706.9635018275644</c:v>
                </c:pt>
                <c:pt idx="235">
                  <c:v>-3571.3356155835136</c:v>
                </c:pt>
                <c:pt idx="236">
                  <c:v>-3435.4096460729284</c:v>
                </c:pt>
                <c:pt idx="237">
                  <c:v>-3300.6760096282155</c:v>
                </c:pt>
                <c:pt idx="238">
                  <c:v>-3166.8366229829612</c:v>
                </c:pt>
                <c:pt idx="239">
                  <c:v>-3034.4876526700809</c:v>
                </c:pt>
                <c:pt idx="240">
                  <c:v>-2903.9271819559572</c:v>
                </c:pt>
                <c:pt idx="241">
                  <c:v>-2775.4532941071643</c:v>
                </c:pt>
                <c:pt idx="242">
                  <c:v>-2649.3640723901153</c:v>
                </c:pt>
                <c:pt idx="243">
                  <c:v>-2525.6595168048593</c:v>
                </c:pt>
                <c:pt idx="244">
                  <c:v>-2404.6377106177979</c:v>
                </c:pt>
                <c:pt idx="245">
                  <c:v>-2286.5967370954813</c:v>
                </c:pt>
                <c:pt idx="246">
                  <c:v>-2171.8346795043235</c:v>
                </c:pt>
                <c:pt idx="247">
                  <c:v>-2059.9640295979334</c:v>
                </c:pt>
                <c:pt idx="248">
                  <c:v>-1951.61076223589</c:v>
                </c:pt>
                <c:pt idx="249">
                  <c:v>-1846.6258357849706</c:v>
                </c:pt>
                <c:pt idx="250">
                  <c:v>-1745.2179085316918</c:v>
                </c:pt>
                <c:pt idx="251">
                  <c:v>-1647.3571721494152</c:v>
                </c:pt>
                <c:pt idx="252">
                  <c:v>-1553.1032432914342</c:v>
                </c:pt>
                <c:pt idx="253">
                  <c:v>-1462.4561219577413</c:v>
                </c:pt>
                <c:pt idx="254">
                  <c:v>-1375.4456164749931</c:v>
                </c:pt>
                <c:pt idx="255">
                  <c:v>-1292.1015351698347</c:v>
                </c:pt>
                <c:pt idx="256">
                  <c:v>-1212.3642613889624</c:v>
                </c:pt>
                <c:pt idx="257">
                  <c:v>-1136.1741784790941</c:v>
                </c:pt>
                <c:pt idx="258">
                  <c:v>-1063.5312864402213</c:v>
                </c:pt>
                <c:pt idx="259">
                  <c:v>-994.37596861906047</c:v>
                </c:pt>
                <c:pt idx="260">
                  <c:v>-928.5889917090135</c:v>
                </c:pt>
                <c:pt idx="261">
                  <c:v>-866.17035571008239</c:v>
                </c:pt>
                <c:pt idx="262">
                  <c:v>-807.000827315685</c:v>
                </c:pt>
                <c:pt idx="263">
                  <c:v>-751.02078987251639</c:v>
                </c:pt>
                <c:pt idx="264">
                  <c:v>-698.08120174734461</c:v>
                </c:pt>
                <c:pt idx="265">
                  <c:v>-648.12244628688848</c:v>
                </c:pt>
                <c:pt idx="266">
                  <c:v>-601.08490683783305</c:v>
                </c:pt>
                <c:pt idx="267">
                  <c:v>-549.12899349202041</c:v>
                </c:pt>
                <c:pt idx="268">
                  <c:v>-536.54987964696829</c:v>
                </c:pt>
                <c:pt idx="269">
                  <c:v>-476.93322635285483</c:v>
                </c:pt>
                <c:pt idx="270">
                  <c:v>-417.31657305874938</c:v>
                </c:pt>
                <c:pt idx="271">
                  <c:v>-417.31657305874938</c:v>
                </c:pt>
                <c:pt idx="272">
                  <c:v>-357.69991976464286</c:v>
                </c:pt>
                <c:pt idx="273">
                  <c:v>-357.69991976464439</c:v>
                </c:pt>
                <c:pt idx="274">
                  <c:v>-298.08326647053639</c:v>
                </c:pt>
                <c:pt idx="275">
                  <c:v>-304.04493179994637</c:v>
                </c:pt>
                <c:pt idx="276">
                  <c:v>-265.29410715877646</c:v>
                </c:pt>
                <c:pt idx="277">
                  <c:v>-244.42827850583936</c:v>
                </c:pt>
                <c:pt idx="278">
                  <c:v>-223.56244985290206</c:v>
                </c:pt>
                <c:pt idx="279">
                  <c:v>-202.69662119996423</c:v>
                </c:pt>
                <c:pt idx="280">
                  <c:v>-184.81162521173215</c:v>
                </c:pt>
                <c:pt idx="281">
                  <c:v>-169.90746188820552</c:v>
                </c:pt>
                <c:pt idx="282">
                  <c:v>-155.0032985646784</c:v>
                </c:pt>
                <c:pt idx="283">
                  <c:v>-140.09913524115177</c:v>
                </c:pt>
                <c:pt idx="284">
                  <c:v>-128.17580458233064</c:v>
                </c:pt>
                <c:pt idx="285">
                  <c:v>-113.27164125880326</c:v>
                </c:pt>
                <c:pt idx="286">
                  <c:v>-107.30997592939332</c:v>
                </c:pt>
                <c:pt idx="287">
                  <c:v>-95.386645270571293</c:v>
                </c:pt>
                <c:pt idx="288">
                  <c:v>-83.463314611749894</c:v>
                </c:pt>
                <c:pt idx="289">
                  <c:v>-77.501649282339571</c:v>
                </c:pt>
                <c:pt idx="290">
                  <c:v>-71.539983952928253</c:v>
                </c:pt>
                <c:pt idx="291">
                  <c:v>-62.597485958812641</c:v>
                </c:pt>
                <c:pt idx="292">
                  <c:v>-56.635820629401941</c:v>
                </c:pt>
                <c:pt idx="293">
                  <c:v>-53.654987964696467</c:v>
                </c:pt>
                <c:pt idx="294">
                  <c:v>-44.712489970580421</c:v>
                </c:pt>
                <c:pt idx="295">
                  <c:v>-41.731657305874883</c:v>
                </c:pt>
                <c:pt idx="296">
                  <c:v>-36.962325042346414</c:v>
                </c:pt>
                <c:pt idx="297">
                  <c:v>-33.385325844700013</c:v>
                </c:pt>
                <c:pt idx="298">
                  <c:v>-29.808326647053615</c:v>
                </c:pt>
                <c:pt idx="299">
                  <c:v>-26.529410715877695</c:v>
                </c:pt>
                <c:pt idx="300">
                  <c:v>-23.846661317642823</c:v>
                </c:pt>
                <c:pt idx="301">
                  <c:v>-21.163911919408047</c:v>
                </c:pt>
                <c:pt idx="302">
                  <c:v>-19.077329054114259</c:v>
                </c:pt>
                <c:pt idx="303">
                  <c:v>-16.692662922350053</c:v>
                </c:pt>
                <c:pt idx="304">
                  <c:v>-14.904163323526792</c:v>
                </c:pt>
                <c:pt idx="305">
                  <c:v>-13.413746991174117</c:v>
                </c:pt>
                <c:pt idx="306">
                  <c:v>-98.069394409175743</c:v>
                </c:pt>
                <c:pt idx="307">
                  <c:v>6.8261068021752733E-8</c:v>
                </c:pt>
                <c:pt idx="308">
                  <c:v>8.9424979941160885E-8</c:v>
                </c:pt>
                <c:pt idx="309">
                  <c:v>1.1029080859409805E-7</c:v>
                </c:pt>
                <c:pt idx="310">
                  <c:v>1.371183025764464E-7</c:v>
                </c:pt>
                <c:pt idx="311">
                  <c:v>1.7586912721761603E-7</c:v>
                </c:pt>
                <c:pt idx="312">
                  <c:v>2.1760078452349119E-7</c:v>
                </c:pt>
                <c:pt idx="313">
                  <c:v>2.772174378175983E-7</c:v>
                </c:pt>
                <c:pt idx="314">
                  <c:v>3.4279575644111648E-7</c:v>
                </c:pt>
                <c:pt idx="315">
                  <c:v>4.3222073638227662E-7</c:v>
                </c:pt>
                <c:pt idx="316">
                  <c:v>5.395307123116698E-7</c:v>
                </c:pt>
                <c:pt idx="317">
                  <c:v>6.5876401889988417E-7</c:v>
                </c:pt>
                <c:pt idx="318">
                  <c:v>8.6444147276455557E-7</c:v>
                </c:pt>
                <c:pt idx="319">
                  <c:v>1.0432914326468749E-6</c:v>
                </c:pt>
                <c:pt idx="320">
                  <c:v>1.3115663724703568E-6</c:v>
                </c:pt>
                <c:pt idx="321">
                  <c:v>1.6096496389408911E-6</c:v>
                </c:pt>
                <c:pt idx="322">
                  <c:v>2.0269662119996426E-6</c:v>
                </c:pt>
                <c:pt idx="323">
                  <c:v>2.5038994383525031E-6</c:v>
                </c:pt>
                <c:pt idx="324">
                  <c:v>3.1298742979406243E-6</c:v>
                </c:pt>
                <c:pt idx="325">
                  <c:v>3.8452741374699126E-6</c:v>
                </c:pt>
                <c:pt idx="326">
                  <c:v>4.7693322635285698E-6</c:v>
                </c:pt>
                <c:pt idx="327">
                  <c:v>5.9914736560577722E-6</c:v>
                </c:pt>
                <c:pt idx="328">
                  <c:v>7.1539983952928471E-6</c:v>
                </c:pt>
                <c:pt idx="329">
                  <c:v>8.9424979941160796E-6</c:v>
                </c:pt>
                <c:pt idx="330">
                  <c:v>1.132716412588036E-5</c:v>
                </c:pt>
                <c:pt idx="331">
                  <c:v>1.3413746991174119E-5</c:v>
                </c:pt>
                <c:pt idx="332">
                  <c:v>1.699074618882055E-5</c:v>
                </c:pt>
                <c:pt idx="333">
                  <c:v>2.0567745386466947E-5</c:v>
                </c:pt>
                <c:pt idx="334">
                  <c:v>2.5337077649995525E-5</c:v>
                </c:pt>
                <c:pt idx="335">
                  <c:v>3.1000659712935771E-5</c:v>
                </c:pt>
                <c:pt idx="336">
                  <c:v>3.8154658108228558E-5</c:v>
                </c:pt>
                <c:pt idx="337">
                  <c:v>4.6500989569403564E-5</c:v>
                </c:pt>
                <c:pt idx="338">
                  <c:v>5.7231987162342871E-5</c:v>
                </c:pt>
                <c:pt idx="339">
                  <c:v>6.8559151288223152E-5</c:v>
                </c:pt>
                <c:pt idx="340">
                  <c:v>8.6444147276455328E-5</c:v>
                </c:pt>
                <c:pt idx="341">
                  <c:v>1.013483105999824E-4</c:v>
                </c:pt>
                <c:pt idx="342">
                  <c:v>1.2817580458233019E-4</c:v>
                </c:pt>
                <c:pt idx="343">
                  <c:v>1.5202246589997336E-4</c:v>
                </c:pt>
                <c:pt idx="344">
                  <c:v>1.8779245787643736E-4</c:v>
                </c:pt>
                <c:pt idx="345">
                  <c:v>2.2356244985290198E-4</c:v>
                </c:pt>
                <c:pt idx="346">
                  <c:v>2.7423660515289304E-4</c:v>
                </c:pt>
                <c:pt idx="347">
                  <c:v>3.3087242578229474E-4</c:v>
                </c:pt>
                <c:pt idx="348">
                  <c:v>4.0241240973522328E-4</c:v>
                </c:pt>
                <c:pt idx="349">
                  <c:v>4.8587572434697371E-4</c:v>
                </c:pt>
                <c:pt idx="350">
                  <c:v>5.9020486761166024E-4</c:v>
                </c:pt>
                <c:pt idx="351">
                  <c:v>7.153998395292865E-4</c:v>
                </c:pt>
                <c:pt idx="352">
                  <c:v>8.3463314611750209E-4</c:v>
                </c:pt>
                <c:pt idx="353">
                  <c:v>1.0134831059998202E-3</c:v>
                </c:pt>
                <c:pt idx="354">
                  <c:v>1.2519497191762511E-3</c:v>
                </c:pt>
                <c:pt idx="355">
                  <c:v>1.4606080057056234E-3</c:v>
                </c:pt>
                <c:pt idx="356">
                  <c:v>1.7884995988232167E-3</c:v>
                </c:pt>
                <c:pt idx="357">
                  <c:v>2.1163911919407996E-3</c:v>
                </c:pt>
                <c:pt idx="358">
                  <c:v>2.5635160916466127E-3</c:v>
                </c:pt>
                <c:pt idx="359">
                  <c:v>3.0404493179994651E-3</c:v>
                </c:pt>
                <c:pt idx="360">
                  <c:v>5.0342951670579384E-5</c:v>
                </c:pt>
              </c:numCache>
            </c:numRef>
          </c:yVal>
          <c:smooth val="1"/>
          <c:extLst>
            <c:ext xmlns:c16="http://schemas.microsoft.com/office/drawing/2014/chart" uri="{C3380CC4-5D6E-409C-BE32-E72D297353CC}">
              <c16:uniqueId val="{00000002-BDB7-4874-970B-B13B807FC537}"/>
            </c:ext>
          </c:extLst>
        </c:ser>
        <c:ser>
          <c:idx val="3"/>
          <c:order val="3"/>
          <c:tx>
            <c:v>Velocity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(Exh)'!$H$3:$H$363</c:f>
              <c:numCache>
                <c:formatCode>0.00E+00</c:formatCode>
                <c:ptCount val="361"/>
                <c:pt idx="0">
                  <c:v>5.8026875872930987E-3</c:v>
                </c:pt>
                <c:pt idx="1">
                  <c:v>6.9155317821164271E-3</c:v>
                </c:pt>
                <c:pt idx="2">
                  <c:v>8.3463314611749891E-3</c:v>
                </c:pt>
                <c:pt idx="3">
                  <c:v>9.5386645270571571E-3</c:v>
                </c:pt>
                <c:pt idx="4">
                  <c:v>1.1923330658821441E-2</c:v>
                </c:pt>
                <c:pt idx="5">
                  <c:v>1.35131080799976E-2</c:v>
                </c:pt>
                <c:pt idx="6">
                  <c:v>1.6692662922350009E-2</c:v>
                </c:pt>
                <c:pt idx="7">
                  <c:v>1.9474773409408324E-2</c:v>
                </c:pt>
                <c:pt idx="8">
                  <c:v>2.2654328251760784E-2</c:v>
                </c:pt>
                <c:pt idx="9">
                  <c:v>2.7423660515289272E-2</c:v>
                </c:pt>
                <c:pt idx="10">
                  <c:v>3.2192992778817903E-2</c:v>
                </c:pt>
                <c:pt idx="11">
                  <c:v>3.7757213752934511E-2</c:v>
                </c:pt>
                <c:pt idx="12">
                  <c:v>4.4513767792933305E-2</c:v>
                </c:pt>
                <c:pt idx="13">
                  <c:v>5.2860099254108339E-2</c:v>
                </c:pt>
                <c:pt idx="14">
                  <c:v>6.2796208136459544E-2</c:v>
                </c:pt>
                <c:pt idx="15">
                  <c:v>7.1539983952928543E-2</c:v>
                </c:pt>
                <c:pt idx="16">
                  <c:v>8.3463314611750314E-2</c:v>
                </c:pt>
                <c:pt idx="17">
                  <c:v>0.10333553237645234</c:v>
                </c:pt>
                <c:pt idx="18">
                  <c:v>0.11525886303527377</c:v>
                </c:pt>
                <c:pt idx="19">
                  <c:v>0.13910552435291659</c:v>
                </c:pt>
                <c:pt idx="20">
                  <c:v>0.15897774211761886</c:v>
                </c:pt>
                <c:pt idx="21">
                  <c:v>0.1867988469882024</c:v>
                </c:pt>
                <c:pt idx="22">
                  <c:v>0.21859439541172659</c:v>
                </c:pt>
                <c:pt idx="23">
                  <c:v>0.25436438738819028</c:v>
                </c:pt>
                <c:pt idx="24">
                  <c:v>0.29410882291759577</c:v>
                </c:pt>
                <c:pt idx="25">
                  <c:v>0.3457765891058211</c:v>
                </c:pt>
                <c:pt idx="26">
                  <c:v>0.4014187988469885</c:v>
                </c:pt>
                <c:pt idx="27">
                  <c:v>0.46103545214109509</c:v>
                </c:pt>
                <c:pt idx="28">
                  <c:v>0.54052432319990507</c:v>
                </c:pt>
                <c:pt idx="29">
                  <c:v>0.63591096847047612</c:v>
                </c:pt>
                <c:pt idx="30">
                  <c:v>0.7153998395292851</c:v>
                </c:pt>
                <c:pt idx="31">
                  <c:v>0.83463314611750028</c:v>
                </c:pt>
                <c:pt idx="32">
                  <c:v>0.95386645270571602</c:v>
                </c:pt>
                <c:pt idx="33">
                  <c:v>1.1128441948233354</c:v>
                </c:pt>
                <c:pt idx="34">
                  <c:v>1.2718219369409469</c:v>
                </c:pt>
                <c:pt idx="35">
                  <c:v>1.4705441145879796</c:v>
                </c:pt>
                <c:pt idx="36">
                  <c:v>1.6692662922350006</c:v>
                </c:pt>
                <c:pt idx="37">
                  <c:v>1.9474773409408324</c:v>
                </c:pt>
                <c:pt idx="38">
                  <c:v>2.2256883896466735</c:v>
                </c:pt>
                <c:pt idx="39">
                  <c:v>2.5436438738819045</c:v>
                </c:pt>
                <c:pt idx="40">
                  <c:v>2.901343793646546</c:v>
                </c:pt>
                <c:pt idx="41">
                  <c:v>3.2987881489405928</c:v>
                </c:pt>
                <c:pt idx="42">
                  <c:v>3.8154658108228592</c:v>
                </c:pt>
                <c:pt idx="43">
                  <c:v>4.3321434727051198</c:v>
                </c:pt>
                <c:pt idx="44">
                  <c:v>4.9283100056461917</c:v>
                </c:pt>
                <c:pt idx="45">
                  <c:v>5.6834542807048853</c:v>
                </c:pt>
                <c:pt idx="46">
                  <c:v>6.3591096847047632</c:v>
                </c:pt>
                <c:pt idx="47">
                  <c:v>7.153998395292863</c:v>
                </c:pt>
                <c:pt idx="48">
                  <c:v>8.3463314611750068</c:v>
                </c:pt>
                <c:pt idx="49">
                  <c:v>9.141220171763095</c:v>
                </c:pt>
                <c:pt idx="50">
                  <c:v>10.730997592939294</c:v>
                </c:pt>
                <c:pt idx="51">
                  <c:v>11.923330658821449</c:v>
                </c:pt>
                <c:pt idx="52">
                  <c:v>13.513108079997595</c:v>
                </c:pt>
                <c:pt idx="53">
                  <c:v>15.102885501173814</c:v>
                </c:pt>
                <c:pt idx="54">
                  <c:v>17.487551632938082</c:v>
                </c:pt>
                <c:pt idx="55">
                  <c:v>19.077329054114301</c:v>
                </c:pt>
                <c:pt idx="56">
                  <c:v>21.859439541172623</c:v>
                </c:pt>
                <c:pt idx="57">
                  <c:v>24.641550028230984</c:v>
                </c:pt>
                <c:pt idx="58">
                  <c:v>27.423660515289285</c:v>
                </c:pt>
                <c:pt idx="59">
                  <c:v>30.603215357641684</c:v>
                </c:pt>
                <c:pt idx="60">
                  <c:v>34.577658910582151</c:v>
                </c:pt>
                <c:pt idx="61">
                  <c:v>38.552102463522615</c:v>
                </c:pt>
                <c:pt idx="62">
                  <c:v>43.321434727051191</c:v>
                </c:pt>
                <c:pt idx="63">
                  <c:v>49.283100056461969</c:v>
                </c:pt>
                <c:pt idx="64">
                  <c:v>51.667766188226381</c:v>
                </c:pt>
                <c:pt idx="65">
                  <c:v>59.616653294107145</c:v>
                </c:pt>
                <c:pt idx="66">
                  <c:v>67.565540399987995</c:v>
                </c:pt>
                <c:pt idx="67">
                  <c:v>75.514427505868838</c:v>
                </c:pt>
                <c:pt idx="68">
                  <c:v>79.488871058809892</c:v>
                </c:pt>
                <c:pt idx="69">
                  <c:v>91.412201717630865</c:v>
                </c:pt>
                <c:pt idx="70">
                  <c:v>103.33553237645226</c:v>
                </c:pt>
                <c:pt idx="71">
                  <c:v>111.28441948233319</c:v>
                </c:pt>
                <c:pt idx="72">
                  <c:v>123.20775014115509</c:v>
                </c:pt>
                <c:pt idx="73">
                  <c:v>135.1310807999765</c:v>
                </c:pt>
                <c:pt idx="74">
                  <c:v>151.02885501173751</c:v>
                </c:pt>
                <c:pt idx="75">
                  <c:v>166.92662922350056</c:v>
                </c:pt>
                <c:pt idx="76">
                  <c:v>182.82440343526173</c:v>
                </c:pt>
                <c:pt idx="77">
                  <c:v>199.82309851118839</c:v>
                </c:pt>
                <c:pt idx="78">
                  <c:v>220.45840943805496</c:v>
                </c:pt>
                <c:pt idx="79">
                  <c:v>241.84886463998134</c:v>
                </c:pt>
                <c:pt idx="80">
                  <c:v>265.01987055362395</c:v>
                </c:pt>
                <c:pt idx="81">
                  <c:v>290.08271159846663</c:v>
                </c:pt>
                <c:pt idx="82">
                  <c:v>317.1645699682033</c:v>
                </c:pt>
                <c:pt idx="83">
                  <c:v>346.38467896942092</c:v>
                </c:pt>
                <c:pt idx="84">
                  <c:v>377.89406745713336</c:v>
                </c:pt>
                <c:pt idx="85">
                  <c:v>411.75235208463334</c:v>
                </c:pt>
                <c:pt idx="86">
                  <c:v>448.19799946509818</c:v>
                </c:pt>
                <c:pt idx="87">
                  <c:v>487.30652402603039</c:v>
                </c:pt>
                <c:pt idx="88">
                  <c:v>529.19715907402588</c:v>
                </c:pt>
                <c:pt idx="89">
                  <c:v>574.06862678672144</c:v>
                </c:pt>
                <c:pt idx="90">
                  <c:v>622.04016047071639</c:v>
                </c:pt>
                <c:pt idx="91">
                  <c:v>673.23099343258616</c:v>
                </c:pt>
                <c:pt idx="92">
                  <c:v>727.83984784998745</c:v>
                </c:pt>
                <c:pt idx="93">
                  <c:v>785.94621259398161</c:v>
                </c:pt>
                <c:pt idx="94">
                  <c:v>847.70906540667386</c:v>
                </c:pt>
                <c:pt idx="95">
                  <c:v>913.32712846572053</c:v>
                </c:pt>
                <c:pt idx="96">
                  <c:v>982.84014620665334</c:v>
                </c:pt>
                <c:pt idx="97">
                  <c:v>1056.4468408071086</c:v>
                </c:pt>
                <c:pt idx="98">
                  <c:v>1134.2664455736822</c:v>
                </c:pt>
                <c:pt idx="99">
                  <c:v>1216.3387049419034</c:v>
                </c:pt>
                <c:pt idx="100">
                  <c:v>1302.9020855249485</c:v>
                </c:pt>
                <c:pt idx="101">
                  <c:v>1393.9168428872827</c:v>
                </c:pt>
                <c:pt idx="102">
                  <c:v>1489.5816992065631</c:v>
                </c:pt>
                <c:pt idx="103">
                  <c:v>1589.9761433538329</c:v>
                </c:pt>
                <c:pt idx="104">
                  <c:v>1695.0604308935863</c:v>
                </c:pt>
                <c:pt idx="105">
                  <c:v>1804.9537951323878</c:v>
                </c:pt>
                <c:pt idx="106">
                  <c:v>1919.7357249413117</c:v>
                </c:pt>
                <c:pt idx="107">
                  <c:v>2039.2869870137567</c:v>
                </c:pt>
                <c:pt idx="108">
                  <c:v>2163.7665590918564</c:v>
                </c:pt>
                <c:pt idx="109">
                  <c:v>2293.0154634334822</c:v>
                </c:pt>
                <c:pt idx="110">
                  <c:v>2427.0337000386294</c:v>
                </c:pt>
                <c:pt idx="111">
                  <c:v>2565.7815244717845</c:v>
                </c:pt>
                <c:pt idx="112">
                  <c:v>2709.0204701197608</c:v>
                </c:pt>
                <c:pt idx="113">
                  <c:v>2857.2274702089098</c:v>
                </c:pt>
                <c:pt idx="114">
                  <c:v>3009.051213931235</c:v>
                </c:pt>
                <c:pt idx="115">
                  <c:v>3165.2468455617873</c:v>
                </c:pt>
                <c:pt idx="116">
                  <c:v>3325.8143651005944</c:v>
                </c:pt>
                <c:pt idx="117">
                  <c:v>3489.9588838370369</c:v>
                </c:pt>
                <c:pt idx="118">
                  <c:v>3656.8855130605443</c:v>
                </c:pt>
                <c:pt idx="119">
                  <c:v>3827.7865858369432</c:v>
                </c:pt>
                <c:pt idx="120">
                  <c:v>4001.4697691005026</c:v>
                </c:pt>
                <c:pt idx="121">
                  <c:v>4176.7427297851182</c:v>
                </c:pt>
                <c:pt idx="122">
                  <c:v>4355.1952453121776</c:v>
                </c:pt>
                <c:pt idx="123">
                  <c:v>4534.0452051945094</c:v>
                </c:pt>
                <c:pt idx="124">
                  <c:v>4715.2798312085697</c:v>
                </c:pt>
                <c:pt idx="125">
                  <c:v>4896.1170128673675</c:v>
                </c:pt>
                <c:pt idx="126">
                  <c:v>5077.749083236753</c:v>
                </c:pt>
                <c:pt idx="127">
                  <c:v>5258.5862648955735</c:v>
                </c:pt>
                <c:pt idx="128">
                  <c:v>5438.628557843721</c:v>
                </c:pt>
                <c:pt idx="129">
                  <c:v>5617.0810733708122</c:v>
                </c:pt>
                <c:pt idx="130">
                  <c:v>5792.7514784107216</c:v>
                </c:pt>
                <c:pt idx="131">
                  <c:v>5966.037217318998</c:v>
                </c:pt>
                <c:pt idx="132">
                  <c:v>6135.3485126741707</c:v>
                </c:pt>
                <c:pt idx="133">
                  <c:v>6300.2879201212208</c:v>
                </c:pt>
                <c:pt idx="134">
                  <c:v>6460.0605509494571</c:v>
                </c:pt>
                <c:pt idx="135">
                  <c:v>6614.6664051588577</c:v>
                </c:pt>
                <c:pt idx="136">
                  <c:v>6761.7208166176397</c:v>
                </c:pt>
                <c:pt idx="137">
                  <c:v>6902.0186740364552</c:v>
                </c:pt>
                <c:pt idx="138">
                  <c:v>7033.9701999940235</c:v>
                </c:pt>
                <c:pt idx="139">
                  <c:v>7157.5753944904936</c:v>
                </c:pt>
                <c:pt idx="140">
                  <c:v>7270.8470357493552</c:v>
                </c:pt>
                <c:pt idx="141">
                  <c:v>7374.1825681257114</c:v>
                </c:pt>
                <c:pt idx="142">
                  <c:v>7465.9922141987063</c:v>
                </c:pt>
                <c:pt idx="143">
                  <c:v>7546.6734183233793</c:v>
                </c:pt>
                <c:pt idx="144">
                  <c:v>7614.2389587233911</c:v>
                </c:pt>
                <c:pt idx="145">
                  <c:v>7668.6888353986542</c:v>
                </c:pt>
                <c:pt idx="146">
                  <c:v>7709.2281596386274</c:v>
                </c:pt>
                <c:pt idx="147">
                  <c:v>7735.4594870880792</c:v>
                </c:pt>
                <c:pt idx="148">
                  <c:v>7746.1904846809375</c:v>
                </c:pt>
                <c:pt idx="149">
                  <c:v>7742.2160411280884</c:v>
                </c:pt>
                <c:pt idx="150">
                  <c:v>7721.1514902974723</c:v>
                </c:pt>
                <c:pt idx="151">
                  <c:v>7684.5866096103491</c:v>
                </c:pt>
                <c:pt idx="152">
                  <c:v>7630.1367329351278</c:v>
                </c:pt>
                <c:pt idx="153">
                  <c:v>7559.3916376927691</c:v>
                </c:pt>
                <c:pt idx="154">
                  <c:v>7470.364102106998</c:v>
                </c:pt>
                <c:pt idx="155">
                  <c:v>7364.246459243418</c:v>
                </c:pt>
                <c:pt idx="156">
                  <c:v>7239.8463760363402</c:v>
                </c:pt>
                <c:pt idx="157">
                  <c:v>7098.3561855517082</c:v>
                </c:pt>
                <c:pt idx="158">
                  <c:v>6938.1861103681786</c:v>
                </c:pt>
                <c:pt idx="159">
                  <c:v>6760.5284835517377</c:v>
                </c:pt>
                <c:pt idx="160">
                  <c:v>6565.3833051023439</c:v>
                </c:pt>
                <c:pt idx="161">
                  <c:v>6353.148019375396</c:v>
                </c:pt>
                <c:pt idx="162">
                  <c:v>6123.4251820154523</c:v>
                </c:pt>
                <c:pt idx="163">
                  <c:v>5877.0096817329713</c:v>
                </c:pt>
                <c:pt idx="164">
                  <c:v>5614.6964072390947</c:v>
                </c:pt>
                <c:pt idx="165">
                  <c:v>5336.8828028884536</c:v>
                </c:pt>
                <c:pt idx="166">
                  <c:v>5043.5688686814328</c:v>
                </c:pt>
                <c:pt idx="167">
                  <c:v>4735.9469376838915</c:v>
                </c:pt>
                <c:pt idx="168">
                  <c:v>4414.8118986062882</c:v>
                </c:pt>
                <c:pt idx="169">
                  <c:v>4081.3560845146098</c:v>
                </c:pt>
                <c:pt idx="170">
                  <c:v>3735.1820510533712</c:v>
                </c:pt>
                <c:pt idx="171">
                  <c:v>3378.2770199994447</c:v>
                </c:pt>
                <c:pt idx="172">
                  <c:v>3011.4358800630325</c:v>
                </c:pt>
                <c:pt idx="173">
                  <c:v>2635.8509643101229</c:v>
                </c:pt>
                <c:pt idx="174">
                  <c:v>2251.9197170960297</c:v>
                </c:pt>
                <c:pt idx="175">
                  <c:v>1860.0395827761531</c:v>
                </c:pt>
                <c:pt idx="176">
                  <c:v>1466.5696710351028</c:v>
                </c:pt>
                <c:pt idx="177">
                  <c:v>1065.1508721880134</c:v>
                </c:pt>
                <c:pt idx="178">
                  <c:v>659.75762978811758</c:v>
                </c:pt>
                <c:pt idx="179">
                  <c:v>258.33883094111343</c:v>
                </c:pt>
                <c:pt idx="180">
                  <c:v>-151.02885501175933</c:v>
                </c:pt>
                <c:pt idx="181">
                  <c:v>-560.39654096454683</c:v>
                </c:pt>
                <c:pt idx="182">
                  <c:v>-957.84089625865931</c:v>
                </c:pt>
                <c:pt idx="183">
                  <c:v>-1363.2341386586404</c:v>
                </c:pt>
                <c:pt idx="184">
                  <c:v>-1761.8708270185266</c:v>
                </c:pt>
                <c:pt idx="185">
                  <c:v>-2152.5586282725444</c:v>
                </c:pt>
                <c:pt idx="186">
                  <c:v>-2538.0796529078111</c:v>
                </c:pt>
                <c:pt idx="187">
                  <c:v>-2915.651790437124</c:v>
                </c:pt>
                <c:pt idx="188">
                  <c:v>-3285.2750408605689</c:v>
                </c:pt>
                <c:pt idx="189">
                  <c:v>-3644.5647380463838</c:v>
                </c:pt>
                <c:pt idx="190">
                  <c:v>-3993.5208819946552</c:v>
                </c:pt>
                <c:pt idx="191">
                  <c:v>-4330.5536952839102</c:v>
                </c:pt>
                <c:pt idx="192">
                  <c:v>-4654.8682892039042</c:v>
                </c:pt>
                <c:pt idx="193">
                  <c:v>-4966.0672193991077</c:v>
                </c:pt>
                <c:pt idx="194">
                  <c:v>-5262.9581528037907</c:v>
                </c:pt>
                <c:pt idx="195">
                  <c:v>-5544.7462007072372</c:v>
                </c:pt>
                <c:pt idx="196">
                  <c:v>-5811.4313631095765</c:v>
                </c:pt>
                <c:pt idx="197">
                  <c:v>-6061.821306944822</c:v>
                </c:pt>
                <c:pt idx="198">
                  <c:v>-6295.5185878576995</c:v>
                </c:pt>
                <c:pt idx="199">
                  <c:v>-6512.5232058482961</c:v>
                </c:pt>
                <c:pt idx="200">
                  <c:v>-6712.4377165612541</c:v>
                </c:pt>
                <c:pt idx="201">
                  <c:v>-6894.0697869304586</c:v>
                </c:pt>
                <c:pt idx="202">
                  <c:v>-7059.0091943775942</c:v>
                </c:pt>
                <c:pt idx="203">
                  <c:v>-7205.2687171257903</c:v>
                </c:pt>
                <c:pt idx="204">
                  <c:v>-7334.0406882411171</c:v>
                </c:pt>
                <c:pt idx="205">
                  <c:v>-7444.9276633680483</c:v>
                </c:pt>
                <c:pt idx="206">
                  <c:v>-7537.9296425068387</c:v>
                </c:pt>
                <c:pt idx="207">
                  <c:v>-7613.8415143681614</c:v>
                </c:pt>
                <c:pt idx="208">
                  <c:v>-7671.8683902409593</c:v>
                </c:pt>
                <c:pt idx="209">
                  <c:v>-7713.6000475468763</c:v>
                </c:pt>
                <c:pt idx="210">
                  <c:v>-7738.2415975751537</c:v>
                </c:pt>
                <c:pt idx="211">
                  <c:v>-7746.9853733916098</c:v>
                </c:pt>
                <c:pt idx="212">
                  <c:v>-7739.4339306408856</c:v>
                </c:pt>
                <c:pt idx="213">
                  <c:v>-7717.5744910998528</c:v>
                </c:pt>
                <c:pt idx="214">
                  <c:v>-7680.6121660575</c:v>
                </c:pt>
                <c:pt idx="215">
                  <c:v>-7629.3418442244983</c:v>
                </c:pt>
                <c:pt idx="216">
                  <c:v>-7564.95585866692</c:v>
                </c:pt>
                <c:pt idx="217">
                  <c:v>-7487.8516537398664</c:v>
                </c:pt>
                <c:pt idx="218">
                  <c:v>-7398.8241181539888</c:v>
                </c:pt>
                <c:pt idx="219">
                  <c:v>-7298.6681406198741</c:v>
                </c:pt>
                <c:pt idx="220">
                  <c:v>-7187.3837211375858</c:v>
                </c:pt>
                <c:pt idx="221">
                  <c:v>-7066.560637128191</c:v>
                </c:pt>
                <c:pt idx="222">
                  <c:v>-6936.596332947026</c:v>
                </c:pt>
                <c:pt idx="223">
                  <c:v>-6798.6831416599071</c:v>
                </c:pt>
                <c:pt idx="224">
                  <c:v>-6652.8210632670907</c:v>
                </c:pt>
                <c:pt idx="225">
                  <c:v>-6500.5998751894513</c:v>
                </c:pt>
                <c:pt idx="226">
                  <c:v>-6341.6221330718445</c:v>
                </c:pt>
                <c:pt idx="227">
                  <c:v>-6178.272503045946</c:v>
                </c:pt>
                <c:pt idx="228">
                  <c:v>-6009.7560964012755</c:v>
                </c:pt>
                <c:pt idx="229">
                  <c:v>-5837.6626905589856</c:v>
                </c:pt>
                <c:pt idx="230">
                  <c:v>-5661.9922855189916</c:v>
                </c:pt>
                <c:pt idx="231">
                  <c:v>-5484.7321030578869</c:v>
                </c:pt>
                <c:pt idx="232">
                  <c:v>-5305.0872544649792</c:v>
                </c:pt>
                <c:pt idx="233">
                  <c:v>-5124.2500728061377</c:v>
                </c:pt>
                <c:pt idx="234">
                  <c:v>-4942.6180024367522</c:v>
                </c:pt>
                <c:pt idx="235">
                  <c:v>-4761.7808207780181</c:v>
                </c:pt>
                <c:pt idx="236">
                  <c:v>-4580.5461947639042</c:v>
                </c:pt>
                <c:pt idx="237">
                  <c:v>-4400.9013461709546</c:v>
                </c:pt>
                <c:pt idx="238">
                  <c:v>-4222.448830643948</c:v>
                </c:pt>
                <c:pt idx="239">
                  <c:v>-4045.9835368934414</c:v>
                </c:pt>
                <c:pt idx="240">
                  <c:v>-3871.9029092746096</c:v>
                </c:pt>
                <c:pt idx="241">
                  <c:v>-3700.6043921428854</c:v>
                </c:pt>
                <c:pt idx="242">
                  <c:v>-3532.4854298534874</c:v>
                </c:pt>
                <c:pt idx="243">
                  <c:v>-3367.5460224064791</c:v>
                </c:pt>
                <c:pt idx="244">
                  <c:v>-3206.1836141570643</c:v>
                </c:pt>
                <c:pt idx="245">
                  <c:v>-3048.7956494606419</c:v>
                </c:pt>
                <c:pt idx="246">
                  <c:v>-2895.7795726724312</c:v>
                </c:pt>
                <c:pt idx="247">
                  <c:v>-2746.6187061305777</c:v>
                </c:pt>
                <c:pt idx="248">
                  <c:v>-2602.1476829811868</c:v>
                </c:pt>
                <c:pt idx="249">
                  <c:v>-2462.1677810466272</c:v>
                </c:pt>
                <c:pt idx="250">
                  <c:v>-2326.9572113755894</c:v>
                </c:pt>
                <c:pt idx="251">
                  <c:v>-2196.4762295325536</c:v>
                </c:pt>
                <c:pt idx="252">
                  <c:v>-2070.8043243885791</c:v>
                </c:pt>
                <c:pt idx="253">
                  <c:v>-1949.9414959436549</c:v>
                </c:pt>
                <c:pt idx="254">
                  <c:v>-1833.9274886333242</c:v>
                </c:pt>
                <c:pt idx="255">
                  <c:v>-1722.8020468931131</c:v>
                </c:pt>
                <c:pt idx="256">
                  <c:v>-1616.4856818519499</c:v>
                </c:pt>
                <c:pt idx="257">
                  <c:v>-1514.8989046387919</c:v>
                </c:pt>
                <c:pt idx="258">
                  <c:v>-1418.0417152536284</c:v>
                </c:pt>
                <c:pt idx="259">
                  <c:v>-1325.834624825414</c:v>
                </c:pt>
                <c:pt idx="260">
                  <c:v>-1238.1186556120181</c:v>
                </c:pt>
                <c:pt idx="261">
                  <c:v>-1154.8938076134432</c:v>
                </c:pt>
                <c:pt idx="262">
                  <c:v>-1076.0011030875801</c:v>
                </c:pt>
                <c:pt idx="263">
                  <c:v>-1001.3610531633552</c:v>
                </c:pt>
                <c:pt idx="264">
                  <c:v>-930.77493566312603</c:v>
                </c:pt>
                <c:pt idx="265">
                  <c:v>-864.16326171585126</c:v>
                </c:pt>
                <c:pt idx="266">
                  <c:v>-801.44654245044399</c:v>
                </c:pt>
                <c:pt idx="267">
                  <c:v>-732.17199132269388</c:v>
                </c:pt>
                <c:pt idx="268">
                  <c:v>-715.39983952929106</c:v>
                </c:pt>
                <c:pt idx="269">
                  <c:v>-635.91096847047311</c:v>
                </c:pt>
                <c:pt idx="270">
                  <c:v>-556.42209741166585</c:v>
                </c:pt>
                <c:pt idx="271">
                  <c:v>-556.42209741166585</c:v>
                </c:pt>
                <c:pt idx="272">
                  <c:v>-476.93322635285716</c:v>
                </c:pt>
                <c:pt idx="273">
                  <c:v>-476.93322635285915</c:v>
                </c:pt>
                <c:pt idx="274">
                  <c:v>-397.44435529404853</c:v>
                </c:pt>
                <c:pt idx="275">
                  <c:v>-405.39324239992845</c:v>
                </c:pt>
                <c:pt idx="276">
                  <c:v>-353.7254762117019</c:v>
                </c:pt>
                <c:pt idx="277">
                  <c:v>-325.90437134111914</c:v>
                </c:pt>
                <c:pt idx="278">
                  <c:v>-298.08326647053605</c:v>
                </c:pt>
                <c:pt idx="279">
                  <c:v>-270.26216159995232</c:v>
                </c:pt>
                <c:pt idx="280">
                  <c:v>-246.41550028230952</c:v>
                </c:pt>
                <c:pt idx="281">
                  <c:v>-226.54328251760737</c:v>
                </c:pt>
                <c:pt idx="282">
                  <c:v>-206.67106475290453</c:v>
                </c:pt>
                <c:pt idx="283">
                  <c:v>-186.79884698820237</c:v>
                </c:pt>
                <c:pt idx="284">
                  <c:v>-170.90107277644086</c:v>
                </c:pt>
                <c:pt idx="285">
                  <c:v>-151.02885501173768</c:v>
                </c:pt>
                <c:pt idx="286">
                  <c:v>-143.07996790585776</c:v>
                </c:pt>
                <c:pt idx="287">
                  <c:v>-127.18219369409506</c:v>
                </c:pt>
                <c:pt idx="288">
                  <c:v>-111.28441948233319</c:v>
                </c:pt>
                <c:pt idx="289">
                  <c:v>-103.33553237645276</c:v>
                </c:pt>
                <c:pt idx="290">
                  <c:v>-95.386645270571009</c:v>
                </c:pt>
                <c:pt idx="291">
                  <c:v>-83.463314611750192</c:v>
                </c:pt>
                <c:pt idx="292">
                  <c:v>-75.514427505869264</c:v>
                </c:pt>
                <c:pt idx="293">
                  <c:v>-71.539983952928623</c:v>
                </c:pt>
                <c:pt idx="294">
                  <c:v>-59.61665329410723</c:v>
                </c:pt>
                <c:pt idx="295">
                  <c:v>-55.642209741166518</c:v>
                </c:pt>
                <c:pt idx="296">
                  <c:v>-49.28310005646189</c:v>
                </c:pt>
                <c:pt idx="297">
                  <c:v>-44.513767792933351</c:v>
                </c:pt>
                <c:pt idx="298">
                  <c:v>-39.744435529404818</c:v>
                </c:pt>
                <c:pt idx="299">
                  <c:v>-35.372547621170256</c:v>
                </c:pt>
                <c:pt idx="300">
                  <c:v>-31.795548423523766</c:v>
                </c:pt>
                <c:pt idx="301">
                  <c:v>-28.218549225877396</c:v>
                </c:pt>
                <c:pt idx="302">
                  <c:v>-25.43643873881901</c:v>
                </c:pt>
                <c:pt idx="303">
                  <c:v>-22.256883896466739</c:v>
                </c:pt>
                <c:pt idx="304">
                  <c:v>-19.872217764702388</c:v>
                </c:pt>
                <c:pt idx="305">
                  <c:v>-17.884995988232156</c:v>
                </c:pt>
                <c:pt idx="306">
                  <c:v>-130.75919254556766</c:v>
                </c:pt>
                <c:pt idx="307">
                  <c:v>9.1014757362336981E-8</c:v>
                </c:pt>
                <c:pt idx="308">
                  <c:v>1.192333065882145E-7</c:v>
                </c:pt>
                <c:pt idx="309">
                  <c:v>1.470544114587974E-7</c:v>
                </c:pt>
                <c:pt idx="310">
                  <c:v>1.8282440343526186E-7</c:v>
                </c:pt>
                <c:pt idx="311">
                  <c:v>2.3449216962348805E-7</c:v>
                </c:pt>
                <c:pt idx="312">
                  <c:v>2.901343793646549E-7</c:v>
                </c:pt>
                <c:pt idx="313">
                  <c:v>3.6962325042346436E-7</c:v>
                </c:pt>
                <c:pt idx="314">
                  <c:v>4.5706100858815532E-7</c:v>
                </c:pt>
                <c:pt idx="315">
                  <c:v>5.7629431517636879E-7</c:v>
                </c:pt>
                <c:pt idx="316">
                  <c:v>7.1937428308222629E-7</c:v>
                </c:pt>
                <c:pt idx="317">
                  <c:v>8.7835202519984563E-7</c:v>
                </c:pt>
                <c:pt idx="318">
                  <c:v>1.1525886303527408E-6</c:v>
                </c:pt>
                <c:pt idx="319">
                  <c:v>1.3910552435291665E-6</c:v>
                </c:pt>
                <c:pt idx="320">
                  <c:v>1.7487551632938092E-6</c:v>
                </c:pt>
                <c:pt idx="321">
                  <c:v>2.1461995185878549E-6</c:v>
                </c:pt>
                <c:pt idx="322">
                  <c:v>2.7026216159995234E-6</c:v>
                </c:pt>
                <c:pt idx="323">
                  <c:v>3.3385325844700041E-6</c:v>
                </c:pt>
                <c:pt idx="324">
                  <c:v>4.1731657305874988E-6</c:v>
                </c:pt>
                <c:pt idx="325">
                  <c:v>5.1270321832932171E-6</c:v>
                </c:pt>
                <c:pt idx="326">
                  <c:v>6.35910968470476E-6</c:v>
                </c:pt>
                <c:pt idx="327">
                  <c:v>7.9886315414103629E-6</c:v>
                </c:pt>
                <c:pt idx="328">
                  <c:v>9.5386645270571294E-6</c:v>
                </c:pt>
                <c:pt idx="329">
                  <c:v>1.1923330658821439E-5</c:v>
                </c:pt>
                <c:pt idx="330">
                  <c:v>1.5102885501173814E-5</c:v>
                </c:pt>
                <c:pt idx="331">
                  <c:v>1.7884995988232159E-5</c:v>
                </c:pt>
                <c:pt idx="332">
                  <c:v>2.2654328251760734E-5</c:v>
                </c:pt>
                <c:pt idx="333">
                  <c:v>2.7423660515289261E-5</c:v>
                </c:pt>
                <c:pt idx="334">
                  <c:v>3.3782770199994036E-5</c:v>
                </c:pt>
                <c:pt idx="335">
                  <c:v>4.1334212950581025E-5</c:v>
                </c:pt>
                <c:pt idx="336">
                  <c:v>5.087287747763808E-5</c:v>
                </c:pt>
                <c:pt idx="337">
                  <c:v>6.2001319425871419E-5</c:v>
                </c:pt>
                <c:pt idx="338">
                  <c:v>7.6309316216457157E-5</c:v>
                </c:pt>
                <c:pt idx="339">
                  <c:v>9.1412201717630865E-5</c:v>
                </c:pt>
                <c:pt idx="340">
                  <c:v>1.1525886303527378E-4</c:v>
                </c:pt>
                <c:pt idx="341">
                  <c:v>1.3513108079997652E-4</c:v>
                </c:pt>
                <c:pt idx="342">
                  <c:v>1.7090107277644028E-4</c:v>
                </c:pt>
                <c:pt idx="343">
                  <c:v>2.0269662119996447E-4</c:v>
                </c:pt>
                <c:pt idx="344">
                  <c:v>2.5038994383524981E-4</c:v>
                </c:pt>
                <c:pt idx="345">
                  <c:v>2.98083266470536E-4</c:v>
                </c:pt>
                <c:pt idx="346">
                  <c:v>3.6564880687052411E-4</c:v>
                </c:pt>
                <c:pt idx="347">
                  <c:v>4.4116323437639303E-4</c:v>
                </c:pt>
                <c:pt idx="348">
                  <c:v>5.3654987964696431E-4</c:v>
                </c:pt>
                <c:pt idx="349">
                  <c:v>6.4783429912929828E-4</c:v>
                </c:pt>
                <c:pt idx="350">
                  <c:v>7.8693982348221369E-4</c:v>
                </c:pt>
                <c:pt idx="351">
                  <c:v>9.5386645270571541E-4</c:v>
                </c:pt>
                <c:pt idx="352">
                  <c:v>1.1128441948233361E-3</c:v>
                </c:pt>
                <c:pt idx="353">
                  <c:v>1.3513108079997603E-3</c:v>
                </c:pt>
                <c:pt idx="354">
                  <c:v>1.6692662922350016E-3</c:v>
                </c:pt>
                <c:pt idx="355">
                  <c:v>1.9474773409408313E-3</c:v>
                </c:pt>
                <c:pt idx="356">
                  <c:v>2.3846661317642893E-3</c:v>
                </c:pt>
                <c:pt idx="357">
                  <c:v>2.8218549225877331E-3</c:v>
                </c:pt>
                <c:pt idx="358">
                  <c:v>3.4180214555288167E-3</c:v>
                </c:pt>
                <c:pt idx="359">
                  <c:v>4.0539324239992867E-3</c:v>
                </c:pt>
                <c:pt idx="360">
                  <c:v>6.7123935560772517E-5</c:v>
                </c:pt>
              </c:numCache>
            </c:numRef>
          </c:yVal>
          <c:smooth val="1"/>
          <c:extLst>
            <c:ext xmlns:c16="http://schemas.microsoft.com/office/drawing/2014/chart" uri="{C3380CC4-5D6E-409C-BE32-E72D297353CC}">
              <c16:uniqueId val="{00000003-BDB7-4874-970B-B13B807FC537}"/>
            </c:ext>
          </c:extLst>
        </c:ser>
        <c:ser>
          <c:idx val="4"/>
          <c:order val="4"/>
          <c:tx>
            <c:v>Velocity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(Exh)'!$I$3:$I$363</c:f>
              <c:numCache>
                <c:formatCode>0.00E+00</c:formatCode>
                <c:ptCount val="361"/>
                <c:pt idx="0">
                  <c:v>7.2533594841163729E-3</c:v>
                </c:pt>
                <c:pt idx="1">
                  <c:v>8.6444147276455337E-3</c:v>
                </c:pt>
                <c:pt idx="2">
                  <c:v>1.0432914326468737E-2</c:v>
                </c:pt>
                <c:pt idx="3">
                  <c:v>1.1923330658821446E-2</c:v>
                </c:pt>
                <c:pt idx="4">
                  <c:v>1.4904163323526801E-2</c:v>
                </c:pt>
                <c:pt idx="5">
                  <c:v>1.6891385099996999E-2</c:v>
                </c:pt>
                <c:pt idx="6">
                  <c:v>2.0865828652937513E-2</c:v>
                </c:pt>
                <c:pt idx="7">
                  <c:v>2.4343466761760406E-2</c:v>
                </c:pt>
                <c:pt idx="8">
                  <c:v>2.8317910314700982E-2</c:v>
                </c:pt>
                <c:pt idx="9">
                  <c:v>3.427957564411159E-2</c:v>
                </c:pt>
                <c:pt idx="10">
                  <c:v>4.0241240973522378E-2</c:v>
                </c:pt>
                <c:pt idx="11">
                  <c:v>4.7196517191168144E-2</c:v>
                </c:pt>
                <c:pt idx="12">
                  <c:v>5.5642209741166626E-2</c:v>
                </c:pt>
                <c:pt idx="13">
                  <c:v>6.6075124067635424E-2</c:v>
                </c:pt>
                <c:pt idx="14">
                  <c:v>7.8495260170574441E-2</c:v>
                </c:pt>
                <c:pt idx="15">
                  <c:v>8.9424979941160679E-2</c:v>
                </c:pt>
                <c:pt idx="16">
                  <c:v>0.1043291432646879</c:v>
                </c:pt>
                <c:pt idx="17">
                  <c:v>0.1291694154705654</c:v>
                </c:pt>
                <c:pt idx="18">
                  <c:v>0.14407357879409222</c:v>
                </c:pt>
                <c:pt idx="19">
                  <c:v>0.17388190544114576</c:v>
                </c:pt>
                <c:pt idx="20">
                  <c:v>0.19872217764702357</c:v>
                </c:pt>
                <c:pt idx="21">
                  <c:v>0.23349855873525299</c:v>
                </c:pt>
                <c:pt idx="22">
                  <c:v>0.27324299426465826</c:v>
                </c:pt>
                <c:pt idx="23">
                  <c:v>0.3179554842352379</c:v>
                </c:pt>
                <c:pt idx="24">
                  <c:v>0.36763602864699474</c:v>
                </c:pt>
                <c:pt idx="25">
                  <c:v>0.43222073638227637</c:v>
                </c:pt>
                <c:pt idx="26">
                  <c:v>0.50177349855873565</c:v>
                </c:pt>
                <c:pt idx="27">
                  <c:v>0.57629431517636887</c:v>
                </c:pt>
                <c:pt idx="28">
                  <c:v>0.67565540399988144</c:v>
                </c:pt>
                <c:pt idx="29">
                  <c:v>0.79488871058809507</c:v>
                </c:pt>
                <c:pt idx="30">
                  <c:v>0.89424979941160632</c:v>
                </c:pt>
                <c:pt idx="31">
                  <c:v>1.0432914326468754</c:v>
                </c:pt>
                <c:pt idx="32">
                  <c:v>1.1923330658821452</c:v>
                </c:pt>
                <c:pt idx="33">
                  <c:v>1.3910552435291692</c:v>
                </c:pt>
                <c:pt idx="34">
                  <c:v>1.5897774211761837</c:v>
                </c:pt>
                <c:pt idx="35">
                  <c:v>1.8381801432349745</c:v>
                </c:pt>
                <c:pt idx="36">
                  <c:v>2.0865828652937508</c:v>
                </c:pt>
                <c:pt idx="37">
                  <c:v>2.4343466761760406</c:v>
                </c:pt>
                <c:pt idx="38">
                  <c:v>2.782110487058342</c:v>
                </c:pt>
                <c:pt idx="39">
                  <c:v>3.1795548423523803</c:v>
                </c:pt>
                <c:pt idx="40">
                  <c:v>3.6266797420581822</c:v>
                </c:pt>
                <c:pt idx="41">
                  <c:v>4.1234851861757411</c:v>
                </c:pt>
                <c:pt idx="42">
                  <c:v>4.7693322635285735</c:v>
                </c:pt>
                <c:pt idx="43">
                  <c:v>5.4151793408813997</c:v>
                </c:pt>
                <c:pt idx="44">
                  <c:v>6.1603875070577399</c:v>
                </c:pt>
                <c:pt idx="45">
                  <c:v>7.1043178508811069</c:v>
                </c:pt>
                <c:pt idx="46">
                  <c:v>7.9488871058809538</c:v>
                </c:pt>
                <c:pt idx="47">
                  <c:v>8.9424979941160778</c:v>
                </c:pt>
                <c:pt idx="48">
                  <c:v>10.432914326468758</c:v>
                </c:pt>
                <c:pt idx="49">
                  <c:v>11.426525214703869</c:v>
                </c:pt>
                <c:pt idx="50">
                  <c:v>13.413746991174117</c:v>
                </c:pt>
                <c:pt idx="51">
                  <c:v>14.904163323526809</c:v>
                </c:pt>
                <c:pt idx="52">
                  <c:v>16.891385099996992</c:v>
                </c:pt>
                <c:pt idx="53">
                  <c:v>18.878606876467266</c:v>
                </c:pt>
                <c:pt idx="54">
                  <c:v>21.859439541172602</c:v>
                </c:pt>
                <c:pt idx="55">
                  <c:v>23.846661317642877</c:v>
                </c:pt>
                <c:pt idx="56">
                  <c:v>27.324299426465778</c:v>
                </c:pt>
                <c:pt idx="57">
                  <c:v>30.801937535288733</c:v>
                </c:pt>
                <c:pt idx="58">
                  <c:v>34.27957564411161</c:v>
                </c:pt>
                <c:pt idx="59">
                  <c:v>38.254019197052102</c:v>
                </c:pt>
                <c:pt idx="60">
                  <c:v>43.222073638227684</c:v>
                </c:pt>
                <c:pt idx="61">
                  <c:v>48.190128079403266</c:v>
                </c:pt>
                <c:pt idx="62">
                  <c:v>54.151793408813987</c:v>
                </c:pt>
                <c:pt idx="63">
                  <c:v>61.603875070577466</c:v>
                </c:pt>
                <c:pt idx="64">
                  <c:v>64.584707735282976</c:v>
                </c:pt>
                <c:pt idx="65">
                  <c:v>74.52081661763394</c:v>
                </c:pt>
                <c:pt idx="66">
                  <c:v>84.45692549998499</c:v>
                </c:pt>
                <c:pt idx="67">
                  <c:v>94.393034382336054</c:v>
                </c:pt>
                <c:pt idx="68">
                  <c:v>99.361088823512361</c:v>
                </c:pt>
                <c:pt idx="69">
                  <c:v>114.26525214703858</c:v>
                </c:pt>
                <c:pt idx="70">
                  <c:v>129.16941547056533</c:v>
                </c:pt>
                <c:pt idx="71">
                  <c:v>139.10552435291649</c:v>
                </c:pt>
                <c:pt idx="72">
                  <c:v>154.00968767644386</c:v>
                </c:pt>
                <c:pt idx="73">
                  <c:v>168.91385099997061</c:v>
                </c:pt>
                <c:pt idx="74">
                  <c:v>188.78606876467191</c:v>
                </c:pt>
                <c:pt idx="75">
                  <c:v>208.65828652937569</c:v>
                </c:pt>
                <c:pt idx="76">
                  <c:v>228.53050429407716</c:v>
                </c:pt>
                <c:pt idx="77">
                  <c:v>249.77887313898549</c:v>
                </c:pt>
                <c:pt idx="78">
                  <c:v>275.57301179756871</c:v>
                </c:pt>
                <c:pt idx="79">
                  <c:v>302.31108079997665</c:v>
                </c:pt>
                <c:pt idx="80">
                  <c:v>331.27483819202996</c:v>
                </c:pt>
                <c:pt idx="81">
                  <c:v>362.60338949808335</c:v>
                </c:pt>
                <c:pt idx="82">
                  <c:v>396.45571246025412</c:v>
                </c:pt>
                <c:pt idx="83">
                  <c:v>432.98084871177616</c:v>
                </c:pt>
                <c:pt idx="84">
                  <c:v>472.36758432141676</c:v>
                </c:pt>
                <c:pt idx="85">
                  <c:v>514.69044010579171</c:v>
                </c:pt>
                <c:pt idx="86">
                  <c:v>560.24749933137275</c:v>
                </c:pt>
                <c:pt idx="87">
                  <c:v>609.13315503253796</c:v>
                </c:pt>
                <c:pt idx="88">
                  <c:v>661.49644884253235</c:v>
                </c:pt>
                <c:pt idx="89">
                  <c:v>717.58578348340177</c:v>
                </c:pt>
                <c:pt idx="90">
                  <c:v>777.55020058839557</c:v>
                </c:pt>
                <c:pt idx="91">
                  <c:v>841.53874179073273</c:v>
                </c:pt>
                <c:pt idx="92">
                  <c:v>909.79980981248434</c:v>
                </c:pt>
                <c:pt idx="93">
                  <c:v>982.43276574247693</c:v>
                </c:pt>
                <c:pt idx="94">
                  <c:v>1059.6363317583423</c:v>
                </c:pt>
                <c:pt idx="95">
                  <c:v>1141.6589105821506</c:v>
                </c:pt>
                <c:pt idx="96">
                  <c:v>1228.5501827583166</c:v>
                </c:pt>
                <c:pt idx="97">
                  <c:v>1320.5585510088858</c:v>
                </c:pt>
                <c:pt idx="98">
                  <c:v>1417.8330569671027</c:v>
                </c:pt>
                <c:pt idx="99">
                  <c:v>1520.4233811773793</c:v>
                </c:pt>
                <c:pt idx="100">
                  <c:v>1628.6276069061855</c:v>
                </c:pt>
                <c:pt idx="101">
                  <c:v>1742.3960536091033</c:v>
                </c:pt>
                <c:pt idx="102">
                  <c:v>1861.9771240082039</c:v>
                </c:pt>
                <c:pt idx="103">
                  <c:v>1987.470179192291</c:v>
                </c:pt>
                <c:pt idx="104">
                  <c:v>2118.8255386169831</c:v>
                </c:pt>
                <c:pt idx="105">
                  <c:v>2256.1922439154846</c:v>
                </c:pt>
                <c:pt idx="106">
                  <c:v>2399.6696561766394</c:v>
                </c:pt>
                <c:pt idx="107">
                  <c:v>2549.1087337671956</c:v>
                </c:pt>
                <c:pt idx="108">
                  <c:v>2704.7081988648201</c:v>
                </c:pt>
                <c:pt idx="109">
                  <c:v>2866.269329291853</c:v>
                </c:pt>
                <c:pt idx="110">
                  <c:v>3033.7921250482868</c:v>
                </c:pt>
                <c:pt idx="111">
                  <c:v>3207.2269055897304</c:v>
                </c:pt>
                <c:pt idx="112">
                  <c:v>3386.2755876497008</c:v>
                </c:pt>
                <c:pt idx="113">
                  <c:v>3571.5343377611375</c:v>
                </c:pt>
                <c:pt idx="114">
                  <c:v>3761.3140174140435</c:v>
                </c:pt>
                <c:pt idx="115">
                  <c:v>3956.5585569522345</c:v>
                </c:pt>
                <c:pt idx="116">
                  <c:v>4157.2679563757429</c:v>
                </c:pt>
                <c:pt idx="117">
                  <c:v>4362.4486047962964</c:v>
                </c:pt>
                <c:pt idx="118">
                  <c:v>4571.1068913256804</c:v>
                </c:pt>
                <c:pt idx="119">
                  <c:v>4784.7332322961793</c:v>
                </c:pt>
                <c:pt idx="120">
                  <c:v>5001.8372113756286</c:v>
                </c:pt>
                <c:pt idx="121">
                  <c:v>5220.9284122313984</c:v>
                </c:pt>
                <c:pt idx="122">
                  <c:v>5443.994056640222</c:v>
                </c:pt>
                <c:pt idx="123">
                  <c:v>5667.556506493137</c:v>
                </c:pt>
                <c:pt idx="124">
                  <c:v>5894.0997890107119</c:v>
                </c:pt>
                <c:pt idx="125">
                  <c:v>6120.1462660842099</c:v>
                </c:pt>
                <c:pt idx="126">
                  <c:v>6347.1863540459417</c:v>
                </c:pt>
                <c:pt idx="127">
                  <c:v>6573.2328311194669</c:v>
                </c:pt>
                <c:pt idx="128">
                  <c:v>6798.285697304651</c:v>
                </c:pt>
                <c:pt idx="129">
                  <c:v>7021.3513417135155</c:v>
                </c:pt>
                <c:pt idx="130">
                  <c:v>7240.9393480134022</c:v>
                </c:pt>
                <c:pt idx="131">
                  <c:v>7457.5465216487482</c:v>
                </c:pt>
                <c:pt idx="132">
                  <c:v>7669.1856408427129</c:v>
                </c:pt>
                <c:pt idx="133">
                  <c:v>7875.3599001515258</c:v>
                </c:pt>
                <c:pt idx="134">
                  <c:v>8075.0756886868212</c:v>
                </c:pt>
                <c:pt idx="135">
                  <c:v>8268.3330064485708</c:v>
                </c:pt>
                <c:pt idx="136">
                  <c:v>8452.1510207720494</c:v>
                </c:pt>
                <c:pt idx="137">
                  <c:v>8627.5233425455681</c:v>
                </c:pt>
                <c:pt idx="138">
                  <c:v>8792.4627499925282</c:v>
                </c:pt>
                <c:pt idx="139">
                  <c:v>8946.969243113117</c:v>
                </c:pt>
                <c:pt idx="140">
                  <c:v>9088.5587946866945</c:v>
                </c:pt>
                <c:pt idx="141">
                  <c:v>9217.7282101571382</c:v>
                </c:pt>
                <c:pt idx="142">
                  <c:v>9332.4902677483842</c:v>
                </c:pt>
                <c:pt idx="143">
                  <c:v>9433.3417729042249</c:v>
                </c:pt>
                <c:pt idx="144">
                  <c:v>9517.7986984042382</c:v>
                </c:pt>
                <c:pt idx="145">
                  <c:v>9585.8610442483186</c:v>
                </c:pt>
                <c:pt idx="146">
                  <c:v>9636.5351995482833</c:v>
                </c:pt>
                <c:pt idx="147">
                  <c:v>9669.3243588600981</c:v>
                </c:pt>
                <c:pt idx="148">
                  <c:v>9682.738105851171</c:v>
                </c:pt>
                <c:pt idx="149">
                  <c:v>9677.7700514101107</c:v>
                </c:pt>
                <c:pt idx="150">
                  <c:v>9651.4393628718408</c:v>
                </c:pt>
                <c:pt idx="151">
                  <c:v>9605.7332620129364</c:v>
                </c:pt>
                <c:pt idx="152">
                  <c:v>9537.6709161689105</c:v>
                </c:pt>
                <c:pt idx="153">
                  <c:v>9449.2395471159616</c:v>
                </c:pt>
                <c:pt idx="154">
                  <c:v>9337.9551276337479</c:v>
                </c:pt>
                <c:pt idx="155">
                  <c:v>9205.3080740542719</c:v>
                </c:pt>
                <c:pt idx="156">
                  <c:v>9049.8079700454255</c:v>
                </c:pt>
                <c:pt idx="157">
                  <c:v>8872.9452319396351</c:v>
                </c:pt>
                <c:pt idx="158">
                  <c:v>8672.7326379602237</c:v>
                </c:pt>
                <c:pt idx="159">
                  <c:v>8450.6606044396722</c:v>
                </c:pt>
                <c:pt idx="160">
                  <c:v>8206.7291313779297</c:v>
                </c:pt>
                <c:pt idx="161">
                  <c:v>7941.4350242192459</c:v>
                </c:pt>
                <c:pt idx="162">
                  <c:v>7654.2814775193156</c:v>
                </c:pt>
                <c:pt idx="163">
                  <c:v>7346.2621021662144</c:v>
                </c:pt>
                <c:pt idx="164">
                  <c:v>7018.3705090488684</c:v>
                </c:pt>
                <c:pt idx="165">
                  <c:v>6671.1035036105668</c:v>
                </c:pt>
                <c:pt idx="166">
                  <c:v>6304.4610858517917</c:v>
                </c:pt>
                <c:pt idx="167">
                  <c:v>5919.9336721048649</c:v>
                </c:pt>
                <c:pt idx="168">
                  <c:v>5518.51487325786</c:v>
                </c:pt>
                <c:pt idx="169">
                  <c:v>5101.6951056432627</c:v>
                </c:pt>
                <c:pt idx="170">
                  <c:v>4668.9775638167139</c:v>
                </c:pt>
                <c:pt idx="171">
                  <c:v>4222.8462749993059</c:v>
                </c:pt>
                <c:pt idx="172">
                  <c:v>3764.2948500787911</c:v>
                </c:pt>
                <c:pt idx="173">
                  <c:v>3294.8137053876535</c:v>
                </c:pt>
                <c:pt idx="174">
                  <c:v>2814.8996463700369</c:v>
                </c:pt>
                <c:pt idx="175">
                  <c:v>2325.0494784701914</c:v>
                </c:pt>
                <c:pt idx="176">
                  <c:v>1833.2120887938786</c:v>
                </c:pt>
                <c:pt idx="177">
                  <c:v>1331.4385902350168</c:v>
                </c:pt>
                <c:pt idx="178">
                  <c:v>824.69703723514704</c:v>
                </c:pt>
                <c:pt idx="179">
                  <c:v>322.92353867639179</c:v>
                </c:pt>
                <c:pt idx="180">
                  <c:v>-188.78606876469917</c:v>
                </c:pt>
                <c:pt idx="181">
                  <c:v>-700.49567620568359</c:v>
                </c:pt>
                <c:pt idx="182">
                  <c:v>-1197.3011203233241</c:v>
                </c:pt>
                <c:pt idx="183">
                  <c:v>-1704.0426733233005</c:v>
                </c:pt>
                <c:pt idx="184">
                  <c:v>-2202.3385337731584</c:v>
                </c:pt>
                <c:pt idx="185">
                  <c:v>-2690.6982853406803</c:v>
                </c:pt>
                <c:pt idx="186">
                  <c:v>-3172.5995661347638</c:v>
                </c:pt>
                <c:pt idx="187">
                  <c:v>-3644.5647380464052</c:v>
                </c:pt>
                <c:pt idx="188">
                  <c:v>-4106.5938010757109</c:v>
                </c:pt>
                <c:pt idx="189">
                  <c:v>-4555.7059225579796</c:v>
                </c:pt>
                <c:pt idx="190">
                  <c:v>-4991.9011024933188</c:v>
                </c:pt>
                <c:pt idx="191">
                  <c:v>-5413.1921191048878</c:v>
                </c:pt>
                <c:pt idx="192">
                  <c:v>-5818.58536150488</c:v>
                </c:pt>
                <c:pt idx="193">
                  <c:v>-6207.5840242488848</c:v>
                </c:pt>
                <c:pt idx="194">
                  <c:v>-6578.6976910047379</c:v>
                </c:pt>
                <c:pt idx="195">
                  <c:v>-6930.932750884047</c:v>
                </c:pt>
                <c:pt idx="196">
                  <c:v>-7264.2892038869713</c:v>
                </c:pt>
                <c:pt idx="197">
                  <c:v>-7577.2766336810273</c:v>
                </c:pt>
                <c:pt idx="198">
                  <c:v>-7869.3982348221243</c:v>
                </c:pt>
                <c:pt idx="199">
                  <c:v>-8140.6540073103706</c:v>
                </c:pt>
                <c:pt idx="200">
                  <c:v>-8390.5471457015683</c:v>
                </c:pt>
                <c:pt idx="201">
                  <c:v>-8617.5872336630728</c:v>
                </c:pt>
                <c:pt idx="202">
                  <c:v>-8823.761492971993</c:v>
                </c:pt>
                <c:pt idx="203">
                  <c:v>-9006.5858964072377</c:v>
                </c:pt>
                <c:pt idx="204">
                  <c:v>-9167.5508603013968</c:v>
                </c:pt>
                <c:pt idx="205">
                  <c:v>-9306.1595792100597</c:v>
                </c:pt>
                <c:pt idx="206">
                  <c:v>-9422.4120531335484</c:v>
                </c:pt>
                <c:pt idx="207">
                  <c:v>-9517.3018929602022</c:v>
                </c:pt>
                <c:pt idx="208">
                  <c:v>-9589.8354878011996</c:v>
                </c:pt>
                <c:pt idx="209">
                  <c:v>-9642.0000594335961</c:v>
                </c:pt>
                <c:pt idx="210">
                  <c:v>-9672.8019969689431</c:v>
                </c:pt>
                <c:pt idx="211">
                  <c:v>-9683.7317167395122</c:v>
                </c:pt>
                <c:pt idx="212">
                  <c:v>-9674.2924133011074</c:v>
                </c:pt>
                <c:pt idx="213">
                  <c:v>-9646.9681138748165</c:v>
                </c:pt>
                <c:pt idx="214">
                  <c:v>-9600.7652075718761</c:v>
                </c:pt>
                <c:pt idx="215">
                  <c:v>-9536.6773052806238</c:v>
                </c:pt>
                <c:pt idx="216">
                  <c:v>-9456.1948233336498</c:v>
                </c:pt>
                <c:pt idx="217">
                  <c:v>-9359.8145671748334</c:v>
                </c:pt>
                <c:pt idx="218">
                  <c:v>-9248.5301476924869</c:v>
                </c:pt>
                <c:pt idx="219">
                  <c:v>-9123.3351757748424</c:v>
                </c:pt>
                <c:pt idx="220">
                  <c:v>-8984.2296514219815</c:v>
                </c:pt>
                <c:pt idx="221">
                  <c:v>-8833.2007964102395</c:v>
                </c:pt>
                <c:pt idx="222">
                  <c:v>-8670.7454161837832</c:v>
                </c:pt>
                <c:pt idx="223">
                  <c:v>-8498.3539270748843</c:v>
                </c:pt>
                <c:pt idx="224">
                  <c:v>-8316.0263290838629</c:v>
                </c:pt>
                <c:pt idx="225">
                  <c:v>-8125.7498439868141</c:v>
                </c:pt>
                <c:pt idx="226">
                  <c:v>-7927.0276663398054</c:v>
                </c:pt>
                <c:pt idx="227">
                  <c:v>-7722.8406288074329</c:v>
                </c:pt>
                <c:pt idx="228">
                  <c:v>-7512.1951205015948</c:v>
                </c:pt>
                <c:pt idx="229">
                  <c:v>-7297.0783631987324</c:v>
                </c:pt>
                <c:pt idx="230">
                  <c:v>-7077.4903568987393</c:v>
                </c:pt>
                <c:pt idx="231">
                  <c:v>-6855.9151288223584</c:v>
                </c:pt>
                <c:pt idx="232">
                  <c:v>-6631.359068081224</c:v>
                </c:pt>
                <c:pt idx="233">
                  <c:v>-6405.3125910076724</c:v>
                </c:pt>
                <c:pt idx="234">
                  <c:v>-6178.2725030459405</c:v>
                </c:pt>
                <c:pt idx="235">
                  <c:v>-5952.2260259725226</c:v>
                </c:pt>
                <c:pt idx="236">
                  <c:v>-5725.6827434548804</c:v>
                </c:pt>
                <c:pt idx="237">
                  <c:v>-5501.1266827136933</c:v>
                </c:pt>
                <c:pt idx="238">
                  <c:v>-5278.0610383049352</c:v>
                </c:pt>
                <c:pt idx="239">
                  <c:v>-5057.4794211168019</c:v>
                </c:pt>
                <c:pt idx="240">
                  <c:v>-4839.8786365932619</c:v>
                </c:pt>
                <c:pt idx="241">
                  <c:v>-4625.755490178607</c:v>
                </c:pt>
                <c:pt idx="242">
                  <c:v>-4415.6067873168595</c:v>
                </c:pt>
                <c:pt idx="243">
                  <c:v>-4209.4325280080993</c:v>
                </c:pt>
                <c:pt idx="244">
                  <c:v>-4007.7295176963303</c:v>
                </c:pt>
                <c:pt idx="245">
                  <c:v>-3810.9945618258025</c:v>
                </c:pt>
                <c:pt idx="246">
                  <c:v>-3619.7244658405393</c:v>
                </c:pt>
                <c:pt idx="247">
                  <c:v>-3433.273382663222</c:v>
                </c:pt>
                <c:pt idx="248">
                  <c:v>-3252.6846037264836</c:v>
                </c:pt>
                <c:pt idx="249">
                  <c:v>-3077.7097263082842</c:v>
                </c:pt>
                <c:pt idx="250">
                  <c:v>-2908.6965142194863</c:v>
                </c:pt>
                <c:pt idx="251">
                  <c:v>-2745.5952869156918</c:v>
                </c:pt>
                <c:pt idx="252">
                  <c:v>-2588.5054054857237</c:v>
                </c:pt>
                <c:pt idx="253">
                  <c:v>-2437.4268699295685</c:v>
                </c:pt>
                <c:pt idx="254">
                  <c:v>-2292.4093607916552</c:v>
                </c:pt>
                <c:pt idx="255">
                  <c:v>-2153.5025586163915</c:v>
                </c:pt>
                <c:pt idx="256">
                  <c:v>-2020.6071023149375</c:v>
                </c:pt>
                <c:pt idx="257">
                  <c:v>-1893.62363079849</c:v>
                </c:pt>
                <c:pt idx="258">
                  <c:v>-1772.5521440670354</c:v>
                </c:pt>
                <c:pt idx="259">
                  <c:v>-1657.2932810317675</c:v>
                </c:pt>
                <c:pt idx="260">
                  <c:v>-1547.6483195150226</c:v>
                </c:pt>
                <c:pt idx="261">
                  <c:v>-1443.6172595168039</c:v>
                </c:pt>
                <c:pt idx="262">
                  <c:v>-1345.0013788594749</c:v>
                </c:pt>
                <c:pt idx="263">
                  <c:v>-1251.7013164541941</c:v>
                </c:pt>
                <c:pt idx="264">
                  <c:v>-1163.4686695789076</c:v>
                </c:pt>
                <c:pt idx="265">
                  <c:v>-1080.2040771448139</c:v>
                </c:pt>
                <c:pt idx="266">
                  <c:v>-1001.808178063055</c:v>
                </c:pt>
                <c:pt idx="267">
                  <c:v>-915.21498915336724</c:v>
                </c:pt>
                <c:pt idx="268">
                  <c:v>-894.24979941161382</c:v>
                </c:pt>
                <c:pt idx="269">
                  <c:v>-794.88871058809139</c:v>
                </c:pt>
                <c:pt idx="270">
                  <c:v>-695.52762176458225</c:v>
                </c:pt>
                <c:pt idx="271">
                  <c:v>-695.52762176458225</c:v>
                </c:pt>
                <c:pt idx="272">
                  <c:v>-596.16653294107152</c:v>
                </c:pt>
                <c:pt idx="273">
                  <c:v>-596.16653294107402</c:v>
                </c:pt>
                <c:pt idx="274">
                  <c:v>-496.80544411756068</c:v>
                </c:pt>
                <c:pt idx="275">
                  <c:v>-506.7415529999106</c:v>
                </c:pt>
                <c:pt idx="276">
                  <c:v>-442.15684526462741</c:v>
                </c:pt>
                <c:pt idx="277">
                  <c:v>-407.38046417639896</c:v>
                </c:pt>
                <c:pt idx="278">
                  <c:v>-372.60408308817006</c:v>
                </c:pt>
                <c:pt idx="279">
                  <c:v>-337.82770199994042</c:v>
                </c:pt>
                <c:pt idx="280">
                  <c:v>-308.01937535288693</c:v>
                </c:pt>
                <c:pt idx="281">
                  <c:v>-283.17910314700919</c:v>
                </c:pt>
                <c:pt idx="282">
                  <c:v>-258.33883094113065</c:v>
                </c:pt>
                <c:pt idx="283">
                  <c:v>-233.49855873525297</c:v>
                </c:pt>
                <c:pt idx="284">
                  <c:v>-213.62634097055104</c:v>
                </c:pt>
                <c:pt idx="285">
                  <c:v>-188.78606876467211</c:v>
                </c:pt>
                <c:pt idx="286">
                  <c:v>-178.8499598823222</c:v>
                </c:pt>
                <c:pt idx="287">
                  <c:v>-158.97774211761882</c:v>
                </c:pt>
                <c:pt idx="288">
                  <c:v>-139.10552435291649</c:v>
                </c:pt>
                <c:pt idx="289">
                  <c:v>-129.16941547056595</c:v>
                </c:pt>
                <c:pt idx="290">
                  <c:v>-119.23330658821375</c:v>
                </c:pt>
                <c:pt idx="291">
                  <c:v>-104.32914326468773</c:v>
                </c:pt>
                <c:pt idx="292">
                  <c:v>-94.393034382336566</c:v>
                </c:pt>
                <c:pt idx="293">
                  <c:v>-89.424979941160785</c:v>
                </c:pt>
                <c:pt idx="294">
                  <c:v>-74.52081661763404</c:v>
                </c:pt>
                <c:pt idx="295">
                  <c:v>-69.552762176458145</c:v>
                </c:pt>
                <c:pt idx="296">
                  <c:v>-61.603875070577359</c:v>
                </c:pt>
                <c:pt idx="297">
                  <c:v>-55.642209741166695</c:v>
                </c:pt>
                <c:pt idx="298">
                  <c:v>-49.680544411756024</c:v>
                </c:pt>
                <c:pt idx="299">
                  <c:v>-44.215684526462823</c:v>
                </c:pt>
                <c:pt idx="300">
                  <c:v>-39.744435529404704</c:v>
                </c:pt>
                <c:pt idx="301">
                  <c:v>-35.273186532346742</c:v>
                </c:pt>
                <c:pt idx="302">
                  <c:v>-31.795548423523766</c:v>
                </c:pt>
                <c:pt idx="303">
                  <c:v>-27.821104870583426</c:v>
                </c:pt>
                <c:pt idx="304">
                  <c:v>-24.840272205877987</c:v>
                </c:pt>
                <c:pt idx="305">
                  <c:v>-22.356244985290196</c:v>
                </c:pt>
                <c:pt idx="306">
                  <c:v>-163.44899068195957</c:v>
                </c:pt>
                <c:pt idx="307">
                  <c:v>1.1376844670292123E-7</c:v>
                </c:pt>
                <c:pt idx="308">
                  <c:v>1.4904163323526815E-7</c:v>
                </c:pt>
                <c:pt idx="309">
                  <c:v>1.8381801432349674E-7</c:v>
                </c:pt>
                <c:pt idx="310">
                  <c:v>2.2853050429407732E-7</c:v>
                </c:pt>
                <c:pt idx="311">
                  <c:v>2.9311521202936008E-7</c:v>
                </c:pt>
                <c:pt idx="312">
                  <c:v>3.6266797420581864E-7</c:v>
                </c:pt>
                <c:pt idx="313">
                  <c:v>4.6202906302933048E-7</c:v>
                </c:pt>
                <c:pt idx="314">
                  <c:v>5.7132626073519422E-7</c:v>
                </c:pt>
                <c:pt idx="315">
                  <c:v>7.2036789397046102E-7</c:v>
                </c:pt>
                <c:pt idx="316">
                  <c:v>8.9921785385278289E-7</c:v>
                </c:pt>
                <c:pt idx="317">
                  <c:v>1.097940031499807E-6</c:v>
                </c:pt>
                <c:pt idx="318">
                  <c:v>1.4407357879409261E-6</c:v>
                </c:pt>
                <c:pt idx="319">
                  <c:v>1.7388190544114582E-6</c:v>
                </c:pt>
                <c:pt idx="320">
                  <c:v>2.1859439541172616E-6</c:v>
                </c:pt>
                <c:pt idx="321">
                  <c:v>2.6827493982348187E-6</c:v>
                </c:pt>
                <c:pt idx="322">
                  <c:v>3.3782770199994045E-6</c:v>
                </c:pt>
                <c:pt idx="323">
                  <c:v>4.1731657305875056E-6</c:v>
                </c:pt>
                <c:pt idx="324">
                  <c:v>5.2164571632343737E-6</c:v>
                </c:pt>
                <c:pt idx="325">
                  <c:v>6.4087902291165208E-6</c:v>
                </c:pt>
                <c:pt idx="326">
                  <c:v>7.9488871058809502E-6</c:v>
                </c:pt>
                <c:pt idx="327">
                  <c:v>9.9857894267629545E-6</c:v>
                </c:pt>
                <c:pt idx="328">
                  <c:v>1.1923330658821412E-5</c:v>
                </c:pt>
                <c:pt idx="329">
                  <c:v>1.4904163323526798E-5</c:v>
                </c:pt>
                <c:pt idx="330">
                  <c:v>1.8878606876467266E-5</c:v>
                </c:pt>
                <c:pt idx="331">
                  <c:v>2.2356244985290196E-5</c:v>
                </c:pt>
                <c:pt idx="332">
                  <c:v>2.8317910314700918E-5</c:v>
                </c:pt>
                <c:pt idx="333">
                  <c:v>3.4279575644111576E-5</c:v>
                </c:pt>
                <c:pt idx="334">
                  <c:v>4.2228462749992543E-5</c:v>
                </c:pt>
                <c:pt idx="335">
                  <c:v>5.166776618822628E-5</c:v>
                </c:pt>
                <c:pt idx="336">
                  <c:v>6.3591096847047602E-5</c:v>
                </c:pt>
                <c:pt idx="337">
                  <c:v>7.7501649282339267E-5</c:v>
                </c:pt>
                <c:pt idx="338">
                  <c:v>9.5386645270571443E-5</c:v>
                </c:pt>
                <c:pt idx="339">
                  <c:v>1.1426525214703858E-4</c:v>
                </c:pt>
                <c:pt idx="340">
                  <c:v>1.4407357879409223E-4</c:v>
                </c:pt>
                <c:pt idx="341">
                  <c:v>1.6891385099997066E-4</c:v>
                </c:pt>
                <c:pt idx="342">
                  <c:v>2.1362634097055034E-4</c:v>
                </c:pt>
                <c:pt idx="343">
                  <c:v>2.5337077649995558E-4</c:v>
                </c:pt>
                <c:pt idx="344">
                  <c:v>3.129874297940623E-4</c:v>
                </c:pt>
                <c:pt idx="345">
                  <c:v>3.7260408308816998E-4</c:v>
                </c:pt>
                <c:pt idx="346">
                  <c:v>4.5706100858815512E-4</c:v>
                </c:pt>
                <c:pt idx="347">
                  <c:v>5.5145404297049126E-4</c:v>
                </c:pt>
                <c:pt idx="348">
                  <c:v>6.7068734955870544E-4</c:v>
                </c:pt>
                <c:pt idx="349">
                  <c:v>8.0979287391162291E-4</c:v>
                </c:pt>
                <c:pt idx="350">
                  <c:v>9.8367477935276714E-4</c:v>
                </c:pt>
                <c:pt idx="351">
                  <c:v>1.1923330658821442E-3</c:v>
                </c:pt>
                <c:pt idx="352">
                  <c:v>1.3910552435291701E-3</c:v>
                </c:pt>
                <c:pt idx="353">
                  <c:v>1.6891385099997002E-3</c:v>
                </c:pt>
                <c:pt idx="354">
                  <c:v>2.086582865293752E-3</c:v>
                </c:pt>
                <c:pt idx="355">
                  <c:v>2.4343466761760392E-3</c:v>
                </c:pt>
                <c:pt idx="356">
                  <c:v>2.9808326647053616E-3</c:v>
                </c:pt>
                <c:pt idx="357">
                  <c:v>3.5273186532346662E-3</c:v>
                </c:pt>
                <c:pt idx="358">
                  <c:v>4.2725268194110213E-3</c:v>
                </c:pt>
                <c:pt idx="359">
                  <c:v>5.0674155299991084E-3</c:v>
                </c:pt>
                <c:pt idx="360">
                  <c:v>8.3904919450965642E-5</c:v>
                </c:pt>
              </c:numCache>
            </c:numRef>
          </c:yVal>
          <c:smooth val="1"/>
          <c:extLst>
            <c:ext xmlns:c16="http://schemas.microsoft.com/office/drawing/2014/chart" uri="{C3380CC4-5D6E-409C-BE32-E72D297353CC}">
              <c16:uniqueId val="{00000004-BDB7-4874-970B-B13B807FC537}"/>
            </c:ext>
          </c:extLst>
        </c:ser>
        <c:ser>
          <c:idx val="5"/>
          <c:order val="5"/>
          <c:tx>
            <c:v>Velocity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(Exh)'!$J$3:$J$363</c:f>
              <c:numCache>
                <c:formatCode>0.00E+00</c:formatCode>
                <c:ptCount val="361"/>
                <c:pt idx="0">
                  <c:v>8.7040313809396471E-3</c:v>
                </c:pt>
                <c:pt idx="1">
                  <c:v>1.0373297673174639E-2</c:v>
                </c:pt>
                <c:pt idx="2">
                  <c:v>1.2519497191762484E-2</c:v>
                </c:pt>
                <c:pt idx="3">
                  <c:v>1.4307996790585734E-2</c:v>
                </c:pt>
                <c:pt idx="4">
                  <c:v>1.788499598823216E-2</c:v>
                </c:pt>
                <c:pt idx="5">
                  <c:v>2.0269662119996399E-2</c:v>
                </c:pt>
                <c:pt idx="6">
                  <c:v>2.5038994383525012E-2</c:v>
                </c:pt>
                <c:pt idx="7">
                  <c:v>2.9212160114112488E-2</c:v>
                </c:pt>
                <c:pt idx="8">
                  <c:v>3.3981492377641177E-2</c:v>
                </c:pt>
                <c:pt idx="9">
                  <c:v>4.1135490772933908E-2</c:v>
                </c:pt>
                <c:pt idx="10">
                  <c:v>4.8289489168226854E-2</c:v>
                </c:pt>
                <c:pt idx="11">
                  <c:v>5.663582062940177E-2</c:v>
                </c:pt>
                <c:pt idx="12">
                  <c:v>6.6770651689399954E-2</c:v>
                </c:pt>
                <c:pt idx="13">
                  <c:v>7.9290148881162509E-2</c:v>
                </c:pt>
                <c:pt idx="14">
                  <c:v>9.4194312204689323E-2</c:v>
                </c:pt>
                <c:pt idx="15">
                  <c:v>0.10730997592939281</c:v>
                </c:pt>
                <c:pt idx="16">
                  <c:v>0.12519497191762546</c:v>
                </c:pt>
                <c:pt idx="17">
                  <c:v>0.15500329856467848</c:v>
                </c:pt>
                <c:pt idx="18">
                  <c:v>0.17288829455291066</c:v>
                </c:pt>
                <c:pt idx="19">
                  <c:v>0.2086582865293749</c:v>
                </c:pt>
                <c:pt idx="20">
                  <c:v>0.23846661317642828</c:v>
                </c:pt>
                <c:pt idx="21">
                  <c:v>0.28019827048230361</c:v>
                </c:pt>
                <c:pt idx="22">
                  <c:v>0.32789159311758992</c:v>
                </c:pt>
                <c:pt idx="23">
                  <c:v>0.38154658108228545</c:v>
                </c:pt>
                <c:pt idx="24">
                  <c:v>0.44116323437639365</c:v>
                </c:pt>
                <c:pt idx="25">
                  <c:v>0.51866488365873165</c:v>
                </c:pt>
                <c:pt idx="26">
                  <c:v>0.60212819827048281</c:v>
                </c:pt>
                <c:pt idx="27">
                  <c:v>0.69155317821164264</c:v>
                </c:pt>
                <c:pt idx="28">
                  <c:v>0.81078648479985771</c:v>
                </c:pt>
                <c:pt idx="29">
                  <c:v>0.95386645270571413</c:v>
                </c:pt>
                <c:pt idx="30">
                  <c:v>1.0730997592939275</c:v>
                </c:pt>
                <c:pt idx="31">
                  <c:v>1.2519497191762503</c:v>
                </c:pt>
                <c:pt idx="32">
                  <c:v>1.4307996790585742</c:v>
                </c:pt>
                <c:pt idx="33">
                  <c:v>1.669266292235003</c:v>
                </c:pt>
                <c:pt idx="34">
                  <c:v>1.9077329054114205</c:v>
                </c:pt>
                <c:pt idx="35">
                  <c:v>2.2058161718819695</c:v>
                </c:pt>
                <c:pt idx="36">
                  <c:v>2.5038994383525006</c:v>
                </c:pt>
                <c:pt idx="37">
                  <c:v>2.9212160114112486</c:v>
                </c:pt>
                <c:pt idx="38">
                  <c:v>3.33853258447001</c:v>
                </c:pt>
                <c:pt idx="39">
                  <c:v>3.8154658108228565</c:v>
                </c:pt>
                <c:pt idx="40">
                  <c:v>4.3520156904698188</c:v>
                </c:pt>
                <c:pt idx="41">
                  <c:v>4.948182223410889</c:v>
                </c:pt>
                <c:pt idx="42">
                  <c:v>5.7231987162342888</c:v>
                </c:pt>
                <c:pt idx="43">
                  <c:v>6.4982152090576797</c:v>
                </c:pt>
                <c:pt idx="44">
                  <c:v>7.392465008469288</c:v>
                </c:pt>
                <c:pt idx="45">
                  <c:v>8.5251814210573293</c:v>
                </c:pt>
                <c:pt idx="46">
                  <c:v>9.5386645270571453</c:v>
                </c:pt>
                <c:pt idx="47">
                  <c:v>10.730997592939294</c:v>
                </c:pt>
                <c:pt idx="48">
                  <c:v>12.519497191762509</c:v>
                </c:pt>
                <c:pt idx="49">
                  <c:v>13.711830257644642</c:v>
                </c:pt>
                <c:pt idx="50">
                  <c:v>16.096496389408941</c:v>
                </c:pt>
                <c:pt idx="51">
                  <c:v>17.884995988232173</c:v>
                </c:pt>
                <c:pt idx="52">
                  <c:v>20.269662119996394</c:v>
                </c:pt>
                <c:pt idx="53">
                  <c:v>22.65432825176072</c:v>
                </c:pt>
                <c:pt idx="54">
                  <c:v>26.231327449407122</c:v>
                </c:pt>
                <c:pt idx="55">
                  <c:v>28.615993581171452</c:v>
                </c:pt>
                <c:pt idx="56">
                  <c:v>32.78915931175893</c:v>
                </c:pt>
                <c:pt idx="57">
                  <c:v>36.962325042346478</c:v>
                </c:pt>
                <c:pt idx="58">
                  <c:v>41.135490772933927</c:v>
                </c:pt>
                <c:pt idx="59">
                  <c:v>45.904823036462524</c:v>
                </c:pt>
                <c:pt idx="60">
                  <c:v>51.866488365873224</c:v>
                </c:pt>
                <c:pt idx="61">
                  <c:v>57.828153695283923</c:v>
                </c:pt>
                <c:pt idx="62">
                  <c:v>64.98215209057679</c:v>
                </c:pt>
                <c:pt idx="63">
                  <c:v>73.924650084692956</c:v>
                </c:pt>
                <c:pt idx="64">
                  <c:v>77.501649282339571</c:v>
                </c:pt>
                <c:pt idx="65">
                  <c:v>89.424979941160714</c:v>
                </c:pt>
                <c:pt idx="66">
                  <c:v>101.34831059998199</c:v>
                </c:pt>
                <c:pt idx="67">
                  <c:v>113.27164125880326</c:v>
                </c:pt>
                <c:pt idx="68">
                  <c:v>119.23330658821483</c:v>
                </c:pt>
                <c:pt idx="69">
                  <c:v>137.1183025764463</c:v>
                </c:pt>
                <c:pt idx="70">
                  <c:v>155.0032985646784</c:v>
                </c:pt>
                <c:pt idx="71">
                  <c:v>166.92662922349979</c:v>
                </c:pt>
                <c:pt idx="72">
                  <c:v>184.81162521173263</c:v>
                </c:pt>
                <c:pt idx="73">
                  <c:v>202.69662119996474</c:v>
                </c:pt>
                <c:pt idx="74">
                  <c:v>226.54328251760629</c:v>
                </c:pt>
                <c:pt idx="75">
                  <c:v>250.38994383525082</c:v>
                </c:pt>
                <c:pt idx="76">
                  <c:v>274.23660515289259</c:v>
                </c:pt>
                <c:pt idx="77">
                  <c:v>299.73464776678259</c:v>
                </c:pt>
                <c:pt idx="78">
                  <c:v>330.68761415708241</c:v>
                </c:pt>
                <c:pt idx="79">
                  <c:v>362.77329695997201</c:v>
                </c:pt>
                <c:pt idx="80">
                  <c:v>397.52980583043598</c:v>
                </c:pt>
                <c:pt idx="81">
                  <c:v>435.1240673977</c:v>
                </c:pt>
                <c:pt idx="82">
                  <c:v>475.74685495230494</c:v>
                </c:pt>
                <c:pt idx="83">
                  <c:v>519.57701845413135</c:v>
                </c:pt>
                <c:pt idx="84">
                  <c:v>566.84110118570004</c:v>
                </c:pt>
                <c:pt idx="85">
                  <c:v>617.62852812694996</c:v>
                </c:pt>
                <c:pt idx="86">
                  <c:v>672.29699919764732</c:v>
                </c:pt>
                <c:pt idx="87">
                  <c:v>730.95978603904553</c:v>
                </c:pt>
                <c:pt idx="88">
                  <c:v>793.79573861103881</c:v>
                </c:pt>
                <c:pt idx="89">
                  <c:v>861.1029401800821</c:v>
                </c:pt>
                <c:pt idx="90">
                  <c:v>933.06024070607464</c:v>
                </c:pt>
                <c:pt idx="91">
                  <c:v>1009.8464901488793</c:v>
                </c:pt>
                <c:pt idx="92">
                  <c:v>1091.7597717749811</c:v>
                </c:pt>
                <c:pt idx="93">
                  <c:v>1178.9193188909724</c:v>
                </c:pt>
                <c:pt idx="94">
                  <c:v>1271.5635981100108</c:v>
                </c:pt>
                <c:pt idx="95">
                  <c:v>1369.9906926985807</c:v>
                </c:pt>
                <c:pt idx="96">
                  <c:v>1474.2602193099801</c:v>
                </c:pt>
                <c:pt idx="97">
                  <c:v>1584.6702612106628</c:v>
                </c:pt>
                <c:pt idx="98">
                  <c:v>1701.3996683605233</c:v>
                </c:pt>
                <c:pt idx="99">
                  <c:v>1824.5080574128551</c:v>
                </c:pt>
                <c:pt idx="100">
                  <c:v>1954.3531282874228</c:v>
                </c:pt>
                <c:pt idx="101">
                  <c:v>2090.875264330924</c:v>
                </c:pt>
                <c:pt idx="102">
                  <c:v>2234.3725488098448</c:v>
                </c:pt>
                <c:pt idx="103">
                  <c:v>2384.9642150307491</c:v>
                </c:pt>
                <c:pt idx="104">
                  <c:v>2542.5906463403794</c:v>
                </c:pt>
                <c:pt idx="105">
                  <c:v>2707.4306926985814</c:v>
                </c:pt>
                <c:pt idx="106">
                  <c:v>2879.6035874119675</c:v>
                </c:pt>
                <c:pt idx="107">
                  <c:v>3058.9304805206348</c:v>
                </c:pt>
                <c:pt idx="108">
                  <c:v>3245.6498386377843</c:v>
                </c:pt>
                <c:pt idx="109">
                  <c:v>3439.5231951502233</c:v>
                </c:pt>
                <c:pt idx="110">
                  <c:v>3640.5505500579443</c:v>
                </c:pt>
                <c:pt idx="111">
                  <c:v>3848.6722867076769</c:v>
                </c:pt>
                <c:pt idx="112">
                  <c:v>4063.5307051796408</c:v>
                </c:pt>
                <c:pt idx="113">
                  <c:v>4285.8412053133652</c:v>
                </c:pt>
                <c:pt idx="114">
                  <c:v>4513.576820896852</c:v>
                </c:pt>
                <c:pt idx="115">
                  <c:v>4747.8702683426809</c:v>
                </c:pt>
                <c:pt idx="116">
                  <c:v>4988.7215476508918</c:v>
                </c:pt>
                <c:pt idx="117">
                  <c:v>5234.9383257555555</c:v>
                </c:pt>
                <c:pt idx="118">
                  <c:v>5485.3282695908165</c:v>
                </c:pt>
                <c:pt idx="119">
                  <c:v>5741.6798787554144</c:v>
                </c:pt>
                <c:pt idx="120">
                  <c:v>6002.2046536507542</c:v>
                </c:pt>
                <c:pt idx="121">
                  <c:v>6265.1140946776777</c:v>
                </c:pt>
                <c:pt idx="122">
                  <c:v>6532.7928679682664</c:v>
                </c:pt>
                <c:pt idx="123">
                  <c:v>6801.0678077917637</c:v>
                </c:pt>
                <c:pt idx="124">
                  <c:v>7072.9197468128541</c:v>
                </c:pt>
                <c:pt idx="125">
                  <c:v>7344.1755193010522</c:v>
                </c:pt>
                <c:pt idx="126">
                  <c:v>7616.6236248551304</c:v>
                </c:pt>
                <c:pt idx="127">
                  <c:v>7887.8793973433594</c:v>
                </c:pt>
                <c:pt idx="128">
                  <c:v>8157.9428367655819</c:v>
                </c:pt>
                <c:pt idx="129">
                  <c:v>8425.6216100562178</c:v>
                </c:pt>
                <c:pt idx="130">
                  <c:v>8689.1272176160819</c:v>
                </c:pt>
                <c:pt idx="131">
                  <c:v>8949.0558259784975</c:v>
                </c:pt>
                <c:pt idx="132">
                  <c:v>9203.0227690112551</c:v>
                </c:pt>
                <c:pt idx="133">
                  <c:v>9450.4318801818317</c:v>
                </c:pt>
                <c:pt idx="134">
                  <c:v>9690.0908264241862</c:v>
                </c:pt>
                <c:pt idx="135">
                  <c:v>9921.9996077382857</c:v>
                </c:pt>
                <c:pt idx="136">
                  <c:v>10142.58122492646</c:v>
                </c:pt>
                <c:pt idx="137">
                  <c:v>10353.028011054683</c:v>
                </c:pt>
                <c:pt idx="138">
                  <c:v>10550.955299991036</c:v>
                </c:pt>
                <c:pt idx="139">
                  <c:v>10736.36309173574</c:v>
                </c:pt>
                <c:pt idx="140">
                  <c:v>10906.270553624034</c:v>
                </c:pt>
                <c:pt idx="141">
                  <c:v>11061.273852188568</c:v>
                </c:pt>
                <c:pt idx="142">
                  <c:v>11198.98832129806</c:v>
                </c:pt>
                <c:pt idx="143">
                  <c:v>11320.010127485069</c:v>
                </c:pt>
                <c:pt idx="144">
                  <c:v>11421.358438085086</c:v>
                </c:pt>
                <c:pt idx="145">
                  <c:v>11503.033253097981</c:v>
                </c:pt>
                <c:pt idx="146">
                  <c:v>11563.842239457941</c:v>
                </c:pt>
                <c:pt idx="147">
                  <c:v>11603.189230632119</c:v>
                </c:pt>
                <c:pt idx="148">
                  <c:v>11619.285727021406</c:v>
                </c:pt>
                <c:pt idx="149">
                  <c:v>11613.324061692132</c:v>
                </c:pt>
                <c:pt idx="150">
                  <c:v>11581.727235446209</c:v>
                </c:pt>
                <c:pt idx="151">
                  <c:v>11526.879914415524</c:v>
                </c:pt>
                <c:pt idx="152">
                  <c:v>11445.205099402692</c:v>
                </c:pt>
                <c:pt idx="153">
                  <c:v>11339.087456539155</c:v>
                </c:pt>
                <c:pt idx="154">
                  <c:v>11205.546153160498</c:v>
                </c:pt>
                <c:pt idx="155">
                  <c:v>11046.369688865127</c:v>
                </c:pt>
                <c:pt idx="156">
                  <c:v>10859.76956405451</c:v>
                </c:pt>
                <c:pt idx="157">
                  <c:v>10647.534278327563</c:v>
                </c:pt>
                <c:pt idx="158">
                  <c:v>10407.279165552267</c:v>
                </c:pt>
                <c:pt idx="159">
                  <c:v>10140.792725327607</c:v>
                </c:pt>
                <c:pt idx="160">
                  <c:v>9848.0749576535163</c:v>
                </c:pt>
                <c:pt idx="161">
                  <c:v>9529.7220290630939</c:v>
                </c:pt>
                <c:pt idx="162">
                  <c:v>9185.1377730231798</c:v>
                </c:pt>
                <c:pt idx="163">
                  <c:v>8815.5145225994565</c:v>
                </c:pt>
                <c:pt idx="164">
                  <c:v>8422.044610858642</c:v>
                </c:pt>
                <c:pt idx="165">
                  <c:v>8005.3242043326809</c:v>
                </c:pt>
                <c:pt idx="166">
                  <c:v>7565.3533030221497</c:v>
                </c:pt>
                <c:pt idx="167">
                  <c:v>7103.9204065258373</c:v>
                </c:pt>
                <c:pt idx="168">
                  <c:v>6622.2178479094327</c:v>
                </c:pt>
                <c:pt idx="169">
                  <c:v>6122.034126771915</c:v>
                </c:pt>
                <c:pt idx="170">
                  <c:v>5602.773076580057</c:v>
                </c:pt>
                <c:pt idx="171">
                  <c:v>5067.4155299991671</c:v>
                </c:pt>
                <c:pt idx="172">
                  <c:v>4517.1538200945488</c:v>
                </c:pt>
                <c:pt idx="173">
                  <c:v>3953.7764464651846</c:v>
                </c:pt>
                <c:pt idx="174">
                  <c:v>3377.8795756440445</c:v>
                </c:pt>
                <c:pt idx="175">
                  <c:v>2790.0593741642297</c:v>
                </c:pt>
                <c:pt idx="176">
                  <c:v>2199.8545065526541</c:v>
                </c:pt>
                <c:pt idx="177">
                  <c:v>1597.72630828202</c:v>
                </c:pt>
                <c:pt idx="178">
                  <c:v>989.63644468217637</c:v>
                </c:pt>
                <c:pt idx="179">
                  <c:v>387.50824641167014</c:v>
                </c:pt>
                <c:pt idx="180">
                  <c:v>-226.543282517639</c:v>
                </c:pt>
                <c:pt idx="181">
                  <c:v>-840.59481144682024</c:v>
                </c:pt>
                <c:pt idx="182">
                  <c:v>-1436.7613443879891</c:v>
                </c:pt>
                <c:pt idx="183">
                  <c:v>-2044.8512079879606</c:v>
                </c:pt>
                <c:pt idx="184">
                  <c:v>-2642.8062405277897</c:v>
                </c:pt>
                <c:pt idx="185">
                  <c:v>-3228.8379424088162</c:v>
                </c:pt>
                <c:pt idx="186">
                  <c:v>-3807.1194793617169</c:v>
                </c:pt>
                <c:pt idx="187">
                  <c:v>-4373.4776856556864</c:v>
                </c:pt>
                <c:pt idx="188">
                  <c:v>-4927.9125612908529</c:v>
                </c:pt>
                <c:pt idx="189">
                  <c:v>-5466.8471070695759</c:v>
                </c:pt>
                <c:pt idx="190">
                  <c:v>-5990.281322991983</c:v>
                </c:pt>
                <c:pt idx="191">
                  <c:v>-6495.8305429258662</c:v>
                </c:pt>
                <c:pt idx="192">
                  <c:v>-6982.3024338058558</c:v>
                </c:pt>
                <c:pt idx="193">
                  <c:v>-7449.1008290986611</c:v>
                </c:pt>
                <c:pt idx="194">
                  <c:v>-7894.4372292056851</c:v>
                </c:pt>
                <c:pt idx="195">
                  <c:v>-8317.1193010608567</c:v>
                </c:pt>
                <c:pt idx="196">
                  <c:v>-8717.1470446643652</c:v>
                </c:pt>
                <c:pt idx="197">
                  <c:v>-9092.7319604172317</c:v>
                </c:pt>
                <c:pt idx="198">
                  <c:v>-9443.2778817865492</c:v>
                </c:pt>
                <c:pt idx="199">
                  <c:v>-9768.7848087724451</c:v>
                </c:pt>
                <c:pt idx="200">
                  <c:v>-10068.656574841882</c:v>
                </c:pt>
                <c:pt idx="201">
                  <c:v>-10341.104680395689</c:v>
                </c:pt>
                <c:pt idx="202">
                  <c:v>-10588.513791566393</c:v>
                </c:pt>
                <c:pt idx="203">
                  <c:v>-10807.903075688686</c:v>
                </c:pt>
                <c:pt idx="204">
                  <c:v>-11001.061032361677</c:v>
                </c:pt>
                <c:pt idx="205">
                  <c:v>-11167.391495052072</c:v>
                </c:pt>
                <c:pt idx="206">
                  <c:v>-11306.894463760258</c:v>
                </c:pt>
                <c:pt idx="207">
                  <c:v>-11420.762271552241</c:v>
                </c:pt>
                <c:pt idx="208">
                  <c:v>-11507.80258536144</c:v>
                </c:pt>
                <c:pt idx="209">
                  <c:v>-11570.400071320315</c:v>
                </c:pt>
                <c:pt idx="210">
                  <c:v>-11607.362396362731</c:v>
                </c:pt>
                <c:pt idx="211">
                  <c:v>-11620.478060087415</c:v>
                </c:pt>
                <c:pt idx="212">
                  <c:v>-11609.150895961327</c:v>
                </c:pt>
                <c:pt idx="213">
                  <c:v>-11576.36173664978</c:v>
                </c:pt>
                <c:pt idx="214">
                  <c:v>-11520.918249086249</c:v>
                </c:pt>
                <c:pt idx="215">
                  <c:v>-11444.012766336748</c:v>
                </c:pt>
                <c:pt idx="216">
                  <c:v>-11347.43378800038</c:v>
                </c:pt>
                <c:pt idx="217">
                  <c:v>-11231.7774806098</c:v>
                </c:pt>
                <c:pt idx="218">
                  <c:v>-11098.236177230983</c:v>
                </c:pt>
                <c:pt idx="219">
                  <c:v>-10948.002210929812</c:v>
                </c:pt>
                <c:pt idx="220">
                  <c:v>-10781.075581706378</c:v>
                </c:pt>
                <c:pt idx="221">
                  <c:v>-10599.840955692287</c:v>
                </c:pt>
                <c:pt idx="222">
                  <c:v>-10404.894499420539</c:v>
                </c:pt>
                <c:pt idx="223">
                  <c:v>-10198.024712489861</c:v>
                </c:pt>
                <c:pt idx="224">
                  <c:v>-9979.2315949006352</c:v>
                </c:pt>
                <c:pt idx="225">
                  <c:v>-9750.8998127841769</c:v>
                </c:pt>
                <c:pt idx="226">
                  <c:v>-9512.4331996077672</c:v>
                </c:pt>
                <c:pt idx="227">
                  <c:v>-9267.4087545689181</c:v>
                </c:pt>
                <c:pt idx="228">
                  <c:v>-9014.6341446019142</c:v>
                </c:pt>
                <c:pt idx="229">
                  <c:v>-8756.4940358384792</c:v>
                </c:pt>
                <c:pt idx="230">
                  <c:v>-8492.988428278486</c:v>
                </c:pt>
                <c:pt idx="231">
                  <c:v>-8227.0981545868308</c:v>
                </c:pt>
                <c:pt idx="232">
                  <c:v>-7957.6308816974688</c:v>
                </c:pt>
                <c:pt idx="233">
                  <c:v>-7686.375109209207</c:v>
                </c:pt>
                <c:pt idx="234">
                  <c:v>-7413.9270036551288</c:v>
                </c:pt>
                <c:pt idx="235">
                  <c:v>-7142.6712311670271</c:v>
                </c:pt>
                <c:pt idx="236">
                  <c:v>-6870.8192921458567</c:v>
                </c:pt>
                <c:pt idx="237">
                  <c:v>-6601.352019256431</c:v>
                </c:pt>
                <c:pt idx="238">
                  <c:v>-6333.6732459659224</c:v>
                </c:pt>
                <c:pt idx="239">
                  <c:v>-6068.9753053401619</c:v>
                </c:pt>
                <c:pt idx="240">
                  <c:v>-5807.8543639119143</c:v>
                </c:pt>
                <c:pt idx="241">
                  <c:v>-5550.9065882143286</c:v>
                </c:pt>
                <c:pt idx="242">
                  <c:v>-5298.7281447802307</c:v>
                </c:pt>
                <c:pt idx="243">
                  <c:v>-5051.3190336097186</c:v>
                </c:pt>
                <c:pt idx="244">
                  <c:v>-4809.2754212355958</c:v>
                </c:pt>
                <c:pt idx="245">
                  <c:v>-4573.1934741909627</c:v>
                </c:pt>
                <c:pt idx="246">
                  <c:v>-4343.669359008647</c:v>
                </c:pt>
                <c:pt idx="247">
                  <c:v>-4119.9280591958668</c:v>
                </c:pt>
                <c:pt idx="248">
                  <c:v>-3903.22152447178</c:v>
                </c:pt>
                <c:pt idx="249">
                  <c:v>-3693.2516715699412</c:v>
                </c:pt>
                <c:pt idx="250">
                  <c:v>-3490.4358170633836</c:v>
                </c:pt>
                <c:pt idx="251">
                  <c:v>-3294.7143442988304</c:v>
                </c:pt>
                <c:pt idx="252">
                  <c:v>-3106.2064865828684</c:v>
                </c:pt>
                <c:pt idx="253">
                  <c:v>-2924.9122439154826</c:v>
                </c:pt>
                <c:pt idx="254">
                  <c:v>-2750.8912329499863</c:v>
                </c:pt>
                <c:pt idx="255">
                  <c:v>-2584.2030703396695</c:v>
                </c:pt>
                <c:pt idx="256">
                  <c:v>-2424.7285227779248</c:v>
                </c:pt>
                <c:pt idx="257">
                  <c:v>-2272.3483569581881</c:v>
                </c:pt>
                <c:pt idx="258">
                  <c:v>-2127.0625728804425</c:v>
                </c:pt>
                <c:pt idx="259">
                  <c:v>-1988.7519372381209</c:v>
                </c:pt>
                <c:pt idx="260">
                  <c:v>-1857.177983418027</c:v>
                </c:pt>
                <c:pt idx="261">
                  <c:v>-1732.3407114201648</c:v>
                </c:pt>
                <c:pt idx="262">
                  <c:v>-1614.00165463137</c:v>
                </c:pt>
                <c:pt idx="263">
                  <c:v>-1502.0415797450328</c:v>
                </c:pt>
                <c:pt idx="264">
                  <c:v>-1396.1624034946892</c:v>
                </c:pt>
                <c:pt idx="265">
                  <c:v>-1296.244892573777</c:v>
                </c:pt>
                <c:pt idx="266">
                  <c:v>-1202.1698136756661</c:v>
                </c:pt>
                <c:pt idx="267">
                  <c:v>-1098.2579869840408</c:v>
                </c:pt>
                <c:pt idx="268">
                  <c:v>-1073.0997592939366</c:v>
                </c:pt>
                <c:pt idx="269">
                  <c:v>-953.86645270570966</c:v>
                </c:pt>
                <c:pt idx="270">
                  <c:v>-834.63314611749877</c:v>
                </c:pt>
                <c:pt idx="271">
                  <c:v>-834.63314611749877</c:v>
                </c:pt>
                <c:pt idx="272">
                  <c:v>-715.39983952928571</c:v>
                </c:pt>
                <c:pt idx="273">
                  <c:v>-715.39983952928878</c:v>
                </c:pt>
                <c:pt idx="274">
                  <c:v>-596.16653294107277</c:v>
                </c:pt>
                <c:pt idx="275">
                  <c:v>-608.08986359989274</c:v>
                </c:pt>
                <c:pt idx="276">
                  <c:v>-530.58821431755291</c:v>
                </c:pt>
                <c:pt idx="277">
                  <c:v>-488.85655701167872</c:v>
                </c:pt>
                <c:pt idx="278">
                  <c:v>-447.12489970580413</c:v>
                </c:pt>
                <c:pt idx="279">
                  <c:v>-405.39324239992845</c:v>
                </c:pt>
                <c:pt idx="280">
                  <c:v>-369.6232504234643</c:v>
                </c:pt>
                <c:pt idx="281">
                  <c:v>-339.81492377641104</c:v>
                </c:pt>
                <c:pt idx="282">
                  <c:v>-310.00659712935681</c:v>
                </c:pt>
                <c:pt idx="283">
                  <c:v>-280.19827048230354</c:v>
                </c:pt>
                <c:pt idx="284">
                  <c:v>-256.35160916466128</c:v>
                </c:pt>
                <c:pt idx="285">
                  <c:v>-226.54328251760651</c:v>
                </c:pt>
                <c:pt idx="286">
                  <c:v>-214.61995185878664</c:v>
                </c:pt>
                <c:pt idx="287">
                  <c:v>-190.77329054114259</c:v>
                </c:pt>
                <c:pt idx="288">
                  <c:v>-166.92662922349979</c:v>
                </c:pt>
                <c:pt idx="289">
                  <c:v>-155.00329856467914</c:v>
                </c:pt>
                <c:pt idx="290">
                  <c:v>-143.07996790585651</c:v>
                </c:pt>
                <c:pt idx="291">
                  <c:v>-125.19497191762528</c:v>
                </c:pt>
                <c:pt idx="292">
                  <c:v>-113.27164125880388</c:v>
                </c:pt>
                <c:pt idx="293">
                  <c:v>-107.30997592939293</c:v>
                </c:pt>
                <c:pt idx="294">
                  <c:v>-89.424979941160842</c:v>
                </c:pt>
                <c:pt idx="295">
                  <c:v>-83.463314611749766</c:v>
                </c:pt>
                <c:pt idx="296">
                  <c:v>-73.924650084692829</c:v>
                </c:pt>
                <c:pt idx="297">
                  <c:v>-66.770651689400026</c:v>
                </c:pt>
                <c:pt idx="298">
                  <c:v>-59.61665329410723</c:v>
                </c:pt>
                <c:pt idx="299">
                  <c:v>-53.058821431755391</c:v>
                </c:pt>
                <c:pt idx="300">
                  <c:v>-47.693322635285647</c:v>
                </c:pt>
                <c:pt idx="301">
                  <c:v>-42.327823838816094</c:v>
                </c:pt>
                <c:pt idx="302">
                  <c:v>-38.154658108228517</c:v>
                </c:pt>
                <c:pt idx="303">
                  <c:v>-33.385325844700105</c:v>
                </c:pt>
                <c:pt idx="304">
                  <c:v>-29.808326647053583</c:v>
                </c:pt>
                <c:pt idx="305">
                  <c:v>-26.827493982348233</c:v>
                </c:pt>
                <c:pt idx="306">
                  <c:v>-196.13878881835149</c:v>
                </c:pt>
                <c:pt idx="307">
                  <c:v>1.3652213604350547E-7</c:v>
                </c:pt>
                <c:pt idx="308">
                  <c:v>1.7884995988232177E-7</c:v>
                </c:pt>
                <c:pt idx="309">
                  <c:v>2.2058161718819611E-7</c:v>
                </c:pt>
                <c:pt idx="310">
                  <c:v>2.742366051528928E-7</c:v>
                </c:pt>
                <c:pt idx="311">
                  <c:v>3.5173825443523207E-7</c:v>
                </c:pt>
                <c:pt idx="312">
                  <c:v>4.3520156904698238E-7</c:v>
                </c:pt>
                <c:pt idx="313">
                  <c:v>5.544348756351966E-7</c:v>
                </c:pt>
                <c:pt idx="314">
                  <c:v>6.8559151288223296E-7</c:v>
                </c:pt>
                <c:pt idx="315">
                  <c:v>8.6444147276455324E-7</c:v>
                </c:pt>
                <c:pt idx="316">
                  <c:v>1.0790614246233396E-6</c:v>
                </c:pt>
                <c:pt idx="317">
                  <c:v>1.3175280377997683E-6</c:v>
                </c:pt>
                <c:pt idx="318">
                  <c:v>1.7288829455291111E-6</c:v>
                </c:pt>
                <c:pt idx="319">
                  <c:v>2.0865828652937498E-6</c:v>
                </c:pt>
                <c:pt idx="320">
                  <c:v>2.6231327449407136E-6</c:v>
                </c:pt>
                <c:pt idx="321">
                  <c:v>3.2192992778817821E-6</c:v>
                </c:pt>
                <c:pt idx="322">
                  <c:v>4.0539324239992853E-6</c:v>
                </c:pt>
                <c:pt idx="323">
                  <c:v>5.0077988767050062E-6</c:v>
                </c:pt>
                <c:pt idx="324">
                  <c:v>6.2597485958812486E-6</c:v>
                </c:pt>
                <c:pt idx="325">
                  <c:v>7.6905482749398253E-6</c:v>
                </c:pt>
                <c:pt idx="326">
                  <c:v>9.5386645270571396E-6</c:v>
                </c:pt>
                <c:pt idx="327">
                  <c:v>1.1982947312115544E-5</c:v>
                </c:pt>
                <c:pt idx="328">
                  <c:v>1.4307996790585694E-5</c:v>
                </c:pt>
                <c:pt idx="329">
                  <c:v>1.7884995988232159E-5</c:v>
                </c:pt>
                <c:pt idx="330">
                  <c:v>2.265432825176072E-5</c:v>
                </c:pt>
                <c:pt idx="331">
                  <c:v>2.6827493982348237E-5</c:v>
                </c:pt>
                <c:pt idx="332">
                  <c:v>3.3981492377641099E-5</c:v>
                </c:pt>
                <c:pt idx="333">
                  <c:v>4.1135490772933894E-5</c:v>
                </c:pt>
                <c:pt idx="334">
                  <c:v>5.067415529999105E-5</c:v>
                </c:pt>
                <c:pt idx="335">
                  <c:v>6.2001319425871541E-5</c:v>
                </c:pt>
                <c:pt idx="336">
                  <c:v>7.6309316216457117E-5</c:v>
                </c:pt>
                <c:pt idx="337">
                  <c:v>9.3001979138807129E-5</c:v>
                </c:pt>
                <c:pt idx="338">
                  <c:v>1.1446397432468574E-4</c:v>
                </c:pt>
                <c:pt idx="339">
                  <c:v>1.371183025764463E-4</c:v>
                </c:pt>
                <c:pt idx="340">
                  <c:v>1.7288829455291066E-4</c:v>
                </c:pt>
                <c:pt idx="341">
                  <c:v>2.026966211999648E-4</c:v>
                </c:pt>
                <c:pt idx="342">
                  <c:v>2.5635160916466038E-4</c:v>
                </c:pt>
                <c:pt idx="343">
                  <c:v>3.0404493179994672E-4</c:v>
                </c:pt>
                <c:pt idx="344">
                  <c:v>3.7558491575287472E-4</c:v>
                </c:pt>
                <c:pt idx="345">
                  <c:v>4.4712489970580397E-4</c:v>
                </c:pt>
                <c:pt idx="346">
                  <c:v>5.4847321030578608E-4</c:v>
                </c:pt>
                <c:pt idx="347">
                  <c:v>6.6174485156458949E-4</c:v>
                </c:pt>
                <c:pt idx="348">
                  <c:v>8.0482481947044657E-4</c:v>
                </c:pt>
                <c:pt idx="349">
                  <c:v>9.7175144869394742E-4</c:v>
                </c:pt>
                <c:pt idx="350">
                  <c:v>1.1804097352233205E-3</c:v>
                </c:pt>
                <c:pt idx="351">
                  <c:v>1.430799679058573E-3</c:v>
                </c:pt>
                <c:pt idx="352">
                  <c:v>1.6692662922350042E-3</c:v>
                </c:pt>
                <c:pt idx="353">
                  <c:v>2.0269662119996403E-3</c:v>
                </c:pt>
                <c:pt idx="354">
                  <c:v>2.5038994383525023E-3</c:v>
                </c:pt>
                <c:pt idx="355">
                  <c:v>2.9212160114112469E-3</c:v>
                </c:pt>
                <c:pt idx="356">
                  <c:v>3.5769991976464335E-3</c:v>
                </c:pt>
                <c:pt idx="357">
                  <c:v>4.2327823838815993E-3</c:v>
                </c:pt>
                <c:pt idx="358">
                  <c:v>5.1270321832932253E-3</c:v>
                </c:pt>
                <c:pt idx="359">
                  <c:v>6.0808986359989301E-3</c:v>
                </c:pt>
                <c:pt idx="360">
                  <c:v>1.0068590334115877E-4</c:v>
                </c:pt>
              </c:numCache>
            </c:numRef>
          </c:yVal>
          <c:smooth val="1"/>
          <c:extLst>
            <c:ext xmlns:c16="http://schemas.microsoft.com/office/drawing/2014/chart" uri="{C3380CC4-5D6E-409C-BE32-E72D297353CC}">
              <c16:uniqueId val="{00000005-BDB7-4874-970B-B13B807FC537}"/>
            </c:ext>
          </c:extLst>
        </c:ser>
        <c:dLbls>
          <c:showLegendKey val="0"/>
          <c:showVal val="0"/>
          <c:showCatName val="0"/>
          <c:showSerName val="0"/>
          <c:showPercent val="0"/>
          <c:showBubbleSize val="0"/>
        </c:dLbls>
        <c:axId val="30902223"/>
        <c:axId val="1"/>
      </c:scatterChart>
      <c:valAx>
        <c:axId val="30902223"/>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4515684983327261"/>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Velocity (mm/sec)</a:t>
                </a:r>
              </a:p>
            </c:rich>
          </c:tx>
          <c:layout>
            <c:manualLayout>
              <c:xMode val="edge"/>
              <c:yMode val="edge"/>
              <c:x val="1.2278397362251427E-2"/>
              <c:y val="0.4309622132831221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902223"/>
        <c:crosses val="autoZero"/>
        <c:crossBetween val="midCat"/>
      </c:valAx>
      <c:spPr>
        <a:solidFill>
          <a:srgbClr val="C0C0C0"/>
        </a:solidFill>
        <a:ln w="12700">
          <a:solidFill>
            <a:srgbClr val="808080"/>
          </a:solidFill>
          <a:prstDash val="solid"/>
        </a:ln>
      </c:spPr>
    </c:plotArea>
    <c:legend>
      <c:legendPos val="r"/>
      <c:layout>
        <c:manualLayout>
          <c:xMode val="edge"/>
          <c:yMode val="edge"/>
          <c:x val="0.80888888888888888"/>
          <c:y val="0.45022624434389141"/>
          <c:w val="0.19111111111111112"/>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Graph To Show Inlet Valve Acceleration Against Crank Angle</a:t>
            </a:r>
          </a:p>
        </c:rich>
      </c:tx>
      <c:layout>
        <c:manualLayout>
          <c:xMode val="edge"/>
          <c:yMode val="edge"/>
          <c:x val="0.29467943508840755"/>
          <c:y val="2.0920525219673625E-2"/>
        </c:manualLayout>
      </c:layout>
      <c:overlay val="0"/>
      <c:spPr>
        <a:noFill/>
        <a:ln w="25400">
          <a:noFill/>
        </a:ln>
      </c:spPr>
    </c:title>
    <c:autoTitleDeleted val="0"/>
    <c:plotArea>
      <c:layout>
        <c:manualLayout>
          <c:layoutTarget val="inner"/>
          <c:xMode val="edge"/>
          <c:yMode val="edge"/>
          <c:x val="5.1841746248294678E-2"/>
          <c:y val="0.1192468619246862"/>
          <c:w val="0.71077762619372442"/>
          <c:h val="0.80962343096234313"/>
        </c:manualLayout>
      </c:layout>
      <c:scatterChart>
        <c:scatterStyle val="smoothMarker"/>
        <c:varyColors val="0"/>
        <c:ser>
          <c:idx val="5"/>
          <c:order val="0"/>
          <c:tx>
            <c:v>Acceleration @ 2000 rpm</c:v>
          </c:tx>
          <c:spPr>
            <a:ln w="12700">
              <a:solidFill>
                <a:srgbClr val="000090"/>
              </a:solidFill>
              <a:prstDash val="solid"/>
            </a:ln>
          </c:spPr>
          <c:marker>
            <c:symbol val="diamond"/>
            <c:size val="5"/>
            <c:spPr>
              <a:solidFill>
                <a:srgbClr val="000090"/>
              </a:solidFill>
              <a:ln>
                <a:solidFill>
                  <a:srgbClr val="000090"/>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(Inlet)'!$L$3:$L$363</c:f>
              <c:numCache>
                <c:formatCode>0.00E+00</c:formatCode>
                <c:ptCount val="361"/>
                <c:pt idx="0">
                  <c:v>3.7636473210305619</c:v>
                </c:pt>
                <c:pt idx="1">
                  <c:v>4.838975127039344</c:v>
                </c:pt>
                <c:pt idx="2">
                  <c:v>4.0324792725327301</c:v>
                </c:pt>
                <c:pt idx="3">
                  <c:v>8.0649585450655223</c:v>
                </c:pt>
                <c:pt idx="4">
                  <c:v>5.3766390300436511</c:v>
                </c:pt>
                <c:pt idx="5">
                  <c:v>10.753278060087515</c:v>
                </c:pt>
                <c:pt idx="6">
                  <c:v>9.4091183025764114</c:v>
                </c:pt>
                <c:pt idx="7">
                  <c:v>10.753278060087302</c:v>
                </c:pt>
                <c:pt idx="8">
                  <c:v>16.129917090131045</c:v>
                </c:pt>
                <c:pt idx="9">
                  <c:v>16.129917090131045</c:v>
                </c:pt>
                <c:pt idx="10">
                  <c:v>18.818236605152947</c:v>
                </c:pt>
                <c:pt idx="11">
                  <c:v>22.850715877685676</c:v>
                </c:pt>
                <c:pt idx="12">
                  <c:v>28.227354907729236</c:v>
                </c:pt>
                <c:pt idx="13">
                  <c:v>33.603993937773161</c:v>
                </c:pt>
                <c:pt idx="14">
                  <c:v>29.571514665239697</c:v>
                </c:pt>
                <c:pt idx="15">
                  <c:v>40.324792725328521</c:v>
                </c:pt>
                <c:pt idx="16">
                  <c:v>67.207987875545342</c:v>
                </c:pt>
                <c:pt idx="17">
                  <c:v>40.32479272532828</c:v>
                </c:pt>
                <c:pt idx="18">
                  <c:v>80.649585450655579</c:v>
                </c:pt>
                <c:pt idx="19">
                  <c:v>67.207987875544617</c:v>
                </c:pt>
                <c:pt idx="20">
                  <c:v>94.091183025765588</c:v>
                </c:pt>
                <c:pt idx="21">
                  <c:v>107.53278060087362</c:v>
                </c:pt>
                <c:pt idx="22">
                  <c:v>120.97437817598215</c:v>
                </c:pt>
                <c:pt idx="23">
                  <c:v>134.41597575109313</c:v>
                </c:pt>
                <c:pt idx="24">
                  <c:v>174.74076847641874</c:v>
                </c:pt>
                <c:pt idx="25">
                  <c:v>188.18236605153018</c:v>
                </c:pt>
                <c:pt idx="26">
                  <c:v>201.62396362663677</c:v>
                </c:pt>
                <c:pt idx="27">
                  <c:v>268.83195150218626</c:v>
                </c:pt>
                <c:pt idx="28">
                  <c:v>322.59834180261259</c:v>
                </c:pt>
                <c:pt idx="29">
                  <c:v>268.83195150219018</c:v>
                </c:pt>
                <c:pt idx="30">
                  <c:v>403.24792725328132</c:v>
                </c:pt>
                <c:pt idx="31">
                  <c:v>403.24792725326961</c:v>
                </c:pt>
                <c:pt idx="32">
                  <c:v>537.66390300436865</c:v>
                </c:pt>
                <c:pt idx="33">
                  <c:v>537.66390300438422</c:v>
                </c:pt>
                <c:pt idx="34">
                  <c:v>672.07987875543643</c:v>
                </c:pt>
                <c:pt idx="35">
                  <c:v>672.07987875547929</c:v>
                </c:pt>
                <c:pt idx="36">
                  <c:v>940.91183025764212</c:v>
                </c:pt>
                <c:pt idx="37">
                  <c:v>940.91183025764212</c:v>
                </c:pt>
                <c:pt idx="38">
                  <c:v>1075.3278060087293</c:v>
                </c:pt>
                <c:pt idx="39">
                  <c:v>1209.7437817598245</c:v>
                </c:pt>
                <c:pt idx="40">
                  <c:v>1344.1597575109274</c:v>
                </c:pt>
                <c:pt idx="41">
                  <c:v>1747.4076847641893</c:v>
                </c:pt>
                <c:pt idx="42">
                  <c:v>1747.4076847642204</c:v>
                </c:pt>
                <c:pt idx="43">
                  <c:v>2016.2396362663794</c:v>
                </c:pt>
                <c:pt idx="44">
                  <c:v>2553.9035392706974</c:v>
                </c:pt>
                <c:pt idx="45">
                  <c:v>2285.0715877687412</c:v>
                </c:pt>
                <c:pt idx="46">
                  <c:v>2688.3195150216829</c:v>
                </c:pt>
                <c:pt idx="47">
                  <c:v>4032.4792725326965</c:v>
                </c:pt>
                <c:pt idx="48">
                  <c:v>2688.319515021964</c:v>
                </c:pt>
                <c:pt idx="49">
                  <c:v>5376.6390300437097</c:v>
                </c:pt>
                <c:pt idx="50">
                  <c:v>4032.4792725326652</c:v>
                </c:pt>
                <c:pt idx="51">
                  <c:v>5376.6390300436788</c:v>
                </c:pt>
                <c:pt idx="52">
                  <c:v>5376.6390300437406</c:v>
                </c:pt>
                <c:pt idx="53">
                  <c:v>8064.9585450655804</c:v>
                </c:pt>
                <c:pt idx="54">
                  <c:v>5376.639030043616</c:v>
                </c:pt>
                <c:pt idx="55">
                  <c:v>9409.118302576313</c:v>
                </c:pt>
                <c:pt idx="56">
                  <c:v>9409.1183025767496</c:v>
                </c:pt>
                <c:pt idx="57">
                  <c:v>9409.1183025762493</c:v>
                </c:pt>
                <c:pt idx="58">
                  <c:v>10753.278060087358</c:v>
                </c:pt>
                <c:pt idx="59">
                  <c:v>13441.597575109321</c:v>
                </c:pt>
                <c:pt idx="60">
                  <c:v>13441.597575109196</c:v>
                </c:pt>
                <c:pt idx="61">
                  <c:v>16129.91709013091</c:v>
                </c:pt>
                <c:pt idx="62">
                  <c:v>20162.396362663483</c:v>
                </c:pt>
                <c:pt idx="63">
                  <c:v>8064.9585450666418</c:v>
                </c:pt>
                <c:pt idx="64">
                  <c:v>26883.195150218144</c:v>
                </c:pt>
                <c:pt idx="65">
                  <c:v>26883.195150217143</c:v>
                </c:pt>
                <c:pt idx="66">
                  <c:v>26883.195150219643</c:v>
                </c:pt>
                <c:pt idx="67">
                  <c:v>13441.597575109072</c:v>
                </c:pt>
                <c:pt idx="68">
                  <c:v>40324.792725327963</c:v>
                </c:pt>
                <c:pt idx="69">
                  <c:v>40324.792725326464</c:v>
                </c:pt>
                <c:pt idx="70">
                  <c:v>26883.195150218642</c:v>
                </c:pt>
                <c:pt idx="71">
                  <c:v>40324.792725328465</c:v>
                </c:pt>
                <c:pt idx="72">
                  <c:v>40324.792725326966</c:v>
                </c:pt>
                <c:pt idx="73">
                  <c:v>53766.390300436287</c:v>
                </c:pt>
                <c:pt idx="74">
                  <c:v>53766.390300439285</c:v>
                </c:pt>
                <c:pt idx="75">
                  <c:v>53766.390300434286</c:v>
                </c:pt>
                <c:pt idx="76">
                  <c:v>57489.712828743155</c:v>
                </c:pt>
                <c:pt idx="77">
                  <c:v>69788.774609966131</c:v>
                </c:pt>
                <c:pt idx="78">
                  <c:v>72342.678149238665</c:v>
                </c:pt>
                <c:pt idx="79">
                  <c:v>78364.513862887237</c:v>
                </c:pt>
                <c:pt idx="80">
                  <c:v>84762.714308638577</c:v>
                </c:pt>
                <c:pt idx="81">
                  <c:v>91591.04587679368</c:v>
                </c:pt>
                <c:pt idx="82">
                  <c:v>98822.625372201539</c:v>
                </c:pt>
                <c:pt idx="83">
                  <c:v>106564.98557546712</c:v>
                </c:pt>
                <c:pt idx="84">
                  <c:v>114508.96974235358</c:v>
                </c:pt>
                <c:pt idx="85">
                  <c:v>123259.44976375358</c:v>
                </c:pt>
                <c:pt idx="86">
                  <c:v>132265.32013907842</c:v>
                </c:pt>
                <c:pt idx="87">
                  <c:v>141674.43844165106</c:v>
                </c:pt>
                <c:pt idx="88">
                  <c:v>151755.63662298329</c:v>
                </c:pt>
                <c:pt idx="89">
                  <c:v>162240.08273156133</c:v>
                </c:pt>
                <c:pt idx="90">
                  <c:v>173127.7767673971</c:v>
                </c:pt>
                <c:pt idx="91">
                  <c:v>184687.55068201048</c:v>
                </c:pt>
                <c:pt idx="92">
                  <c:v>196516.15654810771</c:v>
                </c:pt>
                <c:pt idx="93">
                  <c:v>208882.42631717669</c:v>
                </c:pt>
                <c:pt idx="94">
                  <c:v>221920.7759650712</c:v>
                </c:pt>
                <c:pt idx="95">
                  <c:v>235093.54158865169</c:v>
                </c:pt>
                <c:pt idx="96">
                  <c:v>248938.38709102577</c:v>
                </c:pt>
                <c:pt idx="97">
                  <c:v>263186.48052062967</c:v>
                </c:pt>
                <c:pt idx="98">
                  <c:v>277568.98992601543</c:v>
                </c:pt>
                <c:pt idx="99">
                  <c:v>292757.99518587673</c:v>
                </c:pt>
                <c:pt idx="100">
                  <c:v>307812.58446999616</c:v>
                </c:pt>
                <c:pt idx="101">
                  <c:v>323539.25363289716</c:v>
                </c:pt>
                <c:pt idx="102">
                  <c:v>339534.75474723405</c:v>
                </c:pt>
                <c:pt idx="103">
                  <c:v>355395.83988590894</c:v>
                </c:pt>
                <c:pt idx="104">
                  <c:v>371660.17295174568</c:v>
                </c:pt>
                <c:pt idx="105">
                  <c:v>388193.33796917024</c:v>
                </c:pt>
                <c:pt idx="106">
                  <c:v>404323.25505927304</c:v>
                </c:pt>
                <c:pt idx="107">
                  <c:v>420990.83605243947</c:v>
                </c:pt>
                <c:pt idx="108">
                  <c:v>437120.75314254226</c:v>
                </c:pt>
                <c:pt idx="109">
                  <c:v>453250.67023267708</c:v>
                </c:pt>
                <c:pt idx="110">
                  <c:v>469246.1713470699</c:v>
                </c:pt>
                <c:pt idx="111">
                  <c:v>484435.17660693126</c:v>
                </c:pt>
                <c:pt idx="112">
                  <c:v>501237.17357587162</c:v>
                </c:pt>
                <c:pt idx="113">
                  <c:v>513469.02736915468</c:v>
                </c:pt>
                <c:pt idx="114">
                  <c:v>528254.78470172628</c:v>
                </c:pt>
                <c:pt idx="115">
                  <c:v>543040.54203439376</c:v>
                </c:pt>
                <c:pt idx="116">
                  <c:v>555137.97985209478</c:v>
                </c:pt>
                <c:pt idx="117">
                  <c:v>564547.09815447754</c:v>
                </c:pt>
                <c:pt idx="118">
                  <c:v>577988.6957298856</c:v>
                </c:pt>
                <c:pt idx="119">
                  <c:v>587397.81403207663</c:v>
                </c:pt>
                <c:pt idx="120">
                  <c:v>592774.45306242525</c:v>
                </c:pt>
                <c:pt idx="121">
                  <c:v>603527.73112238722</c:v>
                </c:pt>
                <c:pt idx="122">
                  <c:v>604871.89087996644</c:v>
                </c:pt>
                <c:pt idx="123">
                  <c:v>612936.849424802</c:v>
                </c:pt>
                <c:pt idx="124">
                  <c:v>611592.68966770242</c:v>
                </c:pt>
                <c:pt idx="125">
                  <c:v>614281.00918228528</c:v>
                </c:pt>
                <c:pt idx="126">
                  <c:v>611592.68966751057</c:v>
                </c:pt>
                <c:pt idx="127">
                  <c:v>608904.37015260803</c:v>
                </c:pt>
                <c:pt idx="128">
                  <c:v>603527.73112216336</c:v>
                </c:pt>
                <c:pt idx="129">
                  <c:v>594118.61281994055</c:v>
                </c:pt>
                <c:pt idx="130">
                  <c:v>586053.65427491302</c:v>
                </c:pt>
                <c:pt idx="131">
                  <c:v>572612.05669937714</c:v>
                </c:pt>
                <c:pt idx="132">
                  <c:v>557826.2993672851</c:v>
                </c:pt>
                <c:pt idx="133">
                  <c:v>540352.22251926735</c:v>
                </c:pt>
                <c:pt idx="134">
                  <c:v>522878.14567176125</c:v>
                </c:pt>
                <c:pt idx="135">
                  <c:v>497339.11027890799</c:v>
                </c:pt>
                <c:pt idx="136">
                  <c:v>474488.39440166071</c:v>
                </c:pt>
                <c:pt idx="137">
                  <c:v>446261.03949339327</c:v>
                </c:pt>
                <c:pt idx="138">
                  <c:v>418033.68458589318</c:v>
                </c:pt>
                <c:pt idx="139">
                  <c:v>383085.53089068906</c:v>
                </c:pt>
                <c:pt idx="140">
                  <c:v>349481.53695280838</c:v>
                </c:pt>
                <c:pt idx="141">
                  <c:v>310500.9039850586</c:v>
                </c:pt>
                <c:pt idx="142">
                  <c:v>272864.43077450426</c:v>
                </c:pt>
                <c:pt idx="143">
                  <c:v>228507.15877733307</c:v>
                </c:pt>
                <c:pt idx="144">
                  <c:v>184149.88677862709</c:v>
                </c:pt>
                <c:pt idx="145">
                  <c:v>137104.29526616962</c:v>
                </c:pt>
                <c:pt idx="146">
                  <c:v>88714.543995877189</c:v>
                </c:pt>
                <c:pt idx="147">
                  <c:v>36292.313452591428</c:v>
                </c:pt>
                <c:pt idx="148">
                  <c:v>-13441.597575152286</c:v>
                </c:pt>
                <c:pt idx="149">
                  <c:v>-71240.467147731571</c:v>
                </c:pt>
                <c:pt idx="150">
                  <c:v>-123662.69769140103</c:v>
                </c:pt>
                <c:pt idx="151">
                  <c:v>-184149.88677888288</c:v>
                </c:pt>
                <c:pt idx="152">
                  <c:v>-239260.43683681541</c:v>
                </c:pt>
                <c:pt idx="153">
                  <c:v>-301091.78568226012</c:v>
                </c:pt>
                <c:pt idx="154">
                  <c:v>-358890.65525586263</c:v>
                </c:pt>
                <c:pt idx="155">
                  <c:v>-420722.00410079572</c:v>
                </c:pt>
                <c:pt idx="156">
                  <c:v>-478520.87367363082</c:v>
                </c:pt>
                <c:pt idx="157">
                  <c:v>-541696.38227729418</c:v>
                </c:pt>
                <c:pt idx="158">
                  <c:v>-600839.4116071969</c:v>
                </c:pt>
                <c:pt idx="159">
                  <c:v>-659982.44093799486</c:v>
                </c:pt>
                <c:pt idx="160">
                  <c:v>-717781.31051057414</c:v>
                </c:pt>
                <c:pt idx="161">
                  <c:v>-776924.3398413721</c:v>
                </c:pt>
                <c:pt idx="162">
                  <c:v>-833379.04965701175</c:v>
                </c:pt>
                <c:pt idx="163">
                  <c:v>-887145.43995672558</c:v>
                </c:pt>
                <c:pt idx="164">
                  <c:v>-939567.670500395</c:v>
                </c:pt>
                <c:pt idx="165">
                  <c:v>-991989.90104329714</c:v>
                </c:pt>
                <c:pt idx="166">
                  <c:v>-1040379.6523130779</c:v>
                </c:pt>
                <c:pt idx="167">
                  <c:v>-1086081.0840689794</c:v>
                </c:pt>
                <c:pt idx="168">
                  <c:v>-1127750.0365515039</c:v>
                </c:pt>
                <c:pt idx="169">
                  <c:v>-1170763.1487927586</c:v>
                </c:pt>
                <c:pt idx="170">
                  <c:v>-1207055.462243943</c:v>
                </c:pt>
                <c:pt idx="171">
                  <c:v>-1240659.456182783</c:v>
                </c:pt>
                <c:pt idx="172">
                  <c:v>-1270230.9708479901</c:v>
                </c:pt>
                <c:pt idx="173">
                  <c:v>-1298458.3257554902</c:v>
                </c:pt>
                <c:pt idx="174">
                  <c:v>-1325341.5209057948</c:v>
                </c:pt>
                <c:pt idx="175">
                  <c:v>-1330718.1599355999</c:v>
                </c:pt>
                <c:pt idx="176">
                  <c:v>-1357601.3550861604</c:v>
                </c:pt>
                <c:pt idx="177">
                  <c:v>-1371042.9526611846</c:v>
                </c:pt>
                <c:pt idx="178">
                  <c:v>-1357601.3550861604</c:v>
                </c:pt>
                <c:pt idx="179">
                  <c:v>-1384484.5502359532</c:v>
                </c:pt>
                <c:pt idx="180">
                  <c:v>-1384484.5502364649</c:v>
                </c:pt>
                <c:pt idx="181">
                  <c:v>-1344159.7575108802</c:v>
                </c:pt>
                <c:pt idx="182">
                  <c:v>-1371042.9526611846</c:v>
                </c:pt>
                <c:pt idx="183">
                  <c:v>-1348192.2367834898</c:v>
                </c:pt>
                <c:pt idx="184">
                  <c:v>-1321309.0416331852</c:v>
                </c:pt>
                <c:pt idx="185">
                  <c:v>-1303834.9647852953</c:v>
                </c:pt>
                <c:pt idx="186">
                  <c:v>-1276951.7696357581</c:v>
                </c:pt>
                <c:pt idx="187">
                  <c:v>-1250068.574484942</c:v>
                </c:pt>
                <c:pt idx="188">
                  <c:v>-1215120.4207899298</c:v>
                </c:pt>
                <c:pt idx="189">
                  <c:v>-1180172.2670946617</c:v>
                </c:pt>
                <c:pt idx="190">
                  <c:v>-1139847.4743693327</c:v>
                </c:pt>
                <c:pt idx="191">
                  <c:v>-1096834.3621285895</c:v>
                </c:pt>
                <c:pt idx="192">
                  <c:v>-1052477.0901314185</c:v>
                </c:pt>
                <c:pt idx="193">
                  <c:v>-1004087.3388603586</c:v>
                </c:pt>
                <c:pt idx="194">
                  <c:v>-953009.26807541936</c:v>
                </c:pt>
                <c:pt idx="195">
                  <c:v>-901931.19728996861</c:v>
                </c:pt>
                <c:pt idx="196">
                  <c:v>-846820.64723139664</c:v>
                </c:pt>
                <c:pt idx="197">
                  <c:v>-790365.9374169081</c:v>
                </c:pt>
                <c:pt idx="198">
                  <c:v>-733911.22760114062</c:v>
                </c:pt>
                <c:pt idx="199">
                  <c:v>-676112.35802792176</c:v>
                </c:pt>
                <c:pt idx="200">
                  <c:v>-614281.0091823492</c:v>
                </c:pt>
                <c:pt idx="201">
                  <c:v>-557826.29936709325</c:v>
                </c:pt>
                <c:pt idx="202">
                  <c:v>-494650.79076406936</c:v>
                </c:pt>
                <c:pt idx="203">
                  <c:v>-435507.76143352722</c:v>
                </c:pt>
                <c:pt idx="204">
                  <c:v>-375020.57234553376</c:v>
                </c:pt>
                <c:pt idx="205">
                  <c:v>-314533.38325754035</c:v>
                </c:pt>
                <c:pt idx="206">
                  <c:v>-256734.51368470525</c:v>
                </c:pt>
                <c:pt idx="207">
                  <c:v>-196247.32459632811</c:v>
                </c:pt>
                <c:pt idx="208">
                  <c:v>-141136.77453890716</c:v>
                </c:pt>
                <c:pt idx="209">
                  <c:v>-83337.904965688387</c:v>
                </c:pt>
                <c:pt idx="210">
                  <c:v>-29571.514665207134</c:v>
                </c:pt>
                <c:pt idx="211">
                  <c:v>25539.03539298119</c:v>
                </c:pt>
                <c:pt idx="212">
                  <c:v>73928.786662889936</c:v>
                </c:pt>
                <c:pt idx="213">
                  <c:v>125006.85744821283</c:v>
                </c:pt>
                <c:pt idx="214">
                  <c:v>173396.60871952845</c:v>
                </c:pt>
                <c:pt idx="215">
                  <c:v>217753.88071631597</c:v>
                </c:pt>
                <c:pt idx="216">
                  <c:v>260766.99295718697</c:v>
                </c:pt>
                <c:pt idx="217">
                  <c:v>301091.78568264382</c:v>
                </c:pt>
                <c:pt idx="218">
                  <c:v>338728.25889268651</c:v>
                </c:pt>
                <c:pt idx="219">
                  <c:v>376364.73210285715</c:v>
                </c:pt>
                <c:pt idx="220">
                  <c:v>408624.5662834784</c:v>
                </c:pt>
                <c:pt idx="221">
                  <c:v>439540.24070613686</c:v>
                </c:pt>
                <c:pt idx="222">
                  <c:v>466423.43585644144</c:v>
                </c:pt>
                <c:pt idx="223">
                  <c:v>493306.63100642624</c:v>
                </c:pt>
                <c:pt idx="224">
                  <c:v>514813.18712660595</c:v>
                </c:pt>
                <c:pt idx="225">
                  <c:v>537663.90300442884</c:v>
                </c:pt>
                <c:pt idx="226">
                  <c:v>552449.6603370324</c:v>
                </c:pt>
                <c:pt idx="227">
                  <c:v>569923.73718460242</c:v>
                </c:pt>
                <c:pt idx="228">
                  <c:v>582021.1750021755</c:v>
                </c:pt>
                <c:pt idx="229">
                  <c:v>594118.61281987652</c:v>
                </c:pt>
                <c:pt idx="230">
                  <c:v>599495.25184980955</c:v>
                </c:pt>
                <c:pt idx="231">
                  <c:v>607560.2103949649</c:v>
                </c:pt>
                <c:pt idx="232">
                  <c:v>611592.68966744666</c:v>
                </c:pt>
                <c:pt idx="233">
                  <c:v>614281.00918247702</c:v>
                </c:pt>
                <c:pt idx="234">
                  <c:v>611592.68966751057</c:v>
                </c:pt>
                <c:pt idx="235">
                  <c:v>612936.84942502575</c:v>
                </c:pt>
                <c:pt idx="236">
                  <c:v>607560.2103949968</c:v>
                </c:pt>
                <c:pt idx="237">
                  <c:v>603527.73112238722</c:v>
                </c:pt>
                <c:pt idx="238">
                  <c:v>596806.93233461923</c:v>
                </c:pt>
                <c:pt idx="239">
                  <c:v>588741.97379010345</c:v>
                </c:pt>
                <c:pt idx="240">
                  <c:v>579332.85548701719</c:v>
                </c:pt>
                <c:pt idx="241">
                  <c:v>568579.57742721506</c:v>
                </c:pt>
                <c:pt idx="242">
                  <c:v>557826.29936699732</c:v>
                </c:pt>
                <c:pt idx="243">
                  <c:v>545728.8615492644</c:v>
                </c:pt>
                <c:pt idx="244">
                  <c:v>532287.26397449581</c:v>
                </c:pt>
                <c:pt idx="245">
                  <c:v>517501.50664173235</c:v>
                </c:pt>
                <c:pt idx="246">
                  <c:v>504463.15699378983</c:v>
                </c:pt>
                <c:pt idx="247">
                  <c:v>488602.07185521885</c:v>
                </c:pt>
                <c:pt idx="248">
                  <c:v>473413.06659534154</c:v>
                </c:pt>
                <c:pt idx="249">
                  <c:v>457283.14950523875</c:v>
                </c:pt>
                <c:pt idx="250">
                  <c:v>441287.6483907979</c:v>
                </c:pt>
                <c:pt idx="251">
                  <c:v>425023.31532496918</c:v>
                </c:pt>
                <c:pt idx="252">
                  <c:v>408758.9822590765</c:v>
                </c:pt>
                <c:pt idx="253">
                  <c:v>392360.23321744183</c:v>
                </c:pt>
                <c:pt idx="254">
                  <c:v>375827.06820003333</c:v>
                </c:pt>
                <c:pt idx="255">
                  <c:v>359562.7351341726</c:v>
                </c:pt>
                <c:pt idx="256">
                  <c:v>343567.23401981173</c:v>
                </c:pt>
                <c:pt idx="257">
                  <c:v>327571.73290542688</c:v>
                </c:pt>
                <c:pt idx="258">
                  <c:v>311845.06374250987</c:v>
                </c:pt>
                <c:pt idx="259">
                  <c:v>296656.05848266452</c:v>
                </c:pt>
                <c:pt idx="260">
                  <c:v>281467.05322279519</c:v>
                </c:pt>
                <c:pt idx="261">
                  <c:v>266815.7118659016</c:v>
                </c:pt>
                <c:pt idx="262">
                  <c:v>252433.20246056377</c:v>
                </c:pt>
                <c:pt idx="263">
                  <c:v>238722.77293393563</c:v>
                </c:pt>
                <c:pt idx="264">
                  <c:v>225281.1753588393</c:v>
                </c:pt>
                <c:pt idx="265">
                  <c:v>212108.40973522281</c:v>
                </c:pt>
                <c:pt idx="266">
                  <c:v>234287.04573414417</c:v>
                </c:pt>
                <c:pt idx="267">
                  <c:v>56723.541766951603</c:v>
                </c:pt>
                <c:pt idx="268">
                  <c:v>268831.95150219841</c:v>
                </c:pt>
                <c:pt idx="269">
                  <c:v>268831.9515021824</c:v>
                </c:pt>
                <c:pt idx="270">
                  <c:v>0</c:v>
                </c:pt>
                <c:pt idx="271">
                  <c:v>268831.95150218642</c:v>
                </c:pt>
                <c:pt idx="272">
                  <c:v>-3.9968028886505635E-9</c:v>
                </c:pt>
                <c:pt idx="273">
                  <c:v>268831.95150218043</c:v>
                </c:pt>
                <c:pt idx="274">
                  <c:v>-26883.195150216645</c:v>
                </c:pt>
                <c:pt idx="275">
                  <c:v>174740.76847642416</c:v>
                </c:pt>
                <c:pt idx="276">
                  <c:v>94091.183025760256</c:v>
                </c:pt>
                <c:pt idx="277">
                  <c:v>94091.183025766251</c:v>
                </c:pt>
                <c:pt idx="278">
                  <c:v>94091.18302576225</c:v>
                </c:pt>
                <c:pt idx="279">
                  <c:v>80649.585450655926</c:v>
                </c:pt>
                <c:pt idx="280">
                  <c:v>67207.987875547609</c:v>
                </c:pt>
                <c:pt idx="281">
                  <c:v>67207.987875545601</c:v>
                </c:pt>
                <c:pt idx="282">
                  <c:v>67207.987875545601</c:v>
                </c:pt>
                <c:pt idx="283">
                  <c:v>53766.390300436287</c:v>
                </c:pt>
                <c:pt idx="284">
                  <c:v>67207.987875547609</c:v>
                </c:pt>
                <c:pt idx="285">
                  <c:v>26883.195150217642</c:v>
                </c:pt>
                <c:pt idx="286">
                  <c:v>53766.390300437284</c:v>
                </c:pt>
                <c:pt idx="287">
                  <c:v>53766.390300435283</c:v>
                </c:pt>
                <c:pt idx="288">
                  <c:v>26883.195150219643</c:v>
                </c:pt>
                <c:pt idx="289">
                  <c:v>26883.195150218642</c:v>
                </c:pt>
                <c:pt idx="290">
                  <c:v>40324.792725326966</c:v>
                </c:pt>
                <c:pt idx="291">
                  <c:v>26883.195150219643</c:v>
                </c:pt>
                <c:pt idx="292">
                  <c:v>13441.597575107322</c:v>
                </c:pt>
                <c:pt idx="293">
                  <c:v>40324.792725329709</c:v>
                </c:pt>
                <c:pt idx="294">
                  <c:v>13441.597575108572</c:v>
                </c:pt>
                <c:pt idx="295">
                  <c:v>21506.556120174213</c:v>
                </c:pt>
                <c:pt idx="296">
                  <c:v>16129.917090131285</c:v>
                </c:pt>
                <c:pt idx="297">
                  <c:v>16129.917090131035</c:v>
                </c:pt>
                <c:pt idx="298">
                  <c:v>14785.757332620053</c:v>
                </c:pt>
                <c:pt idx="299">
                  <c:v>12097.437817598464</c:v>
                </c:pt>
                <c:pt idx="300">
                  <c:v>12097.437817598089</c:v>
                </c:pt>
                <c:pt idx="301">
                  <c:v>9409.1183025765004</c:v>
                </c:pt>
                <c:pt idx="302">
                  <c:v>10753.278060087481</c:v>
                </c:pt>
                <c:pt idx="303">
                  <c:v>8064.9585450652676</c:v>
                </c:pt>
                <c:pt idx="304">
                  <c:v>6720.7987875547851</c:v>
                </c:pt>
                <c:pt idx="305">
                  <c:v>-381741.36996233859</c:v>
                </c:pt>
                <c:pt idx="306">
                  <c:v>442228.55935814243</c:v>
                </c:pt>
                <c:pt idx="307">
                  <c:v>9.5435342783274554E-5</c:v>
                </c:pt>
                <c:pt idx="308">
                  <c:v>9.4091183025765405E-5</c:v>
                </c:pt>
                <c:pt idx="309">
                  <c:v>1.209743781759819E-4</c:v>
                </c:pt>
                <c:pt idx="310">
                  <c:v>1.7474076847642071E-4</c:v>
                </c:pt>
                <c:pt idx="311">
                  <c:v>1.8818236605152802E-4</c:v>
                </c:pt>
                <c:pt idx="312">
                  <c:v>2.6883195150218447E-4</c:v>
                </c:pt>
                <c:pt idx="313">
                  <c:v>2.9571514665240376E-4</c:v>
                </c:pt>
                <c:pt idx="314">
                  <c:v>4.0324792725327625E-4</c:v>
                </c:pt>
                <c:pt idx="315">
                  <c:v>4.838975127039295E-4</c:v>
                </c:pt>
                <c:pt idx="316">
                  <c:v>5.3766390300436526E-4</c:v>
                </c:pt>
                <c:pt idx="317">
                  <c:v>9.2747023268254349E-4</c:v>
                </c:pt>
                <c:pt idx="318">
                  <c:v>8.0649585450655445E-4</c:v>
                </c:pt>
                <c:pt idx="319">
                  <c:v>1.2097437817598167E-3</c:v>
                </c:pt>
                <c:pt idx="320">
                  <c:v>1.3441597575109252E-3</c:v>
                </c:pt>
                <c:pt idx="321">
                  <c:v>1.8818236605152997E-3</c:v>
                </c:pt>
                <c:pt idx="322">
                  <c:v>2.1506556120174537E-3</c:v>
                </c:pt>
                <c:pt idx="323">
                  <c:v>2.8227354907729664E-3</c:v>
                </c:pt>
                <c:pt idx="324">
                  <c:v>3.2259834180261879E-3</c:v>
                </c:pt>
                <c:pt idx="325">
                  <c:v>4.1668952482838357E-3</c:v>
                </c:pt>
                <c:pt idx="326">
                  <c:v>5.5110550057948021E-3</c:v>
                </c:pt>
                <c:pt idx="327">
                  <c:v>5.2422230542925998E-3</c:v>
                </c:pt>
                <c:pt idx="328">
                  <c:v>8.0649585450654985E-3</c:v>
                </c:pt>
                <c:pt idx="329">
                  <c:v>1.0753278060087343E-2</c:v>
                </c:pt>
                <c:pt idx="330">
                  <c:v>9.40911830257651E-3</c:v>
                </c:pt>
                <c:pt idx="331">
                  <c:v>1.6129917090131028E-2</c:v>
                </c:pt>
                <c:pt idx="332">
                  <c:v>1.6129917090131059E-2</c:v>
                </c:pt>
                <c:pt idx="333">
                  <c:v>2.1506556120174686E-2</c:v>
                </c:pt>
                <c:pt idx="334">
                  <c:v>2.5539035392707719E-2</c:v>
                </c:pt>
                <c:pt idx="335">
                  <c:v>3.2259834180261876E-2</c:v>
                </c:pt>
                <c:pt idx="336">
                  <c:v>3.7636473210305804E-2</c:v>
                </c:pt>
                <c:pt idx="337">
                  <c:v>4.8389751270393293E-2</c:v>
                </c:pt>
                <c:pt idx="338">
                  <c:v>5.1078070785415076E-2</c:v>
                </c:pt>
                <c:pt idx="339">
                  <c:v>8.0649585450655412E-2</c:v>
                </c:pt>
                <c:pt idx="340">
                  <c:v>6.7207987875545536E-2</c:v>
                </c:pt>
                <c:pt idx="341">
                  <c:v>0.12097437817598193</c:v>
                </c:pt>
                <c:pt idx="342">
                  <c:v>0.10753278060087611</c:v>
                </c:pt>
                <c:pt idx="343">
                  <c:v>0.16129917090130844</c:v>
                </c:pt>
                <c:pt idx="344">
                  <c:v>0.16129917090131274</c:v>
                </c:pt>
                <c:pt idx="345">
                  <c:v>0.22850715877685493</c:v>
                </c:pt>
                <c:pt idx="346">
                  <c:v>0.2553903539270756</c:v>
                </c:pt>
                <c:pt idx="347">
                  <c:v>0.32259834180261876</c:v>
                </c:pt>
                <c:pt idx="348">
                  <c:v>0.37636473210306209</c:v>
                </c:pt>
                <c:pt idx="349">
                  <c:v>0.47045591512882212</c:v>
                </c:pt>
                <c:pt idx="350">
                  <c:v>0.56454709815458315</c:v>
                </c:pt>
                <c:pt idx="351">
                  <c:v>0.53766390300436429</c:v>
                </c:pt>
                <c:pt idx="352">
                  <c:v>0.80649585450657124</c:v>
                </c:pt>
                <c:pt idx="353">
                  <c:v>1.0753278060087172</c:v>
                </c:pt>
                <c:pt idx="354">
                  <c:v>0.9409118302576519</c:v>
                </c:pt>
                <c:pt idx="355">
                  <c:v>1.4785757332620086</c:v>
                </c:pt>
                <c:pt idx="356">
                  <c:v>1.47857573326202</c:v>
                </c:pt>
                <c:pt idx="357">
                  <c:v>2.016239636266365</c:v>
                </c:pt>
                <c:pt idx="358">
                  <c:v>2.1506556120175029</c:v>
                </c:pt>
                <c:pt idx="359">
                  <c:v>-95.435342783275402</c:v>
                </c:pt>
                <c:pt idx="360">
                  <c:v>6.3059346648660503E-4</c:v>
                </c:pt>
              </c:numCache>
            </c:numRef>
          </c:yVal>
          <c:smooth val="1"/>
          <c:extLst>
            <c:ext xmlns:c16="http://schemas.microsoft.com/office/drawing/2014/chart" uri="{C3380CC4-5D6E-409C-BE32-E72D297353CC}">
              <c16:uniqueId val="{00000000-359C-4AC1-A63F-A9242D211053}"/>
            </c:ext>
          </c:extLst>
        </c:ser>
        <c:ser>
          <c:idx val="0"/>
          <c:order val="1"/>
          <c:tx>
            <c:v>Acceleration @ 4000 rpm</c:v>
          </c:tx>
          <c:spPr>
            <a:ln w="12700">
              <a:solidFill>
                <a:srgbClr val="F20884"/>
              </a:solidFill>
              <a:prstDash val="solid"/>
            </a:ln>
          </c:spPr>
          <c:marker>
            <c:symbol val="square"/>
            <c:size val="5"/>
            <c:spPr>
              <a:solidFill>
                <a:srgbClr val="F20884"/>
              </a:solidFill>
              <a:ln>
                <a:solidFill>
                  <a:srgbClr val="F20884"/>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(Inlet)'!$M$3:$M$363</c:f>
              <c:numCache>
                <c:formatCode>0.00E+00</c:formatCode>
                <c:ptCount val="361"/>
                <c:pt idx="0">
                  <c:v>15.054589284122248</c:v>
                </c:pt>
                <c:pt idx="1">
                  <c:v>19.355900508157376</c:v>
                </c:pt>
                <c:pt idx="2">
                  <c:v>16.12991709013092</c:v>
                </c:pt>
                <c:pt idx="3">
                  <c:v>32.259834180262089</c:v>
                </c:pt>
                <c:pt idx="4">
                  <c:v>21.506556120174604</c:v>
                </c:pt>
                <c:pt idx="5">
                  <c:v>43.013112240350061</c:v>
                </c:pt>
                <c:pt idx="6">
                  <c:v>37.636473210305645</c:v>
                </c:pt>
                <c:pt idx="7">
                  <c:v>43.013112240349209</c:v>
                </c:pt>
                <c:pt idx="8">
                  <c:v>64.519668360524179</c:v>
                </c:pt>
                <c:pt idx="9">
                  <c:v>64.519668360524179</c:v>
                </c:pt>
                <c:pt idx="10">
                  <c:v>75.272946420611788</c:v>
                </c:pt>
                <c:pt idx="11">
                  <c:v>91.402863510742705</c:v>
                </c:pt>
                <c:pt idx="12">
                  <c:v>112.90941963091694</c:v>
                </c:pt>
                <c:pt idx="13">
                  <c:v>134.41597575109265</c:v>
                </c:pt>
                <c:pt idx="14">
                  <c:v>118.28605866095879</c:v>
                </c:pt>
                <c:pt idx="15">
                  <c:v>161.29917090131408</c:v>
                </c:pt>
                <c:pt idx="16">
                  <c:v>268.83195150218137</c:v>
                </c:pt>
                <c:pt idx="17">
                  <c:v>161.29917090131312</c:v>
                </c:pt>
                <c:pt idx="18">
                  <c:v>322.59834180262231</c:v>
                </c:pt>
                <c:pt idx="19">
                  <c:v>268.83195150217847</c:v>
                </c:pt>
                <c:pt idx="20">
                  <c:v>376.36473210306235</c:v>
                </c:pt>
                <c:pt idx="21">
                  <c:v>430.13112240349449</c:v>
                </c:pt>
                <c:pt idx="22">
                  <c:v>483.89751270392861</c:v>
                </c:pt>
                <c:pt idx="23">
                  <c:v>537.66390300437251</c:v>
                </c:pt>
                <c:pt idx="24">
                  <c:v>698.96307390567495</c:v>
                </c:pt>
                <c:pt idx="25">
                  <c:v>752.72946420612072</c:v>
                </c:pt>
                <c:pt idx="26">
                  <c:v>806.49585450654706</c:v>
                </c:pt>
                <c:pt idx="27">
                  <c:v>1075.327806008745</c:v>
                </c:pt>
                <c:pt idx="28">
                  <c:v>1290.3933672104504</c:v>
                </c:pt>
                <c:pt idx="29">
                  <c:v>1075.3278060087607</c:v>
                </c:pt>
                <c:pt idx="30">
                  <c:v>1612.9917090131253</c:v>
                </c:pt>
                <c:pt idx="31">
                  <c:v>1612.9917090130784</c:v>
                </c:pt>
                <c:pt idx="32">
                  <c:v>2150.6556120174746</c:v>
                </c:pt>
                <c:pt idx="33">
                  <c:v>2150.6556120175369</c:v>
                </c:pt>
                <c:pt idx="34">
                  <c:v>2688.3195150217457</c:v>
                </c:pt>
                <c:pt idx="35">
                  <c:v>2688.3195150219171</c:v>
                </c:pt>
                <c:pt idx="36">
                  <c:v>3763.6473210305685</c:v>
                </c:pt>
                <c:pt idx="37">
                  <c:v>3763.6473210305685</c:v>
                </c:pt>
                <c:pt idx="38">
                  <c:v>4301.3112240349174</c:v>
                </c:pt>
                <c:pt idx="39">
                  <c:v>4838.9751270392981</c:v>
                </c:pt>
                <c:pt idx="40">
                  <c:v>5376.6390300437097</c:v>
                </c:pt>
                <c:pt idx="41">
                  <c:v>6989.6307390567572</c:v>
                </c:pt>
                <c:pt idx="42">
                  <c:v>6989.6307390568818</c:v>
                </c:pt>
                <c:pt idx="43">
                  <c:v>8064.9585450655177</c:v>
                </c:pt>
                <c:pt idx="44">
                  <c:v>10215.614157082789</c:v>
                </c:pt>
                <c:pt idx="45">
                  <c:v>9140.2863510749648</c:v>
                </c:pt>
                <c:pt idx="46">
                  <c:v>10753.278060086732</c:v>
                </c:pt>
                <c:pt idx="47">
                  <c:v>16129.917090130786</c:v>
                </c:pt>
                <c:pt idx="48">
                  <c:v>10753.278060087856</c:v>
                </c:pt>
                <c:pt idx="49">
                  <c:v>21506.556120174839</c:v>
                </c:pt>
                <c:pt idx="50">
                  <c:v>16129.917090130661</c:v>
                </c:pt>
                <c:pt idx="51">
                  <c:v>21506.556120174715</c:v>
                </c:pt>
                <c:pt idx="52">
                  <c:v>21506.556120174962</c:v>
                </c:pt>
                <c:pt idx="53">
                  <c:v>32259.834180262322</c:v>
                </c:pt>
                <c:pt idx="54">
                  <c:v>21506.556120174464</c:v>
                </c:pt>
                <c:pt idx="55">
                  <c:v>37636.473210305252</c:v>
                </c:pt>
                <c:pt idx="56">
                  <c:v>37636.473210306998</c:v>
                </c:pt>
                <c:pt idx="57">
                  <c:v>37636.473210304997</c:v>
                </c:pt>
                <c:pt idx="58">
                  <c:v>43013.11224034943</c:v>
                </c:pt>
                <c:pt idx="59">
                  <c:v>53766.390300437284</c:v>
                </c:pt>
                <c:pt idx="60">
                  <c:v>53766.390300436782</c:v>
                </c:pt>
                <c:pt idx="61">
                  <c:v>64519.668360523639</c:v>
                </c:pt>
                <c:pt idx="62">
                  <c:v>80649.585450653933</c:v>
                </c:pt>
                <c:pt idx="63">
                  <c:v>32259.834180266567</c:v>
                </c:pt>
                <c:pt idx="64">
                  <c:v>107532.78060087257</c:v>
                </c:pt>
                <c:pt idx="65">
                  <c:v>107532.78060086857</c:v>
                </c:pt>
                <c:pt idx="66">
                  <c:v>107532.78060087857</c:v>
                </c:pt>
                <c:pt idx="67">
                  <c:v>53766.390300436287</c:v>
                </c:pt>
                <c:pt idx="68">
                  <c:v>161299.17090131185</c:v>
                </c:pt>
                <c:pt idx="69">
                  <c:v>161299.17090130586</c:v>
                </c:pt>
                <c:pt idx="70">
                  <c:v>107532.78060087457</c:v>
                </c:pt>
                <c:pt idx="71">
                  <c:v>161299.17090131386</c:v>
                </c:pt>
                <c:pt idx="72">
                  <c:v>161299.17090130787</c:v>
                </c:pt>
                <c:pt idx="73">
                  <c:v>215065.56120174515</c:v>
                </c:pt>
                <c:pt idx="74">
                  <c:v>215065.56120175714</c:v>
                </c:pt>
                <c:pt idx="75">
                  <c:v>215065.56120173715</c:v>
                </c:pt>
                <c:pt idx="76">
                  <c:v>229958.85131497262</c:v>
                </c:pt>
                <c:pt idx="77">
                  <c:v>279155.09843986452</c:v>
                </c:pt>
                <c:pt idx="78">
                  <c:v>289370.71259695466</c:v>
                </c:pt>
                <c:pt idx="79">
                  <c:v>313458.05545154895</c:v>
                </c:pt>
                <c:pt idx="80">
                  <c:v>339050.85723455431</c:v>
                </c:pt>
                <c:pt idx="81">
                  <c:v>366364.18350717472</c:v>
                </c:pt>
                <c:pt idx="82">
                  <c:v>395290.50148880616</c:v>
                </c:pt>
                <c:pt idx="83">
                  <c:v>426259.94230186846</c:v>
                </c:pt>
                <c:pt idx="84">
                  <c:v>458035.87896941433</c:v>
                </c:pt>
                <c:pt idx="85">
                  <c:v>493037.79905501433</c:v>
                </c:pt>
                <c:pt idx="86">
                  <c:v>529061.28055631369</c:v>
                </c:pt>
                <c:pt idx="87">
                  <c:v>566697.75376660423</c:v>
                </c:pt>
                <c:pt idx="88">
                  <c:v>607022.54649193317</c:v>
                </c:pt>
                <c:pt idx="89">
                  <c:v>648960.33092624531</c:v>
                </c:pt>
                <c:pt idx="90">
                  <c:v>692511.10706958838</c:v>
                </c:pt>
                <c:pt idx="91">
                  <c:v>738750.20272804191</c:v>
                </c:pt>
                <c:pt idx="92">
                  <c:v>786064.62619243085</c:v>
                </c:pt>
                <c:pt idx="93">
                  <c:v>835529.70526870678</c:v>
                </c:pt>
                <c:pt idx="94">
                  <c:v>887683.10386028478</c:v>
                </c:pt>
                <c:pt idx="95">
                  <c:v>940374.16635460674</c:v>
                </c:pt>
                <c:pt idx="96">
                  <c:v>995753.54836410307</c:v>
                </c:pt>
                <c:pt idx="97">
                  <c:v>1052745.9220825187</c:v>
                </c:pt>
                <c:pt idx="98">
                  <c:v>1110275.9597040617</c:v>
                </c:pt>
                <c:pt idx="99">
                  <c:v>1171031.9807435069</c:v>
                </c:pt>
                <c:pt idx="100">
                  <c:v>1231250.3378799846</c:v>
                </c:pt>
                <c:pt idx="101">
                  <c:v>1294157.0145315886</c:v>
                </c:pt>
                <c:pt idx="102">
                  <c:v>1358139.0189889362</c:v>
                </c:pt>
                <c:pt idx="103">
                  <c:v>1421583.3595436357</c:v>
                </c:pt>
                <c:pt idx="104">
                  <c:v>1486640.6918069827</c:v>
                </c:pt>
                <c:pt idx="105">
                  <c:v>1552773.351876681</c:v>
                </c:pt>
                <c:pt idx="106">
                  <c:v>1617293.0202370922</c:v>
                </c:pt>
                <c:pt idx="107">
                  <c:v>1683963.3442097579</c:v>
                </c:pt>
                <c:pt idx="108">
                  <c:v>1748483.0125701691</c:v>
                </c:pt>
                <c:pt idx="109">
                  <c:v>1813002.6809307083</c:v>
                </c:pt>
                <c:pt idx="110">
                  <c:v>1876984.6853882796</c:v>
                </c:pt>
                <c:pt idx="111">
                  <c:v>1937740.706427725</c:v>
                </c:pt>
                <c:pt idx="112">
                  <c:v>2004948.6943034865</c:v>
                </c:pt>
                <c:pt idx="113">
                  <c:v>2053876.1094766187</c:v>
                </c:pt>
                <c:pt idx="114">
                  <c:v>2113019.1388069051</c:v>
                </c:pt>
                <c:pt idx="115">
                  <c:v>2172162.168137575</c:v>
                </c:pt>
                <c:pt idx="116">
                  <c:v>2220551.9194083791</c:v>
                </c:pt>
                <c:pt idx="117">
                  <c:v>2258188.3926179102</c:v>
                </c:pt>
                <c:pt idx="118">
                  <c:v>2311954.7829195424</c:v>
                </c:pt>
                <c:pt idx="119">
                  <c:v>2349591.2561283065</c:v>
                </c:pt>
                <c:pt idx="120">
                  <c:v>2371097.812249701</c:v>
                </c:pt>
                <c:pt idx="121">
                  <c:v>2414110.9244895489</c:v>
                </c:pt>
                <c:pt idx="122">
                  <c:v>2419487.5635198657</c:v>
                </c:pt>
                <c:pt idx="123">
                  <c:v>2451747.397699208</c:v>
                </c:pt>
                <c:pt idx="124">
                  <c:v>2446370.7586708097</c:v>
                </c:pt>
                <c:pt idx="125">
                  <c:v>2457124.0367291411</c:v>
                </c:pt>
                <c:pt idx="126">
                  <c:v>2446370.7586700423</c:v>
                </c:pt>
                <c:pt idx="127">
                  <c:v>2435617.4806104321</c:v>
                </c:pt>
                <c:pt idx="128">
                  <c:v>2414110.9244886534</c:v>
                </c:pt>
                <c:pt idx="129">
                  <c:v>2376474.4512797622</c:v>
                </c:pt>
                <c:pt idx="130">
                  <c:v>2344214.6170996521</c:v>
                </c:pt>
                <c:pt idx="131">
                  <c:v>2290448.2267975085</c:v>
                </c:pt>
                <c:pt idx="132">
                  <c:v>2231305.1974691404</c:v>
                </c:pt>
                <c:pt idx="133">
                  <c:v>2161408.8900770694</c:v>
                </c:pt>
                <c:pt idx="134">
                  <c:v>2091512.582687045</c:v>
                </c:pt>
                <c:pt idx="135">
                  <c:v>1989356.441115632</c:v>
                </c:pt>
                <c:pt idx="136">
                  <c:v>1897953.5776066429</c:v>
                </c:pt>
                <c:pt idx="137">
                  <c:v>1785044.1579735731</c:v>
                </c:pt>
                <c:pt idx="138">
                  <c:v>1672134.7383435727</c:v>
                </c:pt>
                <c:pt idx="139">
                  <c:v>1532342.1235627562</c:v>
                </c:pt>
                <c:pt idx="140">
                  <c:v>1397926.1478112335</c:v>
                </c:pt>
                <c:pt idx="141">
                  <c:v>1242003.6159402344</c:v>
                </c:pt>
                <c:pt idx="142">
                  <c:v>1091457.723098017</c:v>
                </c:pt>
                <c:pt idx="143">
                  <c:v>914028.63510933227</c:v>
                </c:pt>
                <c:pt idx="144">
                  <c:v>736599.54711450834</c:v>
                </c:pt>
                <c:pt idx="145">
                  <c:v>548417.18106467847</c:v>
                </c:pt>
                <c:pt idx="146">
                  <c:v>354858.17598350876</c:v>
                </c:pt>
                <c:pt idx="147">
                  <c:v>145169.25381036571</c:v>
                </c:pt>
                <c:pt idx="148">
                  <c:v>-53766.390300609142</c:v>
                </c:pt>
                <c:pt idx="149">
                  <c:v>-284961.86859092629</c:v>
                </c:pt>
                <c:pt idx="150">
                  <c:v>-494650.79076560412</c:v>
                </c:pt>
                <c:pt idx="151">
                  <c:v>-736599.54711553152</c:v>
                </c:pt>
                <c:pt idx="152">
                  <c:v>-957041.74734726164</c:v>
                </c:pt>
                <c:pt idx="153">
                  <c:v>-1204367.1427290405</c:v>
                </c:pt>
                <c:pt idx="154">
                  <c:v>-1435562.6210234505</c:v>
                </c:pt>
                <c:pt idx="155">
                  <c:v>-1682888.0164031829</c:v>
                </c:pt>
                <c:pt idx="156">
                  <c:v>-1914083.4946945233</c:v>
                </c:pt>
                <c:pt idx="157">
                  <c:v>-2166785.5291091767</c:v>
                </c:pt>
                <c:pt idx="158">
                  <c:v>-2403357.6464287876</c:v>
                </c:pt>
                <c:pt idx="159">
                  <c:v>-2639929.7637519795</c:v>
                </c:pt>
                <c:pt idx="160">
                  <c:v>-2871125.2420422966</c:v>
                </c:pt>
                <c:pt idx="161">
                  <c:v>-3107697.3593654884</c:v>
                </c:pt>
                <c:pt idx="162">
                  <c:v>-3333516.198628047</c:v>
                </c:pt>
                <c:pt idx="163">
                  <c:v>-3548581.7598269023</c:v>
                </c:pt>
                <c:pt idx="164">
                  <c:v>-3758270.68200158</c:v>
                </c:pt>
                <c:pt idx="165">
                  <c:v>-3967959.6041731886</c:v>
                </c:pt>
                <c:pt idx="166">
                  <c:v>-4161518.6092523118</c:v>
                </c:pt>
                <c:pt idx="167">
                  <c:v>-4344324.3362759175</c:v>
                </c:pt>
                <c:pt idx="168">
                  <c:v>-4511000.1462060157</c:v>
                </c:pt>
                <c:pt idx="169">
                  <c:v>-4683052.5951710343</c:v>
                </c:pt>
                <c:pt idx="170">
                  <c:v>-4828221.848975772</c:v>
                </c:pt>
                <c:pt idx="171">
                  <c:v>-4962637.824731132</c:v>
                </c:pt>
                <c:pt idx="172">
                  <c:v>-5080923.8833919605</c:v>
                </c:pt>
                <c:pt idx="173">
                  <c:v>-5193833.3030219609</c:v>
                </c:pt>
                <c:pt idx="174">
                  <c:v>-5301366.0836231792</c:v>
                </c:pt>
                <c:pt idx="175">
                  <c:v>-5322872.6397423996</c:v>
                </c:pt>
                <c:pt idx="176">
                  <c:v>-5430405.4203446414</c:v>
                </c:pt>
                <c:pt idx="177">
                  <c:v>-5484171.8106447384</c:v>
                </c:pt>
                <c:pt idx="178">
                  <c:v>-5430405.4203446414</c:v>
                </c:pt>
                <c:pt idx="179">
                  <c:v>-5537938.2009438127</c:v>
                </c:pt>
                <c:pt idx="180">
                  <c:v>-5537938.2009458598</c:v>
                </c:pt>
                <c:pt idx="181">
                  <c:v>-5376639.030043521</c:v>
                </c:pt>
                <c:pt idx="182">
                  <c:v>-5484171.8106447384</c:v>
                </c:pt>
                <c:pt idx="183">
                  <c:v>-5392768.9471339593</c:v>
                </c:pt>
                <c:pt idx="184">
                  <c:v>-5285236.1665327409</c:v>
                </c:pt>
                <c:pt idx="185">
                  <c:v>-5215339.8591411812</c:v>
                </c:pt>
                <c:pt idx="186">
                  <c:v>-5107807.0785430325</c:v>
                </c:pt>
                <c:pt idx="187">
                  <c:v>-5000274.2979397681</c:v>
                </c:pt>
                <c:pt idx="188">
                  <c:v>-4860481.6831597192</c:v>
                </c:pt>
                <c:pt idx="189">
                  <c:v>-4720689.0683786469</c:v>
                </c:pt>
                <c:pt idx="190">
                  <c:v>-4559389.8974773306</c:v>
                </c:pt>
                <c:pt idx="191">
                  <c:v>-4387337.4485143581</c:v>
                </c:pt>
                <c:pt idx="192">
                  <c:v>-4209908.3605256742</c:v>
                </c:pt>
                <c:pt idx="193">
                  <c:v>-4016349.3554414343</c:v>
                </c:pt>
                <c:pt idx="194">
                  <c:v>-3812037.0723016774</c:v>
                </c:pt>
                <c:pt idx="195">
                  <c:v>-3607724.7891598744</c:v>
                </c:pt>
                <c:pt idx="196">
                  <c:v>-3387282.5889255865</c:v>
                </c:pt>
                <c:pt idx="197">
                  <c:v>-3161463.7496676324</c:v>
                </c:pt>
                <c:pt idx="198">
                  <c:v>-2935644.9104045625</c:v>
                </c:pt>
                <c:pt idx="199">
                  <c:v>-2704449.432111687</c:v>
                </c:pt>
                <c:pt idx="200">
                  <c:v>-2457124.0367293968</c:v>
                </c:pt>
                <c:pt idx="201">
                  <c:v>-2231305.197468373</c:v>
                </c:pt>
                <c:pt idx="202">
                  <c:v>-1978603.1630562774</c:v>
                </c:pt>
                <c:pt idx="203">
                  <c:v>-1742031.0457341089</c:v>
                </c:pt>
                <c:pt idx="204">
                  <c:v>-1500082.289382135</c:v>
                </c:pt>
                <c:pt idx="205">
                  <c:v>-1258133.5330301614</c:v>
                </c:pt>
                <c:pt idx="206">
                  <c:v>-1026938.054738821</c:v>
                </c:pt>
                <c:pt idx="207">
                  <c:v>-784989.29838531243</c:v>
                </c:pt>
                <c:pt idx="208">
                  <c:v>-564547.09815562866</c:v>
                </c:pt>
                <c:pt idx="209">
                  <c:v>-333351.61986275355</c:v>
                </c:pt>
                <c:pt idx="210">
                  <c:v>-118286.05866082854</c:v>
                </c:pt>
                <c:pt idx="211">
                  <c:v>102156.14157192476</c:v>
                </c:pt>
                <c:pt idx="212">
                  <c:v>295715.14665155974</c:v>
                </c:pt>
                <c:pt idx="213">
                  <c:v>500027.42979285133</c:v>
                </c:pt>
                <c:pt idx="214">
                  <c:v>693586.4348781138</c:v>
                </c:pt>
                <c:pt idx="215">
                  <c:v>871015.52286526386</c:v>
                </c:pt>
                <c:pt idx="216">
                  <c:v>1043067.9718287479</c:v>
                </c:pt>
                <c:pt idx="217">
                  <c:v>1204367.1427305753</c:v>
                </c:pt>
                <c:pt idx="218">
                  <c:v>1354913.0355707461</c:v>
                </c:pt>
                <c:pt idx="219">
                  <c:v>1505458.9284114286</c:v>
                </c:pt>
                <c:pt idx="220">
                  <c:v>1634498.2651339136</c:v>
                </c:pt>
                <c:pt idx="221">
                  <c:v>1758160.9628245474</c:v>
                </c:pt>
                <c:pt idx="222">
                  <c:v>1865693.7434257658</c:v>
                </c:pt>
                <c:pt idx="223">
                  <c:v>1973226.5240257049</c:v>
                </c:pt>
                <c:pt idx="224">
                  <c:v>2059252.7485064238</c:v>
                </c:pt>
                <c:pt idx="225">
                  <c:v>2150655.6120177153</c:v>
                </c:pt>
                <c:pt idx="226">
                  <c:v>2209798.6413481296</c:v>
                </c:pt>
                <c:pt idx="227">
                  <c:v>2279694.9487384097</c:v>
                </c:pt>
                <c:pt idx="228">
                  <c:v>2328084.700008702</c:v>
                </c:pt>
                <c:pt idx="229">
                  <c:v>2376474.4512795061</c:v>
                </c:pt>
                <c:pt idx="230">
                  <c:v>2397981.0073992382</c:v>
                </c:pt>
                <c:pt idx="231">
                  <c:v>2430240.8415798596</c:v>
                </c:pt>
                <c:pt idx="232">
                  <c:v>2446370.7586697866</c:v>
                </c:pt>
                <c:pt idx="233">
                  <c:v>2457124.0367299081</c:v>
                </c:pt>
                <c:pt idx="234">
                  <c:v>2446370.7586700423</c:v>
                </c:pt>
                <c:pt idx="235">
                  <c:v>2451747.397700103</c:v>
                </c:pt>
                <c:pt idx="236">
                  <c:v>2430240.8415799872</c:v>
                </c:pt>
                <c:pt idx="237">
                  <c:v>2414110.9244895489</c:v>
                </c:pt>
                <c:pt idx="238">
                  <c:v>2387227.7293384769</c:v>
                </c:pt>
                <c:pt idx="239">
                  <c:v>2354967.8951604138</c:v>
                </c:pt>
                <c:pt idx="240">
                  <c:v>2317331.4219480688</c:v>
                </c:pt>
                <c:pt idx="241">
                  <c:v>2274318.3097088602</c:v>
                </c:pt>
                <c:pt idx="242">
                  <c:v>2231305.1974679893</c:v>
                </c:pt>
                <c:pt idx="243">
                  <c:v>2182915.4461970576</c:v>
                </c:pt>
                <c:pt idx="244">
                  <c:v>2129149.0558979833</c:v>
                </c:pt>
                <c:pt idx="245">
                  <c:v>2070006.0265669294</c:v>
                </c:pt>
                <c:pt idx="246">
                  <c:v>2017852.6279751593</c:v>
                </c:pt>
                <c:pt idx="247">
                  <c:v>1954408.2874208754</c:v>
                </c:pt>
                <c:pt idx="248">
                  <c:v>1893652.2663813662</c:v>
                </c:pt>
                <c:pt idx="249">
                  <c:v>1829132.598020955</c:v>
                </c:pt>
                <c:pt idx="250">
                  <c:v>1765150.5935631916</c:v>
                </c:pt>
                <c:pt idx="251">
                  <c:v>1700093.2612998767</c:v>
                </c:pt>
                <c:pt idx="252">
                  <c:v>1635035.929036306</c:v>
                </c:pt>
                <c:pt idx="253">
                  <c:v>1569440.9328697673</c:v>
                </c:pt>
                <c:pt idx="254">
                  <c:v>1503308.2728001333</c:v>
                </c:pt>
                <c:pt idx="255">
                  <c:v>1438250.9405366904</c:v>
                </c:pt>
                <c:pt idx="256">
                  <c:v>1374268.9360792469</c:v>
                </c:pt>
                <c:pt idx="257">
                  <c:v>1310286.9316217075</c:v>
                </c:pt>
                <c:pt idx="258">
                  <c:v>1247380.2549700395</c:v>
                </c:pt>
                <c:pt idx="259">
                  <c:v>1186624.2339306581</c:v>
                </c:pt>
                <c:pt idx="260">
                  <c:v>1125868.2128911808</c:v>
                </c:pt>
                <c:pt idx="261">
                  <c:v>1067262.8474636064</c:v>
                </c:pt>
                <c:pt idx="262">
                  <c:v>1009732.8098422551</c:v>
                </c:pt>
                <c:pt idx="263">
                  <c:v>954891.09173574252</c:v>
                </c:pt>
                <c:pt idx="264">
                  <c:v>901124.70143535722</c:v>
                </c:pt>
                <c:pt idx="265">
                  <c:v>848433.63894089125</c:v>
                </c:pt>
                <c:pt idx="266">
                  <c:v>937148.18293657666</c:v>
                </c:pt>
                <c:pt idx="267">
                  <c:v>226894.16706780641</c:v>
                </c:pt>
                <c:pt idx="268">
                  <c:v>1075327.8060087936</c:v>
                </c:pt>
                <c:pt idx="269">
                  <c:v>1075327.8060087296</c:v>
                </c:pt>
                <c:pt idx="270">
                  <c:v>0</c:v>
                </c:pt>
                <c:pt idx="271">
                  <c:v>1075327.8060087457</c:v>
                </c:pt>
                <c:pt idx="272">
                  <c:v>-1.5987211554602254E-8</c:v>
                </c:pt>
                <c:pt idx="273">
                  <c:v>1075327.8060087217</c:v>
                </c:pt>
                <c:pt idx="274">
                  <c:v>-107532.78060086658</c:v>
                </c:pt>
                <c:pt idx="275">
                  <c:v>698963.07390569663</c:v>
                </c:pt>
                <c:pt idx="276">
                  <c:v>376364.73210304102</c:v>
                </c:pt>
                <c:pt idx="277">
                  <c:v>376364.73210306501</c:v>
                </c:pt>
                <c:pt idx="278">
                  <c:v>376364.732103049</c:v>
                </c:pt>
                <c:pt idx="279">
                  <c:v>322598.34180262371</c:v>
                </c:pt>
                <c:pt idx="280">
                  <c:v>268831.95150219044</c:v>
                </c:pt>
                <c:pt idx="281">
                  <c:v>268831.9515021824</c:v>
                </c:pt>
                <c:pt idx="282">
                  <c:v>268831.9515021824</c:v>
                </c:pt>
                <c:pt idx="283">
                  <c:v>215065.56120174515</c:v>
                </c:pt>
                <c:pt idx="284">
                  <c:v>268831.95150219044</c:v>
                </c:pt>
                <c:pt idx="285">
                  <c:v>107532.78060087057</c:v>
                </c:pt>
                <c:pt idx="286">
                  <c:v>215065.56120174914</c:v>
                </c:pt>
                <c:pt idx="287">
                  <c:v>215065.56120174113</c:v>
                </c:pt>
                <c:pt idx="288">
                  <c:v>107532.78060087857</c:v>
                </c:pt>
                <c:pt idx="289">
                  <c:v>107532.78060087457</c:v>
                </c:pt>
                <c:pt idx="290">
                  <c:v>161299.17090130787</c:v>
                </c:pt>
                <c:pt idx="291">
                  <c:v>107532.78060087857</c:v>
                </c:pt>
                <c:pt idx="292">
                  <c:v>53766.390300429288</c:v>
                </c:pt>
                <c:pt idx="293">
                  <c:v>161299.17090131884</c:v>
                </c:pt>
                <c:pt idx="294">
                  <c:v>53766.390300434286</c:v>
                </c:pt>
                <c:pt idx="295">
                  <c:v>86026.224480696852</c:v>
                </c:pt>
                <c:pt idx="296">
                  <c:v>64519.668360525138</c:v>
                </c:pt>
                <c:pt idx="297">
                  <c:v>64519.668360524141</c:v>
                </c:pt>
                <c:pt idx="298">
                  <c:v>59143.029330480211</c:v>
                </c:pt>
                <c:pt idx="299">
                  <c:v>48389.751270393856</c:v>
                </c:pt>
                <c:pt idx="300">
                  <c:v>48389.751270392357</c:v>
                </c:pt>
                <c:pt idx="301">
                  <c:v>37636.473210306001</c:v>
                </c:pt>
                <c:pt idx="302">
                  <c:v>43013.112240349925</c:v>
                </c:pt>
                <c:pt idx="303">
                  <c:v>32259.83418026107</c:v>
                </c:pt>
                <c:pt idx="304">
                  <c:v>26883.19515021914</c:v>
                </c:pt>
                <c:pt idx="305">
                  <c:v>-1526965.4798493544</c:v>
                </c:pt>
                <c:pt idx="306">
                  <c:v>1768914.2374325697</c:v>
                </c:pt>
                <c:pt idx="307">
                  <c:v>3.8174137113309822E-4</c:v>
                </c:pt>
                <c:pt idx="308">
                  <c:v>3.7636473210306162E-4</c:v>
                </c:pt>
                <c:pt idx="309">
                  <c:v>4.838975127039276E-4</c:v>
                </c:pt>
                <c:pt idx="310">
                  <c:v>6.9896307390568283E-4</c:v>
                </c:pt>
                <c:pt idx="311">
                  <c:v>7.5272946420611208E-4</c:v>
                </c:pt>
                <c:pt idx="312">
                  <c:v>1.0753278060087379E-3</c:v>
                </c:pt>
                <c:pt idx="313">
                  <c:v>1.182860586609615E-3</c:v>
                </c:pt>
                <c:pt idx="314">
                  <c:v>1.612991709013105E-3</c:v>
                </c:pt>
                <c:pt idx="315">
                  <c:v>1.935590050815718E-3</c:v>
                </c:pt>
                <c:pt idx="316">
                  <c:v>2.150655612017461E-3</c:v>
                </c:pt>
                <c:pt idx="317">
                  <c:v>3.709880930730174E-3</c:v>
                </c:pt>
                <c:pt idx="318">
                  <c:v>3.2259834180262178E-3</c:v>
                </c:pt>
                <c:pt idx="319">
                  <c:v>4.8389751270392668E-3</c:v>
                </c:pt>
                <c:pt idx="320">
                  <c:v>5.3766390300437009E-3</c:v>
                </c:pt>
                <c:pt idx="321">
                  <c:v>7.5272946420611988E-3</c:v>
                </c:pt>
                <c:pt idx="322">
                  <c:v>8.6026224480698146E-3</c:v>
                </c:pt>
                <c:pt idx="323">
                  <c:v>1.1290941963091865E-2</c:v>
                </c:pt>
                <c:pt idx="324">
                  <c:v>1.2903933672104751E-2</c:v>
                </c:pt>
                <c:pt idx="325">
                  <c:v>1.6667580993135343E-2</c:v>
                </c:pt>
                <c:pt idx="326">
                  <c:v>2.2044220023179208E-2</c:v>
                </c:pt>
                <c:pt idx="327">
                  <c:v>2.0968892217170399E-2</c:v>
                </c:pt>
                <c:pt idx="328">
                  <c:v>3.2259834180261994E-2</c:v>
                </c:pt>
                <c:pt idx="329">
                  <c:v>4.3013112240349372E-2</c:v>
                </c:pt>
                <c:pt idx="330">
                  <c:v>3.763647321030604E-2</c:v>
                </c:pt>
                <c:pt idx="331">
                  <c:v>6.4519668360524113E-2</c:v>
                </c:pt>
                <c:pt idx="332">
                  <c:v>6.4519668360524238E-2</c:v>
                </c:pt>
                <c:pt idx="333">
                  <c:v>8.6026224480698743E-2</c:v>
                </c:pt>
                <c:pt idx="334">
                  <c:v>0.10215614157083087</c:v>
                </c:pt>
                <c:pt idx="335">
                  <c:v>0.1290393367210475</c:v>
                </c:pt>
                <c:pt idx="336">
                  <c:v>0.15054589284122322</c:v>
                </c:pt>
                <c:pt idx="337">
                  <c:v>0.19355900508157317</c:v>
                </c:pt>
                <c:pt idx="338">
                  <c:v>0.20431228314166031</c:v>
                </c:pt>
                <c:pt idx="339">
                  <c:v>0.32259834180262165</c:v>
                </c:pt>
                <c:pt idx="340">
                  <c:v>0.26883195150218214</c:v>
                </c:pt>
                <c:pt idx="341">
                  <c:v>0.48389751270392772</c:v>
                </c:pt>
                <c:pt idx="342">
                  <c:v>0.43013112240350443</c:v>
                </c:pt>
                <c:pt idx="343">
                  <c:v>0.64519668360523375</c:v>
                </c:pt>
                <c:pt idx="344">
                  <c:v>0.64519668360525095</c:v>
                </c:pt>
                <c:pt idx="345">
                  <c:v>0.91402863510741972</c:v>
                </c:pt>
                <c:pt idx="346">
                  <c:v>1.0215614157083024</c:v>
                </c:pt>
                <c:pt idx="347">
                  <c:v>1.290393367210475</c:v>
                </c:pt>
                <c:pt idx="348">
                  <c:v>1.5054589284122484</c:v>
                </c:pt>
                <c:pt idx="349">
                  <c:v>1.8818236605152885</c:v>
                </c:pt>
                <c:pt idx="350">
                  <c:v>2.2581883926183326</c:v>
                </c:pt>
                <c:pt idx="351">
                  <c:v>2.1506556120174571</c:v>
                </c:pt>
                <c:pt idx="352">
                  <c:v>3.225983418026285</c:v>
                </c:pt>
                <c:pt idx="353">
                  <c:v>4.301311224034869</c:v>
                </c:pt>
                <c:pt idx="354">
                  <c:v>3.7636473210306076</c:v>
                </c:pt>
                <c:pt idx="355">
                  <c:v>5.9143029330480346</c:v>
                </c:pt>
                <c:pt idx="356">
                  <c:v>5.9143029330480799</c:v>
                </c:pt>
                <c:pt idx="357">
                  <c:v>8.0649585450654602</c:v>
                </c:pt>
                <c:pt idx="358">
                  <c:v>8.6026224480700115</c:v>
                </c:pt>
                <c:pt idx="359">
                  <c:v>-381.74137113310161</c:v>
                </c:pt>
                <c:pt idx="360">
                  <c:v>2.5223738659464201E-3</c:v>
                </c:pt>
              </c:numCache>
            </c:numRef>
          </c:yVal>
          <c:smooth val="1"/>
          <c:extLst>
            <c:ext xmlns:c16="http://schemas.microsoft.com/office/drawing/2014/chart" uri="{C3380CC4-5D6E-409C-BE32-E72D297353CC}">
              <c16:uniqueId val="{00000001-359C-4AC1-A63F-A9242D211053}"/>
            </c:ext>
          </c:extLst>
        </c:ser>
        <c:ser>
          <c:idx val="1"/>
          <c:order val="2"/>
          <c:tx>
            <c:v>Acceleration @ 6000 rpm</c:v>
          </c:tx>
          <c:spPr>
            <a:ln w="12700">
              <a:solidFill>
                <a:srgbClr val="FCF305"/>
              </a:solidFill>
              <a:prstDash val="solid"/>
            </a:ln>
          </c:spPr>
          <c:marker>
            <c:symbol val="triangle"/>
            <c:size val="5"/>
            <c:spPr>
              <a:solidFill>
                <a:srgbClr val="FCF305"/>
              </a:solidFill>
              <a:ln>
                <a:solidFill>
                  <a:srgbClr val="FCF305"/>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(Inlet)'!$N$3:$N$363</c:f>
              <c:numCache>
                <c:formatCode>0.00E+00</c:formatCode>
                <c:ptCount val="361"/>
                <c:pt idx="0">
                  <c:v>33.872825889275056</c:v>
                </c:pt>
                <c:pt idx="1">
                  <c:v>43.550776143354092</c:v>
                </c:pt>
                <c:pt idx="2">
                  <c:v>36.292313452794573</c:v>
                </c:pt>
                <c:pt idx="3">
                  <c:v>72.584626905589701</c:v>
                </c:pt>
                <c:pt idx="4">
                  <c:v>48.389751270392857</c:v>
                </c:pt>
                <c:pt idx="5">
                  <c:v>96.779502540787632</c:v>
                </c:pt>
                <c:pt idx="6">
                  <c:v>84.682064723187708</c:v>
                </c:pt>
                <c:pt idx="7">
                  <c:v>96.779502540785714</c:v>
                </c:pt>
                <c:pt idx="8">
                  <c:v>145.1692538111794</c:v>
                </c:pt>
                <c:pt idx="9">
                  <c:v>145.1692538111794</c:v>
                </c:pt>
                <c:pt idx="10">
                  <c:v>169.36412944637652</c:v>
                </c:pt>
                <c:pt idx="11">
                  <c:v>205.65644289917108</c:v>
                </c:pt>
                <c:pt idx="12">
                  <c:v>254.04619416956311</c:v>
                </c:pt>
                <c:pt idx="13">
                  <c:v>302.43594543995846</c:v>
                </c:pt>
                <c:pt idx="14">
                  <c:v>266.14363198715728</c:v>
                </c:pt>
                <c:pt idx="15">
                  <c:v>362.92313452795673</c:v>
                </c:pt>
                <c:pt idx="16">
                  <c:v>604.87189087990816</c:v>
                </c:pt>
                <c:pt idx="17">
                  <c:v>362.92313452795452</c:v>
                </c:pt>
                <c:pt idx="18">
                  <c:v>725.84626905590028</c:v>
                </c:pt>
                <c:pt idx="19">
                  <c:v>604.87189087990157</c:v>
                </c:pt>
                <c:pt idx="20">
                  <c:v>846.82064723189023</c:v>
                </c:pt>
                <c:pt idx="21">
                  <c:v>967.79502540786268</c:v>
                </c:pt>
                <c:pt idx="22">
                  <c:v>1088.7694035838394</c:v>
                </c:pt>
                <c:pt idx="23">
                  <c:v>1209.7437817598382</c:v>
                </c:pt>
                <c:pt idx="24">
                  <c:v>1572.6669162877686</c:v>
                </c:pt>
                <c:pt idx="25">
                  <c:v>1693.6412944637716</c:v>
                </c:pt>
                <c:pt idx="26">
                  <c:v>1814.615672639731</c:v>
                </c:pt>
                <c:pt idx="27">
                  <c:v>2419.4875635196763</c:v>
                </c:pt>
                <c:pt idx="28">
                  <c:v>2903.3850762235134</c:v>
                </c:pt>
                <c:pt idx="29">
                  <c:v>2419.4875635197113</c:v>
                </c:pt>
                <c:pt idx="30">
                  <c:v>3629.231345279532</c:v>
                </c:pt>
                <c:pt idx="31">
                  <c:v>3629.2313452794265</c:v>
                </c:pt>
                <c:pt idx="32">
                  <c:v>4838.9751270393172</c:v>
                </c:pt>
                <c:pt idx="33">
                  <c:v>4838.9751270394581</c:v>
                </c:pt>
                <c:pt idx="34">
                  <c:v>6048.7189087989273</c:v>
                </c:pt>
                <c:pt idx="35">
                  <c:v>6048.7189087993138</c:v>
                </c:pt>
                <c:pt idx="36">
                  <c:v>8468.2064723187796</c:v>
                </c:pt>
                <c:pt idx="37">
                  <c:v>8468.2064723187796</c:v>
                </c:pt>
                <c:pt idx="38">
                  <c:v>9677.9502540785652</c:v>
                </c:pt>
                <c:pt idx="39">
                  <c:v>10887.69403583842</c:v>
                </c:pt>
                <c:pt idx="40">
                  <c:v>12097.437817598347</c:v>
                </c:pt>
                <c:pt idx="41">
                  <c:v>15726.669162877703</c:v>
                </c:pt>
                <c:pt idx="42">
                  <c:v>15726.669162877984</c:v>
                </c:pt>
                <c:pt idx="43">
                  <c:v>18146.156726397414</c:v>
                </c:pt>
                <c:pt idx="44">
                  <c:v>22985.131853436276</c:v>
                </c:pt>
                <c:pt idx="45">
                  <c:v>20565.644289918673</c:v>
                </c:pt>
                <c:pt idx="46">
                  <c:v>24194.875635195149</c:v>
                </c:pt>
                <c:pt idx="47">
                  <c:v>36292.313452794268</c:v>
                </c:pt>
                <c:pt idx="48">
                  <c:v>24194.875635197677</c:v>
                </c:pt>
                <c:pt idx="49">
                  <c:v>48389.75127039339</c:v>
                </c:pt>
                <c:pt idx="50">
                  <c:v>36292.313452793984</c:v>
                </c:pt>
                <c:pt idx="51">
                  <c:v>48389.751270393106</c:v>
                </c:pt>
                <c:pt idx="52">
                  <c:v>48389.751270393666</c:v>
                </c:pt>
                <c:pt idx="53">
                  <c:v>72584.626905590223</c:v>
                </c:pt>
                <c:pt idx="54">
                  <c:v>48389.751270392546</c:v>
                </c:pt>
                <c:pt idx="55">
                  <c:v>84682.064723186806</c:v>
                </c:pt>
                <c:pt idx="56">
                  <c:v>84682.06472319075</c:v>
                </c:pt>
                <c:pt idx="57">
                  <c:v>84682.064723186253</c:v>
                </c:pt>
                <c:pt idx="58">
                  <c:v>96779.502540786212</c:v>
                </c:pt>
                <c:pt idx="59">
                  <c:v>120974.37817598389</c:v>
                </c:pt>
                <c:pt idx="60">
                  <c:v>120974.37817598277</c:v>
                </c:pt>
                <c:pt idx="61">
                  <c:v>145169.25381117821</c:v>
                </c:pt>
                <c:pt idx="62">
                  <c:v>181461.56726397134</c:v>
                </c:pt>
                <c:pt idx="63">
                  <c:v>72584.626905599769</c:v>
                </c:pt>
                <c:pt idx="64">
                  <c:v>241948.75635196327</c:v>
                </c:pt>
                <c:pt idx="65">
                  <c:v>241948.75635195427</c:v>
                </c:pt>
                <c:pt idx="66">
                  <c:v>241948.75635197677</c:v>
                </c:pt>
                <c:pt idx="67">
                  <c:v>120974.37817598163</c:v>
                </c:pt>
                <c:pt idx="68">
                  <c:v>362923.13452795165</c:v>
                </c:pt>
                <c:pt idx="69">
                  <c:v>362923.13452793815</c:v>
                </c:pt>
                <c:pt idx="70">
                  <c:v>241948.75635196778</c:v>
                </c:pt>
                <c:pt idx="71">
                  <c:v>362923.13452795614</c:v>
                </c:pt>
                <c:pt idx="72">
                  <c:v>362923.13452794269</c:v>
                </c:pt>
                <c:pt idx="73">
                  <c:v>483897.51270392654</c:v>
                </c:pt>
                <c:pt idx="74">
                  <c:v>483897.51270395354</c:v>
                </c:pt>
                <c:pt idx="75">
                  <c:v>483897.51270390855</c:v>
                </c:pt>
                <c:pt idx="76">
                  <c:v>517407.4154586884</c:v>
                </c:pt>
                <c:pt idx="77">
                  <c:v>628098.97148969513</c:v>
                </c:pt>
                <c:pt idx="78">
                  <c:v>651084.10334314802</c:v>
                </c:pt>
                <c:pt idx="79">
                  <c:v>705280.62476598506</c:v>
                </c:pt>
                <c:pt idx="80">
                  <c:v>762864.42877774721</c:v>
                </c:pt>
                <c:pt idx="81">
                  <c:v>824319.41289114312</c:v>
                </c:pt>
                <c:pt idx="82">
                  <c:v>889403.62834981387</c:v>
                </c:pt>
                <c:pt idx="83">
                  <c:v>959084.87017920404</c:v>
                </c:pt>
                <c:pt idx="84">
                  <c:v>1030580.7276811822</c:v>
                </c:pt>
                <c:pt idx="85">
                  <c:v>1109335.0478737822</c:v>
                </c:pt>
                <c:pt idx="86">
                  <c:v>1190387.8812517058</c:v>
                </c:pt>
                <c:pt idx="87">
                  <c:v>1275069.9459748596</c:v>
                </c:pt>
                <c:pt idx="88">
                  <c:v>1365800.7296068498</c:v>
                </c:pt>
                <c:pt idx="89">
                  <c:v>1460160.7445840519</c:v>
                </c:pt>
                <c:pt idx="90">
                  <c:v>1558149.9909065738</c:v>
                </c:pt>
                <c:pt idx="91">
                  <c:v>1662187.9561380944</c:v>
                </c:pt>
                <c:pt idx="92">
                  <c:v>1768645.4089329694</c:v>
                </c:pt>
                <c:pt idx="93">
                  <c:v>1879941.8368545901</c:v>
                </c:pt>
                <c:pt idx="94">
                  <c:v>1997286.9836856409</c:v>
                </c:pt>
                <c:pt idx="95">
                  <c:v>2115841.8742978652</c:v>
                </c:pt>
                <c:pt idx="96">
                  <c:v>2240445.4838192319</c:v>
                </c:pt>
                <c:pt idx="97">
                  <c:v>2368678.3246856667</c:v>
                </c:pt>
                <c:pt idx="98">
                  <c:v>2498120.909334139</c:v>
                </c:pt>
                <c:pt idx="99">
                  <c:v>2634821.9566728906</c:v>
                </c:pt>
                <c:pt idx="100">
                  <c:v>2770313.2602299652</c:v>
                </c:pt>
                <c:pt idx="101">
                  <c:v>2911853.2826960743</c:v>
                </c:pt>
                <c:pt idx="102">
                  <c:v>3055812.7927251062</c:v>
                </c:pt>
                <c:pt idx="103">
                  <c:v>3198562.5589731806</c:v>
                </c:pt>
                <c:pt idx="104">
                  <c:v>3344941.5565657113</c:v>
                </c:pt>
                <c:pt idx="105">
                  <c:v>3493740.0417225319</c:v>
                </c:pt>
                <c:pt idx="106">
                  <c:v>3638909.2955334573</c:v>
                </c:pt>
                <c:pt idx="107">
                  <c:v>3788917.5244719554</c:v>
                </c:pt>
                <c:pt idx="108">
                  <c:v>3934086.7782828808</c:v>
                </c:pt>
                <c:pt idx="109">
                  <c:v>4079256.0320940935</c:v>
                </c:pt>
                <c:pt idx="110">
                  <c:v>4223215.5421236297</c:v>
                </c:pt>
                <c:pt idx="111">
                  <c:v>4359916.5894623809</c:v>
                </c:pt>
                <c:pt idx="112">
                  <c:v>4511134.5621828446</c:v>
                </c:pt>
                <c:pt idx="113">
                  <c:v>4621221.2463223925</c:v>
                </c:pt>
                <c:pt idx="114">
                  <c:v>4754293.0623155367</c:v>
                </c:pt>
                <c:pt idx="115">
                  <c:v>4887364.8783095442</c:v>
                </c:pt>
                <c:pt idx="116">
                  <c:v>4996241.8186688535</c:v>
                </c:pt>
                <c:pt idx="117">
                  <c:v>5080923.8833902981</c:v>
                </c:pt>
                <c:pt idx="118">
                  <c:v>5201898.261568971</c:v>
                </c:pt>
                <c:pt idx="119">
                  <c:v>5286580.3262886889</c:v>
                </c:pt>
                <c:pt idx="120">
                  <c:v>5334970.0775618274</c:v>
                </c:pt>
                <c:pt idx="121">
                  <c:v>5431749.5801014854</c:v>
                </c:pt>
                <c:pt idx="122">
                  <c:v>5443847.0179196978</c:v>
                </c:pt>
                <c:pt idx="123">
                  <c:v>5516431.6448232178</c:v>
                </c:pt>
                <c:pt idx="124">
                  <c:v>5504334.207009322</c:v>
                </c:pt>
                <c:pt idx="125">
                  <c:v>5528529.0826405669</c:v>
                </c:pt>
                <c:pt idx="126">
                  <c:v>5504334.2070075953</c:v>
                </c:pt>
                <c:pt idx="127">
                  <c:v>5480139.3313734718</c:v>
                </c:pt>
                <c:pt idx="128">
                  <c:v>5431749.5800994709</c:v>
                </c:pt>
                <c:pt idx="129">
                  <c:v>5347067.5153794643</c:v>
                </c:pt>
                <c:pt idx="130">
                  <c:v>5274482.8884742176</c:v>
                </c:pt>
                <c:pt idx="131">
                  <c:v>5153508.5102943936</c:v>
                </c:pt>
                <c:pt idx="132">
                  <c:v>5020436.6943055661</c:v>
                </c:pt>
                <c:pt idx="133">
                  <c:v>4863170.0026734062</c:v>
                </c:pt>
                <c:pt idx="134">
                  <c:v>4705903.3110458516</c:v>
                </c:pt>
                <c:pt idx="135">
                  <c:v>4476051.9925101716</c:v>
                </c:pt>
                <c:pt idx="136">
                  <c:v>4270395.5496149464</c:v>
                </c:pt>
                <c:pt idx="137">
                  <c:v>4016349.3554405393</c:v>
                </c:pt>
                <c:pt idx="138">
                  <c:v>3762303.1612730385</c:v>
                </c:pt>
                <c:pt idx="139">
                  <c:v>3447769.7780162017</c:v>
                </c:pt>
                <c:pt idx="140">
                  <c:v>3145333.8325752751</c:v>
                </c:pt>
                <c:pt idx="141">
                  <c:v>2794508.1358655272</c:v>
                </c:pt>
                <c:pt idx="142">
                  <c:v>2455779.8769705384</c:v>
                </c:pt>
                <c:pt idx="143">
                  <c:v>2056564.4289959976</c:v>
                </c:pt>
                <c:pt idx="144">
                  <c:v>1657348.9810076437</c:v>
                </c:pt>
                <c:pt idx="145">
                  <c:v>1233938.6573955268</c:v>
                </c:pt>
                <c:pt idx="146">
                  <c:v>798430.89596289478</c:v>
                </c:pt>
                <c:pt idx="147">
                  <c:v>326630.82107332285</c:v>
                </c:pt>
                <c:pt idx="148">
                  <c:v>-120974.37817637058</c:v>
                </c:pt>
                <c:pt idx="149">
                  <c:v>-641164.20432958426</c:v>
                </c:pt>
                <c:pt idx="150">
                  <c:v>-1112964.2792226092</c:v>
                </c:pt>
                <c:pt idx="151">
                  <c:v>-1657348.981009946</c:v>
                </c:pt>
                <c:pt idx="152">
                  <c:v>-2153343.931531339</c:v>
                </c:pt>
                <c:pt idx="153">
                  <c:v>-2709826.0711403415</c:v>
                </c:pt>
                <c:pt idx="154">
                  <c:v>-3230015.8973027635</c:v>
                </c:pt>
                <c:pt idx="155">
                  <c:v>-3786498.0369071616</c:v>
                </c:pt>
                <c:pt idx="156">
                  <c:v>-4306687.8630626779</c:v>
                </c:pt>
                <c:pt idx="157">
                  <c:v>-4875267.4404956484</c:v>
                </c:pt>
                <c:pt idx="158">
                  <c:v>-5407554.7044647718</c:v>
                </c:pt>
                <c:pt idx="159">
                  <c:v>-5939841.9684419539</c:v>
                </c:pt>
                <c:pt idx="160">
                  <c:v>-6460031.794595167</c:v>
                </c:pt>
                <c:pt idx="161">
                  <c:v>-6992319.0585723491</c:v>
                </c:pt>
                <c:pt idx="162">
                  <c:v>-7500411.4469131054</c:v>
                </c:pt>
                <c:pt idx="163">
                  <c:v>-7984308.9596105302</c:v>
                </c:pt>
                <c:pt idx="164">
                  <c:v>-8456109.0345035549</c:v>
                </c:pt>
                <c:pt idx="165">
                  <c:v>-8927909.1093896739</c:v>
                </c:pt>
                <c:pt idx="166">
                  <c:v>-9363416.8708177023</c:v>
                </c:pt>
                <c:pt idx="167">
                  <c:v>-9774729.756620815</c:v>
                </c:pt>
                <c:pt idx="168">
                  <c:v>-10149750.328963535</c:v>
                </c:pt>
                <c:pt idx="169">
                  <c:v>-10536868.339134827</c:v>
                </c:pt>
                <c:pt idx="170">
                  <c:v>-10863499.160195488</c:v>
                </c:pt>
                <c:pt idx="171">
                  <c:v>-11165935.105645048</c:v>
                </c:pt>
                <c:pt idx="172">
                  <c:v>-11432078.737631911</c:v>
                </c:pt>
                <c:pt idx="173">
                  <c:v>-11686124.931799412</c:v>
                </c:pt>
                <c:pt idx="174">
                  <c:v>-11928073.688152153</c:v>
                </c:pt>
                <c:pt idx="175">
                  <c:v>-11976463.4394204</c:v>
                </c:pt>
                <c:pt idx="176">
                  <c:v>-12218412.195775444</c:v>
                </c:pt>
                <c:pt idx="177">
                  <c:v>-12339386.573950663</c:v>
                </c:pt>
                <c:pt idx="178">
                  <c:v>-12218412.195775444</c:v>
                </c:pt>
                <c:pt idx="179">
                  <c:v>-12460360.952123581</c:v>
                </c:pt>
                <c:pt idx="180">
                  <c:v>-12460360.952128183</c:v>
                </c:pt>
                <c:pt idx="181">
                  <c:v>-12097437.817597922</c:v>
                </c:pt>
                <c:pt idx="182">
                  <c:v>-12339386.573950663</c:v>
                </c:pt>
                <c:pt idx="183">
                  <c:v>-12133730.131051408</c:v>
                </c:pt>
                <c:pt idx="184">
                  <c:v>-11891781.374698667</c:v>
                </c:pt>
                <c:pt idx="185">
                  <c:v>-11734514.683067659</c:v>
                </c:pt>
                <c:pt idx="186">
                  <c:v>-11492565.926721824</c:v>
                </c:pt>
                <c:pt idx="187">
                  <c:v>-11250617.170364479</c:v>
                </c:pt>
                <c:pt idx="188">
                  <c:v>-10936083.787109368</c:v>
                </c:pt>
                <c:pt idx="189">
                  <c:v>-10621550.403851956</c:v>
                </c:pt>
                <c:pt idx="190">
                  <c:v>-10258627.269323995</c:v>
                </c:pt>
                <c:pt idx="191">
                  <c:v>-9871509.2591573074</c:v>
                </c:pt>
                <c:pt idx="192">
                  <c:v>-9472293.8111827653</c:v>
                </c:pt>
                <c:pt idx="193">
                  <c:v>-9036786.0497432277</c:v>
                </c:pt>
                <c:pt idx="194">
                  <c:v>-8577083.4126787744</c:v>
                </c:pt>
                <c:pt idx="195">
                  <c:v>-8117380.7756097177</c:v>
                </c:pt>
                <c:pt idx="196">
                  <c:v>-7621385.8250825694</c:v>
                </c:pt>
                <c:pt idx="197">
                  <c:v>-7113293.4367521731</c:v>
                </c:pt>
                <c:pt idx="198">
                  <c:v>-6605201.0484102648</c:v>
                </c:pt>
                <c:pt idx="199">
                  <c:v>-6085011.222251296</c:v>
                </c:pt>
                <c:pt idx="200">
                  <c:v>-5528529.0826411424</c:v>
                </c:pt>
                <c:pt idx="201">
                  <c:v>-5020436.6943038395</c:v>
                </c:pt>
                <c:pt idx="202">
                  <c:v>-4451857.1168766245</c:v>
                </c:pt>
                <c:pt idx="203">
                  <c:v>-3919569.8529017447</c:v>
                </c:pt>
                <c:pt idx="204">
                  <c:v>-3375185.1511098039</c:v>
                </c:pt>
                <c:pt idx="205">
                  <c:v>-2830800.4493178627</c:v>
                </c:pt>
                <c:pt idx="206">
                  <c:v>-2310610.6231623469</c:v>
                </c:pt>
                <c:pt idx="207">
                  <c:v>-1766225.9213669528</c:v>
                </c:pt>
                <c:pt idx="208">
                  <c:v>-1270230.9708501645</c:v>
                </c:pt>
                <c:pt idx="209">
                  <c:v>-750041.14469119546</c:v>
                </c:pt>
                <c:pt idx="210">
                  <c:v>-266143.6319868642</c:v>
                </c:pt>
                <c:pt idx="211">
                  <c:v>229851.31853683072</c:v>
                </c:pt>
                <c:pt idx="212">
                  <c:v>665359.07996600936</c:v>
                </c:pt>
                <c:pt idx="213">
                  <c:v>1125061.7170339155</c:v>
                </c:pt>
                <c:pt idx="214">
                  <c:v>1560569.478475756</c:v>
                </c:pt>
                <c:pt idx="215">
                  <c:v>1959784.9264468437</c:v>
                </c:pt>
                <c:pt idx="216">
                  <c:v>2346902.9366146829</c:v>
                </c:pt>
                <c:pt idx="217">
                  <c:v>2709826.0711437943</c:v>
                </c:pt>
                <c:pt idx="218">
                  <c:v>3048554.3300341787</c:v>
                </c:pt>
                <c:pt idx="219">
                  <c:v>3387282.5889257141</c:v>
                </c:pt>
                <c:pt idx="220">
                  <c:v>3677621.0965513061</c:v>
                </c:pt>
                <c:pt idx="221">
                  <c:v>3955862.1663552318</c:v>
                </c:pt>
                <c:pt idx="222">
                  <c:v>4197810.922707973</c:v>
                </c:pt>
                <c:pt idx="223">
                  <c:v>4439759.6790578365</c:v>
                </c:pt>
                <c:pt idx="224">
                  <c:v>4633318.6841394538</c:v>
                </c:pt>
                <c:pt idx="225">
                  <c:v>4838975.1270398591</c:v>
                </c:pt>
                <c:pt idx="226">
                  <c:v>4972046.943033291</c:v>
                </c:pt>
                <c:pt idx="227">
                  <c:v>5129313.6346614221</c:v>
                </c:pt>
                <c:pt idx="228">
                  <c:v>5238190.5750195803</c:v>
                </c:pt>
                <c:pt idx="229">
                  <c:v>5347067.5153788887</c:v>
                </c:pt>
                <c:pt idx="230">
                  <c:v>5395457.266648286</c:v>
                </c:pt>
                <c:pt idx="231">
                  <c:v>5468041.8935546838</c:v>
                </c:pt>
                <c:pt idx="232">
                  <c:v>5504334.2070070198</c:v>
                </c:pt>
                <c:pt idx="233">
                  <c:v>5528529.0826422935</c:v>
                </c:pt>
                <c:pt idx="234">
                  <c:v>5504334.2070075953</c:v>
                </c:pt>
                <c:pt idx="235">
                  <c:v>5516431.6448252322</c:v>
                </c:pt>
                <c:pt idx="236">
                  <c:v>5468041.8935549716</c:v>
                </c:pt>
                <c:pt idx="237">
                  <c:v>5431749.5801014854</c:v>
                </c:pt>
                <c:pt idx="238">
                  <c:v>5371262.3910115734</c:v>
                </c:pt>
                <c:pt idx="239">
                  <c:v>5298677.7641109303</c:v>
                </c:pt>
                <c:pt idx="240">
                  <c:v>5213995.6993831545</c:v>
                </c:pt>
                <c:pt idx="241">
                  <c:v>5117216.1968449363</c:v>
                </c:pt>
                <c:pt idx="242">
                  <c:v>5020436.6943029761</c:v>
                </c:pt>
                <c:pt idx="243">
                  <c:v>4911559.753943379</c:v>
                </c:pt>
                <c:pt idx="244">
                  <c:v>4790585.3757704617</c:v>
                </c:pt>
                <c:pt idx="245">
                  <c:v>4657513.5597755909</c:v>
                </c:pt>
                <c:pt idx="246">
                  <c:v>4540168.4129441082</c:v>
                </c:pt>
                <c:pt idx="247">
                  <c:v>4397418.6466969699</c:v>
                </c:pt>
                <c:pt idx="248">
                  <c:v>4260717.5993580744</c:v>
                </c:pt>
                <c:pt idx="249">
                  <c:v>4115548.3455471485</c:v>
                </c:pt>
                <c:pt idx="250">
                  <c:v>3971588.8355171815</c:v>
                </c:pt>
                <c:pt idx="251">
                  <c:v>3825209.8379247226</c:v>
                </c:pt>
                <c:pt idx="252">
                  <c:v>3678830.8403316881</c:v>
                </c:pt>
                <c:pt idx="253">
                  <c:v>3531242.0989569766</c:v>
                </c:pt>
                <c:pt idx="254">
                  <c:v>3382443.6138002998</c:v>
                </c:pt>
                <c:pt idx="255">
                  <c:v>3236064.6162075531</c:v>
                </c:pt>
                <c:pt idx="256">
                  <c:v>3092105.1061783056</c:v>
                </c:pt>
                <c:pt idx="257">
                  <c:v>2948145.5961488415</c:v>
                </c:pt>
                <c:pt idx="258">
                  <c:v>2806605.573682589</c:v>
                </c:pt>
                <c:pt idx="259">
                  <c:v>2669904.5263439808</c:v>
                </c:pt>
                <c:pt idx="260">
                  <c:v>2533203.4790051566</c:v>
                </c:pt>
                <c:pt idx="261">
                  <c:v>2401341.4067931143</c:v>
                </c:pt>
                <c:pt idx="262">
                  <c:v>2271898.8221450741</c:v>
                </c:pt>
                <c:pt idx="263">
                  <c:v>2148504.9564054208</c:v>
                </c:pt>
                <c:pt idx="264">
                  <c:v>2027530.5782295535</c:v>
                </c:pt>
                <c:pt idx="265">
                  <c:v>1908975.6876170053</c:v>
                </c:pt>
                <c:pt idx="266">
                  <c:v>2108583.4116072976</c:v>
                </c:pt>
                <c:pt idx="267">
                  <c:v>510511.87590256444</c:v>
                </c:pt>
                <c:pt idx="268">
                  <c:v>2419487.5635197856</c:v>
                </c:pt>
                <c:pt idx="269">
                  <c:v>2419487.5635196418</c:v>
                </c:pt>
                <c:pt idx="270">
                  <c:v>0</c:v>
                </c:pt>
                <c:pt idx="271">
                  <c:v>2419487.5635196776</c:v>
                </c:pt>
                <c:pt idx="272">
                  <c:v>-3.5971225997855072E-8</c:v>
                </c:pt>
                <c:pt idx="273">
                  <c:v>2419487.5635196236</c:v>
                </c:pt>
                <c:pt idx="274">
                  <c:v>-241948.75635194979</c:v>
                </c:pt>
                <c:pt idx="275">
                  <c:v>1572666.9162878175</c:v>
                </c:pt>
                <c:pt idx="276">
                  <c:v>846820.64723184227</c:v>
                </c:pt>
                <c:pt idx="277">
                  <c:v>846820.64723189618</c:v>
                </c:pt>
                <c:pt idx="278">
                  <c:v>846820.6472318602</c:v>
                </c:pt>
                <c:pt idx="279">
                  <c:v>725846.26905590331</c:v>
                </c:pt>
                <c:pt idx="280">
                  <c:v>604871.89087992848</c:v>
                </c:pt>
                <c:pt idx="281">
                  <c:v>604871.89087991044</c:v>
                </c:pt>
                <c:pt idx="282">
                  <c:v>604871.89087991044</c:v>
                </c:pt>
                <c:pt idx="283">
                  <c:v>483897.51270392654</c:v>
                </c:pt>
                <c:pt idx="284">
                  <c:v>604871.89087992848</c:v>
                </c:pt>
                <c:pt idx="285">
                  <c:v>241948.75635195879</c:v>
                </c:pt>
                <c:pt idx="286">
                  <c:v>483897.51270393556</c:v>
                </c:pt>
                <c:pt idx="287">
                  <c:v>483897.51270391757</c:v>
                </c:pt>
                <c:pt idx="288">
                  <c:v>241948.75635197677</c:v>
                </c:pt>
                <c:pt idx="289">
                  <c:v>241948.75635196778</c:v>
                </c:pt>
                <c:pt idx="290">
                  <c:v>362923.13452794269</c:v>
                </c:pt>
                <c:pt idx="291">
                  <c:v>241948.75635197677</c:v>
                </c:pt>
                <c:pt idx="292">
                  <c:v>120974.3781759659</c:v>
                </c:pt>
                <c:pt idx="293">
                  <c:v>362923.13452796743</c:v>
                </c:pt>
                <c:pt idx="294">
                  <c:v>120974.37817597714</c:v>
                </c:pt>
                <c:pt idx="295">
                  <c:v>193559.00508156791</c:v>
                </c:pt>
                <c:pt idx="296">
                  <c:v>145169.25381118155</c:v>
                </c:pt>
                <c:pt idx="297">
                  <c:v>145169.25381117931</c:v>
                </c:pt>
                <c:pt idx="298">
                  <c:v>133071.81599358047</c:v>
                </c:pt>
                <c:pt idx="299">
                  <c:v>108876.94035838617</c:v>
                </c:pt>
                <c:pt idx="300">
                  <c:v>108876.9403583828</c:v>
                </c:pt>
                <c:pt idx="301">
                  <c:v>84682.064723188494</c:v>
                </c:pt>
                <c:pt idx="302">
                  <c:v>96779.502540787333</c:v>
                </c:pt>
                <c:pt idx="303">
                  <c:v>72584.626905587415</c:v>
                </c:pt>
                <c:pt idx="304">
                  <c:v>60487.189087993065</c:v>
                </c:pt>
                <c:pt idx="305">
                  <c:v>-3435672.3296610476</c:v>
                </c:pt>
                <c:pt idx="306">
                  <c:v>3980057.0342232822</c:v>
                </c:pt>
                <c:pt idx="307">
                  <c:v>8.5891808504947101E-4</c:v>
                </c:pt>
                <c:pt idx="308">
                  <c:v>8.4682064723188872E-4</c:v>
                </c:pt>
                <c:pt idx="309">
                  <c:v>1.0887694035838372E-3</c:v>
                </c:pt>
                <c:pt idx="310">
                  <c:v>1.5726669162877864E-3</c:v>
                </c:pt>
                <c:pt idx="311">
                  <c:v>1.6936412944637523E-3</c:v>
                </c:pt>
                <c:pt idx="312">
                  <c:v>2.4194875635196603E-3</c:v>
                </c:pt>
                <c:pt idx="313">
                  <c:v>2.6614363198716341E-3</c:v>
                </c:pt>
                <c:pt idx="314">
                  <c:v>3.6292313452794865E-3</c:v>
                </c:pt>
                <c:pt idx="315">
                  <c:v>4.3550776143353653E-3</c:v>
                </c:pt>
                <c:pt idx="316">
                  <c:v>4.8389751270392876E-3</c:v>
                </c:pt>
                <c:pt idx="317">
                  <c:v>8.347232094142891E-3</c:v>
                </c:pt>
                <c:pt idx="318">
                  <c:v>7.2584626905589896E-3</c:v>
                </c:pt>
                <c:pt idx="319">
                  <c:v>1.0887694035838351E-2</c:v>
                </c:pt>
                <c:pt idx="320">
                  <c:v>1.2097437817598327E-2</c:v>
                </c:pt>
                <c:pt idx="321">
                  <c:v>1.6936412944637699E-2</c:v>
                </c:pt>
                <c:pt idx="322">
                  <c:v>1.9355900508157081E-2</c:v>
                </c:pt>
                <c:pt idx="323">
                  <c:v>2.5404619416956698E-2</c:v>
                </c:pt>
                <c:pt idx="324">
                  <c:v>2.9033850762235691E-2</c:v>
                </c:pt>
                <c:pt idx="325">
                  <c:v>3.750205723455452E-2</c:v>
                </c:pt>
                <c:pt idx="326">
                  <c:v>4.959949505215322E-2</c:v>
                </c:pt>
                <c:pt idx="327">
                  <c:v>4.7180007488633401E-2</c:v>
                </c:pt>
                <c:pt idx="328">
                  <c:v>7.2584626905589492E-2</c:v>
                </c:pt>
                <c:pt idx="329">
                  <c:v>9.6779502540786086E-2</c:v>
                </c:pt>
                <c:pt idx="330">
                  <c:v>8.4682064723188594E-2</c:v>
                </c:pt>
                <c:pt idx="331">
                  <c:v>0.14516925381117926</c:v>
                </c:pt>
                <c:pt idx="332">
                  <c:v>0.14516925381117951</c:v>
                </c:pt>
                <c:pt idx="333">
                  <c:v>0.19355900508157217</c:v>
                </c:pt>
                <c:pt idx="334">
                  <c:v>0.22985131853436946</c:v>
                </c:pt>
                <c:pt idx="335">
                  <c:v>0.29033850762235691</c:v>
                </c:pt>
                <c:pt idx="336">
                  <c:v>0.33872825889275221</c:v>
                </c:pt>
                <c:pt idx="337">
                  <c:v>0.43550776143353964</c:v>
                </c:pt>
                <c:pt idx="338">
                  <c:v>0.45970263706873571</c:v>
                </c:pt>
                <c:pt idx="339">
                  <c:v>0.72584626905589866</c:v>
                </c:pt>
                <c:pt idx="340">
                  <c:v>0.60487189087990989</c:v>
                </c:pt>
                <c:pt idx="341">
                  <c:v>1.0887694035838373</c:v>
                </c:pt>
                <c:pt idx="342">
                  <c:v>0.96779502540788498</c:v>
                </c:pt>
                <c:pt idx="343">
                  <c:v>1.451692538111776</c:v>
                </c:pt>
                <c:pt idx="344">
                  <c:v>1.4516925381118146</c:v>
                </c:pt>
                <c:pt idx="345">
                  <c:v>2.0565644289916944</c:v>
                </c:pt>
                <c:pt idx="346">
                  <c:v>2.2985131853436807</c:v>
                </c:pt>
                <c:pt idx="347">
                  <c:v>2.9033850762235689</c:v>
                </c:pt>
                <c:pt idx="348">
                  <c:v>3.3872825889275586</c:v>
                </c:pt>
                <c:pt idx="349">
                  <c:v>4.2341032361593989</c:v>
                </c:pt>
                <c:pt idx="350">
                  <c:v>5.0809238833912476</c:v>
                </c:pt>
                <c:pt idx="351">
                  <c:v>4.8389751270392791</c:v>
                </c:pt>
                <c:pt idx="352">
                  <c:v>7.2584626905591412</c:v>
                </c:pt>
                <c:pt idx="353">
                  <c:v>9.6779502540784552</c:v>
                </c:pt>
                <c:pt idx="354">
                  <c:v>8.468206472318867</c:v>
                </c:pt>
                <c:pt idx="355">
                  <c:v>13.307181599358078</c:v>
                </c:pt>
                <c:pt idx="356">
                  <c:v>13.307181599358179</c:v>
                </c:pt>
                <c:pt idx="357">
                  <c:v>18.146156726397287</c:v>
                </c:pt>
                <c:pt idx="358">
                  <c:v>19.355900508157529</c:v>
                </c:pt>
                <c:pt idx="359">
                  <c:v>-858.91808504947869</c:v>
                </c:pt>
                <c:pt idx="360">
                  <c:v>5.6753411983794444E-3</c:v>
                </c:pt>
              </c:numCache>
            </c:numRef>
          </c:yVal>
          <c:smooth val="1"/>
          <c:extLst>
            <c:ext xmlns:c16="http://schemas.microsoft.com/office/drawing/2014/chart" uri="{C3380CC4-5D6E-409C-BE32-E72D297353CC}">
              <c16:uniqueId val="{00000002-359C-4AC1-A63F-A9242D211053}"/>
            </c:ext>
          </c:extLst>
        </c:ser>
        <c:ser>
          <c:idx val="2"/>
          <c:order val="3"/>
          <c:tx>
            <c:v>Acceleration @ 8000 rpm</c:v>
          </c:tx>
          <c:spPr>
            <a:ln w="12700">
              <a:solidFill>
                <a:srgbClr val="00ABEA"/>
              </a:solidFill>
              <a:prstDash val="solid"/>
            </a:ln>
          </c:spPr>
          <c:marker>
            <c:symbol val="x"/>
            <c:size val="5"/>
            <c:spPr>
              <a:noFill/>
              <a:ln>
                <a:solidFill>
                  <a:srgbClr val="00ABEA"/>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(Inlet)'!$O$3:$O$363</c:f>
              <c:numCache>
                <c:formatCode>0.00E+00</c:formatCode>
                <c:ptCount val="361"/>
                <c:pt idx="0">
                  <c:v>60.21835713648899</c:v>
                </c:pt>
                <c:pt idx="1">
                  <c:v>77.423602032629503</c:v>
                </c:pt>
                <c:pt idx="2">
                  <c:v>64.519668360523681</c:v>
                </c:pt>
                <c:pt idx="3">
                  <c:v>129.03933672104836</c:v>
                </c:pt>
                <c:pt idx="4">
                  <c:v>86.026224480698417</c:v>
                </c:pt>
                <c:pt idx="5">
                  <c:v>172.05244896140024</c:v>
                </c:pt>
                <c:pt idx="6">
                  <c:v>150.54589284122258</c:v>
                </c:pt>
                <c:pt idx="7">
                  <c:v>172.05244896139683</c:v>
                </c:pt>
                <c:pt idx="8">
                  <c:v>258.07867344209672</c:v>
                </c:pt>
                <c:pt idx="9">
                  <c:v>258.07867344209672</c:v>
                </c:pt>
                <c:pt idx="10">
                  <c:v>301.09178568244715</c:v>
                </c:pt>
                <c:pt idx="11">
                  <c:v>365.61145404297082</c:v>
                </c:pt>
                <c:pt idx="12">
                  <c:v>451.63767852366777</c:v>
                </c:pt>
                <c:pt idx="13">
                  <c:v>537.66390300437058</c:v>
                </c:pt>
                <c:pt idx="14">
                  <c:v>473.14423464383515</c:v>
                </c:pt>
                <c:pt idx="15">
                  <c:v>645.19668360525634</c:v>
                </c:pt>
                <c:pt idx="16">
                  <c:v>1075.3278060087255</c:v>
                </c:pt>
                <c:pt idx="17">
                  <c:v>645.19668360525247</c:v>
                </c:pt>
                <c:pt idx="18">
                  <c:v>1290.3933672104893</c:v>
                </c:pt>
                <c:pt idx="19">
                  <c:v>1075.3278060087139</c:v>
                </c:pt>
                <c:pt idx="20">
                  <c:v>1505.4589284122494</c:v>
                </c:pt>
                <c:pt idx="21">
                  <c:v>1720.5244896139779</c:v>
                </c:pt>
                <c:pt idx="22">
                  <c:v>1935.5900508157144</c:v>
                </c:pt>
                <c:pt idx="23">
                  <c:v>2150.6556120174901</c:v>
                </c:pt>
                <c:pt idx="24">
                  <c:v>2795.8522956226998</c:v>
                </c:pt>
                <c:pt idx="25">
                  <c:v>3010.9178568244829</c:v>
                </c:pt>
                <c:pt idx="26">
                  <c:v>3225.9834180261882</c:v>
                </c:pt>
                <c:pt idx="27">
                  <c:v>4301.3112240349801</c:v>
                </c:pt>
                <c:pt idx="28">
                  <c:v>5161.5734688418015</c:v>
                </c:pt>
                <c:pt idx="29">
                  <c:v>4301.3112240350429</c:v>
                </c:pt>
                <c:pt idx="30">
                  <c:v>6451.9668360525011</c:v>
                </c:pt>
                <c:pt idx="31">
                  <c:v>6451.9668360523137</c:v>
                </c:pt>
                <c:pt idx="32">
                  <c:v>8602.6224480698984</c:v>
                </c:pt>
                <c:pt idx="33">
                  <c:v>8602.6224480701476</c:v>
                </c:pt>
                <c:pt idx="34">
                  <c:v>10753.278060086983</c:v>
                </c:pt>
                <c:pt idx="35">
                  <c:v>10753.278060087669</c:v>
                </c:pt>
                <c:pt idx="36">
                  <c:v>15054.589284122274</c:v>
                </c:pt>
                <c:pt idx="37">
                  <c:v>15054.589284122274</c:v>
                </c:pt>
                <c:pt idx="38">
                  <c:v>17205.244896139669</c:v>
                </c:pt>
                <c:pt idx="39">
                  <c:v>19355.900508157192</c:v>
                </c:pt>
                <c:pt idx="40">
                  <c:v>21506.556120174839</c:v>
                </c:pt>
                <c:pt idx="41">
                  <c:v>27958.522956227029</c:v>
                </c:pt>
                <c:pt idx="42">
                  <c:v>27958.522956227527</c:v>
                </c:pt>
                <c:pt idx="43">
                  <c:v>32259.834180262071</c:v>
                </c:pt>
                <c:pt idx="44">
                  <c:v>40862.456628331158</c:v>
                </c:pt>
                <c:pt idx="45">
                  <c:v>36561.145404299859</c:v>
                </c:pt>
                <c:pt idx="46">
                  <c:v>43013.112240346927</c:v>
                </c:pt>
                <c:pt idx="47">
                  <c:v>64519.668360523145</c:v>
                </c:pt>
                <c:pt idx="48">
                  <c:v>43013.112240351424</c:v>
                </c:pt>
                <c:pt idx="49">
                  <c:v>86026.224480699355</c:v>
                </c:pt>
                <c:pt idx="50">
                  <c:v>64519.668360522643</c:v>
                </c:pt>
                <c:pt idx="51">
                  <c:v>86026.22448069886</c:v>
                </c:pt>
                <c:pt idx="52">
                  <c:v>86026.22448069985</c:v>
                </c:pt>
                <c:pt idx="53">
                  <c:v>129039.33672104929</c:v>
                </c:pt>
                <c:pt idx="54">
                  <c:v>86026.224480697856</c:v>
                </c:pt>
                <c:pt idx="55">
                  <c:v>150545.89284122101</c:v>
                </c:pt>
                <c:pt idx="56">
                  <c:v>150545.89284122799</c:v>
                </c:pt>
                <c:pt idx="57">
                  <c:v>150545.89284121999</c:v>
                </c:pt>
                <c:pt idx="58">
                  <c:v>172052.44896139772</c:v>
                </c:pt>
                <c:pt idx="59">
                  <c:v>215065.56120174914</c:v>
                </c:pt>
                <c:pt idx="60">
                  <c:v>215065.56120174713</c:v>
                </c:pt>
                <c:pt idx="61">
                  <c:v>258078.67344209456</c:v>
                </c:pt>
                <c:pt idx="62">
                  <c:v>322598.34180261573</c:v>
                </c:pt>
                <c:pt idx="63">
                  <c:v>129039.33672106627</c:v>
                </c:pt>
                <c:pt idx="64">
                  <c:v>430131.1224034903</c:v>
                </c:pt>
                <c:pt idx="65">
                  <c:v>430131.12240347429</c:v>
                </c:pt>
                <c:pt idx="66">
                  <c:v>430131.12240351428</c:v>
                </c:pt>
                <c:pt idx="67">
                  <c:v>215065.56120174515</c:v>
                </c:pt>
                <c:pt idx="68">
                  <c:v>645196.68360524741</c:v>
                </c:pt>
                <c:pt idx="69">
                  <c:v>645196.68360522343</c:v>
                </c:pt>
                <c:pt idx="70">
                  <c:v>430131.12240349827</c:v>
                </c:pt>
                <c:pt idx="71">
                  <c:v>645196.68360525544</c:v>
                </c:pt>
                <c:pt idx="72">
                  <c:v>645196.68360523146</c:v>
                </c:pt>
                <c:pt idx="73">
                  <c:v>860262.2448069806</c:v>
                </c:pt>
                <c:pt idx="74">
                  <c:v>860262.24480702856</c:v>
                </c:pt>
                <c:pt idx="75">
                  <c:v>860262.24480694858</c:v>
                </c:pt>
                <c:pt idx="76">
                  <c:v>919835.40525989048</c:v>
                </c:pt>
                <c:pt idx="77">
                  <c:v>1116620.3937594581</c:v>
                </c:pt>
                <c:pt idx="78">
                  <c:v>1157482.8503878186</c:v>
                </c:pt>
                <c:pt idx="79">
                  <c:v>1253832.2218061958</c:v>
                </c:pt>
                <c:pt idx="80">
                  <c:v>1356203.4289382172</c:v>
                </c:pt>
                <c:pt idx="81">
                  <c:v>1465456.7340286989</c:v>
                </c:pt>
                <c:pt idx="82">
                  <c:v>1581162.0059552246</c:v>
                </c:pt>
                <c:pt idx="83">
                  <c:v>1705039.7692074738</c:v>
                </c:pt>
                <c:pt idx="84">
                  <c:v>1832143.5158776573</c:v>
                </c:pt>
                <c:pt idx="85">
                  <c:v>1972151.1962200573</c:v>
                </c:pt>
                <c:pt idx="86">
                  <c:v>2116245.1222252548</c:v>
                </c:pt>
                <c:pt idx="87">
                  <c:v>2266791.0150664169</c:v>
                </c:pt>
                <c:pt idx="88">
                  <c:v>2428090.1859677327</c:v>
                </c:pt>
                <c:pt idx="89">
                  <c:v>2595841.3237049812</c:v>
                </c:pt>
                <c:pt idx="90">
                  <c:v>2770044.4282783535</c:v>
                </c:pt>
                <c:pt idx="91">
                  <c:v>2955000.8109121677</c:v>
                </c:pt>
                <c:pt idx="92">
                  <c:v>3144258.5047697234</c:v>
                </c:pt>
                <c:pt idx="93">
                  <c:v>3342118.8210748271</c:v>
                </c:pt>
                <c:pt idx="94">
                  <c:v>3550732.4154411391</c:v>
                </c:pt>
                <c:pt idx="95">
                  <c:v>3761496.665418427</c:v>
                </c:pt>
                <c:pt idx="96">
                  <c:v>3983014.1934564123</c:v>
                </c:pt>
                <c:pt idx="97">
                  <c:v>4210983.6883300748</c:v>
                </c:pt>
                <c:pt idx="98">
                  <c:v>4441103.8388162469</c:v>
                </c:pt>
                <c:pt idx="99">
                  <c:v>4684127.9229740277</c:v>
                </c:pt>
                <c:pt idx="100">
                  <c:v>4925001.3515199386</c:v>
                </c:pt>
                <c:pt idx="101">
                  <c:v>5176628.0581263546</c:v>
                </c:pt>
                <c:pt idx="102">
                  <c:v>5432556.0759557448</c:v>
                </c:pt>
                <c:pt idx="103">
                  <c:v>5686333.438174543</c:v>
                </c:pt>
                <c:pt idx="104">
                  <c:v>5946562.7672279309</c:v>
                </c:pt>
                <c:pt idx="105">
                  <c:v>6211093.4075067239</c:v>
                </c:pt>
                <c:pt idx="106">
                  <c:v>6469172.0809483686</c:v>
                </c:pt>
                <c:pt idx="107">
                  <c:v>6735853.3768390315</c:v>
                </c:pt>
                <c:pt idx="108">
                  <c:v>6993932.0502806762</c:v>
                </c:pt>
                <c:pt idx="109">
                  <c:v>7252010.7237228332</c:v>
                </c:pt>
                <c:pt idx="110">
                  <c:v>7507938.7415531185</c:v>
                </c:pt>
                <c:pt idx="111">
                  <c:v>7750962.8257109001</c:v>
                </c:pt>
                <c:pt idx="112">
                  <c:v>8019794.777213946</c:v>
                </c:pt>
                <c:pt idx="113">
                  <c:v>8215504.4379064748</c:v>
                </c:pt>
                <c:pt idx="114">
                  <c:v>8452076.5552276205</c:v>
                </c:pt>
                <c:pt idx="115">
                  <c:v>8688648.6725503001</c:v>
                </c:pt>
                <c:pt idx="116">
                  <c:v>8882207.6776335165</c:v>
                </c:pt>
                <c:pt idx="117">
                  <c:v>9032753.5704716407</c:v>
                </c:pt>
                <c:pt idx="118">
                  <c:v>9247819.1316781696</c:v>
                </c:pt>
                <c:pt idx="119">
                  <c:v>9398365.024513226</c:v>
                </c:pt>
                <c:pt idx="120">
                  <c:v>9484391.248998804</c:v>
                </c:pt>
                <c:pt idx="121">
                  <c:v>9656443.6979581956</c:v>
                </c:pt>
                <c:pt idx="122">
                  <c:v>9677950.254079463</c:v>
                </c:pt>
                <c:pt idx="123">
                  <c:v>9806989.590796832</c:v>
                </c:pt>
                <c:pt idx="124">
                  <c:v>9785483.0346832387</c:v>
                </c:pt>
                <c:pt idx="125">
                  <c:v>9828496.1469165646</c:v>
                </c:pt>
                <c:pt idx="126">
                  <c:v>9785483.0346801691</c:v>
                </c:pt>
                <c:pt idx="127">
                  <c:v>9742469.9224417284</c:v>
                </c:pt>
                <c:pt idx="128">
                  <c:v>9656443.6979546137</c:v>
                </c:pt>
                <c:pt idx="129">
                  <c:v>9505897.8051190488</c:v>
                </c:pt>
                <c:pt idx="130">
                  <c:v>9376858.4683986083</c:v>
                </c:pt>
                <c:pt idx="131">
                  <c:v>9161792.9071900342</c:v>
                </c:pt>
                <c:pt idx="132">
                  <c:v>8925220.7898765616</c:v>
                </c:pt>
                <c:pt idx="133">
                  <c:v>8645635.5603082776</c:v>
                </c:pt>
                <c:pt idx="134">
                  <c:v>8366050.3307481799</c:v>
                </c:pt>
                <c:pt idx="135">
                  <c:v>7957425.7644625278</c:v>
                </c:pt>
                <c:pt idx="136">
                  <c:v>7591814.3104265714</c:v>
                </c:pt>
                <c:pt idx="137">
                  <c:v>7140176.6318942923</c:v>
                </c:pt>
                <c:pt idx="138">
                  <c:v>6688538.9533742908</c:v>
                </c:pt>
                <c:pt idx="139">
                  <c:v>6129368.4942510249</c:v>
                </c:pt>
                <c:pt idx="140">
                  <c:v>5591704.5912449341</c:v>
                </c:pt>
                <c:pt idx="141">
                  <c:v>4968014.4637609376</c:v>
                </c:pt>
                <c:pt idx="142">
                  <c:v>4365830.8923920682</c:v>
                </c:pt>
                <c:pt idx="143">
                  <c:v>3656114.5404373291</c:v>
                </c:pt>
                <c:pt idx="144">
                  <c:v>2946398.1884580334</c:v>
                </c:pt>
                <c:pt idx="145">
                  <c:v>2193668.7242587139</c:v>
                </c:pt>
                <c:pt idx="146">
                  <c:v>1419432.703934035</c:v>
                </c:pt>
                <c:pt idx="147">
                  <c:v>580677.01524146285</c:v>
                </c:pt>
                <c:pt idx="148">
                  <c:v>-215065.56120243657</c:v>
                </c:pt>
                <c:pt idx="149">
                  <c:v>-1139847.4743637051</c:v>
                </c:pt>
                <c:pt idx="150">
                  <c:v>-1978603.1630624165</c:v>
                </c:pt>
                <c:pt idx="151">
                  <c:v>-2946398.1884621261</c:v>
                </c:pt>
                <c:pt idx="152">
                  <c:v>-3828166.9893890466</c:v>
                </c:pt>
                <c:pt idx="153">
                  <c:v>-4817468.5709161619</c:v>
                </c:pt>
                <c:pt idx="154">
                  <c:v>-5742250.484093802</c:v>
                </c:pt>
                <c:pt idx="155">
                  <c:v>-6731552.0656127315</c:v>
                </c:pt>
                <c:pt idx="156">
                  <c:v>-7656333.9787780931</c:v>
                </c:pt>
                <c:pt idx="157">
                  <c:v>-8667142.1164367069</c:v>
                </c:pt>
                <c:pt idx="158">
                  <c:v>-9613430.5857151505</c:v>
                </c:pt>
                <c:pt idx="159">
                  <c:v>-10559719.055007918</c:v>
                </c:pt>
                <c:pt idx="160">
                  <c:v>-11484500.968169186</c:v>
                </c:pt>
                <c:pt idx="161">
                  <c:v>-12430789.437461954</c:v>
                </c:pt>
                <c:pt idx="162">
                  <c:v>-13334064.794512188</c:v>
                </c:pt>
                <c:pt idx="163">
                  <c:v>-14194327.039307609</c:v>
                </c:pt>
                <c:pt idx="164">
                  <c:v>-15033082.72800632</c:v>
                </c:pt>
                <c:pt idx="165">
                  <c:v>-15871838.416692754</c:v>
                </c:pt>
                <c:pt idx="166">
                  <c:v>-16646074.437009247</c:v>
                </c:pt>
                <c:pt idx="167">
                  <c:v>-17377297.34510367</c:v>
                </c:pt>
                <c:pt idx="168">
                  <c:v>-18044000.584824063</c:v>
                </c:pt>
                <c:pt idx="169">
                  <c:v>-18732210.380684137</c:v>
                </c:pt>
                <c:pt idx="170">
                  <c:v>-19312887.395903088</c:v>
                </c:pt>
                <c:pt idx="171">
                  <c:v>-19850551.298924528</c:v>
                </c:pt>
                <c:pt idx="172">
                  <c:v>-20323695.533567842</c:v>
                </c:pt>
                <c:pt idx="173">
                  <c:v>-20775333.212087844</c:v>
                </c:pt>
                <c:pt idx="174">
                  <c:v>-21205464.334492717</c:v>
                </c:pt>
                <c:pt idx="175">
                  <c:v>-21291490.558969598</c:v>
                </c:pt>
                <c:pt idx="176">
                  <c:v>-21721621.681378566</c:v>
                </c:pt>
                <c:pt idx="177">
                  <c:v>-21936687.242578954</c:v>
                </c:pt>
                <c:pt idx="178">
                  <c:v>-21721621.681378566</c:v>
                </c:pt>
                <c:pt idx="179">
                  <c:v>-22151752.803775251</c:v>
                </c:pt>
                <c:pt idx="180">
                  <c:v>-22151752.803783439</c:v>
                </c:pt>
                <c:pt idx="181">
                  <c:v>-21506556.120174084</c:v>
                </c:pt>
                <c:pt idx="182">
                  <c:v>-21936687.242578954</c:v>
                </c:pt>
                <c:pt idx="183">
                  <c:v>-21571075.788535837</c:v>
                </c:pt>
                <c:pt idx="184">
                  <c:v>-21140944.666130964</c:v>
                </c:pt>
                <c:pt idx="185">
                  <c:v>-20861359.436564725</c:v>
                </c:pt>
                <c:pt idx="186">
                  <c:v>-20431228.31417213</c:v>
                </c:pt>
                <c:pt idx="187">
                  <c:v>-20001097.191759072</c:v>
                </c:pt>
                <c:pt idx="188">
                  <c:v>-19441926.732638877</c:v>
                </c:pt>
                <c:pt idx="189">
                  <c:v>-18882756.273514587</c:v>
                </c:pt>
                <c:pt idx="190">
                  <c:v>-18237559.589909323</c:v>
                </c:pt>
                <c:pt idx="191">
                  <c:v>-17549349.794057433</c:v>
                </c:pt>
                <c:pt idx="192">
                  <c:v>-16839633.442102697</c:v>
                </c:pt>
                <c:pt idx="193">
                  <c:v>-16065397.421765737</c:v>
                </c:pt>
                <c:pt idx="194">
                  <c:v>-15248148.28920671</c:v>
                </c:pt>
                <c:pt idx="195">
                  <c:v>-14430899.156639498</c:v>
                </c:pt>
                <c:pt idx="196">
                  <c:v>-13549130.355702346</c:v>
                </c:pt>
                <c:pt idx="197">
                  <c:v>-12645854.99867053</c:v>
                </c:pt>
                <c:pt idx="198">
                  <c:v>-11742579.64161825</c:v>
                </c:pt>
                <c:pt idx="199">
                  <c:v>-10817797.728446748</c:v>
                </c:pt>
                <c:pt idx="200">
                  <c:v>-9828496.1469175871</c:v>
                </c:pt>
                <c:pt idx="201">
                  <c:v>-8925220.789873492</c:v>
                </c:pt>
                <c:pt idx="202">
                  <c:v>-7914412.6522251097</c:v>
                </c:pt>
                <c:pt idx="203">
                  <c:v>-6968124.1829364356</c:v>
                </c:pt>
                <c:pt idx="204">
                  <c:v>-6000329.1575285401</c:v>
                </c:pt>
                <c:pt idx="205">
                  <c:v>-5032534.1321206456</c:v>
                </c:pt>
                <c:pt idx="206">
                  <c:v>-4107752.218955284</c:v>
                </c:pt>
                <c:pt idx="207">
                  <c:v>-3139957.1935412497</c:v>
                </c:pt>
                <c:pt idx="208">
                  <c:v>-2258188.3926225146</c:v>
                </c:pt>
                <c:pt idx="209">
                  <c:v>-1333406.4794510142</c:v>
                </c:pt>
                <c:pt idx="210">
                  <c:v>-473144.23464331415</c:v>
                </c:pt>
                <c:pt idx="211">
                  <c:v>408624.56628769904</c:v>
                </c:pt>
                <c:pt idx="212">
                  <c:v>1182860.586606239</c:v>
                </c:pt>
                <c:pt idx="213">
                  <c:v>2000109.7191714053</c:v>
                </c:pt>
                <c:pt idx="214">
                  <c:v>2774345.7395124552</c:v>
                </c:pt>
                <c:pt idx="215">
                  <c:v>3484062.0914610554</c:v>
                </c:pt>
                <c:pt idx="216">
                  <c:v>4172271.8873149916</c:v>
                </c:pt>
                <c:pt idx="217">
                  <c:v>4817468.5709223012</c:v>
                </c:pt>
                <c:pt idx="218">
                  <c:v>5419652.1422829842</c:v>
                </c:pt>
                <c:pt idx="219">
                  <c:v>6021835.7136457143</c:v>
                </c:pt>
                <c:pt idx="220">
                  <c:v>6537993.0605356544</c:v>
                </c:pt>
                <c:pt idx="221">
                  <c:v>7032643.8512981897</c:v>
                </c:pt>
                <c:pt idx="222">
                  <c:v>7462774.9737030631</c:v>
                </c:pt>
                <c:pt idx="223">
                  <c:v>7892906.0961028198</c:v>
                </c:pt>
                <c:pt idx="224">
                  <c:v>8237010.9940256951</c:v>
                </c:pt>
                <c:pt idx="225">
                  <c:v>8602622.4480708614</c:v>
                </c:pt>
                <c:pt idx="226">
                  <c:v>8839194.5653925184</c:v>
                </c:pt>
                <c:pt idx="227">
                  <c:v>9118779.7949536387</c:v>
                </c:pt>
                <c:pt idx="228">
                  <c:v>9312338.800034808</c:v>
                </c:pt>
                <c:pt idx="229">
                  <c:v>9505897.8051180243</c:v>
                </c:pt>
                <c:pt idx="230">
                  <c:v>9591924.0295969527</c:v>
                </c:pt>
                <c:pt idx="231">
                  <c:v>9720963.3663194384</c:v>
                </c:pt>
                <c:pt idx="232">
                  <c:v>9785483.0346791465</c:v>
                </c:pt>
                <c:pt idx="233">
                  <c:v>9828496.1469196323</c:v>
                </c:pt>
                <c:pt idx="234">
                  <c:v>9785483.0346801691</c:v>
                </c:pt>
                <c:pt idx="235">
                  <c:v>9806989.590800412</c:v>
                </c:pt>
                <c:pt idx="236">
                  <c:v>9720963.3663199488</c:v>
                </c:pt>
                <c:pt idx="237">
                  <c:v>9656443.6979581956</c:v>
                </c:pt>
                <c:pt idx="238">
                  <c:v>9548910.9173539076</c:v>
                </c:pt>
                <c:pt idx="239">
                  <c:v>9419871.5806416553</c:v>
                </c:pt>
                <c:pt idx="240">
                  <c:v>9269325.6877922751</c:v>
                </c:pt>
                <c:pt idx="241">
                  <c:v>9097273.2388354409</c:v>
                </c:pt>
                <c:pt idx="242">
                  <c:v>8925220.7898719572</c:v>
                </c:pt>
                <c:pt idx="243">
                  <c:v>8731661.7847882304</c:v>
                </c:pt>
                <c:pt idx="244">
                  <c:v>8516596.223591933</c:v>
                </c:pt>
                <c:pt idx="245">
                  <c:v>8280024.1062677177</c:v>
                </c:pt>
                <c:pt idx="246">
                  <c:v>8071410.5119006373</c:v>
                </c:pt>
                <c:pt idx="247">
                  <c:v>7817633.1496835016</c:v>
                </c:pt>
                <c:pt idx="248">
                  <c:v>7574609.0655254647</c:v>
                </c:pt>
                <c:pt idx="249">
                  <c:v>7316530.39208382</c:v>
                </c:pt>
                <c:pt idx="250">
                  <c:v>7060602.3742527664</c:v>
                </c:pt>
                <c:pt idx="251">
                  <c:v>6800373.0451995069</c:v>
                </c:pt>
                <c:pt idx="252">
                  <c:v>6540143.7161452239</c:v>
                </c:pt>
                <c:pt idx="253">
                  <c:v>6277763.7314790692</c:v>
                </c:pt>
                <c:pt idx="254">
                  <c:v>6013233.0912005333</c:v>
                </c:pt>
                <c:pt idx="255">
                  <c:v>5753003.7621467616</c:v>
                </c:pt>
                <c:pt idx="256">
                  <c:v>5497075.7443169877</c:v>
                </c:pt>
                <c:pt idx="257">
                  <c:v>5241147.72648683</c:v>
                </c:pt>
                <c:pt idx="258">
                  <c:v>4989521.0198801579</c:v>
                </c:pt>
                <c:pt idx="259">
                  <c:v>4746496.9357226323</c:v>
                </c:pt>
                <c:pt idx="260">
                  <c:v>4503472.8515647231</c:v>
                </c:pt>
                <c:pt idx="261">
                  <c:v>4269051.3898544256</c:v>
                </c:pt>
                <c:pt idx="262">
                  <c:v>4038931.2393690203</c:v>
                </c:pt>
                <c:pt idx="263">
                  <c:v>3819564.3669429701</c:v>
                </c:pt>
                <c:pt idx="264">
                  <c:v>3604498.8057414289</c:v>
                </c:pt>
                <c:pt idx="265">
                  <c:v>3393734.555763565</c:v>
                </c:pt>
                <c:pt idx="266">
                  <c:v>3748592.7317463066</c:v>
                </c:pt>
                <c:pt idx="267">
                  <c:v>907576.66827122564</c:v>
                </c:pt>
                <c:pt idx="268">
                  <c:v>4301311.2240351746</c:v>
                </c:pt>
                <c:pt idx="269">
                  <c:v>4301311.2240349185</c:v>
                </c:pt>
                <c:pt idx="270">
                  <c:v>0</c:v>
                </c:pt>
                <c:pt idx="271">
                  <c:v>4301311.2240349827</c:v>
                </c:pt>
                <c:pt idx="272">
                  <c:v>-6.3948846218409017E-8</c:v>
                </c:pt>
                <c:pt idx="273">
                  <c:v>4301311.2240348868</c:v>
                </c:pt>
                <c:pt idx="274">
                  <c:v>-430131.12240346632</c:v>
                </c:pt>
                <c:pt idx="275">
                  <c:v>2795852.2956227865</c:v>
                </c:pt>
                <c:pt idx="276">
                  <c:v>1505458.9284121641</c:v>
                </c:pt>
                <c:pt idx="277">
                  <c:v>1505458.92841226</c:v>
                </c:pt>
                <c:pt idx="278">
                  <c:v>1505458.928412196</c:v>
                </c:pt>
                <c:pt idx="279">
                  <c:v>1290393.3672104948</c:v>
                </c:pt>
                <c:pt idx="280">
                  <c:v>1075327.8060087617</c:v>
                </c:pt>
                <c:pt idx="281">
                  <c:v>1075327.8060087296</c:v>
                </c:pt>
                <c:pt idx="282">
                  <c:v>1075327.8060087296</c:v>
                </c:pt>
                <c:pt idx="283">
                  <c:v>860262.2448069806</c:v>
                </c:pt>
                <c:pt idx="284">
                  <c:v>1075327.8060087617</c:v>
                </c:pt>
                <c:pt idx="285">
                  <c:v>430131.12240348227</c:v>
                </c:pt>
                <c:pt idx="286">
                  <c:v>860262.24480699655</c:v>
                </c:pt>
                <c:pt idx="287">
                  <c:v>860262.24480696453</c:v>
                </c:pt>
                <c:pt idx="288">
                  <c:v>430131.12240351428</c:v>
                </c:pt>
                <c:pt idx="289">
                  <c:v>430131.12240349827</c:v>
                </c:pt>
                <c:pt idx="290">
                  <c:v>645196.68360523146</c:v>
                </c:pt>
                <c:pt idx="291">
                  <c:v>430131.12240351428</c:v>
                </c:pt>
                <c:pt idx="292">
                  <c:v>215065.56120171715</c:v>
                </c:pt>
                <c:pt idx="293">
                  <c:v>645196.68360527535</c:v>
                </c:pt>
                <c:pt idx="294">
                  <c:v>215065.56120173715</c:v>
                </c:pt>
                <c:pt idx="295">
                  <c:v>344104.89792278741</c:v>
                </c:pt>
                <c:pt idx="296">
                  <c:v>258078.67344210055</c:v>
                </c:pt>
                <c:pt idx="297">
                  <c:v>258078.67344209657</c:v>
                </c:pt>
                <c:pt idx="298">
                  <c:v>236572.11732192084</c:v>
                </c:pt>
                <c:pt idx="299">
                  <c:v>193559.00508157542</c:v>
                </c:pt>
                <c:pt idx="300">
                  <c:v>193559.00508156943</c:v>
                </c:pt>
                <c:pt idx="301">
                  <c:v>150545.89284122401</c:v>
                </c:pt>
                <c:pt idx="302">
                  <c:v>172052.4489613997</c:v>
                </c:pt>
                <c:pt idx="303">
                  <c:v>129039.33672104428</c:v>
                </c:pt>
                <c:pt idx="304">
                  <c:v>107532.78060087656</c:v>
                </c:pt>
                <c:pt idx="305">
                  <c:v>-6107861.9193974175</c:v>
                </c:pt>
                <c:pt idx="306">
                  <c:v>7075656.9497302789</c:v>
                </c:pt>
                <c:pt idx="307">
                  <c:v>1.5269654845323929E-3</c:v>
                </c:pt>
                <c:pt idx="308">
                  <c:v>1.5054589284122465E-3</c:v>
                </c:pt>
                <c:pt idx="309">
                  <c:v>1.9355900508157104E-3</c:v>
                </c:pt>
                <c:pt idx="310">
                  <c:v>2.7958522956227313E-3</c:v>
                </c:pt>
                <c:pt idx="311">
                  <c:v>3.0109178568244483E-3</c:v>
                </c:pt>
                <c:pt idx="312">
                  <c:v>4.3013112240349516E-3</c:v>
                </c:pt>
                <c:pt idx="313">
                  <c:v>4.7314423464384602E-3</c:v>
                </c:pt>
                <c:pt idx="314">
                  <c:v>6.45196683605242E-3</c:v>
                </c:pt>
                <c:pt idx="315">
                  <c:v>7.742360203262872E-3</c:v>
                </c:pt>
                <c:pt idx="316">
                  <c:v>8.6026224480698441E-3</c:v>
                </c:pt>
                <c:pt idx="317">
                  <c:v>1.4839523722920696E-2</c:v>
                </c:pt>
                <c:pt idx="318">
                  <c:v>1.2903933672104871E-2</c:v>
                </c:pt>
                <c:pt idx="319">
                  <c:v>1.9355900508157067E-2</c:v>
                </c:pt>
                <c:pt idx="320">
                  <c:v>2.1506556120174804E-2</c:v>
                </c:pt>
                <c:pt idx="321">
                  <c:v>3.0109178568244795E-2</c:v>
                </c:pt>
                <c:pt idx="322">
                  <c:v>3.4410489792279259E-2</c:v>
                </c:pt>
                <c:pt idx="323">
                  <c:v>4.5163767852367462E-2</c:v>
                </c:pt>
                <c:pt idx="324">
                  <c:v>5.1615734688419006E-2</c:v>
                </c:pt>
                <c:pt idx="325">
                  <c:v>6.667032397254137E-2</c:v>
                </c:pt>
                <c:pt idx="326">
                  <c:v>8.8176880092716833E-2</c:v>
                </c:pt>
                <c:pt idx="327">
                  <c:v>8.3875568868681596E-2</c:v>
                </c:pt>
                <c:pt idx="328">
                  <c:v>0.12903933672104798</c:v>
                </c:pt>
                <c:pt idx="329">
                  <c:v>0.17205244896139749</c:v>
                </c:pt>
                <c:pt idx="330">
                  <c:v>0.15054589284122416</c:v>
                </c:pt>
                <c:pt idx="331">
                  <c:v>0.25807867344209645</c:v>
                </c:pt>
                <c:pt idx="332">
                  <c:v>0.25807867344209695</c:v>
                </c:pt>
                <c:pt idx="333">
                  <c:v>0.34410489792279497</c:v>
                </c:pt>
                <c:pt idx="334">
                  <c:v>0.4086245662833235</c:v>
                </c:pt>
                <c:pt idx="335">
                  <c:v>0.51615734688419002</c:v>
                </c:pt>
                <c:pt idx="336">
                  <c:v>0.60218357136489287</c:v>
                </c:pt>
                <c:pt idx="337">
                  <c:v>0.77423602032629268</c:v>
                </c:pt>
                <c:pt idx="338">
                  <c:v>0.81724913256664122</c:v>
                </c:pt>
                <c:pt idx="339">
                  <c:v>1.2903933672104866</c:v>
                </c:pt>
                <c:pt idx="340">
                  <c:v>1.0753278060087286</c:v>
                </c:pt>
                <c:pt idx="341">
                  <c:v>1.9355900508157109</c:v>
                </c:pt>
                <c:pt idx="342">
                  <c:v>1.7205244896140177</c:v>
                </c:pt>
                <c:pt idx="343">
                  <c:v>2.580786734420935</c:v>
                </c:pt>
                <c:pt idx="344">
                  <c:v>2.5807867344210038</c:v>
                </c:pt>
                <c:pt idx="345">
                  <c:v>3.6561145404296789</c:v>
                </c:pt>
                <c:pt idx="346">
                  <c:v>4.0862456628332096</c:v>
                </c:pt>
                <c:pt idx="347">
                  <c:v>5.1615734688419002</c:v>
                </c:pt>
                <c:pt idx="348">
                  <c:v>6.0218357136489935</c:v>
                </c:pt>
                <c:pt idx="349">
                  <c:v>7.527294642061154</c:v>
                </c:pt>
                <c:pt idx="350">
                  <c:v>9.0327535704733304</c:v>
                </c:pt>
                <c:pt idx="351">
                  <c:v>8.6026224480698286</c:v>
                </c:pt>
                <c:pt idx="352">
                  <c:v>12.90393367210514</c:v>
                </c:pt>
                <c:pt idx="353">
                  <c:v>17.205244896139476</c:v>
                </c:pt>
                <c:pt idx="354">
                  <c:v>15.05458928412243</c:v>
                </c:pt>
                <c:pt idx="355">
                  <c:v>23.657211732192138</c:v>
                </c:pt>
                <c:pt idx="356">
                  <c:v>23.657211732192319</c:v>
                </c:pt>
                <c:pt idx="357">
                  <c:v>32.259834180261841</c:v>
                </c:pt>
                <c:pt idx="358">
                  <c:v>34.410489792280046</c:v>
                </c:pt>
                <c:pt idx="359">
                  <c:v>-1526.9654845324064</c:v>
                </c:pt>
                <c:pt idx="360">
                  <c:v>1.008949546378568E-2</c:v>
                </c:pt>
              </c:numCache>
            </c:numRef>
          </c:yVal>
          <c:smooth val="1"/>
          <c:extLst>
            <c:ext xmlns:c16="http://schemas.microsoft.com/office/drawing/2014/chart" uri="{C3380CC4-5D6E-409C-BE32-E72D297353CC}">
              <c16:uniqueId val="{00000003-359C-4AC1-A63F-A9242D211053}"/>
            </c:ext>
          </c:extLst>
        </c:ser>
        <c:ser>
          <c:idx val="3"/>
          <c:order val="4"/>
          <c:tx>
            <c:v>Acceleration @ 10000 rpm</c:v>
          </c:tx>
          <c:spPr>
            <a:ln w="12700">
              <a:solidFill>
                <a:srgbClr val="4600A5"/>
              </a:solidFill>
              <a:prstDash val="solid"/>
            </a:ln>
          </c:spPr>
          <c:marker>
            <c:symbol val="star"/>
            <c:size val="5"/>
            <c:spPr>
              <a:noFill/>
              <a:ln>
                <a:solidFill>
                  <a:srgbClr val="4600A5"/>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(Inlet)'!$P$3:$P$363</c:f>
              <c:numCache>
                <c:formatCode>0.00E+00</c:formatCode>
                <c:ptCount val="361"/>
                <c:pt idx="0">
                  <c:v>94.091183025764039</c:v>
                </c:pt>
                <c:pt idx="1">
                  <c:v>120.97437817598359</c:v>
                </c:pt>
                <c:pt idx="2">
                  <c:v>100.81198181331827</c:v>
                </c:pt>
                <c:pt idx="3">
                  <c:v>201.62396362663804</c:v>
                </c:pt>
                <c:pt idx="4">
                  <c:v>134.41597575109128</c:v>
                </c:pt>
                <c:pt idx="5">
                  <c:v>268.83195150218785</c:v>
                </c:pt>
                <c:pt idx="6">
                  <c:v>235.2279575644103</c:v>
                </c:pt>
                <c:pt idx="7">
                  <c:v>268.83195150218256</c:v>
                </c:pt>
                <c:pt idx="8">
                  <c:v>403.24792725327609</c:v>
                </c:pt>
                <c:pt idx="9">
                  <c:v>403.24792725327609</c:v>
                </c:pt>
                <c:pt idx="10">
                  <c:v>470.45591512882362</c:v>
                </c:pt>
                <c:pt idx="11">
                  <c:v>571.26789694214187</c:v>
                </c:pt>
                <c:pt idx="12">
                  <c:v>705.68387269323091</c:v>
                </c:pt>
                <c:pt idx="13">
                  <c:v>840.09984844432904</c:v>
                </c:pt>
                <c:pt idx="14">
                  <c:v>739.28786663099243</c:v>
                </c:pt>
                <c:pt idx="15">
                  <c:v>1008.1198181332131</c:v>
                </c:pt>
                <c:pt idx="16">
                  <c:v>1680.1996968886335</c:v>
                </c:pt>
                <c:pt idx="17">
                  <c:v>1008.119818133207</c:v>
                </c:pt>
                <c:pt idx="18">
                  <c:v>2016.2396362663897</c:v>
                </c:pt>
                <c:pt idx="19">
                  <c:v>1680.1996968886153</c:v>
                </c:pt>
                <c:pt idx="20">
                  <c:v>2352.2795756441396</c:v>
                </c:pt>
                <c:pt idx="21">
                  <c:v>2688.3195150218407</c:v>
                </c:pt>
                <c:pt idx="22">
                  <c:v>3024.3594543995541</c:v>
                </c:pt>
                <c:pt idx="23">
                  <c:v>3360.3993937773284</c:v>
                </c:pt>
                <c:pt idx="24">
                  <c:v>4368.5192119104686</c:v>
                </c:pt>
                <c:pt idx="25">
                  <c:v>4704.5591512882547</c:v>
                </c:pt>
                <c:pt idx="26">
                  <c:v>5040.599090665919</c:v>
                </c:pt>
                <c:pt idx="27">
                  <c:v>6720.7987875546569</c:v>
                </c:pt>
                <c:pt idx="28">
                  <c:v>8064.9585450653149</c:v>
                </c:pt>
                <c:pt idx="29">
                  <c:v>6720.7987875547542</c:v>
                </c:pt>
                <c:pt idx="30">
                  <c:v>10081.198181332034</c:v>
                </c:pt>
                <c:pt idx="31">
                  <c:v>10081.198181331742</c:v>
                </c:pt>
                <c:pt idx="32">
                  <c:v>13441.597575109216</c:v>
                </c:pt>
                <c:pt idx="33">
                  <c:v>13441.597575109607</c:v>
                </c:pt>
                <c:pt idx="34">
                  <c:v>16801.996968885909</c:v>
                </c:pt>
                <c:pt idx="35">
                  <c:v>16801.996968886982</c:v>
                </c:pt>
                <c:pt idx="36">
                  <c:v>23522.795756441054</c:v>
                </c:pt>
                <c:pt idx="37">
                  <c:v>23522.795756441054</c:v>
                </c:pt>
                <c:pt idx="38">
                  <c:v>26883.195150218235</c:v>
                </c:pt>
                <c:pt idx="39">
                  <c:v>30243.594543995612</c:v>
                </c:pt>
                <c:pt idx="40">
                  <c:v>33603.993937773186</c:v>
                </c:pt>
                <c:pt idx="41">
                  <c:v>43685.192119104729</c:v>
                </c:pt>
                <c:pt idx="42">
                  <c:v>43685.192119105508</c:v>
                </c:pt>
                <c:pt idx="43">
                  <c:v>50405.990906659485</c:v>
                </c:pt>
                <c:pt idx="44">
                  <c:v>63847.58848176743</c:v>
                </c:pt>
                <c:pt idx="45">
                  <c:v>57126.789694218533</c:v>
                </c:pt>
                <c:pt idx="46">
                  <c:v>67207.98787554208</c:v>
                </c:pt>
                <c:pt idx="47">
                  <c:v>100811.98181331741</c:v>
                </c:pt>
                <c:pt idx="48">
                  <c:v>67207.987875549108</c:v>
                </c:pt>
                <c:pt idx="49">
                  <c:v>134415.97575109274</c:v>
                </c:pt>
                <c:pt idx="50">
                  <c:v>100811.98181331663</c:v>
                </c:pt>
                <c:pt idx="51">
                  <c:v>134415.97575109196</c:v>
                </c:pt>
                <c:pt idx="52">
                  <c:v>134415.97575109353</c:v>
                </c:pt>
                <c:pt idx="53">
                  <c:v>201623.96362663951</c:v>
                </c:pt>
                <c:pt idx="54">
                  <c:v>134415.97575109039</c:v>
                </c:pt>
                <c:pt idx="55">
                  <c:v>235227.95756440781</c:v>
                </c:pt>
                <c:pt idx="56">
                  <c:v>235227.95756441873</c:v>
                </c:pt>
                <c:pt idx="57">
                  <c:v>235227.95756440624</c:v>
                </c:pt>
                <c:pt idx="58">
                  <c:v>268831.95150218392</c:v>
                </c:pt>
                <c:pt idx="59">
                  <c:v>336039.93937773304</c:v>
                </c:pt>
                <c:pt idx="60">
                  <c:v>336039.9393777299</c:v>
                </c:pt>
                <c:pt idx="61">
                  <c:v>403247.92725327273</c:v>
                </c:pt>
                <c:pt idx="62">
                  <c:v>504059.90906658705</c:v>
                </c:pt>
                <c:pt idx="63">
                  <c:v>201623.96362666605</c:v>
                </c:pt>
                <c:pt idx="64">
                  <c:v>672079.87875545351</c:v>
                </c:pt>
                <c:pt idx="65">
                  <c:v>672079.8787554286</c:v>
                </c:pt>
                <c:pt idx="66">
                  <c:v>672079.87875549099</c:v>
                </c:pt>
                <c:pt idx="67">
                  <c:v>336039.93937772675</c:v>
                </c:pt>
                <c:pt idx="68">
                  <c:v>1008119.8181331991</c:v>
                </c:pt>
                <c:pt idx="69">
                  <c:v>1008119.8181331616</c:v>
                </c:pt>
                <c:pt idx="70">
                  <c:v>672079.87875546608</c:v>
                </c:pt>
                <c:pt idx="71">
                  <c:v>1008119.8181332116</c:v>
                </c:pt>
                <c:pt idx="72">
                  <c:v>1008119.8181331741</c:v>
                </c:pt>
                <c:pt idx="73">
                  <c:v>1344159.757510907</c:v>
                </c:pt>
                <c:pt idx="74">
                  <c:v>1344159.757510982</c:v>
                </c:pt>
                <c:pt idx="75">
                  <c:v>1344159.7575108572</c:v>
                </c:pt>
                <c:pt idx="76">
                  <c:v>1437242.820718579</c:v>
                </c:pt>
                <c:pt idx="77">
                  <c:v>1744719.3652491532</c:v>
                </c:pt>
                <c:pt idx="78">
                  <c:v>1808566.9537309667</c:v>
                </c:pt>
                <c:pt idx="79">
                  <c:v>1959112.8465721807</c:v>
                </c:pt>
                <c:pt idx="80">
                  <c:v>2119067.8577159643</c:v>
                </c:pt>
                <c:pt idx="81">
                  <c:v>2289776.1469198419</c:v>
                </c:pt>
                <c:pt idx="82">
                  <c:v>2470565.6343050385</c:v>
                </c:pt>
                <c:pt idx="83">
                  <c:v>2664124.6393866781</c:v>
                </c:pt>
                <c:pt idx="84">
                  <c:v>2862724.2435588394</c:v>
                </c:pt>
                <c:pt idx="85">
                  <c:v>3081486.2440938395</c:v>
                </c:pt>
                <c:pt idx="86">
                  <c:v>3306633.0034769611</c:v>
                </c:pt>
                <c:pt idx="87">
                  <c:v>3541860.9610412763</c:v>
                </c:pt>
                <c:pt idx="88">
                  <c:v>3793890.9155745828</c:v>
                </c:pt>
                <c:pt idx="89">
                  <c:v>4056002.0682890331</c:v>
                </c:pt>
                <c:pt idx="90">
                  <c:v>4328194.4191849278</c:v>
                </c:pt>
                <c:pt idx="91">
                  <c:v>4617188.7670502616</c:v>
                </c:pt>
                <c:pt idx="92">
                  <c:v>4912903.9137026928</c:v>
                </c:pt>
                <c:pt idx="93">
                  <c:v>5222060.6579294167</c:v>
                </c:pt>
                <c:pt idx="94">
                  <c:v>5548019.3991267802</c:v>
                </c:pt>
                <c:pt idx="95">
                  <c:v>5877338.5397162922</c:v>
                </c:pt>
                <c:pt idx="96">
                  <c:v>6223459.6772756446</c:v>
                </c:pt>
                <c:pt idx="97">
                  <c:v>6579662.0130157415</c:v>
                </c:pt>
                <c:pt idx="98">
                  <c:v>6939224.7481503859</c:v>
                </c:pt>
                <c:pt idx="99">
                  <c:v>7318949.8796469187</c:v>
                </c:pt>
                <c:pt idx="100">
                  <c:v>7695314.6117499042</c:v>
                </c:pt>
                <c:pt idx="101">
                  <c:v>8088481.3408224285</c:v>
                </c:pt>
                <c:pt idx="102">
                  <c:v>8488368.8686808515</c:v>
                </c:pt>
                <c:pt idx="103">
                  <c:v>8884895.997147724</c:v>
                </c:pt>
                <c:pt idx="104">
                  <c:v>9291504.3237936422</c:v>
                </c:pt>
                <c:pt idx="105">
                  <c:v>9704833.4492292553</c:v>
                </c:pt>
                <c:pt idx="106">
                  <c:v>10108081.376481825</c:v>
                </c:pt>
                <c:pt idx="107">
                  <c:v>10524770.901310988</c:v>
                </c:pt>
                <c:pt idx="108">
                  <c:v>10928018.828563558</c:v>
                </c:pt>
                <c:pt idx="109">
                  <c:v>11331266.755816927</c:v>
                </c:pt>
                <c:pt idx="110">
                  <c:v>11731154.283676747</c:v>
                </c:pt>
                <c:pt idx="111">
                  <c:v>12110879.415173281</c:v>
                </c:pt>
                <c:pt idx="112">
                  <c:v>12530929.33939679</c:v>
                </c:pt>
                <c:pt idx="113">
                  <c:v>12836725.684228867</c:v>
                </c:pt>
                <c:pt idx="114">
                  <c:v>13206369.617543157</c:v>
                </c:pt>
                <c:pt idx="115">
                  <c:v>13576013.550859844</c:v>
                </c:pt>
                <c:pt idx="116">
                  <c:v>13878449.49630237</c:v>
                </c:pt>
                <c:pt idx="117">
                  <c:v>14113677.453861939</c:v>
                </c:pt>
                <c:pt idx="118">
                  <c:v>14449717.393247141</c:v>
                </c:pt>
                <c:pt idx="119">
                  <c:v>14684945.350801915</c:v>
                </c:pt>
                <c:pt idx="120">
                  <c:v>14819361.326560631</c:v>
                </c:pt>
                <c:pt idx="121">
                  <c:v>15088193.27805968</c:v>
                </c:pt>
                <c:pt idx="122">
                  <c:v>15121797.27199916</c:v>
                </c:pt>
                <c:pt idx="123">
                  <c:v>15323421.23562005</c:v>
                </c:pt>
                <c:pt idx="124">
                  <c:v>15289817.24169256</c:v>
                </c:pt>
                <c:pt idx="125">
                  <c:v>15357025.22955713</c:v>
                </c:pt>
                <c:pt idx="126">
                  <c:v>15289817.241687763</c:v>
                </c:pt>
                <c:pt idx="127">
                  <c:v>15222609.2538152</c:v>
                </c:pt>
                <c:pt idx="128">
                  <c:v>15088193.278054085</c:v>
                </c:pt>
                <c:pt idx="129">
                  <c:v>14852965.320498513</c:v>
                </c:pt>
                <c:pt idx="130">
                  <c:v>14651341.356872827</c:v>
                </c:pt>
                <c:pt idx="131">
                  <c:v>14315301.417484427</c:v>
                </c:pt>
                <c:pt idx="132">
                  <c:v>13945657.484182129</c:v>
                </c:pt>
                <c:pt idx="133">
                  <c:v>13508805.562981686</c:v>
                </c:pt>
                <c:pt idx="134">
                  <c:v>13071953.641794031</c:v>
                </c:pt>
                <c:pt idx="135">
                  <c:v>12433477.7569727</c:v>
                </c:pt>
                <c:pt idx="136">
                  <c:v>11862209.860041518</c:v>
                </c:pt>
                <c:pt idx="137">
                  <c:v>11156525.987334831</c:v>
                </c:pt>
                <c:pt idx="138">
                  <c:v>10450842.114647329</c:v>
                </c:pt>
                <c:pt idx="139">
                  <c:v>9577138.272267228</c:v>
                </c:pt>
                <c:pt idx="140">
                  <c:v>8737038.4238202088</c:v>
                </c:pt>
                <c:pt idx="141">
                  <c:v>7762522.5996264648</c:v>
                </c:pt>
                <c:pt idx="142">
                  <c:v>6821610.769362607</c:v>
                </c:pt>
                <c:pt idx="143">
                  <c:v>5712678.9694333272</c:v>
                </c:pt>
                <c:pt idx="144">
                  <c:v>4603747.1694656769</c:v>
                </c:pt>
                <c:pt idx="145">
                  <c:v>3427607.3816542407</c:v>
                </c:pt>
                <c:pt idx="146">
                  <c:v>2217863.5998969297</c:v>
                </c:pt>
                <c:pt idx="147">
                  <c:v>907307.83631478576</c:v>
                </c:pt>
                <c:pt idx="148">
                  <c:v>-336039.93937880715</c:v>
                </c:pt>
                <c:pt idx="149">
                  <c:v>-1781011.6786932894</c:v>
                </c:pt>
                <c:pt idx="150">
                  <c:v>-3091567.442285026</c:v>
                </c:pt>
                <c:pt idx="151">
                  <c:v>-4603747.1694720723</c:v>
                </c:pt>
                <c:pt idx="152">
                  <c:v>-5981510.920920385</c:v>
                </c:pt>
                <c:pt idx="153">
                  <c:v>-7527294.6420565033</c:v>
                </c:pt>
                <c:pt idx="154">
                  <c:v>-8972266.3813965656</c:v>
                </c:pt>
                <c:pt idx="155">
                  <c:v>-10518050.102519894</c:v>
                </c:pt>
                <c:pt idx="156">
                  <c:v>-11963021.84184077</c:v>
                </c:pt>
                <c:pt idx="157">
                  <c:v>-13542409.556932356</c:v>
                </c:pt>
                <c:pt idx="158">
                  <c:v>-15020985.290179923</c:v>
                </c:pt>
                <c:pt idx="159">
                  <c:v>-16499561.023449872</c:v>
                </c:pt>
                <c:pt idx="160">
                  <c:v>-17944532.762764353</c:v>
                </c:pt>
                <c:pt idx="161">
                  <c:v>-19423108.496034302</c:v>
                </c:pt>
                <c:pt idx="162">
                  <c:v>-20834476.241425294</c:v>
                </c:pt>
                <c:pt idx="163">
                  <c:v>-22178635.998918138</c:v>
                </c:pt>
                <c:pt idx="164">
                  <c:v>-23489191.762509875</c:v>
                </c:pt>
                <c:pt idx="165">
                  <c:v>-24799747.526082426</c:v>
                </c:pt>
                <c:pt idx="166">
                  <c:v>-26009491.307826947</c:v>
                </c:pt>
                <c:pt idx="167">
                  <c:v>-27152027.101724487</c:v>
                </c:pt>
                <c:pt idx="168">
                  <c:v>-28193750.913787596</c:v>
                </c:pt>
                <c:pt idx="169">
                  <c:v>-29269078.719818965</c:v>
                </c:pt>
                <c:pt idx="170">
                  <c:v>-30176386.556098577</c:v>
                </c:pt>
                <c:pt idx="171">
                  <c:v>-31016486.404569577</c:v>
                </c:pt>
                <c:pt idx="172">
                  <c:v>-31755774.271199755</c:v>
                </c:pt>
                <c:pt idx="173">
                  <c:v>-32461458.143887255</c:v>
                </c:pt>
                <c:pt idx="174">
                  <c:v>-33133538.02264487</c:v>
                </c:pt>
                <c:pt idx="175">
                  <c:v>-33267953.99839</c:v>
                </c:pt>
                <c:pt idx="176">
                  <c:v>-33940033.877154008</c:v>
                </c:pt>
                <c:pt idx="177">
                  <c:v>-34276073.816529617</c:v>
                </c:pt>
                <c:pt idx="178">
                  <c:v>-33940033.877154008</c:v>
                </c:pt>
                <c:pt idx="179">
                  <c:v>-34612113.755898833</c:v>
                </c:pt>
                <c:pt idx="180">
                  <c:v>-34612113.755911618</c:v>
                </c:pt>
                <c:pt idx="181">
                  <c:v>-33603993.937772006</c:v>
                </c:pt>
                <c:pt idx="182">
                  <c:v>-34276073.816529617</c:v>
                </c:pt>
                <c:pt idx="183">
                  <c:v>-33704805.919587247</c:v>
                </c:pt>
                <c:pt idx="184">
                  <c:v>-33032726.040829629</c:v>
                </c:pt>
                <c:pt idx="185">
                  <c:v>-32595874.119632386</c:v>
                </c:pt>
                <c:pt idx="186">
                  <c:v>-31923794.240893956</c:v>
                </c:pt>
                <c:pt idx="187">
                  <c:v>-31251714.362123549</c:v>
                </c:pt>
                <c:pt idx="188">
                  <c:v>-30378010.519748244</c:v>
                </c:pt>
                <c:pt idx="189">
                  <c:v>-29504306.677366544</c:v>
                </c:pt>
                <c:pt idx="190">
                  <c:v>-28496186.85923332</c:v>
                </c:pt>
                <c:pt idx="191">
                  <c:v>-27420859.05321474</c:v>
                </c:pt>
                <c:pt idx="192">
                  <c:v>-26311927.25328546</c:v>
                </c:pt>
                <c:pt idx="193">
                  <c:v>-25102183.471508965</c:v>
                </c:pt>
                <c:pt idx="194">
                  <c:v>-23825231.701885484</c:v>
                </c:pt>
                <c:pt idx="195">
                  <c:v>-22548279.932249215</c:v>
                </c:pt>
                <c:pt idx="196">
                  <c:v>-21170516.180784915</c:v>
                </c:pt>
                <c:pt idx="197">
                  <c:v>-19759148.435422704</c:v>
                </c:pt>
                <c:pt idx="198">
                  <c:v>-18347780.690028515</c:v>
                </c:pt>
                <c:pt idx="199">
                  <c:v>-16902808.950698044</c:v>
                </c:pt>
                <c:pt idx="200">
                  <c:v>-15357025.229558729</c:v>
                </c:pt>
                <c:pt idx="201">
                  <c:v>-13945657.484177332</c:v>
                </c:pt>
                <c:pt idx="202">
                  <c:v>-12366269.769101733</c:v>
                </c:pt>
                <c:pt idx="203">
                  <c:v>-10887694.035838179</c:v>
                </c:pt>
                <c:pt idx="204">
                  <c:v>-9375514.3086383436</c:v>
                </c:pt>
                <c:pt idx="205">
                  <c:v>-7863334.5814385079</c:v>
                </c:pt>
                <c:pt idx="206">
                  <c:v>-6418362.8421176309</c:v>
                </c:pt>
                <c:pt idx="207">
                  <c:v>-4906183.1149082026</c:v>
                </c:pt>
                <c:pt idx="208">
                  <c:v>-3528419.3634726792</c:v>
                </c:pt>
                <c:pt idx="209">
                  <c:v>-2083447.6241422095</c:v>
                </c:pt>
                <c:pt idx="210">
                  <c:v>-739287.86663017829</c:v>
                </c:pt>
                <c:pt idx="211">
                  <c:v>638475.88482452976</c:v>
                </c:pt>
                <c:pt idx="212">
                  <c:v>1848219.6665722483</c:v>
                </c:pt>
                <c:pt idx="213">
                  <c:v>3125171.4362053205</c:v>
                </c:pt>
                <c:pt idx="214">
                  <c:v>4334915.2179882107</c:v>
                </c:pt>
                <c:pt idx="215">
                  <c:v>5443847.0179078989</c:v>
                </c:pt>
                <c:pt idx="216">
                  <c:v>6519174.823929674</c:v>
                </c:pt>
                <c:pt idx="217">
                  <c:v>7527294.642066096</c:v>
                </c:pt>
                <c:pt idx="218">
                  <c:v>8468206.4723171629</c:v>
                </c:pt>
                <c:pt idx="219">
                  <c:v>9409118.3025714289</c:v>
                </c:pt>
                <c:pt idx="220">
                  <c:v>10215614.157086961</c:v>
                </c:pt>
                <c:pt idx="221">
                  <c:v>10988506.017653421</c:v>
                </c:pt>
                <c:pt idx="222">
                  <c:v>11660585.896411035</c:v>
                </c:pt>
                <c:pt idx="223">
                  <c:v>12332665.775160655</c:v>
                </c:pt>
                <c:pt idx="224">
                  <c:v>12870329.678165149</c:v>
                </c:pt>
                <c:pt idx="225">
                  <c:v>13441597.57511072</c:v>
                </c:pt>
                <c:pt idx="226">
                  <c:v>13811241.508425809</c:v>
                </c:pt>
                <c:pt idx="227">
                  <c:v>14248093.42961506</c:v>
                </c:pt>
                <c:pt idx="228">
                  <c:v>14550529.375054389</c:v>
                </c:pt>
                <c:pt idx="229">
                  <c:v>14852965.320496913</c:v>
                </c:pt>
                <c:pt idx="230">
                  <c:v>14987381.29624524</c:v>
                </c:pt>
                <c:pt idx="231">
                  <c:v>15189005.259874122</c:v>
                </c:pt>
                <c:pt idx="232">
                  <c:v>15289817.241686165</c:v>
                </c:pt>
                <c:pt idx="233">
                  <c:v>15357025.229561927</c:v>
                </c:pt>
                <c:pt idx="234">
                  <c:v>15289817.241687763</c:v>
                </c:pt>
                <c:pt idx="235">
                  <c:v>15323421.235625645</c:v>
                </c:pt>
                <c:pt idx="236">
                  <c:v>15189005.259874921</c:v>
                </c:pt>
                <c:pt idx="237">
                  <c:v>15088193.27805968</c:v>
                </c:pt>
                <c:pt idx="238">
                  <c:v>14920173.308365481</c:v>
                </c:pt>
                <c:pt idx="239">
                  <c:v>14718549.344752586</c:v>
                </c:pt>
                <c:pt idx="240">
                  <c:v>14483321.38717543</c:v>
                </c:pt>
                <c:pt idx="241">
                  <c:v>14214489.435680378</c:v>
                </c:pt>
                <c:pt idx="242">
                  <c:v>13945657.484174933</c:v>
                </c:pt>
                <c:pt idx="243">
                  <c:v>13643221.538731609</c:v>
                </c:pt>
                <c:pt idx="244">
                  <c:v>13307181.599362394</c:v>
                </c:pt>
                <c:pt idx="245">
                  <c:v>12937537.666043308</c:v>
                </c:pt>
                <c:pt idx="246">
                  <c:v>12611578.924844746</c:v>
                </c:pt>
                <c:pt idx="247">
                  <c:v>12215051.796380471</c:v>
                </c:pt>
                <c:pt idx="248">
                  <c:v>11835326.664883539</c:v>
                </c:pt>
                <c:pt idx="249">
                  <c:v>11432078.737630969</c:v>
                </c:pt>
                <c:pt idx="250">
                  <c:v>11032191.209769947</c:v>
                </c:pt>
                <c:pt idx="251">
                  <c:v>10625582.883124229</c:v>
                </c:pt>
                <c:pt idx="252">
                  <c:v>10218974.556476912</c:v>
                </c:pt>
                <c:pt idx="253">
                  <c:v>9809005.8304360453</c:v>
                </c:pt>
                <c:pt idx="254">
                  <c:v>9395676.7050008327</c:v>
                </c:pt>
                <c:pt idx="255">
                  <c:v>8989068.3783543147</c:v>
                </c:pt>
                <c:pt idx="256">
                  <c:v>8589180.8504952919</c:v>
                </c:pt>
                <c:pt idx="257">
                  <c:v>8189293.3226356711</c:v>
                </c:pt>
                <c:pt idx="258">
                  <c:v>7796126.5935627464</c:v>
                </c:pt>
                <c:pt idx="259">
                  <c:v>7416401.4620666131</c:v>
                </c:pt>
                <c:pt idx="260">
                  <c:v>7036676.3305698801</c:v>
                </c:pt>
                <c:pt idx="261">
                  <c:v>6670392.7966475394</c:v>
                </c:pt>
                <c:pt idx="262">
                  <c:v>6310830.0615140945</c:v>
                </c:pt>
                <c:pt idx="263">
                  <c:v>5968069.3233483909</c:v>
                </c:pt>
                <c:pt idx="264">
                  <c:v>5632029.3839709824</c:v>
                </c:pt>
                <c:pt idx="265">
                  <c:v>5302710.2433805708</c:v>
                </c:pt>
                <c:pt idx="266">
                  <c:v>5857176.1433536038</c:v>
                </c:pt>
                <c:pt idx="267">
                  <c:v>1418088.5441737901</c:v>
                </c:pt>
                <c:pt idx="268">
                  <c:v>6720798.7875549598</c:v>
                </c:pt>
                <c:pt idx="269">
                  <c:v>6720798.7875545602</c:v>
                </c:pt>
                <c:pt idx="270">
                  <c:v>0</c:v>
                </c:pt>
                <c:pt idx="271">
                  <c:v>6720798.7875546608</c:v>
                </c:pt>
                <c:pt idx="272">
                  <c:v>-9.9920072216264089E-8</c:v>
                </c:pt>
                <c:pt idx="273">
                  <c:v>6720798.7875545109</c:v>
                </c:pt>
                <c:pt idx="274">
                  <c:v>-672079.87875541614</c:v>
                </c:pt>
                <c:pt idx="275">
                  <c:v>4368519.2119106045</c:v>
                </c:pt>
                <c:pt idx="276">
                  <c:v>2352279.575644006</c:v>
                </c:pt>
                <c:pt idx="277">
                  <c:v>2352279.575644156</c:v>
                </c:pt>
                <c:pt idx="278">
                  <c:v>2352279.5756440563</c:v>
                </c:pt>
                <c:pt idx="279">
                  <c:v>2016239.6362663982</c:v>
                </c:pt>
                <c:pt idx="280">
                  <c:v>1680199.6968886901</c:v>
                </c:pt>
                <c:pt idx="281">
                  <c:v>1680199.6968886401</c:v>
                </c:pt>
                <c:pt idx="282">
                  <c:v>1680199.6968886401</c:v>
                </c:pt>
                <c:pt idx="283">
                  <c:v>1344159.757510907</c:v>
                </c:pt>
                <c:pt idx="284">
                  <c:v>1680199.6968886901</c:v>
                </c:pt>
                <c:pt idx="285">
                  <c:v>672079.87875544105</c:v>
                </c:pt>
                <c:pt idx="286">
                  <c:v>1344159.7575109322</c:v>
                </c:pt>
                <c:pt idx="287">
                  <c:v>1344159.7575108821</c:v>
                </c:pt>
                <c:pt idx="288">
                  <c:v>672079.87875549099</c:v>
                </c:pt>
                <c:pt idx="289">
                  <c:v>672079.87875546608</c:v>
                </c:pt>
                <c:pt idx="290">
                  <c:v>1008119.8181331741</c:v>
                </c:pt>
                <c:pt idx="291">
                  <c:v>672079.87875549099</c:v>
                </c:pt>
                <c:pt idx="292">
                  <c:v>336039.93937768304</c:v>
                </c:pt>
                <c:pt idx="293">
                  <c:v>1008119.8181332428</c:v>
                </c:pt>
                <c:pt idx="294">
                  <c:v>336039.9393777143</c:v>
                </c:pt>
                <c:pt idx="295">
                  <c:v>537663.90300435538</c:v>
                </c:pt>
                <c:pt idx="296">
                  <c:v>403247.92725328211</c:v>
                </c:pt>
                <c:pt idx="297">
                  <c:v>403247.92725327588</c:v>
                </c:pt>
                <c:pt idx="298">
                  <c:v>369643.93331550132</c:v>
                </c:pt>
                <c:pt idx="299">
                  <c:v>302435.94543996156</c:v>
                </c:pt>
                <c:pt idx="300">
                  <c:v>302435.94543995225</c:v>
                </c:pt>
                <c:pt idx="301">
                  <c:v>235227.9575644125</c:v>
                </c:pt>
                <c:pt idx="302">
                  <c:v>268831.95150218706</c:v>
                </c:pt>
                <c:pt idx="303">
                  <c:v>201623.96362663168</c:v>
                </c:pt>
                <c:pt idx="304">
                  <c:v>168019.96968886963</c:v>
                </c:pt>
                <c:pt idx="305">
                  <c:v>-9543534.2490584645</c:v>
                </c:pt>
                <c:pt idx="306">
                  <c:v>11055713.983953562</c:v>
                </c:pt>
                <c:pt idx="307">
                  <c:v>2.385883569581864E-3</c:v>
                </c:pt>
                <c:pt idx="308">
                  <c:v>2.3522795756441353E-3</c:v>
                </c:pt>
                <c:pt idx="309">
                  <c:v>3.0243594543995474E-3</c:v>
                </c:pt>
                <c:pt idx="310">
                  <c:v>4.3685192119105173E-3</c:v>
                </c:pt>
                <c:pt idx="311">
                  <c:v>4.7045591512882004E-3</c:v>
                </c:pt>
                <c:pt idx="312">
                  <c:v>6.7207987875546119E-3</c:v>
                </c:pt>
                <c:pt idx="313">
                  <c:v>7.3928786663100942E-3</c:v>
                </c:pt>
                <c:pt idx="314">
                  <c:v>1.0081198181331907E-2</c:v>
                </c:pt>
                <c:pt idx="315">
                  <c:v>1.2097437817598236E-2</c:v>
                </c:pt>
                <c:pt idx="316">
                  <c:v>1.3441597575109132E-2</c:v>
                </c:pt>
                <c:pt idx="317">
                  <c:v>2.3186755817063587E-2</c:v>
                </c:pt>
                <c:pt idx="318">
                  <c:v>2.016239636266386E-2</c:v>
                </c:pt>
                <c:pt idx="319">
                  <c:v>3.0243594543995417E-2</c:v>
                </c:pt>
                <c:pt idx="320">
                  <c:v>3.3603993937773129E-2</c:v>
                </c:pt>
                <c:pt idx="321">
                  <c:v>4.7045591512882498E-2</c:v>
                </c:pt>
                <c:pt idx="322">
                  <c:v>5.376639030043634E-2</c:v>
                </c:pt>
                <c:pt idx="323">
                  <c:v>7.0568387269324157E-2</c:v>
                </c:pt>
                <c:pt idx="324">
                  <c:v>8.064958545065469E-2</c:v>
                </c:pt>
                <c:pt idx="325">
                  <c:v>0.10417238120709589</c:v>
                </c:pt>
                <c:pt idx="326">
                  <c:v>0.13777637514487004</c:v>
                </c:pt>
                <c:pt idx="327">
                  <c:v>0.13105557635731499</c:v>
                </c:pt>
                <c:pt idx="328">
                  <c:v>0.20162396362663748</c:v>
                </c:pt>
                <c:pt idx="329">
                  <c:v>0.26883195150218359</c:v>
                </c:pt>
                <c:pt idx="330">
                  <c:v>0.23522795756441275</c:v>
                </c:pt>
                <c:pt idx="331">
                  <c:v>0.40324792725327568</c:v>
                </c:pt>
                <c:pt idx="332">
                  <c:v>0.40324792725327646</c:v>
                </c:pt>
                <c:pt idx="333">
                  <c:v>0.53766390300436717</c:v>
                </c:pt>
                <c:pt idx="334">
                  <c:v>0.63847588481769291</c:v>
                </c:pt>
                <c:pt idx="335">
                  <c:v>0.80649585450654693</c:v>
                </c:pt>
                <c:pt idx="336">
                  <c:v>0.94091183025764502</c:v>
                </c:pt>
                <c:pt idx="337">
                  <c:v>1.2097437817598324</c:v>
                </c:pt>
                <c:pt idx="338">
                  <c:v>1.2769517696353769</c:v>
                </c:pt>
                <c:pt idx="339">
                  <c:v>2.0162396362663855</c:v>
                </c:pt>
                <c:pt idx="340">
                  <c:v>1.6801996968886386</c:v>
                </c:pt>
                <c:pt idx="341">
                  <c:v>3.0243594543995482</c:v>
                </c:pt>
                <c:pt idx="342">
                  <c:v>2.6883195150219028</c:v>
                </c:pt>
                <c:pt idx="343">
                  <c:v>4.0324792725327105</c:v>
                </c:pt>
                <c:pt idx="344">
                  <c:v>4.032479272532818</c:v>
                </c:pt>
                <c:pt idx="345">
                  <c:v>5.7126789694213729</c:v>
                </c:pt>
                <c:pt idx="346">
                  <c:v>6.3847588481768902</c:v>
                </c:pt>
                <c:pt idx="347">
                  <c:v>8.0649585450654691</c:v>
                </c:pt>
                <c:pt idx="348">
                  <c:v>9.4091183025765517</c:v>
                </c:pt>
                <c:pt idx="349">
                  <c:v>11.761397878220553</c:v>
                </c:pt>
                <c:pt idx="350">
                  <c:v>14.113677453864577</c:v>
                </c:pt>
                <c:pt idx="351">
                  <c:v>13.441597575109109</c:v>
                </c:pt>
                <c:pt idx="352">
                  <c:v>20.162396362664282</c:v>
                </c:pt>
                <c:pt idx="353">
                  <c:v>26.883195150217929</c:v>
                </c:pt>
                <c:pt idx="354">
                  <c:v>23.522795756441297</c:v>
                </c:pt>
                <c:pt idx="355">
                  <c:v>36.964393331550212</c:v>
                </c:pt>
                <c:pt idx="356">
                  <c:v>36.964393331550497</c:v>
                </c:pt>
                <c:pt idx="357">
                  <c:v>50.405990906659135</c:v>
                </c:pt>
                <c:pt idx="358">
                  <c:v>53.766390300437578</c:v>
                </c:pt>
                <c:pt idx="359">
                  <c:v>-2385.8835695818852</c:v>
                </c:pt>
                <c:pt idx="360">
                  <c:v>1.5764836662165126E-2</c:v>
                </c:pt>
              </c:numCache>
            </c:numRef>
          </c:yVal>
          <c:smooth val="1"/>
          <c:extLst>
            <c:ext xmlns:c16="http://schemas.microsoft.com/office/drawing/2014/chart" uri="{C3380CC4-5D6E-409C-BE32-E72D297353CC}">
              <c16:uniqueId val="{00000004-359C-4AC1-A63F-A9242D211053}"/>
            </c:ext>
          </c:extLst>
        </c:ser>
        <c:ser>
          <c:idx val="4"/>
          <c:order val="5"/>
          <c:tx>
            <c:v>Acceleration @ 12000 rpm</c:v>
          </c:tx>
          <c:spPr>
            <a:ln w="12700">
              <a:solidFill>
                <a:srgbClr val="993300"/>
              </a:solidFill>
              <a:prstDash val="solid"/>
            </a:ln>
          </c:spPr>
          <c:marker>
            <c:symbol val="diamond"/>
            <c:size val="5"/>
            <c:spPr>
              <a:solidFill>
                <a:srgbClr val="993300"/>
              </a:solidFill>
              <a:ln>
                <a:solidFill>
                  <a:srgbClr val="993300"/>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(Inlet)'!$Q$3:$Q$363</c:f>
              <c:numCache>
                <c:formatCode>0.00E+00</c:formatCode>
                <c:ptCount val="361"/>
                <c:pt idx="0">
                  <c:v>135.49130355710022</c:v>
                </c:pt>
                <c:pt idx="1">
                  <c:v>174.20310457341637</c:v>
                </c:pt>
                <c:pt idx="2">
                  <c:v>145.16925381117829</c:v>
                </c:pt>
                <c:pt idx="3">
                  <c:v>290.3385076223588</c:v>
                </c:pt>
                <c:pt idx="4">
                  <c:v>193.55900508157143</c:v>
                </c:pt>
                <c:pt idx="5">
                  <c:v>387.11801016315053</c:v>
                </c:pt>
                <c:pt idx="6">
                  <c:v>338.72825889275083</c:v>
                </c:pt>
                <c:pt idx="7">
                  <c:v>387.11801016314286</c:v>
                </c:pt>
                <c:pt idx="8">
                  <c:v>580.67701524471761</c:v>
                </c:pt>
                <c:pt idx="9">
                  <c:v>580.67701524471761</c:v>
                </c:pt>
                <c:pt idx="10">
                  <c:v>677.45651778550609</c:v>
                </c:pt>
                <c:pt idx="11">
                  <c:v>822.62577159668433</c:v>
                </c:pt>
                <c:pt idx="12">
                  <c:v>1016.1847766782524</c:v>
                </c:pt>
                <c:pt idx="13">
                  <c:v>1209.7437817598338</c:v>
                </c:pt>
                <c:pt idx="14">
                  <c:v>1064.5745279486291</c:v>
                </c:pt>
                <c:pt idx="15">
                  <c:v>1451.6925381118269</c:v>
                </c:pt>
                <c:pt idx="16">
                  <c:v>2419.4875635196327</c:v>
                </c:pt>
                <c:pt idx="17">
                  <c:v>1451.6925381118181</c:v>
                </c:pt>
                <c:pt idx="18">
                  <c:v>2903.3850762236011</c:v>
                </c:pt>
                <c:pt idx="19">
                  <c:v>2419.4875635196063</c:v>
                </c:pt>
                <c:pt idx="20">
                  <c:v>3387.2825889275609</c:v>
                </c:pt>
                <c:pt idx="21">
                  <c:v>3871.1801016314507</c:v>
                </c:pt>
                <c:pt idx="22">
                  <c:v>4355.0776143353578</c:v>
                </c:pt>
                <c:pt idx="23">
                  <c:v>4838.9751270393526</c:v>
                </c:pt>
                <c:pt idx="24">
                  <c:v>6290.6676651510743</c:v>
                </c:pt>
                <c:pt idx="25">
                  <c:v>6774.5651778550864</c:v>
                </c:pt>
                <c:pt idx="26">
                  <c:v>7258.4626905589239</c:v>
                </c:pt>
                <c:pt idx="27">
                  <c:v>9677.9502540787053</c:v>
                </c:pt>
                <c:pt idx="28">
                  <c:v>11613.540304894053</c:v>
                </c:pt>
                <c:pt idx="29">
                  <c:v>9677.9502540788453</c:v>
                </c:pt>
                <c:pt idx="30">
                  <c:v>14516.925381118128</c:v>
                </c:pt>
                <c:pt idx="31">
                  <c:v>14516.925381117706</c:v>
                </c:pt>
                <c:pt idx="32">
                  <c:v>19355.900508157269</c:v>
                </c:pt>
                <c:pt idx="33">
                  <c:v>19355.900508157833</c:v>
                </c:pt>
                <c:pt idx="34">
                  <c:v>24194.875635195709</c:v>
                </c:pt>
                <c:pt idx="35">
                  <c:v>24194.875635197255</c:v>
                </c:pt>
                <c:pt idx="36">
                  <c:v>33872.825889275118</c:v>
                </c:pt>
                <c:pt idx="37">
                  <c:v>33872.825889275118</c:v>
                </c:pt>
                <c:pt idx="38">
                  <c:v>38711.801016314261</c:v>
                </c:pt>
                <c:pt idx="39">
                  <c:v>43550.77614335368</c:v>
                </c:pt>
                <c:pt idx="40">
                  <c:v>48389.75127039339</c:v>
                </c:pt>
                <c:pt idx="41">
                  <c:v>62906.67665151081</c:v>
                </c:pt>
                <c:pt idx="42">
                  <c:v>62906.676651511938</c:v>
                </c:pt>
                <c:pt idx="43">
                  <c:v>72584.626905589656</c:v>
                </c:pt>
                <c:pt idx="44">
                  <c:v>91940.527413745105</c:v>
                </c:pt>
                <c:pt idx="45">
                  <c:v>82262.577159674693</c:v>
                </c:pt>
                <c:pt idx="46">
                  <c:v>96779.502540780595</c:v>
                </c:pt>
                <c:pt idx="47">
                  <c:v>145169.25381117707</c:v>
                </c:pt>
                <c:pt idx="48">
                  <c:v>96779.502540790709</c:v>
                </c:pt>
                <c:pt idx="49">
                  <c:v>193559.00508157356</c:v>
                </c:pt>
                <c:pt idx="50">
                  <c:v>145169.25381117593</c:v>
                </c:pt>
                <c:pt idx="51">
                  <c:v>193559.00508157242</c:v>
                </c:pt>
                <c:pt idx="52">
                  <c:v>193559.00508157467</c:v>
                </c:pt>
                <c:pt idx="53">
                  <c:v>290338.50762236089</c:v>
                </c:pt>
                <c:pt idx="54">
                  <c:v>193559.00508157018</c:v>
                </c:pt>
                <c:pt idx="55">
                  <c:v>338728.25889274722</c:v>
                </c:pt>
                <c:pt idx="56">
                  <c:v>338728.258892763</c:v>
                </c:pt>
                <c:pt idx="57">
                  <c:v>338728.25889274501</c:v>
                </c:pt>
                <c:pt idx="58">
                  <c:v>387118.01016314485</c:v>
                </c:pt>
                <c:pt idx="59">
                  <c:v>483897.51270393556</c:v>
                </c:pt>
                <c:pt idx="60">
                  <c:v>483897.51270393108</c:v>
                </c:pt>
                <c:pt idx="61">
                  <c:v>580677.01524471282</c:v>
                </c:pt>
                <c:pt idx="62">
                  <c:v>725846.26905588538</c:v>
                </c:pt>
                <c:pt idx="63">
                  <c:v>290338.50762239908</c:v>
                </c:pt>
                <c:pt idx="64">
                  <c:v>967795.02540785307</c:v>
                </c:pt>
                <c:pt idx="65">
                  <c:v>967795.0254078171</c:v>
                </c:pt>
                <c:pt idx="66">
                  <c:v>967795.02540790709</c:v>
                </c:pt>
                <c:pt idx="67">
                  <c:v>483897.51270392654</c:v>
                </c:pt>
                <c:pt idx="68">
                  <c:v>1451692.5381118066</c:v>
                </c:pt>
                <c:pt idx="69">
                  <c:v>1451692.5381117526</c:v>
                </c:pt>
                <c:pt idx="70">
                  <c:v>967795.02540787112</c:v>
                </c:pt>
                <c:pt idx="71">
                  <c:v>1451692.5381118245</c:v>
                </c:pt>
                <c:pt idx="72">
                  <c:v>1451692.5381117708</c:v>
                </c:pt>
                <c:pt idx="73">
                  <c:v>1935590.0508157061</c:v>
                </c:pt>
                <c:pt idx="74">
                  <c:v>1935590.0508158142</c:v>
                </c:pt>
                <c:pt idx="75">
                  <c:v>1935590.0508156342</c:v>
                </c:pt>
                <c:pt idx="76">
                  <c:v>2069629.6618347536</c:v>
                </c:pt>
                <c:pt idx="77">
                  <c:v>2512395.8859587805</c:v>
                </c:pt>
                <c:pt idx="78">
                  <c:v>2604336.4133725921</c:v>
                </c:pt>
                <c:pt idx="79">
                  <c:v>2821122.4990639403</c:v>
                </c:pt>
                <c:pt idx="80">
                  <c:v>3051457.7151109888</c:v>
                </c:pt>
                <c:pt idx="81">
                  <c:v>3297277.6515645725</c:v>
                </c:pt>
                <c:pt idx="82">
                  <c:v>3557614.5133992555</c:v>
                </c:pt>
                <c:pt idx="83">
                  <c:v>3836339.4807168161</c:v>
                </c:pt>
                <c:pt idx="84">
                  <c:v>4122322.9107247288</c:v>
                </c:pt>
                <c:pt idx="85">
                  <c:v>4437340.1914951289</c:v>
                </c:pt>
                <c:pt idx="86">
                  <c:v>4761551.5250068232</c:v>
                </c:pt>
                <c:pt idx="87">
                  <c:v>5100279.7838994386</c:v>
                </c:pt>
                <c:pt idx="88">
                  <c:v>5463202.9184273994</c:v>
                </c:pt>
                <c:pt idx="89">
                  <c:v>5840642.9783362076</c:v>
                </c:pt>
                <c:pt idx="90">
                  <c:v>6232599.9636262953</c:v>
                </c:pt>
                <c:pt idx="91">
                  <c:v>6648751.8245523777</c:v>
                </c:pt>
                <c:pt idx="92">
                  <c:v>7074581.6357318778</c:v>
                </c:pt>
                <c:pt idx="93">
                  <c:v>7519767.3474183604</c:v>
                </c:pt>
                <c:pt idx="94">
                  <c:v>7989147.9347425634</c:v>
                </c:pt>
                <c:pt idx="95">
                  <c:v>8463367.4971914608</c:v>
                </c:pt>
                <c:pt idx="96">
                  <c:v>8961781.9352769274</c:v>
                </c:pt>
                <c:pt idx="97">
                  <c:v>9474713.2987426668</c:v>
                </c:pt>
                <c:pt idx="98">
                  <c:v>9992483.6373365559</c:v>
                </c:pt>
                <c:pt idx="99">
                  <c:v>10539287.826691562</c:v>
                </c:pt>
                <c:pt idx="100">
                  <c:v>11081253.040919861</c:v>
                </c:pt>
                <c:pt idx="101">
                  <c:v>11647413.130784297</c:v>
                </c:pt>
                <c:pt idx="102">
                  <c:v>12223251.170900425</c:v>
                </c:pt>
                <c:pt idx="103">
                  <c:v>12794250.235892722</c:v>
                </c:pt>
                <c:pt idx="104">
                  <c:v>13379766.226262845</c:v>
                </c:pt>
                <c:pt idx="105">
                  <c:v>13974960.166890128</c:v>
                </c:pt>
                <c:pt idx="106">
                  <c:v>14555637.182133829</c:v>
                </c:pt>
                <c:pt idx="107">
                  <c:v>15155670.097887821</c:v>
                </c:pt>
                <c:pt idx="108">
                  <c:v>15736347.113131523</c:v>
                </c:pt>
                <c:pt idx="109">
                  <c:v>16317024.128376374</c:v>
                </c:pt>
                <c:pt idx="110">
                  <c:v>16892862.168494519</c:v>
                </c:pt>
                <c:pt idx="111">
                  <c:v>17439666.357849523</c:v>
                </c:pt>
                <c:pt idx="112">
                  <c:v>18044538.248731378</c:v>
                </c:pt>
                <c:pt idx="113">
                  <c:v>18484884.98528957</c:v>
                </c:pt>
                <c:pt idx="114">
                  <c:v>19017172.249262147</c:v>
                </c:pt>
                <c:pt idx="115">
                  <c:v>19549459.513238177</c:v>
                </c:pt>
                <c:pt idx="116">
                  <c:v>19984967.274675414</c:v>
                </c:pt>
                <c:pt idx="117">
                  <c:v>20323695.533561192</c:v>
                </c:pt>
                <c:pt idx="118">
                  <c:v>20807593.046275884</c:v>
                </c:pt>
                <c:pt idx="119">
                  <c:v>21146321.305154756</c:v>
                </c:pt>
                <c:pt idx="120">
                  <c:v>21339880.31024731</c:v>
                </c:pt>
                <c:pt idx="121">
                  <c:v>21726998.320405941</c:v>
                </c:pt>
                <c:pt idx="122">
                  <c:v>21775388.071678791</c:v>
                </c:pt>
                <c:pt idx="123">
                  <c:v>22065726.579292871</c:v>
                </c:pt>
                <c:pt idx="124">
                  <c:v>22017336.828037288</c:v>
                </c:pt>
                <c:pt idx="125">
                  <c:v>22114116.330562267</c:v>
                </c:pt>
                <c:pt idx="126">
                  <c:v>22017336.828030381</c:v>
                </c:pt>
                <c:pt idx="127">
                  <c:v>21920557.325493887</c:v>
                </c:pt>
                <c:pt idx="128">
                  <c:v>21726998.320397884</c:v>
                </c:pt>
                <c:pt idx="129">
                  <c:v>21388270.061517857</c:v>
                </c:pt>
                <c:pt idx="130">
                  <c:v>21097931.55389687</c:v>
                </c:pt>
                <c:pt idx="131">
                  <c:v>20614034.041177575</c:v>
                </c:pt>
                <c:pt idx="132">
                  <c:v>20081746.777222265</c:v>
                </c:pt>
                <c:pt idx="133">
                  <c:v>19452680.010693625</c:v>
                </c:pt>
                <c:pt idx="134">
                  <c:v>18823613.244183406</c:v>
                </c:pt>
                <c:pt idx="135">
                  <c:v>17904207.970040686</c:v>
                </c:pt>
                <c:pt idx="136">
                  <c:v>17081582.198459785</c:v>
                </c:pt>
                <c:pt idx="137">
                  <c:v>16065397.421762157</c:v>
                </c:pt>
                <c:pt idx="138">
                  <c:v>15049212.645092154</c:v>
                </c:pt>
                <c:pt idx="139">
                  <c:v>13791079.112064807</c:v>
                </c:pt>
                <c:pt idx="140">
                  <c:v>12581335.3303011</c:v>
                </c:pt>
                <c:pt idx="141">
                  <c:v>11178032.543462109</c:v>
                </c:pt>
                <c:pt idx="142">
                  <c:v>9823119.5078821536</c:v>
                </c:pt>
                <c:pt idx="143">
                  <c:v>8226257.7159839906</c:v>
                </c:pt>
                <c:pt idx="144">
                  <c:v>6629395.924030575</c:v>
                </c:pt>
                <c:pt idx="145">
                  <c:v>4935754.6295821071</c:v>
                </c:pt>
                <c:pt idx="146">
                  <c:v>3193723.5838515791</c:v>
                </c:pt>
                <c:pt idx="147">
                  <c:v>1306523.2842932914</c:v>
                </c:pt>
                <c:pt idx="148">
                  <c:v>-483897.51270548231</c:v>
                </c:pt>
                <c:pt idx="149">
                  <c:v>-2564656.817318337</c:v>
                </c:pt>
                <c:pt idx="150">
                  <c:v>-4451857.116890437</c:v>
                </c:pt>
                <c:pt idx="151">
                  <c:v>-6629395.9240397839</c:v>
                </c:pt>
                <c:pt idx="152">
                  <c:v>-8613375.7261253558</c:v>
                </c:pt>
                <c:pt idx="153">
                  <c:v>-10839304.284561366</c:v>
                </c:pt>
                <c:pt idx="154">
                  <c:v>-12920063.589211054</c:v>
                </c:pt>
                <c:pt idx="155">
                  <c:v>-15145992.147628646</c:v>
                </c:pt>
                <c:pt idx="156">
                  <c:v>-17226751.452250712</c:v>
                </c:pt>
                <c:pt idx="157">
                  <c:v>-19501069.761982594</c:v>
                </c:pt>
                <c:pt idx="158">
                  <c:v>-21630218.817859087</c:v>
                </c:pt>
                <c:pt idx="159">
                  <c:v>-23759367.873767816</c:v>
                </c:pt>
                <c:pt idx="160">
                  <c:v>-25840127.178380668</c:v>
                </c:pt>
                <c:pt idx="161">
                  <c:v>-27969276.234289397</c:v>
                </c:pt>
                <c:pt idx="162">
                  <c:v>-30001645.787652422</c:v>
                </c:pt>
                <c:pt idx="163">
                  <c:v>-31937235.838442121</c:v>
                </c:pt>
                <c:pt idx="164">
                  <c:v>-33824436.13801422</c:v>
                </c:pt>
                <c:pt idx="165">
                  <c:v>-35711636.437558696</c:v>
                </c:pt>
                <c:pt idx="166">
                  <c:v>-37453667.483270809</c:v>
                </c:pt>
                <c:pt idx="167">
                  <c:v>-39098919.02648326</c:v>
                </c:pt>
                <c:pt idx="168">
                  <c:v>-40599001.31585414</c:v>
                </c:pt>
                <c:pt idx="169">
                  <c:v>-42147473.356539309</c:v>
                </c:pt>
                <c:pt idx="170">
                  <c:v>-43453996.640781954</c:v>
                </c:pt>
                <c:pt idx="171">
                  <c:v>-44663740.42258019</c:v>
                </c:pt>
                <c:pt idx="172">
                  <c:v>-45728314.950527646</c:v>
                </c:pt>
                <c:pt idx="173">
                  <c:v>-46744499.727197647</c:v>
                </c:pt>
                <c:pt idx="174">
                  <c:v>-47712294.752608612</c:v>
                </c:pt>
                <c:pt idx="175">
                  <c:v>-47905853.757681601</c:v>
                </c:pt>
                <c:pt idx="176">
                  <c:v>-48873648.783101775</c:v>
                </c:pt>
                <c:pt idx="177">
                  <c:v>-49357546.295802653</c:v>
                </c:pt>
                <c:pt idx="178">
                  <c:v>-48873648.783101775</c:v>
                </c:pt>
                <c:pt idx="179">
                  <c:v>-49841443.808494322</c:v>
                </c:pt>
                <c:pt idx="180">
                  <c:v>-49841443.808512732</c:v>
                </c:pt>
                <c:pt idx="181">
                  <c:v>-48389751.270391688</c:v>
                </c:pt>
                <c:pt idx="182">
                  <c:v>-49357546.295802653</c:v>
                </c:pt>
                <c:pt idx="183">
                  <c:v>-48534920.524205633</c:v>
                </c:pt>
                <c:pt idx="184">
                  <c:v>-47567125.498794667</c:v>
                </c:pt>
                <c:pt idx="185">
                  <c:v>-46938058.732270636</c:v>
                </c:pt>
                <c:pt idx="186">
                  <c:v>-45970263.706887297</c:v>
                </c:pt>
                <c:pt idx="187">
                  <c:v>-45002468.681457914</c:v>
                </c:pt>
                <c:pt idx="188">
                  <c:v>-43744335.14843747</c:v>
                </c:pt>
                <c:pt idx="189">
                  <c:v>-42486201.615407825</c:v>
                </c:pt>
                <c:pt idx="190">
                  <c:v>-41034509.077295981</c:v>
                </c:pt>
                <c:pt idx="191">
                  <c:v>-39486037.03662923</c:v>
                </c:pt>
                <c:pt idx="192">
                  <c:v>-37889175.244731061</c:v>
                </c:pt>
                <c:pt idx="193">
                  <c:v>-36147144.198972911</c:v>
                </c:pt>
                <c:pt idx="194">
                  <c:v>-34308333.650715098</c:v>
                </c:pt>
                <c:pt idx="195">
                  <c:v>-32469523.102438871</c:v>
                </c:pt>
                <c:pt idx="196">
                  <c:v>-30485543.300330278</c:v>
                </c:pt>
                <c:pt idx="197">
                  <c:v>-28453173.747008692</c:v>
                </c:pt>
                <c:pt idx="198">
                  <c:v>-26420804.193641059</c:v>
                </c:pt>
                <c:pt idx="199">
                  <c:v>-24340044.889005184</c:v>
                </c:pt>
                <c:pt idx="200">
                  <c:v>-22114116.33056457</c:v>
                </c:pt>
                <c:pt idx="201">
                  <c:v>-20081746.777215358</c:v>
                </c:pt>
                <c:pt idx="202">
                  <c:v>-17807428.467506498</c:v>
                </c:pt>
                <c:pt idx="203">
                  <c:v>-15678279.411606979</c:v>
                </c:pt>
                <c:pt idx="204">
                  <c:v>-13500740.604439216</c:v>
                </c:pt>
                <c:pt idx="205">
                  <c:v>-11323201.797271451</c:v>
                </c:pt>
                <c:pt idx="206">
                  <c:v>-9242442.4926493876</c:v>
                </c:pt>
                <c:pt idx="207">
                  <c:v>-7064903.6854678113</c:v>
                </c:pt>
                <c:pt idx="208">
                  <c:v>-5080923.8834006581</c:v>
                </c:pt>
                <c:pt idx="209">
                  <c:v>-3000164.5787647818</c:v>
                </c:pt>
                <c:pt idx="210">
                  <c:v>-1064574.5279474568</c:v>
                </c:pt>
                <c:pt idx="211">
                  <c:v>919405.27414732287</c:v>
                </c:pt>
                <c:pt idx="212">
                  <c:v>2661436.3198640374</c:v>
                </c:pt>
                <c:pt idx="213">
                  <c:v>4500246.8681356618</c:v>
                </c:pt>
                <c:pt idx="214">
                  <c:v>6242277.913903024</c:v>
                </c:pt>
                <c:pt idx="215">
                  <c:v>7839139.7057873746</c:v>
                </c:pt>
                <c:pt idx="216">
                  <c:v>9387611.7464587316</c:v>
                </c:pt>
                <c:pt idx="217">
                  <c:v>10839304.284575177</c:v>
                </c:pt>
                <c:pt idx="218">
                  <c:v>12194217.320136715</c:v>
                </c:pt>
                <c:pt idx="219">
                  <c:v>13549130.355702857</c:v>
                </c:pt>
                <c:pt idx="220">
                  <c:v>14710484.386205224</c:v>
                </c:pt>
                <c:pt idx="221">
                  <c:v>15823448.665420927</c:v>
                </c:pt>
                <c:pt idx="222">
                  <c:v>16791243.690831892</c:v>
                </c:pt>
                <c:pt idx="223">
                  <c:v>17759038.716231346</c:v>
                </c:pt>
                <c:pt idx="224">
                  <c:v>18533274.736557815</c:v>
                </c:pt>
                <c:pt idx="225">
                  <c:v>19355900.508159436</c:v>
                </c:pt>
                <c:pt idx="226">
                  <c:v>19888187.772133164</c:v>
                </c:pt>
                <c:pt idx="227">
                  <c:v>20517254.538645688</c:v>
                </c:pt>
                <c:pt idx="228">
                  <c:v>20952762.300078321</c:v>
                </c:pt>
                <c:pt idx="229">
                  <c:v>21388270.061515555</c:v>
                </c:pt>
                <c:pt idx="230">
                  <c:v>21581829.066593144</c:v>
                </c:pt>
                <c:pt idx="231">
                  <c:v>21872167.574218735</c:v>
                </c:pt>
                <c:pt idx="232">
                  <c:v>22017336.828028079</c:v>
                </c:pt>
                <c:pt idx="233">
                  <c:v>22114116.330569174</c:v>
                </c:pt>
                <c:pt idx="234">
                  <c:v>22017336.828030381</c:v>
                </c:pt>
                <c:pt idx="235">
                  <c:v>22065726.579300929</c:v>
                </c:pt>
                <c:pt idx="236">
                  <c:v>21872167.574219886</c:v>
                </c:pt>
                <c:pt idx="237">
                  <c:v>21726998.320405941</c:v>
                </c:pt>
                <c:pt idx="238">
                  <c:v>21485049.564046293</c:v>
                </c:pt>
                <c:pt idx="239">
                  <c:v>21194711.056443721</c:v>
                </c:pt>
                <c:pt idx="240">
                  <c:v>20855982.797532618</c:v>
                </c:pt>
                <c:pt idx="241">
                  <c:v>20468864.787379745</c:v>
                </c:pt>
                <c:pt idx="242">
                  <c:v>20081746.777211905</c:v>
                </c:pt>
                <c:pt idx="243">
                  <c:v>19646239.015773516</c:v>
                </c:pt>
                <c:pt idx="244">
                  <c:v>19162341.503081847</c:v>
                </c:pt>
                <c:pt idx="245">
                  <c:v>18630054.239102364</c:v>
                </c:pt>
                <c:pt idx="246">
                  <c:v>18160673.651776433</c:v>
                </c:pt>
                <c:pt idx="247">
                  <c:v>17589674.586787879</c:v>
                </c:pt>
                <c:pt idx="248">
                  <c:v>17042870.397432297</c:v>
                </c:pt>
                <c:pt idx="249">
                  <c:v>16462193.382188594</c:v>
                </c:pt>
                <c:pt idx="250">
                  <c:v>15886355.342068726</c:v>
                </c:pt>
                <c:pt idx="251">
                  <c:v>15300839.35169889</c:v>
                </c:pt>
                <c:pt idx="252">
                  <c:v>14715323.361326752</c:v>
                </c:pt>
                <c:pt idx="253">
                  <c:v>14124968.395827906</c:v>
                </c:pt>
                <c:pt idx="254">
                  <c:v>13529774.455201199</c:v>
                </c:pt>
                <c:pt idx="255">
                  <c:v>12944258.464830212</c:v>
                </c:pt>
                <c:pt idx="256">
                  <c:v>12368420.424713222</c:v>
                </c:pt>
                <c:pt idx="257">
                  <c:v>11792582.384595366</c:v>
                </c:pt>
                <c:pt idx="258">
                  <c:v>11226422.294730356</c:v>
                </c:pt>
                <c:pt idx="259">
                  <c:v>10679618.105375923</c:v>
                </c:pt>
                <c:pt idx="260">
                  <c:v>10132813.916020626</c:v>
                </c:pt>
                <c:pt idx="261">
                  <c:v>9605365.6271724571</c:v>
                </c:pt>
                <c:pt idx="262">
                  <c:v>9087595.2885802966</c:v>
                </c:pt>
                <c:pt idx="263">
                  <c:v>8594019.8256216832</c:v>
                </c:pt>
                <c:pt idx="264">
                  <c:v>8110122.3129182141</c:v>
                </c:pt>
                <c:pt idx="265">
                  <c:v>7635902.7504680213</c:v>
                </c:pt>
                <c:pt idx="266">
                  <c:v>8434333.6464291904</c:v>
                </c:pt>
                <c:pt idx="267">
                  <c:v>2042047.5036102578</c:v>
                </c:pt>
                <c:pt idx="268">
                  <c:v>9677950.2540791426</c:v>
                </c:pt>
                <c:pt idx="269">
                  <c:v>9677950.254078567</c:v>
                </c:pt>
                <c:pt idx="270">
                  <c:v>0</c:v>
                </c:pt>
                <c:pt idx="271">
                  <c:v>9677950.2540787105</c:v>
                </c:pt>
                <c:pt idx="272">
                  <c:v>-1.4388490399142029E-7</c:v>
                </c:pt>
                <c:pt idx="273">
                  <c:v>9677950.2540784944</c:v>
                </c:pt>
                <c:pt idx="274">
                  <c:v>-967795.02540779917</c:v>
                </c:pt>
                <c:pt idx="275">
                  <c:v>6290667.6651512701</c:v>
                </c:pt>
                <c:pt idx="276">
                  <c:v>3387282.5889273691</c:v>
                </c:pt>
                <c:pt idx="277">
                  <c:v>3387282.5889275847</c:v>
                </c:pt>
                <c:pt idx="278">
                  <c:v>3387282.5889274408</c:v>
                </c:pt>
                <c:pt idx="279">
                  <c:v>2903385.0762236132</c:v>
                </c:pt>
                <c:pt idx="280">
                  <c:v>2419487.5635197139</c:v>
                </c:pt>
                <c:pt idx="281">
                  <c:v>2419487.5635196418</c:v>
                </c:pt>
                <c:pt idx="282">
                  <c:v>2419487.5635196418</c:v>
                </c:pt>
                <c:pt idx="283">
                  <c:v>1935590.0508157061</c:v>
                </c:pt>
                <c:pt idx="284">
                  <c:v>2419487.5635197139</c:v>
                </c:pt>
                <c:pt idx="285">
                  <c:v>967795.02540783514</c:v>
                </c:pt>
                <c:pt idx="286">
                  <c:v>1935590.0508157422</c:v>
                </c:pt>
                <c:pt idx="287">
                  <c:v>1935590.0508156703</c:v>
                </c:pt>
                <c:pt idx="288">
                  <c:v>967795.02540790709</c:v>
                </c:pt>
                <c:pt idx="289">
                  <c:v>967795.02540787112</c:v>
                </c:pt>
                <c:pt idx="290">
                  <c:v>1451692.5381117708</c:v>
                </c:pt>
                <c:pt idx="291">
                  <c:v>967795.02540790709</c:v>
                </c:pt>
                <c:pt idx="292">
                  <c:v>483897.51270386361</c:v>
                </c:pt>
                <c:pt idx="293">
                  <c:v>1451692.5381118697</c:v>
                </c:pt>
                <c:pt idx="294">
                  <c:v>483897.51270390855</c:v>
                </c:pt>
                <c:pt idx="295">
                  <c:v>774236.02032627165</c:v>
                </c:pt>
                <c:pt idx="296">
                  <c:v>580677.01524472621</c:v>
                </c:pt>
                <c:pt idx="297">
                  <c:v>580677.01524471724</c:v>
                </c:pt>
                <c:pt idx="298">
                  <c:v>532287.26397432189</c:v>
                </c:pt>
                <c:pt idx="299">
                  <c:v>435507.76143354469</c:v>
                </c:pt>
                <c:pt idx="300">
                  <c:v>435507.76143353118</c:v>
                </c:pt>
                <c:pt idx="301">
                  <c:v>338728.25889275398</c:v>
                </c:pt>
                <c:pt idx="302">
                  <c:v>387118.01016314933</c:v>
                </c:pt>
                <c:pt idx="303">
                  <c:v>290338.50762234966</c:v>
                </c:pt>
                <c:pt idx="304">
                  <c:v>241948.75635197226</c:v>
                </c:pt>
                <c:pt idx="305">
                  <c:v>-13742689.31864419</c:v>
                </c:pt>
                <c:pt idx="306">
                  <c:v>15920228.136893129</c:v>
                </c:pt>
                <c:pt idx="307">
                  <c:v>3.435672340197884E-3</c:v>
                </c:pt>
                <c:pt idx="308">
                  <c:v>3.3872825889275549E-3</c:v>
                </c:pt>
                <c:pt idx="309">
                  <c:v>4.3550776143353488E-3</c:v>
                </c:pt>
                <c:pt idx="310">
                  <c:v>6.2906676651511458E-3</c:v>
                </c:pt>
                <c:pt idx="311">
                  <c:v>6.7745651778550091E-3</c:v>
                </c:pt>
                <c:pt idx="312">
                  <c:v>9.6779502540786412E-3</c:v>
                </c:pt>
                <c:pt idx="313">
                  <c:v>1.0645745279486536E-2</c:v>
                </c:pt>
                <c:pt idx="314">
                  <c:v>1.4516925381117946E-2</c:v>
                </c:pt>
                <c:pt idx="315">
                  <c:v>1.7420310457341461E-2</c:v>
                </c:pt>
                <c:pt idx="316">
                  <c:v>1.9355900508157151E-2</c:v>
                </c:pt>
                <c:pt idx="317">
                  <c:v>3.3388928376571564E-2</c:v>
                </c:pt>
                <c:pt idx="318">
                  <c:v>2.9033850762235958E-2</c:v>
                </c:pt>
                <c:pt idx="319">
                  <c:v>4.3550776143353405E-2</c:v>
                </c:pt>
                <c:pt idx="320">
                  <c:v>4.8389751270393307E-2</c:v>
                </c:pt>
                <c:pt idx="321">
                  <c:v>6.7745651778550797E-2</c:v>
                </c:pt>
                <c:pt idx="322">
                  <c:v>7.7423602032628325E-2</c:v>
                </c:pt>
                <c:pt idx="323">
                  <c:v>0.10161847766782679</c:v>
                </c:pt>
                <c:pt idx="324">
                  <c:v>0.11613540304894276</c:v>
                </c:pt>
                <c:pt idx="325">
                  <c:v>0.15000822893821808</c:v>
                </c:pt>
                <c:pt idx="326">
                  <c:v>0.19839798020861288</c:v>
                </c:pt>
                <c:pt idx="327">
                  <c:v>0.1887200299545336</c:v>
                </c:pt>
                <c:pt idx="328">
                  <c:v>0.29033850762235797</c:v>
                </c:pt>
                <c:pt idx="329">
                  <c:v>0.38711801016314434</c:v>
                </c:pt>
                <c:pt idx="330">
                  <c:v>0.33872825889275437</c:v>
                </c:pt>
                <c:pt idx="331">
                  <c:v>0.58067701524471704</c:v>
                </c:pt>
                <c:pt idx="332">
                  <c:v>0.58067701524471804</c:v>
                </c:pt>
                <c:pt idx="333">
                  <c:v>0.77423602032628869</c:v>
                </c:pt>
                <c:pt idx="334">
                  <c:v>0.91940527413747786</c:v>
                </c:pt>
                <c:pt idx="335">
                  <c:v>1.1613540304894276</c:v>
                </c:pt>
                <c:pt idx="336">
                  <c:v>1.3549130355710088</c:v>
                </c:pt>
                <c:pt idx="337">
                  <c:v>1.7420310457341586</c:v>
                </c:pt>
                <c:pt idx="338">
                  <c:v>1.8388105482749428</c:v>
                </c:pt>
                <c:pt idx="339">
                  <c:v>2.9033850762235947</c:v>
                </c:pt>
                <c:pt idx="340">
                  <c:v>2.4194875635196396</c:v>
                </c:pt>
                <c:pt idx="341">
                  <c:v>4.3550776143353493</c:v>
                </c:pt>
                <c:pt idx="342">
                  <c:v>3.8711801016315399</c:v>
                </c:pt>
                <c:pt idx="343">
                  <c:v>5.806770152447104</c:v>
                </c:pt>
                <c:pt idx="344">
                  <c:v>5.8067701524472586</c:v>
                </c:pt>
                <c:pt idx="345">
                  <c:v>8.2262577159667778</c:v>
                </c:pt>
                <c:pt idx="346">
                  <c:v>9.1940527413747226</c:v>
                </c:pt>
                <c:pt idx="347">
                  <c:v>11.613540304894276</c:v>
                </c:pt>
                <c:pt idx="348">
                  <c:v>13.549130355710234</c:v>
                </c:pt>
                <c:pt idx="349">
                  <c:v>16.936412944637596</c:v>
                </c:pt>
                <c:pt idx="350">
                  <c:v>20.32369553356499</c:v>
                </c:pt>
                <c:pt idx="351">
                  <c:v>19.355900508157116</c:v>
                </c:pt>
                <c:pt idx="352">
                  <c:v>29.033850762236565</c:v>
                </c:pt>
                <c:pt idx="353">
                  <c:v>38.711801016313821</c:v>
                </c:pt>
                <c:pt idx="354">
                  <c:v>33.872825889275468</c:v>
                </c:pt>
                <c:pt idx="355">
                  <c:v>53.228726397432311</c:v>
                </c:pt>
                <c:pt idx="356">
                  <c:v>53.228726397432716</c:v>
                </c:pt>
                <c:pt idx="357">
                  <c:v>72.584626905589147</c:v>
                </c:pt>
                <c:pt idx="358">
                  <c:v>77.423602032630114</c:v>
                </c:pt>
                <c:pt idx="359">
                  <c:v>-3435.6723401979148</c:v>
                </c:pt>
                <c:pt idx="360">
                  <c:v>2.2701364793517777E-2</c:v>
                </c:pt>
              </c:numCache>
            </c:numRef>
          </c:yVal>
          <c:smooth val="1"/>
          <c:extLst>
            <c:ext xmlns:c16="http://schemas.microsoft.com/office/drawing/2014/chart" uri="{C3380CC4-5D6E-409C-BE32-E72D297353CC}">
              <c16:uniqueId val="{00000005-359C-4AC1-A63F-A9242D211053}"/>
            </c:ext>
          </c:extLst>
        </c:ser>
        <c:dLbls>
          <c:showLegendKey val="0"/>
          <c:showVal val="0"/>
          <c:showCatName val="0"/>
          <c:showSerName val="0"/>
          <c:showPercent val="0"/>
          <c:showBubbleSize val="0"/>
        </c:dLbls>
        <c:axId val="30708975"/>
        <c:axId val="1"/>
      </c:scatterChart>
      <c:valAx>
        <c:axId val="30708975"/>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Acceleration (mm/sec^2)</a:t>
                </a:r>
              </a:p>
            </c:rich>
          </c:tx>
          <c:layout>
            <c:manualLayout>
              <c:xMode val="edge"/>
              <c:yMode val="edge"/>
              <c:x val="1.2278397362251427E-2"/>
              <c:y val="0.40794979601734566"/>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08975"/>
        <c:crosses val="autoZero"/>
        <c:crossBetween val="midCat"/>
      </c:valAx>
      <c:spPr>
        <a:solidFill>
          <a:srgbClr val="C0C0C0"/>
        </a:solidFill>
        <a:ln w="12700">
          <a:solidFill>
            <a:srgbClr val="808080"/>
          </a:solidFill>
          <a:prstDash val="solid"/>
        </a:ln>
      </c:spPr>
    </c:plotArea>
    <c:legend>
      <c:legendPos val="r"/>
      <c:layout>
        <c:manualLayout>
          <c:xMode val="edge"/>
          <c:yMode val="edge"/>
          <c:x val="0.77925925925925921"/>
          <c:y val="0.45022624434389141"/>
          <c:w val="0.22074074074074074"/>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Graph To Show Exhaust Valve Acceleration Against Crank Angle</a:t>
            </a:r>
          </a:p>
        </c:rich>
      </c:tx>
      <c:layout>
        <c:manualLayout>
          <c:xMode val="edge"/>
          <c:yMode val="edge"/>
          <c:x val="0.29467943508840755"/>
          <c:y val="2.0920525219673625E-2"/>
        </c:manualLayout>
      </c:layout>
      <c:overlay val="0"/>
      <c:spPr>
        <a:noFill/>
        <a:ln w="25400">
          <a:noFill/>
        </a:ln>
      </c:spPr>
    </c:title>
    <c:autoTitleDeleted val="0"/>
    <c:plotArea>
      <c:layout>
        <c:manualLayout>
          <c:layoutTarget val="inner"/>
          <c:xMode val="edge"/>
          <c:yMode val="edge"/>
          <c:x val="5.1841746248294678E-2"/>
          <c:y val="0.1192468619246862"/>
          <c:w val="0.71077762619372442"/>
          <c:h val="0.80962343096234313"/>
        </c:manualLayout>
      </c:layout>
      <c:scatterChart>
        <c:scatterStyle val="smoothMarker"/>
        <c:varyColors val="0"/>
        <c:ser>
          <c:idx val="5"/>
          <c:order val="0"/>
          <c:tx>
            <c:v>Acceleration @ 2000rpm</c:v>
          </c:tx>
          <c:spPr>
            <a:ln w="12700">
              <a:solidFill>
                <a:srgbClr val="000090"/>
              </a:solidFill>
              <a:prstDash val="solid"/>
            </a:ln>
          </c:spPr>
          <c:marker>
            <c:symbol val="diamond"/>
            <c:size val="5"/>
            <c:spPr>
              <a:solidFill>
                <a:srgbClr val="000090"/>
              </a:solidFill>
              <a:ln>
                <a:solidFill>
                  <a:srgbClr val="000090"/>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(Exh)'!$L$3:$L$363</c:f>
              <c:numCache>
                <c:formatCode>0.00E+00</c:formatCode>
                <c:ptCount val="361"/>
                <c:pt idx="0">
                  <c:v>3.3385325844699856</c:v>
                </c:pt>
                <c:pt idx="1">
                  <c:v>4.292399037175687</c:v>
                </c:pt>
                <c:pt idx="2">
                  <c:v>3.5769991976465021</c:v>
                </c:pt>
                <c:pt idx="3">
                  <c:v>7.1539983952928523</c:v>
                </c:pt>
                <c:pt idx="4">
                  <c:v>4.7693322635284767</c:v>
                </c:pt>
                <c:pt idx="5">
                  <c:v>9.538664527057227</c:v>
                </c:pt>
                <c:pt idx="6">
                  <c:v>8.3463314611749482</c:v>
                </c:pt>
                <c:pt idx="7">
                  <c:v>9.5386645270573798</c:v>
                </c:pt>
                <c:pt idx="8">
                  <c:v>14.307996790585459</c:v>
                </c:pt>
                <c:pt idx="9">
                  <c:v>14.307996790585888</c:v>
                </c:pt>
                <c:pt idx="10">
                  <c:v>16.692662922349836</c:v>
                </c:pt>
                <c:pt idx="11">
                  <c:v>20.269662119996369</c:v>
                </c:pt>
                <c:pt idx="12">
                  <c:v>25.038994383525118</c:v>
                </c:pt>
                <c:pt idx="13">
                  <c:v>29.808326647053626</c:v>
                </c:pt>
                <c:pt idx="14">
                  <c:v>26.231327449406972</c:v>
                </c:pt>
                <c:pt idx="15">
                  <c:v>35.769991976465327</c:v>
                </c:pt>
                <c:pt idx="16">
                  <c:v>59.616653294106037</c:v>
                </c:pt>
                <c:pt idx="17">
                  <c:v>35.769991976464354</c:v>
                </c:pt>
                <c:pt idx="18">
                  <c:v>71.539983952928466</c:v>
                </c:pt>
                <c:pt idx="19">
                  <c:v>59.616653294106769</c:v>
                </c:pt>
                <c:pt idx="20">
                  <c:v>83.463314611750647</c:v>
                </c:pt>
                <c:pt idx="21">
                  <c:v>95.386645270572586</c:v>
                </c:pt>
                <c:pt idx="22">
                  <c:v>107.3099759293911</c:v>
                </c:pt>
                <c:pt idx="23">
                  <c:v>119.23330658821646</c:v>
                </c:pt>
                <c:pt idx="24">
                  <c:v>155.00329856467593</c:v>
                </c:pt>
                <c:pt idx="25">
                  <c:v>166.92662922350226</c:v>
                </c:pt>
                <c:pt idx="26">
                  <c:v>178.84995988231981</c:v>
                </c:pt>
                <c:pt idx="27">
                  <c:v>238.46661317643</c:v>
                </c:pt>
                <c:pt idx="28">
                  <c:v>286.15993581171284</c:v>
                </c:pt>
                <c:pt idx="29">
                  <c:v>238.46661317642707</c:v>
                </c:pt>
                <c:pt idx="30">
                  <c:v>357.69991976464547</c:v>
                </c:pt>
                <c:pt idx="31">
                  <c:v>357.6999197646474</c:v>
                </c:pt>
                <c:pt idx="32">
                  <c:v>476.93322635285801</c:v>
                </c:pt>
                <c:pt idx="33">
                  <c:v>476.93322635283459</c:v>
                </c:pt>
                <c:pt idx="34">
                  <c:v>596.1665329410979</c:v>
                </c:pt>
                <c:pt idx="35">
                  <c:v>596.16653294106277</c:v>
                </c:pt>
                <c:pt idx="36">
                  <c:v>834.6331461174957</c:v>
                </c:pt>
                <c:pt idx="37">
                  <c:v>834.63314611752298</c:v>
                </c:pt>
                <c:pt idx="38">
                  <c:v>953.86645270569261</c:v>
                </c:pt>
                <c:pt idx="39">
                  <c:v>1073.0997592939248</c:v>
                </c:pt>
                <c:pt idx="40">
                  <c:v>1192.3330658821412</c:v>
                </c:pt>
                <c:pt idx="41">
                  <c:v>1550.0329856467984</c:v>
                </c:pt>
                <c:pt idx="42">
                  <c:v>1550.0329856467827</c:v>
                </c:pt>
                <c:pt idx="43">
                  <c:v>1788.4995988232156</c:v>
                </c:pt>
                <c:pt idx="44">
                  <c:v>2265.4328251760817</c:v>
                </c:pt>
                <c:pt idx="45">
                  <c:v>2026.9662119996331</c:v>
                </c:pt>
                <c:pt idx="46">
                  <c:v>2384.6661317642979</c:v>
                </c:pt>
                <c:pt idx="47">
                  <c:v>3576.9991976464312</c:v>
                </c:pt>
                <c:pt idx="48">
                  <c:v>2384.6661317642665</c:v>
                </c:pt>
                <c:pt idx="49">
                  <c:v>4769.3322635285958</c:v>
                </c:pt>
                <c:pt idx="50">
                  <c:v>3576.9991976464626</c:v>
                </c:pt>
                <c:pt idx="51">
                  <c:v>4769.3322635284394</c:v>
                </c:pt>
                <c:pt idx="52">
                  <c:v>4769.3322635286586</c:v>
                </c:pt>
                <c:pt idx="53">
                  <c:v>7153.9983952928005</c:v>
                </c:pt>
                <c:pt idx="54">
                  <c:v>4769.3322635286586</c:v>
                </c:pt>
                <c:pt idx="55">
                  <c:v>8346.3314611749647</c:v>
                </c:pt>
                <c:pt idx="56">
                  <c:v>8346.3314611750902</c:v>
                </c:pt>
                <c:pt idx="57">
                  <c:v>8346.3314611749029</c:v>
                </c:pt>
                <c:pt idx="58">
                  <c:v>9538.6645270571917</c:v>
                </c:pt>
                <c:pt idx="59">
                  <c:v>11923.330658821396</c:v>
                </c:pt>
                <c:pt idx="60">
                  <c:v>11923.330658821396</c:v>
                </c:pt>
                <c:pt idx="61">
                  <c:v>14307.996790585725</c:v>
                </c:pt>
                <c:pt idx="62">
                  <c:v>17884.995988232346</c:v>
                </c:pt>
                <c:pt idx="63">
                  <c:v>7153.9983952932371</c:v>
                </c:pt>
                <c:pt idx="64">
                  <c:v>23846.661317642294</c:v>
                </c:pt>
                <c:pt idx="65">
                  <c:v>23846.661317642542</c:v>
                </c:pt>
                <c:pt idx="66">
                  <c:v>23846.661317642542</c:v>
                </c:pt>
                <c:pt idx="67">
                  <c:v>11923.330658823144</c:v>
                </c:pt>
                <c:pt idx="68">
                  <c:v>35769.991976462938</c:v>
                </c:pt>
                <c:pt idx="69">
                  <c:v>35769.991976464189</c:v>
                </c:pt>
                <c:pt idx="70">
                  <c:v>23846.661317642793</c:v>
                </c:pt>
                <c:pt idx="71">
                  <c:v>35769.991976465688</c:v>
                </c:pt>
                <c:pt idx="72">
                  <c:v>35769.991976464189</c:v>
                </c:pt>
                <c:pt idx="73">
                  <c:v>47693.32263528309</c:v>
                </c:pt>
                <c:pt idx="74">
                  <c:v>47693.322635289085</c:v>
                </c:pt>
                <c:pt idx="75">
                  <c:v>47693.322635283585</c:v>
                </c:pt>
                <c:pt idx="76">
                  <c:v>50996.085227779986</c:v>
                </c:pt>
                <c:pt idx="77">
                  <c:v>61905.932780599636</c:v>
                </c:pt>
                <c:pt idx="78">
                  <c:v>64171.365605779181</c:v>
                </c:pt>
                <c:pt idx="79">
                  <c:v>69513.017740927884</c:v>
                </c:pt>
                <c:pt idx="80">
                  <c:v>75188.523134528063</c:v>
                </c:pt>
                <c:pt idx="81">
                  <c:v>81245.575109209938</c:v>
                </c:pt>
                <c:pt idx="82">
                  <c:v>87660.327003652899</c:v>
                </c:pt>
                <c:pt idx="83">
                  <c:v>94528.165463137353</c:v>
                </c:pt>
                <c:pt idx="84">
                  <c:v>101574.85388249987</c:v>
                </c:pt>
                <c:pt idx="85">
                  <c:v>109336.94214139455</c:v>
                </c:pt>
                <c:pt idx="86">
                  <c:v>117325.5736827965</c:v>
                </c:pt>
                <c:pt idx="87">
                  <c:v>125671.90514398651</c:v>
                </c:pt>
                <c:pt idx="88">
                  <c:v>134614.40313808669</c:v>
                </c:pt>
                <c:pt idx="89">
                  <c:v>143914.60105198494</c:v>
                </c:pt>
                <c:pt idx="90">
                  <c:v>153572.4988856093</c:v>
                </c:pt>
                <c:pt idx="91">
                  <c:v>163826.56325220381</c:v>
                </c:pt>
                <c:pt idx="92">
                  <c:v>174319.09423198234</c:v>
                </c:pt>
                <c:pt idx="93">
                  <c:v>185288.55843807702</c:v>
                </c:pt>
                <c:pt idx="94">
                  <c:v>196854.18917713981</c:v>
                </c:pt>
                <c:pt idx="95">
                  <c:v>208539.05322279866</c:v>
                </c:pt>
                <c:pt idx="96">
                  <c:v>220820.08380136563</c:v>
                </c:pt>
                <c:pt idx="97">
                  <c:v>233458.81429972072</c:v>
                </c:pt>
                <c:pt idx="98">
                  <c:v>246216.7781046638</c:v>
                </c:pt>
                <c:pt idx="99">
                  <c:v>259690.14174913507</c:v>
                </c:pt>
                <c:pt idx="100">
                  <c:v>273044.27208700235</c:v>
                </c:pt>
                <c:pt idx="101">
                  <c:v>286994.56895784172</c:v>
                </c:pt>
                <c:pt idx="102">
                  <c:v>301183.33244180918</c:v>
                </c:pt>
                <c:pt idx="103">
                  <c:v>315252.86261926056</c:v>
                </c:pt>
                <c:pt idx="104">
                  <c:v>329680.09271640406</c:v>
                </c:pt>
                <c:pt idx="105">
                  <c:v>344345.78942677163</c:v>
                </c:pt>
                <c:pt idx="106">
                  <c:v>358653.78621733515</c:v>
                </c:pt>
                <c:pt idx="107">
                  <c:v>373438.71623429871</c:v>
                </c:pt>
                <c:pt idx="108">
                  <c:v>387746.71302487818</c:v>
                </c:pt>
                <c:pt idx="109">
                  <c:v>402054.70981544169</c:v>
                </c:pt>
                <c:pt idx="110">
                  <c:v>416243.47329946508</c:v>
                </c:pt>
                <c:pt idx="111">
                  <c:v>429716.83694392839</c:v>
                </c:pt>
                <c:pt idx="112">
                  <c:v>444621.00026744802</c:v>
                </c:pt>
                <c:pt idx="113">
                  <c:v>455471.23116697464</c:v>
                </c:pt>
                <c:pt idx="114">
                  <c:v>468586.89489165781</c:v>
                </c:pt>
                <c:pt idx="115">
                  <c:v>481702.55861642095</c:v>
                </c:pt>
                <c:pt idx="116">
                  <c:v>492433.55620932759</c:v>
                </c:pt>
                <c:pt idx="117">
                  <c:v>500779.88767052162</c:v>
                </c:pt>
                <c:pt idx="118">
                  <c:v>512703.21832919662</c:v>
                </c:pt>
                <c:pt idx="119">
                  <c:v>521049.54979067843</c:v>
                </c:pt>
                <c:pt idx="120">
                  <c:v>525818.88205384789</c:v>
                </c:pt>
                <c:pt idx="121">
                  <c:v>535357.54658117797</c:v>
                </c:pt>
                <c:pt idx="122">
                  <c:v>536549.87964699429</c:v>
                </c:pt>
                <c:pt idx="123">
                  <c:v>543703.87804218009</c:v>
                </c:pt>
                <c:pt idx="124">
                  <c:v>542511.54497639579</c:v>
                </c:pt>
                <c:pt idx="125">
                  <c:v>544896.21110815636</c:v>
                </c:pt>
                <c:pt idx="126">
                  <c:v>542511.5449764597</c:v>
                </c:pt>
                <c:pt idx="127">
                  <c:v>540126.87884444336</c:v>
                </c:pt>
                <c:pt idx="128">
                  <c:v>535357.5465812739</c:v>
                </c:pt>
                <c:pt idx="129">
                  <c:v>527011.21511972812</c:v>
                </c:pt>
                <c:pt idx="130">
                  <c:v>519857.2167248301</c:v>
                </c:pt>
                <c:pt idx="131">
                  <c:v>507933.88606551557</c:v>
                </c:pt>
                <c:pt idx="132">
                  <c:v>494818.22234115214</c:v>
                </c:pt>
                <c:pt idx="133">
                  <c:v>479317.89248470834</c:v>
                </c:pt>
                <c:pt idx="134">
                  <c:v>463817.56262820063</c:v>
                </c:pt>
                <c:pt idx="135">
                  <c:v>441163.23437634722</c:v>
                </c:pt>
                <c:pt idx="136">
                  <c:v>420893.57225644618</c:v>
                </c:pt>
                <c:pt idx="137">
                  <c:v>395854.57787270431</c:v>
                </c:pt>
                <c:pt idx="138">
                  <c:v>370815.58348941</c:v>
                </c:pt>
                <c:pt idx="139">
                  <c:v>339814.92377658642</c:v>
                </c:pt>
                <c:pt idx="140">
                  <c:v>310006.59712906752</c:v>
                </c:pt>
                <c:pt idx="141">
                  <c:v>275428.93821898673</c:v>
                </c:pt>
                <c:pt idx="142">
                  <c:v>242043.61237401885</c:v>
                </c:pt>
                <c:pt idx="143">
                  <c:v>202696.62120003317</c:v>
                </c:pt>
                <c:pt idx="144">
                  <c:v>163349.63002579173</c:v>
                </c:pt>
                <c:pt idx="145">
                  <c:v>121617.97271991758</c:v>
                </c:pt>
                <c:pt idx="146">
                  <c:v>78693.982348355014</c:v>
                </c:pt>
                <c:pt idx="147">
                  <c:v>32192.992778576012</c:v>
                </c:pt>
                <c:pt idx="148">
                  <c:v>-11923.330658547115</c:v>
                </c:pt>
                <c:pt idx="149">
                  <c:v>-63193.652491847271</c:v>
                </c:pt>
                <c:pt idx="150">
                  <c:v>-109694.64206137047</c:v>
                </c:pt>
                <c:pt idx="151">
                  <c:v>-163349.63002566382</c:v>
                </c:pt>
                <c:pt idx="152">
                  <c:v>-212235.2857270755</c:v>
                </c:pt>
                <c:pt idx="153">
                  <c:v>-267082.60675731313</c:v>
                </c:pt>
                <c:pt idx="154">
                  <c:v>-318352.92859074118</c:v>
                </c:pt>
                <c:pt idx="155">
                  <c:v>-373200.24962123454</c:v>
                </c:pt>
                <c:pt idx="156">
                  <c:v>-424470.57145389525</c:v>
                </c:pt>
                <c:pt idx="157">
                  <c:v>-480510.22555058863</c:v>
                </c:pt>
                <c:pt idx="158">
                  <c:v>-532972.88044932147</c:v>
                </c:pt>
                <c:pt idx="159">
                  <c:v>-585435.53534818219</c:v>
                </c:pt>
                <c:pt idx="160">
                  <c:v>-636705.85718084278</c:v>
                </c:pt>
                <c:pt idx="161">
                  <c:v>-689168.51207983145</c:v>
                </c:pt>
                <c:pt idx="162">
                  <c:v>-739246.50084744312</c:v>
                </c:pt>
                <c:pt idx="163">
                  <c:v>-786939.82348163158</c:v>
                </c:pt>
                <c:pt idx="164">
                  <c:v>-833440.81305192225</c:v>
                </c:pt>
                <c:pt idx="165">
                  <c:v>-879941.80262106168</c:v>
                </c:pt>
                <c:pt idx="166">
                  <c:v>-922865.79299262422</c:v>
                </c:pt>
                <c:pt idx="167">
                  <c:v>-963405.11723281001</c:v>
                </c:pt>
                <c:pt idx="168">
                  <c:v>-1000367.4422750351</c:v>
                </c:pt>
                <c:pt idx="169">
                  <c:v>-1038522.1003837159</c:v>
                </c:pt>
                <c:pt idx="170">
                  <c:v>-1070715.0931617804</c:v>
                </c:pt>
                <c:pt idx="171">
                  <c:v>-1100523.4198092353</c:v>
                </c:pt>
                <c:pt idx="172">
                  <c:v>-1126754.7472587295</c:v>
                </c:pt>
                <c:pt idx="173">
                  <c:v>-1151793.7416422796</c:v>
                </c:pt>
                <c:pt idx="174">
                  <c:v>-1175640.4029596297</c:v>
                </c:pt>
                <c:pt idx="175">
                  <c:v>-1180409.7352231508</c:v>
                </c:pt>
                <c:pt idx="176">
                  <c:v>-1204256.3965412683</c:v>
                </c:pt>
                <c:pt idx="177">
                  <c:v>-1216179.7271996874</c:v>
                </c:pt>
                <c:pt idx="178">
                  <c:v>-1204256.3965410125</c:v>
                </c:pt>
                <c:pt idx="179">
                  <c:v>-1228103.0578586182</c:v>
                </c:pt>
                <c:pt idx="180">
                  <c:v>-1228103.0578583626</c:v>
                </c:pt>
                <c:pt idx="181">
                  <c:v>-1192333.0658823375</c:v>
                </c:pt>
                <c:pt idx="182">
                  <c:v>-1216179.7271999433</c:v>
                </c:pt>
                <c:pt idx="183">
                  <c:v>-1195910.0650796585</c:v>
                </c:pt>
                <c:pt idx="184">
                  <c:v>-1172063.4037620528</c:v>
                </c:pt>
                <c:pt idx="185">
                  <c:v>-1156563.0739058009</c:v>
                </c:pt>
                <c:pt idx="186">
                  <c:v>-1132716.4125879393</c:v>
                </c:pt>
                <c:pt idx="187">
                  <c:v>-1108869.7512703333</c:v>
                </c:pt>
                <c:pt idx="188">
                  <c:v>-1077869.0915575738</c:v>
                </c:pt>
                <c:pt idx="189">
                  <c:v>-1046868.431844814</c:v>
                </c:pt>
                <c:pt idx="190">
                  <c:v>-1011098.4398677659</c:v>
                </c:pt>
                <c:pt idx="191">
                  <c:v>-972943.78175998025</c:v>
                </c:pt>
                <c:pt idx="192">
                  <c:v>-933596.7905856109</c:v>
                </c:pt>
                <c:pt idx="193">
                  <c:v>-890672.80021404824</c:v>
                </c:pt>
                <c:pt idx="194">
                  <c:v>-845364.14371034142</c:v>
                </c:pt>
                <c:pt idx="195">
                  <c:v>-800055.48720701819</c:v>
                </c:pt>
                <c:pt idx="196">
                  <c:v>-751169.83150573447</c:v>
                </c:pt>
                <c:pt idx="197">
                  <c:v>-701091.84273863432</c:v>
                </c:pt>
                <c:pt idx="198">
                  <c:v>-651013.85397179006</c:v>
                </c:pt>
                <c:pt idx="199">
                  <c:v>-599743.53213887359</c:v>
                </c:pt>
                <c:pt idx="200">
                  <c:v>-544896.21110761282</c:v>
                </c:pt>
                <c:pt idx="201">
                  <c:v>-494818.22234140791</c:v>
                </c:pt>
                <c:pt idx="202">
                  <c:v>-438778.56824458658</c:v>
                </c:pt>
                <c:pt idx="203">
                  <c:v>-386315.91334598168</c:v>
                </c:pt>
                <c:pt idx="204">
                  <c:v>-332660.92538079305</c:v>
                </c:pt>
                <c:pt idx="205">
                  <c:v>-279005.93741637183</c:v>
                </c:pt>
                <c:pt idx="206">
                  <c:v>-227735.61558396692</c:v>
                </c:pt>
                <c:pt idx="207">
                  <c:v>-174080.62761839459</c:v>
                </c:pt>
                <c:pt idx="208">
                  <c:v>-125194.97191775031</c:v>
                </c:pt>
                <c:pt idx="209">
                  <c:v>-73924.650084833847</c:v>
                </c:pt>
                <c:pt idx="210">
                  <c:v>-26231.327449366403</c:v>
                </c:pt>
                <c:pt idx="211">
                  <c:v>22654.328252173174</c:v>
                </c:pt>
                <c:pt idx="212">
                  <c:v>65578.31862309626</c:v>
                </c:pt>
                <c:pt idx="213">
                  <c:v>110886.97512705892</c:v>
                </c:pt>
                <c:pt idx="214">
                  <c:v>153810.96549900519</c:v>
                </c:pt>
                <c:pt idx="215">
                  <c:v>193157.95667273505</c:v>
                </c:pt>
                <c:pt idx="216">
                  <c:v>231312.61478116017</c:v>
                </c:pt>
                <c:pt idx="217">
                  <c:v>267082.60675769678</c:v>
                </c:pt>
                <c:pt idx="218">
                  <c:v>300467.93260234495</c:v>
                </c:pt>
                <c:pt idx="219">
                  <c:v>333853.25844686519</c:v>
                </c:pt>
                <c:pt idx="220">
                  <c:v>362469.25202818401</c:v>
                </c:pt>
                <c:pt idx="221">
                  <c:v>389892.91254349466</c:v>
                </c:pt>
                <c:pt idx="222">
                  <c:v>413739.5738613563</c:v>
                </c:pt>
                <c:pt idx="223">
                  <c:v>437586.23517845053</c:v>
                </c:pt>
                <c:pt idx="224">
                  <c:v>456663.5642329189</c:v>
                </c:pt>
                <c:pt idx="225">
                  <c:v>476933.22635281988</c:v>
                </c:pt>
                <c:pt idx="226">
                  <c:v>490048.8900776949</c:v>
                </c:pt>
                <c:pt idx="227">
                  <c:v>505549.21993401082</c:v>
                </c:pt>
                <c:pt idx="228">
                  <c:v>516280.2175268695</c:v>
                </c:pt>
                <c:pt idx="229">
                  <c:v>527011.215119984</c:v>
                </c:pt>
                <c:pt idx="230">
                  <c:v>531780.5473833133</c:v>
                </c:pt>
                <c:pt idx="231">
                  <c:v>538934.54577872285</c:v>
                </c:pt>
                <c:pt idx="232">
                  <c:v>542511.54497655563</c:v>
                </c:pt>
                <c:pt idx="233">
                  <c:v>544896.21110818826</c:v>
                </c:pt>
                <c:pt idx="234">
                  <c:v>542511.54497620394</c:v>
                </c:pt>
                <c:pt idx="235">
                  <c:v>543703.87804234005</c:v>
                </c:pt>
                <c:pt idx="236">
                  <c:v>538934.54577885079</c:v>
                </c:pt>
                <c:pt idx="237">
                  <c:v>535357.54658101813</c:v>
                </c:pt>
                <c:pt idx="238">
                  <c:v>529395.88125152071</c:v>
                </c:pt>
                <c:pt idx="239">
                  <c:v>522241.88285649475</c:v>
                </c:pt>
                <c:pt idx="240">
                  <c:v>513895.55139517284</c:v>
                </c:pt>
                <c:pt idx="241">
                  <c:v>504356.88686819444</c:v>
                </c:pt>
                <c:pt idx="242">
                  <c:v>494818.22234102426</c:v>
                </c:pt>
                <c:pt idx="243">
                  <c:v>484087.22474826151</c:v>
                </c:pt>
                <c:pt idx="244">
                  <c:v>472163.89408926672</c:v>
                </c:pt>
                <c:pt idx="245">
                  <c:v>459048.23036463151</c:v>
                </c:pt>
                <c:pt idx="246">
                  <c:v>447482.59962556069</c:v>
                </c:pt>
                <c:pt idx="247">
                  <c:v>433413.06944817328</c:v>
                </c:pt>
                <c:pt idx="248">
                  <c:v>419939.70580367802</c:v>
                </c:pt>
                <c:pt idx="249">
                  <c:v>405631.70901311451</c:v>
                </c:pt>
                <c:pt idx="250">
                  <c:v>391442.94552910706</c:v>
                </c:pt>
                <c:pt idx="251">
                  <c:v>377015.71543192357</c:v>
                </c:pt>
                <c:pt idx="252">
                  <c:v>362588.48533477203</c:v>
                </c:pt>
                <c:pt idx="253">
                  <c:v>348042.02193098457</c:v>
                </c:pt>
                <c:pt idx="254">
                  <c:v>333376.32522062497</c:v>
                </c:pt>
                <c:pt idx="255">
                  <c:v>318949.09512348945</c:v>
                </c:pt>
                <c:pt idx="256">
                  <c:v>304760.33163947402</c:v>
                </c:pt>
                <c:pt idx="257">
                  <c:v>290571.56815549056</c:v>
                </c:pt>
                <c:pt idx="258">
                  <c:v>276621.27128464321</c:v>
                </c:pt>
                <c:pt idx="259">
                  <c:v>263147.90764018794</c:v>
                </c:pt>
                <c:pt idx="260">
                  <c:v>249674.54399572464</c:v>
                </c:pt>
                <c:pt idx="261">
                  <c:v>236678.11357758951</c:v>
                </c:pt>
                <c:pt idx="262">
                  <c:v>223920.14977267839</c:v>
                </c:pt>
                <c:pt idx="263">
                  <c:v>211758.35250069143</c:v>
                </c:pt>
                <c:pt idx="264">
                  <c:v>199835.02184182455</c:v>
                </c:pt>
                <c:pt idx="265">
                  <c:v>188150.1577962217</c:v>
                </c:pt>
                <c:pt idx="266">
                  <c:v>207823.65338325049</c:v>
                </c:pt>
                <c:pt idx="267">
                  <c:v>50316.455380208237</c:v>
                </c:pt>
                <c:pt idx="268">
                  <c:v>238466.61317645389</c:v>
                </c:pt>
                <c:pt idx="269">
                  <c:v>238466.61317642193</c:v>
                </c:pt>
                <c:pt idx="270">
                  <c:v>0</c:v>
                </c:pt>
                <c:pt idx="271">
                  <c:v>238466.61317642592</c:v>
                </c:pt>
                <c:pt idx="272">
                  <c:v>-5.9952043329758453E-9</c:v>
                </c:pt>
                <c:pt idx="273">
                  <c:v>238466.61317643191</c:v>
                </c:pt>
                <c:pt idx="274">
                  <c:v>-23846.661317639795</c:v>
                </c:pt>
                <c:pt idx="275">
                  <c:v>155003.29856467966</c:v>
                </c:pt>
                <c:pt idx="276">
                  <c:v>83463.314611748268</c:v>
                </c:pt>
                <c:pt idx="277">
                  <c:v>83463.314611748268</c:v>
                </c:pt>
                <c:pt idx="278">
                  <c:v>83463.31461175227</c:v>
                </c:pt>
                <c:pt idx="279">
                  <c:v>71539.983952928378</c:v>
                </c:pt>
                <c:pt idx="280">
                  <c:v>59616.65329410648</c:v>
                </c:pt>
                <c:pt idx="281">
                  <c:v>59616.653294108481</c:v>
                </c:pt>
                <c:pt idx="282">
                  <c:v>59616.65329410648</c:v>
                </c:pt>
                <c:pt idx="283">
                  <c:v>47693.322635284589</c:v>
                </c:pt>
                <c:pt idx="284">
                  <c:v>59616.653294109477</c:v>
                </c:pt>
                <c:pt idx="285">
                  <c:v>23846.661317639795</c:v>
                </c:pt>
                <c:pt idx="286">
                  <c:v>47693.322635288081</c:v>
                </c:pt>
                <c:pt idx="287">
                  <c:v>47693.322635285585</c:v>
                </c:pt>
                <c:pt idx="288">
                  <c:v>23846.661317641294</c:v>
                </c:pt>
                <c:pt idx="289">
                  <c:v>23846.661317645288</c:v>
                </c:pt>
                <c:pt idx="290">
                  <c:v>35769.99197646269</c:v>
                </c:pt>
                <c:pt idx="291">
                  <c:v>23846.661317642793</c:v>
                </c:pt>
                <c:pt idx="292">
                  <c:v>11923.330658821897</c:v>
                </c:pt>
                <c:pt idx="293">
                  <c:v>35769.991976464189</c:v>
                </c:pt>
                <c:pt idx="294">
                  <c:v>11923.330658822146</c:v>
                </c:pt>
                <c:pt idx="295">
                  <c:v>19077.329054113885</c:v>
                </c:pt>
                <c:pt idx="296">
                  <c:v>14307.996790585476</c:v>
                </c:pt>
                <c:pt idx="297">
                  <c:v>14307.996790585725</c:v>
                </c:pt>
                <c:pt idx="298">
                  <c:v>13115.663724703685</c:v>
                </c:pt>
                <c:pt idx="299">
                  <c:v>10730.99759293948</c:v>
                </c:pt>
                <c:pt idx="300">
                  <c:v>10730.997592939106</c:v>
                </c:pt>
                <c:pt idx="301">
                  <c:v>8346.3314611751521</c:v>
                </c:pt>
                <c:pt idx="302">
                  <c:v>9538.664527056817</c:v>
                </c:pt>
                <c:pt idx="303">
                  <c:v>7153.9983952931125</c:v>
                </c:pt>
                <c:pt idx="304">
                  <c:v>5961.6653294106982</c:v>
                </c:pt>
                <c:pt idx="305">
                  <c:v>-338622.58967200643</c:v>
                </c:pt>
                <c:pt idx="306">
                  <c:v>392277.5779097472</c:v>
                </c:pt>
                <c:pt idx="307">
                  <c:v>8.465564767763259E-5</c:v>
                </c:pt>
                <c:pt idx="308">
                  <c:v>8.3463314611748664E-5</c:v>
                </c:pt>
                <c:pt idx="309">
                  <c:v>1.0730997592939337E-4</c:v>
                </c:pt>
                <c:pt idx="310">
                  <c:v>1.5500329856467859E-4</c:v>
                </c:pt>
                <c:pt idx="311">
                  <c:v>1.6692662922350058E-4</c:v>
                </c:pt>
                <c:pt idx="312">
                  <c:v>2.3846661317642839E-4</c:v>
                </c:pt>
                <c:pt idx="313">
                  <c:v>2.6231327449407289E-4</c:v>
                </c:pt>
                <c:pt idx="314">
                  <c:v>3.5769991976464049E-4</c:v>
                </c:pt>
                <c:pt idx="315">
                  <c:v>4.292399037175725E-4</c:v>
                </c:pt>
                <c:pt idx="316">
                  <c:v>4.7693322635285776E-4</c:v>
                </c:pt>
                <c:pt idx="317">
                  <c:v>8.2270981545868552E-4</c:v>
                </c:pt>
                <c:pt idx="318">
                  <c:v>7.1539983952927729E-4</c:v>
                </c:pt>
                <c:pt idx="319">
                  <c:v>1.073099759293928E-3</c:v>
                </c:pt>
                <c:pt idx="320">
                  <c:v>1.1923330658821368E-3</c:v>
                </c:pt>
                <c:pt idx="321">
                  <c:v>1.6692662922350057E-3</c:v>
                </c:pt>
                <c:pt idx="322">
                  <c:v>1.9077329054114421E-3</c:v>
                </c:pt>
                <c:pt idx="323">
                  <c:v>2.5038994383524845E-3</c:v>
                </c:pt>
                <c:pt idx="324">
                  <c:v>2.8615993581171538E-3</c:v>
                </c:pt>
                <c:pt idx="325">
                  <c:v>3.6962325042346287E-3</c:v>
                </c:pt>
                <c:pt idx="326">
                  <c:v>4.8885655701168106E-3</c:v>
                </c:pt>
                <c:pt idx="327">
                  <c:v>4.6500989569402996E-3</c:v>
                </c:pt>
                <c:pt idx="328">
                  <c:v>7.153998395292926E-3</c:v>
                </c:pt>
                <c:pt idx="329">
                  <c:v>9.5386645270571242E-3</c:v>
                </c:pt>
                <c:pt idx="330">
                  <c:v>8.3463314611750324E-3</c:v>
                </c:pt>
                <c:pt idx="331">
                  <c:v>1.4307996790585732E-2</c:v>
                </c:pt>
                <c:pt idx="332">
                  <c:v>1.4307996790585583E-2</c:v>
                </c:pt>
                <c:pt idx="333">
                  <c:v>1.9077329054114311E-2</c:v>
                </c:pt>
                <c:pt idx="334">
                  <c:v>2.2654328251760975E-2</c:v>
                </c:pt>
                <c:pt idx="335">
                  <c:v>2.8615993581171166E-2</c:v>
                </c:pt>
                <c:pt idx="336">
                  <c:v>3.3385325844700012E-2</c:v>
                </c:pt>
                <c:pt idx="337">
                  <c:v>4.2923990371757224E-2</c:v>
                </c:pt>
                <c:pt idx="338">
                  <c:v>4.5308656503521116E-2</c:v>
                </c:pt>
                <c:pt idx="339">
                  <c:v>7.1539983952928751E-2</c:v>
                </c:pt>
                <c:pt idx="340">
                  <c:v>5.9616653294108243E-2</c:v>
                </c:pt>
                <c:pt idx="341">
                  <c:v>0.10730997592939122</c:v>
                </c:pt>
                <c:pt idx="342">
                  <c:v>9.5386645270572626E-2</c:v>
                </c:pt>
                <c:pt idx="343">
                  <c:v>0.14307996790585606</c:v>
                </c:pt>
                <c:pt idx="344">
                  <c:v>0.14307996790585845</c:v>
                </c:pt>
                <c:pt idx="345">
                  <c:v>0.20269662119996432</c:v>
                </c:pt>
                <c:pt idx="346">
                  <c:v>0.22654328251760675</c:v>
                </c:pt>
                <c:pt idx="347">
                  <c:v>0.28615993581171406</c:v>
                </c:pt>
                <c:pt idx="348">
                  <c:v>0.33385325844700181</c:v>
                </c:pt>
                <c:pt idx="349">
                  <c:v>0.41731657305874625</c:v>
                </c:pt>
                <c:pt idx="350">
                  <c:v>0.50077988767050508</c:v>
                </c:pt>
                <c:pt idx="351">
                  <c:v>0.47693322635286217</c:v>
                </c:pt>
                <c:pt idx="352">
                  <c:v>0.71539983952927222</c:v>
                </c:pt>
                <c:pt idx="353">
                  <c:v>0.95386645270572434</c:v>
                </c:pt>
                <c:pt idx="354">
                  <c:v>0.83463314611748873</c:v>
                </c:pt>
                <c:pt idx="355">
                  <c:v>1.3115663724703737</c:v>
                </c:pt>
                <c:pt idx="356">
                  <c:v>1.3115663724703319</c:v>
                </c:pt>
                <c:pt idx="357">
                  <c:v>1.788499598823251</c:v>
                </c:pt>
                <c:pt idx="358">
                  <c:v>1.9077329054114105</c:v>
                </c:pt>
                <c:pt idx="359">
                  <c:v>-84.655647677632174</c:v>
                </c:pt>
                <c:pt idx="360">
                  <c:v>5.5936612967310434E-4</c:v>
                </c:pt>
              </c:numCache>
            </c:numRef>
          </c:yVal>
          <c:smooth val="1"/>
          <c:extLst>
            <c:ext xmlns:c16="http://schemas.microsoft.com/office/drawing/2014/chart" uri="{C3380CC4-5D6E-409C-BE32-E72D297353CC}">
              <c16:uniqueId val="{00000000-F17C-43BC-9E95-742564F65C2E}"/>
            </c:ext>
          </c:extLst>
        </c:ser>
        <c:ser>
          <c:idx val="0"/>
          <c:order val="1"/>
          <c:tx>
            <c:v>Acceleration @ 4000rpm</c:v>
          </c:tx>
          <c:spPr>
            <a:ln w="12700">
              <a:solidFill>
                <a:srgbClr val="F20884"/>
              </a:solidFill>
              <a:prstDash val="solid"/>
            </a:ln>
          </c:spPr>
          <c:marker>
            <c:symbol val="square"/>
            <c:size val="5"/>
            <c:spPr>
              <a:solidFill>
                <a:srgbClr val="F20884"/>
              </a:solidFill>
              <a:ln>
                <a:solidFill>
                  <a:srgbClr val="F20884"/>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(Exh)'!$M$3:$M$363</c:f>
              <c:numCache>
                <c:formatCode>0.00E+00</c:formatCode>
                <c:ptCount val="361"/>
                <c:pt idx="0">
                  <c:v>13.354130337879942</c:v>
                </c:pt>
                <c:pt idx="1">
                  <c:v>17.169596148702748</c:v>
                </c:pt>
                <c:pt idx="2">
                  <c:v>14.307996790586008</c:v>
                </c:pt>
                <c:pt idx="3">
                  <c:v>28.615993581171409</c:v>
                </c:pt>
                <c:pt idx="4">
                  <c:v>19.077329054113907</c:v>
                </c:pt>
                <c:pt idx="5">
                  <c:v>38.154658108228908</c:v>
                </c:pt>
                <c:pt idx="6">
                  <c:v>33.385325844699793</c:v>
                </c:pt>
                <c:pt idx="7">
                  <c:v>38.154658108229519</c:v>
                </c:pt>
                <c:pt idx="8">
                  <c:v>57.231987162341838</c:v>
                </c:pt>
                <c:pt idx="9">
                  <c:v>57.23198716234355</c:v>
                </c:pt>
                <c:pt idx="10">
                  <c:v>66.770651689399344</c:v>
                </c:pt>
                <c:pt idx="11">
                  <c:v>81.078648479985475</c:v>
                </c:pt>
                <c:pt idx="12">
                  <c:v>100.15597753410047</c:v>
                </c:pt>
                <c:pt idx="13">
                  <c:v>119.2333065882145</c:v>
                </c:pt>
                <c:pt idx="14">
                  <c:v>104.92530979762789</c:v>
                </c:pt>
                <c:pt idx="15">
                  <c:v>143.07996790586131</c:v>
                </c:pt>
                <c:pt idx="16">
                  <c:v>238.46661317642415</c:v>
                </c:pt>
                <c:pt idx="17">
                  <c:v>143.07996790585742</c:v>
                </c:pt>
                <c:pt idx="18">
                  <c:v>286.15993581171386</c:v>
                </c:pt>
                <c:pt idx="19">
                  <c:v>238.46661317642707</c:v>
                </c:pt>
                <c:pt idx="20">
                  <c:v>333.85325844700259</c:v>
                </c:pt>
                <c:pt idx="21">
                  <c:v>381.54658108229034</c:v>
                </c:pt>
                <c:pt idx="22">
                  <c:v>429.2399037175644</c:v>
                </c:pt>
                <c:pt idx="23">
                  <c:v>476.93322635286586</c:v>
                </c:pt>
                <c:pt idx="24">
                  <c:v>620.01319425870372</c:v>
                </c:pt>
                <c:pt idx="25">
                  <c:v>667.70651689400904</c:v>
                </c:pt>
                <c:pt idx="26">
                  <c:v>715.39983952927923</c:v>
                </c:pt>
                <c:pt idx="27">
                  <c:v>953.86645270572001</c:v>
                </c:pt>
                <c:pt idx="28">
                  <c:v>1144.6397432468514</c:v>
                </c:pt>
                <c:pt idx="29">
                  <c:v>953.8664527057083</c:v>
                </c:pt>
                <c:pt idx="30">
                  <c:v>1430.7996790585819</c:v>
                </c:pt>
                <c:pt idx="31">
                  <c:v>1430.7996790585896</c:v>
                </c:pt>
                <c:pt idx="32">
                  <c:v>1907.7329054114321</c:v>
                </c:pt>
                <c:pt idx="33">
                  <c:v>1907.7329054113384</c:v>
                </c:pt>
                <c:pt idx="34">
                  <c:v>2384.6661317643916</c:v>
                </c:pt>
                <c:pt idx="35">
                  <c:v>2384.6661317642511</c:v>
                </c:pt>
                <c:pt idx="36">
                  <c:v>3338.5325844699828</c:v>
                </c:pt>
                <c:pt idx="37">
                  <c:v>3338.5325844700919</c:v>
                </c:pt>
                <c:pt idx="38">
                  <c:v>3815.4658108227704</c:v>
                </c:pt>
                <c:pt idx="39">
                  <c:v>4292.399037175699</c:v>
                </c:pt>
                <c:pt idx="40">
                  <c:v>4769.3322635285649</c:v>
                </c:pt>
                <c:pt idx="41">
                  <c:v>6200.1319425871934</c:v>
                </c:pt>
                <c:pt idx="42">
                  <c:v>6200.1319425871307</c:v>
                </c:pt>
                <c:pt idx="43">
                  <c:v>7153.9983952928624</c:v>
                </c:pt>
                <c:pt idx="44">
                  <c:v>9061.7313007043267</c:v>
                </c:pt>
                <c:pt idx="45">
                  <c:v>8107.8648479985322</c:v>
                </c:pt>
                <c:pt idx="46">
                  <c:v>9538.6645270571917</c:v>
                </c:pt>
                <c:pt idx="47">
                  <c:v>14307.996790585725</c:v>
                </c:pt>
                <c:pt idx="48">
                  <c:v>9538.6645270570662</c:v>
                </c:pt>
                <c:pt idx="49">
                  <c:v>19077.329054114383</c:v>
                </c:pt>
                <c:pt idx="50">
                  <c:v>14307.99679058585</c:v>
                </c:pt>
                <c:pt idx="51">
                  <c:v>19077.329054113758</c:v>
                </c:pt>
                <c:pt idx="52">
                  <c:v>19077.329054114634</c:v>
                </c:pt>
                <c:pt idx="53">
                  <c:v>28615.993581171202</c:v>
                </c:pt>
                <c:pt idx="54">
                  <c:v>19077.329054114634</c:v>
                </c:pt>
                <c:pt idx="55">
                  <c:v>33385.325844699859</c:v>
                </c:pt>
                <c:pt idx="56">
                  <c:v>33385.325844700361</c:v>
                </c:pt>
                <c:pt idx="57">
                  <c:v>33385.325844699611</c:v>
                </c:pt>
                <c:pt idx="58">
                  <c:v>38154.658108228767</c:v>
                </c:pt>
                <c:pt idx="59">
                  <c:v>47693.322635285585</c:v>
                </c:pt>
                <c:pt idx="60">
                  <c:v>47693.322635285585</c:v>
                </c:pt>
                <c:pt idx="61">
                  <c:v>57231.987162342899</c:v>
                </c:pt>
                <c:pt idx="62">
                  <c:v>71539.983952929382</c:v>
                </c:pt>
                <c:pt idx="63">
                  <c:v>28615.993581172948</c:v>
                </c:pt>
                <c:pt idx="64">
                  <c:v>95386.645270569177</c:v>
                </c:pt>
                <c:pt idx="65">
                  <c:v>95386.645270570167</c:v>
                </c:pt>
                <c:pt idx="66">
                  <c:v>95386.645270570167</c:v>
                </c:pt>
                <c:pt idx="67">
                  <c:v>47693.322635292578</c:v>
                </c:pt>
                <c:pt idx="68">
                  <c:v>143079.96790585175</c:v>
                </c:pt>
                <c:pt idx="69">
                  <c:v>143079.96790585676</c:v>
                </c:pt>
                <c:pt idx="70">
                  <c:v>95386.645270571171</c:v>
                </c:pt>
                <c:pt idx="71">
                  <c:v>143079.96790586275</c:v>
                </c:pt>
                <c:pt idx="72">
                  <c:v>143079.96790585676</c:v>
                </c:pt>
                <c:pt idx="73">
                  <c:v>190773.29054113236</c:v>
                </c:pt>
                <c:pt idx="74">
                  <c:v>190773.29054115634</c:v>
                </c:pt>
                <c:pt idx="75">
                  <c:v>190773.29054113434</c:v>
                </c:pt>
                <c:pt idx="76">
                  <c:v>203984.34091111994</c:v>
                </c:pt>
                <c:pt idx="77">
                  <c:v>247623.73112239855</c:v>
                </c:pt>
                <c:pt idx="78">
                  <c:v>256685.46242311673</c:v>
                </c:pt>
                <c:pt idx="79">
                  <c:v>278052.07096371154</c:v>
                </c:pt>
                <c:pt idx="80">
                  <c:v>300754.09253811225</c:v>
                </c:pt>
                <c:pt idx="81">
                  <c:v>324982.30043683975</c:v>
                </c:pt>
                <c:pt idx="82">
                  <c:v>350641.3080146116</c:v>
                </c:pt>
                <c:pt idx="83">
                  <c:v>378112.66185254941</c:v>
                </c:pt>
                <c:pt idx="84">
                  <c:v>406299.41552999947</c:v>
                </c:pt>
                <c:pt idx="85">
                  <c:v>437347.76856557821</c:v>
                </c:pt>
                <c:pt idx="86">
                  <c:v>469302.294731186</c:v>
                </c:pt>
                <c:pt idx="87">
                  <c:v>502687.62057594606</c:v>
                </c:pt>
                <c:pt idx="88">
                  <c:v>538457.61255234678</c:v>
                </c:pt>
                <c:pt idx="89">
                  <c:v>575658.40420793975</c:v>
                </c:pt>
                <c:pt idx="90">
                  <c:v>614289.99554243719</c:v>
                </c:pt>
                <c:pt idx="91">
                  <c:v>655306.25300881523</c:v>
                </c:pt>
                <c:pt idx="92">
                  <c:v>697276.37692792935</c:v>
                </c:pt>
                <c:pt idx="93">
                  <c:v>741154.23375230806</c:v>
                </c:pt>
                <c:pt idx="94">
                  <c:v>787416.75670855923</c:v>
                </c:pt>
                <c:pt idx="95">
                  <c:v>834156.21289119462</c:v>
                </c:pt>
                <c:pt idx="96">
                  <c:v>883280.33520546253</c:v>
                </c:pt>
                <c:pt idx="97">
                  <c:v>933835.25719888287</c:v>
                </c:pt>
                <c:pt idx="98">
                  <c:v>984867.11241865519</c:v>
                </c:pt>
                <c:pt idx="99">
                  <c:v>1038760.5669965403</c:v>
                </c:pt>
                <c:pt idx="100">
                  <c:v>1092177.0883480094</c:v>
                </c:pt>
                <c:pt idx="101">
                  <c:v>1147978.2758313669</c:v>
                </c:pt>
                <c:pt idx="102">
                  <c:v>1204733.3297672367</c:v>
                </c:pt>
                <c:pt idx="103">
                  <c:v>1261011.4504770422</c:v>
                </c:pt>
                <c:pt idx="104">
                  <c:v>1318720.3708656162</c:v>
                </c:pt>
                <c:pt idx="105">
                  <c:v>1377383.1577070865</c:v>
                </c:pt>
                <c:pt idx="106">
                  <c:v>1434615.1448693406</c:v>
                </c:pt>
                <c:pt idx="107">
                  <c:v>1493754.8649371949</c:v>
                </c:pt>
                <c:pt idx="108">
                  <c:v>1550986.8520995127</c:v>
                </c:pt>
                <c:pt idx="109">
                  <c:v>1608218.8392617668</c:v>
                </c:pt>
                <c:pt idx="110">
                  <c:v>1664973.8931978603</c:v>
                </c:pt>
                <c:pt idx="111">
                  <c:v>1718867.3477757135</c:v>
                </c:pt>
                <c:pt idx="112">
                  <c:v>1778484.0010697921</c:v>
                </c:pt>
                <c:pt idx="113">
                  <c:v>1821884.9246678986</c:v>
                </c:pt>
                <c:pt idx="114">
                  <c:v>1874347.5795666312</c:v>
                </c:pt>
                <c:pt idx="115">
                  <c:v>1926810.2344656838</c:v>
                </c:pt>
                <c:pt idx="116">
                  <c:v>1969734.2248373104</c:v>
                </c:pt>
                <c:pt idx="117">
                  <c:v>2003119.5506820865</c:v>
                </c:pt>
                <c:pt idx="118">
                  <c:v>2050812.8733167865</c:v>
                </c:pt>
                <c:pt idx="119">
                  <c:v>2084198.1991627137</c:v>
                </c:pt>
                <c:pt idx="120">
                  <c:v>2103275.5282153916</c:v>
                </c:pt>
                <c:pt idx="121">
                  <c:v>2141430.1863247119</c:v>
                </c:pt>
                <c:pt idx="122">
                  <c:v>2146199.5185879772</c:v>
                </c:pt>
                <c:pt idx="123">
                  <c:v>2174815.5121687204</c:v>
                </c:pt>
                <c:pt idx="124">
                  <c:v>2170046.1799055832</c:v>
                </c:pt>
                <c:pt idx="125">
                  <c:v>2179584.8444326255</c:v>
                </c:pt>
                <c:pt idx="126">
                  <c:v>2170046.1799058388</c:v>
                </c:pt>
                <c:pt idx="127">
                  <c:v>2160507.5153777734</c:v>
                </c:pt>
                <c:pt idx="128">
                  <c:v>2141430.1863250956</c:v>
                </c:pt>
                <c:pt idx="129">
                  <c:v>2108044.8604789125</c:v>
                </c:pt>
                <c:pt idx="130">
                  <c:v>2079428.8668993204</c:v>
                </c:pt>
                <c:pt idx="131">
                  <c:v>2031735.5442620623</c:v>
                </c:pt>
                <c:pt idx="132">
                  <c:v>1979272.8893646086</c:v>
                </c:pt>
                <c:pt idx="133">
                  <c:v>1917271.5699388334</c:v>
                </c:pt>
                <c:pt idx="134">
                  <c:v>1855270.2505128025</c:v>
                </c:pt>
                <c:pt idx="135">
                  <c:v>1764652.9375053889</c:v>
                </c:pt>
                <c:pt idx="136">
                  <c:v>1683574.2890257847</c:v>
                </c:pt>
                <c:pt idx="137">
                  <c:v>1583418.3114908172</c:v>
                </c:pt>
                <c:pt idx="138">
                  <c:v>1483262.33395764</c:v>
                </c:pt>
                <c:pt idx="139">
                  <c:v>1359259.6951063457</c:v>
                </c:pt>
                <c:pt idx="140">
                  <c:v>1240026.3885162701</c:v>
                </c:pt>
                <c:pt idx="141">
                  <c:v>1101715.7528759469</c:v>
                </c:pt>
                <c:pt idx="142">
                  <c:v>968174.44949607539</c:v>
                </c:pt>
                <c:pt idx="143">
                  <c:v>810786.48480013269</c:v>
                </c:pt>
                <c:pt idx="144">
                  <c:v>653398.52010316693</c:v>
                </c:pt>
                <c:pt idx="145">
                  <c:v>486471.89087967033</c:v>
                </c:pt>
                <c:pt idx="146">
                  <c:v>314775.92939342005</c:v>
                </c:pt>
                <c:pt idx="147">
                  <c:v>128771.97111430405</c:v>
                </c:pt>
                <c:pt idx="148">
                  <c:v>-47693.322634188458</c:v>
                </c:pt>
                <c:pt idx="149">
                  <c:v>-252774.60996738909</c:v>
                </c:pt>
                <c:pt idx="150">
                  <c:v>-438778.56824548187</c:v>
                </c:pt>
                <c:pt idx="151">
                  <c:v>-653398.52010265528</c:v>
                </c:pt>
                <c:pt idx="152">
                  <c:v>-848941.14290830202</c:v>
                </c:pt>
                <c:pt idx="153">
                  <c:v>-1068330.4270292525</c:v>
                </c:pt>
                <c:pt idx="154">
                  <c:v>-1273411.7143629647</c:v>
                </c:pt>
                <c:pt idx="155">
                  <c:v>-1492800.9984849382</c:v>
                </c:pt>
                <c:pt idx="156">
                  <c:v>-1697882.285815581</c:v>
                </c:pt>
                <c:pt idx="157">
                  <c:v>-1922040.9022023545</c:v>
                </c:pt>
                <c:pt idx="158">
                  <c:v>-2131891.5217972859</c:v>
                </c:pt>
                <c:pt idx="159">
                  <c:v>-2341742.1413927288</c:v>
                </c:pt>
                <c:pt idx="160">
                  <c:v>-2546823.4287233711</c:v>
                </c:pt>
                <c:pt idx="161">
                  <c:v>-2756674.0483193258</c:v>
                </c:pt>
                <c:pt idx="162">
                  <c:v>-2956986.0033897725</c:v>
                </c:pt>
                <c:pt idx="163">
                  <c:v>-3147759.2939265263</c:v>
                </c:pt>
                <c:pt idx="164">
                  <c:v>-3333763.252207689</c:v>
                </c:pt>
                <c:pt idx="165">
                  <c:v>-3519767.2104842467</c:v>
                </c:pt>
                <c:pt idx="166">
                  <c:v>-3691463.1719704969</c:v>
                </c:pt>
                <c:pt idx="167">
                  <c:v>-3853620.46893124</c:v>
                </c:pt>
                <c:pt idx="168">
                  <c:v>-4001469.7691001403</c:v>
                </c:pt>
                <c:pt idx="169">
                  <c:v>-4154088.4015348637</c:v>
                </c:pt>
                <c:pt idx="170">
                  <c:v>-4282860.3726471215</c:v>
                </c:pt>
                <c:pt idx="171">
                  <c:v>-4402093.679236941</c:v>
                </c:pt>
                <c:pt idx="172">
                  <c:v>-4507018.9890349181</c:v>
                </c:pt>
                <c:pt idx="173">
                  <c:v>-4607174.9665691182</c:v>
                </c:pt>
                <c:pt idx="174">
                  <c:v>-4702561.6118385186</c:v>
                </c:pt>
                <c:pt idx="175">
                  <c:v>-4721638.9408926032</c:v>
                </c:pt>
                <c:pt idx="176">
                  <c:v>-4817025.5861650733</c:v>
                </c:pt>
                <c:pt idx="177">
                  <c:v>-4864718.9087987496</c:v>
                </c:pt>
                <c:pt idx="178">
                  <c:v>-4817025.5861640498</c:v>
                </c:pt>
                <c:pt idx="179">
                  <c:v>-4912412.2314344728</c:v>
                </c:pt>
                <c:pt idx="180">
                  <c:v>-4912412.2314334502</c:v>
                </c:pt>
                <c:pt idx="181">
                  <c:v>-4769332.26352935</c:v>
                </c:pt>
                <c:pt idx="182">
                  <c:v>-4864718.9087997731</c:v>
                </c:pt>
                <c:pt idx="183">
                  <c:v>-4783640.2603186341</c:v>
                </c:pt>
                <c:pt idx="184">
                  <c:v>-4688253.6150482111</c:v>
                </c:pt>
                <c:pt idx="185">
                  <c:v>-4626252.2956232037</c:v>
                </c:pt>
                <c:pt idx="186">
                  <c:v>-4530865.6503517572</c:v>
                </c:pt>
                <c:pt idx="187">
                  <c:v>-4435479.0050813332</c:v>
                </c:pt>
                <c:pt idx="188">
                  <c:v>-4311476.366230295</c:v>
                </c:pt>
                <c:pt idx="189">
                  <c:v>-4187473.7273792559</c:v>
                </c:pt>
                <c:pt idx="190">
                  <c:v>-4044393.7594710635</c:v>
                </c:pt>
                <c:pt idx="191">
                  <c:v>-3891775.127039921</c:v>
                </c:pt>
                <c:pt idx="192">
                  <c:v>-3734387.1623424436</c:v>
                </c:pt>
                <c:pt idx="193">
                  <c:v>-3562691.200856193</c:v>
                </c:pt>
                <c:pt idx="194">
                  <c:v>-3381456.5748413657</c:v>
                </c:pt>
                <c:pt idx="195">
                  <c:v>-3200221.9488280728</c:v>
                </c:pt>
                <c:pt idx="196">
                  <c:v>-3004679.3260229379</c:v>
                </c:pt>
                <c:pt idx="197">
                  <c:v>-2804367.3709545373</c:v>
                </c:pt>
                <c:pt idx="198">
                  <c:v>-2604055.4158871602</c:v>
                </c:pt>
                <c:pt idx="199">
                  <c:v>-2398974.1285554944</c:v>
                </c:pt>
                <c:pt idx="200">
                  <c:v>-2179584.8444304513</c:v>
                </c:pt>
                <c:pt idx="201">
                  <c:v>-1979272.8893656316</c:v>
                </c:pt>
                <c:pt idx="202">
                  <c:v>-1755114.2729783463</c:v>
                </c:pt>
                <c:pt idx="203">
                  <c:v>-1545263.6533839267</c:v>
                </c:pt>
                <c:pt idx="204">
                  <c:v>-1330643.7015231722</c:v>
                </c:pt>
                <c:pt idx="205">
                  <c:v>-1116023.7496654873</c:v>
                </c:pt>
                <c:pt idx="206">
                  <c:v>-910942.46233586769</c:v>
                </c:pt>
                <c:pt idx="207">
                  <c:v>-696322.51047357835</c:v>
                </c:pt>
                <c:pt idx="208">
                  <c:v>-500779.88767100126</c:v>
                </c:pt>
                <c:pt idx="209">
                  <c:v>-295698.60033933539</c:v>
                </c:pt>
                <c:pt idx="210">
                  <c:v>-104925.30979746561</c:v>
                </c:pt>
                <c:pt idx="211">
                  <c:v>90617.313008692698</c:v>
                </c:pt>
                <c:pt idx="212">
                  <c:v>262313.27449238504</c:v>
                </c:pt>
                <c:pt idx="213">
                  <c:v>443547.90050823567</c:v>
                </c:pt>
                <c:pt idx="214">
                  <c:v>615243.86199602077</c:v>
                </c:pt>
                <c:pt idx="215">
                  <c:v>772631.82669094019</c:v>
                </c:pt>
                <c:pt idx="216">
                  <c:v>925250.45912464068</c:v>
                </c:pt>
                <c:pt idx="217">
                  <c:v>1068330.4270307871</c:v>
                </c:pt>
                <c:pt idx="218">
                  <c:v>1201871.7304093798</c:v>
                </c:pt>
                <c:pt idx="219">
                  <c:v>1335413.0337874608</c:v>
                </c:pt>
                <c:pt idx="220">
                  <c:v>1449877.008112736</c:v>
                </c:pt>
                <c:pt idx="221">
                  <c:v>1559571.6501739786</c:v>
                </c:pt>
                <c:pt idx="222">
                  <c:v>1654958.2954454252</c:v>
                </c:pt>
                <c:pt idx="223">
                  <c:v>1750344.9407138021</c:v>
                </c:pt>
                <c:pt idx="224">
                  <c:v>1826654.2569316756</c:v>
                </c:pt>
                <c:pt idx="225">
                  <c:v>1907732.9054112795</c:v>
                </c:pt>
                <c:pt idx="226">
                  <c:v>1960195.5603107796</c:v>
                </c:pt>
                <c:pt idx="227">
                  <c:v>2022196.8797360433</c:v>
                </c:pt>
                <c:pt idx="228">
                  <c:v>2065120.870107478</c:v>
                </c:pt>
                <c:pt idx="229">
                  <c:v>2108044.860479936</c:v>
                </c:pt>
                <c:pt idx="230">
                  <c:v>2127122.1895332532</c:v>
                </c:pt>
                <c:pt idx="231">
                  <c:v>2155738.1831148914</c:v>
                </c:pt>
                <c:pt idx="232">
                  <c:v>2170046.1799062225</c:v>
                </c:pt>
                <c:pt idx="233">
                  <c:v>2179584.844432753</c:v>
                </c:pt>
                <c:pt idx="234">
                  <c:v>2170046.1799048157</c:v>
                </c:pt>
                <c:pt idx="235">
                  <c:v>2174815.5121693602</c:v>
                </c:pt>
                <c:pt idx="236">
                  <c:v>2155738.1831154032</c:v>
                </c:pt>
                <c:pt idx="237">
                  <c:v>2141430.1863240725</c:v>
                </c:pt>
                <c:pt idx="238">
                  <c:v>2117583.5250060828</c:v>
                </c:pt>
                <c:pt idx="239">
                  <c:v>2088967.531425979</c:v>
                </c:pt>
                <c:pt idx="240">
                  <c:v>2055582.2055806913</c:v>
                </c:pt>
                <c:pt idx="241">
                  <c:v>2017427.5474727778</c:v>
                </c:pt>
                <c:pt idx="242">
                  <c:v>1979272.889364097</c:v>
                </c:pt>
                <c:pt idx="243">
                  <c:v>1936348.898993046</c:v>
                </c:pt>
                <c:pt idx="244">
                  <c:v>1888655.5763570669</c:v>
                </c:pt>
                <c:pt idx="245">
                  <c:v>1836192.921458526</c:v>
                </c:pt>
                <c:pt idx="246">
                  <c:v>1789930.3985022428</c:v>
                </c:pt>
                <c:pt idx="247">
                  <c:v>1733652.2777926931</c:v>
                </c:pt>
                <c:pt idx="248">
                  <c:v>1679758.8232147121</c:v>
                </c:pt>
                <c:pt idx="249">
                  <c:v>1622526.836052458</c:v>
                </c:pt>
                <c:pt idx="250">
                  <c:v>1565771.7821164283</c:v>
                </c:pt>
                <c:pt idx="251">
                  <c:v>1508062.8617276943</c:v>
                </c:pt>
                <c:pt idx="252">
                  <c:v>1450353.9413390881</c:v>
                </c:pt>
                <c:pt idx="253">
                  <c:v>1392168.0877239383</c:v>
                </c:pt>
                <c:pt idx="254">
                  <c:v>1333505.3008824999</c:v>
                </c:pt>
                <c:pt idx="255">
                  <c:v>1275796.3804939578</c:v>
                </c:pt>
                <c:pt idx="256">
                  <c:v>1219041.3265578961</c:v>
                </c:pt>
                <c:pt idx="257">
                  <c:v>1162286.2726219622</c:v>
                </c:pt>
                <c:pt idx="258">
                  <c:v>1106485.0851385728</c:v>
                </c:pt>
                <c:pt idx="259">
                  <c:v>1052591.6305607518</c:v>
                </c:pt>
                <c:pt idx="260">
                  <c:v>998698.17598289857</c:v>
                </c:pt>
                <c:pt idx="261">
                  <c:v>946712.45431035804</c:v>
                </c:pt>
                <c:pt idx="262">
                  <c:v>895680.59909071354</c:v>
                </c:pt>
                <c:pt idx="263">
                  <c:v>847033.41000276571</c:v>
                </c:pt>
                <c:pt idx="264">
                  <c:v>799340.0873672982</c:v>
                </c:pt>
                <c:pt idx="265">
                  <c:v>752600.63118488679</c:v>
                </c:pt>
                <c:pt idx="266">
                  <c:v>831294.61353300198</c:v>
                </c:pt>
                <c:pt idx="267">
                  <c:v>201265.82152083295</c:v>
                </c:pt>
                <c:pt idx="268">
                  <c:v>953866.45270581555</c:v>
                </c:pt>
                <c:pt idx="269">
                  <c:v>953866.45270568773</c:v>
                </c:pt>
                <c:pt idx="270">
                  <c:v>0</c:v>
                </c:pt>
                <c:pt idx="271">
                  <c:v>953866.45270570368</c:v>
                </c:pt>
                <c:pt idx="272">
                  <c:v>-2.3980817331903381E-8</c:v>
                </c:pt>
                <c:pt idx="273">
                  <c:v>953866.45270572766</c:v>
                </c:pt>
                <c:pt idx="274">
                  <c:v>-95386.64527055918</c:v>
                </c:pt>
                <c:pt idx="275">
                  <c:v>620013.19425871863</c:v>
                </c:pt>
                <c:pt idx="276">
                  <c:v>333853.25844699307</c:v>
                </c:pt>
                <c:pt idx="277">
                  <c:v>333853.25844699307</c:v>
                </c:pt>
                <c:pt idx="278">
                  <c:v>333853.25844700908</c:v>
                </c:pt>
                <c:pt idx="279">
                  <c:v>286159.93581171351</c:v>
                </c:pt>
                <c:pt idx="280">
                  <c:v>238466.61317642592</c:v>
                </c:pt>
                <c:pt idx="281">
                  <c:v>238466.61317643392</c:v>
                </c:pt>
                <c:pt idx="282">
                  <c:v>238466.61317642592</c:v>
                </c:pt>
                <c:pt idx="283">
                  <c:v>190773.29054113835</c:v>
                </c:pt>
                <c:pt idx="284">
                  <c:v>238466.61317643791</c:v>
                </c:pt>
                <c:pt idx="285">
                  <c:v>95386.64527055918</c:v>
                </c:pt>
                <c:pt idx="286">
                  <c:v>190773.29054115232</c:v>
                </c:pt>
                <c:pt idx="287">
                  <c:v>190773.29054114234</c:v>
                </c:pt>
                <c:pt idx="288">
                  <c:v>95386.645270565175</c:v>
                </c:pt>
                <c:pt idx="289">
                  <c:v>95386.645270581153</c:v>
                </c:pt>
                <c:pt idx="290">
                  <c:v>143079.96790585076</c:v>
                </c:pt>
                <c:pt idx="291">
                  <c:v>95386.645270571171</c:v>
                </c:pt>
                <c:pt idx="292">
                  <c:v>47693.322635287586</c:v>
                </c:pt>
                <c:pt idx="293">
                  <c:v>143079.96790585676</c:v>
                </c:pt>
                <c:pt idx="294">
                  <c:v>47693.322635288583</c:v>
                </c:pt>
                <c:pt idx="295">
                  <c:v>76309.31621645554</c:v>
                </c:pt>
                <c:pt idx="296">
                  <c:v>57231.987162341902</c:v>
                </c:pt>
                <c:pt idx="297">
                  <c:v>57231.987162342899</c:v>
                </c:pt>
                <c:pt idx="298">
                  <c:v>52462.654898814741</c:v>
                </c:pt>
                <c:pt idx="299">
                  <c:v>42923.990371757922</c:v>
                </c:pt>
                <c:pt idx="300">
                  <c:v>42923.990371756423</c:v>
                </c:pt>
                <c:pt idx="301">
                  <c:v>33385.325844700608</c:v>
                </c:pt>
                <c:pt idx="302">
                  <c:v>38154.658108227268</c:v>
                </c:pt>
                <c:pt idx="303">
                  <c:v>28615.99358117245</c:v>
                </c:pt>
                <c:pt idx="304">
                  <c:v>23846.661317642793</c:v>
                </c:pt>
                <c:pt idx="305">
                  <c:v>-1354490.3586880257</c:v>
                </c:pt>
                <c:pt idx="306">
                  <c:v>1569110.3116389888</c:v>
                </c:pt>
                <c:pt idx="307">
                  <c:v>3.3862259071053036E-4</c:v>
                </c:pt>
                <c:pt idx="308">
                  <c:v>3.3385325844699466E-4</c:v>
                </c:pt>
                <c:pt idx="309">
                  <c:v>4.2923990371757347E-4</c:v>
                </c:pt>
                <c:pt idx="310">
                  <c:v>6.2001319425871435E-4</c:v>
                </c:pt>
                <c:pt idx="311">
                  <c:v>6.6770651689400233E-4</c:v>
                </c:pt>
                <c:pt idx="312">
                  <c:v>9.5386645270571356E-4</c:v>
                </c:pt>
                <c:pt idx="313">
                  <c:v>1.0492530979762916E-3</c:v>
                </c:pt>
                <c:pt idx="314">
                  <c:v>1.4307996790585619E-3</c:v>
                </c:pt>
                <c:pt idx="315">
                  <c:v>1.71695961487029E-3</c:v>
                </c:pt>
                <c:pt idx="316">
                  <c:v>1.907732905411431E-3</c:v>
                </c:pt>
                <c:pt idx="317">
                  <c:v>3.2908392618347421E-3</c:v>
                </c:pt>
                <c:pt idx="318">
                  <c:v>2.8615993581171091E-3</c:v>
                </c:pt>
                <c:pt idx="319">
                  <c:v>4.2923990371757119E-3</c:v>
                </c:pt>
                <c:pt idx="320">
                  <c:v>4.7693322635285473E-3</c:v>
                </c:pt>
                <c:pt idx="321">
                  <c:v>6.6770651689400228E-3</c:v>
                </c:pt>
                <c:pt idx="322">
                  <c:v>7.6309316216457684E-3</c:v>
                </c:pt>
                <c:pt idx="323">
                  <c:v>1.0015597753409938E-2</c:v>
                </c:pt>
                <c:pt idx="324">
                  <c:v>1.1446397432468615E-2</c:v>
                </c:pt>
                <c:pt idx="325">
                  <c:v>1.4784930016938515E-2</c:v>
                </c:pt>
                <c:pt idx="326">
                  <c:v>1.9554262280467243E-2</c:v>
                </c:pt>
                <c:pt idx="327">
                  <c:v>1.8600395827761199E-2</c:v>
                </c:pt>
                <c:pt idx="328">
                  <c:v>2.8615993581171704E-2</c:v>
                </c:pt>
                <c:pt idx="329">
                  <c:v>3.8154658108228497E-2</c:v>
                </c:pt>
                <c:pt idx="330">
                  <c:v>3.338532584470013E-2</c:v>
                </c:pt>
                <c:pt idx="331">
                  <c:v>5.7231987162342929E-2</c:v>
                </c:pt>
                <c:pt idx="332">
                  <c:v>5.7231987162342332E-2</c:v>
                </c:pt>
                <c:pt idx="333">
                  <c:v>7.6309316216457243E-2</c:v>
                </c:pt>
                <c:pt idx="334">
                  <c:v>9.0617313007043898E-2</c:v>
                </c:pt>
                <c:pt idx="335">
                  <c:v>0.11446397432468466</c:v>
                </c:pt>
                <c:pt idx="336">
                  <c:v>0.13354130337880005</c:v>
                </c:pt>
                <c:pt idx="337">
                  <c:v>0.1716959614870289</c:v>
                </c:pt>
                <c:pt idx="338">
                  <c:v>0.18123462601408447</c:v>
                </c:pt>
                <c:pt idx="339">
                  <c:v>0.286159935811715</c:v>
                </c:pt>
                <c:pt idx="340">
                  <c:v>0.23846661317643297</c:v>
                </c:pt>
                <c:pt idx="341">
                  <c:v>0.42923990371756487</c:v>
                </c:pt>
                <c:pt idx="342">
                  <c:v>0.3815465810822905</c:v>
                </c:pt>
                <c:pt idx="343">
                  <c:v>0.57231987162342424</c:v>
                </c:pt>
                <c:pt idx="344">
                  <c:v>0.57231987162343378</c:v>
                </c:pt>
                <c:pt idx="345">
                  <c:v>0.81078648479985727</c:v>
                </c:pt>
                <c:pt idx="346">
                  <c:v>0.90617313007042699</c:v>
                </c:pt>
                <c:pt idx="347">
                  <c:v>1.1446397432468562</c:v>
                </c:pt>
                <c:pt idx="348">
                  <c:v>1.3354130337880072</c:v>
                </c:pt>
                <c:pt idx="349">
                  <c:v>1.669266292234985</c:v>
                </c:pt>
                <c:pt idx="350">
                  <c:v>2.0031195506820203</c:v>
                </c:pt>
                <c:pt idx="351">
                  <c:v>1.9077329054114487</c:v>
                </c:pt>
                <c:pt idx="352">
                  <c:v>2.8615993581170889</c:v>
                </c:pt>
                <c:pt idx="353">
                  <c:v>3.8154658108228974</c:v>
                </c:pt>
                <c:pt idx="354">
                  <c:v>3.3385325844699549</c:v>
                </c:pt>
                <c:pt idx="355">
                  <c:v>5.2462654898814947</c:v>
                </c:pt>
                <c:pt idx="356">
                  <c:v>5.2462654898813277</c:v>
                </c:pt>
                <c:pt idx="357">
                  <c:v>7.1539983952930042</c:v>
                </c:pt>
                <c:pt idx="358">
                  <c:v>7.630931621645642</c:v>
                </c:pt>
                <c:pt idx="359">
                  <c:v>-338.6225907105287</c:v>
                </c:pt>
                <c:pt idx="360">
                  <c:v>2.2374645186924173E-3</c:v>
                </c:pt>
              </c:numCache>
            </c:numRef>
          </c:yVal>
          <c:smooth val="1"/>
          <c:extLst>
            <c:ext xmlns:c16="http://schemas.microsoft.com/office/drawing/2014/chart" uri="{C3380CC4-5D6E-409C-BE32-E72D297353CC}">
              <c16:uniqueId val="{00000001-F17C-43BC-9E95-742564F65C2E}"/>
            </c:ext>
          </c:extLst>
        </c:ser>
        <c:ser>
          <c:idx val="1"/>
          <c:order val="2"/>
          <c:tx>
            <c:v>Acceleration @ 6000rpm</c:v>
          </c:tx>
          <c:spPr>
            <a:ln w="12700">
              <a:solidFill>
                <a:srgbClr val="FCF305"/>
              </a:solidFill>
              <a:prstDash val="solid"/>
            </a:ln>
          </c:spPr>
          <c:marker>
            <c:symbol val="triangle"/>
            <c:size val="5"/>
            <c:spPr>
              <a:solidFill>
                <a:srgbClr val="FCF305"/>
              </a:solidFill>
              <a:ln>
                <a:solidFill>
                  <a:srgbClr val="FCF305"/>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(Exh)'!$N$3:$N$363</c:f>
              <c:numCache>
                <c:formatCode>0.00E+00</c:formatCode>
                <c:ptCount val="361"/>
                <c:pt idx="0">
                  <c:v>30.046793260229869</c:v>
                </c:pt>
                <c:pt idx="1">
                  <c:v>38.631591334581181</c:v>
                </c:pt>
                <c:pt idx="2">
                  <c:v>32.192992778818521</c:v>
                </c:pt>
                <c:pt idx="3">
                  <c:v>64.385985557635664</c:v>
                </c:pt>
                <c:pt idx="4">
                  <c:v>42.92399037175629</c:v>
                </c:pt>
                <c:pt idx="5">
                  <c:v>85.847980743515052</c:v>
                </c:pt>
                <c:pt idx="6">
                  <c:v>75.116983150574541</c:v>
                </c:pt>
                <c:pt idx="7">
                  <c:v>85.847980743516416</c:v>
                </c:pt>
                <c:pt idx="8">
                  <c:v>128.77197111526914</c:v>
                </c:pt>
                <c:pt idx="9">
                  <c:v>128.77197111527298</c:v>
                </c:pt>
                <c:pt idx="10">
                  <c:v>150.23396630114851</c:v>
                </c:pt>
                <c:pt idx="11">
                  <c:v>182.4269590799673</c:v>
                </c:pt>
                <c:pt idx="12">
                  <c:v>225.35094945172608</c:v>
                </c:pt>
                <c:pt idx="13">
                  <c:v>268.27493982348267</c:v>
                </c:pt>
                <c:pt idx="14">
                  <c:v>236.08194704466274</c:v>
                </c:pt>
                <c:pt idx="15">
                  <c:v>321.92992778818797</c:v>
                </c:pt>
                <c:pt idx="16">
                  <c:v>536.54987964695431</c:v>
                </c:pt>
                <c:pt idx="17">
                  <c:v>321.92992778817916</c:v>
                </c:pt>
                <c:pt idx="18">
                  <c:v>643.85985557635615</c:v>
                </c:pt>
                <c:pt idx="19">
                  <c:v>536.5498796469609</c:v>
                </c:pt>
                <c:pt idx="20">
                  <c:v>751.16983150575584</c:v>
                </c:pt>
                <c:pt idx="21">
                  <c:v>858.47980743515325</c:v>
                </c:pt>
                <c:pt idx="22">
                  <c:v>965.78978336451996</c:v>
                </c:pt>
                <c:pt idx="23">
                  <c:v>1073.0997592939482</c:v>
                </c:pt>
                <c:pt idx="24">
                  <c:v>1395.0296870820835</c:v>
                </c:pt>
                <c:pt idx="25">
                  <c:v>1502.3396630115203</c:v>
                </c:pt>
                <c:pt idx="26">
                  <c:v>1609.6496389408783</c:v>
                </c:pt>
                <c:pt idx="27">
                  <c:v>2146.19951858787</c:v>
                </c:pt>
                <c:pt idx="28">
                  <c:v>2575.439422305416</c:v>
                </c:pt>
                <c:pt idx="29">
                  <c:v>2146.1995185878436</c:v>
                </c:pt>
                <c:pt idx="30">
                  <c:v>3219.2992778818093</c:v>
                </c:pt>
                <c:pt idx="31">
                  <c:v>3219.299277881827</c:v>
                </c:pt>
                <c:pt idx="32">
                  <c:v>4292.3990371757227</c:v>
                </c:pt>
                <c:pt idx="33">
                  <c:v>4292.3990371755117</c:v>
                </c:pt>
                <c:pt idx="34">
                  <c:v>5365.4987964698812</c:v>
                </c:pt>
                <c:pt idx="35">
                  <c:v>5365.4987964695647</c:v>
                </c:pt>
                <c:pt idx="36">
                  <c:v>7511.6983150574615</c:v>
                </c:pt>
                <c:pt idx="37">
                  <c:v>7511.6983150577071</c:v>
                </c:pt>
                <c:pt idx="38">
                  <c:v>8584.7980743512344</c:v>
                </c:pt>
                <c:pt idx="39">
                  <c:v>9657.897833645322</c:v>
                </c:pt>
                <c:pt idx="40">
                  <c:v>10730.997592939271</c:v>
                </c:pt>
                <c:pt idx="41">
                  <c:v>13950.296870821185</c:v>
                </c:pt>
                <c:pt idx="42">
                  <c:v>13950.296870821045</c:v>
                </c:pt>
                <c:pt idx="43">
                  <c:v>16096.496389408941</c:v>
                </c:pt>
                <c:pt idx="44">
                  <c:v>20388.895426584735</c:v>
                </c:pt>
                <c:pt idx="45">
                  <c:v>18242.695907996698</c:v>
                </c:pt>
                <c:pt idx="46">
                  <c:v>21461.995185878681</c:v>
                </c:pt>
                <c:pt idx="47">
                  <c:v>32192.992778817883</c:v>
                </c:pt>
                <c:pt idx="48">
                  <c:v>21461.995185878401</c:v>
                </c:pt>
                <c:pt idx="49">
                  <c:v>42923.990371757362</c:v>
                </c:pt>
                <c:pt idx="50">
                  <c:v>32192.992778818163</c:v>
                </c:pt>
                <c:pt idx="51">
                  <c:v>42923.990371755957</c:v>
                </c:pt>
                <c:pt idx="52">
                  <c:v>42923.990371757922</c:v>
                </c:pt>
                <c:pt idx="53">
                  <c:v>64385.985557635198</c:v>
                </c:pt>
                <c:pt idx="54">
                  <c:v>42923.990371757922</c:v>
                </c:pt>
                <c:pt idx="55">
                  <c:v>75116.983150574684</c:v>
                </c:pt>
                <c:pt idx="56">
                  <c:v>75116.983150575805</c:v>
                </c:pt>
                <c:pt idx="57">
                  <c:v>75116.983150574117</c:v>
                </c:pt>
                <c:pt idx="58">
                  <c:v>85847.980743514723</c:v>
                </c:pt>
                <c:pt idx="59">
                  <c:v>107309.97592939256</c:v>
                </c:pt>
                <c:pt idx="60">
                  <c:v>107309.97592939256</c:v>
                </c:pt>
                <c:pt idx="61">
                  <c:v>128771.97111527153</c:v>
                </c:pt>
                <c:pt idx="62">
                  <c:v>160964.96389409108</c:v>
                </c:pt>
                <c:pt idx="63">
                  <c:v>64385.985557639135</c:v>
                </c:pt>
                <c:pt idx="64">
                  <c:v>214619.95185878064</c:v>
                </c:pt>
                <c:pt idx="65">
                  <c:v>214619.95185878288</c:v>
                </c:pt>
                <c:pt idx="66">
                  <c:v>214619.95185878288</c:v>
                </c:pt>
                <c:pt idx="67">
                  <c:v>107309.97592940831</c:v>
                </c:pt>
                <c:pt idx="68">
                  <c:v>321929.92778816645</c:v>
                </c:pt>
                <c:pt idx="69">
                  <c:v>321929.92778817768</c:v>
                </c:pt>
                <c:pt idx="70">
                  <c:v>214619.95185878512</c:v>
                </c:pt>
                <c:pt idx="71">
                  <c:v>321929.92778819118</c:v>
                </c:pt>
                <c:pt idx="72">
                  <c:v>321929.92778817768</c:v>
                </c:pt>
                <c:pt idx="73">
                  <c:v>429239.90371754777</c:v>
                </c:pt>
                <c:pt idx="74">
                  <c:v>429239.90371760173</c:v>
                </c:pt>
                <c:pt idx="75">
                  <c:v>429239.90371755225</c:v>
                </c:pt>
                <c:pt idx="76">
                  <c:v>458964.76705001987</c:v>
                </c:pt>
                <c:pt idx="77">
                  <c:v>557153.39502539672</c:v>
                </c:pt>
                <c:pt idx="78">
                  <c:v>577542.29045201268</c:v>
                </c:pt>
                <c:pt idx="79">
                  <c:v>625617.15966835094</c:v>
                </c:pt>
                <c:pt idx="80">
                  <c:v>676696.70821075258</c:v>
                </c:pt>
                <c:pt idx="81">
                  <c:v>731210.17598288937</c:v>
                </c:pt>
                <c:pt idx="82">
                  <c:v>788942.94303287601</c:v>
                </c:pt>
                <c:pt idx="83">
                  <c:v>850753.48916823626</c:v>
                </c:pt>
                <c:pt idx="84">
                  <c:v>914173.6849424988</c:v>
                </c:pt>
                <c:pt idx="85">
                  <c:v>984032.47927255102</c:v>
                </c:pt>
                <c:pt idx="86">
                  <c:v>1055930.1631451685</c:v>
                </c:pt>
                <c:pt idx="87">
                  <c:v>1131047.1462958786</c:v>
                </c:pt>
                <c:pt idx="88">
                  <c:v>1211529.6282427802</c:v>
                </c:pt>
                <c:pt idx="89">
                  <c:v>1295231.4094678645</c:v>
                </c:pt>
                <c:pt idx="90">
                  <c:v>1382152.4899704838</c:v>
                </c:pt>
                <c:pt idx="91">
                  <c:v>1474439.0692698341</c:v>
                </c:pt>
                <c:pt idx="92">
                  <c:v>1568871.8480878409</c:v>
                </c:pt>
                <c:pt idx="93">
                  <c:v>1667597.025942693</c:v>
                </c:pt>
                <c:pt idx="94">
                  <c:v>1771687.7025942584</c:v>
                </c:pt>
                <c:pt idx="95">
                  <c:v>1876851.4790051877</c:v>
                </c:pt>
                <c:pt idx="96">
                  <c:v>1987380.7542122907</c:v>
                </c:pt>
                <c:pt idx="97">
                  <c:v>2101129.3286974863</c:v>
                </c:pt>
                <c:pt idx="98">
                  <c:v>2215951.0029419744</c:v>
                </c:pt>
                <c:pt idx="99">
                  <c:v>2337211.2757422156</c:v>
                </c:pt>
                <c:pt idx="100">
                  <c:v>2457398.448783021</c:v>
                </c:pt>
                <c:pt idx="101">
                  <c:v>2582951.1206205753</c:v>
                </c:pt>
                <c:pt idx="102">
                  <c:v>2710649.9919762826</c:v>
                </c:pt>
                <c:pt idx="103">
                  <c:v>2837275.7635733448</c:v>
                </c:pt>
                <c:pt idx="104">
                  <c:v>2967120.8344476367</c:v>
                </c:pt>
                <c:pt idx="105">
                  <c:v>3099112.1048409445</c:v>
                </c:pt>
                <c:pt idx="106">
                  <c:v>3227884.0759560163</c:v>
                </c:pt>
                <c:pt idx="107">
                  <c:v>3360948.4461086881</c:v>
                </c:pt>
                <c:pt idx="108">
                  <c:v>3489720.4172239034</c:v>
                </c:pt>
                <c:pt idx="109">
                  <c:v>3618492.3883389751</c:v>
                </c:pt>
                <c:pt idx="110">
                  <c:v>3746191.2596951858</c:v>
                </c:pt>
                <c:pt idx="111">
                  <c:v>3867451.5324953552</c:v>
                </c:pt>
                <c:pt idx="112">
                  <c:v>4001589.0024070321</c:v>
                </c:pt>
                <c:pt idx="113">
                  <c:v>4099241.0805027718</c:v>
                </c:pt>
                <c:pt idx="114">
                  <c:v>4217282.0540249208</c:v>
                </c:pt>
                <c:pt idx="115">
                  <c:v>4335323.0275477888</c:v>
                </c:pt>
                <c:pt idx="116">
                  <c:v>4431902.0058839489</c:v>
                </c:pt>
                <c:pt idx="117">
                  <c:v>4507018.9890346946</c:v>
                </c:pt>
                <c:pt idx="118">
                  <c:v>4614328.9649627693</c:v>
                </c:pt>
                <c:pt idx="119">
                  <c:v>4689445.948116106</c:v>
                </c:pt>
                <c:pt idx="120">
                  <c:v>4732369.9384846305</c:v>
                </c:pt>
                <c:pt idx="121">
                  <c:v>4818217.9192306018</c:v>
                </c:pt>
                <c:pt idx="122">
                  <c:v>4828948.9168229485</c:v>
                </c:pt>
                <c:pt idx="123">
                  <c:v>4893334.9023796208</c:v>
                </c:pt>
                <c:pt idx="124">
                  <c:v>4882603.9047875619</c:v>
                </c:pt>
                <c:pt idx="125">
                  <c:v>4904065.8999734074</c:v>
                </c:pt>
                <c:pt idx="126">
                  <c:v>4882603.9047881374</c:v>
                </c:pt>
                <c:pt idx="127">
                  <c:v>4861141.9095999897</c:v>
                </c:pt>
                <c:pt idx="128">
                  <c:v>4818217.9192314651</c:v>
                </c:pt>
                <c:pt idx="129">
                  <c:v>4743100.9360775538</c:v>
                </c:pt>
                <c:pt idx="130">
                  <c:v>4678714.9505234705</c:v>
                </c:pt>
                <c:pt idx="131">
                  <c:v>4571404.9745896403</c:v>
                </c:pt>
                <c:pt idx="132">
                  <c:v>4453364.001070369</c:v>
                </c:pt>
                <c:pt idx="133">
                  <c:v>4313861.0323623754</c:v>
                </c:pt>
                <c:pt idx="134">
                  <c:v>4174358.0636538058</c:v>
                </c:pt>
                <c:pt idx="135">
                  <c:v>3970469.1093871249</c:v>
                </c:pt>
                <c:pt idx="136">
                  <c:v>3788042.1503080158</c:v>
                </c:pt>
                <c:pt idx="137">
                  <c:v>3562691.2008543387</c:v>
                </c:pt>
                <c:pt idx="138">
                  <c:v>3337340.2514046901</c:v>
                </c:pt>
                <c:pt idx="139">
                  <c:v>3058334.3139892775</c:v>
                </c:pt>
                <c:pt idx="140">
                  <c:v>2790059.3741616076</c:v>
                </c:pt>
                <c:pt idx="141">
                  <c:v>2478860.4439708805</c:v>
                </c:pt>
                <c:pt idx="142">
                  <c:v>2178392.5113661694</c:v>
                </c:pt>
                <c:pt idx="143">
                  <c:v>1824269.5908002986</c:v>
                </c:pt>
                <c:pt idx="144">
                  <c:v>1470146.6702321256</c:v>
                </c:pt>
                <c:pt idx="145">
                  <c:v>1094561.7544792583</c:v>
                </c:pt>
                <c:pt idx="146">
                  <c:v>708245.84113519511</c:v>
                </c:pt>
                <c:pt idx="147">
                  <c:v>289736.9350071841</c:v>
                </c:pt>
                <c:pt idx="148">
                  <c:v>-107309.97592692405</c:v>
                </c:pt>
                <c:pt idx="149">
                  <c:v>-568742.87242662546</c:v>
                </c:pt>
                <c:pt idx="150">
                  <c:v>-987251.77855233429</c:v>
                </c:pt>
                <c:pt idx="151">
                  <c:v>-1470146.6702309744</c:v>
                </c:pt>
                <c:pt idx="152">
                  <c:v>-1910117.5715436796</c:v>
                </c:pt>
                <c:pt idx="153">
                  <c:v>-2403743.460815818</c:v>
                </c:pt>
                <c:pt idx="154">
                  <c:v>-2865176.3573166705</c:v>
                </c:pt>
                <c:pt idx="155">
                  <c:v>-3358802.2465911107</c:v>
                </c:pt>
                <c:pt idx="156">
                  <c:v>-3820235.1430850569</c:v>
                </c:pt>
                <c:pt idx="157">
                  <c:v>-4324592.0299552977</c:v>
                </c:pt>
                <c:pt idx="158">
                  <c:v>-4796755.9240438929</c:v>
                </c:pt>
                <c:pt idx="159">
                  <c:v>-5268919.8181336392</c:v>
                </c:pt>
                <c:pt idx="160">
                  <c:v>-5730352.7146275854</c:v>
                </c:pt>
                <c:pt idx="161">
                  <c:v>-6202516.6087184828</c:v>
                </c:pt>
                <c:pt idx="162">
                  <c:v>-6653218.507626988</c:v>
                </c:pt>
                <c:pt idx="163">
                  <c:v>-7082458.4113346841</c:v>
                </c:pt>
                <c:pt idx="164">
                  <c:v>-7500967.3174672993</c:v>
                </c:pt>
                <c:pt idx="165">
                  <c:v>-7919476.2235895554</c:v>
                </c:pt>
                <c:pt idx="166">
                  <c:v>-8305792.1369336182</c:v>
                </c:pt>
                <c:pt idx="167">
                  <c:v>-8670646.0550952889</c:v>
                </c:pt>
                <c:pt idx="168">
                  <c:v>-9003306.9804753158</c:v>
                </c:pt>
                <c:pt idx="169">
                  <c:v>-9346698.9034534432</c:v>
                </c:pt>
                <c:pt idx="170">
                  <c:v>-9636435.8384560235</c:v>
                </c:pt>
                <c:pt idx="171">
                  <c:v>-9904710.7782831173</c:v>
                </c:pt>
                <c:pt idx="172">
                  <c:v>-10140792.725328567</c:v>
                </c:pt>
                <c:pt idx="173">
                  <c:v>-10366143.674780518</c:v>
                </c:pt>
                <c:pt idx="174">
                  <c:v>-10580763.626636667</c:v>
                </c:pt>
                <c:pt idx="175">
                  <c:v>-10623687.617008358</c:v>
                </c:pt>
                <c:pt idx="176">
                  <c:v>-10838307.568871414</c:v>
                </c:pt>
                <c:pt idx="177">
                  <c:v>-10945617.544797188</c:v>
                </c:pt>
                <c:pt idx="178">
                  <c:v>-10838307.568869112</c:v>
                </c:pt>
                <c:pt idx="179">
                  <c:v>-11052927.520727564</c:v>
                </c:pt>
                <c:pt idx="180">
                  <c:v>-11052927.520725263</c:v>
                </c:pt>
                <c:pt idx="181">
                  <c:v>-10730997.592941036</c:v>
                </c:pt>
                <c:pt idx="182">
                  <c:v>-10945617.54479949</c:v>
                </c:pt>
                <c:pt idx="183">
                  <c:v>-10763190.585716927</c:v>
                </c:pt>
                <c:pt idx="184">
                  <c:v>-10548570.633858474</c:v>
                </c:pt>
                <c:pt idx="185">
                  <c:v>-10409067.665152207</c:v>
                </c:pt>
                <c:pt idx="186">
                  <c:v>-10194447.713291453</c:v>
                </c:pt>
                <c:pt idx="187">
                  <c:v>-9979827.7614329997</c:v>
                </c:pt>
                <c:pt idx="188">
                  <c:v>-9700821.8240181636</c:v>
                </c:pt>
                <c:pt idx="189">
                  <c:v>-9421815.8866033256</c:v>
                </c:pt>
                <c:pt idx="190">
                  <c:v>-9099885.9588098917</c:v>
                </c:pt>
                <c:pt idx="191">
                  <c:v>-8756494.0358398221</c:v>
                </c:pt>
                <c:pt idx="192">
                  <c:v>-8402371.1152704973</c:v>
                </c:pt>
                <c:pt idx="193">
                  <c:v>-8016055.2019264344</c:v>
                </c:pt>
                <c:pt idx="194">
                  <c:v>-7608277.2933930727</c:v>
                </c:pt>
                <c:pt idx="195">
                  <c:v>-7200499.3848631643</c:v>
                </c:pt>
                <c:pt idx="196">
                  <c:v>-6760528.4835516103</c:v>
                </c:pt>
                <c:pt idx="197">
                  <c:v>-6309826.5846477095</c:v>
                </c:pt>
                <c:pt idx="198">
                  <c:v>-5859124.68574611</c:v>
                </c:pt>
                <c:pt idx="199">
                  <c:v>-5397691.7892498616</c:v>
                </c:pt>
                <c:pt idx="200">
                  <c:v>-4904065.8999685152</c:v>
                </c:pt>
                <c:pt idx="201">
                  <c:v>-4453364.0010726713</c:v>
                </c:pt>
                <c:pt idx="202">
                  <c:v>-3949007.1142012794</c:v>
                </c:pt>
                <c:pt idx="203">
                  <c:v>-3476843.2201138353</c:v>
                </c:pt>
                <c:pt idx="204">
                  <c:v>-2993948.3284271373</c:v>
                </c:pt>
                <c:pt idx="205">
                  <c:v>-2511053.4367473461</c:v>
                </c:pt>
                <c:pt idx="206">
                  <c:v>-2049620.5402557023</c:v>
                </c:pt>
                <c:pt idx="207">
                  <c:v>-1566725.6485655515</c:v>
                </c:pt>
                <c:pt idx="208">
                  <c:v>-1126754.7472597528</c:v>
                </c:pt>
                <c:pt idx="209">
                  <c:v>-665321.85076350463</c:v>
                </c:pt>
                <c:pt idx="210">
                  <c:v>-236081.94704429765</c:v>
                </c:pt>
                <c:pt idx="211">
                  <c:v>203888.95426955854</c:v>
                </c:pt>
                <c:pt idx="212">
                  <c:v>590204.86760786641</c:v>
                </c:pt>
                <c:pt idx="213">
                  <c:v>997982.77614353027</c:v>
                </c:pt>
                <c:pt idx="214">
                  <c:v>1384298.6894910468</c:v>
                </c:pt>
                <c:pt idx="215">
                  <c:v>1738421.6100546154</c:v>
                </c:pt>
                <c:pt idx="216">
                  <c:v>2081813.5330304415</c:v>
                </c:pt>
                <c:pt idx="217">
                  <c:v>2403743.4608192709</c:v>
                </c:pt>
                <c:pt idx="218">
                  <c:v>2704211.3934211046</c:v>
                </c:pt>
                <c:pt idx="219">
                  <c:v>3004679.3260217868</c:v>
                </c:pt>
                <c:pt idx="220">
                  <c:v>3262223.2682536561</c:v>
                </c:pt>
                <c:pt idx="221">
                  <c:v>3509036.212891452</c:v>
                </c:pt>
                <c:pt idx="222">
                  <c:v>3723656.1647522068</c:v>
                </c:pt>
                <c:pt idx="223">
                  <c:v>3938276.1166060548</c:v>
                </c:pt>
                <c:pt idx="224">
                  <c:v>4109972.0780962696</c:v>
                </c:pt>
                <c:pt idx="225">
                  <c:v>4292399.0371753788</c:v>
                </c:pt>
                <c:pt idx="226">
                  <c:v>4410440.0106992545</c:v>
                </c:pt>
                <c:pt idx="227">
                  <c:v>4549942.979406097</c:v>
                </c:pt>
                <c:pt idx="228">
                  <c:v>4646521.9577418249</c:v>
                </c:pt>
                <c:pt idx="229">
                  <c:v>4743100.9360798551</c:v>
                </c:pt>
                <c:pt idx="230">
                  <c:v>4786024.9264498195</c:v>
                </c:pt>
                <c:pt idx="231">
                  <c:v>4850410.9120085062</c:v>
                </c:pt>
                <c:pt idx="232">
                  <c:v>4882603.9047890007</c:v>
                </c:pt>
                <c:pt idx="233">
                  <c:v>4904065.8999736952</c:v>
                </c:pt>
                <c:pt idx="234">
                  <c:v>4882603.9047858352</c:v>
                </c:pt>
                <c:pt idx="235">
                  <c:v>4893334.9023810597</c:v>
                </c:pt>
                <c:pt idx="236">
                  <c:v>4850410.9120096574</c:v>
                </c:pt>
                <c:pt idx="237">
                  <c:v>4818217.9192291629</c:v>
                </c:pt>
                <c:pt idx="238">
                  <c:v>4764562.9312636862</c:v>
                </c:pt>
                <c:pt idx="239">
                  <c:v>4700176.9457084527</c:v>
                </c:pt>
                <c:pt idx="240">
                  <c:v>4625059.9625565559</c:v>
                </c:pt>
                <c:pt idx="241">
                  <c:v>4539211.9818137502</c:v>
                </c:pt>
                <c:pt idx="242">
                  <c:v>4453364.0010692179</c:v>
                </c:pt>
                <c:pt idx="243">
                  <c:v>4356785.0227343533</c:v>
                </c:pt>
                <c:pt idx="244">
                  <c:v>4249475.0468034009</c:v>
                </c:pt>
                <c:pt idx="245">
                  <c:v>4131434.0732816835</c:v>
                </c:pt>
                <c:pt idx="246">
                  <c:v>4027343.3966300464</c:v>
                </c:pt>
                <c:pt idx="247">
                  <c:v>3900717.6250335593</c:v>
                </c:pt>
                <c:pt idx="248">
                  <c:v>3779457.3522331021</c:v>
                </c:pt>
                <c:pt idx="249">
                  <c:v>3650685.3811180308</c:v>
                </c:pt>
                <c:pt idx="250">
                  <c:v>3522986.5097619635</c:v>
                </c:pt>
                <c:pt idx="251">
                  <c:v>3393141.4388873121</c:v>
                </c:pt>
                <c:pt idx="252">
                  <c:v>3263296.3680129484</c:v>
                </c:pt>
                <c:pt idx="253">
                  <c:v>3132378.1973788608</c:v>
                </c:pt>
                <c:pt idx="254">
                  <c:v>3000386.9269856247</c:v>
                </c:pt>
                <c:pt idx="255">
                  <c:v>2870541.856111405</c:v>
                </c:pt>
                <c:pt idx="256">
                  <c:v>2742842.984755266</c:v>
                </c:pt>
                <c:pt idx="257">
                  <c:v>2615144.1133994153</c:v>
                </c:pt>
                <c:pt idx="258">
                  <c:v>2489591.4415617888</c:v>
                </c:pt>
                <c:pt idx="259">
                  <c:v>2368331.1687616911</c:v>
                </c:pt>
                <c:pt idx="260">
                  <c:v>2247070.8959615217</c:v>
                </c:pt>
                <c:pt idx="261">
                  <c:v>2130103.0221983055</c:v>
                </c:pt>
                <c:pt idx="262">
                  <c:v>2015281.3479541054</c:v>
                </c:pt>
                <c:pt idx="263">
                  <c:v>1905825.1725062227</c:v>
                </c:pt>
                <c:pt idx="264">
                  <c:v>1798515.1965764209</c:v>
                </c:pt>
                <c:pt idx="265">
                  <c:v>1693351.4201659951</c:v>
                </c:pt>
                <c:pt idx="266">
                  <c:v>1870412.8804492543</c:v>
                </c:pt>
                <c:pt idx="267">
                  <c:v>452848.09842187411</c:v>
                </c:pt>
                <c:pt idx="268">
                  <c:v>2146199.5185880852</c:v>
                </c:pt>
                <c:pt idx="269">
                  <c:v>2146199.5185877974</c:v>
                </c:pt>
                <c:pt idx="270">
                  <c:v>0</c:v>
                </c:pt>
                <c:pt idx="271">
                  <c:v>2146199.5185878333</c:v>
                </c:pt>
                <c:pt idx="272">
                  <c:v>-5.3956838996782608E-8</c:v>
                </c:pt>
                <c:pt idx="273">
                  <c:v>2146199.5185878873</c:v>
                </c:pt>
                <c:pt idx="274">
                  <c:v>-214619.95185875814</c:v>
                </c:pt>
                <c:pt idx="275">
                  <c:v>1395029.6870821167</c:v>
                </c:pt>
                <c:pt idx="276">
                  <c:v>751169.83150573447</c:v>
                </c:pt>
                <c:pt idx="277">
                  <c:v>751169.83150573447</c:v>
                </c:pt>
                <c:pt idx="278">
                  <c:v>751169.83150577045</c:v>
                </c:pt>
                <c:pt idx="279">
                  <c:v>643859.85557635536</c:v>
                </c:pt>
                <c:pt idx="280">
                  <c:v>536549.87964695832</c:v>
                </c:pt>
                <c:pt idx="281">
                  <c:v>536549.87964697636</c:v>
                </c:pt>
                <c:pt idx="282">
                  <c:v>536549.87964695832</c:v>
                </c:pt>
                <c:pt idx="283">
                  <c:v>429239.90371756128</c:v>
                </c:pt>
                <c:pt idx="284">
                  <c:v>536549.87964698533</c:v>
                </c:pt>
                <c:pt idx="285">
                  <c:v>214619.95185875814</c:v>
                </c:pt>
                <c:pt idx="286">
                  <c:v>429239.90371759277</c:v>
                </c:pt>
                <c:pt idx="287">
                  <c:v>429239.90371757024</c:v>
                </c:pt>
                <c:pt idx="288">
                  <c:v>214619.95185877164</c:v>
                </c:pt>
                <c:pt idx="289">
                  <c:v>214619.95185880762</c:v>
                </c:pt>
                <c:pt idx="290">
                  <c:v>321929.92778816423</c:v>
                </c:pt>
                <c:pt idx="291">
                  <c:v>214619.95185878512</c:v>
                </c:pt>
                <c:pt idx="292">
                  <c:v>107309.97592939706</c:v>
                </c:pt>
                <c:pt idx="293">
                  <c:v>321929.92778817768</c:v>
                </c:pt>
                <c:pt idx="294">
                  <c:v>107309.97592939931</c:v>
                </c:pt>
                <c:pt idx="295">
                  <c:v>171695.96148702496</c:v>
                </c:pt>
                <c:pt idx="296">
                  <c:v>128771.97111526928</c:v>
                </c:pt>
                <c:pt idx="297">
                  <c:v>128771.97111527153</c:v>
                </c:pt>
                <c:pt idx="298">
                  <c:v>118040.97352233317</c:v>
                </c:pt>
                <c:pt idx="299">
                  <c:v>96578.97833645533</c:v>
                </c:pt>
                <c:pt idx="300">
                  <c:v>96578.978336451954</c:v>
                </c:pt>
                <c:pt idx="301">
                  <c:v>75116.983150576372</c:v>
                </c:pt>
                <c:pt idx="302">
                  <c:v>85847.980743511347</c:v>
                </c:pt>
                <c:pt idx="303">
                  <c:v>64385.985557638014</c:v>
                </c:pt>
                <c:pt idx="304">
                  <c:v>53654.98796469628</c:v>
                </c:pt>
                <c:pt idx="305">
                  <c:v>-3047603.3070480577</c:v>
                </c:pt>
                <c:pt idx="306">
                  <c:v>3530498.2011877252</c:v>
                </c:pt>
                <c:pt idx="307">
                  <c:v>7.6190082909869327E-4</c:v>
                </c:pt>
                <c:pt idx="308">
                  <c:v>7.5116983150573795E-4</c:v>
                </c:pt>
                <c:pt idx="309">
                  <c:v>9.6578978336454022E-4</c:v>
                </c:pt>
                <c:pt idx="310">
                  <c:v>1.3950296870821072E-3</c:v>
                </c:pt>
                <c:pt idx="311">
                  <c:v>1.5023396630115052E-3</c:v>
                </c:pt>
                <c:pt idx="312">
                  <c:v>2.1461995185878555E-3</c:v>
                </c:pt>
                <c:pt idx="313">
                  <c:v>2.3608194704466557E-3</c:v>
                </c:pt>
                <c:pt idx="314">
                  <c:v>3.2192992778817646E-3</c:v>
                </c:pt>
                <c:pt idx="315">
                  <c:v>3.8631591334581526E-3</c:v>
                </c:pt>
                <c:pt idx="316">
                  <c:v>4.2923990371757197E-3</c:v>
                </c:pt>
                <c:pt idx="317">
                  <c:v>7.4043883391281696E-3</c:v>
                </c:pt>
                <c:pt idx="318">
                  <c:v>6.4385985557634954E-3</c:v>
                </c:pt>
                <c:pt idx="319">
                  <c:v>9.6578978336453528E-3</c:v>
                </c:pt>
                <c:pt idx="320">
                  <c:v>1.0730997592939231E-2</c:v>
                </c:pt>
                <c:pt idx="321">
                  <c:v>1.5023396630115052E-2</c:v>
                </c:pt>
                <c:pt idx="322">
                  <c:v>1.7169596148702979E-2</c:v>
                </c:pt>
                <c:pt idx="323">
                  <c:v>2.2535094945172359E-2</c:v>
                </c:pt>
                <c:pt idx="324">
                  <c:v>2.5754394223054384E-2</c:v>
                </c:pt>
                <c:pt idx="325">
                  <c:v>3.3266092538111657E-2</c:v>
                </c:pt>
                <c:pt idx="326">
                  <c:v>4.399709013105129E-2</c:v>
                </c:pt>
                <c:pt idx="327">
                  <c:v>4.18508906124627E-2</c:v>
                </c:pt>
                <c:pt idx="328">
                  <c:v>6.4385985557636333E-2</c:v>
                </c:pt>
                <c:pt idx="329">
                  <c:v>8.584798074351413E-2</c:v>
                </c:pt>
                <c:pt idx="330">
                  <c:v>7.5116983150575301E-2</c:v>
                </c:pt>
                <c:pt idx="331">
                  <c:v>0.12877197111527158</c:v>
                </c:pt>
                <c:pt idx="332">
                  <c:v>0.12877197111527025</c:v>
                </c:pt>
                <c:pt idx="333">
                  <c:v>0.17169596148702879</c:v>
                </c:pt>
                <c:pt idx="334">
                  <c:v>0.20388895426584877</c:v>
                </c:pt>
                <c:pt idx="335">
                  <c:v>0.2575439422305405</c:v>
                </c:pt>
                <c:pt idx="336">
                  <c:v>0.30046793260230009</c:v>
                </c:pt>
                <c:pt idx="337">
                  <c:v>0.38631591334581505</c:v>
                </c:pt>
                <c:pt idx="338">
                  <c:v>0.40777790853168999</c:v>
                </c:pt>
                <c:pt idx="339">
                  <c:v>0.64385985557635872</c:v>
                </c:pt>
                <c:pt idx="340">
                  <c:v>0.5365498796469742</c:v>
                </c:pt>
                <c:pt idx="341">
                  <c:v>0.96578978336452093</c:v>
                </c:pt>
                <c:pt idx="342">
                  <c:v>0.85847980743515362</c:v>
                </c:pt>
                <c:pt idx="343">
                  <c:v>1.2877197111527046</c:v>
                </c:pt>
                <c:pt idx="344">
                  <c:v>1.2877197111527261</c:v>
                </c:pt>
                <c:pt idx="345">
                  <c:v>1.8242695907996789</c:v>
                </c:pt>
                <c:pt idx="346">
                  <c:v>2.038889542658461</c:v>
                </c:pt>
                <c:pt idx="347">
                  <c:v>2.5754394223054264</c:v>
                </c:pt>
                <c:pt idx="348">
                  <c:v>3.004679326023016</c:v>
                </c:pt>
                <c:pt idx="349">
                  <c:v>3.7558491575287163</c:v>
                </c:pt>
                <c:pt idx="350">
                  <c:v>4.5070189890345453</c:v>
                </c:pt>
                <c:pt idx="351">
                  <c:v>4.292399037175759</c:v>
                </c:pt>
                <c:pt idx="352">
                  <c:v>6.4385985557634502</c:v>
                </c:pt>
                <c:pt idx="353">
                  <c:v>8.584798074351518</c:v>
                </c:pt>
                <c:pt idx="354">
                  <c:v>7.5116983150573988</c:v>
                </c:pt>
                <c:pt idx="355">
                  <c:v>11.804097352233363</c:v>
                </c:pt>
                <c:pt idx="356">
                  <c:v>11.804097352232986</c:v>
                </c:pt>
                <c:pt idx="357">
                  <c:v>16.096496389409261</c:v>
                </c:pt>
                <c:pt idx="358">
                  <c:v>17.169596148702695</c:v>
                </c:pt>
                <c:pt idx="359">
                  <c:v>-761.90082909868954</c:v>
                </c:pt>
                <c:pt idx="360">
                  <c:v>5.0342951670579389E-3</c:v>
                </c:pt>
              </c:numCache>
            </c:numRef>
          </c:yVal>
          <c:smooth val="1"/>
          <c:extLst>
            <c:ext xmlns:c16="http://schemas.microsoft.com/office/drawing/2014/chart" uri="{C3380CC4-5D6E-409C-BE32-E72D297353CC}">
              <c16:uniqueId val="{00000002-F17C-43BC-9E95-742564F65C2E}"/>
            </c:ext>
          </c:extLst>
        </c:ser>
        <c:ser>
          <c:idx val="2"/>
          <c:order val="3"/>
          <c:tx>
            <c:v>Acceleration @ 8000rpm</c:v>
          </c:tx>
          <c:spPr>
            <a:ln w="12700">
              <a:solidFill>
                <a:srgbClr val="00ABEA"/>
              </a:solidFill>
              <a:prstDash val="solid"/>
            </a:ln>
          </c:spPr>
          <c:marker>
            <c:symbol val="x"/>
            <c:size val="5"/>
            <c:spPr>
              <a:noFill/>
              <a:ln>
                <a:solidFill>
                  <a:srgbClr val="00ABEA"/>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(Exh)'!$O$3:$O$363</c:f>
              <c:numCache>
                <c:formatCode>0.00E+00</c:formatCode>
                <c:ptCount val="361"/>
                <c:pt idx="0">
                  <c:v>53.416521351519769</c:v>
                </c:pt>
                <c:pt idx="1">
                  <c:v>68.678384594810993</c:v>
                </c:pt>
                <c:pt idx="2">
                  <c:v>57.231987162344033</c:v>
                </c:pt>
                <c:pt idx="3">
                  <c:v>114.46397432468564</c:v>
                </c:pt>
                <c:pt idx="4">
                  <c:v>76.309316216455628</c:v>
                </c:pt>
                <c:pt idx="5">
                  <c:v>152.61863243291563</c:v>
                </c:pt>
                <c:pt idx="6">
                  <c:v>133.54130337879917</c:v>
                </c:pt>
                <c:pt idx="7">
                  <c:v>152.61863243291808</c:v>
                </c:pt>
                <c:pt idx="8">
                  <c:v>228.92794864936735</c:v>
                </c:pt>
                <c:pt idx="9">
                  <c:v>228.9279486493742</c:v>
                </c:pt>
                <c:pt idx="10">
                  <c:v>267.08260675759738</c:v>
                </c:pt>
                <c:pt idx="11">
                  <c:v>324.3145939199419</c:v>
                </c:pt>
                <c:pt idx="12">
                  <c:v>400.62391013640189</c:v>
                </c:pt>
                <c:pt idx="13">
                  <c:v>476.93322635285801</c:v>
                </c:pt>
                <c:pt idx="14">
                  <c:v>419.70123919051156</c:v>
                </c:pt>
                <c:pt idx="15">
                  <c:v>572.31987162344524</c:v>
                </c:pt>
                <c:pt idx="16">
                  <c:v>953.86645270569659</c:v>
                </c:pt>
                <c:pt idx="17">
                  <c:v>572.31987162342966</c:v>
                </c:pt>
                <c:pt idx="18">
                  <c:v>1144.6397432468555</c:v>
                </c:pt>
                <c:pt idx="19">
                  <c:v>953.8664527057083</c:v>
                </c:pt>
                <c:pt idx="20">
                  <c:v>1335.4130337880104</c:v>
                </c:pt>
                <c:pt idx="21">
                  <c:v>1526.1863243291614</c:v>
                </c:pt>
                <c:pt idx="22">
                  <c:v>1716.9596148702576</c:v>
                </c:pt>
                <c:pt idx="23">
                  <c:v>1907.7329054114634</c:v>
                </c:pt>
                <c:pt idx="24">
                  <c:v>2480.0527770348149</c:v>
                </c:pt>
                <c:pt idx="25">
                  <c:v>2670.8260675760362</c:v>
                </c:pt>
                <c:pt idx="26">
                  <c:v>2861.5993581171169</c:v>
                </c:pt>
                <c:pt idx="27">
                  <c:v>3815.46581082288</c:v>
                </c:pt>
                <c:pt idx="28">
                  <c:v>4578.5589729874055</c:v>
                </c:pt>
                <c:pt idx="29">
                  <c:v>3815.4658108228332</c:v>
                </c:pt>
                <c:pt idx="30">
                  <c:v>5723.1987162343275</c:v>
                </c:pt>
                <c:pt idx="31">
                  <c:v>5723.1987162343585</c:v>
                </c:pt>
                <c:pt idx="32">
                  <c:v>7630.9316216457282</c:v>
                </c:pt>
                <c:pt idx="33">
                  <c:v>7630.9316216453535</c:v>
                </c:pt>
                <c:pt idx="34">
                  <c:v>9538.6645270575664</c:v>
                </c:pt>
                <c:pt idx="35">
                  <c:v>9538.6645270570043</c:v>
                </c:pt>
                <c:pt idx="36">
                  <c:v>13354.130337879931</c:v>
                </c:pt>
                <c:pt idx="37">
                  <c:v>13354.130337880368</c:v>
                </c:pt>
                <c:pt idx="38">
                  <c:v>15261.863243291082</c:v>
                </c:pt>
                <c:pt idx="39">
                  <c:v>17169.596148702796</c:v>
                </c:pt>
                <c:pt idx="40">
                  <c:v>19077.32905411426</c:v>
                </c:pt>
                <c:pt idx="41">
                  <c:v>24800.527770348774</c:v>
                </c:pt>
                <c:pt idx="42">
                  <c:v>24800.527770348523</c:v>
                </c:pt>
                <c:pt idx="43">
                  <c:v>28615.993581171449</c:v>
                </c:pt>
                <c:pt idx="44">
                  <c:v>36246.925202817307</c:v>
                </c:pt>
                <c:pt idx="45">
                  <c:v>32431.459391994129</c:v>
                </c:pt>
                <c:pt idx="46">
                  <c:v>38154.658108228767</c:v>
                </c:pt>
                <c:pt idx="47">
                  <c:v>57231.987162342899</c:v>
                </c:pt>
                <c:pt idx="48">
                  <c:v>38154.658108228265</c:v>
                </c:pt>
                <c:pt idx="49">
                  <c:v>76309.316216457533</c:v>
                </c:pt>
                <c:pt idx="50">
                  <c:v>57231.987162343401</c:v>
                </c:pt>
                <c:pt idx="51">
                  <c:v>76309.31621645503</c:v>
                </c:pt>
                <c:pt idx="52">
                  <c:v>76309.316216458537</c:v>
                </c:pt>
                <c:pt idx="53">
                  <c:v>114463.97432468481</c:v>
                </c:pt>
                <c:pt idx="54">
                  <c:v>76309.316216458537</c:v>
                </c:pt>
                <c:pt idx="55">
                  <c:v>133541.30337879944</c:v>
                </c:pt>
                <c:pt idx="56">
                  <c:v>133541.30337880144</c:v>
                </c:pt>
                <c:pt idx="57">
                  <c:v>133541.30337879845</c:v>
                </c:pt>
                <c:pt idx="58">
                  <c:v>152618.63243291507</c:v>
                </c:pt>
                <c:pt idx="59">
                  <c:v>190773.29054114234</c:v>
                </c:pt>
                <c:pt idx="60">
                  <c:v>190773.29054114234</c:v>
                </c:pt>
                <c:pt idx="61">
                  <c:v>228927.9486493716</c:v>
                </c:pt>
                <c:pt idx="62">
                  <c:v>286159.93581171753</c:v>
                </c:pt>
                <c:pt idx="63">
                  <c:v>114463.97432469179</c:v>
                </c:pt>
                <c:pt idx="64">
                  <c:v>381546.58108227671</c:v>
                </c:pt>
                <c:pt idx="65">
                  <c:v>381546.58108228067</c:v>
                </c:pt>
                <c:pt idx="66">
                  <c:v>381546.58108228067</c:v>
                </c:pt>
                <c:pt idx="67">
                  <c:v>190773.29054117031</c:v>
                </c:pt>
                <c:pt idx="68">
                  <c:v>572319.871623407</c:v>
                </c:pt>
                <c:pt idx="69">
                  <c:v>572319.87162342703</c:v>
                </c:pt>
                <c:pt idx="70">
                  <c:v>381546.58108228468</c:v>
                </c:pt>
                <c:pt idx="71">
                  <c:v>572319.87162345101</c:v>
                </c:pt>
                <c:pt idx="72">
                  <c:v>572319.87162342703</c:v>
                </c:pt>
                <c:pt idx="73">
                  <c:v>763093.16216452944</c:v>
                </c:pt>
                <c:pt idx="74">
                  <c:v>763093.16216462536</c:v>
                </c:pt>
                <c:pt idx="75">
                  <c:v>763093.16216453735</c:v>
                </c:pt>
                <c:pt idx="76">
                  <c:v>815937.36364447977</c:v>
                </c:pt>
                <c:pt idx="77">
                  <c:v>990494.92448959418</c:v>
                </c:pt>
                <c:pt idx="78">
                  <c:v>1026741.8496924669</c:v>
                </c:pt>
                <c:pt idx="79">
                  <c:v>1112208.2838548461</c:v>
                </c:pt>
                <c:pt idx="80">
                  <c:v>1203016.370152449</c:v>
                </c:pt>
                <c:pt idx="81">
                  <c:v>1299929.201747359</c:v>
                </c:pt>
                <c:pt idx="82">
                  <c:v>1402565.2320584464</c:v>
                </c:pt>
                <c:pt idx="83">
                  <c:v>1512450.6474101976</c:v>
                </c:pt>
                <c:pt idx="84">
                  <c:v>1625197.6621199979</c:v>
                </c:pt>
                <c:pt idx="85">
                  <c:v>1749391.0742623128</c:v>
                </c:pt>
                <c:pt idx="86">
                  <c:v>1877209.178924744</c:v>
                </c:pt>
                <c:pt idx="87">
                  <c:v>2010750.4823037842</c:v>
                </c:pt>
                <c:pt idx="88">
                  <c:v>2153830.4502093871</c:v>
                </c:pt>
                <c:pt idx="89">
                  <c:v>2302633.616831759</c:v>
                </c:pt>
                <c:pt idx="90">
                  <c:v>2457159.9821697487</c:v>
                </c:pt>
                <c:pt idx="91">
                  <c:v>2621225.0120352609</c:v>
                </c:pt>
                <c:pt idx="92">
                  <c:v>2789105.5077117174</c:v>
                </c:pt>
                <c:pt idx="93">
                  <c:v>2964616.9350092323</c:v>
                </c:pt>
                <c:pt idx="94">
                  <c:v>3149667.0268342369</c:v>
                </c:pt>
                <c:pt idx="95">
                  <c:v>3336624.8515647785</c:v>
                </c:pt>
                <c:pt idx="96">
                  <c:v>3533121.3408218501</c:v>
                </c:pt>
                <c:pt idx="97">
                  <c:v>3735341.0287955315</c:v>
                </c:pt>
                <c:pt idx="98">
                  <c:v>3939468.4496746208</c:v>
                </c:pt>
                <c:pt idx="99">
                  <c:v>4155042.2679861612</c:v>
                </c:pt>
                <c:pt idx="100">
                  <c:v>4368708.3533920376</c:v>
                </c:pt>
                <c:pt idx="101">
                  <c:v>4591913.1033254676</c:v>
                </c:pt>
                <c:pt idx="102">
                  <c:v>4818933.3190689469</c:v>
                </c:pt>
                <c:pt idx="103">
                  <c:v>5044045.8019081689</c:v>
                </c:pt>
                <c:pt idx="104">
                  <c:v>5274881.483462465</c:v>
                </c:pt>
                <c:pt idx="105">
                  <c:v>5509532.6308283461</c:v>
                </c:pt>
                <c:pt idx="106">
                  <c:v>5738460.5794773623</c:v>
                </c:pt>
                <c:pt idx="107">
                  <c:v>5975019.4597487794</c:v>
                </c:pt>
                <c:pt idx="108">
                  <c:v>6203947.4083980508</c:v>
                </c:pt>
                <c:pt idx="109">
                  <c:v>6432875.357047067</c:v>
                </c:pt>
                <c:pt idx="110">
                  <c:v>6659895.5727914413</c:v>
                </c:pt>
                <c:pt idx="111">
                  <c:v>6875469.3911028542</c:v>
                </c:pt>
                <c:pt idx="112">
                  <c:v>7113936.0042791683</c:v>
                </c:pt>
                <c:pt idx="113">
                  <c:v>7287539.6986715943</c:v>
                </c:pt>
                <c:pt idx="114">
                  <c:v>7497390.3182665249</c:v>
                </c:pt>
                <c:pt idx="115">
                  <c:v>7707240.9378627352</c:v>
                </c:pt>
                <c:pt idx="116">
                  <c:v>7878936.8993492415</c:v>
                </c:pt>
                <c:pt idx="117">
                  <c:v>8012478.202728346</c:v>
                </c:pt>
                <c:pt idx="118">
                  <c:v>8203251.4932671459</c:v>
                </c:pt>
                <c:pt idx="119">
                  <c:v>8336792.7966508549</c:v>
                </c:pt>
                <c:pt idx="120">
                  <c:v>8413102.1128615662</c:v>
                </c:pt>
                <c:pt idx="121">
                  <c:v>8565720.7452988476</c:v>
                </c:pt>
                <c:pt idx="122">
                  <c:v>8584798.0743519086</c:v>
                </c:pt>
                <c:pt idx="123">
                  <c:v>8699262.0486748815</c:v>
                </c:pt>
                <c:pt idx="124">
                  <c:v>8680184.7196223326</c:v>
                </c:pt>
                <c:pt idx="125">
                  <c:v>8718339.3777305018</c:v>
                </c:pt>
                <c:pt idx="126">
                  <c:v>8680184.7196233552</c:v>
                </c:pt>
                <c:pt idx="127">
                  <c:v>8642030.0615110938</c:v>
                </c:pt>
                <c:pt idx="128">
                  <c:v>8565720.7453003824</c:v>
                </c:pt>
                <c:pt idx="129">
                  <c:v>8432179.4419156499</c:v>
                </c:pt>
                <c:pt idx="130">
                  <c:v>8317715.4675972816</c:v>
                </c:pt>
                <c:pt idx="131">
                  <c:v>8126942.1770482492</c:v>
                </c:pt>
                <c:pt idx="132">
                  <c:v>7917091.5574584343</c:v>
                </c:pt>
                <c:pt idx="133">
                  <c:v>7669086.2797553334</c:v>
                </c:pt>
                <c:pt idx="134">
                  <c:v>7421081.00205121</c:v>
                </c:pt>
                <c:pt idx="135">
                  <c:v>7058611.7500215555</c:v>
                </c:pt>
                <c:pt idx="136">
                  <c:v>6734297.1561031388</c:v>
                </c:pt>
                <c:pt idx="137">
                  <c:v>6333673.2459632689</c:v>
                </c:pt>
                <c:pt idx="138">
                  <c:v>5933049.33583056</c:v>
                </c:pt>
                <c:pt idx="139">
                  <c:v>5437038.7804253828</c:v>
                </c:pt>
                <c:pt idx="140">
                  <c:v>4960105.5540650804</c:v>
                </c:pt>
                <c:pt idx="141">
                  <c:v>4406863.0115037877</c:v>
                </c:pt>
                <c:pt idx="142">
                  <c:v>3872697.7979843016</c:v>
                </c:pt>
                <c:pt idx="143">
                  <c:v>3243145.9392005308</c:v>
                </c:pt>
                <c:pt idx="144">
                  <c:v>2613594.0804126677</c:v>
                </c:pt>
                <c:pt idx="145">
                  <c:v>1945887.5635186813</c:v>
                </c:pt>
                <c:pt idx="146">
                  <c:v>1259103.7175736802</c:v>
                </c:pt>
                <c:pt idx="147">
                  <c:v>515087.88445721619</c:v>
                </c:pt>
                <c:pt idx="148">
                  <c:v>-190773.29053675383</c:v>
                </c:pt>
                <c:pt idx="149">
                  <c:v>-1011098.4398695563</c:v>
                </c:pt>
                <c:pt idx="150">
                  <c:v>-1755114.2729819275</c:v>
                </c:pt>
                <c:pt idx="151">
                  <c:v>-2613594.0804106211</c:v>
                </c:pt>
                <c:pt idx="152">
                  <c:v>-3395764.5716332081</c:v>
                </c:pt>
                <c:pt idx="153">
                  <c:v>-4273321.7081170101</c:v>
                </c:pt>
                <c:pt idx="154">
                  <c:v>-5093646.8574518589</c:v>
                </c:pt>
                <c:pt idx="155">
                  <c:v>-5971203.9939397527</c:v>
                </c:pt>
                <c:pt idx="156">
                  <c:v>-6791529.1432623239</c:v>
                </c:pt>
                <c:pt idx="157">
                  <c:v>-7688163.608809418</c:v>
                </c:pt>
                <c:pt idx="158">
                  <c:v>-8527566.0871891435</c:v>
                </c:pt>
                <c:pt idx="159">
                  <c:v>-9366968.5655709151</c:v>
                </c:pt>
                <c:pt idx="160">
                  <c:v>-10187293.714893484</c:v>
                </c:pt>
                <c:pt idx="161">
                  <c:v>-11026696.193277303</c:v>
                </c:pt>
                <c:pt idx="162">
                  <c:v>-11827944.01355909</c:v>
                </c:pt>
                <c:pt idx="163">
                  <c:v>-12591037.175706105</c:v>
                </c:pt>
                <c:pt idx="164">
                  <c:v>-13335053.008830756</c:v>
                </c:pt>
                <c:pt idx="165">
                  <c:v>-14079068.841936987</c:v>
                </c:pt>
                <c:pt idx="166">
                  <c:v>-14765852.687881988</c:v>
                </c:pt>
                <c:pt idx="167">
                  <c:v>-15414481.87572496</c:v>
                </c:pt>
                <c:pt idx="168">
                  <c:v>-16005879.076400561</c:v>
                </c:pt>
                <c:pt idx="169">
                  <c:v>-16616353.606139455</c:v>
                </c:pt>
                <c:pt idx="170">
                  <c:v>-17131441.490588486</c:v>
                </c:pt>
                <c:pt idx="171">
                  <c:v>-17608374.716947764</c:v>
                </c:pt>
                <c:pt idx="172">
                  <c:v>-18028075.956139673</c:v>
                </c:pt>
                <c:pt idx="173">
                  <c:v>-18428699.866276473</c:v>
                </c:pt>
                <c:pt idx="174">
                  <c:v>-18810246.447354075</c:v>
                </c:pt>
                <c:pt idx="175">
                  <c:v>-18886555.763570413</c:v>
                </c:pt>
                <c:pt idx="176">
                  <c:v>-19268102.344660293</c:v>
                </c:pt>
                <c:pt idx="177">
                  <c:v>-19458875.635194998</c:v>
                </c:pt>
                <c:pt idx="178">
                  <c:v>-19268102.344656199</c:v>
                </c:pt>
                <c:pt idx="179">
                  <c:v>-19649648.925737891</c:v>
                </c:pt>
                <c:pt idx="180">
                  <c:v>-19649648.925733801</c:v>
                </c:pt>
                <c:pt idx="181">
                  <c:v>-19077329.0541174</c:v>
                </c:pt>
                <c:pt idx="182">
                  <c:v>-19458875.635199092</c:v>
                </c:pt>
                <c:pt idx="183">
                  <c:v>-19134561.041274536</c:v>
                </c:pt>
                <c:pt idx="184">
                  <c:v>-18753014.460192844</c:v>
                </c:pt>
                <c:pt idx="185">
                  <c:v>-18505009.182492815</c:v>
                </c:pt>
                <c:pt idx="186">
                  <c:v>-18123462.601407029</c:v>
                </c:pt>
                <c:pt idx="187">
                  <c:v>-17741916.020325333</c:v>
                </c:pt>
                <c:pt idx="188">
                  <c:v>-17245905.46492118</c:v>
                </c:pt>
                <c:pt idx="189">
                  <c:v>-16749894.909517024</c:v>
                </c:pt>
                <c:pt idx="190">
                  <c:v>-16177575.037884254</c:v>
                </c:pt>
                <c:pt idx="191">
                  <c:v>-15567100.508159684</c:v>
                </c:pt>
                <c:pt idx="192">
                  <c:v>-14937548.649369774</c:v>
                </c:pt>
                <c:pt idx="193">
                  <c:v>-14250764.803424772</c:v>
                </c:pt>
                <c:pt idx="194">
                  <c:v>-13525826.299365463</c:v>
                </c:pt>
                <c:pt idx="195">
                  <c:v>-12800887.795312291</c:v>
                </c:pt>
                <c:pt idx="196">
                  <c:v>-12018717.304091752</c:v>
                </c:pt>
                <c:pt idx="197">
                  <c:v>-11217469.483818149</c:v>
                </c:pt>
                <c:pt idx="198">
                  <c:v>-10416221.663548641</c:v>
                </c:pt>
                <c:pt idx="199">
                  <c:v>-9595896.5142219774</c:v>
                </c:pt>
                <c:pt idx="200">
                  <c:v>-8718339.3777218051</c:v>
                </c:pt>
                <c:pt idx="201">
                  <c:v>-7917091.5574625265</c:v>
                </c:pt>
                <c:pt idx="202">
                  <c:v>-7020457.0919133853</c:v>
                </c:pt>
                <c:pt idx="203">
                  <c:v>-6181054.6135357069</c:v>
                </c:pt>
                <c:pt idx="204">
                  <c:v>-5322574.8060926888</c:v>
                </c:pt>
                <c:pt idx="205">
                  <c:v>-4464094.9986619493</c:v>
                </c:pt>
                <c:pt idx="206">
                  <c:v>-3643769.8493434708</c:v>
                </c:pt>
                <c:pt idx="207">
                  <c:v>-2785290.0418943134</c:v>
                </c:pt>
                <c:pt idx="208">
                  <c:v>-2003119.550684005</c:v>
                </c:pt>
                <c:pt idx="209">
                  <c:v>-1182794.4013573416</c:v>
                </c:pt>
                <c:pt idx="210">
                  <c:v>-419701.23918986245</c:v>
                </c:pt>
                <c:pt idx="211">
                  <c:v>362469.25203477079</c:v>
                </c:pt>
                <c:pt idx="212">
                  <c:v>1049253.0979695402</c:v>
                </c:pt>
                <c:pt idx="213">
                  <c:v>1774191.6020329427</c:v>
                </c:pt>
                <c:pt idx="214">
                  <c:v>2460975.4479840831</c:v>
                </c:pt>
                <c:pt idx="215">
                  <c:v>3090527.3067637607</c:v>
                </c:pt>
                <c:pt idx="216">
                  <c:v>3701001.8364985627</c:v>
                </c:pt>
                <c:pt idx="217">
                  <c:v>4273321.7081231484</c:v>
                </c:pt>
                <c:pt idx="218">
                  <c:v>4807486.9216375193</c:v>
                </c:pt>
                <c:pt idx="219">
                  <c:v>5341652.1351498431</c:v>
                </c:pt>
                <c:pt idx="220">
                  <c:v>5799508.0324509442</c:v>
                </c:pt>
                <c:pt idx="221">
                  <c:v>6238286.6006959146</c:v>
                </c:pt>
                <c:pt idx="222">
                  <c:v>6619833.1817817008</c:v>
                </c:pt>
                <c:pt idx="223">
                  <c:v>7001379.7628552085</c:v>
                </c:pt>
                <c:pt idx="224">
                  <c:v>7306617.0277267024</c:v>
                </c:pt>
                <c:pt idx="225">
                  <c:v>7630931.6216451181</c:v>
                </c:pt>
                <c:pt idx="226">
                  <c:v>7840782.2412431184</c:v>
                </c:pt>
                <c:pt idx="227">
                  <c:v>8088787.5189441731</c:v>
                </c:pt>
                <c:pt idx="228">
                  <c:v>8260483.480429912</c:v>
                </c:pt>
                <c:pt idx="229">
                  <c:v>8432179.441919744</c:v>
                </c:pt>
                <c:pt idx="230">
                  <c:v>8508488.7581330128</c:v>
                </c:pt>
                <c:pt idx="231">
                  <c:v>8622952.7324595656</c:v>
                </c:pt>
                <c:pt idx="232">
                  <c:v>8680184.71962489</c:v>
                </c:pt>
                <c:pt idx="233">
                  <c:v>8718339.3777310122</c:v>
                </c:pt>
                <c:pt idx="234">
                  <c:v>8680184.719619263</c:v>
                </c:pt>
                <c:pt idx="235">
                  <c:v>8699262.0486774407</c:v>
                </c:pt>
                <c:pt idx="236">
                  <c:v>8622952.7324616127</c:v>
                </c:pt>
                <c:pt idx="237">
                  <c:v>8565720.7452962901</c:v>
                </c:pt>
                <c:pt idx="238">
                  <c:v>8470334.1000243314</c:v>
                </c:pt>
                <c:pt idx="239">
                  <c:v>8355870.125703916</c:v>
                </c:pt>
                <c:pt idx="240">
                  <c:v>8222328.8223227654</c:v>
                </c:pt>
                <c:pt idx="241">
                  <c:v>8069710.1898911111</c:v>
                </c:pt>
                <c:pt idx="242">
                  <c:v>7917091.5574563881</c:v>
                </c:pt>
                <c:pt idx="243">
                  <c:v>7745395.5959721841</c:v>
                </c:pt>
                <c:pt idx="244">
                  <c:v>7554622.3054282675</c:v>
                </c:pt>
                <c:pt idx="245">
                  <c:v>7344771.6858341042</c:v>
                </c:pt>
                <c:pt idx="246">
                  <c:v>7159721.594008971</c:v>
                </c:pt>
                <c:pt idx="247">
                  <c:v>6934609.1111707725</c:v>
                </c:pt>
                <c:pt idx="248">
                  <c:v>6719035.2928588483</c:v>
                </c:pt>
                <c:pt idx="249">
                  <c:v>6490107.3442098321</c:v>
                </c:pt>
                <c:pt idx="250">
                  <c:v>6263087.128465713</c:v>
                </c:pt>
                <c:pt idx="251">
                  <c:v>6032251.4469107771</c:v>
                </c:pt>
                <c:pt idx="252">
                  <c:v>5801415.7653563526</c:v>
                </c:pt>
                <c:pt idx="253">
                  <c:v>5568672.3508957531</c:v>
                </c:pt>
                <c:pt idx="254">
                  <c:v>5334021.2035299996</c:v>
                </c:pt>
                <c:pt idx="255">
                  <c:v>5103185.5219758311</c:v>
                </c:pt>
                <c:pt idx="256">
                  <c:v>4876165.3062315844</c:v>
                </c:pt>
                <c:pt idx="257">
                  <c:v>4649145.090487849</c:v>
                </c:pt>
                <c:pt idx="258">
                  <c:v>4425940.3405542914</c:v>
                </c:pt>
                <c:pt idx="259">
                  <c:v>4210366.5222430071</c:v>
                </c:pt>
                <c:pt idx="260">
                  <c:v>3994792.7039315943</c:v>
                </c:pt>
                <c:pt idx="261">
                  <c:v>3786849.8172414321</c:v>
                </c:pt>
                <c:pt idx="262">
                  <c:v>3582722.3963628542</c:v>
                </c:pt>
                <c:pt idx="263">
                  <c:v>3388133.6400110628</c:v>
                </c:pt>
                <c:pt idx="264">
                  <c:v>3197360.3494691928</c:v>
                </c:pt>
                <c:pt idx="265">
                  <c:v>3010402.5247395472</c:v>
                </c:pt>
                <c:pt idx="266">
                  <c:v>3325178.4541320079</c:v>
                </c:pt>
                <c:pt idx="267">
                  <c:v>805063.2860833318</c:v>
                </c:pt>
                <c:pt idx="268">
                  <c:v>3815465.8108232622</c:v>
                </c:pt>
                <c:pt idx="269">
                  <c:v>3815465.8108227509</c:v>
                </c:pt>
                <c:pt idx="270">
                  <c:v>0</c:v>
                </c:pt>
                <c:pt idx="271">
                  <c:v>3815465.8108228147</c:v>
                </c:pt>
                <c:pt idx="272">
                  <c:v>-9.5923269327613525E-8</c:v>
                </c:pt>
                <c:pt idx="273">
                  <c:v>3815465.8108229106</c:v>
                </c:pt>
                <c:pt idx="274">
                  <c:v>-381546.58108223672</c:v>
                </c:pt>
                <c:pt idx="275">
                  <c:v>2480052.7770348745</c:v>
                </c:pt>
                <c:pt idx="276">
                  <c:v>1335413.0337879723</c:v>
                </c:pt>
                <c:pt idx="277">
                  <c:v>1335413.0337879723</c:v>
                </c:pt>
                <c:pt idx="278">
                  <c:v>1335413.0337880363</c:v>
                </c:pt>
                <c:pt idx="279">
                  <c:v>1144639.7432468541</c:v>
                </c:pt>
                <c:pt idx="280">
                  <c:v>953866.45270570368</c:v>
                </c:pt>
                <c:pt idx="281">
                  <c:v>953866.45270573569</c:v>
                </c:pt>
                <c:pt idx="282">
                  <c:v>953866.45270570368</c:v>
                </c:pt>
                <c:pt idx="283">
                  <c:v>763093.16216455342</c:v>
                </c:pt>
                <c:pt idx="284">
                  <c:v>953866.45270575164</c:v>
                </c:pt>
                <c:pt idx="285">
                  <c:v>381546.58108223672</c:v>
                </c:pt>
                <c:pt idx="286">
                  <c:v>763093.1621646093</c:v>
                </c:pt>
                <c:pt idx="287">
                  <c:v>763093.16216456937</c:v>
                </c:pt>
                <c:pt idx="288">
                  <c:v>381546.5810822607</c:v>
                </c:pt>
                <c:pt idx="289">
                  <c:v>381546.58108232461</c:v>
                </c:pt>
                <c:pt idx="290">
                  <c:v>572319.87162340304</c:v>
                </c:pt>
                <c:pt idx="291">
                  <c:v>381546.58108228468</c:v>
                </c:pt>
                <c:pt idx="292">
                  <c:v>190773.29054115035</c:v>
                </c:pt>
                <c:pt idx="293">
                  <c:v>572319.87162342703</c:v>
                </c:pt>
                <c:pt idx="294">
                  <c:v>190773.29054115433</c:v>
                </c:pt>
                <c:pt idx="295">
                  <c:v>305237.26486582216</c:v>
                </c:pt>
                <c:pt idx="296">
                  <c:v>228927.94864936761</c:v>
                </c:pt>
                <c:pt idx="297">
                  <c:v>228927.9486493716</c:v>
                </c:pt>
                <c:pt idx="298">
                  <c:v>209850.61959525896</c:v>
                </c:pt>
                <c:pt idx="299">
                  <c:v>171695.96148703169</c:v>
                </c:pt>
                <c:pt idx="300">
                  <c:v>171695.96148702569</c:v>
                </c:pt>
                <c:pt idx="301">
                  <c:v>133541.30337880243</c:v>
                </c:pt>
                <c:pt idx="302">
                  <c:v>152618.63243290907</c:v>
                </c:pt>
                <c:pt idx="303">
                  <c:v>114463.9743246898</c:v>
                </c:pt>
                <c:pt idx="304">
                  <c:v>95386.645270571171</c:v>
                </c:pt>
                <c:pt idx="305">
                  <c:v>-5417961.4347521029</c:v>
                </c:pt>
                <c:pt idx="306">
                  <c:v>6276441.2465559551</c:v>
                </c:pt>
                <c:pt idx="307">
                  <c:v>1.3544903628421214E-3</c:v>
                </c:pt>
                <c:pt idx="308">
                  <c:v>1.3354130337879786E-3</c:v>
                </c:pt>
                <c:pt idx="309">
                  <c:v>1.7169596148702939E-3</c:v>
                </c:pt>
                <c:pt idx="310">
                  <c:v>2.4800527770348574E-3</c:v>
                </c:pt>
                <c:pt idx="311">
                  <c:v>2.6708260675760093E-3</c:v>
                </c:pt>
                <c:pt idx="312">
                  <c:v>3.8154658108228543E-3</c:v>
                </c:pt>
                <c:pt idx="313">
                  <c:v>4.1970123919051663E-3</c:v>
                </c:pt>
                <c:pt idx="314">
                  <c:v>5.7231987162342478E-3</c:v>
                </c:pt>
                <c:pt idx="315">
                  <c:v>6.86783845948116E-3</c:v>
                </c:pt>
                <c:pt idx="316">
                  <c:v>7.6309316216457241E-3</c:v>
                </c:pt>
                <c:pt idx="317">
                  <c:v>1.3163357047338968E-2</c:v>
                </c:pt>
                <c:pt idx="318">
                  <c:v>1.1446397432468437E-2</c:v>
                </c:pt>
                <c:pt idx="319">
                  <c:v>1.7169596148702847E-2</c:v>
                </c:pt>
                <c:pt idx="320">
                  <c:v>1.9077329054114189E-2</c:v>
                </c:pt>
                <c:pt idx="321">
                  <c:v>2.6708260675760091E-2</c:v>
                </c:pt>
                <c:pt idx="322">
                  <c:v>3.0523726486583073E-2</c:v>
                </c:pt>
                <c:pt idx="323">
                  <c:v>4.0062391013639752E-2</c:v>
                </c:pt>
                <c:pt idx="324">
                  <c:v>4.5785589729874461E-2</c:v>
                </c:pt>
                <c:pt idx="325">
                  <c:v>5.9139720067754059E-2</c:v>
                </c:pt>
                <c:pt idx="326">
                  <c:v>7.821704912186897E-2</c:v>
                </c:pt>
                <c:pt idx="327">
                  <c:v>7.4401583311044794E-2</c:v>
                </c:pt>
                <c:pt idx="328">
                  <c:v>0.11446397432468682</c:v>
                </c:pt>
                <c:pt idx="329">
                  <c:v>0.15261863243291399</c:v>
                </c:pt>
                <c:pt idx="330">
                  <c:v>0.13354130337880052</c:v>
                </c:pt>
                <c:pt idx="331">
                  <c:v>0.22892794864937172</c:v>
                </c:pt>
                <c:pt idx="332">
                  <c:v>0.22892794864936933</c:v>
                </c:pt>
                <c:pt idx="333">
                  <c:v>0.30523726486582897</c:v>
                </c:pt>
                <c:pt idx="334">
                  <c:v>0.36246925202817559</c:v>
                </c:pt>
                <c:pt idx="335">
                  <c:v>0.45785589729873866</c:v>
                </c:pt>
                <c:pt idx="336">
                  <c:v>0.53416521351520019</c:v>
                </c:pt>
                <c:pt idx="337">
                  <c:v>0.68678384594811559</c:v>
                </c:pt>
                <c:pt idx="338">
                  <c:v>0.72493850405633786</c:v>
                </c:pt>
                <c:pt idx="339">
                  <c:v>1.14463974324686</c:v>
                </c:pt>
                <c:pt idx="340">
                  <c:v>0.95386645270573189</c:v>
                </c:pt>
                <c:pt idx="341">
                  <c:v>1.7169596148702595</c:v>
                </c:pt>
                <c:pt idx="342">
                  <c:v>1.526186324329162</c:v>
                </c:pt>
                <c:pt idx="343">
                  <c:v>2.2892794864936969</c:v>
                </c:pt>
                <c:pt idx="344">
                  <c:v>2.2892794864937351</c:v>
                </c:pt>
                <c:pt idx="345">
                  <c:v>3.2431459391994291</c:v>
                </c:pt>
                <c:pt idx="346">
                  <c:v>3.624692520281708</c:v>
                </c:pt>
                <c:pt idx="347">
                  <c:v>4.578558972987425</c:v>
                </c:pt>
                <c:pt idx="348">
                  <c:v>5.341652135152029</c:v>
                </c:pt>
                <c:pt idx="349">
                  <c:v>6.6770651689399401</c:v>
                </c:pt>
                <c:pt idx="350">
                  <c:v>8.0124782027280812</c:v>
                </c:pt>
                <c:pt idx="351">
                  <c:v>7.6309316216457947</c:v>
                </c:pt>
                <c:pt idx="352">
                  <c:v>11.446397432468356</c:v>
                </c:pt>
                <c:pt idx="353">
                  <c:v>15.261863243291589</c:v>
                </c:pt>
                <c:pt idx="354">
                  <c:v>13.35413033787982</c:v>
                </c:pt>
                <c:pt idx="355">
                  <c:v>20.985061959525979</c:v>
                </c:pt>
                <c:pt idx="356">
                  <c:v>20.985061959525311</c:v>
                </c:pt>
                <c:pt idx="357">
                  <c:v>28.615993581172017</c:v>
                </c:pt>
                <c:pt idx="358">
                  <c:v>30.523726486582568</c:v>
                </c:pt>
                <c:pt idx="359">
                  <c:v>-1354.4903628421148</c:v>
                </c:pt>
                <c:pt idx="360">
                  <c:v>8.9498580747696694E-3</c:v>
                </c:pt>
              </c:numCache>
            </c:numRef>
          </c:yVal>
          <c:smooth val="1"/>
          <c:extLst>
            <c:ext xmlns:c16="http://schemas.microsoft.com/office/drawing/2014/chart" uri="{C3380CC4-5D6E-409C-BE32-E72D297353CC}">
              <c16:uniqueId val="{00000003-F17C-43BC-9E95-742564F65C2E}"/>
            </c:ext>
          </c:extLst>
        </c:ser>
        <c:ser>
          <c:idx val="3"/>
          <c:order val="4"/>
          <c:tx>
            <c:v>Acceleration @ 10000rpm</c:v>
          </c:tx>
          <c:spPr>
            <a:ln w="12700">
              <a:solidFill>
                <a:srgbClr val="4600A5"/>
              </a:solidFill>
              <a:prstDash val="solid"/>
            </a:ln>
          </c:spPr>
          <c:marker>
            <c:symbol val="star"/>
            <c:size val="5"/>
            <c:spPr>
              <a:noFill/>
              <a:ln>
                <a:solidFill>
                  <a:srgbClr val="4600A5"/>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(Exh)'!$P$3:$P$363</c:f>
              <c:numCache>
                <c:formatCode>0.00E+00</c:formatCode>
                <c:ptCount val="361"/>
                <c:pt idx="0">
                  <c:v>83.463314611749638</c:v>
                </c:pt>
                <c:pt idx="1">
                  <c:v>107.30997592939217</c:v>
                </c:pt>
                <c:pt idx="2">
                  <c:v>89.424979941162562</c:v>
                </c:pt>
                <c:pt idx="3">
                  <c:v>178.84995988232131</c:v>
                </c:pt>
                <c:pt idx="4">
                  <c:v>119.23330658821192</c:v>
                </c:pt>
                <c:pt idx="5">
                  <c:v>238.46661317643068</c:v>
                </c:pt>
                <c:pt idx="6">
                  <c:v>208.6582865293737</c:v>
                </c:pt>
                <c:pt idx="7">
                  <c:v>238.46661317643449</c:v>
                </c:pt>
                <c:pt idx="8">
                  <c:v>357.69991976463649</c:v>
                </c:pt>
                <c:pt idx="9">
                  <c:v>357.69991976464718</c:v>
                </c:pt>
                <c:pt idx="10">
                  <c:v>417.31657305874592</c:v>
                </c:pt>
                <c:pt idx="11">
                  <c:v>506.74155299990923</c:v>
                </c:pt>
                <c:pt idx="12">
                  <c:v>625.97485958812797</c:v>
                </c:pt>
                <c:pt idx="13">
                  <c:v>745.20816617634068</c:v>
                </c:pt>
                <c:pt idx="14">
                  <c:v>655.7831862351743</c:v>
                </c:pt>
                <c:pt idx="15">
                  <c:v>894.24979941163315</c:v>
                </c:pt>
                <c:pt idx="16">
                  <c:v>1490.4163323526509</c:v>
                </c:pt>
                <c:pt idx="17">
                  <c:v>894.24979941160882</c:v>
                </c:pt>
                <c:pt idx="18">
                  <c:v>1788.4995988232115</c:v>
                </c:pt>
                <c:pt idx="19">
                  <c:v>1490.4163323526691</c:v>
                </c:pt>
                <c:pt idx="20">
                  <c:v>2086.5828652937662</c:v>
                </c:pt>
                <c:pt idx="21">
                  <c:v>2384.6661317643147</c:v>
                </c:pt>
                <c:pt idx="22">
                  <c:v>2682.7493982347778</c:v>
                </c:pt>
                <c:pt idx="23">
                  <c:v>2980.8326647054114</c:v>
                </c:pt>
                <c:pt idx="24">
                  <c:v>3875.0824641168983</c:v>
                </c:pt>
                <c:pt idx="25">
                  <c:v>4173.1657305875569</c:v>
                </c:pt>
                <c:pt idx="26">
                  <c:v>4471.2489970579954</c:v>
                </c:pt>
                <c:pt idx="27">
                  <c:v>5961.66532941075</c:v>
                </c:pt>
                <c:pt idx="28">
                  <c:v>7153.9983952928214</c:v>
                </c:pt>
                <c:pt idx="29">
                  <c:v>5961.6653294106763</c:v>
                </c:pt>
                <c:pt idx="30">
                  <c:v>8942.4979941161364</c:v>
                </c:pt>
                <c:pt idx="31">
                  <c:v>8942.4979941161855</c:v>
                </c:pt>
                <c:pt idx="32">
                  <c:v>11923.330658821451</c:v>
                </c:pt>
                <c:pt idx="33">
                  <c:v>11923.330658820865</c:v>
                </c:pt>
                <c:pt idx="34">
                  <c:v>14904.163323527448</c:v>
                </c:pt>
                <c:pt idx="35">
                  <c:v>14904.163323526569</c:v>
                </c:pt>
                <c:pt idx="36">
                  <c:v>20865.828652937391</c:v>
                </c:pt>
                <c:pt idx="37">
                  <c:v>20865.828652938075</c:v>
                </c:pt>
                <c:pt idx="38">
                  <c:v>23846.661317642316</c:v>
                </c:pt>
                <c:pt idx="39">
                  <c:v>26827.493982348118</c:v>
                </c:pt>
                <c:pt idx="40">
                  <c:v>29808.326647053531</c:v>
                </c:pt>
                <c:pt idx="41">
                  <c:v>38750.824641169958</c:v>
                </c:pt>
                <c:pt idx="42">
                  <c:v>38750.824641169565</c:v>
                </c:pt>
                <c:pt idx="43">
                  <c:v>44712.489970580391</c:v>
                </c:pt>
                <c:pt idx="44">
                  <c:v>56635.820629402035</c:v>
                </c:pt>
                <c:pt idx="45">
                  <c:v>50674.155299990824</c:v>
                </c:pt>
                <c:pt idx="46">
                  <c:v>59616.653294107447</c:v>
                </c:pt>
                <c:pt idx="47">
                  <c:v>89424.979941160782</c:v>
                </c:pt>
                <c:pt idx="48">
                  <c:v>59616.653294106669</c:v>
                </c:pt>
                <c:pt idx="49">
                  <c:v>119233.30658821489</c:v>
                </c:pt>
                <c:pt idx="50">
                  <c:v>89424.979941161568</c:v>
                </c:pt>
                <c:pt idx="51">
                  <c:v>119233.30658821099</c:v>
                </c:pt>
                <c:pt idx="52">
                  <c:v>119233.30658821645</c:v>
                </c:pt>
                <c:pt idx="53">
                  <c:v>178849.95988231999</c:v>
                </c:pt>
                <c:pt idx="54">
                  <c:v>119233.30658821645</c:v>
                </c:pt>
                <c:pt idx="55">
                  <c:v>208658.28652937411</c:v>
                </c:pt>
                <c:pt idx="56">
                  <c:v>208658.28652937725</c:v>
                </c:pt>
                <c:pt idx="57">
                  <c:v>208658.28652937256</c:v>
                </c:pt>
                <c:pt idx="58">
                  <c:v>238466.61317642979</c:v>
                </c:pt>
                <c:pt idx="59">
                  <c:v>298083.2664705349</c:v>
                </c:pt>
                <c:pt idx="60">
                  <c:v>298083.2664705349</c:v>
                </c:pt>
                <c:pt idx="61">
                  <c:v>357699.91976464313</c:v>
                </c:pt>
                <c:pt idx="62">
                  <c:v>447124.89970580861</c:v>
                </c:pt>
                <c:pt idx="63">
                  <c:v>178849.95988233094</c:v>
                </c:pt>
                <c:pt idx="64">
                  <c:v>596166.53294105735</c:v>
                </c:pt>
                <c:pt idx="65">
                  <c:v>596166.53294106352</c:v>
                </c:pt>
                <c:pt idx="66">
                  <c:v>596166.53294106352</c:v>
                </c:pt>
                <c:pt idx="67">
                  <c:v>298083.26647057862</c:v>
                </c:pt>
                <c:pt idx="68">
                  <c:v>894249.79941157345</c:v>
                </c:pt>
                <c:pt idx="69">
                  <c:v>894249.79941160476</c:v>
                </c:pt>
                <c:pt idx="70">
                  <c:v>596166.5329410698</c:v>
                </c:pt>
                <c:pt idx="71">
                  <c:v>894249.79941164213</c:v>
                </c:pt>
                <c:pt idx="72">
                  <c:v>894249.79941160476</c:v>
                </c:pt>
                <c:pt idx="73">
                  <c:v>1192333.0658820772</c:v>
                </c:pt>
                <c:pt idx="74">
                  <c:v>1192333.0658822272</c:v>
                </c:pt>
                <c:pt idx="75">
                  <c:v>1192333.0658820895</c:v>
                </c:pt>
                <c:pt idx="76">
                  <c:v>1274902.1306944997</c:v>
                </c:pt>
                <c:pt idx="77">
                  <c:v>1547648.319514991</c:v>
                </c:pt>
                <c:pt idx="78">
                  <c:v>1604284.1401444797</c:v>
                </c:pt>
                <c:pt idx="79">
                  <c:v>1737825.4435231972</c:v>
                </c:pt>
                <c:pt idx="80">
                  <c:v>1879713.0783632016</c:v>
                </c:pt>
                <c:pt idx="81">
                  <c:v>2031139.3777302483</c:v>
                </c:pt>
                <c:pt idx="82">
                  <c:v>2191508.1750913225</c:v>
                </c:pt>
                <c:pt idx="83">
                  <c:v>2363204.1365784341</c:v>
                </c:pt>
                <c:pt idx="84">
                  <c:v>2539371.3470624969</c:v>
                </c:pt>
                <c:pt idx="85">
                  <c:v>2733423.553534864</c:v>
                </c:pt>
                <c:pt idx="86">
                  <c:v>2933139.3420699127</c:v>
                </c:pt>
                <c:pt idx="87">
                  <c:v>3141797.6285996628</c:v>
                </c:pt>
                <c:pt idx="88">
                  <c:v>3365360.0784521676</c:v>
                </c:pt>
                <c:pt idx="89">
                  <c:v>3597865.0262996238</c:v>
                </c:pt>
                <c:pt idx="90">
                  <c:v>3839312.4721402326</c:v>
                </c:pt>
                <c:pt idx="91">
                  <c:v>4095664.081305095</c:v>
                </c:pt>
                <c:pt idx="92">
                  <c:v>4357977.3557995586</c:v>
                </c:pt>
                <c:pt idx="93">
                  <c:v>4632213.9609519253</c:v>
                </c:pt>
                <c:pt idx="94">
                  <c:v>4921354.7294284953</c:v>
                </c:pt>
                <c:pt idx="95">
                  <c:v>5213476.3305699658</c:v>
                </c:pt>
                <c:pt idx="96">
                  <c:v>5520502.0950341411</c:v>
                </c:pt>
                <c:pt idx="97">
                  <c:v>5836470.3574930178</c:v>
                </c:pt>
                <c:pt idx="98">
                  <c:v>6155419.4526165947</c:v>
                </c:pt>
                <c:pt idx="99">
                  <c:v>6492253.5437283767</c:v>
                </c:pt>
                <c:pt idx="100">
                  <c:v>6826106.8021750581</c:v>
                </c:pt>
                <c:pt idx="101">
                  <c:v>7174864.2239460424</c:v>
                </c:pt>
                <c:pt idx="102">
                  <c:v>7529583.3110452294</c:v>
                </c:pt>
                <c:pt idx="103">
                  <c:v>7881321.5654815137</c:v>
                </c:pt>
                <c:pt idx="104">
                  <c:v>8242002.3179101022</c:v>
                </c:pt>
                <c:pt idx="105">
                  <c:v>8608644.7356692906</c:v>
                </c:pt>
                <c:pt idx="106">
                  <c:v>8966344.6554333773</c:v>
                </c:pt>
                <c:pt idx="107">
                  <c:v>9335967.905857468</c:v>
                </c:pt>
                <c:pt idx="108">
                  <c:v>9693667.8256219551</c:v>
                </c:pt>
                <c:pt idx="109">
                  <c:v>10051367.745386042</c:v>
                </c:pt>
                <c:pt idx="110">
                  <c:v>10406086.832486628</c:v>
                </c:pt>
                <c:pt idx="111">
                  <c:v>10742920.923598209</c:v>
                </c:pt>
                <c:pt idx="112">
                  <c:v>11115525.006686199</c:v>
                </c:pt>
                <c:pt idx="113">
                  <c:v>11386780.779174365</c:v>
                </c:pt>
                <c:pt idx="114">
                  <c:v>11714672.372291446</c:v>
                </c:pt>
                <c:pt idx="115">
                  <c:v>12042563.965410525</c:v>
                </c:pt>
                <c:pt idx="116">
                  <c:v>12310838.905233189</c:v>
                </c:pt>
                <c:pt idx="117">
                  <c:v>12519497.19176304</c:v>
                </c:pt>
                <c:pt idx="118">
                  <c:v>12817580.458229916</c:v>
                </c:pt>
                <c:pt idx="119">
                  <c:v>13026238.74476696</c:v>
                </c:pt>
                <c:pt idx="120">
                  <c:v>13145472.051346196</c:v>
                </c:pt>
                <c:pt idx="121">
                  <c:v>13383938.664529448</c:v>
                </c:pt>
                <c:pt idx="122">
                  <c:v>13413746.991174858</c:v>
                </c:pt>
                <c:pt idx="123">
                  <c:v>13592596.951054502</c:v>
                </c:pt>
                <c:pt idx="124">
                  <c:v>13562788.624409894</c:v>
                </c:pt>
                <c:pt idx="125">
                  <c:v>13622405.277703909</c:v>
                </c:pt>
                <c:pt idx="126">
                  <c:v>13562788.624411492</c:v>
                </c:pt>
                <c:pt idx="127">
                  <c:v>13503171.971111083</c:v>
                </c:pt>
                <c:pt idx="128">
                  <c:v>13383938.664531847</c:v>
                </c:pt>
                <c:pt idx="129">
                  <c:v>13175280.377993204</c:v>
                </c:pt>
                <c:pt idx="130">
                  <c:v>12996430.418120753</c:v>
                </c:pt>
                <c:pt idx="131">
                  <c:v>12698347.151637889</c:v>
                </c:pt>
                <c:pt idx="132">
                  <c:v>12370455.558528803</c:v>
                </c:pt>
                <c:pt idx="133">
                  <c:v>11982947.312117709</c:v>
                </c:pt>
                <c:pt idx="134">
                  <c:v>11595439.065705016</c:v>
                </c:pt>
                <c:pt idx="135">
                  <c:v>11029080.85940868</c:v>
                </c:pt>
                <c:pt idx="136">
                  <c:v>10522339.306411155</c:v>
                </c:pt>
                <c:pt idx="137">
                  <c:v>9896364.4468176067</c:v>
                </c:pt>
                <c:pt idx="138">
                  <c:v>9270389.5872352496</c:v>
                </c:pt>
                <c:pt idx="139">
                  <c:v>8495373.0944146607</c:v>
                </c:pt>
                <c:pt idx="140">
                  <c:v>7750164.9282266879</c:v>
                </c:pt>
                <c:pt idx="141">
                  <c:v>6885723.4554746682</c:v>
                </c:pt>
                <c:pt idx="142">
                  <c:v>6051090.309350471</c:v>
                </c:pt>
                <c:pt idx="143">
                  <c:v>5067415.5300008291</c:v>
                </c:pt>
                <c:pt idx="144">
                  <c:v>4083740.7506447933</c:v>
                </c:pt>
                <c:pt idx="145">
                  <c:v>3040449.3179979399</c:v>
                </c:pt>
                <c:pt idx="146">
                  <c:v>1967349.5587088752</c:v>
                </c:pt>
                <c:pt idx="147">
                  <c:v>804824.81946440029</c:v>
                </c:pt>
                <c:pt idx="148">
                  <c:v>-298083.26646367786</c:v>
                </c:pt>
                <c:pt idx="149">
                  <c:v>-1579841.3122961819</c:v>
                </c:pt>
                <c:pt idx="150">
                  <c:v>-2742366.051534262</c:v>
                </c:pt>
                <c:pt idx="151">
                  <c:v>-4083740.7506415956</c:v>
                </c:pt>
                <c:pt idx="152">
                  <c:v>-5305882.1431768881</c:v>
                </c:pt>
                <c:pt idx="153">
                  <c:v>-6677065.1689328272</c:v>
                </c:pt>
                <c:pt idx="154">
                  <c:v>-7958823.2147685289</c:v>
                </c:pt>
                <c:pt idx="155">
                  <c:v>-9330006.2405308634</c:v>
                </c:pt>
                <c:pt idx="156">
                  <c:v>-10611764.28634738</c:v>
                </c:pt>
                <c:pt idx="157">
                  <c:v>-12012755.638764717</c:v>
                </c:pt>
                <c:pt idx="158">
                  <c:v>-13324322.011233035</c:v>
                </c:pt>
                <c:pt idx="159">
                  <c:v>-14635888.383704554</c:v>
                </c:pt>
                <c:pt idx="160">
                  <c:v>-15917646.429521071</c:v>
                </c:pt>
                <c:pt idx="161">
                  <c:v>-17229212.801995784</c:v>
                </c:pt>
                <c:pt idx="162">
                  <c:v>-18481162.52118608</c:v>
                </c:pt>
                <c:pt idx="163">
                  <c:v>-19673495.587040789</c:v>
                </c:pt>
                <c:pt idx="164">
                  <c:v>-20836020.326298054</c:v>
                </c:pt>
                <c:pt idx="165">
                  <c:v>-21998545.065526541</c:v>
                </c:pt>
                <c:pt idx="166">
                  <c:v>-23071644.824815609</c:v>
                </c:pt>
                <c:pt idx="167">
                  <c:v>-24085127.930820249</c:v>
                </c:pt>
                <c:pt idx="168">
                  <c:v>-25009186.056875877</c:v>
                </c:pt>
                <c:pt idx="169">
                  <c:v>-25963052.509592898</c:v>
                </c:pt>
                <c:pt idx="170">
                  <c:v>-26767877.32904451</c:v>
                </c:pt>
                <c:pt idx="171">
                  <c:v>-27513085.495230883</c:v>
                </c:pt>
                <c:pt idx="172">
                  <c:v>-28168868.681468241</c:v>
                </c:pt>
                <c:pt idx="173">
                  <c:v>-28794843.541056991</c:v>
                </c:pt>
                <c:pt idx="174">
                  <c:v>-29391010.073990744</c:v>
                </c:pt>
                <c:pt idx="175">
                  <c:v>-29510243.380578771</c:v>
                </c:pt>
                <c:pt idx="176">
                  <c:v>-30106409.913531706</c:v>
                </c:pt>
                <c:pt idx="177">
                  <c:v>-30404493.179992188</c:v>
                </c:pt>
                <c:pt idx="178">
                  <c:v>-30106409.913525313</c:v>
                </c:pt>
                <c:pt idx="179">
                  <c:v>-30702576.446465459</c:v>
                </c:pt>
                <c:pt idx="180">
                  <c:v>-30702576.446459062</c:v>
                </c:pt>
                <c:pt idx="181">
                  <c:v>-29808326.647058435</c:v>
                </c:pt>
                <c:pt idx="182">
                  <c:v>-30404493.17999858</c:v>
                </c:pt>
                <c:pt idx="183">
                  <c:v>-29897751.626991466</c:v>
                </c:pt>
                <c:pt idx="184">
                  <c:v>-29301585.09405132</c:v>
                </c:pt>
                <c:pt idx="185">
                  <c:v>-28914076.847645022</c:v>
                </c:pt>
                <c:pt idx="186">
                  <c:v>-28317910.31469848</c:v>
                </c:pt>
                <c:pt idx="187">
                  <c:v>-27721743.781758334</c:v>
                </c:pt>
                <c:pt idx="188">
                  <c:v>-26946727.288939342</c:v>
                </c:pt>
                <c:pt idx="189">
                  <c:v>-26171710.796120349</c:v>
                </c:pt>
                <c:pt idx="190">
                  <c:v>-25277460.996694144</c:v>
                </c:pt>
                <c:pt idx="191">
                  <c:v>-24323594.543999504</c:v>
                </c:pt>
                <c:pt idx="192">
                  <c:v>-23339919.764640272</c:v>
                </c:pt>
                <c:pt idx="193">
                  <c:v>-22266820.005351208</c:v>
                </c:pt>
                <c:pt idx="194">
                  <c:v>-21134103.592758536</c:v>
                </c:pt>
                <c:pt idx="195">
                  <c:v>-20001387.180175457</c:v>
                </c:pt>
                <c:pt idx="196">
                  <c:v>-18779245.787643362</c:v>
                </c:pt>
                <c:pt idx="197">
                  <c:v>-17527296.068465859</c:v>
                </c:pt>
                <c:pt idx="198">
                  <c:v>-16275346.34929475</c:v>
                </c:pt>
                <c:pt idx="199">
                  <c:v>-14993588.303471839</c:v>
                </c:pt>
                <c:pt idx="200">
                  <c:v>-13622405.277690319</c:v>
                </c:pt>
                <c:pt idx="201">
                  <c:v>-12370455.558535198</c:v>
                </c:pt>
                <c:pt idx="202">
                  <c:v>-10969464.206114665</c:v>
                </c:pt>
                <c:pt idx="203">
                  <c:v>-9657897.8336495422</c:v>
                </c:pt>
                <c:pt idx="204">
                  <c:v>-8316523.1345198266</c:v>
                </c:pt>
                <c:pt idx="205">
                  <c:v>-6975148.4354092954</c:v>
                </c:pt>
                <c:pt idx="206">
                  <c:v>-5693390.3895991733</c:v>
                </c:pt>
                <c:pt idx="207">
                  <c:v>-4352015.6904598651</c:v>
                </c:pt>
                <c:pt idx="208">
                  <c:v>-3129874.2979437578</c:v>
                </c:pt>
                <c:pt idx="209">
                  <c:v>-1848116.2521208462</c:v>
                </c:pt>
                <c:pt idx="210">
                  <c:v>-655783.18623416009</c:v>
                </c:pt>
                <c:pt idx="211">
                  <c:v>566358.20630432933</c:v>
                </c:pt>
                <c:pt idx="212">
                  <c:v>1639457.9655774066</c:v>
                </c:pt>
                <c:pt idx="213">
                  <c:v>2772174.3781764731</c:v>
                </c:pt>
                <c:pt idx="214">
                  <c:v>3845274.1374751297</c:v>
                </c:pt>
                <c:pt idx="215">
                  <c:v>4828948.9168183766</c:v>
                </c:pt>
                <c:pt idx="216">
                  <c:v>5782815.3695290042</c:v>
                </c:pt>
                <c:pt idx="217">
                  <c:v>6677065.1689424198</c:v>
                </c:pt>
                <c:pt idx="218">
                  <c:v>7511698.3150586234</c:v>
                </c:pt>
                <c:pt idx="219">
                  <c:v>8346331.4611716298</c:v>
                </c:pt>
                <c:pt idx="220">
                  <c:v>9061731.3007046003</c:v>
                </c:pt>
                <c:pt idx="221">
                  <c:v>9747322.8135873675</c:v>
                </c:pt>
                <c:pt idx="222">
                  <c:v>10343489.346533908</c:v>
                </c:pt>
                <c:pt idx="223">
                  <c:v>10939655.879461262</c:v>
                </c:pt>
                <c:pt idx="224">
                  <c:v>11416589.105822971</c:v>
                </c:pt>
                <c:pt idx="225">
                  <c:v>11923330.658820497</c:v>
                </c:pt>
                <c:pt idx="226">
                  <c:v>12251222.251942374</c:v>
                </c:pt>
                <c:pt idx="227">
                  <c:v>12638730.49835027</c:v>
                </c:pt>
                <c:pt idx="228">
                  <c:v>12907005.438171737</c:v>
                </c:pt>
                <c:pt idx="229">
                  <c:v>13175280.377999598</c:v>
                </c:pt>
                <c:pt idx="230">
                  <c:v>13294513.684582831</c:v>
                </c:pt>
                <c:pt idx="231">
                  <c:v>13473363.644468073</c:v>
                </c:pt>
                <c:pt idx="232">
                  <c:v>13562788.624413891</c:v>
                </c:pt>
                <c:pt idx="233">
                  <c:v>13622405.277704708</c:v>
                </c:pt>
                <c:pt idx="234">
                  <c:v>13562788.624405097</c:v>
                </c:pt>
                <c:pt idx="235">
                  <c:v>13592596.9510585</c:v>
                </c:pt>
                <c:pt idx="236">
                  <c:v>13473363.644471271</c:v>
                </c:pt>
                <c:pt idx="237">
                  <c:v>13383938.664525453</c:v>
                </c:pt>
                <c:pt idx="238">
                  <c:v>13234897.031288018</c:v>
                </c:pt>
                <c:pt idx="239">
                  <c:v>13056047.07141237</c:v>
                </c:pt>
                <c:pt idx="240">
                  <c:v>12847388.784879321</c:v>
                </c:pt>
                <c:pt idx="241">
                  <c:v>12608922.171704862</c:v>
                </c:pt>
                <c:pt idx="242">
                  <c:v>12370455.558525605</c:v>
                </c:pt>
                <c:pt idx="243">
                  <c:v>12102180.618706537</c:v>
                </c:pt>
                <c:pt idx="244">
                  <c:v>11804097.352231668</c:v>
                </c:pt>
                <c:pt idx="245">
                  <c:v>11476205.759115787</c:v>
                </c:pt>
                <c:pt idx="246">
                  <c:v>11187064.990639018</c:v>
                </c:pt>
                <c:pt idx="247">
                  <c:v>10835326.736204332</c:v>
                </c:pt>
                <c:pt idx="248">
                  <c:v>10498492.645091951</c:v>
                </c:pt>
                <c:pt idx="249">
                  <c:v>10140792.725327862</c:v>
                </c:pt>
                <c:pt idx="250">
                  <c:v>9786073.638227677</c:v>
                </c:pt>
                <c:pt idx="251">
                  <c:v>9425392.8857980892</c:v>
                </c:pt>
                <c:pt idx="252">
                  <c:v>9064712.1333693024</c:v>
                </c:pt>
                <c:pt idx="253">
                  <c:v>8701050.5482746139</c:v>
                </c:pt>
                <c:pt idx="254">
                  <c:v>8334408.1305156248</c:v>
                </c:pt>
                <c:pt idx="255">
                  <c:v>7973727.3780872365</c:v>
                </c:pt>
                <c:pt idx="256">
                  <c:v>7619008.2909868509</c:v>
                </c:pt>
                <c:pt idx="257">
                  <c:v>7264289.2038872642</c:v>
                </c:pt>
                <c:pt idx="258">
                  <c:v>6915531.7821160797</c:v>
                </c:pt>
                <c:pt idx="259">
                  <c:v>6578697.6910046982</c:v>
                </c:pt>
                <c:pt idx="260">
                  <c:v>6241863.5998931164</c:v>
                </c:pt>
                <c:pt idx="261">
                  <c:v>5916952.8394397376</c:v>
                </c:pt>
                <c:pt idx="262">
                  <c:v>5598003.7443169598</c:v>
                </c:pt>
                <c:pt idx="263">
                  <c:v>5293958.8125172853</c:v>
                </c:pt>
                <c:pt idx="264">
                  <c:v>4995875.5460456135</c:v>
                </c:pt>
                <c:pt idx="265">
                  <c:v>4703753.9449055418</c:v>
                </c:pt>
                <c:pt idx="266">
                  <c:v>5195591.3345812624</c:v>
                </c:pt>
                <c:pt idx="267">
                  <c:v>1257911.3845052058</c:v>
                </c:pt>
                <c:pt idx="268">
                  <c:v>5961665.3294113474</c:v>
                </c:pt>
                <c:pt idx="269">
                  <c:v>5961665.3294105483</c:v>
                </c:pt>
                <c:pt idx="270">
                  <c:v>0</c:v>
                </c:pt>
                <c:pt idx="271">
                  <c:v>5961665.329410648</c:v>
                </c:pt>
                <c:pt idx="272">
                  <c:v>-1.4988010832439613E-7</c:v>
                </c:pt>
                <c:pt idx="273">
                  <c:v>5961665.3294107979</c:v>
                </c:pt>
                <c:pt idx="274">
                  <c:v>-596166.53294099483</c:v>
                </c:pt>
                <c:pt idx="275">
                  <c:v>3875082.464116991</c:v>
                </c:pt>
                <c:pt idx="276">
                  <c:v>2086582.8652937068</c:v>
                </c:pt>
                <c:pt idx="277">
                  <c:v>2086582.8652937068</c:v>
                </c:pt>
                <c:pt idx="278">
                  <c:v>2086582.8652938067</c:v>
                </c:pt>
                <c:pt idx="279">
                  <c:v>1788499.5988232095</c:v>
                </c:pt>
                <c:pt idx="280">
                  <c:v>1490416.332352662</c:v>
                </c:pt>
                <c:pt idx="281">
                  <c:v>1490416.3323527121</c:v>
                </c:pt>
                <c:pt idx="282">
                  <c:v>1490416.332352662</c:v>
                </c:pt>
                <c:pt idx="283">
                  <c:v>1192333.0658821147</c:v>
                </c:pt>
                <c:pt idx="284">
                  <c:v>1490416.332352737</c:v>
                </c:pt>
                <c:pt idx="285">
                  <c:v>596166.53294099483</c:v>
                </c:pt>
                <c:pt idx="286">
                  <c:v>1192333.065882202</c:v>
                </c:pt>
                <c:pt idx="287">
                  <c:v>1192333.0658821396</c:v>
                </c:pt>
                <c:pt idx="288">
                  <c:v>596166.53294103232</c:v>
                </c:pt>
                <c:pt idx="289">
                  <c:v>596166.5329411322</c:v>
                </c:pt>
                <c:pt idx="290">
                  <c:v>894249.79941156728</c:v>
                </c:pt>
                <c:pt idx="291">
                  <c:v>596166.5329410698</c:v>
                </c:pt>
                <c:pt idx="292">
                  <c:v>298083.26647054742</c:v>
                </c:pt>
                <c:pt idx="293">
                  <c:v>894249.79941160476</c:v>
                </c:pt>
                <c:pt idx="294">
                  <c:v>298083.26647055364</c:v>
                </c:pt>
                <c:pt idx="295">
                  <c:v>476933.22635284712</c:v>
                </c:pt>
                <c:pt idx="296">
                  <c:v>357699.9197646369</c:v>
                </c:pt>
                <c:pt idx="297">
                  <c:v>357699.91976464313</c:v>
                </c:pt>
                <c:pt idx="298">
                  <c:v>327891.59311759216</c:v>
                </c:pt>
                <c:pt idx="299">
                  <c:v>268274.93982348702</c:v>
                </c:pt>
                <c:pt idx="300">
                  <c:v>268274.93982347765</c:v>
                </c:pt>
                <c:pt idx="301">
                  <c:v>208658.28652937879</c:v>
                </c:pt>
                <c:pt idx="302">
                  <c:v>238466.61317642042</c:v>
                </c:pt>
                <c:pt idx="303">
                  <c:v>178849.95988232782</c:v>
                </c:pt>
                <c:pt idx="304">
                  <c:v>149041.63323526745</c:v>
                </c:pt>
                <c:pt idx="305">
                  <c:v>-8465564.7418001611</c:v>
                </c:pt>
                <c:pt idx="306">
                  <c:v>9806939.4477436803</c:v>
                </c:pt>
                <c:pt idx="307">
                  <c:v>2.1163911919408144E-3</c:v>
                </c:pt>
                <c:pt idx="308">
                  <c:v>2.0865828652937165E-3</c:v>
                </c:pt>
                <c:pt idx="309">
                  <c:v>2.6827493982348339E-3</c:v>
                </c:pt>
                <c:pt idx="310">
                  <c:v>3.8750824641169647E-3</c:v>
                </c:pt>
                <c:pt idx="311">
                  <c:v>4.1731657305875145E-3</c:v>
                </c:pt>
                <c:pt idx="312">
                  <c:v>5.9616653294107102E-3</c:v>
                </c:pt>
                <c:pt idx="313">
                  <c:v>6.557831862351822E-3</c:v>
                </c:pt>
                <c:pt idx="314">
                  <c:v>8.9424979941160124E-3</c:v>
                </c:pt>
                <c:pt idx="315">
                  <c:v>1.0730997592939313E-2</c:v>
                </c:pt>
                <c:pt idx="316">
                  <c:v>1.1923330658821443E-2</c:v>
                </c:pt>
                <c:pt idx="317">
                  <c:v>2.0567745386467138E-2</c:v>
                </c:pt>
                <c:pt idx="318">
                  <c:v>1.7884995988231931E-2</c:v>
                </c:pt>
                <c:pt idx="319">
                  <c:v>2.68274939823482E-2</c:v>
                </c:pt>
                <c:pt idx="320">
                  <c:v>2.9808326647053421E-2</c:v>
                </c:pt>
                <c:pt idx="321">
                  <c:v>4.1731657305875143E-2</c:v>
                </c:pt>
                <c:pt idx="322">
                  <c:v>4.7693322635286056E-2</c:v>
                </c:pt>
                <c:pt idx="323">
                  <c:v>6.2597485958812107E-2</c:v>
                </c:pt>
                <c:pt idx="324">
                  <c:v>7.1539983952928848E-2</c:v>
                </c:pt>
                <c:pt idx="325">
                  <c:v>9.2405812605865723E-2</c:v>
                </c:pt>
                <c:pt idx="326">
                  <c:v>0.12221413925292027</c:v>
                </c:pt>
                <c:pt idx="327">
                  <c:v>0.11625247392350749</c:v>
                </c:pt>
                <c:pt idx="328">
                  <c:v>0.17884995988232313</c:v>
                </c:pt>
                <c:pt idx="329">
                  <c:v>0.23846661317642812</c:v>
                </c:pt>
                <c:pt idx="330">
                  <c:v>0.20865828652937582</c:v>
                </c:pt>
                <c:pt idx="331">
                  <c:v>0.35769991976464333</c:v>
                </c:pt>
                <c:pt idx="332">
                  <c:v>0.35769991976463961</c:v>
                </c:pt>
                <c:pt idx="333">
                  <c:v>0.47693322635285773</c:v>
                </c:pt>
                <c:pt idx="334">
                  <c:v>0.56635820629402434</c:v>
                </c:pt>
                <c:pt idx="335">
                  <c:v>0.71539983952927921</c:v>
                </c:pt>
                <c:pt idx="336">
                  <c:v>0.83463314611750028</c:v>
                </c:pt>
                <c:pt idx="337">
                  <c:v>1.0730997592939306</c:v>
                </c:pt>
                <c:pt idx="338">
                  <c:v>1.1327164125880278</c:v>
                </c:pt>
                <c:pt idx="339">
                  <c:v>1.7884995988232189</c:v>
                </c:pt>
                <c:pt idx="340">
                  <c:v>1.4904163323527062</c:v>
                </c:pt>
                <c:pt idx="341">
                  <c:v>2.6827493982347805</c:v>
                </c:pt>
                <c:pt idx="342">
                  <c:v>2.3846661317643156</c:v>
                </c:pt>
                <c:pt idx="343">
                  <c:v>3.5769991976464017</c:v>
                </c:pt>
                <c:pt idx="344">
                  <c:v>3.5769991976464612</c:v>
                </c:pt>
                <c:pt idx="345">
                  <c:v>5.0674155299991082</c:v>
                </c:pt>
                <c:pt idx="346">
                  <c:v>5.6635820629401685</c:v>
                </c:pt>
                <c:pt idx="347">
                  <c:v>7.1539983952928514</c:v>
                </c:pt>
                <c:pt idx="348">
                  <c:v>8.3463314611750441</c:v>
                </c:pt>
                <c:pt idx="349">
                  <c:v>10.432914326468657</c:v>
                </c:pt>
                <c:pt idx="350">
                  <c:v>12.519497191762627</c:v>
                </c:pt>
                <c:pt idx="351">
                  <c:v>11.923330658821554</c:v>
                </c:pt>
                <c:pt idx="352">
                  <c:v>17.884995988231807</c:v>
                </c:pt>
                <c:pt idx="353">
                  <c:v>23.846661317643107</c:v>
                </c:pt>
                <c:pt idx="354">
                  <c:v>20.865828652937218</c:v>
                </c:pt>
                <c:pt idx="355">
                  <c:v>32.789159311759342</c:v>
                </c:pt>
                <c:pt idx="356">
                  <c:v>32.789159311758297</c:v>
                </c:pt>
                <c:pt idx="357">
                  <c:v>44.712489970581281</c:v>
                </c:pt>
                <c:pt idx="358">
                  <c:v>47.693322635285263</c:v>
                </c:pt>
                <c:pt idx="359">
                  <c:v>-2116.3911919408042</c:v>
                </c:pt>
                <c:pt idx="360">
                  <c:v>1.3984153241827607E-2</c:v>
                </c:pt>
              </c:numCache>
            </c:numRef>
          </c:yVal>
          <c:smooth val="1"/>
          <c:extLst>
            <c:ext xmlns:c16="http://schemas.microsoft.com/office/drawing/2014/chart" uri="{C3380CC4-5D6E-409C-BE32-E72D297353CC}">
              <c16:uniqueId val="{00000004-F17C-43BC-9E95-742564F65C2E}"/>
            </c:ext>
          </c:extLst>
        </c:ser>
        <c:ser>
          <c:idx val="4"/>
          <c:order val="5"/>
          <c:tx>
            <c:v>Acceleration @ 12000rpm</c:v>
          </c:tx>
          <c:spPr>
            <a:ln w="12700">
              <a:solidFill>
                <a:srgbClr val="993300"/>
              </a:solidFill>
              <a:prstDash val="solid"/>
            </a:ln>
          </c:spPr>
          <c:marker>
            <c:symbol val="diamond"/>
            <c:size val="5"/>
            <c:spPr>
              <a:solidFill>
                <a:srgbClr val="993300"/>
              </a:solidFill>
              <a:ln>
                <a:solidFill>
                  <a:srgbClr val="993300"/>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(Exh)'!$Q$3:$Q$363</c:f>
              <c:numCache>
                <c:formatCode>0.00E+00</c:formatCode>
                <c:ptCount val="361"/>
                <c:pt idx="0">
                  <c:v>120.18717304091948</c:v>
                </c:pt>
                <c:pt idx="1">
                  <c:v>154.52636533832472</c:v>
                </c:pt>
                <c:pt idx="2">
                  <c:v>128.77197111527408</c:v>
                </c:pt>
                <c:pt idx="3">
                  <c:v>257.54394223054265</c:v>
                </c:pt>
                <c:pt idx="4">
                  <c:v>171.69596148702516</c:v>
                </c:pt>
                <c:pt idx="5">
                  <c:v>343.39192297406021</c:v>
                </c:pt>
                <c:pt idx="6">
                  <c:v>300.46793260229816</c:v>
                </c:pt>
                <c:pt idx="7">
                  <c:v>343.39192297406566</c:v>
                </c:pt>
                <c:pt idx="8">
                  <c:v>515.08788446107656</c:v>
                </c:pt>
                <c:pt idx="9">
                  <c:v>515.0878844610919</c:v>
                </c:pt>
                <c:pt idx="10">
                  <c:v>600.93586520459405</c:v>
                </c:pt>
                <c:pt idx="11">
                  <c:v>729.70783631986922</c:v>
                </c:pt>
                <c:pt idx="12">
                  <c:v>901.40379780690432</c:v>
                </c:pt>
                <c:pt idx="13">
                  <c:v>1073.0997592939307</c:v>
                </c:pt>
                <c:pt idx="14">
                  <c:v>944.32778817865096</c:v>
                </c:pt>
                <c:pt idx="15">
                  <c:v>1287.7197111527519</c:v>
                </c:pt>
                <c:pt idx="16">
                  <c:v>2146.1995185878172</c:v>
                </c:pt>
                <c:pt idx="17">
                  <c:v>1287.7197111527166</c:v>
                </c:pt>
                <c:pt idx="18">
                  <c:v>2575.4394223054246</c:v>
                </c:pt>
                <c:pt idx="19">
                  <c:v>2146.1995185878436</c:v>
                </c:pt>
                <c:pt idx="20">
                  <c:v>3004.6793260230233</c:v>
                </c:pt>
                <c:pt idx="21">
                  <c:v>3433.919229740613</c:v>
                </c:pt>
                <c:pt idx="22">
                  <c:v>3863.1591334580799</c:v>
                </c:pt>
                <c:pt idx="23">
                  <c:v>4292.3990371757927</c:v>
                </c:pt>
                <c:pt idx="24">
                  <c:v>5580.1187483283338</c:v>
                </c:pt>
                <c:pt idx="25">
                  <c:v>6009.3586520460813</c:v>
                </c:pt>
                <c:pt idx="26">
                  <c:v>6438.5985557635131</c:v>
                </c:pt>
                <c:pt idx="27">
                  <c:v>8584.79807435148</c:v>
                </c:pt>
                <c:pt idx="28">
                  <c:v>10301.757689221664</c:v>
                </c:pt>
                <c:pt idx="29">
                  <c:v>8584.7980743513745</c:v>
                </c:pt>
                <c:pt idx="30">
                  <c:v>12877.197111527237</c:v>
                </c:pt>
                <c:pt idx="31">
                  <c:v>12877.197111527308</c:v>
                </c:pt>
                <c:pt idx="32">
                  <c:v>17169.596148702891</c:v>
                </c:pt>
                <c:pt idx="33">
                  <c:v>17169.596148702047</c:v>
                </c:pt>
                <c:pt idx="34">
                  <c:v>21461.995185879525</c:v>
                </c:pt>
                <c:pt idx="35">
                  <c:v>21461.995185878259</c:v>
                </c:pt>
                <c:pt idx="36">
                  <c:v>30046.793260229846</c:v>
                </c:pt>
                <c:pt idx="37">
                  <c:v>30046.793260230828</c:v>
                </c:pt>
                <c:pt idx="38">
                  <c:v>34339.192297404938</c:v>
                </c:pt>
                <c:pt idx="39">
                  <c:v>38631.591334581288</c:v>
                </c:pt>
                <c:pt idx="40">
                  <c:v>42923.990371757085</c:v>
                </c:pt>
                <c:pt idx="41">
                  <c:v>55801.187483284739</c:v>
                </c:pt>
                <c:pt idx="42">
                  <c:v>55801.187483284179</c:v>
                </c:pt>
                <c:pt idx="43">
                  <c:v>64385.985557635766</c:v>
                </c:pt>
                <c:pt idx="44">
                  <c:v>81555.58170633894</c:v>
                </c:pt>
                <c:pt idx="45">
                  <c:v>72970.783631986793</c:v>
                </c:pt>
                <c:pt idx="46">
                  <c:v>85847.980743514723</c:v>
                </c:pt>
                <c:pt idx="47">
                  <c:v>128771.97111527153</c:v>
                </c:pt>
                <c:pt idx="48">
                  <c:v>85847.980743513603</c:v>
                </c:pt>
                <c:pt idx="49">
                  <c:v>171695.96148702945</c:v>
                </c:pt>
                <c:pt idx="50">
                  <c:v>128771.97111527265</c:v>
                </c:pt>
                <c:pt idx="51">
                  <c:v>171695.96148702383</c:v>
                </c:pt>
                <c:pt idx="52">
                  <c:v>171695.96148703169</c:v>
                </c:pt>
                <c:pt idx="53">
                  <c:v>257543.94223054079</c:v>
                </c:pt>
                <c:pt idx="54">
                  <c:v>171695.96148703169</c:v>
                </c:pt>
                <c:pt idx="55">
                  <c:v>300467.93260229874</c:v>
                </c:pt>
                <c:pt idx="56">
                  <c:v>300467.93260230322</c:v>
                </c:pt>
                <c:pt idx="57">
                  <c:v>300467.93260229647</c:v>
                </c:pt>
                <c:pt idx="58">
                  <c:v>343391.92297405889</c:v>
                </c:pt>
                <c:pt idx="59">
                  <c:v>429239.90371757024</c:v>
                </c:pt>
                <c:pt idx="60">
                  <c:v>429239.90371757024</c:v>
                </c:pt>
                <c:pt idx="61">
                  <c:v>515087.88446108613</c:v>
                </c:pt>
                <c:pt idx="62">
                  <c:v>643859.85557636432</c:v>
                </c:pt>
                <c:pt idx="63">
                  <c:v>257543.94223055654</c:v>
                </c:pt>
                <c:pt idx="64">
                  <c:v>858479.80743512255</c:v>
                </c:pt>
                <c:pt idx="65">
                  <c:v>858479.80743513152</c:v>
                </c:pt>
                <c:pt idx="66">
                  <c:v>858479.80743513152</c:v>
                </c:pt>
                <c:pt idx="67">
                  <c:v>429239.90371763322</c:v>
                </c:pt>
                <c:pt idx="68">
                  <c:v>1287719.7111526658</c:v>
                </c:pt>
                <c:pt idx="69">
                  <c:v>1287719.7111527107</c:v>
                </c:pt>
                <c:pt idx="70">
                  <c:v>858479.80743514048</c:v>
                </c:pt>
                <c:pt idx="71">
                  <c:v>1287719.7111527647</c:v>
                </c:pt>
                <c:pt idx="72">
                  <c:v>1287719.7111527107</c:v>
                </c:pt>
                <c:pt idx="73">
                  <c:v>1716959.6148701911</c:v>
                </c:pt>
                <c:pt idx="74">
                  <c:v>1716959.6148704069</c:v>
                </c:pt>
                <c:pt idx="75">
                  <c:v>1716959.614870209</c:v>
                </c:pt>
                <c:pt idx="76">
                  <c:v>1835859.0682000795</c:v>
                </c:pt>
                <c:pt idx="77">
                  <c:v>2228613.5801015869</c:v>
                </c:pt>
                <c:pt idx="78">
                  <c:v>2310169.1618080507</c:v>
                </c:pt>
                <c:pt idx="79">
                  <c:v>2502468.6386734038</c:v>
                </c:pt>
                <c:pt idx="80">
                  <c:v>2706786.8328430103</c:v>
                </c:pt>
                <c:pt idx="81">
                  <c:v>2924840.7039315575</c:v>
                </c:pt>
                <c:pt idx="82">
                  <c:v>3155771.772131504</c:v>
                </c:pt>
                <c:pt idx="83">
                  <c:v>3403013.9566729451</c:v>
                </c:pt>
                <c:pt idx="84">
                  <c:v>3656694.7397699952</c:v>
                </c:pt>
                <c:pt idx="85">
                  <c:v>3936129.9170902041</c:v>
                </c:pt>
                <c:pt idx="86">
                  <c:v>4223720.6525806738</c:v>
                </c:pt>
                <c:pt idx="87">
                  <c:v>4524188.5851835143</c:v>
                </c:pt>
                <c:pt idx="88">
                  <c:v>4846118.5129711209</c:v>
                </c:pt>
                <c:pt idx="89">
                  <c:v>5180925.6378714582</c:v>
                </c:pt>
                <c:pt idx="90">
                  <c:v>5528609.9598819353</c:v>
                </c:pt>
                <c:pt idx="91">
                  <c:v>5897756.2770793363</c:v>
                </c:pt>
                <c:pt idx="92">
                  <c:v>6275487.3923513638</c:v>
                </c:pt>
                <c:pt idx="93">
                  <c:v>6670388.103770772</c:v>
                </c:pt>
                <c:pt idx="94">
                  <c:v>7086750.8103770334</c:v>
                </c:pt>
                <c:pt idx="95">
                  <c:v>7507405.916020751</c:v>
                </c:pt>
                <c:pt idx="96">
                  <c:v>7949523.016849163</c:v>
                </c:pt>
                <c:pt idx="97">
                  <c:v>8404517.3147899453</c:v>
                </c:pt>
                <c:pt idx="98">
                  <c:v>8863804.0117678978</c:v>
                </c:pt>
                <c:pt idx="99">
                  <c:v>9348845.1029688623</c:v>
                </c:pt>
                <c:pt idx="100">
                  <c:v>9829593.7951320838</c:v>
                </c:pt>
                <c:pt idx="101">
                  <c:v>10331804.482482301</c:v>
                </c:pt>
                <c:pt idx="102">
                  <c:v>10842599.96790513</c:v>
                </c:pt>
                <c:pt idx="103">
                  <c:v>11349103.054293379</c:v>
                </c:pt>
                <c:pt idx="104">
                  <c:v>11868483.337790547</c:v>
                </c:pt>
                <c:pt idx="105">
                  <c:v>12396448.419363778</c:v>
                </c:pt>
                <c:pt idx="106">
                  <c:v>12911536.303824065</c:v>
                </c:pt>
                <c:pt idx="107">
                  <c:v>13443793.784434753</c:v>
                </c:pt>
                <c:pt idx="108">
                  <c:v>13958881.668895613</c:v>
                </c:pt>
                <c:pt idx="109">
                  <c:v>14473969.553355901</c:v>
                </c:pt>
                <c:pt idx="110">
                  <c:v>14984765.038780743</c:v>
                </c:pt>
                <c:pt idx="111">
                  <c:v>15469806.129981421</c:v>
                </c:pt>
                <c:pt idx="112">
                  <c:v>16006356.009628128</c:v>
                </c:pt>
                <c:pt idx="113">
                  <c:v>16396964.322011087</c:v>
                </c:pt>
                <c:pt idx="114">
                  <c:v>16869128.216099683</c:v>
                </c:pt>
                <c:pt idx="115">
                  <c:v>17341292.110191155</c:v>
                </c:pt>
                <c:pt idx="116">
                  <c:v>17727608.023535796</c:v>
                </c:pt>
                <c:pt idx="117">
                  <c:v>18028075.956138778</c:v>
                </c:pt>
                <c:pt idx="118">
                  <c:v>18457315.859851077</c:v>
                </c:pt>
                <c:pt idx="119">
                  <c:v>18757783.792464424</c:v>
                </c:pt>
                <c:pt idx="120">
                  <c:v>18929479.753938522</c:v>
                </c:pt>
                <c:pt idx="121">
                  <c:v>19272871.676922407</c:v>
                </c:pt>
                <c:pt idx="122">
                  <c:v>19315795.667291794</c:v>
                </c:pt>
                <c:pt idx="123">
                  <c:v>19573339.609518483</c:v>
                </c:pt>
                <c:pt idx="124">
                  <c:v>19530415.619150247</c:v>
                </c:pt>
                <c:pt idx="125">
                  <c:v>19616263.59989363</c:v>
                </c:pt>
                <c:pt idx="126">
                  <c:v>19530415.61915255</c:v>
                </c:pt>
                <c:pt idx="127">
                  <c:v>19444567.638399959</c:v>
                </c:pt>
                <c:pt idx="128">
                  <c:v>19272871.67692586</c:v>
                </c:pt>
                <c:pt idx="129">
                  <c:v>18972403.744310215</c:v>
                </c:pt>
                <c:pt idx="130">
                  <c:v>18714859.802093882</c:v>
                </c:pt>
                <c:pt idx="131">
                  <c:v>18285619.898358561</c:v>
                </c:pt>
                <c:pt idx="132">
                  <c:v>17813456.004281476</c:v>
                </c:pt>
                <c:pt idx="133">
                  <c:v>17255444.129449502</c:v>
                </c:pt>
                <c:pt idx="134">
                  <c:v>16697432.254615223</c:v>
                </c:pt>
                <c:pt idx="135">
                  <c:v>15881876.4375485</c:v>
                </c:pt>
                <c:pt idx="136">
                  <c:v>15152168.601232063</c:v>
                </c:pt>
                <c:pt idx="137">
                  <c:v>14250764.803417355</c:v>
                </c:pt>
                <c:pt idx="138">
                  <c:v>13349361.00561876</c:v>
                </c:pt>
                <c:pt idx="139">
                  <c:v>12233337.25595711</c:v>
                </c:pt>
                <c:pt idx="140">
                  <c:v>11160237.49664643</c:v>
                </c:pt>
                <c:pt idx="141">
                  <c:v>9915441.7758835219</c:v>
                </c:pt>
                <c:pt idx="142">
                  <c:v>8713570.0454646777</c:v>
                </c:pt>
                <c:pt idx="143">
                  <c:v>7297078.3632011944</c:v>
                </c:pt>
                <c:pt idx="144">
                  <c:v>5880586.6809285022</c:v>
                </c:pt>
                <c:pt idx="145">
                  <c:v>4378247.0179170333</c:v>
                </c:pt>
                <c:pt idx="146">
                  <c:v>2832983.3645407804</c:v>
                </c:pt>
                <c:pt idx="147">
                  <c:v>1158947.7400287364</c:v>
                </c:pt>
                <c:pt idx="148">
                  <c:v>-429239.90370769618</c:v>
                </c:pt>
                <c:pt idx="149">
                  <c:v>-2274971.4897065018</c:v>
                </c:pt>
                <c:pt idx="150">
                  <c:v>-3949007.1142093372</c:v>
                </c:pt>
                <c:pt idx="151">
                  <c:v>-5880586.6809238978</c:v>
                </c:pt>
                <c:pt idx="152">
                  <c:v>-7640470.2861747183</c:v>
                </c:pt>
                <c:pt idx="153">
                  <c:v>-9614973.8432632722</c:v>
                </c:pt>
                <c:pt idx="154">
                  <c:v>-11460705.429266682</c:v>
                </c:pt>
                <c:pt idx="155">
                  <c:v>-13435208.986364443</c:v>
                </c:pt>
                <c:pt idx="156">
                  <c:v>-15280940.572340228</c:v>
                </c:pt>
                <c:pt idx="157">
                  <c:v>-17298368.119821191</c:v>
                </c:pt>
                <c:pt idx="158">
                  <c:v>-19187023.696175572</c:v>
                </c:pt>
                <c:pt idx="159">
                  <c:v>-21075679.272534557</c:v>
                </c:pt>
                <c:pt idx="160">
                  <c:v>-22921410.858510341</c:v>
                </c:pt>
                <c:pt idx="161">
                  <c:v>-24810066.434873931</c:v>
                </c:pt>
                <c:pt idx="162">
                  <c:v>-26612874.030507952</c:v>
                </c:pt>
                <c:pt idx="163">
                  <c:v>-28329833.645338736</c:v>
                </c:pt>
                <c:pt idx="164">
                  <c:v>-30003869.269869197</c:v>
                </c:pt>
                <c:pt idx="165">
                  <c:v>-31677904.894358221</c:v>
                </c:pt>
                <c:pt idx="166">
                  <c:v>-33223168.547734473</c:v>
                </c:pt>
                <c:pt idx="167">
                  <c:v>-34682584.220381156</c:v>
                </c:pt>
                <c:pt idx="168">
                  <c:v>-36013227.921901263</c:v>
                </c:pt>
                <c:pt idx="169">
                  <c:v>-37386795.613813773</c:v>
                </c:pt>
                <c:pt idx="170">
                  <c:v>-38545743.353824094</c:v>
                </c:pt>
                <c:pt idx="171">
                  <c:v>-39618843.113132469</c:v>
                </c:pt>
                <c:pt idx="172">
                  <c:v>-40563170.901314266</c:v>
                </c:pt>
                <c:pt idx="173">
                  <c:v>-41464574.699122071</c:v>
                </c:pt>
                <c:pt idx="174">
                  <c:v>-42323054.506546669</c:v>
                </c:pt>
                <c:pt idx="175">
                  <c:v>-42494750.468033433</c:v>
                </c:pt>
                <c:pt idx="176">
                  <c:v>-43353230.275485657</c:v>
                </c:pt>
                <c:pt idx="177">
                  <c:v>-43782470.179188751</c:v>
                </c:pt>
                <c:pt idx="178">
                  <c:v>-43353230.275476448</c:v>
                </c:pt>
                <c:pt idx="179">
                  <c:v>-44211710.082910255</c:v>
                </c:pt>
                <c:pt idx="180">
                  <c:v>-44211710.082901053</c:v>
                </c:pt>
                <c:pt idx="181">
                  <c:v>-42923990.371764146</c:v>
                </c:pt>
                <c:pt idx="182">
                  <c:v>-43782470.17919796</c:v>
                </c:pt>
                <c:pt idx="183">
                  <c:v>-43052762.34286771</c:v>
                </c:pt>
                <c:pt idx="184">
                  <c:v>-42194282.535433896</c:v>
                </c:pt>
                <c:pt idx="185">
                  <c:v>-41636270.660608828</c:v>
                </c:pt>
                <c:pt idx="186">
                  <c:v>-40777790.853165813</c:v>
                </c:pt>
                <c:pt idx="187">
                  <c:v>-39919311.045731999</c:v>
                </c:pt>
                <c:pt idx="188">
                  <c:v>-38803287.296072654</c:v>
                </c:pt>
                <c:pt idx="189">
                  <c:v>-37687263.546413302</c:v>
                </c:pt>
                <c:pt idx="190">
                  <c:v>-36399543.835239567</c:v>
                </c:pt>
                <c:pt idx="191">
                  <c:v>-35025976.143359289</c:v>
                </c:pt>
                <c:pt idx="192">
                  <c:v>-33609484.461081989</c:v>
                </c:pt>
                <c:pt idx="193">
                  <c:v>-32064220.807705738</c:v>
                </c:pt>
                <c:pt idx="194">
                  <c:v>-30433109.173572291</c:v>
                </c:pt>
                <c:pt idx="195">
                  <c:v>-28801997.539452657</c:v>
                </c:pt>
                <c:pt idx="196">
                  <c:v>-27042113.934206441</c:v>
                </c:pt>
                <c:pt idx="197">
                  <c:v>-25239306.338590838</c:v>
                </c:pt>
                <c:pt idx="198">
                  <c:v>-23436498.74298444</c:v>
                </c:pt>
                <c:pt idx="199">
                  <c:v>-21590767.156999446</c:v>
                </c:pt>
                <c:pt idx="200">
                  <c:v>-19616263.599874061</c:v>
                </c:pt>
                <c:pt idx="201">
                  <c:v>-17813456.004290685</c:v>
                </c:pt>
                <c:pt idx="202">
                  <c:v>-15796028.456805117</c:v>
                </c:pt>
                <c:pt idx="203">
                  <c:v>-13907372.880455341</c:v>
                </c:pt>
                <c:pt idx="204">
                  <c:v>-11975793.313708549</c:v>
                </c:pt>
                <c:pt idx="205">
                  <c:v>-10044213.746989384</c:v>
                </c:pt>
                <c:pt idx="206">
                  <c:v>-8198482.1610228093</c:v>
                </c:pt>
                <c:pt idx="207">
                  <c:v>-6266902.594262206</c:v>
                </c:pt>
                <c:pt idx="208">
                  <c:v>-4507018.9890390113</c:v>
                </c:pt>
                <c:pt idx="209">
                  <c:v>-2661287.4030540185</c:v>
                </c:pt>
                <c:pt idx="210">
                  <c:v>-944327.78817719058</c:v>
                </c:pt>
                <c:pt idx="211">
                  <c:v>815555.81707823416</c:v>
                </c:pt>
                <c:pt idx="212">
                  <c:v>2360819.4704314657</c:v>
                </c:pt>
                <c:pt idx="213">
                  <c:v>3991931.1045741211</c:v>
                </c:pt>
                <c:pt idx="214">
                  <c:v>5537194.7579641873</c:v>
                </c:pt>
                <c:pt idx="215">
                  <c:v>6953686.4402184617</c:v>
                </c:pt>
                <c:pt idx="216">
                  <c:v>8327254.132121766</c:v>
                </c:pt>
                <c:pt idx="217">
                  <c:v>9614973.8432770837</c:v>
                </c:pt>
                <c:pt idx="218">
                  <c:v>10816845.573684419</c:v>
                </c:pt>
                <c:pt idx="219">
                  <c:v>12018717.304087147</c:v>
                </c:pt>
                <c:pt idx="220">
                  <c:v>13048893.073014624</c:v>
                </c:pt>
                <c:pt idx="221">
                  <c:v>14036144.851565808</c:v>
                </c:pt>
                <c:pt idx="222">
                  <c:v>14894624.659008827</c:v>
                </c:pt>
                <c:pt idx="223">
                  <c:v>15753104.466424219</c:v>
                </c:pt>
                <c:pt idx="224">
                  <c:v>16439888.312385079</c:v>
                </c:pt>
                <c:pt idx="225">
                  <c:v>17169596.148701515</c:v>
                </c:pt>
                <c:pt idx="226">
                  <c:v>17641760.042797018</c:v>
                </c:pt>
                <c:pt idx="227">
                  <c:v>18199771.917624388</c:v>
                </c:pt>
                <c:pt idx="228">
                  <c:v>18586087.8309673</c:v>
                </c:pt>
                <c:pt idx="229">
                  <c:v>18972403.74431942</c:v>
                </c:pt>
                <c:pt idx="230">
                  <c:v>19144099.705799278</c:v>
                </c:pt>
                <c:pt idx="231">
                  <c:v>19401643.648034025</c:v>
                </c:pt>
                <c:pt idx="232">
                  <c:v>19530415.619156003</c:v>
                </c:pt>
                <c:pt idx="233">
                  <c:v>19616263.599894781</c:v>
                </c:pt>
                <c:pt idx="234">
                  <c:v>19530415.619143341</c:v>
                </c:pt>
                <c:pt idx="235">
                  <c:v>19573339.609524239</c:v>
                </c:pt>
                <c:pt idx="236">
                  <c:v>19401643.648038629</c:v>
                </c:pt>
                <c:pt idx="237">
                  <c:v>19272871.676916651</c:v>
                </c:pt>
                <c:pt idx="238">
                  <c:v>19058251.725054745</c:v>
                </c:pt>
                <c:pt idx="239">
                  <c:v>18800707.782833811</c:v>
                </c:pt>
                <c:pt idx="240">
                  <c:v>18500239.850226223</c:v>
                </c:pt>
                <c:pt idx="241">
                  <c:v>18156847.927255001</c:v>
                </c:pt>
                <c:pt idx="242">
                  <c:v>17813456.004276872</c:v>
                </c:pt>
                <c:pt idx="243">
                  <c:v>17427140.090937413</c:v>
                </c:pt>
                <c:pt idx="244">
                  <c:v>16997900.187213603</c:v>
                </c:pt>
                <c:pt idx="245">
                  <c:v>16525736.293126734</c:v>
                </c:pt>
                <c:pt idx="246">
                  <c:v>16109373.586520186</c:v>
                </c:pt>
                <c:pt idx="247">
                  <c:v>15602870.500134237</c:v>
                </c:pt>
                <c:pt idx="248">
                  <c:v>15117829.408932408</c:v>
                </c:pt>
                <c:pt idx="249">
                  <c:v>14602741.524472123</c:v>
                </c:pt>
                <c:pt idx="250">
                  <c:v>14091946.039047854</c:v>
                </c:pt>
                <c:pt idx="251">
                  <c:v>13572565.755549248</c:v>
                </c:pt>
                <c:pt idx="252">
                  <c:v>13053185.472051794</c:v>
                </c:pt>
                <c:pt idx="253">
                  <c:v>12529512.789515443</c:v>
                </c:pt>
                <c:pt idx="254">
                  <c:v>12001547.707942499</c:v>
                </c:pt>
                <c:pt idx="255">
                  <c:v>11482167.42444562</c:v>
                </c:pt>
                <c:pt idx="256">
                  <c:v>10971371.939021064</c:v>
                </c:pt>
                <c:pt idx="257">
                  <c:v>10460576.453597661</c:v>
                </c:pt>
                <c:pt idx="258">
                  <c:v>9958365.7662471551</c:v>
                </c:pt>
                <c:pt idx="259">
                  <c:v>9473324.6750467643</c:v>
                </c:pt>
                <c:pt idx="260">
                  <c:v>8988283.5838460866</c:v>
                </c:pt>
                <c:pt idx="261">
                  <c:v>8520412.0887932219</c:v>
                </c:pt>
                <c:pt idx="262">
                  <c:v>8061125.3918164214</c:v>
                </c:pt>
                <c:pt idx="263">
                  <c:v>7623300.6900248909</c:v>
                </c:pt>
                <c:pt idx="264">
                  <c:v>7194060.7863056837</c:v>
                </c:pt>
                <c:pt idx="265">
                  <c:v>6773405.6806639805</c:v>
                </c:pt>
                <c:pt idx="266">
                  <c:v>7481651.5217970172</c:v>
                </c:pt>
                <c:pt idx="267">
                  <c:v>1811392.3936874964</c:v>
                </c:pt>
                <c:pt idx="268">
                  <c:v>8584798.0743523408</c:v>
                </c:pt>
                <c:pt idx="269">
                  <c:v>8584798.0743511897</c:v>
                </c:pt>
                <c:pt idx="270">
                  <c:v>0</c:v>
                </c:pt>
                <c:pt idx="271">
                  <c:v>8584798.0743513331</c:v>
                </c:pt>
                <c:pt idx="272">
                  <c:v>-2.1582735598713043E-7</c:v>
                </c:pt>
                <c:pt idx="273">
                  <c:v>8584798.0743515491</c:v>
                </c:pt>
                <c:pt idx="274">
                  <c:v>-858479.80743503256</c:v>
                </c:pt>
                <c:pt idx="275">
                  <c:v>5580118.7483284669</c:v>
                </c:pt>
                <c:pt idx="276">
                  <c:v>3004679.3260229379</c:v>
                </c:pt>
                <c:pt idx="277">
                  <c:v>3004679.3260229379</c:v>
                </c:pt>
                <c:pt idx="278">
                  <c:v>3004679.3260230818</c:v>
                </c:pt>
                <c:pt idx="279">
                  <c:v>2575439.4223054214</c:v>
                </c:pt>
                <c:pt idx="280">
                  <c:v>2146199.5185878333</c:v>
                </c:pt>
                <c:pt idx="281">
                  <c:v>2146199.5185879054</c:v>
                </c:pt>
                <c:pt idx="282">
                  <c:v>2146199.5185878333</c:v>
                </c:pt>
                <c:pt idx="283">
                  <c:v>1716959.6148702451</c:v>
                </c:pt>
                <c:pt idx="284">
                  <c:v>2146199.5185879413</c:v>
                </c:pt>
                <c:pt idx="285">
                  <c:v>858479.80743503256</c:v>
                </c:pt>
                <c:pt idx="286">
                  <c:v>1716959.6148703711</c:v>
                </c:pt>
                <c:pt idx="287">
                  <c:v>1716959.614870281</c:v>
                </c:pt>
                <c:pt idx="288">
                  <c:v>858479.80743508658</c:v>
                </c:pt>
                <c:pt idx="289">
                  <c:v>858479.80743523047</c:v>
                </c:pt>
                <c:pt idx="290">
                  <c:v>1287719.7111526569</c:v>
                </c:pt>
                <c:pt idx="291">
                  <c:v>858479.80743514048</c:v>
                </c:pt>
                <c:pt idx="292">
                  <c:v>429239.90371758823</c:v>
                </c:pt>
                <c:pt idx="293">
                  <c:v>1287719.7111527107</c:v>
                </c:pt>
                <c:pt idx="294">
                  <c:v>429239.90371759725</c:v>
                </c:pt>
                <c:pt idx="295">
                  <c:v>686783.84594809986</c:v>
                </c:pt>
                <c:pt idx="296">
                  <c:v>515087.8844610771</c:v>
                </c:pt>
                <c:pt idx="297">
                  <c:v>515087.88446108613</c:v>
                </c:pt>
                <c:pt idx="298">
                  <c:v>472163.89408933267</c:v>
                </c:pt>
                <c:pt idx="299">
                  <c:v>386315.91334582132</c:v>
                </c:pt>
                <c:pt idx="300">
                  <c:v>386315.91334580781</c:v>
                </c:pt>
                <c:pt idx="301">
                  <c:v>300467.93260230549</c:v>
                </c:pt>
                <c:pt idx="302">
                  <c:v>343391.92297404539</c:v>
                </c:pt>
                <c:pt idx="303">
                  <c:v>257543.94223055206</c:v>
                </c:pt>
                <c:pt idx="304">
                  <c:v>214619.95185878512</c:v>
                </c:pt>
                <c:pt idx="305">
                  <c:v>-12190413.228192231</c:v>
                </c:pt>
                <c:pt idx="306">
                  <c:v>14121992.804750901</c:v>
                </c:pt>
                <c:pt idx="307">
                  <c:v>3.0476033163947731E-3</c:v>
                </c:pt>
                <c:pt idx="308">
                  <c:v>3.0046793260229518E-3</c:v>
                </c:pt>
                <c:pt idx="309">
                  <c:v>3.8631591334581609E-3</c:v>
                </c:pt>
                <c:pt idx="310">
                  <c:v>5.580118748328429E-3</c:v>
                </c:pt>
                <c:pt idx="311">
                  <c:v>6.0093586520460207E-3</c:v>
                </c:pt>
                <c:pt idx="312">
                  <c:v>8.584798074351422E-3</c:v>
                </c:pt>
                <c:pt idx="313">
                  <c:v>9.4432778817866228E-3</c:v>
                </c:pt>
                <c:pt idx="314">
                  <c:v>1.2877197111527058E-2</c:v>
                </c:pt>
                <c:pt idx="315">
                  <c:v>1.5452636533832611E-2</c:v>
                </c:pt>
                <c:pt idx="316">
                  <c:v>1.7169596148702879E-2</c:v>
                </c:pt>
                <c:pt idx="317">
                  <c:v>2.9617553356512678E-2</c:v>
                </c:pt>
                <c:pt idx="318">
                  <c:v>2.5754394223053981E-2</c:v>
                </c:pt>
                <c:pt idx="319">
                  <c:v>3.8631591334581411E-2</c:v>
                </c:pt>
                <c:pt idx="320">
                  <c:v>4.2923990371756926E-2</c:v>
                </c:pt>
                <c:pt idx="321">
                  <c:v>6.0093586520460207E-2</c:v>
                </c:pt>
                <c:pt idx="322">
                  <c:v>6.8678384594811917E-2</c:v>
                </c:pt>
                <c:pt idx="323">
                  <c:v>9.0140379780689436E-2</c:v>
                </c:pt>
                <c:pt idx="324">
                  <c:v>0.10301757689221754</c:v>
                </c:pt>
                <c:pt idx="325">
                  <c:v>0.13306437015244663</c:v>
                </c:pt>
                <c:pt idx="326">
                  <c:v>0.17598836052420516</c:v>
                </c:pt>
                <c:pt idx="327">
                  <c:v>0.1674035624498508</c:v>
                </c:pt>
                <c:pt idx="328">
                  <c:v>0.25754394223054533</c:v>
                </c:pt>
                <c:pt idx="329">
                  <c:v>0.34339192297405652</c:v>
                </c:pt>
                <c:pt idx="330">
                  <c:v>0.3004679326023012</c:v>
                </c:pt>
                <c:pt idx="331">
                  <c:v>0.51508788446108633</c:v>
                </c:pt>
                <c:pt idx="332">
                  <c:v>0.515087884461081</c:v>
                </c:pt>
                <c:pt idx="333">
                  <c:v>0.68678384594811515</c:v>
                </c:pt>
                <c:pt idx="334">
                  <c:v>0.81555581706339508</c:v>
                </c:pt>
                <c:pt idx="335">
                  <c:v>1.030175768922162</c:v>
                </c:pt>
                <c:pt idx="336">
                  <c:v>1.2018717304092004</c:v>
                </c:pt>
                <c:pt idx="337">
                  <c:v>1.5452636533832602</c:v>
                </c:pt>
                <c:pt idx="338">
                  <c:v>1.63111163412676</c:v>
                </c:pt>
                <c:pt idx="339">
                  <c:v>2.5754394223054349</c:v>
                </c:pt>
                <c:pt idx="340">
                  <c:v>2.1461995185878968</c:v>
                </c:pt>
                <c:pt idx="341">
                  <c:v>3.8631591334580837</c:v>
                </c:pt>
                <c:pt idx="342">
                  <c:v>3.4339192297406145</c:v>
                </c:pt>
                <c:pt idx="343">
                  <c:v>5.1508788446108182</c:v>
                </c:pt>
                <c:pt idx="344">
                  <c:v>5.1508788446109044</c:v>
                </c:pt>
                <c:pt idx="345">
                  <c:v>7.2970783631987155</c:v>
                </c:pt>
                <c:pt idx="346">
                  <c:v>8.155558170633844</c:v>
                </c:pt>
                <c:pt idx="347">
                  <c:v>10.301757689221706</c:v>
                </c:pt>
                <c:pt idx="348">
                  <c:v>12.018717304092064</c:v>
                </c:pt>
                <c:pt idx="349">
                  <c:v>15.023396630114865</c:v>
                </c:pt>
                <c:pt idx="350">
                  <c:v>18.028075956138181</c:v>
                </c:pt>
                <c:pt idx="351">
                  <c:v>17.169596148703036</c:v>
                </c:pt>
                <c:pt idx="352">
                  <c:v>25.754394223053801</c:v>
                </c:pt>
                <c:pt idx="353">
                  <c:v>34.339192297406072</c:v>
                </c:pt>
                <c:pt idx="354">
                  <c:v>30.046793260229595</c:v>
                </c:pt>
                <c:pt idx="355">
                  <c:v>47.216389408933452</c:v>
                </c:pt>
                <c:pt idx="356">
                  <c:v>47.216389408931946</c:v>
                </c:pt>
                <c:pt idx="357">
                  <c:v>64.385985557637042</c:v>
                </c:pt>
                <c:pt idx="358">
                  <c:v>68.67838459481078</c:v>
                </c:pt>
                <c:pt idx="359">
                  <c:v>-3047.6033163947582</c:v>
                </c:pt>
                <c:pt idx="360">
                  <c:v>2.0137180668231756E-2</c:v>
                </c:pt>
              </c:numCache>
            </c:numRef>
          </c:yVal>
          <c:smooth val="1"/>
          <c:extLst>
            <c:ext xmlns:c16="http://schemas.microsoft.com/office/drawing/2014/chart" uri="{C3380CC4-5D6E-409C-BE32-E72D297353CC}">
              <c16:uniqueId val="{00000005-F17C-43BC-9E95-742564F65C2E}"/>
            </c:ext>
          </c:extLst>
        </c:ser>
        <c:dLbls>
          <c:showLegendKey val="0"/>
          <c:showVal val="0"/>
          <c:showCatName val="0"/>
          <c:showSerName val="0"/>
          <c:showPercent val="0"/>
          <c:showBubbleSize val="0"/>
        </c:dLbls>
        <c:axId val="30708975"/>
        <c:axId val="1"/>
      </c:scatterChart>
      <c:valAx>
        <c:axId val="30708975"/>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Acceleration (m/sec^2)</a:t>
                </a:r>
              </a:p>
            </c:rich>
          </c:tx>
          <c:layout>
            <c:manualLayout>
              <c:xMode val="edge"/>
              <c:yMode val="edge"/>
              <c:x val="1.2278397362251427E-2"/>
              <c:y val="0.40794979601734566"/>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08975"/>
        <c:crosses val="autoZero"/>
        <c:crossBetween val="midCat"/>
      </c:valAx>
      <c:spPr>
        <a:solidFill>
          <a:srgbClr val="C0C0C0"/>
        </a:solidFill>
        <a:ln w="12700">
          <a:solidFill>
            <a:srgbClr val="808080"/>
          </a:solidFill>
          <a:prstDash val="solid"/>
        </a:ln>
      </c:spPr>
    </c:plotArea>
    <c:legend>
      <c:legendPos val="r"/>
      <c:layout>
        <c:manualLayout>
          <c:xMode val="edge"/>
          <c:yMode val="edge"/>
          <c:x val="0.77925925925925921"/>
          <c:y val="0.45022624434389141"/>
          <c:w val="0.22074074074074074"/>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Spring Force Against Crank Angle</a:t>
            </a:r>
          </a:p>
        </c:rich>
      </c:tx>
      <c:layout>
        <c:manualLayout>
          <c:xMode val="edge"/>
          <c:yMode val="edge"/>
          <c:x val="0.29331514276907561"/>
          <c:y val="2.0920525219673625E-2"/>
        </c:manualLayout>
      </c:layout>
      <c:overlay val="0"/>
      <c:spPr>
        <a:noFill/>
        <a:ln w="25400">
          <a:noFill/>
        </a:ln>
      </c:spPr>
    </c:title>
    <c:autoTitleDeleted val="0"/>
    <c:plotArea>
      <c:layout>
        <c:manualLayout>
          <c:layoutTarget val="inner"/>
          <c:xMode val="edge"/>
          <c:yMode val="edge"/>
          <c:x val="5.1841746248294678E-2"/>
          <c:y val="0.1192468619246862"/>
          <c:w val="0.79399727148703958"/>
          <c:h val="0.77824267782426781"/>
        </c:manualLayout>
      </c:layout>
      <c:scatterChart>
        <c:scatterStyle val="smoothMarker"/>
        <c:varyColors val="0"/>
        <c:ser>
          <c:idx val="0"/>
          <c:order val="0"/>
          <c:tx>
            <c:v>Spring Force</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(Inlet)'!$Y$3:$Y$363</c:f>
              <c:numCache>
                <c:formatCode>0.00E+00</c:formatCode>
                <c:ptCount val="361"/>
                <c:pt idx="0">
                  <c:v>1453.6100484129247</c:v>
                </c:pt>
                <c:pt idx="1">
                  <c:v>1453.6320580955098</c:v>
                </c:pt>
                <c:pt idx="2">
                  <c:v>1453.6582888131109</c:v>
                </c:pt>
                <c:pt idx="3">
                  <c:v>1453.6899465757331</c:v>
                </c:pt>
                <c:pt idx="4">
                  <c:v>1453.7261268758728</c:v>
                </c:pt>
                <c:pt idx="5">
                  <c:v>1453.7713522510473</c:v>
                </c:pt>
                <c:pt idx="6">
                  <c:v>1453.8226076762453</c:v>
                </c:pt>
                <c:pt idx="7">
                  <c:v>1453.8859232014897</c:v>
                </c:pt>
                <c:pt idx="8">
                  <c:v>1453.9597913142748</c:v>
                </c:pt>
                <c:pt idx="9">
                  <c:v>1454.0457195271065</c:v>
                </c:pt>
                <c:pt idx="10">
                  <c:v>1454.1497378900081</c:v>
                </c:pt>
                <c:pt idx="11">
                  <c:v>1454.2718464029795</c:v>
                </c:pt>
                <c:pt idx="12">
                  <c:v>1454.4150600910323</c:v>
                </c:pt>
                <c:pt idx="13">
                  <c:v>1454.5839014916842</c:v>
                </c:pt>
                <c:pt idx="14">
                  <c:v>1454.7844006549583</c:v>
                </c:pt>
                <c:pt idx="15">
                  <c:v>1455.0225876308775</c:v>
                </c:pt>
                <c:pt idx="16">
                  <c:v>1455.2939398819253</c:v>
                </c:pt>
                <c:pt idx="17">
                  <c:v>1455.610517508147</c:v>
                </c:pt>
                <c:pt idx="18">
                  <c:v>1456.0024707596604</c:v>
                </c:pt>
                <c:pt idx="19">
                  <c:v>1456.439649386348</c:v>
                </c:pt>
                <c:pt idx="20">
                  <c:v>1456.9672787633849</c:v>
                </c:pt>
                <c:pt idx="21">
                  <c:v>1457.5702837657125</c:v>
                </c:pt>
                <c:pt idx="22">
                  <c:v>1458.2788146434477</c:v>
                </c:pt>
                <c:pt idx="23">
                  <c:v>1459.1079465216485</c:v>
                </c:pt>
                <c:pt idx="24">
                  <c:v>1460.0727545253731</c:v>
                </c:pt>
                <c:pt idx="25">
                  <c:v>1461.1883137796794</c:v>
                </c:pt>
                <c:pt idx="26">
                  <c:v>1462.4998496597425</c:v>
                </c:pt>
                <c:pt idx="27">
                  <c:v>1464.0224372906202</c:v>
                </c:pt>
                <c:pt idx="28">
                  <c:v>1465.771151797371</c:v>
                </c:pt>
                <c:pt idx="29">
                  <c:v>1467.8213688052854</c:v>
                </c:pt>
                <c:pt idx="30">
                  <c:v>1470.2333888145968</c:v>
                </c:pt>
                <c:pt idx="31">
                  <c:v>1472.9469113250718</c:v>
                </c:pt>
                <c:pt idx="32">
                  <c:v>1476.1126875872928</c:v>
                </c:pt>
                <c:pt idx="33">
                  <c:v>1479.73071760126</c:v>
                </c:pt>
                <c:pt idx="34">
                  <c:v>1483.9517526175546</c:v>
                </c:pt>
                <c:pt idx="35">
                  <c:v>1488.7757926361771</c:v>
                </c:pt>
                <c:pt idx="36">
                  <c:v>1494.3535889077093</c:v>
                </c:pt>
                <c:pt idx="37">
                  <c:v>1500.6851414321513</c:v>
                </c:pt>
                <c:pt idx="38">
                  <c:v>1508.0719527106673</c:v>
                </c:pt>
                <c:pt idx="39">
                  <c:v>1516.5140227432566</c:v>
                </c:pt>
                <c:pt idx="40">
                  <c:v>1526.1621027805018</c:v>
                </c:pt>
                <c:pt idx="41">
                  <c:v>1537.1669440729843</c:v>
                </c:pt>
                <c:pt idx="42">
                  <c:v>1549.6792978712865</c:v>
                </c:pt>
                <c:pt idx="43">
                  <c:v>1564.1514179271542</c:v>
                </c:pt>
                <c:pt idx="44">
                  <c:v>1580.583304240587</c:v>
                </c:pt>
                <c:pt idx="45">
                  <c:v>1599.2764593127492</c:v>
                </c:pt>
                <c:pt idx="46">
                  <c:v>1620.8338881459688</c:v>
                </c:pt>
                <c:pt idx="47">
                  <c:v>1644.9540882390816</c:v>
                </c:pt>
                <c:pt idx="48">
                  <c:v>1672.0893133438333</c:v>
                </c:pt>
                <c:pt idx="49">
                  <c:v>1703.7470759660434</c:v>
                </c:pt>
                <c:pt idx="50">
                  <c:v>1738.419863599893</c:v>
                </c:pt>
                <c:pt idx="51">
                  <c:v>1779.1227012570205</c:v>
                </c:pt>
                <c:pt idx="52">
                  <c:v>1824.3480764316068</c:v>
                </c:pt>
                <c:pt idx="53">
                  <c:v>1875.6035016294709</c:v>
                </c:pt>
                <c:pt idx="54">
                  <c:v>1932.8889768506135</c:v>
                </c:pt>
                <c:pt idx="55">
                  <c:v>1999.2195271066735</c:v>
                </c:pt>
                <c:pt idx="56">
                  <c:v>2071.5801273860111</c:v>
                </c:pt>
                <c:pt idx="57">
                  <c:v>2154.4933152060858</c:v>
                </c:pt>
                <c:pt idx="58">
                  <c:v>2247.9590905668974</c:v>
                </c:pt>
                <c:pt idx="59">
                  <c:v>2351.9774534684457</c:v>
                </c:pt>
                <c:pt idx="60">
                  <c:v>2468.0559164165502</c:v>
                </c:pt>
                <c:pt idx="61">
                  <c:v>2599.2095044228504</c:v>
                </c:pt>
                <c:pt idx="62">
                  <c:v>2745.4382174873454</c:v>
                </c:pt>
                <c:pt idx="63">
                  <c:v>2909.757080621675</c:v>
                </c:pt>
                <c:pt idx="64">
                  <c:v>3096.6886313432974</c:v>
                </c:pt>
                <c:pt idx="65">
                  <c:v>3292.665257099839</c:v>
                </c:pt>
                <c:pt idx="66">
                  <c:v>3518.7921329727701</c:v>
                </c:pt>
                <c:pt idx="67">
                  <c:v>3775.0692589620912</c:v>
                </c:pt>
                <c:pt idx="68">
                  <c:v>4061.4966350678042</c:v>
                </c:pt>
                <c:pt idx="69">
                  <c:v>4362.9991362317123</c:v>
                </c:pt>
                <c:pt idx="70">
                  <c:v>4709.7270125702071</c:v>
                </c:pt>
                <c:pt idx="71">
                  <c:v>5101.6802640832866</c:v>
                </c:pt>
                <c:pt idx="72">
                  <c:v>5523.7837657127575</c:v>
                </c:pt>
                <c:pt idx="73">
                  <c:v>5991.1126425168159</c:v>
                </c:pt>
                <c:pt idx="74">
                  <c:v>6503.666894495459</c:v>
                </c:pt>
                <c:pt idx="75">
                  <c:v>7076.5216467068831</c:v>
                </c:pt>
                <c:pt idx="76">
                  <c:v>7709.6768991510917</c:v>
                </c:pt>
                <c:pt idx="77">
                  <c:v>8403.1326518280785</c:v>
                </c:pt>
                <c:pt idx="78">
                  <c:v>9161.0647143789702</c:v>
                </c:pt>
                <c:pt idx="79">
                  <c:v>9997.2668262320094</c:v>
                </c:pt>
                <c:pt idx="80">
                  <c:v>10914.603261148257</c:v>
                </c:pt>
                <c:pt idx="81">
                  <c:v>11919.827675153785</c:v>
                </c:pt>
                <c:pt idx="82">
                  <c:v>13020.115827776293</c:v>
                </c:pt>
                <c:pt idx="83">
                  <c:v>14223.125882545344</c:v>
                </c:pt>
                <c:pt idx="84">
                  <c:v>15536.968256742246</c:v>
                </c:pt>
                <c:pt idx="85">
                  <c:v>16970.326222400523</c:v>
                </c:pt>
                <c:pt idx="86">
                  <c:v>18532.109178429564</c:v>
                </c:pt>
                <c:pt idx="87">
                  <c:v>20232.131031242261</c:v>
                </c:pt>
                <c:pt idx="88">
                  <c:v>22080.492114627606</c:v>
                </c:pt>
                <c:pt idx="89">
                  <c:v>24087.745016126326</c:v>
                </c:pt>
                <c:pt idx="90">
                  <c:v>26265.196079532074</c:v>
                </c:pt>
                <c:pt idx="91">
                  <c:v>28624.603902390234</c:v>
                </c:pt>
                <c:pt idx="92">
                  <c:v>31178.179335997938</c:v>
                </c:pt>
                <c:pt idx="93">
                  <c:v>33938.886987905258</c:v>
                </c:pt>
                <c:pt idx="94">
                  <c:v>36919.992968163409</c:v>
                </c:pt>
                <c:pt idx="95">
                  <c:v>40135.366391825897</c:v>
                </c:pt>
                <c:pt idx="96">
                  <c:v>43599.630130199206</c:v>
                </c:pt>
                <c:pt idx="97">
                  <c:v>47327.557805840348</c:v>
                </c:pt>
                <c:pt idx="98">
                  <c:v>51334.676797559267</c:v>
                </c:pt>
                <c:pt idx="99">
                  <c:v>55636.966737917639</c:v>
                </c:pt>
                <c:pt idx="100">
                  <c:v>60250.558010727764</c:v>
                </c:pt>
                <c:pt idx="101">
                  <c:v>65192.485507305384</c:v>
                </c:pt>
                <c:pt idx="102">
                  <c:v>70479.633367715665</c:v>
                </c:pt>
                <c:pt idx="103">
                  <c:v>76129.639488276734</c:v>
                </c:pt>
                <c:pt idx="104">
                  <c:v>82160.443267807801</c:v>
                </c:pt>
                <c:pt idx="105">
                  <c:v>88589.833353877562</c:v>
                </c:pt>
                <c:pt idx="106">
                  <c:v>95436.050647806405</c:v>
                </c:pt>
                <c:pt idx="107">
                  <c:v>102717.63755341596</c:v>
                </c:pt>
                <c:pt idx="108">
                  <c:v>110452.68422077601</c:v>
                </c:pt>
                <c:pt idx="109">
                  <c:v>118659.88380495876</c:v>
                </c:pt>
                <c:pt idx="110">
                  <c:v>127357.32645603402</c:v>
                </c:pt>
                <c:pt idx="111">
                  <c:v>136563.1023240716</c:v>
                </c:pt>
                <c:pt idx="112">
                  <c:v>146295.15080789081</c:v>
                </c:pt>
                <c:pt idx="113">
                  <c:v>156570.50679880739</c:v>
                </c:pt>
                <c:pt idx="114">
                  <c:v>167408.01420314409</c:v>
                </c:pt>
                <c:pt idx="115">
                  <c:v>178821.39138470386</c:v>
                </c:pt>
                <c:pt idx="116">
                  <c:v>190827.22098105063</c:v>
                </c:pt>
                <c:pt idx="117">
                  <c:v>203442.0856297485</c:v>
                </c:pt>
                <c:pt idx="118">
                  <c:v>216679.5529433499</c:v>
                </c:pt>
                <c:pt idx="119">
                  <c:v>230550.1755093954</c:v>
                </c:pt>
                <c:pt idx="120">
                  <c:v>245069.02845294352</c:v>
                </c:pt>
                <c:pt idx="121">
                  <c:v>260246.66436153455</c:v>
                </c:pt>
                <c:pt idx="122">
                  <c:v>276089.11328519211</c:v>
                </c:pt>
                <c:pt idx="123">
                  <c:v>292608.43532396265</c:v>
                </c:pt>
                <c:pt idx="124">
                  <c:v>309806.13799035206</c:v>
                </c:pt>
                <c:pt idx="125">
                  <c:v>327691.26635939494</c:v>
                </c:pt>
                <c:pt idx="126">
                  <c:v>346262.31291858596</c:v>
                </c:pt>
                <c:pt idx="127">
                  <c:v>365522.29269293632</c:v>
                </c:pt>
                <c:pt idx="128">
                  <c:v>385468.19065743458</c:v>
                </c:pt>
                <c:pt idx="129">
                  <c:v>406096.9917870693</c:v>
                </c:pt>
                <c:pt idx="130">
                  <c:v>427402.66603181674</c:v>
                </c:pt>
                <c:pt idx="131">
                  <c:v>449374.66080413648</c:v>
                </c:pt>
                <c:pt idx="132">
                  <c:v>472003.93102899374</c:v>
                </c:pt>
                <c:pt idx="133">
                  <c:v>495275.40158132982</c:v>
                </c:pt>
                <c:pt idx="134">
                  <c:v>519172.4898235813</c:v>
                </c:pt>
                <c:pt idx="135">
                  <c:v>543675.59809317207</c:v>
                </c:pt>
                <c:pt idx="136">
                  <c:v>568765.12872752675</c:v>
                </c:pt>
                <c:pt idx="137">
                  <c:v>594412.43898903439</c:v>
                </c:pt>
                <c:pt idx="138">
                  <c:v>620591.90116509679</c:v>
                </c:pt>
                <c:pt idx="139">
                  <c:v>647271.85749309091</c:v>
                </c:pt>
                <c:pt idx="140">
                  <c:v>674420.65021039499</c:v>
                </c:pt>
                <c:pt idx="141">
                  <c:v>701999.08399185771</c:v>
                </c:pt>
                <c:pt idx="142">
                  <c:v>729969.47102483339</c:v>
                </c:pt>
                <c:pt idx="143">
                  <c:v>758288.09344665345</c:v>
                </c:pt>
                <c:pt idx="144">
                  <c:v>786912.74090715474</c:v>
                </c:pt>
                <c:pt idx="145">
                  <c:v>815793.66549364582</c:v>
                </c:pt>
                <c:pt idx="146">
                  <c:v>844881.11929343373</c:v>
                </c:pt>
                <c:pt idx="147">
                  <c:v>874122.3393688153</c:v>
                </c:pt>
                <c:pt idx="148">
                  <c:v>903463.05526958115</c:v>
                </c:pt>
                <c:pt idx="149">
                  <c:v>932844.47400800383</c:v>
                </c:pt>
                <c:pt idx="150">
                  <c:v>962210.81762136845</c:v>
                </c:pt>
                <c:pt idx="151">
                  <c:v>991497.2630719248</c:v>
                </c:pt>
                <c:pt idx="152">
                  <c:v>1020645.0173719454</c:v>
                </c:pt>
                <c:pt idx="153">
                  <c:v>1049586.242458669</c:v>
                </c:pt>
                <c:pt idx="154">
                  <c:v>1078259.1303193567</c:v>
                </c:pt>
                <c:pt idx="155">
                  <c:v>1106594.3353787411</c:v>
                </c:pt>
                <c:pt idx="156">
                  <c:v>1134527.0345990711</c:v>
                </c:pt>
                <c:pt idx="157">
                  <c:v>1161987.8824050797</c:v>
                </c:pt>
                <c:pt idx="158">
                  <c:v>1188912.0557590169</c:v>
                </c:pt>
                <c:pt idx="159">
                  <c:v>1215228.7015731086</c:v>
                </c:pt>
                <c:pt idx="160">
                  <c:v>1240871.4892970987</c:v>
                </c:pt>
                <c:pt idx="161">
                  <c:v>1265774.0883807316</c:v>
                </c:pt>
                <c:pt idx="162">
                  <c:v>1289871.675786257</c:v>
                </c:pt>
                <c:pt idx="163">
                  <c:v>1313097.9209634189</c:v>
                </c:pt>
                <c:pt idx="164">
                  <c:v>1335389.5083869721</c:v>
                </c:pt>
                <c:pt idx="165">
                  <c:v>1356686.1375566851</c:v>
                </c:pt>
                <c:pt idx="166">
                  <c:v>1376929.0154848299</c:v>
                </c:pt>
                <c:pt idx="167">
                  <c:v>1396059.3491836796</c:v>
                </c:pt>
                <c:pt idx="168">
                  <c:v>1414022.8682030255</c:v>
                </c:pt>
                <c:pt idx="169">
                  <c:v>1430768.3171176689</c:v>
                </c:pt>
                <c:pt idx="170">
                  <c:v>1446248.96303993</c:v>
                </c:pt>
                <c:pt idx="171">
                  <c:v>1460416.5655696213</c:v>
                </c:pt>
                <c:pt idx="172">
                  <c:v>1473230.4218690877</c:v>
                </c:pt>
                <c:pt idx="173">
                  <c:v>1484652.8441256825</c:v>
                </c:pt>
                <c:pt idx="174">
                  <c:v>1494650.6670642777</c:v>
                </c:pt>
                <c:pt idx="175">
                  <c:v>1503192.2329222511</c:v>
                </c:pt>
                <c:pt idx="176">
                  <c:v>1510247.3914494866</c:v>
                </c:pt>
                <c:pt idx="177">
                  <c:v>1515810.1125959607</c:v>
                </c:pt>
                <c:pt idx="178">
                  <c:v>1519850.2461115571</c:v>
                </c:pt>
                <c:pt idx="179">
                  <c:v>1522352.7168712176</c:v>
                </c:pt>
                <c:pt idx="180">
                  <c:v>1523332.6</c:v>
                </c:pt>
                <c:pt idx="181">
                  <c:v>1522759.745247789</c:v>
                </c:pt>
                <c:pt idx="182">
                  <c:v>1520634.1526145833</c:v>
                </c:pt>
                <c:pt idx="183">
                  <c:v>1517001.0474755582</c:v>
                </c:pt>
                <c:pt idx="184">
                  <c:v>1511830.2795805971</c:v>
                </c:pt>
                <c:pt idx="185">
                  <c:v>1505147.476642299</c:v>
                </c:pt>
                <c:pt idx="186">
                  <c:v>1496982.7889107803</c:v>
                </c:pt>
                <c:pt idx="187">
                  <c:v>1487355.8140486169</c:v>
                </c:pt>
                <c:pt idx="188">
                  <c:v>1476296.7023059246</c:v>
                </c:pt>
                <c:pt idx="189">
                  <c:v>1463835.6039328205</c:v>
                </c:pt>
                <c:pt idx="190">
                  <c:v>1450011.7142544554</c:v>
                </c:pt>
                <c:pt idx="191">
                  <c:v>1434864.2285959804</c:v>
                </c:pt>
                <c:pt idx="192">
                  <c:v>1418438.3723325706</c:v>
                </c:pt>
                <c:pt idx="193">
                  <c:v>1400782.3858644124</c:v>
                </c:pt>
                <c:pt idx="194">
                  <c:v>1381946.0171041971</c:v>
                </c:pt>
                <c:pt idx="195">
                  <c:v>1361983.536502135</c:v>
                </c:pt>
                <c:pt idx="196">
                  <c:v>1340952.2295334465</c:v>
                </c:pt>
                <c:pt idx="197">
                  <c:v>1318909.3816733528</c:v>
                </c:pt>
                <c:pt idx="198">
                  <c:v>1295916.8009345937</c:v>
                </c:pt>
                <c:pt idx="199">
                  <c:v>1272037.8028424119</c:v>
                </c:pt>
                <c:pt idx="200">
                  <c:v>1247335.7029220529</c:v>
                </c:pt>
                <c:pt idx="201">
                  <c:v>1221875.3242112666</c:v>
                </c:pt>
                <c:pt idx="202">
                  <c:v>1195726.012285321</c:v>
                </c:pt>
                <c:pt idx="203">
                  <c:v>1168951.0826694602</c:v>
                </c:pt>
                <c:pt idx="204">
                  <c:v>1141621.3884514577</c:v>
                </c:pt>
                <c:pt idx="205">
                  <c:v>1113803.2601815697</c:v>
                </c:pt>
                <c:pt idx="206">
                  <c:v>1085564.5359225583</c:v>
                </c:pt>
                <c:pt idx="207">
                  <c:v>1056973.0537371847</c:v>
                </c:pt>
                <c:pt idx="208">
                  <c:v>1028093.6366631998</c:v>
                </c:pt>
                <c:pt idx="209">
                  <c:v>998994.12276336539</c:v>
                </c:pt>
                <c:pt idx="210">
                  <c:v>969736.32005041966</c:v>
                </c:pt>
                <c:pt idx="211">
                  <c:v>940385.05156211311</c:v>
                </c:pt>
                <c:pt idx="212">
                  <c:v>911000.61779867858</c:v>
                </c:pt>
                <c:pt idx="213">
                  <c:v>881644.8267728549</c:v>
                </c:pt>
                <c:pt idx="214">
                  <c:v>852371.9489348511</c:v>
                </c:pt>
                <c:pt idx="215">
                  <c:v>823239.26975988818</c:v>
                </c:pt>
                <c:pt idx="216">
                  <c:v>794301.05969817669</c:v>
                </c:pt>
                <c:pt idx="217">
                  <c:v>765607.06666240736</c:v>
                </c:pt>
                <c:pt idx="218">
                  <c:v>737205.53105276718</c:v>
                </c:pt>
                <c:pt idx="219">
                  <c:v>709141.67824443069</c:v>
                </c:pt>
                <c:pt idx="220">
                  <c:v>681457.71858756081</c:v>
                </c:pt>
                <c:pt idx="221">
                  <c:v>654195.86243232002</c:v>
                </c:pt>
                <c:pt idx="222">
                  <c:v>627392.29007884848</c:v>
                </c:pt>
                <c:pt idx="223">
                  <c:v>601081.67431478004</c:v>
                </c:pt>
                <c:pt idx="224">
                  <c:v>575294.16539023118</c:v>
                </c:pt>
                <c:pt idx="225">
                  <c:v>550059.91355531791</c:v>
                </c:pt>
                <c:pt idx="226">
                  <c:v>525403.03901013348</c:v>
                </c:pt>
                <c:pt idx="227">
                  <c:v>501349.16946727689</c:v>
                </c:pt>
                <c:pt idx="228">
                  <c:v>477914.8875643122</c:v>
                </c:pt>
                <c:pt idx="229">
                  <c:v>455119.79096381494</c:v>
                </c:pt>
                <c:pt idx="230">
                  <c:v>432977.44727833749</c:v>
                </c:pt>
                <c:pt idx="231">
                  <c:v>411501.42412043241</c:v>
                </c:pt>
                <c:pt idx="232">
                  <c:v>390697.75154012267</c:v>
                </c:pt>
                <c:pt idx="233">
                  <c:v>370575.47461244348</c:v>
                </c:pt>
                <c:pt idx="234">
                  <c:v>351139.11587491212</c:v>
                </c:pt>
                <c:pt idx="235">
                  <c:v>332391.69035254023</c:v>
                </c:pt>
                <c:pt idx="236">
                  <c:v>314330.18302031636</c:v>
                </c:pt>
                <c:pt idx="237">
                  <c:v>296956.10139074613</c:v>
                </c:pt>
                <c:pt idx="238">
                  <c:v>280263.41541380645</c:v>
                </c:pt>
                <c:pt idx="239">
                  <c:v>264247.60255197977</c:v>
                </c:pt>
                <c:pt idx="240">
                  <c:v>248901.12524273663</c:v>
                </c:pt>
                <c:pt idx="241">
                  <c:v>234214.93841104285</c:v>
                </c:pt>
                <c:pt idx="242">
                  <c:v>220178.48946935704</c:v>
                </c:pt>
                <c:pt idx="243">
                  <c:v>206779.71831763303</c:v>
                </c:pt>
                <c:pt idx="244">
                  <c:v>194006.56485582411</c:v>
                </c:pt>
                <c:pt idx="245">
                  <c:v>181845.4614713777</c:v>
                </c:pt>
                <c:pt idx="246">
                  <c:v>170281.33303923602</c:v>
                </c:pt>
                <c:pt idx="247">
                  <c:v>159297.59692183492</c:v>
                </c:pt>
                <c:pt idx="248">
                  <c:v>148879.63024786784</c:v>
                </c:pt>
                <c:pt idx="249">
                  <c:v>139009.64436976615</c:v>
                </c:pt>
                <c:pt idx="250">
                  <c:v>129670.6043962141</c:v>
                </c:pt>
                <c:pt idx="251">
                  <c:v>120844.42017714187</c:v>
                </c:pt>
                <c:pt idx="252">
                  <c:v>112513.15231373017</c:v>
                </c:pt>
                <c:pt idx="253">
                  <c:v>104658.55990465861</c:v>
                </c:pt>
                <c:pt idx="254">
                  <c:v>97262.402048606789</c:v>
                </c:pt>
                <c:pt idx="255">
                  <c:v>90306.287093003702</c:v>
                </c:pt>
                <c:pt idx="256">
                  <c:v>83771.672634027724</c:v>
                </c:pt>
                <c:pt idx="257">
                  <c:v>77640.317770358481</c:v>
                </c:pt>
                <c:pt idx="258">
                  <c:v>71894.283103176727</c:v>
                </c:pt>
                <c:pt idx="259">
                  <c:v>66515.629233663203</c:v>
                </c:pt>
                <c:pt idx="260">
                  <c:v>61486.718265499796</c:v>
                </c:pt>
                <c:pt idx="261">
                  <c:v>56790.515307370762</c:v>
                </c:pt>
                <c:pt idx="262">
                  <c:v>52409.985467960352</c:v>
                </c:pt>
                <c:pt idx="263">
                  <c:v>48328.696860955097</c:v>
                </c:pt>
                <c:pt idx="264">
                  <c:v>44530.51910254277</c:v>
                </c:pt>
                <c:pt idx="265">
                  <c:v>41000.075565163985</c:v>
                </c:pt>
                <c:pt idx="266">
                  <c:v>37722.291123760573</c:v>
                </c:pt>
                <c:pt idx="267">
                  <c:v>34682.392155775473</c:v>
                </c:pt>
                <c:pt idx="268">
                  <c:v>31905.252617554717</c:v>
                </c:pt>
                <c:pt idx="269">
                  <c:v>29191.730107079529</c:v>
                </c:pt>
                <c:pt idx="270">
                  <c:v>26779.710097768268</c:v>
                </c:pt>
                <c:pt idx="271">
                  <c:v>24669.192589620914</c:v>
                </c:pt>
                <c:pt idx="272">
                  <c:v>22558.675081473557</c:v>
                </c:pt>
                <c:pt idx="273">
                  <c:v>20749.660074490115</c:v>
                </c:pt>
                <c:pt idx="274">
                  <c:v>18940.645067506666</c:v>
                </c:pt>
                <c:pt idx="275">
                  <c:v>17433.132561687122</c:v>
                </c:pt>
                <c:pt idx="276">
                  <c:v>15895.469805751189</c:v>
                </c:pt>
                <c:pt idx="277">
                  <c:v>14553.783675571802</c:v>
                </c:pt>
                <c:pt idx="278">
                  <c:v>13317.623420799779</c:v>
                </c:pt>
                <c:pt idx="279">
                  <c:v>12186.989041435125</c:v>
                </c:pt>
                <c:pt idx="280">
                  <c:v>11161.880537477837</c:v>
                </c:pt>
                <c:pt idx="281">
                  <c:v>10227.222783869722</c:v>
                </c:pt>
                <c:pt idx="282">
                  <c:v>9367.9406555525857</c:v>
                </c:pt>
                <c:pt idx="283">
                  <c:v>8584.0341525264248</c:v>
                </c:pt>
                <c:pt idx="284">
                  <c:v>7875.5032747912401</c:v>
                </c:pt>
                <c:pt idx="285">
                  <c:v>7227.2728972888372</c:v>
                </c:pt>
                <c:pt idx="286">
                  <c:v>6654.4181450774131</c:v>
                </c:pt>
                <c:pt idx="287">
                  <c:v>6111.7136429823786</c:v>
                </c:pt>
                <c:pt idx="288">
                  <c:v>5629.3096411201268</c:v>
                </c:pt>
                <c:pt idx="289">
                  <c:v>5207.2061394906541</c:v>
                </c:pt>
                <c:pt idx="290">
                  <c:v>4815.2528879775737</c:v>
                </c:pt>
                <c:pt idx="291">
                  <c:v>4453.4498865808846</c:v>
                </c:pt>
                <c:pt idx="292">
                  <c:v>4136.8722603587812</c:v>
                </c:pt>
                <c:pt idx="293">
                  <c:v>3850.4448842530692</c:v>
                </c:pt>
                <c:pt idx="294">
                  <c:v>3579.0926332055506</c:v>
                </c:pt>
                <c:pt idx="295">
                  <c:v>3352.9657573326203</c:v>
                </c:pt>
                <c:pt idx="296">
                  <c:v>3141.9140065178854</c:v>
                </c:pt>
                <c:pt idx="297">
                  <c:v>2954.9824557962615</c:v>
                </c:pt>
                <c:pt idx="298">
                  <c:v>2786.1410551444733</c:v>
                </c:pt>
                <c:pt idx="299">
                  <c:v>2635.3898045625192</c:v>
                </c:pt>
                <c:pt idx="300">
                  <c:v>2501.2211915445801</c:v>
                </c:pt>
                <c:pt idx="301">
                  <c:v>2380.6201910790169</c:v>
                </c:pt>
                <c:pt idx="302">
                  <c:v>2273.5868031658297</c:v>
                </c:pt>
                <c:pt idx="303">
                  <c:v>2177.106002793379</c:v>
                </c:pt>
                <c:pt idx="304">
                  <c:v>2092.6853024674851</c:v>
                </c:pt>
                <c:pt idx="305">
                  <c:v>2017.3096771765076</c:v>
                </c:pt>
                <c:pt idx="306">
                  <c:v>1949.4716144146287</c:v>
                </c:pt>
                <c:pt idx="307">
                  <c:v>1453.5000013130434</c:v>
                </c:pt>
                <c:pt idx="308">
                  <c:v>1453.5000016582637</c:v>
                </c:pt>
                <c:pt idx="309">
                  <c:v>1453.5000021105175</c:v>
                </c:pt>
                <c:pt idx="310">
                  <c:v>1453.5000026682972</c:v>
                </c:pt>
                <c:pt idx="311">
                  <c:v>1453.5000033617528</c:v>
                </c:pt>
                <c:pt idx="312">
                  <c:v>1453.5000042511854</c:v>
                </c:pt>
                <c:pt idx="313">
                  <c:v>1453.5000053516694</c:v>
                </c:pt>
                <c:pt idx="314">
                  <c:v>1453.500006753656</c:v>
                </c:pt>
                <c:pt idx="315">
                  <c:v>1453.5000084872954</c:v>
                </c:pt>
                <c:pt idx="316">
                  <c:v>1453.5000106731884</c:v>
                </c:pt>
                <c:pt idx="317">
                  <c:v>1453.5000134017862</c:v>
                </c:pt>
                <c:pt idx="318">
                  <c:v>1453.5000167333887</c:v>
                </c:pt>
                <c:pt idx="319">
                  <c:v>1453.5000211051752</c:v>
                </c:pt>
                <c:pt idx="320">
                  <c:v>1453.5000263814686</c:v>
                </c:pt>
                <c:pt idx="321">
                  <c:v>1453.5000330145238</c:v>
                </c:pt>
                <c:pt idx="322">
                  <c:v>1453.5000411550914</c:v>
                </c:pt>
                <c:pt idx="323">
                  <c:v>1453.5000514061762</c:v>
                </c:pt>
                <c:pt idx="324">
                  <c:v>1453.5000640692815</c:v>
                </c:pt>
                <c:pt idx="325">
                  <c:v>1453.5000798981625</c:v>
                </c:pt>
                <c:pt idx="326">
                  <c:v>1453.500099345074</c:v>
                </c:pt>
                <c:pt idx="327">
                  <c:v>1453.5001234652739</c:v>
                </c:pt>
                <c:pt idx="328">
                  <c:v>1453.5001537662754</c:v>
                </c:pt>
                <c:pt idx="329">
                  <c:v>1453.5001899465756</c:v>
                </c:pt>
                <c:pt idx="330">
                  <c:v>1453.5002351719509</c:v>
                </c:pt>
                <c:pt idx="331">
                  <c:v>1453.500292457426</c:v>
                </c:pt>
                <c:pt idx="332">
                  <c:v>1453.5003602954887</c:v>
                </c:pt>
                <c:pt idx="333">
                  <c:v>1453.5004462237016</c:v>
                </c:pt>
                <c:pt idx="334">
                  <c:v>1453.5005502420645</c:v>
                </c:pt>
                <c:pt idx="335">
                  <c:v>1453.5006783806275</c:v>
                </c:pt>
                <c:pt idx="336">
                  <c:v>1453.5008351619281</c:v>
                </c:pt>
                <c:pt idx="337">
                  <c:v>1453.5010281235288</c:v>
                </c:pt>
                <c:pt idx="338">
                  <c:v>1453.5012632954797</c:v>
                </c:pt>
                <c:pt idx="339">
                  <c:v>1453.501552737881</c:v>
                </c:pt>
                <c:pt idx="340">
                  <c:v>1453.5018994657571</c:v>
                </c:pt>
                <c:pt idx="341">
                  <c:v>1453.5023366443841</c:v>
                </c:pt>
                <c:pt idx="342">
                  <c:v>1453.5028491986361</c:v>
                </c:pt>
                <c:pt idx="343">
                  <c:v>1453.5034974290134</c:v>
                </c:pt>
                <c:pt idx="344">
                  <c:v>1453.5042662603914</c:v>
                </c:pt>
                <c:pt idx="345">
                  <c:v>1453.50521599327</c:v>
                </c:pt>
                <c:pt idx="346">
                  <c:v>1453.5063466276492</c:v>
                </c:pt>
                <c:pt idx="347">
                  <c:v>1453.5077335391547</c:v>
                </c:pt>
                <c:pt idx="348">
                  <c:v>1453.5094068780361</c:v>
                </c:pt>
                <c:pt idx="349">
                  <c:v>1453.5114420199191</c:v>
                </c:pt>
                <c:pt idx="350">
                  <c:v>1453.5138992653037</c:v>
                </c:pt>
                <c:pt idx="351">
                  <c:v>1453.5168841400653</c:v>
                </c:pt>
                <c:pt idx="352">
                  <c:v>1453.520502170079</c:v>
                </c:pt>
                <c:pt idx="353">
                  <c:v>1453.5247232050954</c:v>
                </c:pt>
                <c:pt idx="354">
                  <c:v>1453.5298487476152</c:v>
                </c:pt>
                <c:pt idx="355">
                  <c:v>1453.5361803001394</c:v>
                </c:pt>
                <c:pt idx="356">
                  <c:v>1453.543567111418</c:v>
                </c:pt>
                <c:pt idx="357">
                  <c:v>1453.552612186453</c:v>
                </c:pt>
                <c:pt idx="358">
                  <c:v>1453.5633155252444</c:v>
                </c:pt>
                <c:pt idx="359">
                  <c:v>1453.5762801327944</c:v>
                </c:pt>
                <c:pt idx="360">
                  <c:v>1453.5916567603538</c:v>
                </c:pt>
              </c:numCache>
            </c:numRef>
          </c:yVal>
          <c:smooth val="1"/>
          <c:extLst>
            <c:ext xmlns:c16="http://schemas.microsoft.com/office/drawing/2014/chart" uri="{C3380CC4-5D6E-409C-BE32-E72D297353CC}">
              <c16:uniqueId val="{00000000-9ACD-4BC4-A4CF-84C8B4359662}"/>
            </c:ext>
          </c:extLst>
        </c:ser>
        <c:dLbls>
          <c:showLegendKey val="0"/>
          <c:showVal val="0"/>
          <c:showCatName val="0"/>
          <c:showSerName val="0"/>
          <c:showPercent val="0"/>
          <c:showBubbleSize val="0"/>
        </c:dLbls>
        <c:axId val="30806255"/>
        <c:axId val="1"/>
      </c:scatterChart>
      <c:valAx>
        <c:axId val="30806255"/>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a:t>
                </a:r>
              </a:p>
            </c:rich>
          </c:tx>
          <c:layout>
            <c:manualLayout>
              <c:xMode val="edge"/>
              <c:yMode val="edge"/>
              <c:x val="0.40654836962105717"/>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Spring Force (N)</a:t>
                </a:r>
              </a:p>
            </c:rich>
          </c:tx>
          <c:layout>
            <c:manualLayout>
              <c:xMode val="edge"/>
              <c:yMode val="edge"/>
              <c:x val="1.2278397362251427E-2"/>
              <c:y val="0.4225941101791623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806255"/>
        <c:crosses val="autoZero"/>
        <c:crossBetween val="midCat"/>
      </c:valAx>
      <c:spPr>
        <a:solidFill>
          <a:srgbClr val="C0C0C0"/>
        </a:solidFill>
        <a:ln w="12700">
          <a:solidFill>
            <a:srgbClr val="808080"/>
          </a:solidFill>
          <a:prstDash val="solid"/>
        </a:ln>
      </c:spPr>
    </c:plotArea>
    <c:legend>
      <c:legendPos val="r"/>
      <c:layout>
        <c:manualLayout>
          <c:xMode val="edge"/>
          <c:yMode val="edge"/>
          <c:x val="0.86962962962962964"/>
          <c:y val="0.50904977375565608"/>
          <c:w val="0.13037037037037036"/>
          <c:h val="3.1674208144796379E-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Chart To Show Inlet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 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(Inlet)'!$Z$3:$Z$363</c:f>
              <c:numCache>
                <c:formatCode>0.00E+00</c:formatCode>
                <c:ptCount val="361"/>
                <c:pt idx="0">
                  <c:v>1454.5344001949697</c:v>
                </c:pt>
                <c:pt idx="1">
                  <c:v>1454.8205103867108</c:v>
                </c:pt>
                <c:pt idx="2">
                  <c:v>1454.648665722445</c:v>
                </c:pt>
                <c:pt idx="3">
                  <c:v>1455.6707003944011</c:v>
                </c:pt>
                <c:pt idx="4">
                  <c:v>1455.0466294216515</c:v>
                </c:pt>
                <c:pt idx="5">
                  <c:v>1456.4123573426048</c:v>
                </c:pt>
                <c:pt idx="6">
                  <c:v>1456.1334871313582</c:v>
                </c:pt>
                <c:pt idx="7">
                  <c:v>1456.5269282930471</c:v>
                </c:pt>
                <c:pt idx="8">
                  <c:v>1457.9212989516109</c:v>
                </c:pt>
                <c:pt idx="9">
                  <c:v>1458.0072271644426</c:v>
                </c:pt>
                <c:pt idx="10">
                  <c:v>1458.7714968002335</c:v>
                </c:pt>
                <c:pt idx="11">
                  <c:v>1459.8839822225391</c:v>
                </c:pt>
                <c:pt idx="12">
                  <c:v>1461.3476984563706</c:v>
                </c:pt>
                <c:pt idx="13">
                  <c:v>1462.8370424028012</c:v>
                </c:pt>
                <c:pt idx="14">
                  <c:v>1462.0471646567412</c:v>
                </c:pt>
                <c:pt idx="15">
                  <c:v>1464.9263567242183</c:v>
                </c:pt>
                <c:pt idx="16">
                  <c:v>1471.8002217041592</c:v>
                </c:pt>
                <c:pt idx="17">
                  <c:v>1465.5142866014876</c:v>
                </c:pt>
                <c:pt idx="18">
                  <c:v>1475.8100089463414</c:v>
                </c:pt>
                <c:pt idx="19">
                  <c:v>1472.9459312085819</c:v>
                </c:pt>
                <c:pt idx="20">
                  <c:v>1480.076073314513</c:v>
                </c:pt>
                <c:pt idx="21">
                  <c:v>1483.9803346812871</c:v>
                </c:pt>
                <c:pt idx="22">
                  <c:v>1487.9901219234689</c:v>
                </c:pt>
                <c:pt idx="23">
                  <c:v>1492.1205101661169</c:v>
                </c:pt>
                <c:pt idx="24">
                  <c:v>1502.9890872631815</c:v>
                </c:pt>
                <c:pt idx="25">
                  <c:v>1507.4059028819352</c:v>
                </c:pt>
                <c:pt idx="26">
                  <c:v>1512.0186951264445</c:v>
                </c:pt>
                <c:pt idx="27">
                  <c:v>1530.0475645795573</c:v>
                </c:pt>
                <c:pt idx="28">
                  <c:v>1545.0013045440926</c:v>
                </c:pt>
                <c:pt idx="29">
                  <c:v>1533.8464960942233</c:v>
                </c:pt>
                <c:pt idx="30">
                  <c:v>1569.2710797480026</c:v>
                </c:pt>
                <c:pt idx="31">
                  <c:v>1571.9846022584748</c:v>
                </c:pt>
                <c:pt idx="32">
                  <c:v>1608.1629421651658</c:v>
                </c:pt>
                <c:pt idx="33">
                  <c:v>1611.7809721791368</c:v>
                </c:pt>
                <c:pt idx="34">
                  <c:v>1649.0145708398898</c:v>
                </c:pt>
                <c:pt idx="35">
                  <c:v>1653.8386108585228</c:v>
                </c:pt>
                <c:pt idx="36">
                  <c:v>1725.4415344189863</c:v>
                </c:pt>
                <c:pt idx="37">
                  <c:v>1731.7730869434283</c:v>
                </c:pt>
                <c:pt idx="38">
                  <c:v>1772.1724618664114</c:v>
                </c:pt>
                <c:pt idx="39">
                  <c:v>1813.6270955434695</c:v>
                </c:pt>
                <c:pt idx="40">
                  <c:v>1856.2877392251855</c:v>
                </c:pt>
                <c:pt idx="41">
                  <c:v>1966.3302714510692</c:v>
                </c:pt>
                <c:pt idx="42">
                  <c:v>1978.8426252493791</c:v>
                </c:pt>
                <c:pt idx="43">
                  <c:v>2059.339872594177</c:v>
                </c:pt>
                <c:pt idx="44">
                  <c:v>2207.8220134854705</c:v>
                </c:pt>
                <c:pt idx="45">
                  <c:v>2160.4900412687521</c:v>
                </c:pt>
                <c:pt idx="46">
                  <c:v>2281.0851610352943</c:v>
                </c:pt>
                <c:pt idx="47">
                  <c:v>2635.3309975731117</c:v>
                </c:pt>
                <c:pt idx="48">
                  <c:v>2332.3405862332279</c:v>
                </c:pt>
                <c:pt idx="49">
                  <c:v>3024.2496217447788</c:v>
                </c:pt>
                <c:pt idx="50">
                  <c:v>2728.7967729339157</c:v>
                </c:pt>
                <c:pt idx="51">
                  <c:v>3099.6252470357481</c:v>
                </c:pt>
                <c:pt idx="52">
                  <c:v>3144.8506222103497</c:v>
                </c:pt>
                <c:pt idx="53">
                  <c:v>3856.3573202975776</c:v>
                </c:pt>
                <c:pt idx="54">
                  <c:v>3253.3915226293257</c:v>
                </c:pt>
                <c:pt idx="55">
                  <c:v>4310.0989822194169</c:v>
                </c:pt>
                <c:pt idx="56">
                  <c:v>4382.459582498861</c:v>
                </c:pt>
                <c:pt idx="57">
                  <c:v>4465.3727703188124</c:v>
                </c:pt>
                <c:pt idx="58">
                  <c:v>4888.9641821243531</c:v>
                </c:pt>
                <c:pt idx="59">
                  <c:v>5653.2338179152957</c:v>
                </c:pt>
                <c:pt idx="60">
                  <c:v>5769.3122808633689</c:v>
                </c:pt>
                <c:pt idx="61">
                  <c:v>6560.7171417590025</c:v>
                </c:pt>
                <c:pt idx="62">
                  <c:v>7697.3227641574977</c:v>
                </c:pt>
                <c:pt idx="63">
                  <c:v>4890.5108992900423</c:v>
                </c:pt>
                <c:pt idx="64">
                  <c:v>9699.2013602368752</c:v>
                </c:pt>
                <c:pt idx="65">
                  <c:v>9895.1779859931703</c:v>
                </c:pt>
                <c:pt idx="66">
                  <c:v>10121.304861866716</c:v>
                </c:pt>
                <c:pt idx="67">
                  <c:v>7076.3256234088803</c:v>
                </c:pt>
                <c:pt idx="68">
                  <c:v>13965.265728408354</c:v>
                </c:pt>
                <c:pt idx="69">
                  <c:v>14266.768229571893</c:v>
                </c:pt>
                <c:pt idx="70">
                  <c:v>11312.239741463905</c:v>
                </c:pt>
                <c:pt idx="71">
                  <c:v>15005.449357423959</c:v>
                </c:pt>
                <c:pt idx="72">
                  <c:v>15427.552859053063</c:v>
                </c:pt>
                <c:pt idx="73">
                  <c:v>19196.138100303971</c:v>
                </c:pt>
                <c:pt idx="74">
                  <c:v>19708.692352283349</c:v>
                </c:pt>
                <c:pt idx="75">
                  <c:v>20281.547104493548</c:v>
                </c:pt>
                <c:pt idx="76">
                  <c:v>21829.150369890413</c:v>
                </c:pt>
                <c:pt idx="77">
                  <c:v>25543.255696035762</c:v>
                </c:pt>
                <c:pt idx="78">
                  <c:v>26928.426467831989</c:v>
                </c:pt>
                <c:pt idx="79">
                  <c:v>29243.591430957116</c:v>
                </c:pt>
                <c:pt idx="80">
                  <c:v>31732.325895349895</c:v>
                </c:pt>
                <c:pt idx="81">
                  <c:v>34414.588542494312</c:v>
                </c:pt>
                <c:pt idx="82">
                  <c:v>37290.952619188996</c:v>
                </c:pt>
                <c:pt idx="83">
                  <c:v>40395.486339880074</c:v>
                </c:pt>
                <c:pt idx="84">
                  <c:v>43660.371225464289</c:v>
                </c:pt>
                <c:pt idx="85">
                  <c:v>47242.847084378409</c:v>
                </c:pt>
                <c:pt idx="86">
                  <c:v>51016.471804587229</c:v>
                </c:pt>
                <c:pt idx="87">
                  <c:v>55027.373112511763</c:v>
                </c:pt>
                <c:pt idx="88">
                  <c:v>59351.676469232305</c:v>
                </c:pt>
                <c:pt idx="89">
                  <c:v>63933.909334997792</c:v>
                </c:pt>
                <c:pt idx="90">
                  <c:v>68785.378053604814</c:v>
                </c:pt>
                <c:pt idx="91">
                  <c:v>73983.866349892021</c:v>
                </c:pt>
                <c:pt idx="92">
                  <c:v>79442.547384213205</c:v>
                </c:pt>
                <c:pt idx="93">
                  <c:v>85240.410891403866</c:v>
                </c:pt>
                <c:pt idx="94">
                  <c:v>91423.7355451849</c:v>
                </c:pt>
                <c:pt idx="95">
                  <c:v>97874.340205998771</c:v>
                </c:pt>
                <c:pt idx="96">
                  <c:v>104738.89799975514</c:v>
                </c:pt>
                <c:pt idx="97">
                  <c:v>111966.157421707</c:v>
                </c:pt>
                <c:pt idx="98">
                  <c:v>119505.62072338867</c:v>
                </c:pt>
                <c:pt idx="99">
                  <c:v>127538.33035556898</c:v>
                </c:pt>
                <c:pt idx="100">
                  <c:v>135849.32875655883</c:v>
                </c:pt>
                <c:pt idx="101">
                  <c:v>144653.72619954494</c:v>
                </c:pt>
                <c:pt idx="102">
                  <c:v>153869.36913363636</c:v>
                </c:pt>
                <c:pt idx="103">
                  <c:v>163414.85776425598</c:v>
                </c:pt>
                <c:pt idx="104">
                  <c:v>173440.18174475656</c:v>
                </c:pt>
                <c:pt idx="105">
                  <c:v>183930.11715910578</c:v>
                </c:pt>
                <c:pt idx="106">
                  <c:v>194737.84209036388</c:v>
                </c:pt>
                <c:pt idx="107">
                  <c:v>206112.98688789509</c:v>
                </c:pt>
                <c:pt idx="108">
                  <c:v>217809.54119258441</c:v>
                </c:pt>
                <c:pt idx="109">
                  <c:v>229978.24841410428</c:v>
                </c:pt>
                <c:pt idx="110">
                  <c:v>242604.18613887439</c:v>
                </c:pt>
                <c:pt idx="111">
                  <c:v>255540.38169873395</c:v>
                </c:pt>
                <c:pt idx="112">
                  <c:v>269399.00063812488</c:v>
                </c:pt>
                <c:pt idx="113">
                  <c:v>282678.49992067181</c:v>
                </c:pt>
                <c:pt idx="114">
                  <c:v>297147.38932588807</c:v>
                </c:pt>
                <c:pt idx="115">
                  <c:v>312192.14850835101</c:v>
                </c:pt>
                <c:pt idx="116">
                  <c:v>327169.10883272509</c:v>
                </c:pt>
                <c:pt idx="117">
                  <c:v>342094.85293648823</c:v>
                </c:pt>
                <c:pt idx="118">
                  <c:v>358633.5766146098</c:v>
                </c:pt>
                <c:pt idx="119">
                  <c:v>374815.07863567345</c:v>
                </c:pt>
                <c:pt idx="120">
                  <c:v>390654.43412507517</c:v>
                </c:pt>
                <c:pt idx="121">
                  <c:v>408473.07512519287</c:v>
                </c:pt>
                <c:pt idx="122">
                  <c:v>424645.64968531189</c:v>
                </c:pt>
                <c:pt idx="123">
                  <c:v>443145.72554269404</c:v>
                </c:pt>
                <c:pt idx="124">
                  <c:v>460013.30257273978</c:v>
                </c:pt>
                <c:pt idx="125">
                  <c:v>478558.68221456424</c:v>
                </c:pt>
                <c:pt idx="126">
                  <c:v>496469.47750092659</c:v>
                </c:pt>
                <c:pt idx="127">
                  <c:v>515069.2060024169</c:v>
                </c:pt>
                <c:pt idx="128">
                  <c:v>533694.60142103792</c:v>
                </c:pt>
                <c:pt idx="129">
                  <c:v>552012.52309564676</c:v>
                </c:pt>
                <c:pt idx="130">
                  <c:v>571337.44352173537</c:v>
                </c:pt>
                <c:pt idx="131">
                  <c:v>590008.18192950357</c:v>
                </c:pt>
                <c:pt idx="132">
                  <c:v>609006.07015359902</c:v>
                </c:pt>
                <c:pt idx="133">
                  <c:v>627985.90743206185</c:v>
                </c:pt>
                <c:pt idx="134">
                  <c:v>647591.36240056588</c:v>
                </c:pt>
                <c:pt idx="135">
                  <c:v>665822.0835776719</c:v>
                </c:pt>
                <c:pt idx="136">
                  <c:v>685299.4783925747</c:v>
                </c:pt>
                <c:pt idx="137">
                  <c:v>704014.15028861177</c:v>
                </c:pt>
                <c:pt idx="138">
                  <c:v>723260.97409939219</c:v>
                </c:pt>
                <c:pt idx="139">
                  <c:v>741357.66387984413</c:v>
                </c:pt>
                <c:pt idx="140">
                  <c:v>760253.3156860047</c:v>
                </c:pt>
                <c:pt idx="141">
                  <c:v>778258.10601058812</c:v>
                </c:pt>
                <c:pt idx="142">
                  <c:v>796984.97522305162</c:v>
                </c:pt>
                <c:pt idx="143">
                  <c:v>814409.45164236648</c:v>
                </c:pt>
                <c:pt idx="144">
                  <c:v>832139.95309998561</c:v>
                </c:pt>
                <c:pt idx="145">
                  <c:v>849466.48041101708</c:v>
                </c:pt>
                <c:pt idx="146">
                  <c:v>866669.41129882121</c:v>
                </c:pt>
                <c:pt idx="147">
                  <c:v>883035.73155277176</c:v>
                </c:pt>
                <c:pt idx="148">
                  <c:v>900161.79890512372</c:v>
                </c:pt>
                <c:pt idx="149">
                  <c:v>915347.81527652091</c:v>
                </c:pt>
                <c:pt idx="150">
                  <c:v>931839.25906836032</c:v>
                </c:pt>
                <c:pt idx="151">
                  <c:v>946270.05087903119</c:v>
                </c:pt>
                <c:pt idx="152">
                  <c:v>961882.65408482356</c:v>
                </c:pt>
                <c:pt idx="153">
                  <c:v>975638.09989510593</c:v>
                </c:pt>
                <c:pt idx="154">
                  <c:v>990115.58538851677</c:v>
                </c:pt>
                <c:pt idx="155">
                  <c:v>1003265.0111715856</c:v>
                </c:pt>
                <c:pt idx="156">
                  <c:v>1017002.3080248274</c:v>
                </c:pt>
                <c:pt idx="157">
                  <c:v>1028947.2509177763</c:v>
                </c:pt>
                <c:pt idx="158">
                  <c:v>1041345.8962682893</c:v>
                </c:pt>
                <c:pt idx="159">
                  <c:v>1053137.014078737</c:v>
                </c:pt>
                <c:pt idx="160">
                  <c:v>1064584.3994357018</c:v>
                </c:pt>
                <c:pt idx="161">
                  <c:v>1074961.4705156907</c:v>
                </c:pt>
                <c:pt idx="162">
                  <c:v>1085193.781190495</c:v>
                </c:pt>
                <c:pt idx="163">
                  <c:v>1095215.000910047</c:v>
                </c:pt>
                <c:pt idx="164">
                  <c:v>1104631.688512075</c:v>
                </c:pt>
                <c:pt idx="165">
                  <c:v>1113053.4178604514</c:v>
                </c:pt>
                <c:pt idx="166">
                  <c:v>1121411.7728767379</c:v>
                </c:pt>
                <c:pt idx="167">
                  <c:v>1129317.8349363382</c:v>
                </c:pt>
                <c:pt idx="168">
                  <c:v>1137047.4592259761</c:v>
                </c:pt>
                <c:pt idx="169">
                  <c:v>1143228.8877741673</c:v>
                </c:pt>
                <c:pt idx="170">
                  <c:v>1149796.1415128175</c:v>
                </c:pt>
                <c:pt idx="171">
                  <c:v>1155710.6031311296</c:v>
                </c:pt>
                <c:pt idx="172">
                  <c:v>1161261.6954288213</c:v>
                </c:pt>
                <c:pt idx="173">
                  <c:v>1165751.479320134</c:v>
                </c:pt>
                <c:pt idx="174">
                  <c:v>1169146.7895298144</c:v>
                </c:pt>
                <c:pt idx="175">
                  <c:v>1176367.8528420678</c:v>
                </c:pt>
                <c:pt idx="176">
                  <c:v>1176820.4986403256</c:v>
                </c:pt>
                <c:pt idx="177">
                  <c:v>1179081.9634223739</c:v>
                </c:pt>
                <c:pt idx="178">
                  <c:v>1186423.3533023961</c:v>
                </c:pt>
                <c:pt idx="179">
                  <c:v>1182323.3113332675</c:v>
                </c:pt>
                <c:pt idx="180">
                  <c:v>1183303.1944619243</c:v>
                </c:pt>
                <c:pt idx="181">
                  <c:v>1192634.1088031167</c:v>
                </c:pt>
                <c:pt idx="182">
                  <c:v>1183906.0034409962</c:v>
                </c:pt>
                <c:pt idx="183">
                  <c:v>1185885.0341215332</c:v>
                </c:pt>
                <c:pt idx="184">
                  <c:v>1187316.7789554866</c:v>
                </c:pt>
                <c:pt idx="185">
                  <c:v>1184925.6092910303</c:v>
                </c:pt>
                <c:pt idx="186">
                  <c:v>1183363.4342882382</c:v>
                </c:pt>
                <c:pt idx="187">
                  <c:v>1180338.9721551151</c:v>
                </c:pt>
                <c:pt idx="188">
                  <c:v>1177863.1269599178</c:v>
                </c:pt>
                <c:pt idx="189">
                  <c:v>1173985.2951343716</c:v>
                </c:pt>
                <c:pt idx="190">
                  <c:v>1170065.1745493473</c:v>
                </c:pt>
                <c:pt idx="191">
                  <c:v>1165481.7092571987</c:v>
                </c:pt>
                <c:pt idx="192">
                  <c:v>1159949.9989962941</c:v>
                </c:pt>
                <c:pt idx="193">
                  <c:v>1154178.5354403083</c:v>
                </c:pt>
                <c:pt idx="194">
                  <c:v>1147886.9408648741</c:v>
                </c:pt>
                <c:pt idx="195">
                  <c:v>1140469.2344477186</c:v>
                </c:pt>
                <c:pt idx="196">
                  <c:v>1132973.0785734155</c:v>
                </c:pt>
                <c:pt idx="197">
                  <c:v>1124795.5074437601</c:v>
                </c:pt>
                <c:pt idx="198">
                  <c:v>1115668.2034357535</c:v>
                </c:pt>
                <c:pt idx="199">
                  <c:v>1105984.6077107543</c:v>
                </c:pt>
                <c:pt idx="200">
                  <c:v>1096468.287066868</c:v>
                </c:pt>
                <c:pt idx="201">
                  <c:v>1084873.1850867085</c:v>
                </c:pt>
                <c:pt idx="202">
                  <c:v>1074239.7780736657</c:v>
                </c:pt>
                <c:pt idx="203">
                  <c:v>1061990.376461386</c:v>
                </c:pt>
                <c:pt idx="204">
                  <c:v>1049516.3358833946</c:v>
                </c:pt>
                <c:pt idx="205">
                  <c:v>1036553.8612535178</c:v>
                </c:pt>
                <c:pt idx="206">
                  <c:v>1022510.5393615947</c:v>
                </c:pt>
                <c:pt idx="207">
                  <c:v>1008774.7108163266</c:v>
                </c:pt>
                <c:pt idx="208">
                  <c:v>993430.44483644411</c:v>
                </c:pt>
                <c:pt idx="209">
                  <c:v>978526.33330379229</c:v>
                </c:pt>
                <c:pt idx="210">
                  <c:v>962473.55604864482</c:v>
                </c:pt>
                <c:pt idx="211">
                  <c:v>946657.43865462928</c:v>
                </c:pt>
                <c:pt idx="212">
                  <c:v>929157.52780308435</c:v>
                </c:pt>
                <c:pt idx="213">
                  <c:v>912346.51096213597</c:v>
                </c:pt>
                <c:pt idx="214">
                  <c:v>894958.15603636729</c:v>
                </c:pt>
                <c:pt idx="215">
                  <c:v>876719.6228638154</c:v>
                </c:pt>
                <c:pt idx="216">
                  <c:v>858345.43316846178</c:v>
                </c:pt>
                <c:pt idx="217">
                  <c:v>839555.20922606473</c:v>
                </c:pt>
                <c:pt idx="218">
                  <c:v>820397.191436811</c:v>
                </c:pt>
                <c:pt idx="219">
                  <c:v>801576.85644889239</c:v>
                </c:pt>
                <c:pt idx="220">
                  <c:v>781815.91206678317</c:v>
                </c:pt>
                <c:pt idx="221">
                  <c:v>762146.94554974721</c:v>
                </c:pt>
                <c:pt idx="222">
                  <c:v>741945.88592519052</c:v>
                </c:pt>
                <c:pt idx="223">
                  <c:v>722237.78288995835</c:v>
                </c:pt>
                <c:pt idx="224">
                  <c:v>701732.28414852568</c:v>
                </c:pt>
                <c:pt idx="225">
                  <c:v>682110.16813320562</c:v>
                </c:pt>
                <c:pt idx="226">
                  <c:v>661084.67558890861</c:v>
                </c:pt>
                <c:pt idx="227">
                  <c:v>641322.43931981525</c:v>
                </c:pt>
                <c:pt idx="228">
                  <c:v>620859.28814484656</c:v>
                </c:pt>
                <c:pt idx="229">
                  <c:v>601035.32227237662</c:v>
                </c:pt>
                <c:pt idx="230">
                  <c:v>580213.48113265075</c:v>
                </c:pt>
                <c:pt idx="231">
                  <c:v>560718.21179343585</c:v>
                </c:pt>
                <c:pt idx="232">
                  <c:v>540904.91612244758</c:v>
                </c:pt>
                <c:pt idx="233">
                  <c:v>521442.89046765986</c:v>
                </c:pt>
                <c:pt idx="234">
                  <c:v>501346.28045725275</c:v>
                </c:pt>
                <c:pt idx="235">
                  <c:v>482928.98057132657</c:v>
                </c:pt>
                <c:pt idx="236">
                  <c:v>463546.9706933276</c:v>
                </c:pt>
                <c:pt idx="237">
                  <c:v>445182.51215440442</c:v>
                </c:pt>
                <c:pt idx="238">
                  <c:v>426839.197995189</c:v>
                </c:pt>
                <c:pt idx="239">
                  <c:v>408842.63131482922</c:v>
                </c:pt>
                <c:pt idx="240">
                  <c:v>391185.27455034805</c:v>
                </c:pt>
                <c:pt idx="241">
                  <c:v>373858.08262716688</c:v>
                </c:pt>
                <c:pt idx="242">
                  <c:v>357180.62859389163</c:v>
                </c:pt>
                <c:pt idx="243">
                  <c:v>340810.72671413235</c:v>
                </c:pt>
                <c:pt idx="244">
                  <c:v>324736.3168879603</c:v>
                </c:pt>
                <c:pt idx="245">
                  <c:v>308943.83150258719</c:v>
                </c:pt>
                <c:pt idx="246">
                  <c:v>294177.48439691082</c:v>
                </c:pt>
                <c:pt idx="247">
                  <c:v>279298.26576947665</c:v>
                </c:pt>
                <c:pt idx="248">
                  <c:v>265149.87940368376</c:v>
                </c:pt>
                <c:pt idx="249">
                  <c:v>251318.38588825281</c:v>
                </c:pt>
                <c:pt idx="250">
                  <c:v>238050.8508409941</c:v>
                </c:pt>
                <c:pt idx="251">
                  <c:v>225230.14642095432</c:v>
                </c:pt>
                <c:pt idx="252">
                  <c:v>212904.35835655936</c:v>
                </c:pt>
                <c:pt idx="253">
                  <c:v>201022.23318286234</c:v>
                </c:pt>
                <c:pt idx="254">
                  <c:v>189565.529998535</c:v>
                </c:pt>
                <c:pt idx="255">
                  <c:v>178614.8948419565</c:v>
                </c:pt>
                <c:pt idx="256">
                  <c:v>168151.78530929348</c:v>
                </c:pt>
                <c:pt idx="257">
                  <c:v>158091.93537193135</c:v>
                </c:pt>
                <c:pt idx="258">
                  <c:v>148483.43075833717</c:v>
                </c:pt>
                <c:pt idx="259">
                  <c:v>139374.35719700562</c:v>
                </c:pt>
                <c:pt idx="260">
                  <c:v>130615.0265370183</c:v>
                </c:pt>
                <c:pt idx="261">
                  <c:v>122320.4541416362</c:v>
                </c:pt>
                <c:pt idx="262">
                  <c:v>114407.57999227483</c:v>
                </c:pt>
                <c:pt idx="263">
                  <c:v>106959.0098935297</c:v>
                </c:pt>
                <c:pt idx="264">
                  <c:v>99859.57577067372</c:v>
                </c:pt>
                <c:pt idx="265">
                  <c:v>93093.900996134718</c:v>
                </c:pt>
                <c:pt idx="266">
                  <c:v>95263.189556066383</c:v>
                </c:pt>
                <c:pt idx="267">
                  <c:v>48613.694013738786</c:v>
                </c:pt>
                <c:pt idx="268">
                  <c:v>97930.379906494665</c:v>
                </c:pt>
                <c:pt idx="269">
                  <c:v>95216.857396015548</c:v>
                </c:pt>
                <c:pt idx="270">
                  <c:v>26779.710097768268</c:v>
                </c:pt>
                <c:pt idx="271">
                  <c:v>90694.319878557915</c:v>
                </c:pt>
                <c:pt idx="272">
                  <c:v>22558.675081472575</c:v>
                </c:pt>
                <c:pt idx="273">
                  <c:v>86774.787363425625</c:v>
                </c:pt>
                <c:pt idx="274">
                  <c:v>12338.132338613457</c:v>
                </c:pt>
                <c:pt idx="275">
                  <c:v>60349.465299496907</c:v>
                </c:pt>
                <c:pt idx="276">
                  <c:v>39004.264356877917</c:v>
                </c:pt>
                <c:pt idx="277">
                  <c:v>37662.578226699996</c:v>
                </c:pt>
                <c:pt idx="278">
                  <c:v>36426.417971926989</c:v>
                </c:pt>
                <c:pt idx="279">
                  <c:v>31994.527228116225</c:v>
                </c:pt>
                <c:pt idx="280">
                  <c:v>27668.162359712333</c:v>
                </c:pt>
                <c:pt idx="281">
                  <c:v>26733.504606103725</c:v>
                </c:pt>
                <c:pt idx="282">
                  <c:v>25874.222477786589</c:v>
                </c:pt>
                <c:pt idx="283">
                  <c:v>21789.059610313579</c:v>
                </c:pt>
                <c:pt idx="284">
                  <c:v>24381.785097025735</c:v>
                </c:pt>
                <c:pt idx="285">
                  <c:v>13829.785626182291</c:v>
                </c:pt>
                <c:pt idx="286">
                  <c:v>19859.443602864812</c:v>
                </c:pt>
                <c:pt idx="287">
                  <c:v>19316.739100769286</c:v>
                </c:pt>
                <c:pt idx="288">
                  <c:v>12231.822370014073</c:v>
                </c:pt>
                <c:pt idx="289">
                  <c:v>11809.718868384352</c:v>
                </c:pt>
                <c:pt idx="290">
                  <c:v>14719.021981317877</c:v>
                </c:pt>
                <c:pt idx="291">
                  <c:v>11055.962615474829</c:v>
                </c:pt>
                <c:pt idx="292">
                  <c:v>7438.1286248051401</c:v>
                </c:pt>
                <c:pt idx="293">
                  <c:v>13754.213977594047</c:v>
                </c:pt>
                <c:pt idx="294">
                  <c:v>6880.348997652216</c:v>
                </c:pt>
                <c:pt idx="295">
                  <c:v>8634.975940447408</c:v>
                </c:pt>
                <c:pt idx="296">
                  <c:v>7103.4216438541298</c:v>
                </c:pt>
                <c:pt idx="297">
                  <c:v>6916.4900931324446</c:v>
                </c:pt>
                <c:pt idx="298">
                  <c:v>6417.5230560359587</c:v>
                </c:pt>
                <c:pt idx="299">
                  <c:v>5606.5205325647021</c:v>
                </c:pt>
                <c:pt idx="300">
                  <c:v>5472.3519195466706</c:v>
                </c:pt>
                <c:pt idx="301">
                  <c:v>4691.4996461918054</c:v>
                </c:pt>
                <c:pt idx="302">
                  <c:v>4914.5918947233149</c:v>
                </c:pt>
                <c:pt idx="303">
                  <c:v>4157.8598214614094</c:v>
                </c:pt>
                <c:pt idx="304">
                  <c:v>3743.3134846909406</c:v>
                </c:pt>
                <c:pt idx="305">
                  <c:v>-91738.370785573861</c:v>
                </c:pt>
                <c:pt idx="306">
                  <c:v>110560.80579277442</c:v>
                </c:pt>
                <c:pt idx="307">
                  <c:v>1453.5000247519636</c:v>
                </c:pt>
                <c:pt idx="308">
                  <c:v>1453.5000247670582</c:v>
                </c:pt>
                <c:pt idx="309">
                  <c:v>1453.5000318218247</c:v>
                </c:pt>
                <c:pt idx="310">
                  <c:v>1453.5000455846298</c:v>
                </c:pt>
                <c:pt idx="311">
                  <c:v>1453.500049579342</c:v>
                </c:pt>
                <c:pt idx="312">
                  <c:v>1453.5000702763127</c:v>
                </c:pt>
                <c:pt idx="313">
                  <c:v>1453.5000779793095</c:v>
                </c:pt>
                <c:pt idx="314">
                  <c:v>1453.5001057913469</c:v>
                </c:pt>
                <c:pt idx="315">
                  <c:v>1453.5001273325245</c:v>
                </c:pt>
                <c:pt idx="316">
                  <c:v>1453.5001427234429</c:v>
                </c:pt>
                <c:pt idx="317">
                  <c:v>1453.5002411884752</c:v>
                </c:pt>
                <c:pt idx="318">
                  <c:v>1453.5002148087706</c:v>
                </c:pt>
                <c:pt idx="319">
                  <c:v>1453.5003182182479</c:v>
                </c:pt>
                <c:pt idx="320">
                  <c:v>1453.5003565071052</c:v>
                </c:pt>
                <c:pt idx="321">
                  <c:v>1453.5004951904148</c:v>
                </c:pt>
                <c:pt idx="322">
                  <c:v>1453.5005693561097</c:v>
                </c:pt>
                <c:pt idx="323">
                  <c:v>1453.5007446700129</c:v>
                </c:pt>
                <c:pt idx="324">
                  <c:v>1453.5008563708091</c:v>
                </c:pt>
                <c:pt idx="325">
                  <c:v>1453.5011032876355</c:v>
                </c:pt>
                <c:pt idx="326">
                  <c:v>1453.5014528601835</c:v>
                </c:pt>
                <c:pt idx="327">
                  <c:v>1453.501410955256</c:v>
                </c:pt>
                <c:pt idx="328">
                  <c:v>1453.5021345200942</c:v>
                </c:pt>
                <c:pt idx="329">
                  <c:v>1453.5028309516672</c:v>
                </c:pt>
                <c:pt idx="330">
                  <c:v>1453.5025460514059</c:v>
                </c:pt>
                <c:pt idx="331">
                  <c:v>1453.5042539650633</c:v>
                </c:pt>
                <c:pt idx="332">
                  <c:v>1453.504321803126</c:v>
                </c:pt>
                <c:pt idx="333">
                  <c:v>1453.5057282338846</c:v>
                </c:pt>
                <c:pt idx="334">
                  <c:v>1453.5068226291569</c:v>
                </c:pt>
                <c:pt idx="335">
                  <c:v>1453.5086013959021</c:v>
                </c:pt>
                <c:pt idx="336">
                  <c:v>1453.5100786797486</c:v>
                </c:pt>
                <c:pt idx="337">
                  <c:v>1453.5129126464408</c:v>
                </c:pt>
                <c:pt idx="338">
                  <c:v>1453.5138080696645</c:v>
                </c:pt>
                <c:pt idx="339">
                  <c:v>1453.5213602760675</c:v>
                </c:pt>
                <c:pt idx="340">
                  <c:v>1453.5184057475794</c:v>
                </c:pt>
                <c:pt idx="341">
                  <c:v>1453.532047951664</c:v>
                </c:pt>
                <c:pt idx="342">
                  <c:v>1453.5292592495516</c:v>
                </c:pt>
                <c:pt idx="343">
                  <c:v>1453.5431125053867</c:v>
                </c:pt>
                <c:pt idx="344">
                  <c:v>1453.5438813367648</c:v>
                </c:pt>
                <c:pt idx="345">
                  <c:v>1453.5613373514657</c:v>
                </c:pt>
                <c:pt idx="346">
                  <c:v>1453.5690704985736</c:v>
                </c:pt>
                <c:pt idx="347">
                  <c:v>1453.5869636919015</c:v>
                </c:pt>
                <c:pt idx="348">
                  <c:v>1453.6018420562407</c:v>
                </c:pt>
                <c:pt idx="349">
                  <c:v>1453.6269859926747</c:v>
                </c:pt>
                <c:pt idx="350">
                  <c:v>1453.6525520326104</c:v>
                </c:pt>
                <c:pt idx="351">
                  <c:v>1453.6489343946432</c:v>
                </c:pt>
                <c:pt idx="352">
                  <c:v>1453.7185775519458</c:v>
                </c:pt>
                <c:pt idx="353">
                  <c:v>1453.7888237142511</c:v>
                </c:pt>
                <c:pt idx="354">
                  <c:v>1453.7609366931265</c:v>
                </c:pt>
                <c:pt idx="355">
                  <c:v>1453.8993185002287</c:v>
                </c:pt>
                <c:pt idx="356">
                  <c:v>1453.9067053115073</c:v>
                </c:pt>
                <c:pt idx="357">
                  <c:v>1454.0478006411199</c:v>
                </c:pt>
                <c:pt idx="358">
                  <c:v>1454.0915165435558</c:v>
                </c:pt>
                <c:pt idx="359">
                  <c:v>1430.137359945222</c:v>
                </c:pt>
                <c:pt idx="360">
                  <c:v>1453.591811634109</c:v>
                </c:pt>
              </c:numCache>
            </c:numRef>
          </c:yVal>
          <c:smooth val="1"/>
          <c:extLst>
            <c:ext xmlns:c16="http://schemas.microsoft.com/office/drawing/2014/chart" uri="{C3380CC4-5D6E-409C-BE32-E72D297353CC}">
              <c16:uniqueId val="{00000000-ADD4-4147-8247-75D41630242D}"/>
            </c:ext>
          </c:extLst>
        </c:ser>
        <c:ser>
          <c:idx val="1"/>
          <c:order val="1"/>
          <c:tx>
            <c:v>Inertia Force @ 4000 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(Inlet)'!$AA$3:$AA$363</c:f>
              <c:numCache>
                <c:formatCode>0.00E+00</c:formatCode>
                <c:ptCount val="361"/>
                <c:pt idx="0">
                  <c:v>1457.3294652236902</c:v>
                </c:pt>
                <c:pt idx="1">
                  <c:v>1458.4120979779143</c:v>
                </c:pt>
                <c:pt idx="2">
                  <c:v>1457.6514542130692</c:v>
                </c:pt>
                <c:pt idx="3">
                  <c:v>1461.6491421505452</c:v>
                </c:pt>
                <c:pt idx="4">
                  <c:v>1459.0533624341622</c:v>
                </c:pt>
                <c:pt idx="5">
                  <c:v>1464.3866280424752</c:v>
                </c:pt>
                <c:pt idx="6">
                  <c:v>1463.1294410219407</c:v>
                </c:pt>
                <c:pt idx="7">
                  <c:v>1464.5238116805044</c:v>
                </c:pt>
                <c:pt idx="8">
                  <c:v>1469.8917500764512</c:v>
                </c:pt>
                <c:pt idx="9">
                  <c:v>1469.9957684393528</c:v>
                </c:pt>
                <c:pt idx="10">
                  <c:v>1472.7588820438816</c:v>
                </c:pt>
                <c:pt idx="11">
                  <c:v>1476.8636033692708</c:v>
                </c:pt>
                <c:pt idx="12">
                  <c:v>1482.3144549530373</c:v>
                </c:pt>
                <c:pt idx="13">
                  <c:v>1487.7969642994267</c:v>
                </c:pt>
                <c:pt idx="14">
                  <c:v>1484.0736436380091</c:v>
                </c:pt>
                <c:pt idx="15">
                  <c:v>1494.9090162552882</c:v>
                </c:pt>
                <c:pt idx="16">
                  <c:v>1521.6356447970827</c:v>
                </c:pt>
                <c:pt idx="17">
                  <c:v>1495.6175471330228</c:v>
                </c:pt>
                <c:pt idx="18">
                  <c:v>1535.6698021330722</c:v>
                </c:pt>
                <c:pt idx="19">
                  <c:v>1522.9924060523199</c:v>
                </c:pt>
                <c:pt idx="20">
                  <c:v>1550.0054619702246</c:v>
                </c:pt>
                <c:pt idx="21">
                  <c:v>1563.919018305746</c:v>
                </c:pt>
                <c:pt idx="22">
                  <c:v>1577.9531756417334</c:v>
                </c:pt>
                <c:pt idx="23">
                  <c:v>1592.1230091032469</c:v>
                </c:pt>
                <c:pt idx="24">
                  <c:v>1632.8536447309132</c:v>
                </c:pt>
                <c:pt idx="25">
                  <c:v>1647.3702060687658</c:v>
                </c:pt>
                <c:pt idx="26">
                  <c:v>1662.0978191574281</c:v>
                </c:pt>
                <c:pt idx="27">
                  <c:v>1729.8716609531189</c:v>
                </c:pt>
                <c:pt idx="28">
                  <c:v>1784.7419797921721</c:v>
                </c:pt>
                <c:pt idx="29">
                  <c:v>1734.3338979703485</c:v>
                </c:pt>
                <c:pt idx="30">
                  <c:v>1869.0976750586956</c:v>
                </c:pt>
                <c:pt idx="31">
                  <c:v>1872.263451320905</c:v>
                </c:pt>
                <c:pt idx="32">
                  <c:v>2007.9317359127517</c:v>
                </c:pt>
                <c:pt idx="33">
                  <c:v>2012.1527709290617</c:v>
                </c:pt>
                <c:pt idx="34">
                  <c:v>2149.0270655255181</c:v>
                </c:pt>
                <c:pt idx="35">
                  <c:v>2154.6048617970923</c:v>
                </c:pt>
                <c:pt idx="36">
                  <c:v>2425.0369234772593</c:v>
                </c:pt>
                <c:pt idx="37">
                  <c:v>2432.4237347557751</c:v>
                </c:pt>
                <c:pt idx="38">
                  <c:v>2572.9160593662327</c:v>
                </c:pt>
                <c:pt idx="39">
                  <c:v>2714.6143939813537</c:v>
                </c:pt>
                <c:pt idx="40">
                  <c:v>2857.6694898517198</c:v>
                </c:pt>
                <c:pt idx="41">
                  <c:v>3266.3326073836261</c:v>
                </c:pt>
                <c:pt idx="42">
                  <c:v>3280.8047274395249</c:v>
                </c:pt>
                <c:pt idx="43">
                  <c:v>3561.3371229086788</c:v>
                </c:pt>
                <c:pt idx="44">
                  <c:v>4108.2312962922824</c:v>
                </c:pt>
                <c:pt idx="45">
                  <c:v>3865.6882159699808</c:v>
                </c:pt>
                <c:pt idx="46">
                  <c:v>4285.959179796384</c:v>
                </c:pt>
                <c:pt idx="47">
                  <c:v>5633.5969506799547</c:v>
                </c:pt>
                <c:pt idx="48">
                  <c:v>4344.7521675236212</c:v>
                </c:pt>
                <c:pt idx="49">
                  <c:v>7020.4300467148341</c:v>
                </c:pt>
                <c:pt idx="50">
                  <c:v>5740.6303385931114</c:v>
                </c:pt>
                <c:pt idx="51">
                  <c:v>7106.3582595465177</c:v>
                </c:pt>
                <c:pt idx="52">
                  <c:v>7157.6136847444423</c:v>
                </c:pt>
                <c:pt idx="53">
                  <c:v>9855.9042515230412</c:v>
                </c:pt>
                <c:pt idx="54">
                  <c:v>7281.2297102215234</c:v>
                </c:pt>
                <c:pt idx="55">
                  <c:v>11315.097947836983</c:v>
                </c:pt>
                <c:pt idx="56">
                  <c:v>11398.011135657485</c:v>
                </c:pt>
                <c:pt idx="57">
                  <c:v>11491.476911017806</c:v>
                </c:pt>
                <c:pt idx="58">
                  <c:v>12915.997819698267</c:v>
                </c:pt>
                <c:pt idx="59">
                  <c:v>15673.081374203948</c:v>
                </c:pt>
                <c:pt idx="60">
                  <c:v>15804.234962210126</c:v>
                </c:pt>
                <c:pt idx="61">
                  <c:v>18591.468766831953</c:v>
                </c:pt>
                <c:pt idx="62">
                  <c:v>22717.295267302285</c:v>
                </c:pt>
                <c:pt idx="63">
                  <c:v>11019.703906016768</c:v>
                </c:pt>
                <c:pt idx="64">
                  <c:v>29702.716172674147</c:v>
                </c:pt>
                <c:pt idx="65">
                  <c:v>29928.843048546096</c:v>
                </c:pt>
                <c:pt idx="66">
                  <c:v>30185.120174537875</c:v>
                </c:pt>
                <c:pt idx="67">
                  <c:v>17266.522092854961</c:v>
                </c:pt>
                <c:pt idx="68">
                  <c:v>43978.075509593909</c:v>
                </c:pt>
                <c:pt idx="69">
                  <c:v>44324.803385930929</c:v>
                </c:pt>
                <c:pt idx="70">
                  <c:v>31511.731179658083</c:v>
                </c:pt>
                <c:pt idx="71">
                  <c:v>45138.860139075448</c:v>
                </c:pt>
                <c:pt idx="72">
                  <c:v>45606.189015878037</c:v>
                </c:pt>
                <c:pt idx="73">
                  <c:v>59323.768725644077</c:v>
                </c:pt>
                <c:pt idx="74">
                  <c:v>59896.623477858448</c:v>
                </c:pt>
                <c:pt idx="75">
                  <c:v>60529.778730297745</c:v>
                </c:pt>
                <c:pt idx="76">
                  <c:v>64881.026534785364</c:v>
                </c:pt>
                <c:pt idx="77">
                  <c:v>77721.556891209708</c:v>
                </c:pt>
                <c:pt idx="78">
                  <c:v>81066.713840044089</c:v>
                </c:pt>
                <c:pt idx="79">
                  <c:v>87899.901680048686</c:v>
                </c:pt>
                <c:pt idx="80">
                  <c:v>95190.718211960339</c:v>
                </c:pt>
                <c:pt idx="81">
                  <c:v>102999.15929713841</c:v>
                </c:pt>
                <c:pt idx="82">
                  <c:v>111306.47304819615</c:v>
                </c:pt>
                <c:pt idx="83">
                  <c:v>120226.41008608116</c:v>
                </c:pt>
                <c:pt idx="84">
                  <c:v>129463.93809728872</c:v>
                </c:pt>
                <c:pt idx="85">
                  <c:v>139622.1926263411</c:v>
                </c:pt>
                <c:pt idx="86">
                  <c:v>150169.58153587292</c:v>
                </c:pt>
                <c:pt idx="87">
                  <c:v>161261.46043970564</c:v>
                </c:pt>
                <c:pt idx="88">
                  <c:v>173172.48243454512</c:v>
                </c:pt>
                <c:pt idx="89">
                  <c:v>185649.85335501793</c:v>
                </c:pt>
                <c:pt idx="90">
                  <c:v>198705.33179868117</c:v>
                </c:pt>
                <c:pt idx="91">
                  <c:v>212615.22912600506</c:v>
                </c:pt>
                <c:pt idx="92">
                  <c:v>226996.3591807663</c:v>
                </c:pt>
                <c:pt idx="93">
                  <c:v>242126.08858215786</c:v>
                </c:pt>
                <c:pt idx="94">
                  <c:v>258150.33669991189</c:v>
                </c:pt>
                <c:pt idx="95">
                  <c:v>274555.52538689069</c:v>
                </c:pt>
                <c:pt idx="96">
                  <c:v>291884.62928406411</c:v>
                </c:pt>
                <c:pt idx="97">
                  <c:v>309889.07526102592</c:v>
                </c:pt>
                <c:pt idx="98">
                  <c:v>328320.74244123523</c:v>
                </c:pt>
                <c:pt idx="99">
                  <c:v>347856.01248133311</c:v>
                </c:pt>
                <c:pt idx="100">
                  <c:v>367587.56849062967</c:v>
                </c:pt>
                <c:pt idx="101">
                  <c:v>388324.59613667394</c:v>
                </c:pt>
                <c:pt idx="102">
                  <c:v>409688.58255195949</c:v>
                </c:pt>
                <c:pt idx="103">
                  <c:v>431301.31637172482</c:v>
                </c:pt>
                <c:pt idx="104">
                  <c:v>453708.78726167255</c:v>
                </c:pt>
                <c:pt idx="105">
                  <c:v>476797.18586871936</c:v>
                </c:pt>
                <c:pt idx="106">
                  <c:v>499924.80332364584</c:v>
                </c:pt>
                <c:pt idx="107">
                  <c:v>524034.08155869262</c:v>
                </c:pt>
                <c:pt idx="108">
                  <c:v>548087.31169219234</c:v>
                </c:pt>
                <c:pt idx="109">
                  <c:v>572630.78489261598</c:v>
                </c:pt>
                <c:pt idx="110">
                  <c:v>597550.5410554331</c:v>
                </c:pt>
                <c:pt idx="111">
                  <c:v>622204.26830654009</c:v>
                </c:pt>
                <c:pt idx="112">
                  <c:v>648985.90611974371</c:v>
                </c:pt>
                <c:pt idx="113">
                  <c:v>671839.98669060168</c:v>
                </c:pt>
                <c:pt idx="114">
                  <c:v>697778.89187567984</c:v>
                </c:pt>
                <c:pt idx="115">
                  <c:v>724310.2494756392</c:v>
                </c:pt>
                <c:pt idx="116">
                  <c:v>748809.63703644648</c:v>
                </c:pt>
                <c:pt idx="117">
                  <c:v>771290.62217030872</c:v>
                </c:pt>
                <c:pt idx="118">
                  <c:v>798366.27019443514</c:v>
                </c:pt>
                <c:pt idx="119">
                  <c:v>822128.64095805574</c:v>
                </c:pt>
                <c:pt idx="120">
                  <c:v>842588.28705006116</c:v>
                </c:pt>
                <c:pt idx="121">
                  <c:v>868994.75633982546</c:v>
                </c:pt>
                <c:pt idx="122">
                  <c:v>886834.58092444181</c:v>
                </c:pt>
                <c:pt idx="123">
                  <c:v>911955.29886527755</c:v>
                </c:pt>
                <c:pt idx="124">
                  <c:v>928519.92468894599</c:v>
                </c:pt>
                <c:pt idx="125">
                  <c:v>949731.97633926314</c:v>
                </c:pt>
                <c:pt idx="126">
                  <c:v>966350.95102229877</c:v>
                </c:pt>
                <c:pt idx="127">
                  <c:v>983655.84389535687</c:v>
                </c:pt>
                <c:pt idx="128">
                  <c:v>999002.63484148262</c:v>
                </c:pt>
                <c:pt idx="129">
                  <c:v>1011064.7912661264</c:v>
                </c:pt>
                <c:pt idx="130">
                  <c:v>1025113.7707638112</c:v>
                </c:pt>
                <c:pt idx="131">
                  <c:v>1034538.0155304619</c:v>
                </c:pt>
                <c:pt idx="132">
                  <c:v>1043283.9580797509</c:v>
                </c:pt>
                <c:pt idx="133">
                  <c:v>1050014.5132265096</c:v>
                </c:pt>
                <c:pt idx="134">
                  <c:v>1057351.0884011104</c:v>
                </c:pt>
                <c:pt idx="135">
                  <c:v>1057351.070665526</c:v>
                </c:pt>
                <c:pt idx="136">
                  <c:v>1060549.837649226</c:v>
                </c:pt>
                <c:pt idx="137">
                  <c:v>1058998.7463634065</c:v>
                </c:pt>
                <c:pt idx="138">
                  <c:v>1057948.1492302725</c:v>
                </c:pt>
                <c:pt idx="139">
                  <c:v>1050763.8757574079</c:v>
                </c:pt>
                <c:pt idx="140">
                  <c:v>1045329.7458942968</c:v>
                </c:pt>
                <c:pt idx="141">
                  <c:v>1035005.559099755</c:v>
                </c:pt>
                <c:pt idx="142">
                  <c:v>1026350.1102395265</c:v>
                </c:pt>
                <c:pt idx="143">
                  <c:v>1011398.1736900068</c:v>
                </c:pt>
                <c:pt idx="144">
                  <c:v>996702.51426496916</c:v>
                </c:pt>
                <c:pt idx="145">
                  <c:v>979572.37896291877</c:v>
                </c:pt>
                <c:pt idx="146">
                  <c:v>961275.507390365</c:v>
                </c:pt>
                <c:pt idx="147">
                  <c:v>939116.62400540698</c:v>
                </c:pt>
                <c:pt idx="148">
                  <c:v>919639.44855017425</c:v>
                </c:pt>
                <c:pt idx="149">
                  <c:v>892224.18269543699</c:v>
                </c:pt>
                <c:pt idx="150">
                  <c:v>870011.02885989239</c:v>
                </c:pt>
                <c:pt idx="151">
                  <c:v>839736.16860037087</c:v>
                </c:pt>
                <c:pt idx="152">
                  <c:v>814536.78931018151</c:v>
                </c:pt>
                <c:pt idx="153">
                  <c:v>782466.56006510428</c:v>
                </c:pt>
                <c:pt idx="154">
                  <c:v>754020.15565538162</c:v>
                </c:pt>
                <c:pt idx="155">
                  <c:v>721209.73777044937</c:v>
                </c:pt>
                <c:pt idx="156">
                  <c:v>691888.97610810469</c:v>
                </c:pt>
                <c:pt idx="157">
                  <c:v>656749.529809803</c:v>
                </c:pt>
                <c:pt idx="158">
                  <c:v>624964.06361019821</c:v>
                </c:pt>
                <c:pt idx="159">
                  <c:v>592504.7393196125</c:v>
                </c:pt>
                <c:pt idx="160">
                  <c:v>560625.72893514344</c:v>
                </c:pt>
                <c:pt idx="161">
                  <c:v>526621.20432609296</c:v>
                </c:pt>
                <c:pt idx="162">
                  <c:v>494386.34258037037</c:v>
                </c:pt>
                <c:pt idx="163">
                  <c:v>463857.82817348477</c:v>
                </c:pt>
                <c:pt idx="164">
                  <c:v>433654.85805709695</c:v>
                </c:pt>
                <c:pt idx="165">
                  <c:v>402398.13669989468</c:v>
                </c:pt>
                <c:pt idx="166">
                  <c:v>373990.37875131157</c:v>
                </c:pt>
                <c:pt idx="167">
                  <c:v>347056.81121366005</c:v>
                </c:pt>
                <c:pt idx="168">
                  <c:v>322866.68120947131</c:v>
                </c:pt>
                <c:pt idx="169">
                  <c:v>296091.24566592369</c:v>
                </c:pt>
                <c:pt idx="170">
                  <c:v>274605.27946117148</c:v>
                </c:pt>
                <c:pt idx="171">
                  <c:v>254406.57211512141</c:v>
                </c:pt>
                <c:pt idx="172">
                  <c:v>236777.93836461683</c:v>
                </c:pt>
                <c:pt idx="173">
                  <c:v>219045.20784208388</c:v>
                </c:pt>
                <c:pt idx="174">
                  <c:v>201176.72278439812</c:v>
                </c:pt>
                <c:pt idx="175">
                  <c:v>202949.87112875306</c:v>
                </c:pt>
                <c:pt idx="176">
                  <c:v>182102.54135931656</c:v>
                </c:pt>
                <c:pt idx="177">
                  <c:v>172937.64941720921</c:v>
                </c:pt>
                <c:pt idx="178">
                  <c:v>188645.14563457342</c:v>
                </c:pt>
                <c:pt idx="179">
                  <c:v>163214.97784819943</c:v>
                </c:pt>
                <c:pt idx="180">
                  <c:v>162642.12309548561</c:v>
                </c:pt>
                <c:pt idx="181">
                  <c:v>200131.60683589429</c:v>
                </c:pt>
                <c:pt idx="182">
                  <c:v>170088.45078121033</c:v>
                </c:pt>
                <c:pt idx="183">
                  <c:v>187366.2261644965</c:v>
                </c:pt>
                <c:pt idx="184">
                  <c:v>207093.47414185759</c:v>
                </c:pt>
                <c:pt idx="185">
                  <c:v>216095.31950570596</c:v>
                </c:pt>
                <c:pt idx="186">
                  <c:v>232878.39555844781</c:v>
                </c:pt>
                <c:pt idx="187">
                  <c:v>248229.33473191736</c:v>
                </c:pt>
                <c:pt idx="188">
                  <c:v>270101.30254879314</c:v>
                </c:pt>
                <c:pt idx="189">
                  <c:v>290610.47906065965</c:v>
                </c:pt>
                <c:pt idx="190">
                  <c:v>315078.06977554783</c:v>
                </c:pt>
                <c:pt idx="191">
                  <c:v>340908.29497744399</c:v>
                </c:pt>
                <c:pt idx="192">
                  <c:v>366828.89251930662</c:v>
                </c:pt>
                <c:pt idx="193">
                  <c:v>395530.61540778063</c:v>
                </c:pt>
                <c:pt idx="194">
                  <c:v>425747.23154484283</c:v>
                </c:pt>
                <c:pt idx="195">
                  <c:v>454895.02131578117</c:v>
                </c:pt>
                <c:pt idx="196">
                  <c:v>486992.77783322858</c:v>
                </c:pt>
                <c:pt idx="197">
                  <c:v>519461.30401622306</c:v>
                </c:pt>
                <c:pt idx="198">
                  <c:v>551043.41284705128</c:v>
                </c:pt>
                <c:pt idx="199">
                  <c:v>583122.92239542247</c:v>
                </c:pt>
                <c:pt idx="200">
                  <c:v>618405.66079052666</c:v>
                </c:pt>
                <c:pt idx="201">
                  <c:v>647717.45578708849</c:v>
                </c:pt>
                <c:pt idx="202">
                  <c:v>683006.14582283841</c:v>
                </c:pt>
                <c:pt idx="203">
                  <c:v>713778.56361916056</c:v>
                </c:pt>
                <c:pt idx="204">
                  <c:v>745383.04990931728</c:v>
                </c:pt>
                <c:pt idx="205">
                  <c:v>776566.94021035056</c:v>
                </c:pt>
                <c:pt idx="206">
                  <c:v>804757.06749333022</c:v>
                </c:pt>
                <c:pt idx="207">
                  <c:v>835300.26497976691</c:v>
                </c:pt>
                <c:pt idx="208">
                  <c:v>860341.35545634292</c:v>
                </c:pt>
                <c:pt idx="209">
                  <c:v>887865.16221212735</c:v>
                </c:pt>
                <c:pt idx="210">
                  <c:v>911333.99555501365</c:v>
                </c:pt>
                <c:pt idx="211">
                  <c:v>936090.16616874328</c:v>
                </c:pt>
                <c:pt idx="212">
                  <c:v>954272.46679047798</c:v>
                </c:pt>
                <c:pt idx="213">
                  <c:v>975178.68569197541</c:v>
                </c:pt>
                <c:pt idx="214">
                  <c:v>993584.09816595295</c:v>
                </c:pt>
                <c:pt idx="215">
                  <c:v>1008222.4721138856</c:v>
                </c:pt>
                <c:pt idx="216">
                  <c:v>1021784.5605435479</c:v>
                </c:pt>
                <c:pt idx="217">
                  <c:v>1032998.1013073965</c:v>
                </c:pt>
                <c:pt idx="218">
                  <c:v>1041908.319780606</c:v>
                </c:pt>
                <c:pt idx="219">
                  <c:v>1051198.4314054078</c:v>
                </c:pt>
                <c:pt idx="220">
                  <c:v>1055628.6363492094</c:v>
                </c:pt>
                <c:pt idx="221">
                  <c:v>1059196.6225485574</c:v>
                </c:pt>
                <c:pt idx="222">
                  <c:v>1059296.0577001483</c:v>
                </c:pt>
                <c:pt idx="223">
                  <c:v>1059918.5996909444</c:v>
                </c:pt>
                <c:pt idx="224">
                  <c:v>1055812.3885884956</c:v>
                </c:pt>
                <c:pt idx="225">
                  <c:v>1053604.0573216844</c:v>
                </c:pt>
                <c:pt idx="226">
                  <c:v>1044075.7157823776</c:v>
                </c:pt>
                <c:pt idx="227">
                  <c:v>1037807.9669744658</c:v>
                </c:pt>
                <c:pt idx="228">
                  <c:v>1026897.3932859523</c:v>
                </c:pt>
                <c:pt idx="229">
                  <c:v>1016639.5725125843</c:v>
                </c:pt>
                <c:pt idx="230">
                  <c:v>1000445.5595376855</c:v>
                </c:pt>
                <c:pt idx="231">
                  <c:v>987564.90223213634</c:v>
                </c:pt>
                <c:pt idx="232">
                  <c:v>971404.13294174313</c:v>
                </c:pt>
                <c:pt idx="233">
                  <c:v>954608.77929577767</c:v>
                </c:pt>
                <c:pt idx="234">
                  <c:v>933220.34868190275</c:v>
                </c:pt>
                <c:pt idx="235">
                  <c:v>916479.34389546164</c:v>
                </c:pt>
                <c:pt idx="236">
                  <c:v>893823.25208279118</c:v>
                </c:pt>
                <c:pt idx="237">
                  <c:v>873169.05846843973</c:v>
                </c:pt>
                <c:pt idx="238">
                  <c:v>850550.7328775099</c:v>
                </c:pt>
                <c:pt idx="239">
                  <c:v>827281.24029413436</c:v>
                </c:pt>
                <c:pt idx="240">
                  <c:v>803351.53564148862</c:v>
                </c:pt>
                <c:pt idx="241">
                  <c:v>778751.06633385329</c:v>
                </c:pt>
                <c:pt idx="242">
                  <c:v>754788.27481577126</c:v>
                </c:pt>
                <c:pt idx="243">
                  <c:v>730130.59844182152</c:v>
                </c:pt>
                <c:pt idx="244">
                  <c:v>704764.46959992242</c:v>
                </c:pt>
                <c:pt idx="245">
                  <c:v>678674.81316407397</c:v>
                </c:pt>
                <c:pt idx="246">
                  <c:v>654882.20235253405</c:v>
                </c:pt>
                <c:pt idx="247">
                  <c:v>628882.30563843483</c:v>
                </c:pt>
                <c:pt idx="248">
                  <c:v>604090.64099302981</c:v>
                </c:pt>
                <c:pt idx="249">
                  <c:v>578905.57047016069</c:v>
                </c:pt>
                <c:pt idx="250">
                  <c:v>554365.40595626179</c:v>
                </c:pt>
                <c:pt idx="251">
                  <c:v>530056.05728898</c:v>
                </c:pt>
                <c:pt idx="252">
                  <c:v>506223.38407597539</c:v>
                </c:pt>
                <c:pt idx="253">
                  <c:v>482717.09516142169</c:v>
                </c:pt>
                <c:pt idx="254">
                  <c:v>459518.79889271647</c:v>
                </c:pt>
                <c:pt idx="255">
                  <c:v>437006.10362983897</c:v>
                </c:pt>
                <c:pt idx="256">
                  <c:v>415160.76847142156</c:v>
                </c:pt>
                <c:pt idx="257">
                  <c:v>393700.75350946817</c:v>
                </c:pt>
                <c:pt idx="258">
                  <c:v>372872.21985430497</c:v>
                </c:pt>
                <c:pt idx="259">
                  <c:v>352921.63011886948</c:v>
                </c:pt>
                <c:pt idx="260">
                  <c:v>333303.74839344481</c:v>
                </c:pt>
                <c:pt idx="261">
                  <c:v>314529.74080502213</c:v>
                </c:pt>
                <c:pt idx="262">
                  <c:v>296319.07495821302</c:v>
                </c:pt>
                <c:pt idx="263">
                  <c:v>279051.77123284119</c:v>
                </c:pt>
                <c:pt idx="264">
                  <c:v>262316.30223768775</c:v>
                </c:pt>
                <c:pt idx="265">
                  <c:v>246097.59284764351</c:v>
                </c:pt>
                <c:pt idx="266">
                  <c:v>264845.98588499875</c:v>
                </c:pt>
                <c:pt idx="267">
                  <c:v>87630.460049407979</c:v>
                </c:pt>
                <c:pt idx="268">
                  <c:v>293292.23926283931</c:v>
                </c:pt>
                <c:pt idx="269">
                  <c:v>290880.21925351233</c:v>
                </c:pt>
                <c:pt idx="270">
                  <c:v>24669.192589620914</c:v>
                </c:pt>
                <c:pt idx="271">
                  <c:v>286659.18423722155</c:v>
                </c:pt>
                <c:pt idx="272">
                  <c:v>20749.66007448619</c:v>
                </c:pt>
                <c:pt idx="273">
                  <c:v>283041.15422324871</c:v>
                </c:pt>
                <c:pt idx="274">
                  <c:v>-8976.9183538857142</c:v>
                </c:pt>
                <c:pt idx="275">
                  <c:v>187560.80075699033</c:v>
                </c:pt>
                <c:pt idx="276">
                  <c:v>106988.9618800787</c:v>
                </c:pt>
                <c:pt idx="277">
                  <c:v>105752.80162531255</c:v>
                </c:pt>
                <c:pt idx="278">
                  <c:v>104622.16724594397</c:v>
                </c:pt>
                <c:pt idx="279">
                  <c:v>90392.033284202233</c:v>
                </c:pt>
                <c:pt idx="280">
                  <c:v>76252.350072807691</c:v>
                </c:pt>
                <c:pt idx="281">
                  <c:v>75393.067944488605</c:v>
                </c:pt>
                <c:pt idx="282">
                  <c:v>74609.161441462435</c:v>
                </c:pt>
                <c:pt idx="283">
                  <c:v>60695.60510593986</c:v>
                </c:pt>
                <c:pt idx="284">
                  <c:v>73252.40018622682</c:v>
                </c:pt>
                <c:pt idx="285">
                  <c:v>33064.46906065123</c:v>
                </c:pt>
                <c:pt idx="286">
                  <c:v>58931.815474131974</c:v>
                </c:pt>
                <c:pt idx="287">
                  <c:v>58449.411472267755</c:v>
                </c:pt>
                <c:pt idx="288">
                  <c:v>31617.257055066439</c:v>
                </c:pt>
                <c:pt idx="289">
                  <c:v>31225.303803552371</c:v>
                </c:pt>
                <c:pt idx="290">
                  <c:v>44068.526259942104</c:v>
                </c:pt>
                <c:pt idx="291">
                  <c:v>30546.923175934564</c:v>
                </c:pt>
                <c:pt idx="292">
                  <c:v>17055.470342038505</c:v>
                </c:pt>
                <c:pt idx="293">
                  <c:v>43194.169006569464</c:v>
                </c:pt>
                <c:pt idx="294">
                  <c:v>16557.991215119284</c:v>
                </c:pt>
                <c:pt idx="295">
                  <c:v>24269.954738977038</c:v>
                </c:pt>
                <c:pt idx="296">
                  <c:v>18801.013005141238</c:v>
                </c:pt>
                <c:pt idx="297">
                  <c:v>18632.171604489205</c:v>
                </c:pt>
                <c:pt idx="298">
                  <c:v>17160.917808128463</c:v>
                </c:pt>
                <c:pt idx="299">
                  <c:v>14385.744103553314</c:v>
                </c:pt>
                <c:pt idx="300">
                  <c:v>14265.143103087381</c:v>
                </c:pt>
                <c:pt idx="301">
                  <c:v>11517.104623616986</c:v>
                </c:pt>
                <c:pt idx="302">
                  <c:v>12741.126369023321</c:v>
                </c:pt>
                <c:pt idx="303">
                  <c:v>10015.700577139605</c:v>
                </c:pt>
                <c:pt idx="304">
                  <c:v>8619.8224060703287</c:v>
                </c:pt>
                <c:pt idx="305">
                  <c:v>-373073.25023658684</c:v>
                </c:pt>
                <c:pt idx="306">
                  <c:v>435898.83671475225</c:v>
                </c:pt>
                <c:pt idx="307">
                  <c:v>1453.5000954139446</c:v>
                </c:pt>
                <c:pt idx="308">
                  <c:v>1453.5000945456957</c:v>
                </c:pt>
                <c:pt idx="309">
                  <c:v>1453.5001215135262</c:v>
                </c:pt>
                <c:pt idx="310">
                  <c:v>1453.5001750270837</c:v>
                </c:pt>
                <c:pt idx="311">
                  <c:v>1453.5001891215418</c:v>
                </c:pt>
                <c:pt idx="312">
                  <c:v>1453.5002694521786</c:v>
                </c:pt>
                <c:pt idx="313">
                  <c:v>1453.500297264216</c:v>
                </c:pt>
                <c:pt idx="314">
                  <c:v>1453.5004046380591</c:v>
                </c:pt>
                <c:pt idx="315">
                  <c:v>1453.5004860541048</c:v>
                </c:pt>
                <c:pt idx="316">
                  <c:v>1453.5005416028046</c:v>
                </c:pt>
                <c:pt idx="317">
                  <c:v>1453.5009278801454</c:v>
                </c:pt>
                <c:pt idx="318">
                  <c:v>1453.5008134067027</c:v>
                </c:pt>
                <c:pt idx="319">
                  <c:v>1453.5012148337598</c:v>
                </c:pt>
                <c:pt idx="320">
                  <c:v>1453.5013535170694</c:v>
                </c:pt>
                <c:pt idx="321">
                  <c:v>1453.5018898586554</c:v>
                </c:pt>
                <c:pt idx="322">
                  <c:v>1453.5021642102495</c:v>
                </c:pt>
                <c:pt idx="323">
                  <c:v>1453.5028371246276</c:v>
                </c:pt>
                <c:pt idx="324">
                  <c:v>1453.5032491042723</c:v>
                </c:pt>
                <c:pt idx="325">
                  <c:v>1453.504192902966</c:v>
                </c:pt>
                <c:pt idx="326">
                  <c:v>1453.5055375257116</c:v>
                </c:pt>
                <c:pt idx="327">
                  <c:v>1453.5053037262039</c:v>
                </c:pt>
                <c:pt idx="328">
                  <c:v>1453.5081129618502</c:v>
                </c:pt>
                <c:pt idx="329">
                  <c:v>1453.5107991923171</c:v>
                </c:pt>
                <c:pt idx="330">
                  <c:v>1453.5095359752465</c:v>
                </c:pt>
                <c:pt idx="331">
                  <c:v>1453.5162063260379</c:v>
                </c:pt>
                <c:pt idx="332">
                  <c:v>1453.5162922542509</c:v>
                </c:pt>
                <c:pt idx="333">
                  <c:v>1453.521678282797</c:v>
                </c:pt>
                <c:pt idx="334">
                  <c:v>1453.5257679289973</c:v>
                </c:pt>
                <c:pt idx="335">
                  <c:v>1453.5325272230268</c:v>
                </c:pt>
                <c:pt idx="336">
                  <c:v>1453.5380021948106</c:v>
                </c:pt>
                <c:pt idx="337">
                  <c:v>1453.5488013871277</c:v>
                </c:pt>
                <c:pt idx="338">
                  <c:v>1453.5517318346206</c:v>
                </c:pt>
                <c:pt idx="339">
                  <c:v>1453.5811296185038</c:v>
                </c:pt>
                <c:pt idx="340">
                  <c:v>1453.5683617716729</c:v>
                </c:pt>
                <c:pt idx="341">
                  <c:v>1453.6216944277562</c:v>
                </c:pt>
                <c:pt idx="342">
                  <c:v>1453.6091376326756</c:v>
                </c:pt>
                <c:pt idx="343">
                  <c:v>1453.6627265658849</c:v>
                </c:pt>
                <c:pt idx="344">
                  <c:v>1453.6636762987634</c:v>
                </c:pt>
                <c:pt idx="345">
                  <c:v>1453.7308320604316</c:v>
                </c:pt>
                <c:pt idx="346">
                  <c:v>1453.7586290228528</c:v>
                </c:pt>
                <c:pt idx="347">
                  <c:v>1453.826327489023</c:v>
                </c:pt>
                <c:pt idx="348">
                  <c:v>1453.8811827327372</c:v>
                </c:pt>
                <c:pt idx="349">
                  <c:v>1453.9760751563263</c:v>
                </c:pt>
                <c:pt idx="350">
                  <c:v>1454.0714952092924</c:v>
                </c:pt>
                <c:pt idx="351">
                  <c:v>1454.0487031883904</c:v>
                </c:pt>
                <c:pt idx="352">
                  <c:v>1454.3170247325627</c:v>
                </c:pt>
                <c:pt idx="353">
                  <c:v>1454.5862507842382</c:v>
                </c:pt>
                <c:pt idx="354">
                  <c:v>1454.4605320821845</c:v>
                </c:pt>
                <c:pt idx="355">
                  <c:v>1454.9961199117747</c:v>
                </c:pt>
                <c:pt idx="356">
                  <c:v>1455.0051649868096</c:v>
                </c:pt>
                <c:pt idx="357">
                  <c:v>1455.5440693439125</c:v>
                </c:pt>
                <c:pt idx="358">
                  <c:v>1455.6890842060404</c:v>
                </c:pt>
                <c:pt idx="359">
                  <c:v>1359.8359760100641</c:v>
                </c:pt>
                <c:pt idx="360">
                  <c:v>6.1949502147644092E-4</c:v>
                </c:pt>
              </c:numCache>
            </c:numRef>
          </c:yVal>
          <c:smooth val="1"/>
          <c:extLst>
            <c:ext xmlns:c16="http://schemas.microsoft.com/office/drawing/2014/chart" uri="{C3380CC4-5D6E-409C-BE32-E72D297353CC}">
              <c16:uniqueId val="{00000001-ADD4-4147-8247-75D41630242D}"/>
            </c:ext>
          </c:extLst>
        </c:ser>
        <c:ser>
          <c:idx val="2"/>
          <c:order val="2"/>
          <c:tx>
            <c:v>Inertia Force @ 6000 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(Inlet)'!$AB$3:$AB$363</c:f>
              <c:numCache>
                <c:formatCode>0.00E+00</c:formatCode>
                <c:ptCount val="361"/>
                <c:pt idx="0">
                  <c:v>1461.9292144513306</c:v>
                </c:pt>
                <c:pt idx="1">
                  <c:v>1464.3281287163177</c:v>
                </c:pt>
                <c:pt idx="2">
                  <c:v>1462.5716809971173</c:v>
                </c:pt>
                <c:pt idx="3">
                  <c:v>1471.5167309437459</c:v>
                </c:pt>
                <c:pt idx="4">
                  <c:v>1465.6106497878811</c:v>
                </c:pt>
                <c:pt idx="5">
                  <c:v>1477.5403980750648</c:v>
                </c:pt>
                <c:pt idx="6">
                  <c:v>1474.6205227722603</c:v>
                </c:pt>
                <c:pt idx="7">
                  <c:v>1477.6549690255067</c:v>
                </c:pt>
                <c:pt idx="8">
                  <c:v>1489.6133600503003</c:v>
                </c:pt>
                <c:pt idx="9">
                  <c:v>1489.6992882631321</c:v>
                </c:pt>
                <c:pt idx="10">
                  <c:v>1495.7455680820381</c:v>
                </c:pt>
                <c:pt idx="11">
                  <c:v>1504.7810687790159</c:v>
                </c:pt>
                <c:pt idx="12">
                  <c:v>1516.8088053790771</c:v>
                </c:pt>
                <c:pt idx="13">
                  <c:v>1528.862169691738</c:v>
                </c:pt>
                <c:pt idx="14">
                  <c:v>1520.1492766710041</c:v>
                </c:pt>
                <c:pt idx="15">
                  <c:v>1544.1565094709438</c:v>
                </c:pt>
                <c:pt idx="16">
                  <c:v>1603.8504762820307</c:v>
                </c:pt>
                <c:pt idx="17">
                  <c:v>1544.7444393482126</c:v>
                </c:pt>
                <c:pt idx="18">
                  <c:v>1634.2703144397894</c:v>
                </c:pt>
                <c:pt idx="19">
                  <c:v>1604.9961857864519</c:v>
                </c:pt>
                <c:pt idx="20">
                  <c:v>1664.9464297235372</c:v>
                </c:pt>
                <c:pt idx="21">
                  <c:v>1695.2607420058837</c:v>
                </c:pt>
                <c:pt idx="22">
                  <c:v>1725.6805801636388</c:v>
                </c:pt>
                <c:pt idx="23">
                  <c:v>1756.2210193218648</c:v>
                </c:pt>
                <c:pt idx="24">
                  <c:v>1846.319749165649</c:v>
                </c:pt>
                <c:pt idx="25">
                  <c:v>1877.1466156999818</c:v>
                </c:pt>
                <c:pt idx="26">
                  <c:v>1908.1694588600606</c:v>
                </c:pt>
                <c:pt idx="27">
                  <c:v>2058.248582891053</c:v>
                </c:pt>
                <c:pt idx="28">
                  <c:v>2178.8425265178657</c:v>
                </c:pt>
                <c:pt idx="29">
                  <c:v>2062.0475144057264</c:v>
                </c:pt>
                <c:pt idx="30">
                  <c:v>2361.5726072152502</c:v>
                </c:pt>
                <c:pt idx="31">
                  <c:v>2364.2861297256991</c:v>
                </c:pt>
                <c:pt idx="32">
                  <c:v>2664.5649787881493</c:v>
                </c:pt>
                <c:pt idx="33">
                  <c:v>2668.1830088021511</c:v>
                </c:pt>
                <c:pt idx="34">
                  <c:v>2969.5171166185714</c:v>
                </c:pt>
                <c:pt idx="35">
                  <c:v>2974.3411566372888</c:v>
                </c:pt>
                <c:pt idx="36">
                  <c:v>3574.1450985092019</c:v>
                </c:pt>
                <c:pt idx="37">
                  <c:v>3580.476651033644</c:v>
                </c:pt>
                <c:pt idx="38">
                  <c:v>3884.9765351123633</c:v>
                </c:pt>
                <c:pt idx="39">
                  <c:v>4190.5316779451732</c:v>
                </c:pt>
                <c:pt idx="40">
                  <c:v>4497.2928307826569</c:v>
                </c:pt>
                <c:pt idx="41">
                  <c:v>5399.6368904757492</c:v>
                </c:pt>
                <c:pt idx="42">
                  <c:v>5412.1492442741201</c:v>
                </c:pt>
                <c:pt idx="43">
                  <c:v>6020.8475099303596</c:v>
                </c:pt>
                <c:pt idx="44">
                  <c:v>7225.7316874445369</c:v>
                </c:pt>
                <c:pt idx="45">
                  <c:v>6650.1986969167765</c:v>
                </c:pt>
                <c:pt idx="46">
                  <c:v>7563.0953441498978</c:v>
                </c:pt>
                <c:pt idx="47">
                  <c:v>10558.346272245355</c:v>
                </c:pt>
                <c:pt idx="48">
                  <c:v>7614.3507693483834</c:v>
                </c:pt>
                <c:pt idx="49">
                  <c:v>13588.269987974661</c:v>
                </c:pt>
                <c:pt idx="50">
                  <c:v>10651.812047606096</c:v>
                </c:pt>
                <c:pt idx="51">
                  <c:v>13663.645613265569</c:v>
                </c:pt>
                <c:pt idx="52">
                  <c:v>13708.870988440292</c:v>
                </c:pt>
                <c:pt idx="53">
                  <c:v>19702.387869642433</c:v>
                </c:pt>
                <c:pt idx="54">
                  <c:v>13817.411888859026</c:v>
                </c:pt>
                <c:pt idx="55">
                  <c:v>22797.134623121357</c:v>
                </c:pt>
                <c:pt idx="56">
                  <c:v>22869.495223401664</c:v>
                </c:pt>
                <c:pt idx="57">
                  <c:v>22952.408411220633</c:v>
                </c:pt>
                <c:pt idx="58">
                  <c:v>26017.004914583995</c:v>
                </c:pt>
                <c:pt idx="59">
                  <c:v>32063.284733490094</c:v>
                </c:pt>
                <c:pt idx="60">
                  <c:v>32179.363196437924</c:v>
                </c:pt>
                <c:pt idx="61">
                  <c:v>38252.77824044822</c:v>
                </c:pt>
                <c:pt idx="62">
                  <c:v>47312.399137518718</c:v>
                </c:pt>
                <c:pt idx="63">
                  <c:v>20736.541448636981</c:v>
                </c:pt>
                <c:pt idx="64">
                  <c:v>62519.303191385487</c:v>
                </c:pt>
                <c:pt idx="65">
                  <c:v>62715.279817139824</c:v>
                </c:pt>
                <c:pt idx="66">
                  <c:v>62941.406693018274</c:v>
                </c:pt>
                <c:pt idx="67">
                  <c:v>33486.376538983182</c:v>
                </c:pt>
                <c:pt idx="68">
                  <c:v>93195.418475132741</c:v>
                </c:pt>
                <c:pt idx="69">
                  <c:v>93496.920976293331</c:v>
                </c:pt>
                <c:pt idx="70">
                  <c:v>64132.341572613499</c:v>
                </c:pt>
                <c:pt idx="71">
                  <c:v>94235.602104149337</c:v>
                </c:pt>
                <c:pt idx="72">
                  <c:v>94657.705605775496</c:v>
                </c:pt>
                <c:pt idx="73">
                  <c:v>124836.34176260119</c:v>
                </c:pt>
                <c:pt idx="74">
                  <c:v>125348.89601458647</c:v>
                </c:pt>
                <c:pt idx="75">
                  <c:v>125921.75076678685</c:v>
                </c:pt>
                <c:pt idx="76">
                  <c:v>134784.93813580499</c:v>
                </c:pt>
                <c:pt idx="77">
                  <c:v>162664.24004969723</c:v>
                </c:pt>
                <c:pt idx="78">
                  <c:v>169067.32049545614</c:v>
                </c:pt>
                <c:pt idx="79">
                  <c:v>183214.18826875798</c:v>
                </c:pt>
                <c:pt idx="80">
                  <c:v>198274.10696896302</c:v>
                </c:pt>
                <c:pt idx="81">
                  <c:v>214372.67548121858</c:v>
                </c:pt>
                <c:pt idx="82">
                  <c:v>231457.6469504906</c:v>
                </c:pt>
                <c:pt idx="83">
                  <c:v>249774.3699985579</c:v>
                </c:pt>
                <c:pt idx="84">
                  <c:v>268647.59497524064</c:v>
                </c:pt>
                <c:pt idx="85">
                  <c:v>289423.0139802015</c:v>
                </c:pt>
                <c:pt idx="86">
                  <c:v>310891.3728138486</c:v>
                </c:pt>
                <c:pt idx="87">
                  <c:v>333389.30976266786</c:v>
                </c:pt>
                <c:pt idx="88">
                  <c:v>357521.15130606998</c:v>
                </c:pt>
                <c:pt idx="89">
                  <c:v>382703.22388596949</c:v>
                </c:pt>
                <c:pt idx="90">
                  <c:v>408946.8338461867</c:v>
                </c:pt>
                <c:pt idx="91">
                  <c:v>436857.96592990629</c:v>
                </c:pt>
                <c:pt idx="92">
                  <c:v>465557.49176993535</c:v>
                </c:pt>
                <c:pt idx="93">
                  <c:v>495652.60211939266</c:v>
                </c:pt>
                <c:pt idx="94">
                  <c:v>527453.67616135685</c:v>
                </c:pt>
                <c:pt idx="95">
                  <c:v>559786.13071938162</c:v>
                </c:pt>
                <c:pt idx="96">
                  <c:v>593853.04095620266</c:v>
                </c:pt>
                <c:pt idx="97">
                  <c:v>629074.95434864028</c:v>
                </c:pt>
                <c:pt idx="98">
                  <c:v>664873.17213002383</c:v>
                </c:pt>
                <c:pt idx="99">
                  <c:v>702749.23929677962</c:v>
                </c:pt>
                <c:pt idx="100">
                  <c:v>740639.49472320732</c:v>
                </c:pt>
                <c:pt idx="101">
                  <c:v>780343.65173746133</c:v>
                </c:pt>
                <c:pt idx="102">
                  <c:v>820987.25526100188</c:v>
                </c:pt>
                <c:pt idx="103">
                  <c:v>861696.60397208994</c:v>
                </c:pt>
                <c:pt idx="104">
                  <c:v>903678.08956034668</c:v>
                </c:pt>
                <c:pt idx="105">
                  <c:v>946652.38760093146</c:v>
                </c:pt>
                <c:pt idx="106">
                  <c:v>989152.17363082361</c:v>
                </c:pt>
                <c:pt idx="107">
                  <c:v>1033275.7815637283</c:v>
                </c:pt>
                <c:pt idx="108">
                  <c:v>1076664.3969670518</c:v>
                </c:pt>
                <c:pt idx="109">
                  <c:v>1120525.1652872683</c:v>
                </c:pt>
                <c:pt idx="110">
                  <c:v>1164579.0636015977</c:v>
                </c:pt>
                <c:pt idx="111">
                  <c:v>1207358.6166960325</c:v>
                </c:pt>
                <c:pt idx="112">
                  <c:v>1254229.7992799976</c:v>
                </c:pt>
                <c:pt idx="113">
                  <c:v>1291542.4448955872</c:v>
                </c:pt>
                <c:pt idx="114">
                  <c:v>1335062.39030784</c:v>
                </c:pt>
                <c:pt idx="115">
                  <c:v>1379158.205497528</c:v>
                </c:pt>
                <c:pt idx="116">
                  <c:v>1417904.2116461215</c:v>
                </c:pt>
                <c:pt idx="117">
                  <c:v>1451316.9913904059</c:v>
                </c:pt>
                <c:pt idx="118">
                  <c:v>1494265.7659846894</c:v>
                </c:pt>
                <c:pt idx="119">
                  <c:v>1528934.3036458974</c:v>
                </c:pt>
                <c:pt idx="120">
                  <c:v>1555337.6795021286</c:v>
                </c:pt>
                <c:pt idx="121">
                  <c:v>1594284.3612344596</c:v>
                </c:pt>
                <c:pt idx="122">
                  <c:v>1613097.94088627</c:v>
                </c:pt>
                <c:pt idx="123">
                  <c:v>1647444.0472925452</c:v>
                </c:pt>
                <c:pt idx="124">
                  <c:v>1661670.6192318418</c:v>
                </c:pt>
                <c:pt idx="125">
                  <c:v>1685498.0090559183</c:v>
                </c:pt>
                <c:pt idx="126">
                  <c:v>1698126.7941596515</c:v>
                </c:pt>
                <c:pt idx="127">
                  <c:v>1711444.5124782613</c:v>
                </c:pt>
                <c:pt idx="128">
                  <c:v>1719505.8875298649</c:v>
                </c:pt>
                <c:pt idx="129">
                  <c:v>1719336.7735642658</c:v>
                </c:pt>
                <c:pt idx="130">
                  <c:v>1722815.6634410848</c:v>
                </c:pt>
                <c:pt idx="131">
                  <c:v>1715076.3509324398</c:v>
                </c:pt>
                <c:pt idx="132">
                  <c:v>1705023.1831504412</c:v>
                </c:pt>
                <c:pt idx="133">
                  <c:v>1689669.9542379186</c:v>
                </c:pt>
                <c:pt idx="134">
                  <c:v>1674942.3430164428</c:v>
                </c:pt>
                <c:pt idx="135">
                  <c:v>1642993.9674536705</c:v>
                </c:pt>
                <c:pt idx="136">
                  <c:v>1617574.2757129576</c:v>
                </c:pt>
                <c:pt idx="137">
                  <c:v>1580827.8406852311</c:v>
                </c:pt>
                <c:pt idx="138">
                  <c:v>1544613.5575737553</c:v>
                </c:pt>
                <c:pt idx="139">
                  <c:v>1494044.1149738701</c:v>
                </c:pt>
                <c:pt idx="140">
                  <c:v>1446914.6394908826</c:v>
                </c:pt>
                <c:pt idx="141">
                  <c:v>1388330.2821604311</c:v>
                </c:pt>
                <c:pt idx="142">
                  <c:v>1333109.0088087977</c:v>
                </c:pt>
                <c:pt idx="143">
                  <c:v>1263380.3172080705</c:v>
                </c:pt>
                <c:pt idx="144">
                  <c:v>1193957.650642632</c:v>
                </c:pt>
                <c:pt idx="145">
                  <c:v>1118848.9997499874</c:v>
                </c:pt>
                <c:pt idx="146">
                  <c:v>1040975.7473419207</c:v>
                </c:pt>
                <c:pt idx="147">
                  <c:v>954342.86902442342</c:v>
                </c:pt>
                <c:pt idx="148">
                  <c:v>873751.74798946455</c:v>
                </c:pt>
                <c:pt idx="149">
                  <c:v>775374.54542465787</c:v>
                </c:pt>
                <c:pt idx="150">
                  <c:v>688866.79064429551</c:v>
                </c:pt>
                <c:pt idx="151">
                  <c:v>584452.35333588207</c:v>
                </c:pt>
                <c:pt idx="152">
                  <c:v>491783.74778784846</c:v>
                </c:pt>
                <c:pt idx="153">
                  <c:v>384052.959386601</c:v>
                </c:pt>
                <c:pt idx="154">
                  <c:v>284967.22594179783</c:v>
                </c:pt>
                <c:pt idx="155">
                  <c:v>176630.41751434212</c:v>
                </c:pt>
                <c:pt idx="156">
                  <c:v>76804.495430877199</c:v>
                </c:pt>
                <c:pt idx="157">
                  <c:v>-35377.800980651751</c:v>
                </c:pt>
                <c:pt idx="158">
                  <c:v>-139183.37965753139</c:v>
                </c:pt>
                <c:pt idx="159">
                  <c:v>-243596.48587623565</c:v>
                </c:pt>
                <c:pt idx="160">
                  <c:v>-345712.31945547462</c:v>
                </c:pt>
                <c:pt idx="161">
                  <c:v>-451539.47240463761</c:v>
                </c:pt>
                <c:pt idx="162">
                  <c:v>-552229.37557560205</c:v>
                </c:pt>
                <c:pt idx="163">
                  <c:v>-647848.35951692774</c:v>
                </c:pt>
                <c:pt idx="164">
                  <c:v>-741430.87048710138</c:v>
                </c:pt>
                <c:pt idx="165">
                  <c:v>-836008.33970941929</c:v>
                </c:pt>
                <c:pt idx="166">
                  <c:v>-922726.16798799811</c:v>
                </c:pt>
                <c:pt idx="167">
                  <c:v>-1004614.279042393</c:v>
                </c:pt>
                <c:pt idx="168">
                  <c:v>-1078755.8125904191</c:v>
                </c:pt>
                <c:pt idx="169">
                  <c:v>-1157086.5469738452</c:v>
                </c:pt>
                <c:pt idx="170">
                  <c:v>-1221826.4307040824</c:v>
                </c:pt>
                <c:pt idx="171">
                  <c:v>-1281937.096376803</c:v>
                </c:pt>
                <c:pt idx="172">
                  <c:v>-1334488.1160933103</c:v>
                </c:pt>
                <c:pt idx="173">
                  <c:v>-1385459.4391242536</c:v>
                </c:pt>
                <c:pt idx="174">
                  <c:v>-1434884.2307458918</c:v>
                </c:pt>
                <c:pt idx="175">
                  <c:v>-1438227.1877993995</c:v>
                </c:pt>
                <c:pt idx="176">
                  <c:v>-1490594.6438329627</c:v>
                </c:pt>
                <c:pt idx="177">
                  <c:v>-1514743.2299663227</c:v>
                </c:pt>
                <c:pt idx="178">
                  <c:v>-1480991.7891708922</c:v>
                </c:pt>
                <c:pt idx="179">
                  <c:v>-1537911.9329703341</c:v>
                </c:pt>
                <c:pt idx="180">
                  <c:v>-1536932.0498426822</c:v>
                </c:pt>
                <c:pt idx="181">
                  <c:v>-1448370.982754261</c:v>
                </c:pt>
                <c:pt idx="182">
                  <c:v>-1509919.1899477001</c:v>
                </c:pt>
                <c:pt idx="183">
                  <c:v>-1463043.0727106682</c:v>
                </c:pt>
                <c:pt idx="184">
                  <c:v>-1408791.2260453959</c:v>
                </c:pt>
                <c:pt idx="185">
                  <c:v>-1376849.3295191186</c:v>
                </c:pt>
                <c:pt idx="186">
                  <c:v>-1325591.4026921003</c:v>
                </c:pt>
                <c:pt idx="187">
                  <c:v>-1275795.7629928996</c:v>
                </c:pt>
                <c:pt idx="188">
                  <c:v>-1209605.4758081366</c:v>
                </c:pt>
                <c:pt idx="189">
                  <c:v>-1144817.1752532201</c:v>
                </c:pt>
                <c:pt idx="190">
                  <c:v>-1069507.1430915182</c:v>
                </c:pt>
                <c:pt idx="191">
                  <c:v>-989578.44545305474</c:v>
                </c:pt>
                <c:pt idx="192">
                  <c:v>-907956.98769391701</c:v>
                </c:pt>
                <c:pt idx="193">
                  <c:v>-818652.26795252459</c:v>
                </c:pt>
                <c:pt idx="194">
                  <c:v>-724585.66904971027</c:v>
                </c:pt>
                <c:pt idx="195">
                  <c:v>-631645.18198761204</c:v>
                </c:pt>
                <c:pt idx="196">
                  <c:v>-530860.1291068329</c:v>
                </c:pt>
                <c:pt idx="197">
                  <c:v>-428115.48639298114</c:v>
                </c:pt>
                <c:pt idx="198">
                  <c:v>-326320.57655496756</c:v>
                </c:pt>
                <c:pt idx="199">
                  <c:v>-222440.95334250666</c:v>
                </c:pt>
                <c:pt idx="200">
                  <c:v>-110471.03977461183</c:v>
                </c:pt>
                <c:pt idx="201">
                  <c:v>-11143.927909756545</c:v>
                </c:pt>
                <c:pt idx="202">
                  <c:v>102349.90438042185</c:v>
                </c:pt>
                <c:pt idx="203">
                  <c:v>206304.72679679154</c:v>
                </c:pt>
                <c:pt idx="204">
                  <c:v>312675.9153388897</c:v>
                </c:pt>
                <c:pt idx="205">
                  <c:v>418558.66982910247</c:v>
                </c:pt>
                <c:pt idx="206">
                  <c:v>518078.56687388581</c:v>
                </c:pt>
                <c:pt idx="207">
                  <c:v>623187.96744946111</c:v>
                </c:pt>
                <c:pt idx="208">
                  <c:v>716124.91022239928</c:v>
                </c:pt>
                <c:pt idx="209">
                  <c:v>814784.0176272078</c:v>
                </c:pt>
                <c:pt idx="210">
                  <c:v>904371.4440344458</c:v>
                </c:pt>
                <c:pt idx="211">
                  <c:v>996836.53539475868</c:v>
                </c:pt>
                <c:pt idx="212">
                  <c:v>1074412.8078383305</c:v>
                </c:pt>
                <c:pt idx="213">
                  <c:v>1157959.9844763847</c:v>
                </c:pt>
                <c:pt idx="214">
                  <c:v>1235647.8128484967</c:v>
                </c:pt>
                <c:pt idx="215">
                  <c:v>1304562.4476952329</c:v>
                </c:pt>
                <c:pt idx="216">
                  <c:v>1370700.4209307428</c:v>
                </c:pt>
                <c:pt idx="217">
                  <c:v>1431140.3497353233</c:v>
                </c:pt>
                <c:pt idx="218">
                  <c:v>1485930.4745091614</c:v>
                </c:pt>
                <c:pt idx="219">
                  <c:v>1541058.2820845861</c:v>
                </c:pt>
                <c:pt idx="220">
                  <c:v>1584681.4599005617</c:v>
                </c:pt>
                <c:pt idx="221">
                  <c:v>1625755.6104891649</c:v>
                </c:pt>
                <c:pt idx="222">
                  <c:v>1658374.6526959268</c:v>
                </c:pt>
                <c:pt idx="223">
                  <c:v>1691486.651491385</c:v>
                </c:pt>
                <c:pt idx="224">
                  <c:v>1713237.2342148812</c:v>
                </c:pt>
                <c:pt idx="225">
                  <c:v>1738512.2047563074</c:v>
                </c:pt>
                <c:pt idx="226">
                  <c:v>1746537.7682191101</c:v>
                </c:pt>
                <c:pt idx="227">
                  <c:v>1761108.5981401224</c:v>
                </c:pt>
                <c:pt idx="228">
                  <c:v>1764414.4927891213</c:v>
                </c:pt>
                <c:pt idx="229">
                  <c:v>1768359.5727408701</c:v>
                </c:pt>
                <c:pt idx="230">
                  <c:v>1758101.7519671568</c:v>
                </c:pt>
                <c:pt idx="231">
                  <c:v>1754452.5131774631</c:v>
                </c:pt>
                <c:pt idx="232">
                  <c:v>1742562.232781047</c:v>
                </c:pt>
                <c:pt idx="233">
                  <c:v>1728382.2173093909</c:v>
                </c:pt>
                <c:pt idx="234">
                  <c:v>1703003.5971159777</c:v>
                </c:pt>
                <c:pt idx="235">
                  <c:v>1687227.3023216175</c:v>
                </c:pt>
                <c:pt idx="236">
                  <c:v>1657281.2720774175</c:v>
                </c:pt>
                <c:pt idx="237">
                  <c:v>1630993.7982636711</c:v>
                </c:pt>
                <c:pt idx="238">
                  <c:v>1599445.458646249</c:v>
                </c:pt>
                <c:pt idx="239">
                  <c:v>1565602.8614176244</c:v>
                </c:pt>
                <c:pt idx="240">
                  <c:v>1529458.4690112397</c:v>
                </c:pt>
                <c:pt idx="241">
                  <c:v>1491003.2363561594</c:v>
                </c:pt>
                <c:pt idx="242">
                  <c:v>1453197.7415901681</c:v>
                </c:pt>
                <c:pt idx="243">
                  <c:v>1413058.7938861272</c:v>
                </c:pt>
                <c:pt idx="244">
                  <c:v>1370574.3331450499</c:v>
                </c:pt>
                <c:pt idx="245">
                  <c:v>1325730.791752263</c:v>
                </c:pt>
                <c:pt idx="246">
                  <c:v>1285346.6952583091</c:v>
                </c:pt>
                <c:pt idx="247">
                  <c:v>1239303.6165506109</c:v>
                </c:pt>
                <c:pt idx="248">
                  <c:v>1195311.872650211</c:v>
                </c:pt>
                <c:pt idx="249">
                  <c:v>1149788.318036146</c:v>
                </c:pt>
                <c:pt idx="250">
                  <c:v>1105092.8223992339</c:v>
                </c:pt>
                <c:pt idx="251">
                  <c:v>1060315.9563714538</c:v>
                </c:pt>
                <c:pt idx="252">
                  <c:v>1016034.0066991929</c:v>
                </c:pt>
                <c:pt idx="253">
                  <c:v>971931.61940849212</c:v>
                </c:pt>
                <c:pt idx="254">
                  <c:v>927990.5535979605</c:v>
                </c:pt>
                <c:pt idx="255">
                  <c:v>885083.75683357893</c:v>
                </c:pt>
                <c:pt idx="256">
                  <c:v>843192.68671141961</c:v>
                </c:pt>
                <c:pt idx="257">
                  <c:v>801704.87618451414</c:v>
                </c:pt>
                <c:pt idx="258">
                  <c:v>761196.61199962068</c:v>
                </c:pt>
                <c:pt idx="259">
                  <c:v>722244.180903745</c:v>
                </c:pt>
                <c:pt idx="260">
                  <c:v>683641.49270916637</c:v>
                </c:pt>
                <c:pt idx="261">
                  <c:v>646559.9648157598</c:v>
                </c:pt>
                <c:pt idx="262">
                  <c:v>610388.33618679061</c:v>
                </c:pt>
                <c:pt idx="263">
                  <c:v>576001.51415412652</c:v>
                </c:pt>
                <c:pt idx="264">
                  <c:v>542492.02911572123</c:v>
                </c:pt>
                <c:pt idx="265">
                  <c:v>509844.50444390054</c:v>
                </c:pt>
                <c:pt idx="266">
                  <c:v>555590.37701451289</c:v>
                </c:pt>
                <c:pt idx="267">
                  <c:v>160064.10887744531</c:v>
                </c:pt>
                <c:pt idx="268">
                  <c:v>626131.39821801416</c:v>
                </c:pt>
                <c:pt idx="269">
                  <c:v>623417.87570750364</c:v>
                </c:pt>
                <c:pt idx="270">
                  <c:v>26779.710097768268</c:v>
                </c:pt>
                <c:pt idx="271">
                  <c:v>618895.33819005382</c:v>
                </c:pt>
                <c:pt idx="272">
                  <c:v>22558.675081464724</c:v>
                </c:pt>
                <c:pt idx="273">
                  <c:v>614975.80567490973</c:v>
                </c:pt>
                <c:pt idx="274">
                  <c:v>-40481.969492532211</c:v>
                </c:pt>
                <c:pt idx="275">
                  <c:v>403680.12720197521</c:v>
                </c:pt>
                <c:pt idx="276">
                  <c:v>223874.62076589168</c:v>
                </c:pt>
                <c:pt idx="277">
                  <c:v>222532.93463572551</c:v>
                </c:pt>
                <c:pt idx="278">
                  <c:v>221296.7743809447</c:v>
                </c:pt>
                <c:pt idx="279">
                  <c:v>190454.83272156501</c:v>
                </c:pt>
                <c:pt idx="280">
                  <c:v>159718.41693758831</c:v>
                </c:pt>
                <c:pt idx="281">
                  <c:v>158783.75918397575</c:v>
                </c:pt>
                <c:pt idx="282">
                  <c:v>157924.47705565862</c:v>
                </c:pt>
                <c:pt idx="283">
                  <c:v>127429.2632726108</c:v>
                </c:pt>
                <c:pt idx="284">
                  <c:v>156432.03967490169</c:v>
                </c:pt>
                <c:pt idx="285">
                  <c:v>66649.887457329925</c:v>
                </c:pt>
                <c:pt idx="286">
                  <c:v>125499.64726516401</c:v>
                </c:pt>
                <c:pt idx="287">
                  <c:v>124956.94276306455</c:v>
                </c:pt>
                <c:pt idx="288">
                  <c:v>65051.924201165632</c:v>
                </c:pt>
                <c:pt idx="289">
                  <c:v>64629.82069953395</c:v>
                </c:pt>
                <c:pt idx="290">
                  <c:v>93949.174728040321</c:v>
                </c:pt>
                <c:pt idx="291">
                  <c:v>63876.064446626391</c:v>
                </c:pt>
                <c:pt idx="292">
                  <c:v>33848.179540376012</c:v>
                </c:pt>
                <c:pt idx="293">
                  <c:v>92984.366724321881</c:v>
                </c:pt>
                <c:pt idx="294">
                  <c:v>33290.399913225541</c:v>
                </c:pt>
                <c:pt idx="295">
                  <c:v>50891.057405365704</c:v>
                </c:pt>
                <c:pt idx="296">
                  <c:v>38795.482742544082</c:v>
                </c:pt>
                <c:pt idx="297">
                  <c:v>38608.551191821905</c:v>
                </c:pt>
                <c:pt idx="298">
                  <c:v>35468.579063167839</c:v>
                </c:pt>
                <c:pt idx="299">
                  <c:v>29375.566356582167</c:v>
                </c:pt>
                <c:pt idx="300">
                  <c:v>29241.397743563401</c:v>
                </c:pt>
                <c:pt idx="301">
                  <c:v>23178.535287094113</c:v>
                </c:pt>
                <c:pt idx="302">
                  <c:v>26042.6326271832</c:v>
                </c:pt>
                <c:pt idx="303">
                  <c:v>20003.89037080565</c:v>
                </c:pt>
                <c:pt idx="304">
                  <c:v>16948.338942478586</c:v>
                </c:pt>
                <c:pt idx="305">
                  <c:v>-841783.81448757683</c:v>
                </c:pt>
                <c:pt idx="306">
                  <c:v>979451.47921965283</c:v>
                </c:pt>
                <c:pt idx="307">
                  <c:v>1453.500212263325</c:v>
                </c:pt>
                <c:pt idx="308">
                  <c:v>1453.5002096374146</c:v>
                </c:pt>
                <c:pt idx="309">
                  <c:v>1453.500269512283</c:v>
                </c:pt>
                <c:pt idx="310">
                  <c:v>1453.5003889152918</c:v>
                </c:pt>
                <c:pt idx="311">
                  <c:v>1453.5004193200548</c:v>
                </c:pt>
                <c:pt idx="312">
                  <c:v>1453.5005984773309</c:v>
                </c:pt>
                <c:pt idx="313">
                  <c:v>1453.5006590004296</c:v>
                </c:pt>
                <c:pt idx="314">
                  <c:v>1453.5008980928744</c:v>
                </c:pt>
                <c:pt idx="315">
                  <c:v>1453.5010780943576</c:v>
                </c:pt>
                <c:pt idx="316">
                  <c:v>1453.5011991254796</c:v>
                </c:pt>
                <c:pt idx="317">
                  <c:v>1453.5020634819884</c:v>
                </c:pt>
                <c:pt idx="318">
                  <c:v>1453.5017994118255</c:v>
                </c:pt>
                <c:pt idx="319">
                  <c:v>1453.5026951228303</c:v>
                </c:pt>
                <c:pt idx="320">
                  <c:v>1453.5029975121965</c:v>
                </c:pt>
                <c:pt idx="321">
                  <c:v>1453.5041925975429</c:v>
                </c:pt>
                <c:pt idx="322">
                  <c:v>1453.5047949642562</c:v>
                </c:pt>
                <c:pt idx="323">
                  <c:v>1453.5062907807051</c:v>
                </c:pt>
                <c:pt idx="324">
                  <c:v>1453.5071947830288</c:v>
                </c:pt>
                <c:pt idx="325">
                  <c:v>1453.5092904034193</c:v>
                </c:pt>
                <c:pt idx="326">
                  <c:v>1453.5122809810589</c:v>
                </c:pt>
                <c:pt idx="327">
                  <c:v>1453.5117108751131</c:v>
                </c:pt>
                <c:pt idx="328">
                  <c:v>1453.5179805506434</c:v>
                </c:pt>
                <c:pt idx="329">
                  <c:v>1453.5239589923997</c:v>
                </c:pt>
                <c:pt idx="330">
                  <c:v>1453.5210330870468</c:v>
                </c:pt>
                <c:pt idx="331">
                  <c:v>1453.535946026162</c:v>
                </c:pt>
                <c:pt idx="332">
                  <c:v>1453.5360138642247</c:v>
                </c:pt>
                <c:pt idx="333">
                  <c:v>1453.5479843153496</c:v>
                </c:pt>
                <c:pt idx="334">
                  <c:v>1453.5570017258965</c:v>
                </c:pt>
                <c:pt idx="335">
                  <c:v>1453.5719855180996</c:v>
                </c:pt>
                <c:pt idx="336">
                  <c:v>1453.5840268223121</c:v>
                </c:pt>
                <c:pt idx="337">
                  <c:v>1453.607988829737</c:v>
                </c:pt>
                <c:pt idx="338">
                  <c:v>1453.6141662631437</c:v>
                </c:pt>
                <c:pt idx="339">
                  <c:v>1453.679820581561</c:v>
                </c:pt>
                <c:pt idx="340">
                  <c:v>1453.6504560021572</c:v>
                </c:pt>
                <c:pt idx="341">
                  <c:v>1453.7697384099042</c:v>
                </c:pt>
                <c:pt idx="342">
                  <c:v>1453.7405396568763</c:v>
                </c:pt>
                <c:pt idx="343">
                  <c:v>1453.8600331163736</c:v>
                </c:pt>
                <c:pt idx="344">
                  <c:v>1453.8608019477517</c:v>
                </c:pt>
                <c:pt idx="345">
                  <c:v>1454.0103082170303</c:v>
                </c:pt>
                <c:pt idx="346">
                  <c:v>1454.0708614659698</c:v>
                </c:pt>
                <c:pt idx="347">
                  <c:v>1454.2208049138753</c:v>
                </c:pt>
                <c:pt idx="348">
                  <c:v>1454.3413234818768</c:v>
                </c:pt>
                <c:pt idx="349">
                  <c:v>1454.5513377747197</c:v>
                </c:pt>
                <c:pt idx="350">
                  <c:v>1454.7617741710646</c:v>
                </c:pt>
                <c:pt idx="351">
                  <c:v>1454.705336431266</c:v>
                </c:pt>
                <c:pt idx="352">
                  <c:v>1455.3031806068802</c:v>
                </c:pt>
                <c:pt idx="353">
                  <c:v>1455.9016277874971</c:v>
                </c:pt>
                <c:pt idx="354">
                  <c:v>1455.6096402572168</c:v>
                </c:pt>
                <c:pt idx="355">
                  <c:v>1456.8044241009418</c:v>
                </c:pt>
                <c:pt idx="356">
                  <c:v>1456.8118109122204</c:v>
                </c:pt>
                <c:pt idx="357">
                  <c:v>1458.009308278456</c:v>
                </c:pt>
                <c:pt idx="358">
                  <c:v>1458.3171246900479</c:v>
                </c:pt>
                <c:pt idx="359">
                  <c:v>1242.6259984446424</c:v>
                </c:pt>
                <c:pt idx="360">
                  <c:v>1453.5930506241521</c:v>
                </c:pt>
              </c:numCache>
            </c:numRef>
          </c:yVal>
          <c:smooth val="1"/>
          <c:extLst>
            <c:ext xmlns:c16="http://schemas.microsoft.com/office/drawing/2014/chart" uri="{C3380CC4-5D6E-409C-BE32-E72D297353CC}">
              <c16:uniqueId val="{00000002-ADD4-4147-8247-75D41630242D}"/>
            </c:ext>
          </c:extLst>
        </c:ser>
        <c:ser>
          <c:idx val="3"/>
          <c:order val="3"/>
          <c:tx>
            <c:v>Inertia Force @ 8000 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(Inlet)'!$AC$3:$AC$363</c:f>
              <c:numCache>
                <c:formatCode>0.00E+00</c:formatCode>
                <c:ptCount val="361"/>
                <c:pt idx="0">
                  <c:v>1468.3996769256464</c:v>
                </c:pt>
                <c:pt idx="1">
                  <c:v>1472.6472947547236</c:v>
                </c:pt>
                <c:pt idx="2">
                  <c:v>1469.5043193624556</c:v>
                </c:pt>
                <c:pt idx="3">
                  <c:v>1485.3820076744225</c:v>
                </c:pt>
                <c:pt idx="4">
                  <c:v>1474.8541676083323</c:v>
                </c:pt>
                <c:pt idx="5">
                  <c:v>1496.0274337159672</c:v>
                </c:pt>
                <c:pt idx="6">
                  <c:v>1490.7966789580496</c:v>
                </c:pt>
                <c:pt idx="7">
                  <c:v>1496.1420046664089</c:v>
                </c:pt>
                <c:pt idx="8">
                  <c:v>1517.3439135116537</c:v>
                </c:pt>
                <c:pt idx="9">
                  <c:v>1517.4298417244854</c:v>
                </c:pt>
                <c:pt idx="10">
                  <c:v>1528.0978804536171</c:v>
                </c:pt>
                <c:pt idx="11">
                  <c:v>1544.066019515933</c:v>
                </c:pt>
                <c:pt idx="12">
                  <c:v>1565.3372739364452</c:v>
                </c:pt>
                <c:pt idx="13">
                  <c:v>1586.6341560695575</c:v>
                </c:pt>
                <c:pt idx="14">
                  <c:v>1570.9886246834842</c:v>
                </c:pt>
                <c:pt idx="15">
                  <c:v>1613.4828931243285</c:v>
                </c:pt>
                <c:pt idx="16">
                  <c:v>1719.3944490376684</c:v>
                </c:pt>
                <c:pt idx="17">
                  <c:v>1614.0708230015971</c:v>
                </c:pt>
                <c:pt idx="18">
                  <c:v>1772.9230817465566</c:v>
                </c:pt>
                <c:pt idx="19">
                  <c:v>1720.5401585420882</c:v>
                </c:pt>
                <c:pt idx="20">
                  <c:v>1826.7079915814334</c:v>
                </c:pt>
                <c:pt idx="21">
                  <c:v>1880.1310984149054</c:v>
                </c:pt>
                <c:pt idx="22">
                  <c:v>1933.6597311237872</c:v>
                </c:pt>
                <c:pt idx="23">
                  <c:v>1987.3089648331443</c:v>
                </c:pt>
                <c:pt idx="24">
                  <c:v>2146.734078330308</c:v>
                </c:pt>
                <c:pt idx="25">
                  <c:v>2200.6697394157727</c:v>
                </c:pt>
                <c:pt idx="26">
                  <c:v>2254.8013771269743</c:v>
                </c:pt>
                <c:pt idx="27">
                  <c:v>2520.4244739136116</c:v>
                </c:pt>
                <c:pt idx="28">
                  <c:v>2733.4535957449179</c:v>
                </c:pt>
                <c:pt idx="29">
                  <c:v>2524.2234054282922</c:v>
                </c:pt>
                <c:pt idx="30">
                  <c:v>3054.8364437490914</c:v>
                </c:pt>
                <c:pt idx="31">
                  <c:v>3057.5499662595203</c:v>
                </c:pt>
                <c:pt idx="32">
                  <c:v>3588.91676083326</c:v>
                </c:pt>
                <c:pt idx="33">
                  <c:v>3592.5347908472886</c:v>
                </c:pt>
                <c:pt idx="34">
                  <c:v>4124.9568441749179</c:v>
                </c:pt>
                <c:pt idx="35">
                  <c:v>4129.7808841937085</c:v>
                </c:pt>
                <c:pt idx="36">
                  <c:v>5191.7607170881402</c:v>
                </c:pt>
                <c:pt idx="37">
                  <c:v>5198.0922696125826</c:v>
                </c:pt>
                <c:pt idx="38">
                  <c:v>5733.680099202571</c:v>
                </c:pt>
                <c:pt idx="39">
                  <c:v>6270.3231875466636</c:v>
                </c:pt>
                <c:pt idx="40">
                  <c:v>6808.1722858954436</c:v>
                </c:pt>
                <c:pt idx="41">
                  <c:v>8403.7801821223438</c:v>
                </c:pt>
                <c:pt idx="42">
                  <c:v>8416.2925359207693</c:v>
                </c:pt>
                <c:pt idx="43">
                  <c:v>9487.1666925995196</c:v>
                </c:pt>
                <c:pt idx="44">
                  <c:v>11616.40265215872</c:v>
                </c:pt>
                <c:pt idx="45">
                  <c:v>10578.693770608796</c:v>
                </c:pt>
                <c:pt idx="46">
                  <c:v>12184.854254375177</c:v>
                </c:pt>
                <c:pt idx="47">
                  <c:v>17490.98463758357</c:v>
                </c:pt>
                <c:pt idx="48">
                  <c:v>12236.109679574145</c:v>
                </c:pt>
                <c:pt idx="49">
                  <c:v>22831.787808425808</c:v>
                </c:pt>
                <c:pt idx="50">
                  <c:v>17584.450412944258</c:v>
                </c:pt>
                <c:pt idx="51">
                  <c:v>22907.163433716662</c:v>
                </c:pt>
                <c:pt idx="52">
                  <c:v>22952.388808891494</c:v>
                </c:pt>
                <c:pt idx="53">
                  <c:v>33567.664600319185</c:v>
                </c:pt>
                <c:pt idx="54">
                  <c:v>23060.92970931001</c:v>
                </c:pt>
                <c:pt idx="55">
                  <c:v>38973.290808910562</c:v>
                </c:pt>
                <c:pt idx="56">
                  <c:v>39045.651409191611</c:v>
                </c:pt>
                <c:pt idx="57">
                  <c:v>39128.564597009718</c:v>
                </c:pt>
                <c:pt idx="58">
                  <c:v>44504.040555486179</c:v>
                </c:pt>
                <c:pt idx="59">
                  <c:v>55172.079284618041</c:v>
                </c:pt>
                <c:pt idx="60">
                  <c:v>55288.15774756566</c:v>
                </c:pt>
                <c:pt idx="61">
                  <c:v>65983.331701801289</c:v>
                </c:pt>
                <c:pt idx="62">
                  <c:v>81975.590964209783</c:v>
                </c:pt>
                <c:pt idx="63">
                  <c:v>34601.818179315553</c:v>
                </c:pt>
                <c:pt idx="64">
                  <c:v>108736.89229364053</c:v>
                </c:pt>
                <c:pt idx="65">
                  <c:v>108932.86891939315</c:v>
                </c:pt>
                <c:pt idx="66">
                  <c:v>109158.9957952759</c:v>
                </c:pt>
                <c:pt idx="67">
                  <c:v>56595.171090110707</c:v>
                </c:pt>
                <c:pt idx="68">
                  <c:v>162521.8021285166</c:v>
                </c:pt>
                <c:pt idx="69">
                  <c:v>162823.30462967462</c:v>
                </c:pt>
                <c:pt idx="70">
                  <c:v>110349.93067486939</c:v>
                </c:pt>
                <c:pt idx="71">
                  <c:v>163561.98575753404</c:v>
                </c:pt>
                <c:pt idx="72">
                  <c:v>163984.08925915763</c:v>
                </c:pt>
                <c:pt idx="73">
                  <c:v>217271.51996711129</c:v>
                </c:pt>
                <c:pt idx="74">
                  <c:v>217784.07421910172</c:v>
                </c:pt>
                <c:pt idx="75">
                  <c:v>218356.9289712935</c:v>
                </c:pt>
                <c:pt idx="76">
                  <c:v>233621.25243098024</c:v>
                </c:pt>
                <c:pt idx="77">
                  <c:v>282645.10135915101</c:v>
                </c:pt>
                <c:pt idx="78">
                  <c:v>293438.85276962729</c:v>
                </c:pt>
                <c:pt idx="79">
                  <c:v>317938.46050183376</c:v>
                </c:pt>
                <c:pt idx="80">
                  <c:v>343998.16540837445</c:v>
                </c:pt>
                <c:pt idx="81">
                  <c:v>371836.00155260228</c:v>
                </c:pt>
                <c:pt idx="82">
                  <c:v>401353.50449037954</c:v>
                </c:pt>
                <c:pt idx="83">
                  <c:v>432980.89319990104</c:v>
                </c:pt>
                <c:pt idx="84">
                  <c:v>465511.41575629497</c:v>
                </c:pt>
                <c:pt idx="85">
                  <c:v>501330.66001404671</c:v>
                </c:pt>
                <c:pt idx="86">
                  <c:v>538281.91119695222</c:v>
                </c:pt>
                <c:pt idx="87">
                  <c:v>576956.0043315544</c:v>
                </c:pt>
                <c:pt idx="88">
                  <c:v>618419.44178830285</c:v>
                </c:pt>
                <c:pt idx="89">
                  <c:v>661626.37411806977</c:v>
                </c:pt>
                <c:pt idx="90">
                  <c:v>706588.10766469582</c:v>
                </c:pt>
                <c:pt idx="91">
                  <c:v>754372.80306241871</c:v>
                </c:pt>
                <c:pt idx="92">
                  <c:v>803408.06810744212</c:v>
                </c:pt>
                <c:pt idx="93">
                  <c:v>854763.26944388298</c:v>
                </c:pt>
                <c:pt idx="94">
                  <c:v>908979.87420050742</c:v>
                </c:pt>
                <c:pt idx="95">
                  <c:v>963958.94741859171</c:v>
                </c:pt>
                <c:pt idx="96">
                  <c:v>1021827.9160430942</c:v>
                </c:pt>
                <c:pt idx="97">
                  <c:v>1081545.1516597068</c:v>
                </c:pt>
                <c:pt idx="98">
                  <c:v>1142069.7796108297</c:v>
                </c:pt>
                <c:pt idx="99">
                  <c:v>1206058.7846203391</c:v>
                </c:pt>
                <c:pt idx="100">
                  <c:v>1269830.8899440251</c:v>
                </c:pt>
                <c:pt idx="101">
                  <c:v>1336572.3365831384</c:v>
                </c:pt>
                <c:pt idx="102">
                  <c:v>1404715.4056224467</c:v>
                </c:pt>
                <c:pt idx="103">
                  <c:v>1472693.1319039448</c:v>
                </c:pt>
                <c:pt idx="104">
                  <c:v>1542636.2588989879</c:v>
                </c:pt>
                <c:pt idx="105">
                  <c:v>1614034.3742375292</c:v>
                </c:pt>
                <c:pt idx="106">
                  <c:v>1684264.7137287259</c:v>
                </c:pt>
                <c:pt idx="107">
                  <c:v>1757043.2269050824</c:v>
                </c:pt>
                <c:pt idx="108">
                  <c:v>1828162.3957697104</c:v>
                </c:pt>
                <c:pt idx="109">
                  <c:v>1899753.7175512868</c:v>
                </c:pt>
                <c:pt idx="110">
                  <c:v>1971307.0813814802</c:v>
                </c:pt>
                <c:pt idx="111">
                  <c:v>2040199.5723186689</c:v>
                </c:pt>
                <c:pt idx="112">
                  <c:v>2115956.7480916362</c:v>
                </c:pt>
                <c:pt idx="113">
                  <c:v>2174298.3967486378</c:v>
                </c:pt>
                <c:pt idx="114">
                  <c:v>2243238.0161670479</c:v>
                </c:pt>
                <c:pt idx="115">
                  <c:v>2312753.5053630583</c:v>
                </c:pt>
                <c:pt idx="116">
                  <c:v>2372297.4266078426</c:v>
                </c:pt>
                <c:pt idx="117">
                  <c:v>2421886.3625375838</c:v>
                </c:pt>
                <c:pt idx="118">
                  <c:v>2487943.9316835087</c:v>
                </c:pt>
                <c:pt idx="119">
                  <c:v>2538788.6255298443</c:v>
                </c:pt>
                <c:pt idx="120">
                  <c:v>2574435.5192070501</c:v>
                </c:pt>
                <c:pt idx="121">
                  <c:v>2631869.2365800678</c:v>
                </c:pt>
                <c:pt idx="122">
                  <c:v>2652993.6956871087</c:v>
                </c:pt>
                <c:pt idx="123">
                  <c:v>2701205.0788236647</c:v>
                </c:pt>
                <c:pt idx="124">
                  <c:v>2713120.7713085562</c:v>
                </c:pt>
                <c:pt idx="125">
                  <c:v>2741569.9200421036</c:v>
                </c:pt>
                <c:pt idx="126">
                  <c:v>2749576.9462360358</c:v>
                </c:pt>
                <c:pt idx="127">
                  <c:v>2758272.9056446254</c:v>
                </c:pt>
                <c:pt idx="128">
                  <c:v>2757090.762875088</c:v>
                </c:pt>
                <c:pt idx="129">
                  <c:v>2740745.4927243083</c:v>
                </c:pt>
                <c:pt idx="130">
                  <c:v>2730359.1058705151</c:v>
                </c:pt>
                <c:pt idx="131">
                  <c:v>2699510.9988100096</c:v>
                </c:pt>
                <c:pt idx="132">
                  <c:v>2664038.1570226778</c:v>
                </c:pt>
                <c:pt idx="133">
                  <c:v>2618643.4951930433</c:v>
                </c:pt>
                <c:pt idx="134">
                  <c:v>2573874.4510553344</c:v>
                </c:pt>
                <c:pt idx="135">
                  <c:v>2498019.3658451689</c:v>
                </c:pt>
                <c:pt idx="136">
                  <c:v>2433314.7233682931</c:v>
                </c:pt>
                <c:pt idx="137">
                  <c:v>2348039.8197822729</c:v>
                </c:pt>
                <c:pt idx="138">
                  <c:v>2263297.068113823</c:v>
                </c:pt>
                <c:pt idx="139">
                  <c:v>2152644.7596811429</c:v>
                </c:pt>
                <c:pt idx="140">
                  <c:v>2047743.2978201511</c:v>
                </c:pt>
                <c:pt idx="141">
                  <c:v>1922143.4362915442</c:v>
                </c:pt>
                <c:pt idx="142">
                  <c:v>1802217.5381963255</c:v>
                </c:pt>
                <c:pt idx="143">
                  <c:v>1656229.8245780617</c:v>
                </c:pt>
                <c:pt idx="144">
                  <c:v>1510548.1359924478</c:v>
                </c:pt>
                <c:pt idx="145">
                  <c:v>1354558.7041715861</c:v>
                </c:pt>
                <c:pt idx="146">
                  <c:v>1193493.7913796329</c:v>
                </c:pt>
                <c:pt idx="147">
                  <c:v>1016736.6143121186</c:v>
                </c:pt>
                <c:pt idx="148">
                  <c:v>850642.95343826269</c:v>
                </c:pt>
                <c:pt idx="149">
                  <c:v>652897.93430427788</c:v>
                </c:pt>
                <c:pt idx="150">
                  <c:v>476265.8807732389</c:v>
                </c:pt>
                <c:pt idx="151">
                  <c:v>267861.86798562657</c:v>
                </c:pt>
                <c:pt idx="152">
                  <c:v>80447.204777995474</c:v>
                </c:pt>
                <c:pt idx="153">
                  <c:v>-133584.03855834063</c:v>
                </c:pt>
                <c:pt idx="154">
                  <c:v>-332037.58857408143</c:v>
                </c:pt>
                <c:pt idx="155">
                  <c:v>-546674.85193574592</c:v>
                </c:pt>
                <c:pt idx="156">
                  <c:v>-745868.59058882878</c:v>
                </c:pt>
                <c:pt idx="157">
                  <c:v>-966662.22139177588</c:v>
                </c:pt>
                <c:pt idx="158">
                  <c:v>-1172146.4960926245</c:v>
                </c:pt>
                <c:pt idx="159">
                  <c:v>-1378238.2983368363</c:v>
                </c:pt>
                <c:pt idx="160">
                  <c:v>-1579721.9484852541</c:v>
                </c:pt>
                <c:pt idx="161">
                  <c:v>-1787227.7974599246</c:v>
                </c:pt>
                <c:pt idx="162">
                  <c:v>-1984974.6377459371</c:v>
                </c:pt>
                <c:pt idx="163">
                  <c:v>-2173028.7998905303</c:v>
                </c:pt>
                <c:pt idx="164">
                  <c:v>-2356735.6096113808</c:v>
                </c:pt>
                <c:pt idx="165">
                  <c:v>-2541437.3775830558</c:v>
                </c:pt>
                <c:pt idx="166">
                  <c:v>-2711346.8662446421</c:v>
                </c:pt>
                <c:pt idx="167">
                  <c:v>-2871804.8787737824</c:v>
                </c:pt>
                <c:pt idx="168">
                  <c:v>-3017583.6754297651</c:v>
                </c:pt>
                <c:pt idx="169">
                  <c:v>-3169862.5523783565</c:v>
                </c:pt>
                <c:pt idx="170">
                  <c:v>-3296996.1813938692</c:v>
                </c:pt>
                <c:pt idx="171">
                  <c:v>-3414878.8334462438</c:v>
                </c:pt>
                <c:pt idx="172">
                  <c:v>-3518269.2011751747</c:v>
                </c:pt>
                <c:pt idx="173">
                  <c:v>-3617768.9927630927</c:v>
                </c:pt>
                <c:pt idx="174">
                  <c:v>-3713411.3734871345</c:v>
                </c:pt>
                <c:pt idx="175">
                  <c:v>-3725997.8483606828</c:v>
                </c:pt>
                <c:pt idx="176">
                  <c:v>-3824582.8934970899</c:v>
                </c:pt>
                <c:pt idx="177">
                  <c:v>-3871840.2741814312</c:v>
                </c:pt>
                <c:pt idx="178">
                  <c:v>-3814980.0388350198</c:v>
                </c:pt>
                <c:pt idx="179">
                  <c:v>-3918117.7717359848</c:v>
                </c:pt>
                <c:pt idx="180">
                  <c:v>-3917137.8886092133</c:v>
                </c:pt>
                <c:pt idx="181">
                  <c:v>-3759250.4378669672</c:v>
                </c:pt>
                <c:pt idx="182">
                  <c:v>-3867016.2341628084</c:v>
                </c:pt>
                <c:pt idx="183">
                  <c:v>-3780855.166188844</c:v>
                </c:pt>
                <c:pt idx="184">
                  <c:v>-3680385.7304211687</c:v>
                </c:pt>
                <c:pt idx="185">
                  <c:v>-3618402.4009779985</c:v>
                </c:pt>
                <c:pt idx="186">
                  <c:v>-3520926.8850498963</c:v>
                </c:pt>
                <c:pt idx="187">
                  <c:v>-3424913.6562474119</c:v>
                </c:pt>
                <c:pt idx="188">
                  <c:v>-3298640.5032301848</c:v>
                </c:pt>
                <c:pt idx="189">
                  <c:v>-3173769.3368423628</c:v>
                </c:pt>
                <c:pt idx="190">
                  <c:v>-3029132.9210272748</c:v>
                </c:pt>
                <c:pt idx="191">
                  <c:v>-2875256.080824526</c:v>
                </c:pt>
                <c:pt idx="192">
                  <c:v>-2717375.6010478525</c:v>
                </c:pt>
                <c:pt idx="193">
                  <c:v>-2544879.2209212533</c:v>
                </c:pt>
                <c:pt idx="194">
                  <c:v>-2362999.2027249718</c:v>
                </c:pt>
                <c:pt idx="195">
                  <c:v>-2182245.2963685263</c:v>
                </c:pt>
                <c:pt idx="196">
                  <c:v>-1986714.1858270504</c:v>
                </c:pt>
                <c:pt idx="197">
                  <c:v>-1786912.6060001296</c:v>
                </c:pt>
                <c:pt idx="198">
                  <c:v>-1588060.7590468489</c:v>
                </c:pt>
                <c:pt idx="199">
                  <c:v>-1384813.3192641099</c:v>
                </c:pt>
                <c:pt idx="200">
                  <c:v>-1166542.9507609068</c:v>
                </c:pt>
                <c:pt idx="201">
                  <c:v>-970158.90178166353</c:v>
                </c:pt>
                <c:pt idx="202">
                  <c:v>-748053.73510116618</c:v>
                </c:pt>
                <c:pt idx="203">
                  <c:v>-542420.21665972867</c:v>
                </c:pt>
                <c:pt idx="204">
                  <c:v>-332059.45263755205</c:v>
                </c:pt>
                <c:pt idx="205">
                  <c:v>-122187.12266726093</c:v>
                </c:pt>
                <c:pt idx="206">
                  <c:v>76700.590947140357</c:v>
                </c:pt>
                <c:pt idx="207">
                  <c:v>285799.56700345362</c:v>
                </c:pt>
                <c:pt idx="208">
                  <c:v>473482.5674351101</c:v>
                </c:pt>
                <c:pt idx="209">
                  <c:v>671509.49141019629</c:v>
                </c:pt>
                <c:pt idx="210">
                  <c:v>853532.09602202172</c:v>
                </c:pt>
                <c:pt idx="211">
                  <c:v>1040743.245042372</c:v>
                </c:pt>
                <c:pt idx="212">
                  <c:v>1201511.1778691709</c:v>
                </c:pt>
                <c:pt idx="213">
                  <c:v>1372871.7738013521</c:v>
                </c:pt>
                <c:pt idx="214">
                  <c:v>1533751.2625591103</c:v>
                </c:pt>
                <c:pt idx="215">
                  <c:v>1678924.9194227236</c:v>
                </c:pt>
                <c:pt idx="216">
                  <c:v>1819011.0352227387</c:v>
                </c:pt>
                <c:pt idx="217">
                  <c:v>1948777.3476809249</c:v>
                </c:pt>
                <c:pt idx="218">
                  <c:v>2068272.0971974684</c:v>
                </c:pt>
                <c:pt idx="219">
                  <c:v>2188104.5295158182</c:v>
                </c:pt>
                <c:pt idx="220">
                  <c:v>2287188.8142551179</c:v>
                </c:pt>
                <c:pt idx="221">
                  <c:v>2381413.1923111556</c:v>
                </c:pt>
                <c:pt idx="222">
                  <c:v>2460249.8236203212</c:v>
                </c:pt>
                <c:pt idx="223">
                  <c:v>2539579.4115176331</c:v>
                </c:pt>
                <c:pt idx="224">
                  <c:v>2598304.0655229422</c:v>
                </c:pt>
                <c:pt idx="225">
                  <c:v>2662863.9868015219</c:v>
                </c:pt>
                <c:pt idx="226">
                  <c:v>2696309.2242705366</c:v>
                </c:pt>
                <c:pt idx="227">
                  <c:v>2740921.4871078911</c:v>
                </c:pt>
                <c:pt idx="228">
                  <c:v>2765025.2968528615</c:v>
                </c:pt>
                <c:pt idx="229">
                  <c:v>2789768.2919008024</c:v>
                </c:pt>
                <c:pt idx="230">
                  <c:v>2788753.9889473496</c:v>
                </c:pt>
                <c:pt idx="231">
                  <c:v>2798970.0268884869</c:v>
                </c:pt>
                <c:pt idx="232">
                  <c:v>2794012.3848573212</c:v>
                </c:pt>
                <c:pt idx="233">
                  <c:v>2784454.1282959059</c:v>
                </c:pt>
                <c:pt idx="234">
                  <c:v>2754453.7491923622</c:v>
                </c:pt>
                <c:pt idx="235">
                  <c:v>2740988.3338531218</c:v>
                </c:pt>
                <c:pt idx="236">
                  <c:v>2701798.7857884965</c:v>
                </c:pt>
                <c:pt idx="237">
                  <c:v>2668578.6736092791</c:v>
                </c:pt>
                <c:pt idx="238">
                  <c:v>2625475.936715927</c:v>
                </c:pt>
                <c:pt idx="239">
                  <c:v>2577768.0627575708</c:v>
                </c:pt>
                <c:pt idx="240">
                  <c:v>2525447.51416452</c:v>
                </c:pt>
                <c:pt idx="241">
                  <c:v>2468505.2458690279</c:v>
                </c:pt>
                <c:pt idx="242">
                  <c:v>2412212.7154619098</c:v>
                </c:pt>
                <c:pt idx="243">
                  <c:v>2351275.8526616227</c:v>
                </c:pt>
                <c:pt idx="244">
                  <c:v>2285682.5973700034</c:v>
                </c:pt>
                <c:pt idx="245">
                  <c:v>2215419.3819707297</c:v>
                </c:pt>
                <c:pt idx="246">
                  <c:v>2152619.754762033</c:v>
                </c:pt>
                <c:pt idx="247">
                  <c:v>2079308.2984841031</c:v>
                </c:pt>
                <c:pt idx="248">
                  <c:v>2009203.6167409224</c:v>
                </c:pt>
                <c:pt idx="249">
                  <c:v>1935949.5086655526</c:v>
                </c:pt>
                <c:pt idx="250">
                  <c:v>1863754.5475126938</c:v>
                </c:pt>
                <c:pt idx="251">
                  <c:v>1791016.040078141</c:v>
                </c:pt>
                <c:pt idx="252">
                  <c:v>1718772.4489989975</c:v>
                </c:pt>
                <c:pt idx="253">
                  <c:v>1646477.3323559184</c:v>
                </c:pt>
                <c:pt idx="254">
                  <c:v>1574112.449247458</c:v>
                </c:pt>
                <c:pt idx="255">
                  <c:v>1503244.0110762487</c:v>
                </c:pt>
                <c:pt idx="256">
                  <c:v>1433853.47543828</c:v>
                </c:pt>
                <c:pt idx="257">
                  <c:v>1364866.1993955241</c:v>
                </c:pt>
                <c:pt idx="258">
                  <c:v>1297320.6455857437</c:v>
                </c:pt>
                <c:pt idx="259">
                  <c:v>1232255.2766471419</c:v>
                </c:pt>
                <c:pt idx="260">
                  <c:v>1167539.6506097959</c:v>
                </c:pt>
                <c:pt idx="261">
                  <c:v>1105269.5366556179</c:v>
                </c:pt>
                <c:pt idx="262">
                  <c:v>1044371.4978569919</c:v>
                </c:pt>
                <c:pt idx="263">
                  <c:v>986413.70538214874</c:v>
                </c:pt>
                <c:pt idx="264">
                  <c:v>929795.42579263786</c:v>
                </c:pt>
                <c:pt idx="265">
                  <c:v>874501.28246069571</c:v>
                </c:pt>
                <c:pt idx="266">
                  <c:v>958376.6660406536</c:v>
                </c:pt>
                <c:pt idx="267">
                  <c:v>257583.22188318853</c:v>
                </c:pt>
                <c:pt idx="268">
                  <c:v>1088307.2892405938</c:v>
                </c:pt>
                <c:pt idx="269">
                  <c:v>1085593.7667300557</c:v>
                </c:pt>
                <c:pt idx="270">
                  <c:v>26779.710097768268</c:v>
                </c:pt>
                <c:pt idx="271">
                  <c:v>1081071.2292126128</c:v>
                </c:pt>
                <c:pt idx="272">
                  <c:v>22558.675081457852</c:v>
                </c:pt>
                <c:pt idx="273">
                  <c:v>1077151.6966974584</c:v>
                </c:pt>
                <c:pt idx="274">
                  <c:v>-86699.55859478467</c:v>
                </c:pt>
                <c:pt idx="275">
                  <c:v>704094.45636664366</c:v>
                </c:pt>
                <c:pt idx="276">
                  <c:v>385636.18262377876</c:v>
                </c:pt>
                <c:pt idx="277">
                  <c:v>384294.49649362289</c:v>
                </c:pt>
                <c:pt idx="278">
                  <c:v>383058.33623883518</c:v>
                </c:pt>
                <c:pt idx="279">
                  <c:v>329107.60002833273</c:v>
                </c:pt>
                <c:pt idx="280">
                  <c:v>275262.38969322975</c:v>
                </c:pt>
                <c:pt idx="281">
                  <c:v>274327.73193961376</c:v>
                </c:pt>
                <c:pt idx="282">
                  <c:v>273468.44981129665</c:v>
                </c:pt>
                <c:pt idx="283">
                  <c:v>219864.44147712091</c:v>
                </c:pt>
                <c:pt idx="284">
                  <c:v>271976.01243054314</c:v>
                </c:pt>
                <c:pt idx="285">
                  <c:v>112867.4765595841</c:v>
                </c:pt>
                <c:pt idx="286">
                  <c:v>217934.82546967579</c:v>
                </c:pt>
                <c:pt idx="287">
                  <c:v>217392.1209675729</c:v>
                </c:pt>
                <c:pt idx="288">
                  <c:v>111269.51330342326</c:v>
                </c:pt>
                <c:pt idx="289">
                  <c:v>110847.40980178984</c:v>
                </c:pt>
                <c:pt idx="290">
                  <c:v>163275.55838142245</c:v>
                </c:pt>
                <c:pt idx="291">
                  <c:v>110093.65354888402</c:v>
                </c:pt>
                <c:pt idx="292">
                  <c:v>56956.974091500524</c:v>
                </c:pt>
                <c:pt idx="293">
                  <c:v>162310.7503777087</c:v>
                </c:pt>
                <c:pt idx="294">
                  <c:v>56399.194464352207</c:v>
                </c:pt>
                <c:pt idx="295">
                  <c:v>87865.128687169228</c:v>
                </c:pt>
                <c:pt idx="296">
                  <c:v>66526.036203897791</c:v>
                </c:pt>
                <c:pt idx="297">
                  <c:v>66339.104653175193</c:v>
                </c:pt>
                <c:pt idx="298">
                  <c:v>60888.253069408238</c:v>
                </c:pt>
                <c:pt idx="299">
                  <c:v>50173.481452597451</c:v>
                </c:pt>
                <c:pt idx="300">
                  <c:v>50039.312839578037</c:v>
                </c:pt>
                <c:pt idx="301">
                  <c:v>39354.691472883642</c:v>
                </c:pt>
                <c:pt idx="302">
                  <c:v>44529.668268085603</c:v>
                </c:pt>
                <c:pt idx="303">
                  <c:v>33869.167101481864</c:v>
                </c:pt>
                <c:pt idx="304">
                  <c:v>28502.736218042774</c:v>
                </c:pt>
                <c:pt idx="305">
                  <c:v>-1498073.5777268296</c:v>
                </c:pt>
                <c:pt idx="306">
                  <c:v>1739730.8184681714</c:v>
                </c:pt>
                <c:pt idx="307">
                  <c:v>1453.5003763357663</c:v>
                </c:pt>
                <c:pt idx="308">
                  <c:v>1453.5003713989765</c:v>
                </c:pt>
                <c:pt idx="309">
                  <c:v>1453.5004774914339</c:v>
                </c:pt>
                <c:pt idx="310">
                  <c:v>1453.5006893296209</c:v>
                </c:pt>
                <c:pt idx="311">
                  <c:v>1453.5007428431784</c:v>
                </c:pt>
                <c:pt idx="312">
                  <c:v>1453.5010606532219</c:v>
                </c:pt>
                <c:pt idx="313">
                  <c:v>1453.5011673939098</c:v>
                </c:pt>
                <c:pt idx="314">
                  <c:v>1453.5015913567108</c:v>
                </c:pt>
                <c:pt idx="315">
                  <c:v>1453.5019100109614</c:v>
                </c:pt>
                <c:pt idx="316">
                  <c:v>1453.5021234772616</c:v>
                </c:pt>
                <c:pt idx="317">
                  <c:v>1453.5036579888126</c:v>
                </c:pt>
                <c:pt idx="318">
                  <c:v>1453.5031859394985</c:v>
                </c:pt>
                <c:pt idx="319">
                  <c:v>1453.50477491434</c:v>
                </c:pt>
                <c:pt idx="320">
                  <c:v>1453.5053083916516</c:v>
                </c:pt>
                <c:pt idx="321">
                  <c:v>1453.50742782878</c:v>
                </c:pt>
                <c:pt idx="322">
                  <c:v>1453.5084923713844</c:v>
                </c:pt>
                <c:pt idx="323">
                  <c:v>1453.5111436275608</c:v>
                </c:pt>
                <c:pt idx="324">
                  <c:v>1453.512740893721</c:v>
                </c:pt>
                <c:pt idx="325">
                  <c:v>1453.5164541297302</c:v>
                </c:pt>
                <c:pt idx="326">
                  <c:v>1453.5217555868248</c:v>
                </c:pt>
                <c:pt idx="327">
                  <c:v>1453.520723304988</c:v>
                </c:pt>
                <c:pt idx="328">
                  <c:v>1453.5318458273741</c:v>
                </c:pt>
                <c:pt idx="329">
                  <c:v>1453.5424460280406</c:v>
                </c:pt>
                <c:pt idx="330">
                  <c:v>1453.5372092432326</c:v>
                </c:pt>
                <c:pt idx="331">
                  <c:v>1453.5636765796235</c:v>
                </c:pt>
                <c:pt idx="332">
                  <c:v>1453.5637444176862</c:v>
                </c:pt>
                <c:pt idx="333">
                  <c:v>1453.5849583866313</c:v>
                </c:pt>
                <c:pt idx="334">
                  <c:v>1453.6009084355437</c:v>
                </c:pt>
                <c:pt idx="335">
                  <c:v>1453.6274466250222</c:v>
                </c:pt>
                <c:pt idx="336">
                  <c:v>1453.6487314470553</c:v>
                </c:pt>
                <c:pt idx="337">
                  <c:v>1453.691180490121</c:v>
                </c:pt>
                <c:pt idx="338">
                  <c:v>1453.7019796824382</c:v>
                </c:pt>
                <c:pt idx="339">
                  <c:v>1453.8184733488679</c:v>
                </c:pt>
                <c:pt idx="340">
                  <c:v>1453.7659999749128</c:v>
                </c:pt>
                <c:pt idx="341">
                  <c:v>1453.9777175608644</c:v>
                </c:pt>
                <c:pt idx="342">
                  <c:v>1453.9254100132853</c:v>
                </c:pt>
                <c:pt idx="343">
                  <c:v>1454.1373386509872</c:v>
                </c:pt>
                <c:pt idx="344">
                  <c:v>1454.1381074823653</c:v>
                </c:pt>
                <c:pt idx="345">
                  <c:v>1454.4031577243995</c:v>
                </c:pt>
                <c:pt idx="346">
                  <c:v>1454.509928562441</c:v>
                </c:pt>
                <c:pt idx="347">
                  <c:v>1454.7754159831022</c:v>
                </c:pt>
                <c:pt idx="348">
                  <c:v>1454.9883697293083</c:v>
                </c:pt>
                <c:pt idx="349">
                  <c:v>1455.3601455840094</c:v>
                </c:pt>
                <c:pt idx="350">
                  <c:v>1455.732343542212</c:v>
                </c:pt>
                <c:pt idx="351">
                  <c:v>1455.6296882133113</c:v>
                </c:pt>
                <c:pt idx="352">
                  <c:v>1456.689708279948</c:v>
                </c:pt>
                <c:pt idx="353">
                  <c:v>1457.7503313515872</c:v>
                </c:pt>
                <c:pt idx="354">
                  <c:v>1457.2272558757957</c:v>
                </c:pt>
                <c:pt idx="355">
                  <c:v>1459.3463915015659</c:v>
                </c:pt>
                <c:pt idx="356">
                  <c:v>1459.3537783128445</c:v>
                </c:pt>
                <c:pt idx="357">
                  <c:v>1461.4756274611252</c:v>
                </c:pt>
                <c:pt idx="358">
                  <c:v>1462.0145318182283</c:v>
                </c:pt>
                <c:pt idx="359">
                  <c:v>1078.5535571316354</c:v>
                </c:pt>
                <c:pt idx="360">
                  <c:v>1453.5941347404396</c:v>
                </c:pt>
              </c:numCache>
            </c:numRef>
          </c:yVal>
          <c:smooth val="1"/>
          <c:extLst>
            <c:ext xmlns:c16="http://schemas.microsoft.com/office/drawing/2014/chart" uri="{C3380CC4-5D6E-409C-BE32-E72D297353CC}">
              <c16:uniqueId val="{00000003-ADD4-4147-8247-75D41630242D}"/>
            </c:ext>
          </c:extLst>
        </c:ser>
        <c:ser>
          <c:idx val="4"/>
          <c:order val="4"/>
          <c:tx>
            <c:v>Inertia Force @ 10000 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(Inlet)'!$AD$3:$AD$363</c:f>
              <c:numCache>
                <c:formatCode>0.00E+00</c:formatCode>
                <c:ptCount val="361"/>
                <c:pt idx="0">
                  <c:v>1476.7188429640523</c:v>
                </c:pt>
                <c:pt idx="1">
                  <c:v>1483.3433653755314</c:v>
                </c:pt>
                <c:pt idx="2">
                  <c:v>1478.4177115464618</c:v>
                </c:pt>
                <c:pt idx="3">
                  <c:v>1503.2087920424353</c:v>
                </c:pt>
                <c:pt idx="4">
                  <c:v>1486.7386905203407</c:v>
                </c:pt>
                <c:pt idx="5">
                  <c:v>1519.7964795399846</c:v>
                </c:pt>
                <c:pt idx="6">
                  <c:v>1511.5945940540644</c:v>
                </c:pt>
                <c:pt idx="7">
                  <c:v>1519.9110504904259</c:v>
                </c:pt>
                <c:pt idx="8">
                  <c:v>1552.9974822476793</c:v>
                </c:pt>
                <c:pt idx="9">
                  <c:v>1553.083410460511</c:v>
                </c:pt>
                <c:pt idx="10">
                  <c:v>1569.6937106456471</c:v>
                </c:pt>
                <c:pt idx="11">
                  <c:v>1594.5752418919697</c:v>
                </c:pt>
                <c:pt idx="12">
                  <c:v>1627.7310192244897</c:v>
                </c:pt>
                <c:pt idx="13">
                  <c:v>1660.9124242696114</c:v>
                </c:pt>
                <c:pt idx="14">
                  <c:v>1636.3535006995301</c:v>
                </c:pt>
                <c:pt idx="15">
                  <c:v>1702.6168149643947</c:v>
                </c:pt>
                <c:pt idx="16">
                  <c:v>1867.9509854377739</c:v>
                </c:pt>
                <c:pt idx="17">
                  <c:v>1703.2047448416627</c:v>
                </c:pt>
                <c:pt idx="18">
                  <c:v>1951.1909254266857</c:v>
                </c:pt>
                <c:pt idx="19">
                  <c:v>1869.096694942192</c:v>
                </c:pt>
                <c:pt idx="20">
                  <c:v>2034.6871425415857</c:v>
                </c:pt>
                <c:pt idx="21">
                  <c:v>2117.8215566550766</c:v>
                </c:pt>
                <c:pt idx="22">
                  <c:v>2201.0614966439784</c:v>
                </c:pt>
                <c:pt idx="23">
                  <c:v>2284.4220376333606</c:v>
                </c:pt>
                <c:pt idx="24">
                  <c:v>2532.9810729705841</c:v>
                </c:pt>
                <c:pt idx="25">
                  <c:v>2616.6280413360751</c:v>
                </c:pt>
                <c:pt idx="26">
                  <c:v>2700.4709863272924</c:v>
                </c:pt>
                <c:pt idx="27">
                  <c:v>3114.6506195140441</c:v>
                </c:pt>
                <c:pt idx="28">
                  <c:v>3446.5249704654125</c:v>
                </c:pt>
                <c:pt idx="29">
                  <c:v>3118.4495510287334</c:v>
                </c:pt>
                <c:pt idx="30">
                  <c:v>3946.1756621497448</c:v>
                </c:pt>
                <c:pt idx="31">
                  <c:v>3948.8891846601482</c:v>
                </c:pt>
                <c:pt idx="32">
                  <c:v>4777.369052034117</c:v>
                </c:pt>
                <c:pt idx="33">
                  <c:v>4780.9870820481801</c:v>
                </c:pt>
                <c:pt idx="34">
                  <c:v>5610.5222081759348</c:v>
                </c:pt>
                <c:pt idx="35">
                  <c:v>5615.3462481948209</c:v>
                </c:pt>
                <c:pt idx="36">
                  <c:v>7271.5522266896332</c:v>
                </c:pt>
                <c:pt idx="37">
                  <c:v>7277.8837792140748</c:v>
                </c:pt>
                <c:pt idx="38">
                  <c:v>8110.5846816042667</c:v>
                </c:pt>
                <c:pt idx="39">
                  <c:v>8944.3408427485811</c:v>
                </c:pt>
                <c:pt idx="40">
                  <c:v>9779.3030138975973</c:v>
                </c:pt>
                <c:pt idx="41">
                  <c:v>12266.250128525107</c:v>
                </c:pt>
                <c:pt idx="42">
                  <c:v>12278.7624823236</c:v>
                </c:pt>
                <c:pt idx="43">
                  <c:v>13943.862784602727</c:v>
                </c:pt>
                <c:pt idx="44">
                  <c:v>17261.551035362671</c:v>
                </c:pt>
                <c:pt idx="45">
                  <c:v>15629.616008212823</c:v>
                </c:pt>
                <c:pt idx="46">
                  <c:v>18127.115710379105</c:v>
                </c:pt>
                <c:pt idx="47">
                  <c:v>26404.376821589842</c:v>
                </c:pt>
                <c:pt idx="48">
                  <c:v>18178.371135578698</c:v>
                </c:pt>
                <c:pt idx="49">
                  <c:v>34716.310720434427</c:v>
                </c:pt>
                <c:pt idx="50">
                  <c:v>26497.842596950461</c:v>
                </c:pt>
                <c:pt idx="51">
                  <c:v>34791.686345725211</c:v>
                </c:pt>
                <c:pt idx="52">
                  <c:v>34836.911720900178</c:v>
                </c:pt>
                <c:pt idx="53">
                  <c:v>51394.448968332144</c:v>
                </c:pt>
                <c:pt idx="54">
                  <c:v>34945.452621318414</c:v>
                </c:pt>
                <c:pt idx="55">
                  <c:v>59771.205904925242</c:v>
                </c:pt>
                <c:pt idx="56">
                  <c:v>59843.566505207258</c:v>
                </c:pt>
                <c:pt idx="57">
                  <c:v>59926.479693024266</c:v>
                </c:pt>
                <c:pt idx="58">
                  <c:v>68273.086379503278</c:v>
                </c:pt>
                <c:pt idx="59">
                  <c:v>84883.386564639688</c:v>
                </c:pt>
                <c:pt idx="60">
                  <c:v>84999.465027587023</c:v>
                </c:pt>
                <c:pt idx="61">
                  <c:v>101636.90043782665</c:v>
                </c:pt>
                <c:pt idx="62">
                  <c:v>126542.55188424114</c:v>
                </c:pt>
                <c:pt idx="63">
                  <c:v>52428.602547330869</c:v>
                </c:pt>
                <c:pt idx="64">
                  <c:v>168159.50685368272</c:v>
                </c:pt>
                <c:pt idx="65">
                  <c:v>168355.48347943314</c:v>
                </c:pt>
                <c:pt idx="66">
                  <c:v>168581.61035532138</c:v>
                </c:pt>
                <c:pt idx="67">
                  <c:v>86306.478370131794</c:v>
                </c:pt>
                <c:pt idx="68">
                  <c:v>251655.72396858156</c:v>
                </c:pt>
                <c:pt idx="69">
                  <c:v>251957.22646973626</c:v>
                </c:pt>
                <c:pt idx="70">
                  <c:v>169772.54523491272</c:v>
                </c:pt>
                <c:pt idx="71">
                  <c:v>252695.9075976001</c:v>
                </c:pt>
                <c:pt idx="72">
                  <c:v>253118.01109922034</c:v>
                </c:pt>
                <c:pt idx="73">
                  <c:v>336116.74908719561</c:v>
                </c:pt>
                <c:pt idx="74">
                  <c:v>336629.3033391927</c:v>
                </c:pt>
                <c:pt idx="75">
                  <c:v>337202.15809137351</c:v>
                </c:pt>
                <c:pt idx="76">
                  <c:v>360696.51366763416</c:v>
                </c:pt>
                <c:pt idx="77">
                  <c:v>436906.20875702018</c:v>
                </c:pt>
                <c:pt idx="78">
                  <c:v>453345.10855070443</c:v>
                </c:pt>
                <c:pt idx="79">
                  <c:v>491155.38194435969</c:v>
                </c:pt>
                <c:pt idx="80">
                  <c:v>531357.66911618912</c:v>
                </c:pt>
                <c:pt idx="81">
                  <c:v>574288.84935866704</c:v>
                </c:pt>
                <c:pt idx="82">
                  <c:v>619791.03561309376</c:v>
                </c:pt>
                <c:pt idx="83">
                  <c:v>668532.13731591357</c:v>
                </c:pt>
                <c:pt idx="84">
                  <c:v>718622.04247479327</c:v>
                </c:pt>
                <c:pt idx="85">
                  <c:v>773783.34777184762</c:v>
                </c:pt>
                <c:pt idx="86">
                  <c:v>830641.1748323713</c:v>
                </c:pt>
                <c:pt idx="87">
                  <c:v>890113.18306297995</c:v>
                </c:pt>
                <c:pt idx="88">
                  <c:v>953860.10097974527</c:v>
                </c:pt>
                <c:pt idx="89">
                  <c:v>1020241.8529879131</c:v>
                </c:pt>
                <c:pt idx="90">
                  <c:v>1089269.7454313505</c:v>
                </c:pt>
                <c:pt idx="91">
                  <c:v>1162606.1650899346</c:v>
                </c:pt>
                <c:pt idx="92">
                  <c:v>1237787.3805413796</c:v>
                </c:pt>
                <c:pt idx="93">
                  <c:v>1316476.9845753703</c:v>
                </c:pt>
                <c:pt idx="94">
                  <c:v>1399513.5573937008</c:v>
                </c:pt>
                <c:pt idx="95">
                  <c:v>1483609.7117461476</c:v>
                </c:pt>
                <c:pt idx="96">
                  <c:v>1572081.3268690978</c:v>
                </c:pt>
                <c:pt idx="97">
                  <c:v>1663292.5482025067</c:v>
                </c:pt>
                <c:pt idx="98">
                  <c:v>1755608.2749432942</c:v>
                </c:pt>
                <c:pt idx="99">
                  <c:v>1853171.0571792012</c:v>
                </c:pt>
                <c:pt idx="100">
                  <c:v>1950219.8266565048</c:v>
                </c:pt>
                <c:pt idx="101">
                  <c:v>2051723.5028132943</c:v>
                </c:pt>
                <c:pt idx="102">
                  <c:v>2155223.0275157331</c:v>
                </c:pt>
                <c:pt idx="103">
                  <c:v>2258260.0963877579</c:v>
                </c:pt>
                <c:pt idx="104">
                  <c:v>2364153.9051915267</c:v>
                </c:pt>
                <c:pt idx="105">
                  <c:v>2472096.9284845828</c:v>
                </c:pt>
                <c:pt idx="106">
                  <c:v>2577980.8367117429</c:v>
                </c:pt>
                <c:pt idx="107">
                  <c:v>2687601.3709153952</c:v>
                </c:pt>
                <c:pt idx="108">
                  <c:v>2794374.1085159862</c:v>
                </c:pt>
                <c:pt idx="109">
                  <c:v>2901618.9990335964</c:v>
                </c:pt>
                <c:pt idx="110">
                  <c:v>3008528.8185270438</c:v>
                </c:pt>
                <c:pt idx="111">
                  <c:v>3110995.0866906303</c:v>
                </c:pt>
                <c:pt idx="112">
                  <c:v>3223891.3965637432</c:v>
                </c:pt>
                <c:pt idx="113">
                  <c:v>3309270.3348454176</c:v>
                </c:pt>
                <c:pt idx="114">
                  <c:v>3410892.3922717441</c:v>
                </c:pt>
                <c:pt idx="115">
                  <c:v>3513090.3194758822</c:v>
                </c:pt>
                <c:pt idx="116">
                  <c:v>3599374.4172729133</c:v>
                </c:pt>
                <c:pt idx="117">
                  <c:v>3669761.2682982413</c:v>
                </c:pt>
                <c:pt idx="118">
                  <c:v>3765530.1447248482</c:v>
                </c:pt>
                <c:pt idx="119">
                  <c:v>3837172.7536663464</c:v>
                </c:pt>
                <c:pt idx="120">
                  <c:v>3884704.1702562352</c:v>
                </c:pt>
                <c:pt idx="121">
                  <c:v>3965906.9334529927</c:v>
                </c:pt>
                <c:pt idx="122">
                  <c:v>3990002.5232881866</c:v>
                </c:pt>
                <c:pt idx="123">
                  <c:v>4056040.6907922472</c:v>
                </c:pt>
                <c:pt idx="124">
                  <c:v>4064985.2525500455</c:v>
                </c:pt>
                <c:pt idx="125">
                  <c:v>4099376.6627386268</c:v>
                </c:pt>
                <c:pt idx="126">
                  <c:v>4101441.4274771009</c:v>
                </c:pt>
                <c:pt idx="127">
                  <c:v>4104195.1254299502</c:v>
                </c:pt>
                <c:pt idx="128">
                  <c:v>4091128.4597475184</c:v>
                </c:pt>
                <c:pt idx="129">
                  <c:v>4053985.2745015048</c:v>
                </c:pt>
                <c:pt idx="130">
                  <c:v>4025772.1032797834</c:v>
                </c:pt>
                <c:pt idx="131">
                  <c:v>3965212.6889383127</c:v>
                </c:pt>
                <c:pt idx="132">
                  <c:v>3897057.4091441249</c:v>
                </c:pt>
                <c:pt idx="133">
                  <c:v>3813038.0478496323</c:v>
                </c:pt>
                <c:pt idx="134">
                  <c:v>3729644.3042481961</c:v>
                </c:pt>
                <c:pt idx="135">
                  <c:v>3597337.7352056676</c:v>
                </c:pt>
                <c:pt idx="136">
                  <c:v>3482123.8703537243</c:v>
                </c:pt>
                <c:pt idx="137">
                  <c:v>3334455.2214784692</c:v>
                </c:pt>
                <c:pt idx="138">
                  <c:v>3187318.7245224807</c:v>
                </c:pt>
                <c:pt idx="139">
                  <c:v>2999417.0171619225</c:v>
                </c:pt>
                <c:pt idx="140">
                  <c:v>2820237.2871006387</c:v>
                </c:pt>
                <c:pt idx="141">
                  <c:v>2608474.6344601177</c:v>
                </c:pt>
                <c:pt idx="142">
                  <c:v>2405357.0759802898</c:v>
                </c:pt>
                <c:pt idx="143">
                  <c:v>2161322.0483394787</c:v>
                </c:pt>
                <c:pt idx="144">
                  <c:v>1917593.0457279251</c:v>
                </c:pt>
                <c:pt idx="145">
                  <c:v>1657614.0384279275</c:v>
                </c:pt>
                <c:pt idx="146">
                  <c:v>1389588.4194281199</c:v>
                </c:pt>
                <c:pt idx="147">
                  <c:v>1096957.1439677267</c:v>
                </c:pt>
                <c:pt idx="148">
                  <c:v>820931.64615814609</c:v>
                </c:pt>
                <c:pt idx="149">
                  <c:v>495428.00572093186</c:v>
                </c:pt>
                <c:pt idx="150">
                  <c:v>202921.8537961659</c:v>
                </c:pt>
                <c:pt idx="151">
                  <c:v>-139183.04175041628</c:v>
                </c:pt>
                <c:pt idx="152">
                  <c:v>-448414.06480610126</c:v>
                </c:pt>
                <c:pt idx="153">
                  <c:v>-799117.32163040852</c:v>
                </c:pt>
                <c:pt idx="154">
                  <c:v>-1125329.4929516402</c:v>
                </c:pt>
                <c:pt idx="155">
                  <c:v>-1476638.7698001454</c:v>
                </c:pt>
                <c:pt idx="156">
                  <c:v>-1803591.1297570223</c:v>
                </c:pt>
                <c:pt idx="157">
                  <c:v>-2164027.9047775073</c:v>
                </c:pt>
                <c:pt idx="158">
                  <c:v>-2500241.931509173</c:v>
                </c:pt>
                <c:pt idx="159">
                  <c:v>-2837063.4857861809</c:v>
                </c:pt>
                <c:pt idx="160">
                  <c:v>-3166305.7572378274</c:v>
                </c:pt>
                <c:pt idx="161">
                  <c:v>-3504541.3582452936</c:v>
                </c:pt>
                <c:pt idx="162">
                  <c:v>-3827075.6891077962</c:v>
                </c:pt>
                <c:pt idx="163">
                  <c:v>-4133975.0803708769</c:v>
                </c:pt>
                <c:pt idx="164">
                  <c:v>-4433555.9884854537</c:v>
                </c:pt>
                <c:pt idx="165">
                  <c:v>-4734131.8548491597</c:v>
                </c:pt>
                <c:pt idx="166">
                  <c:v>-5011002.0497174691</c:v>
                </c:pt>
                <c:pt idx="167">
                  <c:v>-5272478.5069998559</c:v>
                </c:pt>
                <c:pt idx="168">
                  <c:v>-5510362.3562232098</c:v>
                </c:pt>
                <c:pt idx="169">
                  <c:v>-5757717.4164698701</c:v>
                </c:pt>
                <c:pt idx="170">
                  <c:v>-5965071.5751378816</c:v>
                </c:pt>
                <c:pt idx="171">
                  <c:v>-6157232.4953926681</c:v>
                </c:pt>
                <c:pt idx="172">
                  <c:v>-6325987.7391375732</c:v>
                </c:pt>
                <c:pt idx="173">
                  <c:v>-6487881.2760130288</c:v>
                </c:pt>
                <c:pt idx="174">
                  <c:v>-6642946.271297304</c:v>
                </c:pt>
                <c:pt idx="175">
                  <c:v>-6667417.2690823339</c:v>
                </c:pt>
                <c:pt idx="176">
                  <c:v>-6825424.9287795387</c:v>
                </c:pt>
                <c:pt idx="177">
                  <c:v>-6902393.6167437155</c:v>
                </c:pt>
                <c:pt idx="178">
                  <c:v>-6815822.0741174687</c:v>
                </c:pt>
                <c:pt idx="179">
                  <c:v>-6978382.4215775365</c:v>
                </c:pt>
                <c:pt idx="180">
                  <c:v>-6977402.5384518951</c:v>
                </c:pt>
                <c:pt idx="181">
                  <c:v>-6730381.1658690171</c:v>
                </c:pt>
                <c:pt idx="182">
                  <c:v>-6897569.5767250927</c:v>
                </c:pt>
                <c:pt idx="183">
                  <c:v>-6760899.2863750719</c:v>
                </c:pt>
                <c:pt idx="184">
                  <c:v>-6601007.2360471617</c:v>
                </c:pt>
                <c:pt idx="185">
                  <c:v>-6500399.2071394157</c:v>
                </c:pt>
                <c:pt idx="186">
                  <c:v>-6343501.0766527764</c:v>
                </c:pt>
                <c:pt idx="187">
                  <c:v>-6188065.2332889279</c:v>
                </c:pt>
                <c:pt idx="188">
                  <c:v>-5984542.6813442446</c:v>
                </c:pt>
                <c:pt idx="189">
                  <c:v>-5782422.1160284039</c:v>
                </c:pt>
                <c:pt idx="190">
                  <c:v>-5548651.7783732489</c:v>
                </c:pt>
                <c:pt idx="191">
                  <c:v>-5299698.7548735607</c:v>
                </c:pt>
                <c:pt idx="192">
                  <c:v>-5043770.9610743392</c:v>
                </c:pt>
                <c:pt idx="193">
                  <c:v>-4764313.8747381903</c:v>
                </c:pt>
                <c:pt idx="194">
                  <c:v>-4469530.8888788782</c:v>
                </c:pt>
                <c:pt idx="195">
                  <c:v>-4175874.0148582729</c:v>
                </c:pt>
                <c:pt idx="196">
                  <c:v>-3858526.5444673295</c:v>
                </c:pt>
                <c:pt idx="197">
                  <c:v>-3533937.4740664642</c:v>
                </c:pt>
                <c:pt idx="198">
                  <c:v>-3210298.1365364105</c:v>
                </c:pt>
                <c:pt idx="199">
                  <c:v>-2879292.0754490281</c:v>
                </c:pt>
                <c:pt idx="200">
                  <c:v>-2524349.6934575718</c:v>
                </c:pt>
                <c:pt idx="201">
                  <c:v>-2203178.1539026871</c:v>
                </c:pt>
                <c:pt idx="202">
                  <c:v>-1841429.8430060651</c:v>
                </c:pt>
                <c:pt idx="203">
                  <c:v>-1505066.5725323972</c:v>
                </c:pt>
                <c:pt idx="204">
                  <c:v>-1161004.9257501198</c:v>
                </c:pt>
                <c:pt idx="205">
                  <c:v>-817431.71301972819</c:v>
                </c:pt>
                <c:pt idx="206">
                  <c:v>-490785.37810153211</c:v>
                </c:pt>
                <c:pt idx="207">
                  <c:v>-147985.51928427001</c:v>
                </c:pt>
                <c:pt idx="208">
                  <c:v>161513.84099430963</c:v>
                </c:pt>
                <c:pt idx="209">
                  <c:v>487299.38627403864</c:v>
                </c:pt>
                <c:pt idx="210">
                  <c:v>788167.22000604786</c:v>
                </c:pt>
                <c:pt idx="211">
                  <c:v>1097194.7288750177</c:v>
                </c:pt>
                <c:pt idx="212">
                  <c:v>1364923.3679088228</c:v>
                </c:pt>
                <c:pt idx="213">
                  <c:v>1649186.9315048817</c:v>
                </c:pt>
                <c:pt idx="214">
                  <c:v>1917027.1264727558</c:v>
                </c:pt>
                <c:pt idx="215">
                  <c:v>2160248.0973580685</c:v>
                </c:pt>
                <c:pt idx="216">
                  <c:v>2395410.3964553047</c:v>
                </c:pt>
                <c:pt idx="217">
                  <c:v>2614310.6307538408</c:v>
                </c:pt>
                <c:pt idx="218">
                  <c:v>2816997.0406538625</c:v>
                </c:pt>
                <c:pt idx="219">
                  <c:v>3020021.1333559738</c:v>
                </c:pt>
                <c:pt idx="220">
                  <c:v>3190412.5555681186</c:v>
                </c:pt>
                <c:pt idx="221">
                  <c:v>3352972.9403680009</c:v>
                </c:pt>
                <c:pt idx="222">
                  <c:v>3491232.1862373995</c:v>
                </c:pt>
                <c:pt idx="223">
                  <c:v>3629984.3886942375</c:v>
                </c:pt>
                <c:pt idx="224">
                  <c:v>3736247.1343475925</c:v>
                </c:pt>
                <c:pt idx="225">
                  <c:v>3851316.2780025117</c:v>
                </c:pt>
                <c:pt idx="226">
                  <c:v>3917443.9534795131</c:v>
                </c:pt>
                <c:pt idx="227">
                  <c:v>4000680.9157807361</c:v>
                </c:pt>
                <c:pt idx="228">
                  <c:v>4051524.9020776707</c:v>
                </c:pt>
                <c:pt idx="229">
                  <c:v>4103008.0736778574</c:v>
                </c:pt>
                <c:pt idx="230">
                  <c:v>4113878.2936361688</c:v>
                </c:pt>
                <c:pt idx="231">
                  <c:v>4141921.1159455171</c:v>
                </c:pt>
                <c:pt idx="232">
                  <c:v>4145876.8660982456</c:v>
                </c:pt>
                <c:pt idx="233">
                  <c:v>4142260.8709928533</c:v>
                </c:pt>
                <c:pt idx="234">
                  <c:v>4106318.2304334273</c:v>
                </c:pt>
                <c:pt idx="235">
                  <c:v>4095823.9458221989</c:v>
                </c:pt>
                <c:pt idx="236">
                  <c:v>4044749.8748455979</c:v>
                </c:pt>
                <c:pt idx="237">
                  <c:v>4002616.370482204</c:v>
                </c:pt>
                <c:pt idx="238">
                  <c:v>3944657.9799483689</c:v>
                </c:pt>
                <c:pt idx="239">
                  <c:v>3879123.3216232155</c:v>
                </c:pt>
                <c:pt idx="240">
                  <c:v>3806004.8579330225</c:v>
                </c:pt>
                <c:pt idx="241">
                  <c:v>3725293.5438141446</c:v>
                </c:pt>
                <c:pt idx="242">
                  <c:v>3645231.9675827208</c:v>
                </c:pt>
                <c:pt idx="243">
                  <c:v>3557554.9282301166</c:v>
                </c:pt>
                <c:pt idx="244">
                  <c:v>3462250.3656592285</c:v>
                </c:pt>
                <c:pt idx="245">
                  <c:v>3359304.7122516148</c:v>
                </c:pt>
                <c:pt idx="246">
                  <c:v>3267685.1169811059</c:v>
                </c:pt>
                <c:pt idx="247">
                  <c:v>3159314.3181128795</c:v>
                </c:pt>
                <c:pt idx="248">
                  <c:v>3055635.8591432655</c:v>
                </c:pt>
                <c:pt idx="249">
                  <c:v>2946728.1823319327</c:v>
                </c:pt>
                <c:pt idx="250">
                  <c:v>2839176.765515714</c:v>
                </c:pt>
                <c:pt idx="251">
                  <c:v>2730487.5762724527</c:v>
                </c:pt>
                <c:pt idx="252">
                  <c:v>2622293.30338446</c:v>
                </c:pt>
                <c:pt idx="253">
                  <c:v>2513750.3918597517</c:v>
                </c:pt>
                <c:pt idx="254">
                  <c:v>2404840.6007968117</c:v>
                </c:pt>
                <c:pt idx="255">
                  <c:v>2298021.4808168239</c:v>
                </c:pt>
                <c:pt idx="256">
                  <c:v>2193274.489515672</c:v>
                </c:pt>
                <c:pt idx="257">
                  <c:v>2088930.7578096795</c:v>
                </c:pt>
                <c:pt idx="258">
                  <c:v>1986622.9744821875</c:v>
                </c:pt>
                <c:pt idx="259">
                  <c:v>1887983.8283172236</c:v>
                </c:pt>
                <c:pt idx="260">
                  <c:v>1789694.4250534626</c:v>
                </c:pt>
                <c:pt idx="261">
                  <c:v>1695038.9861640066</c:v>
                </c:pt>
                <c:pt idx="262">
                  <c:v>1602349.8485758223</c:v>
                </c:pt>
                <c:pt idx="263">
                  <c:v>1514086.52267532</c:v>
                </c:pt>
                <c:pt idx="264">
                  <c:v>1427756.9358058162</c:v>
                </c:pt>
                <c:pt idx="265">
                  <c:v>1343345.7113394323</c:v>
                </c:pt>
                <c:pt idx="266">
                  <c:v>1476244.7519314059</c:v>
                </c:pt>
                <c:pt idx="267">
                  <c:v>382964.93860485835</c:v>
                </c:pt>
                <c:pt idx="268">
                  <c:v>1682533.4348410531</c:v>
                </c:pt>
                <c:pt idx="269">
                  <c:v>1679819.9123304798</c:v>
                </c:pt>
                <c:pt idx="270">
                  <c:v>26779.710097768268</c:v>
                </c:pt>
                <c:pt idx="271">
                  <c:v>1675297.3748130458</c:v>
                </c:pt>
                <c:pt idx="272">
                  <c:v>22558.675081449015</c:v>
                </c:pt>
                <c:pt idx="273">
                  <c:v>1671377.8422978783</c:v>
                </c:pt>
                <c:pt idx="274">
                  <c:v>-146122.17315482357</c:v>
                </c:pt>
                <c:pt idx="275">
                  <c:v>1090341.4510069317</c:v>
                </c:pt>
                <c:pt idx="276">
                  <c:v>593615.33358391922</c:v>
                </c:pt>
                <c:pt idx="277">
                  <c:v>592273.64745377656</c:v>
                </c:pt>
                <c:pt idx="278">
                  <c:v>591037.48719898006</c:v>
                </c:pt>
                <c:pt idx="279">
                  <c:v>507375.44370846264</c:v>
                </c:pt>
                <c:pt idx="280">
                  <c:v>423818.92609334021</c:v>
                </c:pt>
                <c:pt idx="281">
                  <c:v>422884.2683397198</c:v>
                </c:pt>
                <c:pt idx="282">
                  <c:v>422024.98621140269</c:v>
                </c:pt>
                <c:pt idx="283">
                  <c:v>338709.67059720523</c:v>
                </c:pt>
                <c:pt idx="284">
                  <c:v>420532.5488306536</c:v>
                </c:pt>
                <c:pt idx="285">
                  <c:v>172290.0911196252</c:v>
                </c:pt>
                <c:pt idx="286">
                  <c:v>336780.05458976241</c:v>
                </c:pt>
                <c:pt idx="287">
                  <c:v>336237.35008765507</c:v>
                </c:pt>
                <c:pt idx="288">
                  <c:v>170692.12786346875</c:v>
                </c:pt>
                <c:pt idx="289">
                  <c:v>170270.02436183314</c:v>
                </c:pt>
                <c:pt idx="290">
                  <c:v>252409.48022148517</c:v>
                </c:pt>
                <c:pt idx="291">
                  <c:v>169516.26810892948</c:v>
                </c:pt>
                <c:pt idx="292">
                  <c:v>86668.281371517747</c:v>
                </c:pt>
                <c:pt idx="293">
                  <c:v>251444.67221777752</c:v>
                </c:pt>
                <c:pt idx="294">
                  <c:v>86110.501744372203</c:v>
                </c:pt>
                <c:pt idx="295">
                  <c:v>135403.22033520232</c:v>
                </c:pt>
                <c:pt idx="296">
                  <c:v>102179.60493992399</c:v>
                </c:pt>
                <c:pt idx="297">
                  <c:v>101992.67338920083</c:v>
                </c:pt>
                <c:pt idx="298">
                  <c:v>93570.691077431606</c:v>
                </c:pt>
                <c:pt idx="299">
                  <c:v>76913.6580046171</c:v>
                </c:pt>
                <c:pt idx="300">
                  <c:v>76779.489391596871</c:v>
                </c:pt>
                <c:pt idx="301">
                  <c:v>60152.606568898736</c:v>
                </c:pt>
                <c:pt idx="302">
                  <c:v>68298.714092102979</c:v>
                </c:pt>
                <c:pt idx="303">
                  <c:v>51695.951469494124</c:v>
                </c:pt>
                <c:pt idx="304">
                  <c:v>43358.389858053873</c:v>
                </c:pt>
                <c:pt idx="305">
                  <c:v>-2341874.7018915825</c:v>
                </c:pt>
                <c:pt idx="306">
                  <c:v>2717232.82607341</c:v>
                </c:pt>
                <c:pt idx="307">
                  <c:v>1453.5005872860481</c:v>
                </c:pt>
                <c:pt idx="308">
                  <c:v>1453.5005793781274</c:v>
                </c:pt>
                <c:pt idx="309">
                  <c:v>1453.5007448931995</c:v>
                </c:pt>
                <c:pt idx="310">
                  <c:v>1453.5010755766157</c:v>
                </c:pt>
                <c:pt idx="311">
                  <c:v>1453.5011588014804</c:v>
                </c:pt>
                <c:pt idx="312">
                  <c:v>1453.5016548793676</c:v>
                </c:pt>
                <c:pt idx="313">
                  <c:v>1453.5018210426699</c:v>
                </c:pt>
                <c:pt idx="314">
                  <c:v>1453.5024826959293</c:v>
                </c:pt>
                <c:pt idx="315">
                  <c:v>1453.5029796180233</c:v>
                </c:pt>
                <c:pt idx="316">
                  <c:v>1453.5033119295529</c:v>
                </c:pt>
                <c:pt idx="317">
                  <c:v>1453.5057080690149</c:v>
                </c:pt>
                <c:pt idx="318">
                  <c:v>1453.5049686179354</c:v>
                </c:pt>
                <c:pt idx="319">
                  <c:v>1453.5074489319952</c:v>
                </c:pt>
                <c:pt idx="320">
                  <c:v>1453.5082795223798</c:v>
                </c:pt>
                <c:pt idx="321">
                  <c:v>1453.5115874117994</c:v>
                </c:pt>
                <c:pt idx="322">
                  <c:v>1453.5132461805492</c:v>
                </c:pt>
                <c:pt idx="323">
                  <c:v>1453.5173830020897</c:v>
                </c:pt>
                <c:pt idx="324">
                  <c:v>1453.5198716074681</c:v>
                </c:pt>
                <c:pt idx="325">
                  <c:v>1453.5256646349869</c:v>
                </c:pt>
                <c:pt idx="326">
                  <c:v>1453.5339372228095</c:v>
                </c:pt>
                <c:pt idx="327">
                  <c:v>1453.5323107148272</c:v>
                </c:pt>
                <c:pt idx="328">
                  <c:v>1453.5496726117422</c:v>
                </c:pt>
                <c:pt idx="329">
                  <c:v>1453.5662150738644</c:v>
                </c:pt>
                <c:pt idx="330">
                  <c:v>1453.5580071583288</c:v>
                </c:pt>
                <c:pt idx="331">
                  <c:v>1453.5993301483593</c:v>
                </c:pt>
                <c:pt idx="332">
                  <c:v>1453.599397986422</c:v>
                </c:pt>
                <c:pt idx="333">
                  <c:v>1453.6324964782796</c:v>
                </c:pt>
                <c:pt idx="334">
                  <c:v>1453.6573599193757</c:v>
                </c:pt>
                <c:pt idx="335">
                  <c:v>1453.6987537624943</c:v>
                </c:pt>
                <c:pt idx="336">
                  <c:v>1453.7319231074393</c:v>
                </c:pt>
                <c:pt idx="337">
                  <c:v>1453.798141196329</c:v>
                </c:pt>
                <c:pt idx="338">
                  <c:v>1453.8148826501022</c:v>
                </c:pt>
                <c:pt idx="339">
                  <c:v>1453.9967411925479</c:v>
                </c:pt>
                <c:pt idx="340">
                  <c:v>1453.9145565113129</c:v>
                </c:pt>
                <c:pt idx="341">
                  <c:v>1454.2451193263846</c:v>
                </c:pt>
                <c:pt idx="342">
                  <c:v>1454.1631004715255</c:v>
                </c:pt>
                <c:pt idx="343">
                  <c:v>1454.4938743383475</c:v>
                </c:pt>
                <c:pt idx="344">
                  <c:v>1454.4946431697256</c:v>
                </c:pt>
                <c:pt idx="345">
                  <c:v>1454.9082499481599</c:v>
                </c:pt>
                <c:pt idx="346">
                  <c:v>1455.0744434007615</c:v>
                </c:pt>
                <c:pt idx="347">
                  <c:v>1455.4884873578228</c:v>
                </c:pt>
                <c:pt idx="348">
                  <c:v>1455.8202863331489</c:v>
                </c:pt>
                <c:pt idx="349">
                  <c:v>1456.4000413388101</c:v>
                </c:pt>
                <c:pt idx="350">
                  <c:v>1456.9802184479729</c:v>
                </c:pt>
                <c:pt idx="351">
                  <c:v>1456.818140504512</c:v>
                </c:pt>
                <c:pt idx="352">
                  <c:v>1458.4723867167493</c:v>
                </c:pt>
                <c:pt idx="353">
                  <c:v>1460.1272359339889</c:v>
                </c:pt>
                <c:pt idx="354">
                  <c:v>1459.3070473853973</c:v>
                </c:pt>
                <c:pt idx="355">
                  <c:v>1462.6146353023682</c:v>
                </c:pt>
                <c:pt idx="356">
                  <c:v>1462.6220221136468</c:v>
                </c:pt>
                <c:pt idx="357">
                  <c:v>1465.9323235531285</c:v>
                </c:pt>
                <c:pt idx="358">
                  <c:v>1466.768340983032</c:v>
                </c:pt>
                <c:pt idx="359">
                  <c:v>867.60327544348331</c:v>
                </c:pt>
                <c:pt idx="360">
                  <c:v>1453.5955286042381</c:v>
                </c:pt>
              </c:numCache>
            </c:numRef>
          </c:yVal>
          <c:smooth val="1"/>
          <c:extLst>
            <c:ext xmlns:c16="http://schemas.microsoft.com/office/drawing/2014/chart" uri="{C3380CC4-5D6E-409C-BE32-E72D297353CC}">
              <c16:uniqueId val="{00000004-ADD4-4147-8247-75D41630242D}"/>
            </c:ext>
          </c:extLst>
        </c:ser>
        <c:ser>
          <c:idx val="5"/>
          <c:order val="5"/>
          <c:tx>
            <c:v>Inertia Force @ 12000 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(Inlet)'!$AE$3:$AE$363</c:f>
              <c:numCache>
                <c:formatCode>0.00E+00</c:formatCode>
                <c:ptCount val="361"/>
                <c:pt idx="0">
                  <c:v>1486.8867125665486</c:v>
                </c:pt>
                <c:pt idx="1">
                  <c:v>1496.4163405787408</c:v>
                </c:pt>
                <c:pt idx="2">
                  <c:v>1489.3118575491362</c:v>
                </c:pt>
                <c:pt idx="3">
                  <c:v>1524.9970840477845</c:v>
                </c:pt>
                <c:pt idx="4">
                  <c:v>1501.2642185239067</c:v>
                </c:pt>
                <c:pt idx="5">
                  <c:v>1548.8475355471171</c:v>
                </c:pt>
                <c:pt idx="6">
                  <c:v>1537.0142680603049</c:v>
                </c:pt>
                <c:pt idx="7">
                  <c:v>1548.9621064975577</c:v>
                </c:pt>
                <c:pt idx="8">
                  <c:v>1596.5740662583773</c:v>
                </c:pt>
                <c:pt idx="9">
                  <c:v>1596.6599944712091</c:v>
                </c:pt>
                <c:pt idx="10">
                  <c:v>1620.5330586581283</c:v>
                </c:pt>
                <c:pt idx="11">
                  <c:v>1656.3087359071251</c:v>
                </c:pt>
                <c:pt idx="12">
                  <c:v>1703.9900412432112</c:v>
                </c:pt>
                <c:pt idx="13">
                  <c:v>1751.6969742918996</c:v>
                </c:pt>
                <c:pt idx="14">
                  <c:v>1716.2439047191417</c:v>
                </c:pt>
                <c:pt idx="15">
                  <c:v>1811.5582749911423</c:v>
                </c:pt>
                <c:pt idx="16">
                  <c:v>2049.520085482347</c:v>
                </c:pt>
                <c:pt idx="17">
                  <c:v>1812.1462048684095</c:v>
                </c:pt>
                <c:pt idx="18">
                  <c:v>2169.0738454801767</c:v>
                </c:pt>
                <c:pt idx="19">
                  <c:v>2050.6657949867636</c:v>
                </c:pt>
                <c:pt idx="20">
                  <c:v>2288.8838826039942</c:v>
                </c:pt>
                <c:pt idx="21">
                  <c:v>2408.3321167263971</c:v>
                </c:pt>
                <c:pt idx="22">
                  <c:v>2527.8858767242118</c:v>
                </c:pt>
                <c:pt idx="23">
                  <c:v>2647.5602377225136</c:v>
                </c:pt>
                <c:pt idx="24">
                  <c:v>3005.0607330864768</c:v>
                </c:pt>
                <c:pt idx="25">
                  <c:v>3125.0215214608888</c:v>
                </c:pt>
                <c:pt idx="26">
                  <c:v>3245.1782864610145</c:v>
                </c:pt>
                <c:pt idx="27">
                  <c:v>3840.9270196923508</c:v>
                </c:pt>
                <c:pt idx="28">
                  <c:v>4318.0566506793512</c:v>
                </c:pt>
                <c:pt idx="29">
                  <c:v>3844.7259512070505</c:v>
                </c:pt>
                <c:pt idx="30">
                  <c:v>5035.5902624172095</c:v>
                </c:pt>
                <c:pt idx="31">
                  <c:v>5038.3037849275806</c:v>
                </c:pt>
                <c:pt idx="32">
                  <c:v>6229.9218523907184</c:v>
                </c:pt>
                <c:pt idx="33">
                  <c:v>6233.5398824048243</c:v>
                </c:pt>
                <c:pt idx="34">
                  <c:v>7426.2132086216225</c:v>
                </c:pt>
                <c:pt idx="35">
                  <c:v>7431.0372486406241</c:v>
                </c:pt>
                <c:pt idx="36">
                  <c:v>9813.5196273136789</c:v>
                </c:pt>
                <c:pt idx="37">
                  <c:v>9819.8511798381223</c:v>
                </c:pt>
                <c:pt idx="38">
                  <c:v>11015.690282317451</c:v>
                </c:pt>
                <c:pt idx="39">
                  <c:v>12212.584643550923</c:v>
                </c:pt>
                <c:pt idx="40">
                  <c:v>13410.68501478912</c:v>
                </c:pt>
                <c:pt idx="41">
                  <c:v>16987.046729684043</c:v>
                </c:pt>
                <c:pt idx="42">
                  <c:v>16999.559083482622</c:v>
                </c:pt>
                <c:pt idx="43">
                  <c:v>19390.935785939975</c:v>
                </c:pt>
                <c:pt idx="44">
                  <c:v>24161.176837056388</c:v>
                </c:pt>
                <c:pt idx="45">
                  <c:v>21802.965409728859</c:v>
                </c:pt>
                <c:pt idx="46">
                  <c:v>25389.879712161684</c:v>
                </c:pt>
                <c:pt idx="47">
                  <c:v>37298.522824264175</c:v>
                </c:pt>
                <c:pt idx="48">
                  <c:v>25441.135137362035</c:v>
                </c:pt>
                <c:pt idx="49">
                  <c:v>49241.838724000518</c:v>
                </c:pt>
                <c:pt idx="50">
                  <c:v>37391.988599624703</c:v>
                </c:pt>
                <c:pt idx="51">
                  <c:v>49317.214349291222</c:v>
                </c:pt>
                <c:pt idx="52">
                  <c:v>49362.439724466349</c:v>
                </c:pt>
                <c:pt idx="53">
                  <c:v>73182.740973681328</c:v>
                </c:pt>
                <c:pt idx="54">
                  <c:v>49470.980624884258</c:v>
                </c:pt>
                <c:pt idx="55">
                  <c:v>85190.879911165408</c:v>
                </c:pt>
                <c:pt idx="56">
                  <c:v>85263.240511448617</c:v>
                </c:pt>
                <c:pt idx="57">
                  <c:v>85346.15369926428</c:v>
                </c:pt>
                <c:pt idx="58">
                  <c:v>97324.1423866353</c:v>
                </c:pt>
                <c:pt idx="59">
                  <c:v>121197.20657355503</c:v>
                </c:pt>
                <c:pt idx="60">
                  <c:v>121313.28503650204</c:v>
                </c:pt>
                <c:pt idx="61">
                  <c:v>145213.48444852434</c:v>
                </c:pt>
                <c:pt idx="62">
                  <c:v>181013.28189761282</c:v>
                </c:pt>
                <c:pt idx="63">
                  <c:v>74216.89455268289</c:v>
                </c:pt>
                <c:pt idx="64">
                  <c:v>240787.14687151206</c:v>
                </c:pt>
                <c:pt idx="65">
                  <c:v>240983.12349725977</c:v>
                </c:pt>
                <c:pt idx="66">
                  <c:v>241209.25037315479</c:v>
                </c:pt>
                <c:pt idx="67">
                  <c:v>122620.29837904646</c:v>
                </c:pt>
                <c:pt idx="68">
                  <c:v>360597.18399532756</c:v>
                </c:pt>
                <c:pt idx="69">
                  <c:v>360898.68649647821</c:v>
                </c:pt>
                <c:pt idx="70">
                  <c:v>242400.18525274339</c:v>
                </c:pt>
                <c:pt idx="71">
                  <c:v>361637.36762434745</c:v>
                </c:pt>
                <c:pt idx="72">
                  <c:v>362059.47112596373</c:v>
                </c:pt>
                <c:pt idx="73">
                  <c:v>481372.02912285429</c:v>
                </c:pt>
                <c:pt idx="74">
                  <c:v>481884.58337485953</c:v>
                </c:pt>
                <c:pt idx="75">
                  <c:v>482457.43812702678</c:v>
                </c:pt>
                <c:pt idx="76">
                  <c:v>516010.7218457667</c:v>
                </c:pt>
                <c:pt idx="77">
                  <c:v>625447.56224330468</c:v>
                </c:pt>
                <c:pt idx="78">
                  <c:v>648786.0878386877</c:v>
                </c:pt>
                <c:pt idx="79">
                  <c:v>702864.95259633579</c:v>
                </c:pt>
                <c:pt idx="80">
                  <c:v>760352.61809240724</c:v>
                </c:pt>
                <c:pt idx="81">
                  <c:v>821731.2188994129</c:v>
                </c:pt>
                <c:pt idx="82">
                  <c:v>886770.2403186335</c:v>
                </c:pt>
                <c:pt idx="83">
                  <c:v>956428.10234659561</c:v>
                </c:pt>
                <c:pt idx="84">
                  <c:v>1027979.4751307358</c:v>
                </c:pt>
                <c:pt idx="85">
                  <c:v>1106781.0772536043</c:v>
                </c:pt>
                <c:pt idx="86">
                  <c:v>1187969.1637201055</c:v>
                </c:pt>
                <c:pt idx="87">
                  <c:v>1272860.8459569446</c:v>
                </c:pt>
                <c:pt idx="88">
                  <c:v>1363843.128880397</c:v>
                </c:pt>
                <c:pt idx="89">
                  <c:v>1458549.6604954991</c:v>
                </c:pt>
                <c:pt idx="90">
                  <c:v>1556991.7471461506</c:v>
                </c:pt>
                <c:pt idx="91">
                  <c:v>1661558.0520124545</c:v>
                </c:pt>
                <c:pt idx="92">
                  <c:v>1768695.4290717475</c:v>
                </c:pt>
                <c:pt idx="93">
                  <c:v>1880793.7475138549</c:v>
                </c:pt>
                <c:pt idx="94">
                  <c:v>1999054.7257409373</c:v>
                </c:pt>
                <c:pt idx="95">
                  <c:v>2118738.4237020491</c:v>
                </c:pt>
                <c:pt idx="96">
                  <c:v>2244613.2734342129</c:v>
                </c:pt>
                <c:pt idx="97">
                  <c:v>2374317.14397704</c:v>
                </c:pt>
                <c:pt idx="98">
                  <c:v>2505488.6581274178</c:v>
                </c:pt>
                <c:pt idx="99">
                  <c:v>2644086.0569733656</c:v>
                </c:pt>
                <c:pt idx="100">
                  <c:v>2781806.3048606459</c:v>
                </c:pt>
                <c:pt idx="101">
                  <c:v>2925797.1504279291</c:v>
                </c:pt>
                <c:pt idx="102">
                  <c:v>3072510.1209408608</c:v>
                </c:pt>
                <c:pt idx="103">
                  <c:v>3218397.4974235296</c:v>
                </c:pt>
                <c:pt idx="104">
                  <c:v>3368231.0284379632</c:v>
                </c:pt>
                <c:pt idx="105">
                  <c:v>3520840.0503420932</c:v>
                </c:pt>
                <c:pt idx="106">
                  <c:v>3670300.5425798753</c:v>
                </c:pt>
                <c:pt idx="107">
                  <c:v>3824950.2135946658</c:v>
                </c:pt>
                <c:pt idx="108">
                  <c:v>3975299.5352058788</c:v>
                </c:pt>
                <c:pt idx="109">
                  <c:v>4126121.0097341971</c:v>
                </c:pt>
                <c:pt idx="110">
                  <c:v>4276244.275038288</c:v>
                </c:pt>
                <c:pt idx="111">
                  <c:v>4419745.1598119149</c:v>
                </c:pt>
                <c:pt idx="112">
                  <c:v>4578033.7446963182</c:v>
                </c:pt>
                <c:pt idx="113">
                  <c:v>4696458.259185927</c:v>
                </c:pt>
                <c:pt idx="114">
                  <c:v>4838025.5186219281</c:v>
                </c:pt>
                <c:pt idx="115">
                  <c:v>4980168.6478360007</c:v>
                </c:pt>
                <c:pt idx="116">
                  <c:v>5099135.1836413331</c:v>
                </c:pt>
                <c:pt idx="117">
                  <c:v>5194941.7086723782</c:v>
                </c:pt>
                <c:pt idx="118">
                  <c:v>5327024.405108708</c:v>
                </c:pt>
                <c:pt idx="119">
                  <c:v>5424086.6880554035</c:v>
                </c:pt>
                <c:pt idx="120">
                  <c:v>5486143.6326496834</c:v>
                </c:pt>
                <c:pt idx="121">
                  <c:v>5596397.4518532343</c:v>
                </c:pt>
                <c:pt idx="122">
                  <c:v>5624124.4236895042</c:v>
                </c:pt>
                <c:pt idx="123">
                  <c:v>5711950.8831982929</c:v>
                </c:pt>
                <c:pt idx="124">
                  <c:v>5717264.0629563108</c:v>
                </c:pt>
                <c:pt idx="125">
                  <c:v>5758918.2371454891</c:v>
                </c:pt>
                <c:pt idx="126">
                  <c:v>5753720.2378828479</c:v>
                </c:pt>
                <c:pt idx="127">
                  <c:v>5749211.171834236</c:v>
                </c:pt>
                <c:pt idx="128">
                  <c:v>5721618.9781471565</c:v>
                </c:pt>
                <c:pt idx="129">
                  <c:v>5659056.1188958557</c:v>
                </c:pt>
                <c:pt idx="130">
                  <c:v>5609054.6556688892</c:v>
                </c:pt>
                <c:pt idx="131">
                  <c:v>5512181.4213173501</c:v>
                </c:pt>
                <c:pt idx="132">
                  <c:v>5404080.9395147832</c:v>
                </c:pt>
                <c:pt idx="133">
                  <c:v>5272853.6122076856</c:v>
                </c:pt>
                <c:pt idx="134">
                  <c:v>5142251.9025950273</c:v>
                </c:pt>
                <c:pt idx="135">
                  <c:v>4940949.0755351651</c:v>
                </c:pt>
                <c:pt idx="136">
                  <c:v>4764001.7166692503</c:v>
                </c:pt>
                <c:pt idx="137">
                  <c:v>4540074.045773821</c:v>
                </c:pt>
                <c:pt idx="138">
                  <c:v>4316678.52679973</c:v>
                </c:pt>
                <c:pt idx="139">
                  <c:v>4034360.8874162082</c:v>
                </c:pt>
                <c:pt idx="140">
                  <c:v>3764396.6073323456</c:v>
                </c:pt>
                <c:pt idx="141">
                  <c:v>3447323.8766661519</c:v>
                </c:pt>
                <c:pt idx="142">
                  <c:v>3142527.6221606908</c:v>
                </c:pt>
                <c:pt idx="143">
                  <c:v>2778656.9884923217</c:v>
                </c:pt>
                <c:pt idx="144">
                  <c:v>2415092.3798490642</c:v>
                </c:pt>
                <c:pt idx="145">
                  <c:v>2028015.0025190115</c:v>
                </c:pt>
                <c:pt idx="146">
                  <c:v>1629259.6314873816</c:v>
                </c:pt>
                <c:pt idx="147">
                  <c:v>1195004.4579912478</c:v>
                </c:pt>
                <c:pt idx="148">
                  <c:v>784617.82614911464</c:v>
                </c:pt>
                <c:pt idx="149">
                  <c:v>302964.75967462012</c:v>
                </c:pt>
                <c:pt idx="150">
                  <c:v>-131165.29028692306</c:v>
                </c:pt>
                <c:pt idx="151">
                  <c:v>-636682.37587224634</c:v>
                </c:pt>
                <c:pt idx="152">
                  <c:v>-1094800.0609644423</c:v>
                </c:pt>
                <c:pt idx="153">
                  <c:v>-1612546.889829603</c:v>
                </c:pt>
                <c:pt idx="154">
                  <c:v>-2094908.4871908787</c:v>
                </c:pt>
                <c:pt idx="155">
                  <c:v>-2613261.3360788552</c:v>
                </c:pt>
                <c:pt idx="156">
                  <c:v>-3096363.1220737044</c:v>
                </c:pt>
                <c:pt idx="157">
                  <c:v>-3627474.8511378458</c:v>
                </c:pt>
                <c:pt idx="158">
                  <c:v>-4123469.6859071762</c:v>
                </c:pt>
                <c:pt idx="159">
                  <c:v>-4620072.0482242685</c:v>
                </c:pt>
                <c:pt idx="160">
                  <c:v>-5105463.7457131948</c:v>
                </c:pt>
                <c:pt idx="161">
                  <c:v>-5603480.1547607454</c:v>
                </c:pt>
                <c:pt idx="162">
                  <c:v>-6078532.5296611795</c:v>
                </c:pt>
                <c:pt idx="163">
                  <c:v>-6530687.2009579679</c:v>
                </c:pt>
                <c:pt idx="164">
                  <c:v>-6971892.0071093217</c:v>
                </c:pt>
                <c:pt idx="165">
                  <c:v>-7414091.7715077326</c:v>
                </c:pt>
                <c:pt idx="166">
                  <c:v>-7821691.7184064817</c:v>
                </c:pt>
                <c:pt idx="167">
                  <c:v>-8206635.1637206106</c:v>
                </c:pt>
                <c:pt idx="168">
                  <c:v>-8557091.8549707532</c:v>
                </c:pt>
                <c:pt idx="169">
                  <c:v>-8920651.1392483879</c:v>
                </c:pt>
                <c:pt idx="170">
                  <c:v>-9226052.6119361185</c:v>
                </c:pt>
                <c:pt idx="171">
                  <c:v>-9508998.0822160766</c:v>
                </c:pt>
                <c:pt idx="172">
                  <c:v>-9757643.7299805041</c:v>
                </c:pt>
                <c:pt idx="173">
                  <c:v>-9995796.2888740618</c:v>
                </c:pt>
                <c:pt idx="174">
                  <c:v>-10223488.924176401</c:v>
                </c:pt>
                <c:pt idx="175">
                  <c:v>-10262485.449964352</c:v>
                </c:pt>
                <c:pt idx="176">
                  <c:v>-10493120.74968031</c:v>
                </c:pt>
                <c:pt idx="177">
                  <c:v>-10606403.257653173</c:v>
                </c:pt>
                <c:pt idx="178">
                  <c:v>-10483517.89501824</c:v>
                </c:pt>
                <c:pt idx="179">
                  <c:v>-10718705.88249499</c:v>
                </c:pt>
                <c:pt idx="180">
                  <c:v>-10717725.99937073</c:v>
                </c:pt>
                <c:pt idx="181">
                  <c:v>-10361763.166760411</c:v>
                </c:pt>
                <c:pt idx="182">
                  <c:v>-10601579.217634551</c:v>
                </c:pt>
                <c:pt idx="183">
                  <c:v>-10403175.433269348</c:v>
                </c:pt>
                <c:pt idx="184">
                  <c:v>-10170655.742923375</c:v>
                </c:pt>
                <c:pt idx="185">
                  <c:v>-10022839.748003371</c:v>
                </c:pt>
                <c:pt idx="186">
                  <c:v>-9793313.9775007423</c:v>
                </c:pt>
                <c:pt idx="187">
                  <c:v>-9565250.49411745</c:v>
                </c:pt>
                <c:pt idx="188">
                  <c:v>-9267312.0101503208</c:v>
                </c:pt>
                <c:pt idx="189">
                  <c:v>-8970775.5128113423</c:v>
                </c:pt>
                <c:pt idx="190">
                  <c:v>-8628063.7151294388</c:v>
                </c:pt>
                <c:pt idx="191">
                  <c:v>-8262906.4676001603</c:v>
                </c:pt>
                <c:pt idx="192">
                  <c:v>-7887143.0677733794</c:v>
                </c:pt>
                <c:pt idx="193">
                  <c:v>-7476956.2294033356</c:v>
                </c:pt>
                <c:pt idx="194">
                  <c:v>-7044180.727511432</c:v>
                </c:pt>
                <c:pt idx="195">
                  <c:v>-6612531.3374568531</c:v>
                </c:pt>
                <c:pt idx="196">
                  <c:v>-6146297.2050276715</c:v>
                </c:pt>
                <c:pt idx="197">
                  <c:v>-5669190.0905919829</c:v>
                </c:pt>
                <c:pt idx="198">
                  <c:v>-5193032.7090236507</c:v>
                </c:pt>
                <c:pt idx="199">
                  <c:v>-4705877.2218972621</c:v>
                </c:pt>
                <c:pt idx="200">
                  <c:v>-4183891.2678646063</c:v>
                </c:pt>
                <c:pt idx="201">
                  <c:v>-3710201.6842728257</c:v>
                </c:pt>
                <c:pt idx="202">
                  <c:v>-3177778.4193342756</c:v>
                </c:pt>
                <c:pt idx="203">
                  <c:v>-2681634.3408212145</c:v>
                </c:pt>
                <c:pt idx="204">
                  <c:v>-2174160.5039988142</c:v>
                </c:pt>
                <c:pt idx="205">
                  <c:v>-1667175.1012282993</c:v>
                </c:pt>
                <c:pt idx="206">
                  <c:v>-1184379.3402721316</c:v>
                </c:pt>
                <c:pt idx="207">
                  <c:v>-678167.29141370999</c:v>
                </c:pt>
                <c:pt idx="208">
                  <c:v>-219781.26910000213</c:v>
                </c:pt>
                <c:pt idx="209">
                  <c:v>262153.70221873489</c:v>
                </c:pt>
                <c:pt idx="210">
                  <c:v>708276.81598652422</c:v>
                </c:pt>
                <c:pt idx="211">
                  <c:v>1166190.9868926955</c:v>
                </c:pt>
                <c:pt idx="212">
                  <c:v>1564649.3779572863</c:v>
                </c:pt>
                <c:pt idx="213">
                  <c:v>1986905.4575869737</c:v>
                </c:pt>
                <c:pt idx="214">
                  <c:v>2385475.4045894342</c:v>
                </c:pt>
                <c:pt idx="215">
                  <c:v>2748531.9815012678</c:v>
                </c:pt>
                <c:pt idx="216">
                  <c:v>3099898.5046284413</c:v>
                </c:pt>
                <c:pt idx="217">
                  <c:v>3427740.1989540714</c:v>
                </c:pt>
                <c:pt idx="218">
                  <c:v>3732105.3048783448</c:v>
                </c:pt>
                <c:pt idx="219">
                  <c:v>4036808.0936050527</c:v>
                </c:pt>
                <c:pt idx="220">
                  <c:v>4294352.6838395642</c:v>
                </c:pt>
                <c:pt idx="221">
                  <c:v>4540434.8546596998</c:v>
                </c:pt>
                <c:pt idx="222">
                  <c:v>4751321.7405471615</c:v>
                </c:pt>
                <c:pt idx="223">
                  <c:v>4962701.5830211993</c:v>
                </c:pt>
                <c:pt idx="224">
                  <c:v>5127066.4406888317</c:v>
                </c:pt>
                <c:pt idx="225">
                  <c:v>5303869.0783592761</c:v>
                </c:pt>
                <c:pt idx="226">
                  <c:v>5409941.9558460396</c:v>
                </c:pt>
                <c:pt idx="227">
                  <c:v>5540386.8841586588</c:v>
                </c:pt>
                <c:pt idx="228">
                  <c:v>5623913.3084635492</c:v>
                </c:pt>
                <c:pt idx="229">
                  <c:v>5708078.9180720355</c:v>
                </c:pt>
                <c:pt idx="230">
                  <c:v>5733474.6660336144</c:v>
                </c:pt>
                <c:pt idx="231">
                  <c:v>5783305.7803485552</c:v>
                </c:pt>
                <c:pt idx="232">
                  <c:v>5798155.6765038194</c:v>
                </c:pt>
                <c:pt idx="233">
                  <c:v>5801802.4454002334</c:v>
                </c:pt>
                <c:pt idx="234">
                  <c:v>5758597.0408391748</c:v>
                </c:pt>
                <c:pt idx="235">
                  <c:v>5751734.1382288495</c:v>
                </c:pt>
                <c:pt idx="236">
                  <c:v>5686134.5392487207</c:v>
                </c:pt>
                <c:pt idx="237">
                  <c:v>5633106.8888824461</c:v>
                </c:pt>
                <c:pt idx="238">
                  <c:v>5556991.5883435765</c:v>
                </c:pt>
                <c:pt idx="239">
                  <c:v>5469668.6380145587</c:v>
                </c:pt>
                <c:pt idx="240">
                  <c:v>5371130.5003167484</c:v>
                </c:pt>
                <c:pt idx="241">
                  <c:v>5261368.1301915096</c:v>
                </c:pt>
                <c:pt idx="242">
                  <c:v>5152255.4979526009</c:v>
                </c:pt>
                <c:pt idx="243">
                  <c:v>5031896.0205916092</c:v>
                </c:pt>
                <c:pt idx="244">
                  <c:v>4900277.6380127268</c:v>
                </c:pt>
                <c:pt idx="245">
                  <c:v>4757386.7825949192</c:v>
                </c:pt>
                <c:pt idx="246">
                  <c:v>4630542.7819155287</c:v>
                </c:pt>
                <c:pt idx="247">
                  <c:v>4479321.6754369391</c:v>
                </c:pt>
                <c:pt idx="248">
                  <c:v>4334608.5998572409</c:v>
                </c:pt>
                <c:pt idx="249">
                  <c:v>4182124.3390352856</c:v>
                </c:pt>
                <c:pt idx="250">
                  <c:v>4031359.4764082939</c:v>
                </c:pt>
                <c:pt idx="251">
                  <c:v>3878730.5649543898</c:v>
                </c:pt>
                <c:pt idx="252">
                  <c:v>3726596.569855581</c:v>
                </c:pt>
                <c:pt idx="253">
                  <c:v>3573750.7979199928</c:v>
                </c:pt>
                <c:pt idx="254">
                  <c:v>3420175.0082460218</c:v>
                </c:pt>
                <c:pt idx="255">
                  <c:v>3269416.1660553045</c:v>
                </c:pt>
                <c:pt idx="256">
                  <c:v>3121455.7289435957</c:v>
                </c:pt>
                <c:pt idx="257">
                  <c:v>2973898.5514269811</c:v>
                </c:pt>
                <c:pt idx="258">
                  <c:v>2829103.5986889526</c:v>
                </c:pt>
                <c:pt idx="259">
                  <c:v>2689429.8359139906</c:v>
                </c:pt>
                <c:pt idx="260">
                  <c:v>2550105.8160401662</c:v>
                </c:pt>
                <c:pt idx="261">
                  <c:v>2415868.3133409265</c:v>
                </c:pt>
                <c:pt idx="262">
                  <c:v>2284323.3883432811</c:v>
                </c:pt>
                <c:pt idx="263">
                  <c:v>2159019.9660336408</c:v>
                </c:pt>
                <c:pt idx="264">
                  <c:v>2036376.5591552565</c:v>
                </c:pt>
                <c:pt idx="265">
                  <c:v>1916377.7910801102</c:v>
                </c:pt>
                <c:pt idx="266">
                  <c:v>2109194.6346867699</c:v>
                </c:pt>
                <c:pt idx="267">
                  <c:v>536209.25904245488</c:v>
                </c:pt>
                <c:pt idx="268">
                  <c:v>2408809.8350193924</c:v>
                </c:pt>
                <c:pt idx="269">
                  <c:v>2406096.3125087763</c:v>
                </c:pt>
                <c:pt idx="270">
                  <c:v>26779.710097768268</c:v>
                </c:pt>
                <c:pt idx="271">
                  <c:v>2401573.7749913526</c:v>
                </c:pt>
                <c:pt idx="272">
                  <c:v>22558.675081438218</c:v>
                </c:pt>
                <c:pt idx="273">
                  <c:v>2397654.2424761686</c:v>
                </c:pt>
                <c:pt idx="274">
                  <c:v>-218749.81317264884</c:v>
                </c:pt>
                <c:pt idx="275">
                  <c:v>1562421.1111228394</c:v>
                </c:pt>
                <c:pt idx="276">
                  <c:v>847812.07364631316</c:v>
                </c:pt>
                <c:pt idx="277">
                  <c:v>846470.38751618669</c:v>
                </c:pt>
                <c:pt idx="278">
                  <c:v>845234.22726137936</c:v>
                </c:pt>
                <c:pt idx="279">
                  <c:v>725258.36376195471</c:v>
                </c:pt>
                <c:pt idx="280">
                  <c:v>605388.02613791963</c:v>
                </c:pt>
                <c:pt idx="281">
                  <c:v>604453.36838429386</c:v>
                </c:pt>
                <c:pt idx="282">
                  <c:v>603594.0862559767</c:v>
                </c:pt>
                <c:pt idx="283">
                  <c:v>483964.95063286391</c:v>
                </c:pt>
                <c:pt idx="284">
                  <c:v>602101.64887523314</c:v>
                </c:pt>
                <c:pt idx="285">
                  <c:v>244917.7311374532</c:v>
                </c:pt>
                <c:pt idx="286">
                  <c:v>482035.33462542377</c:v>
                </c:pt>
                <c:pt idx="287">
                  <c:v>481492.63012331107</c:v>
                </c:pt>
                <c:pt idx="288">
                  <c:v>243319.76788130216</c:v>
                </c:pt>
                <c:pt idx="289">
                  <c:v>242897.66437966382</c:v>
                </c:pt>
                <c:pt idx="290">
                  <c:v>361350.94024822855</c:v>
                </c:pt>
                <c:pt idx="291">
                  <c:v>242143.90812676289</c:v>
                </c:pt>
                <c:pt idx="292">
                  <c:v>122982.1013804277</c:v>
                </c:pt>
                <c:pt idx="293">
                  <c:v>360386.13224452833</c:v>
                </c:pt>
                <c:pt idx="294">
                  <c:v>122424.32175328552</c:v>
                </c:pt>
                <c:pt idx="295">
                  <c:v>193505.33234946497</c:v>
                </c:pt>
                <c:pt idx="296">
                  <c:v>145756.18895062266</c:v>
                </c:pt>
                <c:pt idx="297">
                  <c:v>145569.25739989884</c:v>
                </c:pt>
                <c:pt idx="298">
                  <c:v>133515.89308723796</c:v>
                </c:pt>
                <c:pt idx="299">
                  <c:v>109596.09601264112</c:v>
                </c:pt>
                <c:pt idx="300">
                  <c:v>109461.92739961986</c:v>
                </c:pt>
                <c:pt idx="301">
                  <c:v>85572.280575139404</c:v>
                </c:pt>
                <c:pt idx="302">
                  <c:v>97349.77009923532</c:v>
                </c:pt>
                <c:pt idx="303">
                  <c:v>73484.243474842471</c:v>
                </c:pt>
                <c:pt idx="304">
                  <c:v>61515.299862511885</c:v>
                </c:pt>
                <c:pt idx="305">
                  <c:v>-3373187.1869818368</c:v>
                </c:pt>
                <c:pt idx="306">
                  <c:v>3911957.5020353678</c:v>
                </c:pt>
                <c:pt idx="307">
                  <c:v>1453.5008451141703</c:v>
                </c:pt>
                <c:pt idx="308">
                  <c:v>1453.5008335748676</c:v>
                </c:pt>
                <c:pt idx="309">
                  <c:v>1453.5010717175796</c:v>
                </c:pt>
                <c:pt idx="310">
                  <c:v>1453.5015476562758</c:v>
                </c:pt>
                <c:pt idx="311">
                  <c:v>1453.5016671949604</c:v>
                </c:pt>
                <c:pt idx="312">
                  <c:v>1453.5023811557678</c:v>
                </c:pt>
                <c:pt idx="313">
                  <c:v>1453.50261994671</c:v>
                </c:pt>
                <c:pt idx="314">
                  <c:v>1453.5035721105296</c:v>
                </c:pt>
                <c:pt idx="315">
                  <c:v>1453.5042869155438</c:v>
                </c:pt>
                <c:pt idx="316">
                  <c:v>1453.5047644823533</c:v>
                </c:pt>
                <c:pt idx="317">
                  <c:v>1453.5082137225954</c:v>
                </c:pt>
                <c:pt idx="318">
                  <c:v>1453.507147447136</c:v>
                </c:pt>
                <c:pt idx="319">
                  <c:v>1453.5107171757959</c:v>
                </c:pt>
                <c:pt idx="320">
                  <c:v>1453.5119109043806</c:v>
                </c:pt>
                <c:pt idx="321">
                  <c:v>1453.5166713466006</c:v>
                </c:pt>
                <c:pt idx="322">
                  <c:v>1453.5190563917506</c:v>
                </c:pt>
                <c:pt idx="323">
                  <c:v>1453.5250089042916</c:v>
                </c:pt>
                <c:pt idx="324">
                  <c:v>1453.5285869242703</c:v>
                </c:pt>
                <c:pt idx="325">
                  <c:v>1453.5369219191898</c:v>
                </c:pt>
                <c:pt idx="326">
                  <c:v>1453.5488258890132</c:v>
                </c:pt>
                <c:pt idx="327">
                  <c:v>1453.5464731046306</c:v>
                </c:pt>
                <c:pt idx="328">
                  <c:v>1453.5714609037475</c:v>
                </c:pt>
                <c:pt idx="329">
                  <c:v>1453.5952661298716</c:v>
                </c:pt>
                <c:pt idx="330">
                  <c:v>1453.5834268323349</c:v>
                </c:pt>
                <c:pt idx="331">
                  <c:v>1453.6429067323702</c:v>
                </c:pt>
                <c:pt idx="332">
                  <c:v>1453.6429745704329</c:v>
                </c:pt>
                <c:pt idx="333">
                  <c:v>1453.6905985902938</c:v>
                </c:pt>
                <c:pt idx="334">
                  <c:v>1453.7263561773927</c:v>
                </c:pt>
                <c:pt idx="335">
                  <c:v>1453.7859069305157</c:v>
                </c:pt>
                <c:pt idx="336">
                  <c:v>1453.8336018034643</c:v>
                </c:pt>
                <c:pt idx="337">
                  <c:v>1453.9288709483612</c:v>
                </c:pt>
                <c:pt idx="338">
                  <c:v>1453.952875166136</c:v>
                </c:pt>
                <c:pt idx="339">
                  <c:v>1454.2146241126015</c:v>
                </c:pt>
                <c:pt idx="340">
                  <c:v>1454.0961256113576</c:v>
                </c:pt>
                <c:pt idx="341">
                  <c:v>1454.5719437064647</c:v>
                </c:pt>
                <c:pt idx="342">
                  <c:v>1454.4536110315969</c:v>
                </c:pt>
                <c:pt idx="343">
                  <c:v>1454.9296401784543</c:v>
                </c:pt>
                <c:pt idx="344">
                  <c:v>1454.9304090098324</c:v>
                </c:pt>
                <c:pt idx="345">
                  <c:v>1455.5255848883114</c:v>
                </c:pt>
                <c:pt idx="346">
                  <c:v>1455.7644059809309</c:v>
                </c:pt>
                <c:pt idx="347">
                  <c:v>1456.3600190380369</c:v>
                </c:pt>
                <c:pt idx="348">
                  <c:v>1456.8370732933986</c:v>
                </c:pt>
                <c:pt idx="349">
                  <c:v>1457.671025039122</c:v>
                </c:pt>
                <c:pt idx="350">
                  <c:v>1458.5053988883474</c:v>
                </c:pt>
                <c:pt idx="351">
                  <c:v>1458.2706933048687</c:v>
                </c:pt>
                <c:pt idx="352">
                  <c:v>1460.6512159172844</c:v>
                </c:pt>
                <c:pt idx="353">
                  <c:v>1463.032341534702</c:v>
                </c:pt>
                <c:pt idx="354">
                  <c:v>1461.8490147860214</c:v>
                </c:pt>
                <c:pt idx="355">
                  <c:v>1466.6091555033488</c:v>
                </c:pt>
                <c:pt idx="356">
                  <c:v>1466.6165423146276</c:v>
                </c:pt>
                <c:pt idx="357">
                  <c:v>1471.3793965544658</c:v>
                </c:pt>
                <c:pt idx="358">
                  <c:v>1472.5785521844584</c:v>
                </c:pt>
                <c:pt idx="359">
                  <c:v>609.77515338018645</c:v>
                </c:pt>
                <c:pt idx="360">
                  <c:v>1453.5972322155471</c:v>
                </c:pt>
              </c:numCache>
            </c:numRef>
          </c:yVal>
          <c:smooth val="1"/>
          <c:extLst>
            <c:ext xmlns:c16="http://schemas.microsoft.com/office/drawing/2014/chart" uri="{C3380CC4-5D6E-409C-BE32-E72D297353CC}">
              <c16:uniqueId val="{00000005-ADD4-4147-8247-75D41630242D}"/>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Chart To Show Exhaust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(Exh)'!$Z$3:$Z$363</c:f>
              <c:numCache>
                <c:formatCode>0.00E+00</c:formatCode>
                <c:ptCount val="361"/>
                <c:pt idx="0">
                  <c:v>1454.3899296246568</c:v>
                </c:pt>
                <c:pt idx="1">
                  <c:v>1454.6347625105941</c:v>
                </c:pt>
                <c:pt idx="2">
                  <c:v>1454.493875825681</c:v>
                </c:pt>
                <c:pt idx="3">
                  <c:v>1455.3611206008734</c:v>
                </c:pt>
                <c:pt idx="4">
                  <c:v>1454.8402428926331</c:v>
                </c:pt>
                <c:pt idx="5">
                  <c:v>1455.9995842845678</c:v>
                </c:pt>
                <c:pt idx="6">
                  <c:v>1455.7723107055758</c:v>
                </c:pt>
                <c:pt idx="7">
                  <c:v>1456.1141552350102</c:v>
                </c:pt>
                <c:pt idx="8">
                  <c:v>1457.3021393645556</c:v>
                </c:pt>
                <c:pt idx="9">
                  <c:v>1457.3880675773873</c:v>
                </c:pt>
                <c:pt idx="10">
                  <c:v>1458.0491439486689</c:v>
                </c:pt>
                <c:pt idx="11">
                  <c:v>1459.0068394742107</c:v>
                </c:pt>
                <c:pt idx="12">
                  <c:v>1460.2641691790238</c:v>
                </c:pt>
                <c:pt idx="13">
                  <c:v>1461.5471265964359</c:v>
                </c:pt>
                <c:pt idx="14">
                  <c:v>1460.9120387471398</c:v>
                </c:pt>
                <c:pt idx="15">
                  <c:v>1463.3784577565798</c:v>
                </c:pt>
                <c:pt idx="16">
                  <c:v>1469.2203900914285</c:v>
                </c:pt>
                <c:pt idx="17">
                  <c:v>1463.9663876338491</c:v>
                </c:pt>
                <c:pt idx="18">
                  <c:v>1472.7142110110644</c:v>
                </c:pt>
                <c:pt idx="19">
                  <c:v>1470.3660995958514</c:v>
                </c:pt>
                <c:pt idx="20">
                  <c:v>1476.4643090566899</c:v>
                </c:pt>
                <c:pt idx="21">
                  <c:v>1479.8526041009181</c:v>
                </c:pt>
                <c:pt idx="22">
                  <c:v>1483.3464250205534</c:v>
                </c:pt>
                <c:pt idx="23">
                  <c:v>1486.9608469406558</c:v>
                </c:pt>
                <c:pt idx="24">
                  <c:v>1496.2815250700814</c:v>
                </c:pt>
                <c:pt idx="25">
                  <c:v>1500.1823743662897</c:v>
                </c:pt>
                <c:pt idx="26">
                  <c:v>1504.2792002882525</c:v>
                </c:pt>
                <c:pt idx="27">
                  <c:v>1519.7282381286343</c:v>
                </c:pt>
                <c:pt idx="28">
                  <c:v>1532.6181128029871</c:v>
                </c:pt>
                <c:pt idx="29">
                  <c:v>1523.5271696432987</c:v>
                </c:pt>
                <c:pt idx="30">
                  <c:v>1553.7920900716181</c:v>
                </c:pt>
                <c:pt idx="31">
                  <c:v>1556.5056125820934</c:v>
                </c:pt>
                <c:pt idx="32">
                  <c:v>1587.5242892633205</c:v>
                </c:pt>
                <c:pt idx="33">
                  <c:v>1591.1423192772822</c:v>
                </c:pt>
                <c:pt idx="34">
                  <c:v>1623.2162547125949</c:v>
                </c:pt>
                <c:pt idx="35">
                  <c:v>1628.0402947312093</c:v>
                </c:pt>
                <c:pt idx="36">
                  <c:v>1689.3238918407562</c:v>
                </c:pt>
                <c:pt idx="37">
                  <c:v>1695.6554443652049</c:v>
                </c:pt>
                <c:pt idx="38">
                  <c:v>1730.8951560627172</c:v>
                </c:pt>
                <c:pt idx="39">
                  <c:v>1767.1901265143174</c:v>
                </c:pt>
                <c:pt idx="40">
                  <c:v>1804.69110697057</c:v>
                </c:pt>
                <c:pt idx="41">
                  <c:v>1899.2546495200763</c:v>
                </c:pt>
                <c:pt idx="42">
                  <c:v>1911.7670033183749</c:v>
                </c:pt>
                <c:pt idx="43">
                  <c:v>1981.9449242122573</c:v>
                </c:pt>
                <c:pt idx="44">
                  <c:v>2109.7884122017199</c:v>
                </c:pt>
                <c:pt idx="45">
                  <c:v>2072.7757664358637</c:v>
                </c:pt>
                <c:pt idx="46">
                  <c:v>2177.8918965261091</c:v>
                </c:pt>
                <c:pt idx="47">
                  <c:v>2480.5411008092879</c:v>
                </c:pt>
                <c:pt idx="48">
                  <c:v>2229.1473217239659</c:v>
                </c:pt>
                <c:pt idx="49">
                  <c:v>2817.8630927263239</c:v>
                </c:pt>
                <c:pt idx="50">
                  <c:v>2574.0068761701068</c:v>
                </c:pt>
                <c:pt idx="51">
                  <c:v>2893.2387180172641</c:v>
                </c:pt>
                <c:pt idx="52">
                  <c:v>2938.4640931919016</c:v>
                </c:pt>
                <c:pt idx="53">
                  <c:v>3546.7775267698694</c:v>
                </c:pt>
                <c:pt idx="54">
                  <c:v>3047.0049936109081</c:v>
                </c:pt>
                <c:pt idx="55">
                  <c:v>3948.9225564371454</c:v>
                </c:pt>
                <c:pt idx="56">
                  <c:v>4021.2831567165122</c:v>
                </c:pt>
                <c:pt idx="57">
                  <c:v>4104.1963445365436</c:v>
                </c:pt>
                <c:pt idx="58">
                  <c:v>4476.1911240874579</c:v>
                </c:pt>
                <c:pt idx="59">
                  <c:v>5137.2674953691239</c:v>
                </c:pt>
                <c:pt idx="60">
                  <c:v>5253.3459583172289</c:v>
                </c:pt>
                <c:pt idx="61">
                  <c:v>5941.557554703676</c:v>
                </c:pt>
                <c:pt idx="62">
                  <c:v>6923.3732803384219</c:v>
                </c:pt>
                <c:pt idx="63">
                  <c:v>4580.9311057621753</c:v>
                </c:pt>
                <c:pt idx="64">
                  <c:v>8667.2687151445389</c:v>
                </c:pt>
                <c:pt idx="65">
                  <c:v>8863.2453409011378</c:v>
                </c:pt>
                <c:pt idx="66">
                  <c:v>9089.3722167740689</c:v>
                </c:pt>
                <c:pt idx="67">
                  <c:v>6560.3593008631779</c:v>
                </c:pt>
                <c:pt idx="68">
                  <c:v>12417.366760769548</c:v>
                </c:pt>
                <c:pt idx="69">
                  <c:v>12718.869261933747</c:v>
                </c:pt>
                <c:pt idx="70">
                  <c:v>10280.307096371565</c:v>
                </c:pt>
                <c:pt idx="71">
                  <c:v>13457.550389785672</c:v>
                </c:pt>
                <c:pt idx="72">
                  <c:v>13879.653891414793</c:v>
                </c:pt>
                <c:pt idx="73">
                  <c:v>17132.272810118946</c:v>
                </c:pt>
                <c:pt idx="74">
                  <c:v>17644.82706209899</c:v>
                </c:pt>
                <c:pt idx="75">
                  <c:v>18217.68181430913</c:v>
                </c:pt>
                <c:pt idx="76">
                  <c:v>19622.362408360499</c:v>
                </c:pt>
                <c:pt idx="77">
                  <c:v>22864.358549376157</c:v>
                </c:pt>
                <c:pt idx="78">
                  <c:v>24151.49571988899</c:v>
                </c:pt>
                <c:pt idx="79">
                  <c:v>26235.507770512766</c:v>
                </c:pt>
                <c:pt idx="80">
                  <c:v>28478.642265374016</c:v>
                </c:pt>
                <c:pt idx="81">
                  <c:v>30898.794020665227</c:v>
                </c:pt>
                <c:pt idx="82">
                  <c:v>33497.568215829611</c:v>
                </c:pt>
                <c:pt idx="83">
                  <c:v>36304.905334734234</c:v>
                </c:pt>
                <c:pt idx="84">
                  <c:v>39264.854123694218</c:v>
                </c:pt>
                <c:pt idx="85">
                  <c:v>42511.435906630293</c:v>
                </c:pt>
                <c:pt idx="86">
                  <c:v>45939.36319073083</c:v>
                </c:pt>
                <c:pt idx="87">
                  <c:v>49589.088072877516</c:v>
                </c:pt>
                <c:pt idx="88">
                  <c:v>53526.416687684658</c:v>
                </c:pt>
                <c:pt idx="89">
                  <c:v>57706.195821870009</c:v>
                </c:pt>
                <c:pt idx="90">
                  <c:v>62139.731819210414</c:v>
                </c:pt>
                <c:pt idx="91">
                  <c:v>66894.489078105049</c:v>
                </c:pt>
                <c:pt idx="92">
                  <c:v>71899.119748589015</c:v>
                </c:pt>
                <c:pt idx="93">
                  <c:v>77222.294239040057</c:v>
                </c:pt>
                <c:pt idx="94">
                  <c:v>82905.131559943271</c:v>
                </c:pt>
                <c:pt idx="95">
                  <c:v>88850.089224671668</c:v>
                </c:pt>
                <c:pt idx="96">
                  <c:v>95183.201706198219</c:v>
                </c:pt>
                <c:pt idx="97">
                  <c:v>101863.53682625512</c:v>
                </c:pt>
                <c:pt idx="98">
                  <c:v>108850.91616280875</c:v>
                </c:pt>
                <c:pt idx="99">
                  <c:v>116300.5838505156</c:v>
                </c:pt>
                <c:pt idx="100">
                  <c:v>124033.69997025152</c:v>
                </c:pt>
                <c:pt idx="101">
                  <c:v>132234.41681585723</c:v>
                </c:pt>
                <c:pt idx="102">
                  <c:v>140836.05982612231</c:v>
                </c:pt>
                <c:pt idx="103">
                  <c:v>149772.70819613599</c:v>
                </c:pt>
                <c:pt idx="104">
                  <c:v>159173.71292635979</c:v>
                </c:pt>
                <c:pt idx="105">
                  <c:v>169029.00976397144</c:v>
                </c:pt>
                <c:pt idx="106">
                  <c:v>179217.57510817592</c:v>
                </c:pt>
                <c:pt idx="107">
                  <c:v>189952.92166574814</c:v>
                </c:pt>
                <c:pt idx="108">
                  <c:v>201030.31638338754</c:v>
                </c:pt>
                <c:pt idx="109">
                  <c:v>212579.86401784595</c:v>
                </c:pt>
                <c:pt idx="110">
                  <c:v>224591.80181878907</c:v>
                </c:pt>
                <c:pt idx="111">
                  <c:v>236944.95543417329</c:v>
                </c:pt>
                <c:pt idx="112">
                  <c:v>250158.61647036666</c:v>
                </c:pt>
                <c:pt idx="113">
                  <c:v>262968.58639941266</c:v>
                </c:pt>
                <c:pt idx="114">
                  <c:v>276869.91284983535</c:v>
                </c:pt>
                <c:pt idx="115">
                  <c:v>291347.10907749983</c:v>
                </c:pt>
                <c:pt idx="116">
                  <c:v>305859.69971154956</c:v>
                </c:pt>
                <c:pt idx="117">
                  <c:v>320424.26738958235</c:v>
                </c:pt>
                <c:pt idx="118">
                  <c:v>336447.02474505024</c:v>
                </c:pt>
                <c:pt idx="119">
                  <c:v>352267.35034049791</c:v>
                </c:pt>
                <c:pt idx="120">
                  <c:v>367900.31930072239</c:v>
                </c:pt>
                <c:pt idx="121">
                  <c:v>385306.18724289775</c:v>
                </c:pt>
                <c:pt idx="122">
                  <c:v>401427.16517072998</c:v>
                </c:pt>
                <c:pt idx="123">
                  <c:v>419617.66123461595</c:v>
                </c:pt>
                <c:pt idx="124">
                  <c:v>436536.83489683812</c:v>
                </c:pt>
                <c:pt idx="125">
                  <c:v>454979.0212742603</c:v>
                </c:pt>
                <c:pt idx="126">
                  <c:v>472993.00982508698</c:v>
                </c:pt>
                <c:pt idx="127">
                  <c:v>491695.93159099831</c:v>
                </c:pt>
                <c:pt idx="128">
                  <c:v>510527.71353882016</c:v>
                </c:pt>
                <c:pt idx="129">
                  <c:v>529206.8116390378</c:v>
                </c:pt>
                <c:pt idx="130">
                  <c:v>548841.31185873703</c:v>
                </c:pt>
                <c:pt idx="131">
                  <c:v>568028.01658904098</c:v>
                </c:pt>
                <c:pt idx="132">
                  <c:v>587593.46776788693</c:v>
                </c:pt>
                <c:pt idx="133">
                  <c:v>607244.06126575766</c:v>
                </c:pt>
                <c:pt idx="134">
                  <c:v>627520.27245352895</c:v>
                </c:pt>
                <c:pt idx="135">
                  <c:v>646731.32964348677</c:v>
                </c:pt>
                <c:pt idx="136">
                  <c:v>667085.86720663263</c:v>
                </c:pt>
                <c:pt idx="137">
                  <c:v>686884.06838009809</c:v>
                </c:pt>
                <c:pt idx="138">
                  <c:v>707214.42146822298</c:v>
                </c:pt>
                <c:pt idx="139">
                  <c:v>726652.62368730153</c:v>
                </c:pt>
                <c:pt idx="140">
                  <c:v>746838.19129974511</c:v>
                </c:pt>
                <c:pt idx="141">
                  <c:v>766339.28395981307</c:v>
                </c:pt>
                <c:pt idx="142">
                  <c:v>786510.85887540423</c:v>
                </c:pt>
                <c:pt idx="143">
                  <c:v>805638.02415898116</c:v>
                </c:pt>
                <c:pt idx="144">
                  <c:v>825071.21448117972</c:v>
                </c:pt>
                <c:pt idx="145">
                  <c:v>844203.62392101856</c:v>
                </c:pt>
                <c:pt idx="146">
                  <c:v>863264.03357000952</c:v>
                </c:pt>
                <c:pt idx="147">
                  <c:v>881642.6224818906</c:v>
                </c:pt>
                <c:pt idx="148">
                  <c:v>900677.76522774459</c:v>
                </c:pt>
                <c:pt idx="149">
                  <c:v>918082.4367859083</c:v>
                </c:pt>
                <c:pt idx="150">
                  <c:v>936586.14923583227</c:v>
                </c:pt>
                <c:pt idx="151">
                  <c:v>953338.78949792974</c:v>
                </c:pt>
                <c:pt idx="152">
                  <c:v>971066.85462610063</c:v>
                </c:pt>
                <c:pt idx="153">
                  <c:v>987195.74552016065</c:v>
                </c:pt>
                <c:pt idx="154">
                  <c:v>1003891.8862005596</c:v>
                </c:pt>
                <c:pt idx="155">
                  <c:v>1019414.7570672208</c:v>
                </c:pt>
                <c:pt idx="156">
                  <c:v>1035370.7091074411</c:v>
                </c:pt>
                <c:pt idx="157">
                  <c:v>1049740.6937164622</c:v>
                </c:pt>
                <c:pt idx="158">
                  <c:v>1064409.5908860555</c:v>
                </c:pt>
                <c:pt idx="159">
                  <c:v>1078470.9605157732</c:v>
                </c:pt>
                <c:pt idx="160">
                  <c:v>1092137.0010596537</c:v>
                </c:pt>
                <c:pt idx="161">
                  <c:v>1104784.3239588831</c:v>
                </c:pt>
                <c:pt idx="162">
                  <c:v>1117183.6931882943</c:v>
                </c:pt>
                <c:pt idx="163">
                  <c:v>1129268.7781981097</c:v>
                </c:pt>
                <c:pt idx="164">
                  <c:v>1140697.734458043</c:v>
                </c:pt>
                <c:pt idx="165">
                  <c:v>1151131.732464405</c:v>
                </c:pt>
                <c:pt idx="166">
                  <c:v>1161347.5662417528</c:v>
                </c:pt>
                <c:pt idx="167">
                  <c:v>1171007.9137980952</c:v>
                </c:pt>
                <c:pt idx="168">
                  <c:v>1180337.0336875774</c:v>
                </c:pt>
                <c:pt idx="169">
                  <c:v>1188169.5544680329</c:v>
                </c:pt>
                <c:pt idx="170">
                  <c:v>1196129.917277338</c:v>
                </c:pt>
                <c:pt idx="171">
                  <c:v>1203334.2947021839</c:v>
                </c:pt>
                <c:pt idx="172">
                  <c:v>1210020.5129094485</c:v>
                </c:pt>
                <c:pt idx="173">
                  <c:v>1215593.8260780459</c:v>
                </c:pt>
                <c:pt idx="174">
                  <c:v>1220021.0689329081</c:v>
                </c:pt>
                <c:pt idx="175">
                  <c:v>1227448.5187741229</c:v>
                </c:pt>
                <c:pt idx="176">
                  <c:v>1228933.0972174462</c:v>
                </c:pt>
                <c:pt idx="177">
                  <c:v>1231710.5283221137</c:v>
                </c:pt>
                <c:pt idx="178">
                  <c:v>1238535.9518795765</c:v>
                </c:pt>
                <c:pt idx="179">
                  <c:v>1235467.8425554442</c:v>
                </c:pt>
                <c:pt idx="180">
                  <c:v>1236447.7256842866</c:v>
                </c:pt>
                <c:pt idx="181">
                  <c:v>1244230.7410576749</c:v>
                </c:pt>
                <c:pt idx="182">
                  <c:v>1236534.5683406764</c:v>
                </c:pt>
                <c:pt idx="183">
                  <c:v>1237636.4562729499</c:v>
                </c:pt>
                <c:pt idx="184">
                  <c:v>1238036.2684617816</c:v>
                </c:pt>
                <c:pt idx="185">
                  <c:v>1234974.3425779038</c:v>
                </c:pt>
                <c:pt idx="186">
                  <c:v>1232380.2349302378</c:v>
                </c:pt>
                <c:pt idx="187">
                  <c:v>1228323.8401518669</c:v>
                </c:pt>
                <c:pt idx="188">
                  <c:v>1224506.4825180753</c:v>
                </c:pt>
                <c:pt idx="189">
                  <c:v>1219287.1382538718</c:v>
                </c:pt>
                <c:pt idx="190">
                  <c:v>1213819.1187013453</c:v>
                </c:pt>
                <c:pt idx="191">
                  <c:v>1207584.5611768491</c:v>
                </c:pt>
                <c:pt idx="192">
                  <c:v>1200350.1620517718</c:v>
                </c:pt>
                <c:pt idx="193">
                  <c:v>1192721.2197344108</c:v>
                </c:pt>
                <c:pt idx="194">
                  <c:v>1184468.9531334613</c:v>
                </c:pt>
                <c:pt idx="195">
                  <c:v>1175090.5746905755</c:v>
                </c:pt>
                <c:pt idx="196">
                  <c:v>1165478.9568937069</c:v>
                </c:pt>
                <c:pt idx="197">
                  <c:v>1155134.3272096077</c:v>
                </c:pt>
                <c:pt idx="198">
                  <c:v>1143839.9646467834</c:v>
                </c:pt>
                <c:pt idx="199">
                  <c:v>1131937.7137347711</c:v>
                </c:pt>
                <c:pt idx="200">
                  <c:v>1120047.9480073145</c:v>
                </c:pt>
                <c:pt idx="201">
                  <c:v>1106285.7874723137</c:v>
                </c:pt>
                <c:pt idx="202">
                  <c:v>1093227.3387433856</c:v>
                </c:pt>
                <c:pt idx="203">
                  <c:v>1078707.685311839</c:v>
                </c:pt>
                <c:pt idx="204">
                  <c:v>1063911.7962825045</c:v>
                </c:pt>
                <c:pt idx="205">
                  <c:v>1048627.4732011054</c:v>
                </c:pt>
                <c:pt idx="206">
                  <c:v>1032365.4961221436</c:v>
                </c:pt>
                <c:pt idx="207">
                  <c:v>1016307.8191255277</c:v>
                </c:pt>
                <c:pt idx="208">
                  <c:v>998848.09122321324</c:v>
                </c:pt>
                <c:pt idx="209">
                  <c:v>981725.32450354821</c:v>
                </c:pt>
                <c:pt idx="210">
                  <c:v>963608.68195824767</c:v>
                </c:pt>
                <c:pt idx="211">
                  <c:v>945677.10264182079</c:v>
                </c:pt>
                <c:pt idx="212">
                  <c:v>926319.71302903385</c:v>
                </c:pt>
                <c:pt idx="213">
                  <c:v>907548.0241625359</c:v>
                </c:pt>
                <c:pt idx="214">
                  <c:v>888302.1904754187</c:v>
                </c:pt>
                <c:pt idx="215">
                  <c:v>868360.96843863907</c:v>
                </c:pt>
                <c:pt idx="216">
                  <c:v>848335.68651105568</c:v>
                </c:pt>
                <c:pt idx="217">
                  <c:v>827997.56360100536</c:v>
                </c:pt>
                <c:pt idx="218">
                  <c:v>807394.84010867495</c:v>
                </c:pt>
                <c:pt idx="219">
                  <c:v>787129.79941761843</c:v>
                </c:pt>
                <c:pt idx="220">
                  <c:v>766130.53586134466</c:v>
                </c:pt>
                <c:pt idx="221">
                  <c:v>745274.8468024804</c:v>
                </c:pt>
                <c:pt idx="222">
                  <c:v>724041.85453286138</c:v>
                </c:pt>
                <c:pt idx="223">
                  <c:v>703301.81885246607</c:v>
                </c:pt>
                <c:pt idx="224">
                  <c:v>681970.77399504103</c:v>
                </c:pt>
                <c:pt idx="225">
                  <c:v>661471.5152313367</c:v>
                </c:pt>
                <c:pt idx="226">
                  <c:v>639878.45973228302</c:v>
                </c:pt>
                <c:pt idx="227">
                  <c:v>619445.46724386187</c:v>
                </c:pt>
                <c:pt idx="228">
                  <c:v>598517.94637858891</c:v>
                </c:pt>
                <c:pt idx="229">
                  <c:v>578229.61081584322</c:v>
                </c:pt>
                <c:pt idx="230">
                  <c:v>557201.3831470795</c:v>
                </c:pt>
                <c:pt idx="231">
                  <c:v>537396.53401434212</c:v>
                </c:pt>
                <c:pt idx="232">
                  <c:v>517428.4484466461</c:v>
                </c:pt>
                <c:pt idx="233">
                  <c:v>497863.22952731629</c:v>
                </c:pt>
                <c:pt idx="234">
                  <c:v>477869.81278135336</c:v>
                </c:pt>
                <c:pt idx="235">
                  <c:v>459400.9162632309</c:v>
                </c:pt>
                <c:pt idx="236">
                  <c:v>440225.29291425593</c:v>
                </c:pt>
                <c:pt idx="237">
                  <c:v>422015.62427207199</c:v>
                </c:pt>
                <c:pt idx="238">
                  <c:v>403930.2932741617</c:v>
                </c:pt>
                <c:pt idx="239">
                  <c:v>386243.30638725695</c:v>
                </c:pt>
                <c:pt idx="240">
                  <c:v>368947.12604864902</c:v>
                </c:pt>
                <c:pt idx="241">
                  <c:v>352032.70718345308</c:v>
                </c:pt>
                <c:pt idx="242">
                  <c:v>335768.02620822034</c:v>
                </c:pt>
                <c:pt idx="243">
                  <c:v>319862.49401882692</c:v>
                </c:pt>
                <c:pt idx="244">
                  <c:v>304304.05051507684</c:v>
                </c:pt>
                <c:pt idx="245">
                  <c:v>289079.12808455562</c:v>
                </c:pt>
                <c:pt idx="246">
                  <c:v>274813.26831176702</c:v>
                </c:pt>
                <c:pt idx="247">
                  <c:v>260542.88994492823</c:v>
                </c:pt>
                <c:pt idx="248">
                  <c:v>246977.54552360706</c:v>
                </c:pt>
                <c:pt idx="249">
                  <c:v>233765.21159522969</c:v>
                </c:pt>
                <c:pt idx="250">
                  <c:v>221111.67647181352</c:v>
                </c:pt>
                <c:pt idx="251">
                  <c:v>208915.29130203923</c:v>
                </c:pt>
                <c:pt idx="252">
                  <c:v>197213.82248793292</c:v>
                </c:pt>
                <c:pt idx="253">
                  <c:v>185961.17622773664</c:v>
                </c:pt>
                <c:pt idx="254">
                  <c:v>175139.1116201448</c:v>
                </c:pt>
                <c:pt idx="255">
                  <c:v>164812.79571385085</c:v>
                </c:pt>
                <c:pt idx="256">
                  <c:v>154963.68610500888</c:v>
                </c:pt>
                <c:pt idx="257">
                  <c:v>145517.83609148109</c:v>
                </c:pt>
                <c:pt idx="258">
                  <c:v>136513.01207526939</c:v>
                </c:pt>
                <c:pt idx="259">
                  <c:v>127986.98045841111</c:v>
                </c:pt>
                <c:pt idx="260">
                  <c:v>119810.69174290108</c:v>
                </c:pt>
                <c:pt idx="261">
                  <c:v>112078.52263909568</c:v>
                </c:pt>
                <c:pt idx="262">
                  <c:v>104717.73245485802</c:v>
                </c:pt>
                <c:pt idx="263">
                  <c:v>97795.448005116617</c:v>
                </c:pt>
                <c:pt idx="264">
                  <c:v>91211.980204792984</c:v>
                </c:pt>
                <c:pt idx="265">
                  <c:v>84951.952426361386</c:v>
                </c:pt>
                <c:pt idx="266">
                  <c:v>86269.8965540879</c:v>
                </c:pt>
                <c:pt idx="267">
                  <c:v>46436.316132592117</c:v>
                </c:pt>
                <c:pt idx="268">
                  <c:v>87611.053455574351</c:v>
                </c:pt>
                <c:pt idx="269">
                  <c:v>84897.530945091698</c:v>
                </c:pt>
                <c:pt idx="270">
                  <c:v>26779.710097768268</c:v>
                </c:pt>
                <c:pt idx="271">
                  <c:v>80374.993427634006</c:v>
                </c:pt>
                <c:pt idx="272">
                  <c:v>22558.675081472156</c:v>
                </c:pt>
                <c:pt idx="273">
                  <c:v>76455.460912504612</c:v>
                </c:pt>
                <c:pt idx="274">
                  <c:v>13370.064983706008</c:v>
                </c:pt>
                <c:pt idx="275">
                  <c:v>53641.90310639629</c:v>
                </c:pt>
                <c:pt idx="276">
                  <c:v>35392.500099055585</c:v>
                </c:pt>
                <c:pt idx="277">
                  <c:v>34050.813968876202</c:v>
                </c:pt>
                <c:pt idx="278">
                  <c:v>32814.653714105109</c:v>
                </c:pt>
                <c:pt idx="279">
                  <c:v>28898.729292839194</c:v>
                </c:pt>
                <c:pt idx="280">
                  <c:v>25088.330746981112</c:v>
                </c:pt>
                <c:pt idx="281">
                  <c:v>24153.672993373464</c:v>
                </c:pt>
                <c:pt idx="282">
                  <c:v>23294.390865055859</c:v>
                </c:pt>
                <c:pt idx="283">
                  <c:v>19725.194320128907</c:v>
                </c:pt>
                <c:pt idx="284">
                  <c:v>21801.953484295216</c:v>
                </c:pt>
                <c:pt idx="285">
                  <c:v>12797.852981089494</c:v>
                </c:pt>
                <c:pt idx="286">
                  <c:v>17795.578312680711</c:v>
                </c:pt>
                <c:pt idx="287">
                  <c:v>17252.873810585093</c:v>
                </c:pt>
                <c:pt idx="288">
                  <c:v>11199.889724921133</c:v>
                </c:pt>
                <c:pt idx="289">
                  <c:v>10777.786223292595</c:v>
                </c:pt>
                <c:pt idx="290">
                  <c:v>13171.123013679258</c:v>
                </c:pt>
                <c:pt idx="291">
                  <c:v>10024.029970382242</c:v>
                </c:pt>
                <c:pt idx="292">
                  <c:v>6922.1623022595768</c:v>
                </c:pt>
                <c:pt idx="293">
                  <c:v>12206.315009955104</c:v>
                </c:pt>
                <c:pt idx="294">
                  <c:v>6364.3826751064043</c:v>
                </c:pt>
                <c:pt idx="295">
                  <c:v>7809.4298243736248</c:v>
                </c:pt>
                <c:pt idx="296">
                  <c:v>6484.2620567986523</c:v>
                </c:pt>
                <c:pt idx="297">
                  <c:v>6297.3305060770872</c:v>
                </c:pt>
                <c:pt idx="298">
                  <c:v>5849.9601012352541</c:v>
                </c:pt>
                <c:pt idx="299">
                  <c:v>5142.1508422731822</c:v>
                </c:pt>
                <c:pt idx="300">
                  <c:v>5007.9822292551553</c:v>
                </c:pt>
                <c:pt idx="301">
                  <c:v>4330.323220409533</c:v>
                </c:pt>
                <c:pt idx="302">
                  <c:v>4501.8188366863023</c:v>
                </c:pt>
                <c:pt idx="303">
                  <c:v>3848.2800279338503</c:v>
                </c:pt>
                <c:pt idx="304">
                  <c:v>3485.3303234178247</c:v>
                </c:pt>
                <c:pt idx="305">
                  <c:v>-77084.927270204207</c:v>
                </c:pt>
                <c:pt idx="306">
                  <c:v>93585.513814131584</c:v>
                </c:pt>
                <c:pt idx="307">
                  <c:v>1453.5000210886028</c:v>
                </c:pt>
                <c:pt idx="308">
                  <c:v>1453.500021155294</c:v>
                </c:pt>
                <c:pt idx="309">
                  <c:v>1453.5000271781278</c:v>
                </c:pt>
                <c:pt idx="310">
                  <c:v>1453.5000388770677</c:v>
                </c:pt>
                <c:pt idx="311">
                  <c:v>1453.5000423558133</c:v>
                </c:pt>
                <c:pt idx="312">
                  <c:v>1453.5000599569862</c:v>
                </c:pt>
                <c:pt idx="313">
                  <c:v>1453.5000666280503</c:v>
                </c:pt>
                <c:pt idx="314">
                  <c:v>1453.5000903123573</c:v>
                </c:pt>
                <c:pt idx="315">
                  <c:v>1453.5001087577368</c:v>
                </c:pt>
                <c:pt idx="316">
                  <c:v>1453.5001220847901</c:v>
                </c:pt>
                <c:pt idx="317">
                  <c:v>1453.500205586799</c:v>
                </c:pt>
                <c:pt idx="318">
                  <c:v>1453.5001838507912</c:v>
                </c:pt>
                <c:pt idx="319">
                  <c:v>1453.500271781279</c:v>
                </c:pt>
                <c:pt idx="320">
                  <c:v>1453.5003049104728</c:v>
                </c:pt>
                <c:pt idx="321">
                  <c:v>1453.5004229551296</c:v>
                </c:pt>
                <c:pt idx="322">
                  <c:v>1453.500486801498</c:v>
                </c:pt>
                <c:pt idx="323">
                  <c:v>1453.5006363170851</c:v>
                </c:pt>
                <c:pt idx="324">
                  <c:v>1453.5007325388915</c:v>
                </c:pt>
                <c:pt idx="325">
                  <c:v>1453.5009433380756</c:v>
                </c:pt>
                <c:pt idx="326">
                  <c:v>1453.5012413139912</c:v>
                </c:pt>
                <c:pt idx="327">
                  <c:v>1453.5012097283902</c:v>
                </c:pt>
                <c:pt idx="328">
                  <c:v>1453.5018249403006</c:v>
                </c:pt>
                <c:pt idx="329">
                  <c:v>1453.5024181786091</c:v>
                </c:pt>
                <c:pt idx="330">
                  <c:v>1453.5021848749802</c:v>
                </c:pt>
                <c:pt idx="331">
                  <c:v>1453.5036348054762</c:v>
                </c:pt>
                <c:pt idx="332">
                  <c:v>1453.5037026435389</c:v>
                </c:pt>
                <c:pt idx="333">
                  <c:v>1453.5049026877687</c:v>
                </c:pt>
                <c:pt idx="334">
                  <c:v>1453.505842293144</c:v>
                </c:pt>
                <c:pt idx="335">
                  <c:v>1453.5073630767281</c:v>
                </c:pt>
                <c:pt idx="336">
                  <c:v>1453.5086339740453</c:v>
                </c:pt>
                <c:pt idx="337">
                  <c:v>1453.5110551676796</c:v>
                </c:pt>
                <c:pt idx="338">
                  <c:v>1453.511847397639</c:v>
                </c:pt>
                <c:pt idx="339">
                  <c:v>1453.5182644781323</c:v>
                </c:pt>
                <c:pt idx="340">
                  <c:v>1453.5158259159666</c:v>
                </c:pt>
                <c:pt idx="341">
                  <c:v>1453.5274042547612</c:v>
                </c:pt>
                <c:pt idx="342">
                  <c:v>1453.5251315189714</c:v>
                </c:pt>
                <c:pt idx="343">
                  <c:v>1453.5369209095161</c:v>
                </c:pt>
                <c:pt idx="344">
                  <c:v>1453.5376897408942</c:v>
                </c:pt>
                <c:pt idx="345">
                  <c:v>1453.5525659239822</c:v>
                </c:pt>
                <c:pt idx="346">
                  <c:v>1453.5592671384454</c:v>
                </c:pt>
                <c:pt idx="347">
                  <c:v>1453.5745805001604</c:v>
                </c:pt>
                <c:pt idx="348">
                  <c:v>1453.5873949992092</c:v>
                </c:pt>
                <c:pt idx="349">
                  <c:v>1453.6089271713856</c:v>
                </c:pt>
                <c:pt idx="350">
                  <c:v>1453.6308814470635</c:v>
                </c:pt>
                <c:pt idx="351">
                  <c:v>1453.6282957417413</c:v>
                </c:pt>
                <c:pt idx="352">
                  <c:v>1453.6876195725931</c:v>
                </c:pt>
                <c:pt idx="353">
                  <c:v>1453.7475464084475</c:v>
                </c:pt>
                <c:pt idx="354">
                  <c:v>1453.7248190505484</c:v>
                </c:pt>
                <c:pt idx="355">
                  <c:v>1453.8425622047484</c:v>
                </c:pt>
                <c:pt idx="356">
                  <c:v>1453.849949016027</c:v>
                </c:pt>
                <c:pt idx="357">
                  <c:v>1453.970405692738</c:v>
                </c:pt>
                <c:pt idx="358">
                  <c:v>1454.0089619319485</c:v>
                </c:pt>
                <c:pt idx="359">
                  <c:v>1433.8007208352994</c:v>
                </c:pt>
                <c:pt idx="360">
                  <c:v>1453.5917874282816</c:v>
                </c:pt>
              </c:numCache>
            </c:numRef>
          </c:yVal>
          <c:smooth val="1"/>
          <c:extLst>
            <c:ext xmlns:c16="http://schemas.microsoft.com/office/drawing/2014/chart" uri="{C3380CC4-5D6E-409C-BE32-E72D297353CC}">
              <c16:uniqueId val="{00000000-7F1D-40FC-B35E-CEE108C4C1EC}"/>
            </c:ext>
          </c:extLst>
        </c:ser>
        <c:ser>
          <c:idx val="1"/>
          <c:order val="1"/>
          <c:tx>
            <c:v>Inertia Force @ 4000 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(Exh)'!$AA$3:$AA$363</c:f>
              <c:numCache>
                <c:formatCode>0.00E+00</c:formatCode>
                <c:ptCount val="361"/>
                <c:pt idx="0">
                  <c:v>1456.7515829424385</c:v>
                </c:pt>
                <c:pt idx="1">
                  <c:v>1457.6691064734478</c:v>
                </c:pt>
                <c:pt idx="2">
                  <c:v>1457.0322946260139</c:v>
                </c:pt>
                <c:pt idx="3">
                  <c:v>1460.4108229764345</c:v>
                </c:pt>
                <c:pt idx="4">
                  <c:v>1458.2278163180883</c:v>
                </c:pt>
                <c:pt idx="5">
                  <c:v>1462.7355358103275</c:v>
                </c:pt>
                <c:pt idx="6">
                  <c:v>1461.6847353188116</c:v>
                </c:pt>
                <c:pt idx="7">
                  <c:v>1462.8727194483572</c:v>
                </c:pt>
                <c:pt idx="8">
                  <c:v>1467.4151117282295</c:v>
                </c:pt>
                <c:pt idx="9">
                  <c:v>1467.5191300911315</c:v>
                </c:pt>
                <c:pt idx="10">
                  <c:v>1469.8694706376232</c:v>
                </c:pt>
                <c:pt idx="11">
                  <c:v>1473.3550323759569</c:v>
                </c:pt>
                <c:pt idx="12">
                  <c:v>1477.98033784365</c:v>
                </c:pt>
                <c:pt idx="13">
                  <c:v>1482.6373010739651</c:v>
                </c:pt>
                <c:pt idx="14">
                  <c:v>1479.5331399996035</c:v>
                </c:pt>
                <c:pt idx="15">
                  <c:v>1488.7174203847346</c:v>
                </c:pt>
                <c:pt idx="16">
                  <c:v>1511.3163183461597</c:v>
                </c:pt>
                <c:pt idx="17">
                  <c:v>1489.4259512624687</c:v>
                </c:pt>
                <c:pt idx="18">
                  <c:v>1523.2866103919644</c:v>
                </c:pt>
                <c:pt idx="19">
                  <c:v>1512.6730796013983</c:v>
                </c:pt>
                <c:pt idx="20">
                  <c:v>1535.5584049389322</c:v>
                </c:pt>
                <c:pt idx="21">
                  <c:v>1547.4080959842709</c:v>
                </c:pt>
                <c:pt idx="22">
                  <c:v>1559.3783880300716</c:v>
                </c:pt>
                <c:pt idx="23">
                  <c:v>1571.4843562014025</c:v>
                </c:pt>
                <c:pt idx="24">
                  <c:v>1606.0233959585125</c:v>
                </c:pt>
                <c:pt idx="25">
                  <c:v>1618.4760920061831</c:v>
                </c:pt>
                <c:pt idx="26">
                  <c:v>1631.1398398046599</c:v>
                </c:pt>
                <c:pt idx="27">
                  <c:v>1688.5943551494272</c:v>
                </c:pt>
                <c:pt idx="28">
                  <c:v>1735.20921282775</c:v>
                </c:pt>
                <c:pt idx="29">
                  <c:v>1693.0565921666503</c:v>
                </c:pt>
                <c:pt idx="30">
                  <c:v>1807.1817163531566</c:v>
                </c:pt>
                <c:pt idx="31">
                  <c:v>1810.3474926153795</c:v>
                </c:pt>
                <c:pt idx="32">
                  <c:v>1925.3771243053707</c:v>
                </c:pt>
                <c:pt idx="33">
                  <c:v>1929.5981593216434</c:v>
                </c:pt>
                <c:pt idx="34">
                  <c:v>2045.8338010163391</c:v>
                </c:pt>
                <c:pt idx="35">
                  <c:v>2051.4115972878385</c:v>
                </c:pt>
                <c:pt idx="36">
                  <c:v>2280.5663531643395</c:v>
                </c:pt>
                <c:pt idx="37">
                  <c:v>2287.9531644428807</c:v>
                </c:pt>
                <c:pt idx="38">
                  <c:v>2407.8068361514561</c:v>
                </c:pt>
                <c:pt idx="39">
                  <c:v>2528.8665178647452</c:v>
                </c:pt>
                <c:pt idx="40">
                  <c:v>2651.2829608332572</c:v>
                </c:pt>
                <c:pt idx="41">
                  <c:v>2998.0301196596552</c:v>
                </c:pt>
                <c:pt idx="42">
                  <c:v>3012.502239715508</c:v>
                </c:pt>
                <c:pt idx="43">
                  <c:v>3251.7573293810001</c:v>
                </c:pt>
                <c:pt idx="44">
                  <c:v>3716.09689115728</c:v>
                </c:pt>
                <c:pt idx="45">
                  <c:v>3514.8311166384265</c:v>
                </c:pt>
                <c:pt idx="46">
                  <c:v>3873.186121759642</c:v>
                </c:pt>
                <c:pt idx="47">
                  <c:v>5014.4373636246592</c:v>
                </c:pt>
                <c:pt idx="48">
                  <c:v>3931.9791094865741</c:v>
                </c:pt>
                <c:pt idx="49">
                  <c:v>6194.8839306410136</c:v>
                </c:pt>
                <c:pt idx="50">
                  <c:v>5121.4707515378759</c:v>
                </c:pt>
                <c:pt idx="51">
                  <c:v>6280.8121434725817</c:v>
                </c:pt>
                <c:pt idx="52">
                  <c:v>6332.06756867065</c:v>
                </c:pt>
                <c:pt idx="53">
                  <c:v>8617.5850774122082</c:v>
                </c:pt>
                <c:pt idx="54">
                  <c:v>6455.683594147853</c:v>
                </c:pt>
                <c:pt idx="55">
                  <c:v>9870.3922447078985</c:v>
                </c:pt>
                <c:pt idx="56">
                  <c:v>9953.30543252809</c:v>
                </c:pt>
                <c:pt idx="57">
                  <c:v>10046.771207888727</c:v>
                </c:pt>
                <c:pt idx="58">
                  <c:v>11264.905587550687</c:v>
                </c:pt>
                <c:pt idx="59">
                  <c:v>13609.216084019265</c:v>
                </c:pt>
                <c:pt idx="60">
                  <c:v>13740.369672025565</c:v>
                </c:pt>
                <c:pt idx="61">
                  <c:v>16114.830418610647</c:v>
                </c:pt>
                <c:pt idx="62">
                  <c:v>19621.497332025981</c:v>
                </c:pt>
                <c:pt idx="63">
                  <c:v>9781.3847319052984</c:v>
                </c:pt>
                <c:pt idx="64">
                  <c:v>25574.985592304802</c:v>
                </c:pt>
                <c:pt idx="65">
                  <c:v>25801.112468177962</c:v>
                </c:pt>
                <c:pt idx="66">
                  <c:v>26057.389594167285</c:v>
                </c:pt>
                <c:pt idx="67">
                  <c:v>15202.656802672152</c:v>
                </c:pt>
                <c:pt idx="68">
                  <c:v>37786.479639038691</c:v>
                </c:pt>
                <c:pt idx="69">
                  <c:v>38133.207515378344</c:v>
                </c:pt>
                <c:pt idx="70">
                  <c:v>27384.000599288716</c:v>
                </c:pt>
                <c:pt idx="71">
                  <c:v>38947.264268522304</c:v>
                </c:pt>
                <c:pt idx="72">
                  <c:v>39414.593145324958</c:v>
                </c:pt>
                <c:pt idx="73">
                  <c:v>51068.307564903982</c:v>
                </c:pt>
                <c:pt idx="74">
                  <c:v>51641.162317121009</c:v>
                </c:pt>
                <c:pt idx="75">
                  <c:v>52274.31756956008</c:v>
                </c:pt>
                <c:pt idx="76">
                  <c:v>56053.874688665703</c:v>
                </c:pt>
                <c:pt idx="77">
                  <c:v>67005.968304571274</c:v>
                </c:pt>
                <c:pt idx="78">
                  <c:v>69958.990848272093</c:v>
                </c:pt>
                <c:pt idx="79">
                  <c:v>75867.567038271285</c:v>
                </c:pt>
                <c:pt idx="80">
                  <c:v>82175.98369205682</c:v>
                </c:pt>
                <c:pt idx="81">
                  <c:v>88935.981209822057</c:v>
                </c:pt>
                <c:pt idx="82">
                  <c:v>96132.93543475862</c:v>
                </c:pt>
                <c:pt idx="83">
                  <c:v>103864.0860654978</c:v>
                </c:pt>
                <c:pt idx="84">
                  <c:v>111881.8696902084</c:v>
                </c:pt>
                <c:pt idx="85">
                  <c:v>120696.54791534864</c:v>
                </c:pt>
                <c:pt idx="86">
                  <c:v>129861.14708044732</c:v>
                </c:pt>
                <c:pt idx="87">
                  <c:v>139508.32028116862</c:v>
                </c:pt>
                <c:pt idx="88">
                  <c:v>149871.44330835453</c:v>
                </c:pt>
                <c:pt idx="89">
                  <c:v>160738.9993025068</c:v>
                </c:pt>
                <c:pt idx="90">
                  <c:v>172122.74686110357</c:v>
                </c:pt>
                <c:pt idx="91">
                  <c:v>184257.72003885719</c:v>
                </c:pt>
                <c:pt idx="92">
                  <c:v>196822.64863826957</c:v>
                </c:pt>
                <c:pt idx="93">
                  <c:v>210053.62197270262</c:v>
                </c:pt>
                <c:pt idx="94">
                  <c:v>224075.92075894534</c:v>
                </c:pt>
                <c:pt idx="95">
                  <c:v>238458.52146158228</c:v>
                </c:pt>
                <c:pt idx="96">
                  <c:v>253661.84410983644</c:v>
                </c:pt>
                <c:pt idx="97">
                  <c:v>269478.59287921834</c:v>
                </c:pt>
                <c:pt idx="98">
                  <c:v>285701.92419891554</c:v>
                </c:pt>
                <c:pt idx="99">
                  <c:v>302905.02646111959</c:v>
                </c:pt>
                <c:pt idx="100">
                  <c:v>320325.05334540037</c:v>
                </c:pt>
                <c:pt idx="101">
                  <c:v>338647.35860192298</c:v>
                </c:pt>
                <c:pt idx="102">
                  <c:v>357555.3453219033</c:v>
                </c:pt>
                <c:pt idx="103">
                  <c:v>376732.71809924487</c:v>
                </c:pt>
                <c:pt idx="104">
                  <c:v>396642.9119880856</c:v>
                </c:pt>
                <c:pt idx="105">
                  <c:v>417192.75628818187</c:v>
                </c:pt>
                <c:pt idx="106">
                  <c:v>437843.73539489397</c:v>
                </c:pt>
                <c:pt idx="107">
                  <c:v>459393.82067010476</c:v>
                </c:pt>
                <c:pt idx="108">
                  <c:v>480970.41245540499</c:v>
                </c:pt>
                <c:pt idx="109">
                  <c:v>503037.24730758282</c:v>
                </c:pt>
                <c:pt idx="110">
                  <c:v>525501.00377509184</c:v>
                </c:pt>
                <c:pt idx="111">
                  <c:v>547822.56324829755</c:v>
                </c:pt>
                <c:pt idx="112">
                  <c:v>572024.36944871082</c:v>
                </c:pt>
                <c:pt idx="113">
                  <c:v>593000.3326055652</c:v>
                </c:pt>
                <c:pt idx="114">
                  <c:v>616668.98597146897</c:v>
                </c:pt>
                <c:pt idx="115">
                  <c:v>640930.09175223438</c:v>
                </c:pt>
                <c:pt idx="116">
                  <c:v>663572.00055174425</c:v>
                </c:pt>
                <c:pt idx="117">
                  <c:v>684608.27998268534</c:v>
                </c:pt>
                <c:pt idx="118">
                  <c:v>709620.06271619676</c:v>
                </c:pt>
                <c:pt idx="119">
                  <c:v>731937.72777735349</c:v>
                </c:pt>
                <c:pt idx="120">
                  <c:v>751571.82775265013</c:v>
                </c:pt>
                <c:pt idx="121">
                  <c:v>776327.20481064485</c:v>
                </c:pt>
                <c:pt idx="122">
                  <c:v>793960.64286611415</c:v>
                </c:pt>
                <c:pt idx="123">
                  <c:v>817843.04163296521</c:v>
                </c:pt>
                <c:pt idx="124">
                  <c:v>834614.05398533924</c:v>
                </c:pt>
                <c:pt idx="125">
                  <c:v>855413.33257804741</c:v>
                </c:pt>
                <c:pt idx="126">
                  <c:v>872445.08031894034</c:v>
                </c:pt>
                <c:pt idx="127">
                  <c:v>890162.7462496825</c:v>
                </c:pt>
                <c:pt idx="128">
                  <c:v>906335.08331261168</c:v>
                </c:pt>
                <c:pt idx="129">
                  <c:v>919841.94543969072</c:v>
                </c:pt>
                <c:pt idx="130">
                  <c:v>935129.2441118178</c:v>
                </c:pt>
                <c:pt idx="131">
                  <c:v>946617.35416861158</c:v>
                </c:pt>
                <c:pt idx="132">
                  <c:v>957633.54853690241</c:v>
                </c:pt>
                <c:pt idx="133">
                  <c:v>967047.12856129277</c:v>
                </c:pt>
                <c:pt idx="134">
                  <c:v>977066.72861296288</c:v>
                </c:pt>
                <c:pt idx="135">
                  <c:v>980988.05492878566</c:v>
                </c:pt>
                <c:pt idx="136">
                  <c:v>987695.39290545776</c:v>
                </c:pt>
                <c:pt idx="137">
                  <c:v>990478.41872935172</c:v>
                </c:pt>
                <c:pt idx="138">
                  <c:v>993761.93870559568</c:v>
                </c:pt>
                <c:pt idx="139">
                  <c:v>991943.71498723736</c:v>
                </c:pt>
                <c:pt idx="140">
                  <c:v>991669.24834925844</c:v>
                </c:pt>
                <c:pt idx="141">
                  <c:v>987330.27089665458</c:v>
                </c:pt>
                <c:pt idx="142">
                  <c:v>984453.6448489367</c:v>
                </c:pt>
                <c:pt idx="143">
                  <c:v>976312.46375646582</c:v>
                </c:pt>
                <c:pt idx="144">
                  <c:v>968427.5597897456</c:v>
                </c:pt>
                <c:pt idx="145">
                  <c:v>958520.9530029248</c:v>
                </c:pt>
                <c:pt idx="146">
                  <c:v>947653.99647511821</c:v>
                </c:pt>
                <c:pt idx="147">
                  <c:v>933544.1877218826</c:v>
                </c:pt>
                <c:pt idx="148">
                  <c:v>921703.31384065736</c:v>
                </c:pt>
                <c:pt idx="149">
                  <c:v>903162.66873298632</c:v>
                </c:pt>
                <c:pt idx="150">
                  <c:v>888998.58952978021</c:v>
                </c:pt>
                <c:pt idx="151">
                  <c:v>868011.12307596509</c:v>
                </c:pt>
                <c:pt idx="152">
                  <c:v>851273.59147528966</c:v>
                </c:pt>
                <c:pt idx="153">
                  <c:v>828697.14256532327</c:v>
                </c:pt>
                <c:pt idx="154">
                  <c:v>809125.35890355252</c:v>
                </c:pt>
                <c:pt idx="155">
                  <c:v>785808.72135298955</c:v>
                </c:pt>
                <c:pt idx="156">
                  <c:v>765362.58043855987</c:v>
                </c:pt>
                <c:pt idx="157">
                  <c:v>739923.30100454681</c:v>
                </c:pt>
                <c:pt idx="158">
                  <c:v>717218.8420812625</c:v>
                </c:pt>
                <c:pt idx="159">
                  <c:v>693840.52506775723</c:v>
                </c:pt>
                <c:pt idx="160">
                  <c:v>670836.13543095207</c:v>
                </c:pt>
                <c:pt idx="161">
                  <c:v>645912.61809886247</c:v>
                </c:pt>
                <c:pt idx="162">
                  <c:v>622345.99057156791</c:v>
                </c:pt>
                <c:pt idx="163">
                  <c:v>600072.93732573546</c:v>
                </c:pt>
                <c:pt idx="164">
                  <c:v>577919.04184096889</c:v>
                </c:pt>
                <c:pt idx="165">
                  <c:v>554711.39511570975</c:v>
                </c:pt>
                <c:pt idx="166">
                  <c:v>533733.55221137137</c:v>
                </c:pt>
                <c:pt idx="167">
                  <c:v>513817.12666068773</c:v>
                </c:pt>
                <c:pt idx="168">
                  <c:v>496024.97905587603</c:v>
                </c:pt>
                <c:pt idx="169">
                  <c:v>475853.91244138568</c:v>
                </c:pt>
                <c:pt idx="170">
                  <c:v>459940.38251925353</c:v>
                </c:pt>
                <c:pt idx="171">
                  <c:v>444901.33839933819</c:v>
                </c:pt>
                <c:pt idx="172">
                  <c:v>431813.20828712545</c:v>
                </c:pt>
                <c:pt idx="173">
                  <c:v>418414.59487373149</c:v>
                </c:pt>
                <c:pt idx="174">
                  <c:v>404673.84039677307</c:v>
                </c:pt>
                <c:pt idx="175">
                  <c:v>407272.53485697438</c:v>
                </c:pt>
                <c:pt idx="176">
                  <c:v>390552.93566779955</c:v>
                </c:pt>
                <c:pt idx="177">
                  <c:v>383451.90901616914</c:v>
                </c:pt>
                <c:pt idx="178">
                  <c:v>397095.5399432953</c:v>
                </c:pt>
                <c:pt idx="179">
                  <c:v>375793.10273690708</c:v>
                </c:pt>
                <c:pt idx="180">
                  <c:v>375220.24798493483</c:v>
                </c:pt>
                <c:pt idx="181">
                  <c:v>406518.13585412689</c:v>
                </c:pt>
                <c:pt idx="182">
                  <c:v>380602.71037993114</c:v>
                </c:pt>
                <c:pt idx="183">
                  <c:v>394371.91477016406</c:v>
                </c:pt>
                <c:pt idx="184">
                  <c:v>409971.43216703669</c:v>
                </c:pt>
                <c:pt idx="185">
                  <c:v>416290.25265319971</c:v>
                </c:pt>
                <c:pt idx="186">
                  <c:v>428945.59812644636</c:v>
                </c:pt>
                <c:pt idx="187">
                  <c:v>440168.80671892501</c:v>
                </c:pt>
                <c:pt idx="188">
                  <c:v>456674.72478142346</c:v>
                </c:pt>
                <c:pt idx="189">
                  <c:v>471817.85153866105</c:v>
                </c:pt>
                <c:pt idx="190">
                  <c:v>490093.84638353984</c:v>
                </c:pt>
                <c:pt idx="191">
                  <c:v>509319.70265604497</c:v>
                </c:pt>
                <c:pt idx="192">
                  <c:v>528429.54474121751</c:v>
                </c:pt>
                <c:pt idx="193">
                  <c:v>549701.35258419032</c:v>
                </c:pt>
                <c:pt idx="194">
                  <c:v>572075.28061919182</c:v>
                </c:pt>
                <c:pt idx="195">
                  <c:v>593380.38228720857</c:v>
                </c:pt>
                <c:pt idx="196">
                  <c:v>617016.29111439444</c:v>
                </c:pt>
                <c:pt idx="197">
                  <c:v>640816.58307961363</c:v>
                </c:pt>
                <c:pt idx="198">
                  <c:v>663730.45769117121</c:v>
                </c:pt>
                <c:pt idx="199">
                  <c:v>686935.34649148933</c:v>
                </c:pt>
                <c:pt idx="200">
                  <c:v>712724.30455231317</c:v>
                </c:pt>
                <c:pt idx="201">
                  <c:v>733367.86532950937</c:v>
                </c:pt>
                <c:pt idx="202">
                  <c:v>758956.38850171841</c:v>
                </c:pt>
                <c:pt idx="203">
                  <c:v>780647.79902097234</c:v>
                </c:pt>
                <c:pt idx="204">
                  <c:v>802964.89150575665</c:v>
                </c:pt>
                <c:pt idx="205">
                  <c:v>824861.38800070039</c:v>
                </c:pt>
                <c:pt idx="206">
                  <c:v>844176.89453552605</c:v>
                </c:pt>
                <c:pt idx="207">
                  <c:v>865432.69821657182</c:v>
                </c:pt>
                <c:pt idx="208">
                  <c:v>882011.94100341946</c:v>
                </c:pt>
                <c:pt idx="209">
                  <c:v>900661.12701115094</c:v>
                </c:pt>
                <c:pt idx="210">
                  <c:v>915874.49919342517</c:v>
                </c:pt>
                <c:pt idx="211">
                  <c:v>932168.8221175092</c:v>
                </c:pt>
                <c:pt idx="212">
                  <c:v>942921.207694276</c:v>
                </c:pt>
                <c:pt idx="213">
                  <c:v>955984.73849357502</c:v>
                </c:pt>
                <c:pt idx="214">
                  <c:v>966960.2359221587</c:v>
                </c:pt>
                <c:pt idx="215">
                  <c:v>974787.85441318038</c:v>
                </c:pt>
                <c:pt idx="216">
                  <c:v>981745.57391392346</c:v>
                </c:pt>
                <c:pt idx="217">
                  <c:v>986767.51880715904</c:v>
                </c:pt>
                <c:pt idx="218">
                  <c:v>989898.91446806188</c:v>
                </c:pt>
                <c:pt idx="219">
                  <c:v>993410.20328031166</c:v>
                </c:pt>
                <c:pt idx="220">
                  <c:v>992887.13152745529</c:v>
                </c:pt>
                <c:pt idx="221">
                  <c:v>991708.2275594899</c:v>
                </c:pt>
                <c:pt idx="222">
                  <c:v>987679.93213083141</c:v>
                </c:pt>
                <c:pt idx="223">
                  <c:v>984174.74354097538</c:v>
                </c:pt>
                <c:pt idx="224">
                  <c:v>976766.34797455743</c:v>
                </c:pt>
                <c:pt idx="225">
                  <c:v>971049.44571420841</c:v>
                </c:pt>
                <c:pt idx="226">
                  <c:v>959250.85235587507</c:v>
                </c:pt>
                <c:pt idx="227">
                  <c:v>950300.07867065188</c:v>
                </c:pt>
                <c:pt idx="228">
                  <c:v>937532.02622092189</c:v>
                </c:pt>
                <c:pt idx="229">
                  <c:v>925416.72668645065</c:v>
                </c:pt>
                <c:pt idx="230">
                  <c:v>908397.16759540047</c:v>
                </c:pt>
                <c:pt idx="231">
                  <c:v>894278.19111576141</c:v>
                </c:pt>
                <c:pt idx="232">
                  <c:v>877498.26223853719</c:v>
                </c:pt>
                <c:pt idx="233">
                  <c:v>860290.13553440338</c:v>
                </c:pt>
                <c:pt idx="234" formatCode="General">
                  <c:v>839314.47797830519</c:v>
                </c:pt>
                <c:pt idx="235">
                  <c:v>822367.08666307898</c:v>
                </c:pt>
                <c:pt idx="236">
                  <c:v>800536.54096650437</c:v>
                </c:pt>
                <c:pt idx="237">
                  <c:v>780501.50693910988</c:v>
                </c:pt>
                <c:pt idx="238">
                  <c:v>758915.11399340071</c:v>
                </c:pt>
                <c:pt idx="239">
                  <c:v>736883.94058384537</c:v>
                </c:pt>
                <c:pt idx="240">
                  <c:v>714398.94163469248</c:v>
                </c:pt>
                <c:pt idx="241">
                  <c:v>691449.56455899798</c:v>
                </c:pt>
                <c:pt idx="242">
                  <c:v>669137.86527308612</c:v>
                </c:pt>
                <c:pt idx="243">
                  <c:v>646337.66766059969</c:v>
                </c:pt>
                <c:pt idx="244">
                  <c:v>623035.40410838858</c:v>
                </c:pt>
                <c:pt idx="245">
                  <c:v>599215.9994919477</c:v>
                </c:pt>
                <c:pt idx="246">
                  <c:v>577425.33801195887</c:v>
                </c:pt>
                <c:pt idx="247">
                  <c:v>553860.80234024103</c:v>
                </c:pt>
                <c:pt idx="248">
                  <c:v>531401.30547272298</c:v>
                </c:pt>
                <c:pt idx="249">
                  <c:v>508692.8732980683</c:v>
                </c:pt>
                <c:pt idx="250">
                  <c:v>486608.70847953961</c:v>
                </c:pt>
                <c:pt idx="251">
                  <c:v>464796.63681331958</c:v>
                </c:pt>
                <c:pt idx="252">
                  <c:v>443461.24060146965</c:v>
                </c:pt>
                <c:pt idx="253">
                  <c:v>422472.8673409188</c:v>
                </c:pt>
                <c:pt idx="254">
                  <c:v>401813.12537915568</c:v>
                </c:pt>
                <c:pt idx="255">
                  <c:v>381797.70711741631</c:v>
                </c:pt>
                <c:pt idx="256">
                  <c:v>362408.37165428302</c:v>
                </c:pt>
                <c:pt idx="257">
                  <c:v>343404.35638766718</c:v>
                </c:pt>
                <c:pt idx="258">
                  <c:v>324990.54512203386</c:v>
                </c:pt>
                <c:pt idx="259">
                  <c:v>307372.12316449144</c:v>
                </c:pt>
                <c:pt idx="260">
                  <c:v>290086.40921697591</c:v>
                </c:pt>
                <c:pt idx="261">
                  <c:v>273562.01479486004</c:v>
                </c:pt>
                <c:pt idx="262">
                  <c:v>257559.6848085458</c:v>
                </c:pt>
                <c:pt idx="263">
                  <c:v>242397.52367918886</c:v>
                </c:pt>
                <c:pt idx="264">
                  <c:v>227725.91997416486</c:v>
                </c:pt>
                <c:pt idx="265">
                  <c:v>213529.79856855015</c:v>
                </c:pt>
                <c:pt idx="266">
                  <c:v>228872.81387708476</c:v>
                </c:pt>
                <c:pt idx="267">
                  <c:v>78920.948524821302</c:v>
                </c:pt>
                <c:pt idx="268">
                  <c:v>252014.93345915806</c:v>
                </c:pt>
                <c:pt idx="269">
                  <c:v>249602.91344981693</c:v>
                </c:pt>
                <c:pt idx="270">
                  <c:v>24669.192589620914</c:v>
                </c:pt>
                <c:pt idx="271">
                  <c:v>245381.87843352597</c:v>
                </c:pt>
                <c:pt idx="272">
                  <c:v>20749.660074484513</c:v>
                </c:pt>
                <c:pt idx="273">
                  <c:v>241763.84841956469</c:v>
                </c:pt>
                <c:pt idx="274">
                  <c:v>-4849.1877735155067</c:v>
                </c:pt>
                <c:pt idx="275">
                  <c:v>160730.55198458789</c:v>
                </c:pt>
                <c:pt idx="276">
                  <c:v>92541.904848789389</c:v>
                </c:pt>
                <c:pt idx="277">
                  <c:v>91305.744594017364</c:v>
                </c:pt>
                <c:pt idx="278">
                  <c:v>90175.110214656452</c:v>
                </c:pt>
                <c:pt idx="279">
                  <c:v>78008.84154309411</c:v>
                </c:pt>
                <c:pt idx="280">
                  <c:v>65933.023621882821</c:v>
                </c:pt>
                <c:pt idx="281">
                  <c:v>65073.741493567555</c:v>
                </c:pt>
                <c:pt idx="282">
                  <c:v>64289.834990539523</c:v>
                </c:pt>
                <c:pt idx="283">
                  <c:v>52440.143945201169</c:v>
                </c:pt>
                <c:pt idx="284">
                  <c:v>62933.073735304737</c:v>
                </c:pt>
                <c:pt idx="285">
                  <c:v>28936.738480280041</c:v>
                </c:pt>
                <c:pt idx="286">
                  <c:v>50676.354313395568</c:v>
                </c:pt>
                <c:pt idx="287">
                  <c:v>50193.950311530985</c:v>
                </c:pt>
                <c:pt idx="288">
                  <c:v>27489.526474694685</c:v>
                </c:pt>
                <c:pt idx="289">
                  <c:v>27097.573223185336</c:v>
                </c:pt>
                <c:pt idx="290">
                  <c:v>37876.930389387628</c:v>
                </c:pt>
                <c:pt idx="291">
                  <c:v>26419.192595564211</c:v>
                </c:pt>
                <c:pt idx="292">
                  <c:v>14991.605051856252</c:v>
                </c:pt>
                <c:pt idx="293">
                  <c:v>37002.573136013692</c:v>
                </c:pt>
                <c:pt idx="294">
                  <c:v>14494.125924936036</c:v>
                </c:pt>
                <c:pt idx="295">
                  <c:v>20967.770274681905</c:v>
                </c:pt>
                <c:pt idx="296">
                  <c:v>16324.374656919332</c:v>
                </c:pt>
                <c:pt idx="297">
                  <c:v>16155.533256267776</c:v>
                </c:pt>
                <c:pt idx="298">
                  <c:v>14890.665988925644</c:v>
                </c:pt>
                <c:pt idx="299">
                  <c:v>12528.265342387233</c:v>
                </c:pt>
                <c:pt idx="300">
                  <c:v>12407.664341921318</c:v>
                </c:pt>
                <c:pt idx="301">
                  <c:v>10072.398920487893</c:v>
                </c:pt>
                <c:pt idx="302">
                  <c:v>11090.034136875271</c:v>
                </c:pt>
                <c:pt idx="303">
                  <c:v>8777.3814030293706</c:v>
                </c:pt>
                <c:pt idx="304">
                  <c:v>7587.8897609778651</c:v>
                </c:pt>
                <c:pt idx="305">
                  <c:v>-314459.47617510823</c:v>
                </c:pt>
                <c:pt idx="306">
                  <c:v>367997.66880018089</c:v>
                </c:pt>
                <c:pt idx="307">
                  <c:v>1453.5000807605009</c:v>
                </c:pt>
                <c:pt idx="308">
                  <c:v>1453.5000800986386</c:v>
                </c:pt>
                <c:pt idx="309">
                  <c:v>1453.5001029387386</c:v>
                </c:pt>
                <c:pt idx="310">
                  <c:v>1453.500148196835</c:v>
                </c:pt>
                <c:pt idx="311">
                  <c:v>1453.5001602274276</c:v>
                </c:pt>
                <c:pt idx="312">
                  <c:v>1453.5002281748727</c:v>
                </c:pt>
                <c:pt idx="313">
                  <c:v>1453.5002518591796</c:v>
                </c:pt>
                <c:pt idx="314">
                  <c:v>1453.5003427221004</c:v>
                </c:pt>
                <c:pt idx="315">
                  <c:v>1453.5004117549545</c:v>
                </c:pt>
                <c:pt idx="316">
                  <c:v>1453.5004590481929</c:v>
                </c:pt>
                <c:pt idx="317">
                  <c:v>1453.5007854734404</c:v>
                </c:pt>
                <c:pt idx="318">
                  <c:v>1453.5006895747852</c:v>
                </c:pt>
                <c:pt idx="319">
                  <c:v>1453.5010290858836</c:v>
                </c:pt>
                <c:pt idx="320">
                  <c:v>1453.5011471305404</c:v>
                </c:pt>
                <c:pt idx="321">
                  <c:v>1453.5016009175149</c:v>
                </c:pt>
                <c:pt idx="322">
                  <c:v>1453.5018339918031</c:v>
                </c:pt>
                <c:pt idx="323">
                  <c:v>1453.5024037129167</c:v>
                </c:pt>
                <c:pt idx="324">
                  <c:v>1453.5027537766027</c:v>
                </c:pt>
                <c:pt idx="325">
                  <c:v>1453.5035531047258</c:v>
                </c:pt>
                <c:pt idx="326">
                  <c:v>1453.5046913409426</c:v>
                </c:pt>
                <c:pt idx="327">
                  <c:v>1453.5044988187408</c:v>
                </c:pt>
                <c:pt idx="328">
                  <c:v>1453.5068746426762</c:v>
                </c:pt>
                <c:pt idx="329">
                  <c:v>1453.509148100085</c:v>
                </c:pt>
                <c:pt idx="330">
                  <c:v>1453.5080912695432</c:v>
                </c:pt>
                <c:pt idx="331">
                  <c:v>1453.5137296876899</c:v>
                </c:pt>
                <c:pt idx="332">
                  <c:v>1453.5138156159028</c:v>
                </c:pt>
                <c:pt idx="333">
                  <c:v>1453.5183760983327</c:v>
                </c:pt>
                <c:pt idx="334">
                  <c:v>1453.5218465849459</c:v>
                </c:pt>
                <c:pt idx="335">
                  <c:v>1453.5275739463302</c:v>
                </c:pt>
                <c:pt idx="336">
                  <c:v>1453.532223371998</c:v>
                </c:pt>
                <c:pt idx="337">
                  <c:v>1453.541371472083</c:v>
                </c:pt>
                <c:pt idx="338">
                  <c:v>1453.5438891465178</c:v>
                </c:pt>
                <c:pt idx="339">
                  <c:v>1453.5687464267628</c:v>
                </c:pt>
                <c:pt idx="340">
                  <c:v>1453.5580424452221</c:v>
                </c:pt>
                <c:pt idx="341">
                  <c:v>1453.6031196401445</c:v>
                </c:pt>
                <c:pt idx="342">
                  <c:v>1453.5926267103541</c:v>
                </c:pt>
                <c:pt idx="343">
                  <c:v>1453.6379601824026</c:v>
                </c:pt>
                <c:pt idx="344">
                  <c:v>1453.6389099152811</c:v>
                </c:pt>
                <c:pt idx="345">
                  <c:v>1453.6957463504984</c:v>
                </c:pt>
                <c:pt idx="346">
                  <c:v>1453.7194155823393</c:v>
                </c:pt>
                <c:pt idx="347">
                  <c:v>1453.7767947220586</c:v>
                </c:pt>
                <c:pt idx="348">
                  <c:v>1453.823394504612</c:v>
                </c:pt>
                <c:pt idx="349">
                  <c:v>1453.9038398711698</c:v>
                </c:pt>
                <c:pt idx="350">
                  <c:v>1453.9848128671047</c:v>
                </c:pt>
                <c:pt idx="351">
                  <c:v>1453.9661485767831</c:v>
                </c:pt>
                <c:pt idx="352">
                  <c:v>1454.1931928151516</c:v>
                </c:pt>
                <c:pt idx="353">
                  <c:v>1454.4211415610234</c:v>
                </c:pt>
                <c:pt idx="354">
                  <c:v>1454.3160615118716</c:v>
                </c:pt>
                <c:pt idx="355">
                  <c:v>1454.7690947298543</c:v>
                </c:pt>
                <c:pt idx="356">
                  <c:v>1454.7781398048892</c:v>
                </c:pt>
                <c:pt idx="357">
                  <c:v>1455.234489550385</c:v>
                </c:pt>
                <c:pt idx="358">
                  <c:v>1455.3588657596108</c:v>
                </c:pt>
                <c:pt idx="359">
                  <c:v>1374.4894195703741</c:v>
                </c:pt>
                <c:pt idx="360">
                  <c:v>5.2267171156654879E-4</c:v>
                </c:pt>
              </c:numCache>
            </c:numRef>
          </c:yVal>
          <c:smooth val="1"/>
          <c:extLst>
            <c:ext xmlns:c16="http://schemas.microsoft.com/office/drawing/2014/chart" uri="{C3380CC4-5D6E-409C-BE32-E72D297353CC}">
              <c16:uniqueId val="{00000001-7F1D-40FC-B35E-CEE108C4C1EC}"/>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(Exh)'!$AB$3:$AB$363</c:f>
              <c:numCache>
                <c:formatCode>0.00E+00</c:formatCode>
                <c:ptCount val="361"/>
                <c:pt idx="0">
                  <c:v>1460.6289793185144</c:v>
                </c:pt>
                <c:pt idx="1">
                  <c:v>1462.6563978312679</c:v>
                </c:pt>
                <c:pt idx="2">
                  <c:v>1461.178571926243</c:v>
                </c:pt>
                <c:pt idx="3">
                  <c:v>1468.7305128019968</c:v>
                </c:pt>
                <c:pt idx="4">
                  <c:v>1463.7531710267151</c:v>
                </c:pt>
                <c:pt idx="5">
                  <c:v>1473.8254405527325</c:v>
                </c:pt>
                <c:pt idx="6">
                  <c:v>1471.3699349402195</c:v>
                </c:pt>
                <c:pt idx="7">
                  <c:v>1473.9400115031751</c:v>
                </c:pt>
                <c:pt idx="8">
                  <c:v>1484.0409237668016</c:v>
                </c:pt>
                <c:pt idx="9">
                  <c:v>1484.1268519796342</c:v>
                </c:pt>
                <c:pt idx="10">
                  <c:v>1489.2443924179563</c:v>
                </c:pt>
                <c:pt idx="11">
                  <c:v>1496.8867840440598</c:v>
                </c:pt>
                <c:pt idx="12">
                  <c:v>1507.0570418829554</c:v>
                </c:pt>
                <c:pt idx="13">
                  <c:v>1517.2529274344497</c:v>
                </c:pt>
                <c:pt idx="14">
                  <c:v>1509.9331434845915</c:v>
                </c:pt>
                <c:pt idx="15">
                  <c:v>1530.2254187621982</c:v>
                </c:pt>
                <c:pt idx="16">
                  <c:v>1580.6319917674539</c:v>
                </c:pt>
                <c:pt idx="17">
                  <c:v>1530.8133486394656</c:v>
                </c:pt>
                <c:pt idx="18">
                  <c:v>1606.4081330222971</c:v>
                </c:pt>
                <c:pt idx="19">
                  <c:v>1581.7777012718782</c:v>
                </c:pt>
                <c:pt idx="20">
                  <c:v>1632.4405514031296</c:v>
                </c:pt>
                <c:pt idx="21">
                  <c:v>1658.1111667825644</c:v>
                </c:pt>
                <c:pt idx="22">
                  <c:v>1683.8873080373996</c:v>
                </c:pt>
                <c:pt idx="23">
                  <c:v>1709.7840502927147</c:v>
                </c:pt>
                <c:pt idx="24">
                  <c:v>1785.9516894277479</c:v>
                </c:pt>
                <c:pt idx="25">
                  <c:v>1812.1348590591706</c:v>
                </c:pt>
                <c:pt idx="26">
                  <c:v>1838.5140053163318</c:v>
                </c:pt>
                <c:pt idx="27">
                  <c:v>1965.3746448327468</c:v>
                </c:pt>
                <c:pt idx="28">
                  <c:v>2067.3938008479163</c:v>
                </c:pt>
                <c:pt idx="29">
                  <c:v>1969.1735763474057</c:v>
                </c:pt>
                <c:pt idx="30">
                  <c:v>2222.2617001277877</c:v>
                </c:pt>
                <c:pt idx="31">
                  <c:v>2224.9752226382666</c:v>
                </c:pt>
                <c:pt idx="32">
                  <c:v>2478.8171026715418</c:v>
                </c:pt>
                <c:pt idx="33">
                  <c:v>2482.4351326854598</c:v>
                </c:pt>
                <c:pt idx="34">
                  <c:v>2737.3322714729193</c:v>
                </c:pt>
                <c:pt idx="35">
                  <c:v>2742.1563114914679</c:v>
                </c:pt>
                <c:pt idx="36">
                  <c:v>3249.0863153051323</c:v>
                </c:pt>
                <c:pt idx="37">
                  <c:v>3255.4178678296321</c:v>
                </c:pt>
                <c:pt idx="38">
                  <c:v>3513.4807828791158</c:v>
                </c:pt>
                <c:pt idx="39">
                  <c:v>3772.5989566828043</c:v>
                </c:pt>
                <c:pt idx="40">
                  <c:v>4032.9231404911156</c:v>
                </c:pt>
                <c:pt idx="41">
                  <c:v>4795.9562930968132</c:v>
                </c:pt>
                <c:pt idx="42">
                  <c:v>4808.4686468950831</c:v>
                </c:pt>
                <c:pt idx="43">
                  <c:v>5324.2929744930834</c:v>
                </c:pt>
                <c:pt idx="44">
                  <c:v>6343.4292758907814</c:v>
                </c:pt>
                <c:pt idx="45">
                  <c:v>5860.7702234207791</c:v>
                </c:pt>
                <c:pt idx="46">
                  <c:v>6634.3559635672291</c:v>
                </c:pt>
                <c:pt idx="47">
                  <c:v>9165.2372013709391</c:v>
                </c:pt>
                <c:pt idx="48">
                  <c:v>6685.6113887650281</c:v>
                </c:pt>
                <c:pt idx="49">
                  <c:v>11730.791226808564</c:v>
                </c:pt>
                <c:pt idx="50">
                  <c:v>9258.7029767318163</c:v>
                </c:pt>
                <c:pt idx="51">
                  <c:v>11806.166852099213</c:v>
                </c:pt>
                <c:pt idx="52">
                  <c:v>11851.392227274258</c:v>
                </c:pt>
                <c:pt idx="53">
                  <c:v>16916.169727893055</c:v>
                </c:pt>
                <c:pt idx="54">
                  <c:v>11959.933127693266</c:v>
                </c:pt>
                <c:pt idx="55">
                  <c:v>19546.546791080924</c:v>
                </c:pt>
                <c:pt idx="56">
                  <c:v>19618.907391360524</c:v>
                </c:pt>
                <c:pt idx="57">
                  <c:v>19701.820579180203</c:v>
                </c:pt>
                <c:pt idx="58">
                  <c:v>22302.047392251938</c:v>
                </c:pt>
                <c:pt idx="59">
                  <c:v>27419.58783057455</c:v>
                </c:pt>
                <c:pt idx="60">
                  <c:v>27535.666293522656</c:v>
                </c:pt>
                <c:pt idx="61">
                  <c:v>32680.341956950284</c:v>
                </c:pt>
                <c:pt idx="62">
                  <c:v>40346.853783147024</c:v>
                </c:pt>
                <c:pt idx="63">
                  <c:v>17950.323306886177</c:v>
                </c:pt>
                <c:pt idx="64">
                  <c:v>53231.909385554463</c:v>
                </c:pt>
                <c:pt idx="65">
                  <c:v>53427.88601131153</c:v>
                </c:pt>
                <c:pt idx="66">
                  <c:v>53654.012887184457</c:v>
                </c:pt>
                <c:pt idx="67">
                  <c:v>28842.679636071876</c:v>
                </c:pt>
                <c:pt idx="68">
                  <c:v>79264.327766383489</c:v>
                </c:pt>
                <c:pt idx="69">
                  <c:v>79565.830267550031</c:v>
                </c:pt>
                <c:pt idx="70">
                  <c:v>54844.947766782418</c:v>
                </c:pt>
                <c:pt idx="71">
                  <c:v>80304.511395404756</c:v>
                </c:pt>
                <c:pt idx="72">
                  <c:v>80726.614897031075</c:v>
                </c:pt>
                <c:pt idx="73">
                  <c:v>106261.55415093599</c:v>
                </c:pt>
                <c:pt idx="74">
                  <c:v>106774.10840292723</c:v>
                </c:pt>
                <c:pt idx="75">
                  <c:v>107346.9631551271</c:v>
                </c:pt>
                <c:pt idx="76">
                  <c:v>114923.84648203575</c:v>
                </c:pt>
                <c:pt idx="77">
                  <c:v>138554.16572976077</c:v>
                </c:pt>
                <c:pt idx="78">
                  <c:v>144074.94376396915</c:v>
                </c:pt>
                <c:pt idx="79">
                  <c:v>156141.43532475882</c:v>
                </c:pt>
                <c:pt idx="80">
                  <c:v>168990.9542991801</c:v>
                </c:pt>
                <c:pt idx="81">
                  <c:v>182730.52478475677</c:v>
                </c:pt>
                <c:pt idx="82">
                  <c:v>197317.18732025614</c:v>
                </c:pt>
                <c:pt idx="83">
                  <c:v>212959.14095224536</c:v>
                </c:pt>
                <c:pt idx="84">
                  <c:v>229087.94105931002</c:v>
                </c:pt>
                <c:pt idx="85">
                  <c:v>246840.31338046849</c:v>
                </c:pt>
                <c:pt idx="86">
                  <c:v>265197.39528914093</c:v>
                </c:pt>
                <c:pt idx="87">
                  <c:v>284444.7444059595</c:v>
                </c:pt>
                <c:pt idx="88">
                  <c:v>305093.81327214109</c:v>
                </c:pt>
                <c:pt idx="89">
                  <c:v>326653.80226781953</c:v>
                </c:pt>
                <c:pt idx="90">
                  <c:v>349136.01773663715</c:v>
                </c:pt>
                <c:pt idx="91">
                  <c:v>373053.57048382354</c:v>
                </c:pt>
                <c:pt idx="92">
                  <c:v>397666.64304931764</c:v>
                </c:pt>
                <c:pt idx="93">
                  <c:v>423489.55224811839</c:v>
                </c:pt>
                <c:pt idx="94">
                  <c:v>450786.24029418221</c:v>
                </c:pt>
                <c:pt idx="95">
                  <c:v>478567.87188743782</c:v>
                </c:pt>
                <c:pt idx="96">
                  <c:v>507851.77431419038</c:v>
                </c:pt>
                <c:pt idx="97">
                  <c:v>538151.36898957321</c:v>
                </c:pt>
                <c:pt idx="98">
                  <c:v>568980.83108480461</c:v>
                </c:pt>
                <c:pt idx="99">
                  <c:v>601609.52075129922</c:v>
                </c:pt>
                <c:pt idx="100">
                  <c:v>634298.83564644156</c:v>
                </c:pt>
                <c:pt idx="101">
                  <c:v>668569.86728427187</c:v>
                </c:pt>
                <c:pt idx="102">
                  <c:v>703687.47149337537</c:v>
                </c:pt>
                <c:pt idx="103">
                  <c:v>738917.25785901025</c:v>
                </c:pt>
                <c:pt idx="104">
                  <c:v>775279.87019477587</c:v>
                </c:pt>
                <c:pt idx="105">
                  <c:v>812542.42104472232</c:v>
                </c:pt>
                <c:pt idx="106">
                  <c:v>849469.77079113189</c:v>
                </c:pt>
                <c:pt idx="107">
                  <c:v>887835.1945644056</c:v>
                </c:pt>
                <c:pt idx="108">
                  <c:v>925651.37368427985</c:v>
                </c:pt>
                <c:pt idx="109">
                  <c:v>963939.70572094352</c:v>
                </c:pt>
                <c:pt idx="110">
                  <c:v>1002467.6047208295</c:v>
                </c:pt>
                <c:pt idx="111">
                  <c:v>1039999.7803149867</c:v>
                </c:pt>
                <c:pt idx="112">
                  <c:v>1081066.3417701735</c:v>
                </c:pt>
                <c:pt idx="113">
                  <c:v>1114153.2232042549</c:v>
                </c:pt>
                <c:pt idx="114">
                  <c:v>1152565.1020233657</c:v>
                </c:pt>
                <c:pt idx="115">
                  <c:v>1191552.8506198674</c:v>
                </c:pt>
                <c:pt idx="116">
                  <c:v>1226119.5295555412</c:v>
                </c:pt>
                <c:pt idx="117">
                  <c:v>1256281.7214682533</c:v>
                </c:pt>
                <c:pt idx="118">
                  <c:v>1294586.7991586528</c:v>
                </c:pt>
                <c:pt idx="119">
                  <c:v>1326004.7489893178</c:v>
                </c:pt>
                <c:pt idx="120">
                  <c:v>1350550.6460829533</c:v>
                </c:pt>
                <c:pt idx="121">
                  <c:v>1385782.3702938033</c:v>
                </c:pt>
                <c:pt idx="122">
                  <c:v>1404131.580255033</c:v>
                </c:pt>
                <c:pt idx="123">
                  <c:v>1435691.4685198423</c:v>
                </c:pt>
                <c:pt idx="124">
                  <c:v>1450382.4101487265</c:v>
                </c:pt>
                <c:pt idx="125">
                  <c:v>1473281.0605931829</c:v>
                </c:pt>
                <c:pt idx="126">
                  <c:v>1486838.5850770951</c:v>
                </c:pt>
                <c:pt idx="127">
                  <c:v>1501085.042775494</c:v>
                </c:pt>
                <c:pt idx="128">
                  <c:v>1511003.896589905</c:v>
                </c:pt>
                <c:pt idx="129">
                  <c:v>1514085.3704547859</c:v>
                </c:pt>
                <c:pt idx="130">
                  <c:v>1520350.4784740997</c:v>
                </c:pt>
                <c:pt idx="131">
                  <c:v>1517254.8628682764</c:v>
                </c:pt>
                <c:pt idx="132">
                  <c:v>1512309.7616790321</c:v>
                </c:pt>
                <c:pt idx="133">
                  <c:v>1502993.338741181</c:v>
                </c:pt>
                <c:pt idx="134">
                  <c:v>1494302.5334931104</c:v>
                </c:pt>
                <c:pt idx="135">
                  <c:v>1471177.1820460046</c:v>
                </c:pt>
                <c:pt idx="136">
                  <c:v>1453651.7750394794</c:v>
                </c:pt>
                <c:pt idx="137">
                  <c:v>1426657.103508608</c:v>
                </c:pt>
                <c:pt idx="138">
                  <c:v>1400194.5838932325</c:v>
                </c:pt>
                <c:pt idx="139">
                  <c:v>1361698.7532409863</c:v>
                </c:pt>
                <c:pt idx="140">
                  <c:v>1326178.5200145466</c:v>
                </c:pt>
                <c:pt idx="141">
                  <c:v>1281060.8837034553</c:v>
                </c:pt>
                <c:pt idx="142">
                  <c:v>1238841.9616799706</c:v>
                </c:pt>
                <c:pt idx="143">
                  <c:v>1184437.4698576033</c:v>
                </c:pt>
                <c:pt idx="144">
                  <c:v>1130339.0030733794</c:v>
                </c:pt>
                <c:pt idx="145">
                  <c:v>1071483.2913400007</c:v>
                </c:pt>
                <c:pt idx="146">
                  <c:v>1010327.3477826153</c:v>
                </c:pt>
                <c:pt idx="147">
                  <c:v>941804.8873864935</c:v>
                </c:pt>
                <c:pt idx="148">
                  <c:v>878395.44489305164</c:v>
                </c:pt>
                <c:pt idx="149">
                  <c:v>799986.13900914416</c:v>
                </c:pt>
                <c:pt idx="150">
                  <c:v>731588.80215154309</c:v>
                </c:pt>
                <c:pt idx="151">
                  <c:v>648071.00090596918</c:v>
                </c:pt>
                <c:pt idx="152">
                  <c:v>574441.55265934183</c:v>
                </c:pt>
                <c:pt idx="153">
                  <c:v>488071.77001209382</c:v>
                </c:pt>
                <c:pt idx="154">
                  <c:v>408953.93325018242</c:v>
                </c:pt>
                <c:pt idx="155">
                  <c:v>321978.13057505758</c:v>
                </c:pt>
                <c:pt idx="156">
                  <c:v>242120.10517440178</c:v>
                </c:pt>
                <c:pt idx="157">
                  <c:v>151763.18420752196</c:v>
                </c:pt>
                <c:pt idx="158">
                  <c:v>68389.871902363375</c:v>
                </c:pt>
                <c:pt idx="159">
                  <c:v>-15590.967942909803</c:v>
                </c:pt>
                <c:pt idx="160">
                  <c:v>-97738.904839905445</c:v>
                </c:pt>
                <c:pt idx="161">
                  <c:v>-183133.79141590605</c:v>
                </c:pt>
                <c:pt idx="162">
                  <c:v>-264320.16759540746</c:v>
                </c:pt>
                <c:pt idx="163">
                  <c:v>-341364.36392436363</c:v>
                </c:pt>
                <c:pt idx="164">
                  <c:v>-416836.45697338926</c:v>
                </c:pt>
                <c:pt idx="165">
                  <c:v>-493303.50827383529</c:v>
                </c:pt>
                <c:pt idx="166">
                  <c:v>-563304.02770286356</c:v>
                </c:pt>
                <c:pt idx="167">
                  <c:v>-629403.5692865802</c:v>
                </c:pt>
                <c:pt idx="168">
                  <c:v>-689149.64243600867</c:v>
                </c:pt>
                <c:pt idx="169">
                  <c:v>-752620.54672905547</c:v>
                </c:pt>
                <c:pt idx="170">
                  <c:v>-804822.44882339751</c:v>
                </c:pt>
                <c:pt idx="171">
                  <c:v>-853323.87223731517</c:v>
                </c:pt>
                <c:pt idx="172">
                  <c:v>-895658.7587676656</c:v>
                </c:pt>
                <c:pt idx="173">
                  <c:v>-936878.31830304675</c:v>
                </c:pt>
                <c:pt idx="174">
                  <c:v>-977015.71611804818</c:v>
                </c:pt>
                <c:pt idx="175">
                  <c:v>-978501.19441090175</c:v>
                </c:pt>
                <c:pt idx="176">
                  <c:v>-1021581.2566388759</c:v>
                </c:pt>
                <c:pt idx="177">
                  <c:v>-1041086.1458686625</c:v>
                </c:pt>
                <c:pt idx="178">
                  <c:v>-1011978.4019762676</c:v>
                </c:pt>
                <c:pt idx="179">
                  <c:v>-1059611.1519707416</c:v>
                </c:pt>
                <c:pt idx="180">
                  <c:v>-1058631.2688414217</c:v>
                </c:pt>
                <c:pt idx="181">
                  <c:v>-984001.29246323765</c:v>
                </c:pt>
                <c:pt idx="182">
                  <c:v>-1036262.1058505778</c:v>
                </c:pt>
                <c:pt idx="183">
                  <c:v>-997280.27334791655</c:v>
                </c:pt>
                <c:pt idx="184">
                  <c:v>-952315.82048874279</c:v>
                </c:pt>
                <c:pt idx="185">
                  <c:v>-926410.72993725678</c:v>
                </c:pt>
                <c:pt idx="186">
                  <c:v>-884440.19691410358</c:v>
                </c:pt>
                <c:pt idx="187">
                  <c:v>-843931.95102213207</c:v>
                </c:pt>
                <c:pt idx="188">
                  <c:v>-789815.2757847188</c:v>
                </c:pt>
                <c:pt idx="189">
                  <c:v>-737100.58717771643</c:v>
                </c:pt>
                <c:pt idx="190">
                  <c:v>-675721.64572353545</c:v>
                </c:pt>
                <c:pt idx="191">
                  <c:v>-610652.77817620221</c:v>
                </c:pt>
                <c:pt idx="192">
                  <c:v>-544355.5201946178</c:v>
                </c:pt>
                <c:pt idx="193">
                  <c:v>-471768.10930560296</c:v>
                </c:pt>
                <c:pt idx="194">
                  <c:v>-395347.55863242503</c:v>
                </c:pt>
                <c:pt idx="195">
                  <c:v>-320053.11980190035</c:v>
                </c:pt>
                <c:pt idx="196">
                  <c:v>-238307.22422420979</c:v>
                </c:pt>
                <c:pt idx="197">
                  <c:v>-155066.10850035236</c:v>
                </c:pt>
                <c:pt idx="198">
                  <c:v>-72774.725655697752</c:v>
                </c:pt>
                <c:pt idx="199">
                  <c:v>11137.000873644138</c:v>
                </c:pt>
                <c:pt idx="200">
                  <c:v>101745.90868940763</c:v>
                </c:pt>
                <c:pt idx="201">
                  <c:v>181569.49356069043</c:v>
                </c:pt>
                <c:pt idx="202">
                  <c:v>273237.95040790201</c:v>
                </c:pt>
                <c:pt idx="203">
                  <c:v>356760.50645086821</c:v>
                </c:pt>
                <c:pt idx="204">
                  <c:v>442235.05893087829</c:v>
                </c:pt>
                <c:pt idx="205">
                  <c:v>527221.17735738959</c:v>
                </c:pt>
                <c:pt idx="206">
                  <c:v>606773.1777188261</c:v>
                </c:pt>
                <c:pt idx="207">
                  <c:v>690985.94223227189</c:v>
                </c:pt>
                <c:pt idx="208">
                  <c:v>764883.72770332149</c:v>
                </c:pt>
                <c:pt idx="209">
                  <c:v>843574.93842501065</c:v>
                </c:pt>
                <c:pt idx="210">
                  <c:v>914587.5772208717</c:v>
                </c:pt>
                <c:pt idx="211">
                  <c:v>988013.51127948193</c:v>
                </c:pt>
                <c:pt idx="212">
                  <c:v>1048872.4748718762</c:v>
                </c:pt>
                <c:pt idx="213">
                  <c:v>1114773.6032799836</c:v>
                </c:pt>
                <c:pt idx="214">
                  <c:v>1175744.1227999597</c:v>
                </c:pt>
                <c:pt idx="215">
                  <c:v>1229334.5578686465</c:v>
                </c:pt>
                <c:pt idx="216">
                  <c:v>1280612.701014088</c:v>
                </c:pt>
                <c:pt idx="217">
                  <c:v>1327121.5391097891</c:v>
                </c:pt>
                <c:pt idx="218">
                  <c:v>1368909.3125559373</c:v>
                </c:pt>
                <c:pt idx="219">
                  <c:v>1411034.7688031201</c:v>
                </c:pt>
                <c:pt idx="220">
                  <c:v>1443513.0740516149</c:v>
                </c:pt>
                <c:pt idx="221">
                  <c:v>1473906.7217637633</c:v>
                </c:pt>
                <c:pt idx="222">
                  <c:v>1497238.3701649641</c:v>
                </c:pt>
                <c:pt idx="223">
                  <c:v>1521062.9751539547</c:v>
                </c:pt>
                <c:pt idx="224">
                  <c:v>1535383.6428335197</c:v>
                </c:pt>
                <c:pt idx="225">
                  <c:v>1552764.3286394866</c:v>
                </c:pt>
                <c:pt idx="226">
                  <c:v>1555681.8255094795</c:v>
                </c:pt>
                <c:pt idx="227">
                  <c:v>1564215.8494565412</c:v>
                </c:pt>
                <c:pt idx="228">
                  <c:v>1563342.4168928026</c:v>
                </c:pt>
                <c:pt idx="229">
                  <c:v>1563108.1696320693</c:v>
                </c:pt>
                <c:pt idx="230">
                  <c:v>1550992.8700970155</c:v>
                </c:pt>
                <c:pt idx="231">
                  <c:v>1544557.4131656196</c:v>
                </c:pt>
                <c:pt idx="232">
                  <c:v>1531274.0236988333</c:v>
                </c:pt>
                <c:pt idx="233">
                  <c:v>1516165.2688462988</c:v>
                </c:pt>
                <c:pt idx="234" formatCode="General">
                  <c:v>1491715.3880328834</c:v>
                </c:pt>
                <c:pt idx="235">
                  <c:v>1475474.723548756</c:v>
                </c:pt>
                <c:pt idx="236">
                  <c:v>1447386.1720657723</c:v>
                </c:pt>
                <c:pt idx="237">
                  <c:v>1422491.8073226789</c:v>
                </c:pt>
                <c:pt idx="238">
                  <c:v>1393265.3161570036</c:v>
                </c:pt>
                <c:pt idx="239">
                  <c:v>1362208.9370694745</c:v>
                </c:pt>
                <c:pt idx="240">
                  <c:v>1329315.1324959483</c:v>
                </c:pt>
                <c:pt idx="241">
                  <c:v>1294574.8573627351</c:v>
                </c:pt>
                <c:pt idx="242">
                  <c:v>1260484.3201191265</c:v>
                </c:pt>
                <c:pt idx="243">
                  <c:v>1224524.6996283783</c:v>
                </c:pt>
                <c:pt idx="244">
                  <c:v>1186683.9357890987</c:v>
                </c:pt>
                <c:pt idx="245">
                  <c:v>1146948.4609899791</c:v>
                </c:pt>
                <c:pt idx="246">
                  <c:v>1111068.7504920149</c:v>
                </c:pt>
                <c:pt idx="247">
                  <c:v>1070505.2341296745</c:v>
                </c:pt>
                <c:pt idx="248">
                  <c:v>1031760.8677295207</c:v>
                </c:pt>
                <c:pt idx="249">
                  <c:v>991809.74939893826</c:v>
                </c:pt>
                <c:pt idx="250">
                  <c:v>952640.25307660887</c:v>
                </c:pt>
                <c:pt idx="251">
                  <c:v>913482.26030121814</c:v>
                </c:pt>
                <c:pt idx="252">
                  <c:v>874819.1838815551</c:v>
                </c:pt>
                <c:pt idx="253">
                  <c:v>836382.10681236058</c:v>
                </c:pt>
                <c:pt idx="254">
                  <c:v>798152.78819244879</c:v>
                </c:pt>
                <c:pt idx="255">
                  <c:v>760864.86468062806</c:v>
                </c:pt>
                <c:pt idx="256">
                  <c:v>724499.79387285793</c:v>
                </c:pt>
                <c:pt idx="257">
                  <c:v>688537.98266046203</c:v>
                </c:pt>
                <c:pt idx="258">
                  <c:v>653462.84385201067</c:v>
                </c:pt>
                <c:pt idx="259">
                  <c:v>619757.79025639431</c:v>
                </c:pt>
                <c:pt idx="260">
                  <c:v>586402.47956211132</c:v>
                </c:pt>
                <c:pt idx="261">
                  <c:v>554382.58129289502</c:v>
                </c:pt>
                <c:pt idx="262">
                  <c:v>523179.70835003944</c:v>
                </c:pt>
                <c:pt idx="263">
                  <c:v>493529.45715840877</c:v>
                </c:pt>
                <c:pt idx="264">
                  <c:v>464663.66902279475</c:v>
                </c:pt>
                <c:pt idx="265">
                  <c:v>436566.96731594048</c:v>
                </c:pt>
                <c:pt idx="266">
                  <c:v>474650.73999670643</c:v>
                </c:pt>
                <c:pt idx="267">
                  <c:v>140467.70794712528</c:v>
                </c:pt>
                <c:pt idx="268">
                  <c:v>533257.46015973145</c:v>
                </c:pt>
                <c:pt idx="269">
                  <c:v>530543.93764918903</c:v>
                </c:pt>
                <c:pt idx="270">
                  <c:v>26779.710097768268</c:v>
                </c:pt>
                <c:pt idx="271">
                  <c:v>526021.40013173886</c:v>
                </c:pt>
                <c:pt idx="272">
                  <c:v>22558.675081460951</c:v>
                </c:pt>
                <c:pt idx="273">
                  <c:v>522101.86761662067</c:v>
                </c:pt>
                <c:pt idx="274">
                  <c:v>-31194.575686699245</c:v>
                </c:pt>
                <c:pt idx="275">
                  <c:v>343312.06746406964</c:v>
                </c:pt>
                <c:pt idx="276">
                  <c:v>191368.74244549079</c:v>
                </c:pt>
                <c:pt idx="277">
                  <c:v>190027.05631531141</c:v>
                </c:pt>
                <c:pt idx="278">
                  <c:v>188790.89606054779</c:v>
                </c:pt>
                <c:pt idx="279">
                  <c:v>162592.65130407177</c:v>
                </c:pt>
                <c:pt idx="280">
                  <c:v>136499.93242300733</c:v>
                </c:pt>
                <c:pt idx="281">
                  <c:v>135565.27466940341</c:v>
                </c:pt>
                <c:pt idx="282">
                  <c:v>134705.99254108206</c:v>
                </c:pt>
                <c:pt idx="283">
                  <c:v>108854.47566094875</c:v>
                </c:pt>
                <c:pt idx="284">
                  <c:v>133213.55516032703</c:v>
                </c:pt>
                <c:pt idx="285">
                  <c:v>57362.493651494748</c:v>
                </c:pt>
                <c:pt idx="286">
                  <c:v>106924.8596535071</c:v>
                </c:pt>
                <c:pt idx="287">
                  <c:v>106382.1551514068</c:v>
                </c:pt>
                <c:pt idx="288">
                  <c:v>55764.530395329188</c:v>
                </c:pt>
                <c:pt idx="289">
                  <c:v>55342.426893708121</c:v>
                </c:pt>
                <c:pt idx="290">
                  <c:v>80018.084019292757</c:v>
                </c:pt>
                <c:pt idx="291">
                  <c:v>54588.670640793098</c:v>
                </c:pt>
                <c:pt idx="292">
                  <c:v>29204.482637465935</c:v>
                </c:pt>
                <c:pt idx="293">
                  <c:v>79053.276015571391</c:v>
                </c:pt>
                <c:pt idx="294">
                  <c:v>28646.703010313231</c:v>
                </c:pt>
                <c:pt idx="295">
                  <c:v>43461.142360701655</c:v>
                </c:pt>
                <c:pt idx="296">
                  <c:v>33223.046459044795</c:v>
                </c:pt>
                <c:pt idx="297">
                  <c:v>33036.114908323696</c:v>
                </c:pt>
                <c:pt idx="298">
                  <c:v>30360.512469961504</c:v>
                </c:pt>
                <c:pt idx="299">
                  <c:v>25196.23914395849</c:v>
                </c:pt>
                <c:pt idx="300">
                  <c:v>25062.07053093976</c:v>
                </c:pt>
                <c:pt idx="301">
                  <c:v>19927.947455053662</c:v>
                </c:pt>
                <c:pt idx="302">
                  <c:v>22327.675104850081</c:v>
                </c:pt>
                <c:pt idx="303">
                  <c:v>17217.672229057622</c:v>
                </c:pt>
                <c:pt idx="304">
                  <c:v>14626.490491020539</c:v>
                </c:pt>
                <c:pt idx="305">
                  <c:v>-709902.82284924982</c:v>
                </c:pt>
                <c:pt idx="306">
                  <c:v>826673.8514118673</c:v>
                </c:pt>
                <c:pt idx="307">
                  <c:v>1453.5001792930771</c:v>
                </c:pt>
                <c:pt idx="308">
                  <c:v>1453.5001771315365</c:v>
                </c:pt>
                <c:pt idx="309">
                  <c:v>1453.5002277190108</c:v>
                </c:pt>
                <c:pt idx="310">
                  <c:v>1453.5003285472321</c:v>
                </c:pt>
                <c:pt idx="311">
                  <c:v>1453.500354308298</c:v>
                </c:pt>
                <c:pt idx="312">
                  <c:v>1453.5005056033929</c:v>
                </c:pt>
                <c:pt idx="313">
                  <c:v>1453.5005568390977</c:v>
                </c:pt>
                <c:pt idx="314">
                  <c:v>1453.5007587819673</c:v>
                </c:pt>
                <c:pt idx="315">
                  <c:v>1453.500910921269</c:v>
                </c:pt>
                <c:pt idx="316">
                  <c:v>1453.5010133776034</c:v>
                </c:pt>
                <c:pt idx="317">
                  <c:v>1453.5017430669022</c:v>
                </c:pt>
                <c:pt idx="318">
                  <c:v>1453.5015207900115</c:v>
                </c:pt>
                <c:pt idx="319">
                  <c:v>1453.502277190109</c:v>
                </c:pt>
                <c:pt idx="320">
                  <c:v>1453.5025331425063</c:v>
                </c:pt>
                <c:pt idx="321">
                  <c:v>1453.5035424799767</c:v>
                </c:pt>
                <c:pt idx="322">
                  <c:v>1453.5040519727518</c:v>
                </c:pt>
                <c:pt idx="323">
                  <c:v>1453.5053156043555</c:v>
                </c:pt>
                <c:pt idx="324">
                  <c:v>1453.5060802957721</c:v>
                </c:pt>
                <c:pt idx="325">
                  <c:v>1453.5078508573795</c:v>
                </c:pt>
                <c:pt idx="326">
                  <c:v>1453.5103770653286</c:v>
                </c:pt>
                <c:pt idx="327">
                  <c:v>1453.509899833321</c:v>
                </c:pt>
                <c:pt idx="328">
                  <c:v>1453.5151943325016</c:v>
                </c:pt>
                <c:pt idx="329">
                  <c:v>1453.5202440348774</c:v>
                </c:pt>
                <c:pt idx="330">
                  <c:v>1453.5177824992149</c:v>
                </c:pt>
                <c:pt idx="331">
                  <c:v>1453.5303735898785</c:v>
                </c:pt>
                <c:pt idx="332">
                  <c:v>1453.5304414279412</c:v>
                </c:pt>
                <c:pt idx="333">
                  <c:v>1453.5405544003049</c:v>
                </c:pt>
                <c:pt idx="334">
                  <c:v>1453.5481787017809</c:v>
                </c:pt>
                <c:pt idx="335">
                  <c:v>1453.5608406455326</c:v>
                </c:pt>
                <c:pt idx="336">
                  <c:v>1453.571024470984</c:v>
                </c:pt>
                <c:pt idx="337">
                  <c:v>1453.5912715208865</c:v>
                </c:pt>
                <c:pt idx="338">
                  <c:v>1453.5965202149127</c:v>
                </c:pt>
                <c:pt idx="339">
                  <c:v>1453.6519584001435</c:v>
                </c:pt>
                <c:pt idx="340">
                  <c:v>1453.6272375176427</c:v>
                </c:pt>
                <c:pt idx="341">
                  <c:v>1453.7279451377781</c:v>
                </c:pt>
                <c:pt idx="342">
                  <c:v>1453.703390081653</c:v>
                </c:pt>
                <c:pt idx="343">
                  <c:v>1453.8043087535386</c:v>
                </c:pt>
                <c:pt idx="344">
                  <c:v>1453.8050775849167</c:v>
                </c:pt>
                <c:pt idx="345">
                  <c:v>1453.9313653696809</c:v>
                </c:pt>
                <c:pt idx="346">
                  <c:v>1453.9826312248142</c:v>
                </c:pt>
                <c:pt idx="347">
                  <c:v>1454.1093561882053</c:v>
                </c:pt>
                <c:pt idx="348">
                  <c:v>1454.2112999685951</c:v>
                </c:pt>
                <c:pt idx="349">
                  <c:v>1454.3888083831177</c:v>
                </c:pt>
                <c:pt idx="350">
                  <c:v>1454.5667389011421</c:v>
                </c:pt>
                <c:pt idx="351">
                  <c:v>1454.5195885551495</c:v>
                </c:pt>
                <c:pt idx="352">
                  <c:v>1455.0245587927054</c:v>
                </c:pt>
                <c:pt idx="353">
                  <c:v>1455.5301320352639</c:v>
                </c:pt>
                <c:pt idx="354">
                  <c:v>1455.2845814740126</c:v>
                </c:pt>
                <c:pt idx="355">
                  <c:v>1456.2936174416211</c:v>
                </c:pt>
                <c:pt idx="356">
                  <c:v>1456.3010042528997</c:v>
                </c:pt>
                <c:pt idx="357">
                  <c:v>1457.3127537430189</c:v>
                </c:pt>
                <c:pt idx="358">
                  <c:v>1457.5741331855813</c:v>
                </c:pt>
                <c:pt idx="359">
                  <c:v>1275.5962464553404</c:v>
                </c:pt>
                <c:pt idx="360">
                  <c:v>1453.5928327717047</c:v>
                </c:pt>
              </c:numCache>
            </c:numRef>
          </c:yVal>
          <c:smooth val="1"/>
          <c:extLst>
            <c:ext xmlns:c16="http://schemas.microsoft.com/office/drawing/2014/chart" uri="{C3380CC4-5D6E-409C-BE32-E72D297353CC}">
              <c16:uniqueId val="{00000002-7F1D-40FC-B35E-CEE108C4C1EC}"/>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(Exh)'!$AC$3:$AC$363</c:f>
              <c:numCache>
                <c:formatCode>0.00E+00</c:formatCode>
                <c:ptCount val="361"/>
                <c:pt idx="0">
                  <c:v>1466.0881478006397</c:v>
                </c:pt>
                <c:pt idx="1">
                  <c:v>1469.6753287368576</c:v>
                </c:pt>
                <c:pt idx="2">
                  <c:v>1467.0276810142345</c:v>
                </c:pt>
                <c:pt idx="3">
                  <c:v>1480.4287309779797</c:v>
                </c:pt>
                <c:pt idx="4">
                  <c:v>1471.5519831440367</c:v>
                </c:pt>
                <c:pt idx="5">
                  <c:v>1489.4230647873765</c:v>
                </c:pt>
                <c:pt idx="6">
                  <c:v>1485.0178561455327</c:v>
                </c:pt>
                <c:pt idx="7">
                  <c:v>1489.5376357378193</c:v>
                </c:pt>
                <c:pt idx="8">
                  <c:v>1507.4373601187669</c:v>
                </c:pt>
                <c:pt idx="9">
                  <c:v>1507.5232883316003</c:v>
                </c:pt>
                <c:pt idx="10">
                  <c:v>1516.5402348285829</c:v>
                </c:pt>
                <c:pt idx="11">
                  <c:v>1530.031735542678</c:v>
                </c:pt>
                <c:pt idx="12">
                  <c:v>1548.0008054988957</c:v>
                </c:pt>
                <c:pt idx="13">
                  <c:v>1565.9955031677118</c:v>
                </c:pt>
                <c:pt idx="14">
                  <c:v>1552.8266101298618</c:v>
                </c:pt>
                <c:pt idx="15">
                  <c:v>1588.7165096421143</c:v>
                </c:pt>
                <c:pt idx="16">
                  <c:v>1678.1171432339761</c:v>
                </c:pt>
                <c:pt idx="17">
                  <c:v>1589.3044395193801</c:v>
                </c:pt>
                <c:pt idx="18">
                  <c:v>1723.3903147821259</c:v>
                </c:pt>
                <c:pt idx="19">
                  <c:v>1679.2628527384015</c:v>
                </c:pt>
                <c:pt idx="20">
                  <c:v>1768.9197634562643</c:v>
                </c:pt>
                <c:pt idx="21">
                  <c:v>1814.0874091290048</c:v>
                </c:pt>
                <c:pt idx="22">
                  <c:v>1859.36058067714</c:v>
                </c:pt>
                <c:pt idx="23">
                  <c:v>1904.7543532257664</c:v>
                </c:pt>
                <c:pt idx="24">
                  <c:v>2039.4130832407059</c:v>
                </c:pt>
                <c:pt idx="25">
                  <c:v>2085.0932831654418</c:v>
                </c:pt>
                <c:pt idx="26">
                  <c:v>2130.9694597159009</c:v>
                </c:pt>
                <c:pt idx="27">
                  <c:v>2355.3152506988454</c:v>
                </c:pt>
                <c:pt idx="28">
                  <c:v>2535.3225278872287</c:v>
                </c:pt>
                <c:pt idx="29">
                  <c:v>2359.1141822134996</c:v>
                </c:pt>
                <c:pt idx="30">
                  <c:v>2807.1726089269359</c:v>
                </c:pt>
                <c:pt idx="31">
                  <c:v>2809.886131437418</c:v>
                </c:pt>
                <c:pt idx="32">
                  <c:v>3258.6983144037349</c:v>
                </c:pt>
                <c:pt idx="33">
                  <c:v>3262.3163444176148</c:v>
                </c:pt>
                <c:pt idx="34">
                  <c:v>3712.1837861382023</c:v>
                </c:pt>
                <c:pt idx="35">
                  <c:v>3717.0078261566932</c:v>
                </c:pt>
                <c:pt idx="36">
                  <c:v>4613.878435836461</c:v>
                </c:pt>
                <c:pt idx="37">
                  <c:v>4620.2099883610063</c:v>
                </c:pt>
                <c:pt idx="38">
                  <c:v>5073.2432063434644</c:v>
                </c:pt>
                <c:pt idx="39">
                  <c:v>5527.3316830802305</c:v>
                </c:pt>
                <c:pt idx="40">
                  <c:v>5982.6261698215931</c:v>
                </c:pt>
                <c:pt idx="41">
                  <c:v>7330.5702312264584</c:v>
                </c:pt>
                <c:pt idx="42">
                  <c:v>7343.082585024702</c:v>
                </c:pt>
                <c:pt idx="43">
                  <c:v>8248.8475184888048</c:v>
                </c:pt>
                <c:pt idx="44">
                  <c:v>10047.86503161871</c:v>
                </c:pt>
                <c:pt idx="45">
                  <c:v>9175.2653732825784</c:v>
                </c:pt>
                <c:pt idx="46">
                  <c:v>10533.762022228211</c:v>
                </c:pt>
                <c:pt idx="47">
                  <c:v>15014.346289362384</c:v>
                </c:pt>
                <c:pt idx="48">
                  <c:v>10585.017447425957</c:v>
                </c:pt>
                <c:pt idx="49">
                  <c:v>19529.603344130526</c:v>
                </c:pt>
                <c:pt idx="50">
                  <c:v>15107.812064723314</c:v>
                </c:pt>
                <c:pt idx="51">
                  <c:v>19604.978969420918</c:v>
                </c:pt>
                <c:pt idx="52">
                  <c:v>19650.204344596325</c:v>
                </c:pt>
                <c:pt idx="53">
                  <c:v>28614.387903875846</c:v>
                </c:pt>
                <c:pt idx="54">
                  <c:v>19758.745245015329</c:v>
                </c:pt>
                <c:pt idx="55">
                  <c:v>33194.467996394225</c:v>
                </c:pt>
                <c:pt idx="56">
                  <c:v>33266.82859667403</c:v>
                </c:pt>
                <c:pt idx="57">
                  <c:v>33349.74178449341</c:v>
                </c:pt>
                <c:pt idx="58">
                  <c:v>37899.671626895863</c:v>
                </c:pt>
                <c:pt idx="59">
                  <c:v>46916.618123879307</c:v>
                </c:pt>
                <c:pt idx="60">
                  <c:v>47032.696586827413</c:v>
                </c:pt>
                <c:pt idx="61">
                  <c:v>56076.778308916058</c:v>
                </c:pt>
                <c:pt idx="62">
                  <c:v>69592.39922310457</c:v>
                </c:pt>
                <c:pt idx="63">
                  <c:v>29648.541482869681</c:v>
                </c:pt>
                <c:pt idx="64">
                  <c:v>92225.969972163148</c:v>
                </c:pt>
                <c:pt idx="65">
                  <c:v>92421.946597920614</c:v>
                </c:pt>
                <c:pt idx="66">
                  <c:v>92648.073473793542</c:v>
                </c:pt>
                <c:pt idx="67">
                  <c:v>48339.709929379482</c:v>
                </c:pt>
                <c:pt idx="68">
                  <c:v>137755.4186462957</c:v>
                </c:pt>
                <c:pt idx="69">
                  <c:v>138056.92114746428</c:v>
                </c:pt>
                <c:pt idx="70">
                  <c:v>93839.008353391924</c:v>
                </c:pt>
                <c:pt idx="71">
                  <c:v>138795.60227532146</c:v>
                </c:pt>
                <c:pt idx="72">
                  <c:v>139217.70577694531</c:v>
                </c:pt>
                <c:pt idx="73">
                  <c:v>184249.67532415091</c:v>
                </c:pt>
                <c:pt idx="74">
                  <c:v>184762.22957615196</c:v>
                </c:pt>
                <c:pt idx="75">
                  <c:v>185335.08432834284</c:v>
                </c:pt>
                <c:pt idx="76">
                  <c:v>198312.6450465016</c:v>
                </c:pt>
                <c:pt idx="77">
                  <c:v>239782.74701259731</c:v>
                </c:pt>
                <c:pt idx="78">
                  <c:v>249007.96080253928</c:v>
                </c:pt>
                <c:pt idx="79">
                  <c:v>269809.1219347241</c:v>
                </c:pt>
                <c:pt idx="80">
                  <c:v>291939.22732876037</c:v>
                </c:pt>
                <c:pt idx="81">
                  <c:v>315583.28920333687</c:v>
                </c:pt>
                <c:pt idx="82">
                  <c:v>340659.35403662943</c:v>
                </c:pt>
                <c:pt idx="83">
                  <c:v>367531.59711756761</c:v>
                </c:pt>
                <c:pt idx="84">
                  <c:v>395183.14212797378</c:v>
                </c:pt>
                <c:pt idx="85">
                  <c:v>425628.08117007685</c:v>
                </c:pt>
                <c:pt idx="86">
                  <c:v>457048.17337524984</c:v>
                </c:pt>
                <c:pt idx="87">
                  <c:v>489943.44369740633</c:v>
                </c:pt>
                <c:pt idx="88">
                  <c:v>525215.28528354049</c:v>
                </c:pt>
                <c:pt idx="89">
                  <c:v>561982.95790802524</c:v>
                </c:pt>
                <c:pt idx="90">
                  <c:v>600257.76791438542</c:v>
                </c:pt>
                <c:pt idx="91">
                  <c:v>640942.76671382727</c:v>
                </c:pt>
                <c:pt idx="92">
                  <c:v>682713.22593745519</c:v>
                </c:pt>
                <c:pt idx="93">
                  <c:v>726473.40300606203</c:v>
                </c:pt>
                <c:pt idx="94">
                  <c:v>772682.21043664124</c:v>
                </c:pt>
                <c:pt idx="95">
                  <c:v>819570.9317173583</c:v>
                </c:pt>
                <c:pt idx="96">
                  <c:v>868936.77534618357</c:v>
                </c:pt>
                <c:pt idx="97">
                  <c:v>919903.22213247663</c:v>
                </c:pt>
                <c:pt idx="98">
                  <c:v>971594.5066415508</c:v>
                </c:pt>
                <c:pt idx="99">
                  <c:v>1026254.840539485</c:v>
                </c:pt>
                <c:pt idx="100">
                  <c:v>1080780.8293631079</c:v>
                </c:pt>
                <c:pt idx="101">
                  <c:v>1137863.3864441349</c:v>
                </c:pt>
                <c:pt idx="102">
                  <c:v>1196182.4567022219</c:v>
                </c:pt>
                <c:pt idx="103">
                  <c:v>1254418.7388140252</c:v>
                </c:pt>
                <c:pt idx="104">
                  <c:v>1314372.7578046399</c:v>
                </c:pt>
                <c:pt idx="105">
                  <c:v>1375616.6559153793</c:v>
                </c:pt>
                <c:pt idx="106">
                  <c:v>1435940.4420137184</c:v>
                </c:pt>
                <c:pt idx="107">
                  <c:v>1498482.1833507309</c:v>
                </c:pt>
                <c:pt idx="108">
                  <c:v>1559694.7988225608</c:v>
                </c:pt>
                <c:pt idx="109">
                  <c:v>1621379.5672111539</c:v>
                </c:pt>
                <c:pt idx="110">
                  <c:v>1683108.9322601149</c:v>
                </c:pt>
                <c:pt idx="111">
                  <c:v>1742672.7520856985</c:v>
                </c:pt>
                <c:pt idx="112">
                  <c:v>1808110.6014075046</c:v>
                </c:pt>
                <c:pt idx="113">
                  <c:v>1858939.7804084918</c:v>
                </c:pt>
                <c:pt idx="114">
                  <c:v>1918798.3925502044</c:v>
                </c:pt>
                <c:pt idx="115">
                  <c:v>1979232.874469439</c:v>
                </c:pt>
                <c:pt idx="116">
                  <c:v>2031346.8806690336</c:v>
                </c:pt>
                <c:pt idx="117">
                  <c:v>2075156.9937870903</c:v>
                </c:pt>
                <c:pt idx="118">
                  <c:v>2132959.1017705556</c:v>
                </c:pt>
                <c:pt idx="119">
                  <c:v>2178024.9728070353</c:v>
                </c:pt>
                <c:pt idx="120">
                  <c:v>2210369.6820174055</c:v>
                </c:pt>
                <c:pt idx="121">
                  <c:v>2261199.0304633453</c:v>
                </c:pt>
                <c:pt idx="122">
                  <c:v>2281497.9434537981</c:v>
                </c:pt>
                <c:pt idx="123">
                  <c:v>2324756.0498944153</c:v>
                </c:pt>
                <c:pt idx="124">
                  <c:v>2337497.2884941292</c:v>
                </c:pt>
                <c:pt idx="125">
                  <c:v>2364295.3449972407</c:v>
                </c:pt>
                <c:pt idx="126">
                  <c:v>2373953.463422602</c:v>
                </c:pt>
                <c:pt idx="127">
                  <c:v>2384300.515061928</c:v>
                </c:pt>
                <c:pt idx="128">
                  <c:v>2386420.5567596043</c:v>
                </c:pt>
                <c:pt idx="129">
                  <c:v>2375854.1094185654</c:v>
                </c:pt>
                <c:pt idx="130">
                  <c:v>2370420.999262542</c:v>
                </c:pt>
                <c:pt idx="131">
                  <c:v>2347828.3533626078</c:v>
                </c:pt>
                <c:pt idx="132">
                  <c:v>2321436.5188512839</c:v>
                </c:pt>
                <c:pt idx="133">
                  <c:v>2286773.9565321761</c:v>
                </c:pt>
                <c:pt idx="134">
                  <c:v>2252737.0119027444</c:v>
                </c:pt>
                <c:pt idx="135">
                  <c:v>2192567.3028982077</c:v>
                </c:pt>
                <c:pt idx="136">
                  <c:v>2141896.9443932204</c:v>
                </c:pt>
                <c:pt idx="137">
                  <c:v>2073958.5092460541</c:v>
                </c:pt>
                <c:pt idx="138">
                  <c:v>2006552.2260151159</c:v>
                </c:pt>
                <c:pt idx="139">
                  <c:v>1917364.1166004604</c:v>
                </c:pt>
                <c:pt idx="140">
                  <c:v>1833101.3076399979</c:v>
                </c:pt>
                <c:pt idx="141">
                  <c:v>1731442.2834791427</c:v>
                </c:pt>
                <c:pt idx="142">
                  <c:v>1634631.6766339664</c:v>
                </c:pt>
                <c:pt idx="143">
                  <c:v>1515886.9848438976</c:v>
                </c:pt>
                <c:pt idx="144">
                  <c:v>1397448.3180915541</c:v>
                </c:pt>
                <c:pt idx="145">
                  <c:v>1270353.00033161</c:v>
                </c:pt>
                <c:pt idx="146">
                  <c:v>1139007.7477186455</c:v>
                </c:pt>
                <c:pt idx="147">
                  <c:v>994446.86917802098</c:v>
                </c:pt>
                <c:pt idx="148">
                  <c:v>858898.41460019548</c:v>
                </c:pt>
                <c:pt idx="149">
                  <c:v>696651.87845447543</c:v>
                </c:pt>
                <c:pt idx="150">
                  <c:v>552216.12345279008</c:v>
                </c:pt>
                <c:pt idx="151">
                  <c:v>380961.68588800367</c:v>
                </c:pt>
                <c:pt idx="152">
                  <c:v>227394.41343842796</c:v>
                </c:pt>
                <c:pt idx="153">
                  <c:v>51338.291442535352</c:v>
                </c:pt>
                <c:pt idx="154">
                  <c:v>-111616.77558139781</c:v>
                </c:pt>
                <c:pt idx="155">
                  <c:v>-288278.91760558519</c:v>
                </c:pt>
                <c:pt idx="156">
                  <c:v>-451974.17326700804</c:v>
                </c:pt>
                <c:pt idx="157">
                  <c:v>-633967.13661280065</c:v>
                </c:pt>
                <c:pt idx="158">
                  <c:v>-803127.38220836734</c:v>
                </c:pt>
                <c:pt idx="159">
                  <c:v>-972895.15534425736</c:v>
                </c:pt>
                <c:pt idx="160">
                  <c:v>-1138880.3225020196</c:v>
                </c:pt>
                <c:pt idx="161">
                  <c:v>-1310062.1423688466</c:v>
                </c:pt>
                <c:pt idx="162">
                  <c:v>-1473136.045781147</c:v>
                </c:pt>
                <c:pt idx="163">
                  <c:v>-1628168.3632815278</c:v>
                </c:pt>
                <c:pt idx="164">
                  <c:v>-1779678.8744758929</c:v>
                </c:pt>
                <c:pt idx="165">
                  <c:v>-1932184.3439197955</c:v>
                </c:pt>
                <c:pt idx="166">
                  <c:v>-2072374.1724044029</c:v>
                </c:pt>
                <c:pt idx="167">
                  <c:v>-2204763.6169856717</c:v>
                </c:pt>
                <c:pt idx="168">
                  <c:v>-2324950.4840441458</c:v>
                </c:pt>
                <c:pt idx="169">
                  <c:v>-2450811.8852765085</c:v>
                </c:pt>
                <c:pt idx="170">
                  <c:v>-2555655.769161541</c:v>
                </c:pt>
                <c:pt idx="171">
                  <c:v>-2652899.7683093771</c:v>
                </c:pt>
                <c:pt idx="172">
                  <c:v>-2738128.1214851402</c:v>
                </c:pt>
                <c:pt idx="173">
                  <c:v>-2820291.4446365023</c:v>
                </c:pt>
                <c:pt idx="174">
                  <c:v>-2899422.9030376347</c:v>
                </c:pt>
                <c:pt idx="175">
                  <c:v>-2908707.1934477976</c:v>
                </c:pt>
                <c:pt idx="176">
                  <c:v>-2990781.3162631579</c:v>
                </c:pt>
                <c:pt idx="177">
                  <c:v>-3029783.2357855914</c:v>
                </c:pt>
                <c:pt idx="178">
                  <c:v>-2981178.4616001323</c:v>
                </c:pt>
                <c:pt idx="179">
                  <c:v>-3067805.2721811542</c:v>
                </c:pt>
                <c:pt idx="180">
                  <c:v>-3066825.3890514164</c:v>
                </c:pt>
                <c:pt idx="181">
                  <c:v>-2933704.3217940368</c:v>
                </c:pt>
                <c:pt idx="182">
                  <c:v>-3024959.1957679251</c:v>
                </c:pt>
                <c:pt idx="183">
                  <c:v>-2952832.4117661738</c:v>
                </c:pt>
                <c:pt idx="184">
                  <c:v>-2868873.8983204523</c:v>
                </c:pt>
                <c:pt idx="185">
                  <c:v>-2817622.6683880235</c:v>
                </c:pt>
                <c:pt idx="186">
                  <c:v>-2736658.0747779021</c:v>
                </c:pt>
                <c:pt idx="187">
                  <c:v>-2657155.7682993812</c:v>
                </c:pt>
                <c:pt idx="188">
                  <c:v>-2552346.8142996635</c:v>
                </c:pt>
                <c:pt idx="189">
                  <c:v>-2448939.8469303567</c:v>
                </c:pt>
                <c:pt idx="190">
                  <c:v>-2329069.8145953072</c:v>
                </c:pt>
                <c:pt idx="191">
                  <c:v>-2201610.4501101221</c:v>
                </c:pt>
                <c:pt idx="192">
                  <c:v>-2070972.992160209</c:v>
                </c:pt>
                <c:pt idx="193">
                  <c:v>-1928196.2722156146</c:v>
                </c:pt>
                <c:pt idx="194">
                  <c:v>-1777687.0064275756</c:v>
                </c:pt>
                <c:pt idx="195">
                  <c:v>-1628303.8524828167</c:v>
                </c:pt>
                <c:pt idx="196">
                  <c:v>-1466620.1327023869</c:v>
                </c:pt>
                <c:pt idx="197">
                  <c:v>-1301491.4897465673</c:v>
                </c:pt>
                <c:pt idx="198">
                  <c:v>-1137312.5796703692</c:v>
                </c:pt>
                <c:pt idx="199">
                  <c:v>-969563.62287984253</c:v>
                </c:pt>
                <c:pt idx="200">
                  <c:v>-789268.37571376096</c:v>
                </c:pt>
                <c:pt idx="201">
                  <c:v>-627557.26361197978</c:v>
                </c:pt>
                <c:pt idx="202">
                  <c:v>-444252.76438564598</c:v>
                </c:pt>
                <c:pt idx="203">
                  <c:v>-274943.2750524811</c:v>
                </c:pt>
                <c:pt idx="204">
                  <c:v>-101732.08625179459</c:v>
                </c:pt>
                <c:pt idx="205">
                  <c:v>70990.668494138285</c:v>
                </c:pt>
                <c:pt idx="206">
                  <c:v>234379.89911592344</c:v>
                </c:pt>
                <c:pt idx="207">
                  <c:v>406329.29995067301</c:v>
                </c:pt>
                <c:pt idx="208">
                  <c:v>560164.90962341614</c:v>
                </c:pt>
                <c:pt idx="209">
                  <c:v>722693.35060629039</c:v>
                </c:pt>
                <c:pt idx="210">
                  <c:v>871694.11057566782</c:v>
                </c:pt>
                <c:pt idx="211">
                  <c:v>1025057.8688374356</c:v>
                </c:pt>
                <c:pt idx="212">
                  <c:v>1156106.1414843632</c:v>
                </c:pt>
                <c:pt idx="213">
                  <c:v>1296095.9850077503</c:v>
                </c:pt>
                <c:pt idx="214">
                  <c:v>1427255.8135839328</c:v>
                </c:pt>
                <c:pt idx="215">
                  <c:v>1545186.4486199028</c:v>
                </c:pt>
                <c:pt idx="216">
                  <c:v>1658855.088704241</c:v>
                </c:pt>
                <c:pt idx="217">
                  <c:v>1763855.0176799749</c:v>
                </c:pt>
                <c:pt idx="218">
                  <c:v>1860234.4759472921</c:v>
                </c:pt>
                <c:pt idx="219">
                  <c:v>1956951.617015434</c:v>
                </c:pt>
                <c:pt idx="220">
                  <c:v>2036222.7949681017</c:v>
                </c:pt>
                <c:pt idx="221">
                  <c:v>2111459.6123548858</c:v>
                </c:pt>
                <c:pt idx="222">
                  <c:v>2173785.3213430541</c:v>
                </c:pt>
                <c:pt idx="223">
                  <c:v>2236603.986917757</c:v>
                </c:pt>
                <c:pt idx="224">
                  <c:v>2282119.9030671893</c:v>
                </c:pt>
                <c:pt idx="225">
                  <c:v>2332645.5403716178</c:v>
                </c:pt>
                <c:pt idx="226">
                  <c:v>2357009.7705645263</c:v>
                </c:pt>
                <c:pt idx="227">
                  <c:v>2390889.9338926356</c:v>
                </c:pt>
                <c:pt idx="228">
                  <c:v>2407563.82859274</c:v>
                </c:pt>
                <c:pt idx="229">
                  <c:v>2424876.9085962675</c:v>
                </c:pt>
                <c:pt idx="230">
                  <c:v>2420560.4211782096</c:v>
                </c:pt>
                <c:pt idx="231">
                  <c:v>2425823.1824229872</c:v>
                </c:pt>
                <c:pt idx="232">
                  <c:v>2418388.9020444974</c:v>
                </c:pt>
                <c:pt idx="233">
                  <c:v>2407179.5532504083</c:v>
                </c:pt>
                <c:pt idx="234" formatCode="General">
                  <c:v>2378830.2663779724</c:v>
                </c:pt>
                <c:pt idx="235">
                  <c:v>2364539.3049235907</c:v>
                </c:pt>
                <c:pt idx="236">
                  <c:v>2328651.9413233493</c:v>
                </c:pt>
                <c:pt idx="237">
                  <c:v>2297908.4674919597</c:v>
                </c:pt>
                <c:pt idx="238">
                  <c:v>2258933.4611794902</c:v>
                </c:pt>
                <c:pt idx="239">
                  <c:v>2216178.8639164148</c:v>
                </c:pt>
                <c:pt idx="240">
                  <c:v>2169637.138137335</c:v>
                </c:pt>
                <c:pt idx="241">
                  <c:v>2119299.2387696067</c:v>
                </c:pt>
                <c:pt idx="242">
                  <c:v>2069611.0772911697</c:v>
                </c:pt>
                <c:pt idx="243">
                  <c:v>2016104.1295367354</c:v>
                </c:pt>
                <c:pt idx="244">
                  <c:v>1958766.3354038675</c:v>
                </c:pt>
                <c:pt idx="245">
                  <c:v>1897584.1272822246</c:v>
                </c:pt>
                <c:pt idx="246">
                  <c:v>1842792.2973997318</c:v>
                </c:pt>
                <c:pt idx="247">
                  <c:v>1779222.2852913276</c:v>
                </c:pt>
                <c:pt idx="248">
                  <c:v>1718446.2746596951</c:v>
                </c:pt>
                <c:pt idx="249">
                  <c:v>1655098.719977183</c:v>
                </c:pt>
                <c:pt idx="250">
                  <c:v>1592727.7576058048</c:v>
                </c:pt>
                <c:pt idx="251">
                  <c:v>1529978.3581754996</c:v>
                </c:pt>
                <c:pt idx="252">
                  <c:v>1467723.8751009745</c:v>
                </c:pt>
                <c:pt idx="253">
                  <c:v>1405500.4210739068</c:v>
                </c:pt>
                <c:pt idx="254">
                  <c:v>1343289.7551932149</c:v>
                </c:pt>
                <c:pt idx="255">
                  <c:v>1282410.4250265581</c:v>
                </c:pt>
                <c:pt idx="256">
                  <c:v>1222843.8881697259</c:v>
                </c:pt>
                <c:pt idx="257">
                  <c:v>1163680.6109083202</c:v>
                </c:pt>
                <c:pt idx="258">
                  <c:v>1105793.9466566592</c:v>
                </c:pt>
                <c:pt idx="259">
                  <c:v>1050057.2488296297</c:v>
                </c:pt>
                <c:pt idx="260">
                  <c:v>994670.29390392033</c:v>
                </c:pt>
                <c:pt idx="261">
                  <c:v>941398.63261496951</c:v>
                </c:pt>
                <c:pt idx="262">
                  <c:v>889333.93725832319</c:v>
                </c:pt>
                <c:pt idx="263">
                  <c:v>839796.71516753943</c:v>
                </c:pt>
                <c:pt idx="264">
                  <c:v>791433.89673854632</c:v>
                </c:pt>
                <c:pt idx="265">
                  <c:v>744230.10534432228</c:v>
                </c:pt>
                <c:pt idx="266">
                  <c:v>814483.97800899763</c:v>
                </c:pt>
                <c:pt idx="267">
                  <c:v>222745.17578484182</c:v>
                </c:pt>
                <c:pt idx="268">
                  <c:v>923198.06602586887</c:v>
                </c:pt>
                <c:pt idx="269">
                  <c:v>920484.54351527418</c:v>
                </c:pt>
                <c:pt idx="270">
                  <c:v>26779.710097768268</c:v>
                </c:pt>
                <c:pt idx="271">
                  <c:v>915962.00599783054</c:v>
                </c:pt>
                <c:pt idx="272">
                  <c:v>22558.675081451151</c:v>
                </c:pt>
                <c:pt idx="273">
                  <c:v>912042.47348272218</c:v>
                </c:pt>
                <c:pt idx="274">
                  <c:v>-70188.636273303855</c:v>
                </c:pt>
                <c:pt idx="275">
                  <c:v>596773.4612770339</c:v>
                </c:pt>
                <c:pt idx="276">
                  <c:v>327847.95449862152</c:v>
                </c:pt>
                <c:pt idx="277">
                  <c:v>326506.26836844214</c:v>
                </c:pt>
                <c:pt idx="278">
                  <c:v>325270.1081136851</c:v>
                </c:pt>
                <c:pt idx="279">
                  <c:v>279574.83306390024</c:v>
                </c:pt>
                <c:pt idx="280">
                  <c:v>233985.08388953024</c:v>
                </c:pt>
                <c:pt idx="281">
                  <c:v>233050.42613592959</c:v>
                </c:pt>
                <c:pt idx="282">
                  <c:v>232191.14400760498</c:v>
                </c:pt>
                <c:pt idx="283">
                  <c:v>186842.59683416615</c:v>
                </c:pt>
                <c:pt idx="284">
                  <c:v>230698.70662685484</c:v>
                </c:pt>
                <c:pt idx="285">
                  <c:v>96356.554238099357</c:v>
                </c:pt>
                <c:pt idx="286">
                  <c:v>184912.98082673017</c:v>
                </c:pt>
                <c:pt idx="287">
                  <c:v>184370.27632462583</c:v>
                </c:pt>
                <c:pt idx="288">
                  <c:v>94758.590981936242</c:v>
                </c:pt>
                <c:pt idx="289">
                  <c:v>94336.487480321695</c:v>
                </c:pt>
                <c:pt idx="290">
                  <c:v>138509.17489920455</c:v>
                </c:pt>
                <c:pt idx="291">
                  <c:v>93582.731227402604</c:v>
                </c:pt>
                <c:pt idx="292">
                  <c:v>48701.512930771511</c:v>
                </c:pt>
                <c:pt idx="293">
                  <c:v>137544.36689548561</c:v>
                </c:pt>
                <c:pt idx="294">
                  <c:v>48143.733303619214</c:v>
                </c:pt>
                <c:pt idx="295">
                  <c:v>74656.390829988697</c:v>
                </c:pt>
                <c:pt idx="296">
                  <c:v>56619.482811010166</c:v>
                </c:pt>
                <c:pt idx="297">
                  <c:v>56432.551260289474</c:v>
                </c:pt>
                <c:pt idx="298">
                  <c:v>51807.245792596972</c:v>
                </c:pt>
                <c:pt idx="299">
                  <c:v>42743.566407933125</c:v>
                </c:pt>
                <c:pt idx="300">
                  <c:v>42609.397794913784</c:v>
                </c:pt>
                <c:pt idx="301">
                  <c:v>33575.868660367269</c:v>
                </c:pt>
                <c:pt idx="302">
                  <c:v>37925.299339493395</c:v>
                </c:pt>
                <c:pt idx="303">
                  <c:v>28915.890405040918</c:v>
                </c:pt>
                <c:pt idx="304">
                  <c:v>24375.005637672915</c:v>
                </c:pt>
                <c:pt idx="305">
                  <c:v>-1263618.4814809151</c:v>
                </c:pt>
                <c:pt idx="306">
                  <c:v>1468126.146809886</c:v>
                </c:pt>
                <c:pt idx="307">
                  <c:v>1453.5003177219921</c:v>
                </c:pt>
                <c:pt idx="308">
                  <c:v>1453.5003136107484</c:v>
                </c:pt>
                <c:pt idx="309">
                  <c:v>1453.5004031922836</c:v>
                </c:pt>
                <c:pt idx="310">
                  <c:v>1453.5005820086258</c:v>
                </c:pt>
                <c:pt idx="311">
                  <c:v>1453.5006272667222</c:v>
                </c:pt>
                <c:pt idx="312">
                  <c:v>1453.5008955439987</c:v>
                </c:pt>
                <c:pt idx="313">
                  <c:v>1453.5009857737641</c:v>
                </c:pt>
                <c:pt idx="314">
                  <c:v>1453.5013436928762</c:v>
                </c:pt>
                <c:pt idx="315">
                  <c:v>1453.5016128143595</c:v>
                </c:pt>
                <c:pt idx="316">
                  <c:v>1453.5017932588153</c:v>
                </c:pt>
                <c:pt idx="317">
                  <c:v>1453.5030883619925</c:v>
                </c:pt>
                <c:pt idx="318">
                  <c:v>1453.5026906118289</c:v>
                </c:pt>
                <c:pt idx="319">
                  <c:v>1453.5040319228356</c:v>
                </c:pt>
                <c:pt idx="320">
                  <c:v>1453.5044828455357</c:v>
                </c:pt>
                <c:pt idx="321">
                  <c:v>1453.5062720642177</c:v>
                </c:pt>
                <c:pt idx="322">
                  <c:v>1453.5071714975986</c:v>
                </c:pt>
                <c:pt idx="323">
                  <c:v>1453.509409980717</c:v>
                </c:pt>
                <c:pt idx="324">
                  <c:v>1453.5107595830425</c:v>
                </c:pt>
                <c:pt idx="325">
                  <c:v>1453.5138949367704</c:v>
                </c:pt>
                <c:pt idx="326">
                  <c:v>1453.5183708477489</c:v>
                </c:pt>
                <c:pt idx="327">
                  <c:v>1453.5175036751352</c:v>
                </c:pt>
                <c:pt idx="328">
                  <c:v>1453.5268925506775</c:v>
                </c:pt>
                <c:pt idx="329">
                  <c:v>1453.5358416591118</c:v>
                </c:pt>
                <c:pt idx="330">
                  <c:v>1453.5314304204201</c:v>
                </c:pt>
                <c:pt idx="331">
                  <c:v>1453.5537700262305</c:v>
                </c:pt>
                <c:pt idx="332">
                  <c:v>1453.5538378642932</c:v>
                </c:pt>
                <c:pt idx="333">
                  <c:v>1453.5717496487744</c:v>
                </c:pt>
                <c:pt idx="334">
                  <c:v>1453.5852230593382</c:v>
                </c:pt>
                <c:pt idx="335">
                  <c:v>1453.6076335182365</c:v>
                </c:pt>
                <c:pt idx="336">
                  <c:v>1453.6256161558051</c:v>
                </c:pt>
                <c:pt idx="337">
                  <c:v>1453.6614608299424</c:v>
                </c:pt>
                <c:pt idx="338">
                  <c:v>1453.6706089300274</c:v>
                </c:pt>
                <c:pt idx="339">
                  <c:v>1453.7689405819035</c:v>
                </c:pt>
                <c:pt idx="340">
                  <c:v>1453.7247226691093</c:v>
                </c:pt>
                <c:pt idx="341">
                  <c:v>1453.9034184104178</c:v>
                </c:pt>
                <c:pt idx="342">
                  <c:v>1453.8593663239994</c:v>
                </c:pt>
                <c:pt idx="343">
                  <c:v>1454.0382731170582</c:v>
                </c:pt>
                <c:pt idx="344">
                  <c:v>1454.0390419484363</c:v>
                </c:pt>
                <c:pt idx="345">
                  <c:v>1454.262814884667</c:v>
                </c:pt>
                <c:pt idx="346">
                  <c:v>1454.353074800387</c:v>
                </c:pt>
                <c:pt idx="347">
                  <c:v>1454.5772849152447</c:v>
                </c:pt>
                <c:pt idx="348">
                  <c:v>1454.7572168168076</c:v>
                </c:pt>
                <c:pt idx="349">
                  <c:v>1455.0712044433835</c:v>
                </c:pt>
                <c:pt idx="350">
                  <c:v>1455.3856141734609</c:v>
                </c:pt>
                <c:pt idx="351">
                  <c:v>1455.2994697668817</c:v>
                </c:pt>
                <c:pt idx="352">
                  <c:v>1456.1943806103036</c:v>
                </c:pt>
                <c:pt idx="353">
                  <c:v>1457.0898944587284</c:v>
                </c:pt>
                <c:pt idx="354">
                  <c:v>1456.6493735945439</c:v>
                </c:pt>
                <c:pt idx="355">
                  <c:v>1458.4382907738848</c:v>
                </c:pt>
                <c:pt idx="356">
                  <c:v>1458.4456775851631</c:v>
                </c:pt>
                <c:pt idx="357">
                  <c:v>1460.2373082870147</c:v>
                </c:pt>
                <c:pt idx="358">
                  <c:v>1460.69365803251</c:v>
                </c:pt>
                <c:pt idx="359">
                  <c:v>1137.1673313728763</c:v>
                </c:pt>
                <c:pt idx="360">
                  <c:v>1453.5937474472</c:v>
                </c:pt>
              </c:numCache>
            </c:numRef>
          </c:yVal>
          <c:smooth val="1"/>
          <c:extLst>
            <c:ext xmlns:c16="http://schemas.microsoft.com/office/drawing/2014/chart" uri="{C3380CC4-5D6E-409C-BE32-E72D297353CC}">
              <c16:uniqueId val="{00000003-7F1D-40FC-B35E-CEE108C4C1EC}"/>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(Exh)'!$AD$3:$AD$363</c:f>
              <c:numCache>
                <c:formatCode>0.00E+00</c:formatCode>
                <c:ptCount val="361"/>
                <c:pt idx="0">
                  <c:v>1473.1070787062295</c:v>
                </c:pt>
                <c:pt idx="1">
                  <c:v>1478.6996684726159</c:v>
                </c:pt>
                <c:pt idx="2">
                  <c:v>1474.5479641273664</c:v>
                </c:pt>
                <c:pt idx="3">
                  <c:v>1495.4692972042433</c:v>
                </c:pt>
                <c:pt idx="4">
                  <c:v>1481.5790272948791</c:v>
                </c:pt>
                <c:pt idx="5">
                  <c:v>1509.4771530890616</c:v>
                </c:pt>
                <c:pt idx="6">
                  <c:v>1502.565183409507</c:v>
                </c:pt>
                <c:pt idx="7">
                  <c:v>1509.5917240395049</c:v>
                </c:pt>
                <c:pt idx="8">
                  <c:v>1537.5184925712938</c:v>
                </c:pt>
                <c:pt idx="9">
                  <c:v>1537.604420784128</c:v>
                </c:pt>
                <c:pt idx="10">
                  <c:v>1551.6348893565312</c:v>
                </c:pt>
                <c:pt idx="11">
                  <c:v>1572.6466731837584</c:v>
                </c:pt>
                <c:pt idx="12">
                  <c:v>1600.6427872908189</c:v>
                </c:pt>
                <c:pt idx="13">
                  <c:v>1628.6645291104774</c:v>
                </c:pt>
                <c:pt idx="14">
                  <c:v>1607.975352959495</c:v>
                </c:pt>
                <c:pt idx="15">
                  <c:v>1663.9193407734351</c:v>
                </c:pt>
                <c:pt idx="16">
                  <c:v>1803.4551951195047</c:v>
                </c:pt>
                <c:pt idx="17">
                  <c:v>1664.507270650699</c:v>
                </c:pt>
                <c:pt idx="18">
                  <c:v>1873.7959770447626</c:v>
                </c:pt>
                <c:pt idx="19">
                  <c:v>1804.6009046239315</c:v>
                </c:pt>
                <c:pt idx="20">
                  <c:v>1944.3930360960087</c:v>
                </c:pt>
                <c:pt idx="21">
                  <c:v>2014.6282921458564</c:v>
                </c:pt>
                <c:pt idx="22">
                  <c:v>2084.9690740710921</c:v>
                </c:pt>
                <c:pt idx="23">
                  <c:v>2155.4304569968326</c:v>
                </c:pt>
                <c:pt idx="24">
                  <c:v>2365.2920181430809</c:v>
                </c:pt>
                <c:pt idx="25">
                  <c:v>2436.0398284449329</c:v>
                </c:pt>
                <c:pt idx="26">
                  <c:v>2506.9836153724905</c:v>
                </c:pt>
                <c:pt idx="27">
                  <c:v>2856.6674582409714</c:v>
                </c:pt>
                <c:pt idx="28">
                  <c:v>3136.9451769377742</c:v>
                </c:pt>
                <c:pt idx="29">
                  <c:v>2860.4663897556193</c:v>
                </c:pt>
                <c:pt idx="30">
                  <c:v>3559.2009202401264</c:v>
                </c:pt>
                <c:pt idx="31">
                  <c:v>3561.9144427506126</c:v>
                </c:pt>
                <c:pt idx="32">
                  <c:v>4261.4027294879843</c:v>
                </c:pt>
                <c:pt idx="33">
                  <c:v>4265.0207595018146</c:v>
                </c:pt>
                <c:pt idx="34">
                  <c:v>4965.5643049935661</c:v>
                </c:pt>
                <c:pt idx="35">
                  <c:v>4970.3883450119838</c:v>
                </c:pt>
                <c:pt idx="36">
                  <c:v>6368.611162233884</c:v>
                </c:pt>
                <c:pt idx="37">
                  <c:v>6374.9427147584865</c:v>
                </c:pt>
                <c:pt idx="38">
                  <c:v>7078.6520365119131</c:v>
                </c:pt>
                <c:pt idx="39">
                  <c:v>7783.4166170197777</c:v>
                </c:pt>
                <c:pt idx="40">
                  <c:v>8489.387207532207</c:v>
                </c:pt>
                <c:pt idx="41">
                  <c:v>10589.359580250288</c:v>
                </c:pt>
                <c:pt idx="42">
                  <c:v>10601.871934048497</c:v>
                </c:pt>
                <c:pt idx="43">
                  <c:v>12008.989075054735</c:v>
                </c:pt>
                <c:pt idx="44">
                  <c:v>14810.711003268903</c:v>
                </c:pt>
                <c:pt idx="45">
                  <c:v>13436.759137390607</c:v>
                </c:pt>
                <c:pt idx="46">
                  <c:v>15547.284097649472</c:v>
                </c:pt>
                <c:pt idx="47">
                  <c:v>22534.629402494244</c:v>
                </c:pt>
                <c:pt idx="48">
                  <c:v>15598.539522847153</c:v>
                </c:pt>
                <c:pt idx="49">
                  <c:v>29556.647494973047</c:v>
                </c:pt>
                <c:pt idx="50">
                  <c:v>22628.095177855241</c:v>
                </c:pt>
                <c:pt idx="51">
                  <c:v>29632.023120263111</c:v>
                </c:pt>
                <c:pt idx="52">
                  <c:v>29677.248495438977</c:v>
                </c:pt>
                <c:pt idx="53">
                  <c:v>43654.954130139427</c:v>
                </c:pt>
                <c:pt idx="54">
                  <c:v>29785.789395857981</c:v>
                </c:pt>
                <c:pt idx="55">
                  <c:v>50741.795260368468</c:v>
                </c:pt>
                <c:pt idx="56">
                  <c:v>50814.155860648541</c:v>
                </c:pt>
                <c:pt idx="57">
                  <c:v>50897.069048467521</c:v>
                </c:pt>
                <c:pt idx="58">
                  <c:v>57953.759928580905</c:v>
                </c:pt>
                <c:pt idx="59">
                  <c:v>71984.228500985395</c:v>
                </c:pt>
                <c:pt idx="60">
                  <c:v>72100.306963933501</c:v>
                </c:pt>
                <c:pt idx="61">
                  <c:v>86157.910761443491</c:v>
                </c:pt>
                <c:pt idx="62">
                  <c:v>107193.81478876426</c:v>
                </c:pt>
                <c:pt idx="63">
                  <c:v>44689.107709134187</c:v>
                </c:pt>
                <c:pt idx="64">
                  <c:v>142361.19072637433</c:v>
                </c:pt>
                <c:pt idx="65">
                  <c:v>142557.1673521323</c:v>
                </c:pt>
                <c:pt idx="66">
                  <c:v>142783.29422800522</c:v>
                </c:pt>
                <c:pt idx="67">
                  <c:v>73407.320306489259</c:v>
                </c:pt>
                <c:pt idx="68">
                  <c:v>212958.24977761137</c:v>
                </c:pt>
                <c:pt idx="69">
                  <c:v>213259.75227878263</c:v>
                </c:pt>
                <c:pt idx="70">
                  <c:v>143974.22910760413</c:v>
                </c:pt>
                <c:pt idx="71">
                  <c:v>213998.43340664293</c:v>
                </c:pt>
                <c:pt idx="72">
                  <c:v>214420.53690826366</c:v>
                </c:pt>
                <c:pt idx="73">
                  <c:v>284520.11683257006</c:v>
                </c:pt>
                <c:pt idx="74">
                  <c:v>285032.6710845838</c:v>
                </c:pt>
                <c:pt idx="75">
                  <c:v>285605.52583676309</c:v>
                </c:pt>
                <c:pt idx="76">
                  <c:v>305526.8146293863</c:v>
                </c:pt>
                <c:pt idx="77">
                  <c:v>369933.78009053</c:v>
                </c:pt>
                <c:pt idx="78">
                  <c:v>383921.83985212946</c:v>
                </c:pt>
                <c:pt idx="79">
                  <c:v>415953.29043325095</c:v>
                </c:pt>
                <c:pt idx="80">
                  <c:v>450015.57836679224</c:v>
                </c:pt>
                <c:pt idx="81">
                  <c:v>486393.98631293984</c:v>
                </c:pt>
                <c:pt idx="82">
                  <c:v>524956.42552910931</c:v>
                </c:pt>
                <c:pt idx="83">
                  <c:v>566267.61218726763</c:v>
                </c:pt>
                <c:pt idx="84">
                  <c:v>608734.1149305416</c:v>
                </c:pt>
                <c:pt idx="85">
                  <c:v>655498.06832814484</c:v>
                </c:pt>
                <c:pt idx="86">
                  <c:v>703713.45948596124</c:v>
                </c:pt>
                <c:pt idx="87">
                  <c:v>754156.05707212363</c:v>
                </c:pt>
                <c:pt idx="88">
                  <c:v>808228.60644105403</c:v>
                </c:pt>
                <c:pt idx="89">
                  <c:v>864549.01515971858</c:v>
                </c:pt>
                <c:pt idx="90">
                  <c:v>923128.58957149042</c:v>
                </c:pt>
                <c:pt idx="91">
                  <c:v>985371.73329526058</c:v>
                </c:pt>
                <c:pt idx="92">
                  <c:v>1049201.6896507749</c:v>
                </c:pt>
                <c:pt idx="93">
                  <c:v>1116024.0682662751</c:v>
                </c:pt>
                <c:pt idx="94">
                  <c:v>1186548.45776266</c:v>
                </c:pt>
                <c:pt idx="95">
                  <c:v>1258003.4372129701</c:v>
                </c:pt>
                <c:pt idx="96">
                  <c:v>1333188.9195301747</c:v>
                </c:pt>
                <c:pt idx="97">
                  <c:v>1410727.0333162094</c:v>
                </c:pt>
                <c:pt idx="98">
                  <c:v>1489240.660928796</c:v>
                </c:pt>
                <c:pt idx="99">
                  <c:v>1572227.3945528667</c:v>
                </c:pt>
                <c:pt idx="100">
                  <c:v>1654829.1069988217</c:v>
                </c:pt>
                <c:pt idx="101">
                  <c:v>1741240.7682211013</c:v>
                </c:pt>
                <c:pt idx="102">
                  <c:v>1829390.2948278815</c:v>
                </c:pt>
                <c:pt idx="103">
                  <c:v>1917206.3571847586</c:v>
                </c:pt>
                <c:pt idx="104">
                  <c:v>2007492.184731608</c:v>
                </c:pt>
                <c:pt idx="105">
                  <c:v>2099569.2436062242</c:v>
                </c:pt>
                <c:pt idx="106">
                  <c:v>2189974.1621570438</c:v>
                </c:pt>
                <c:pt idx="107">
                  <c:v>2283599.7403617203</c:v>
                </c:pt>
                <c:pt idx="108">
                  <c:v>2374893.4882860649</c:v>
                </c:pt>
                <c:pt idx="109">
                  <c:v>2466659.3891271385</c:v>
                </c:pt>
                <c:pt idx="110">
                  <c:v>2558219.2105249106</c:v>
                </c:pt>
                <c:pt idx="111">
                  <c:v>2646109.430076614</c:v>
                </c:pt>
                <c:pt idx="112">
                  <c:v>2742881.7923697876</c:v>
                </c:pt>
                <c:pt idx="113">
                  <c:v>2816522.4968139394</c:v>
                </c:pt>
                <c:pt idx="114">
                  <c:v>2903955.4803704261</c:v>
                </c:pt>
                <c:pt idx="115">
                  <c:v>2991964.3337046029</c:v>
                </c:pt>
                <c:pt idx="116">
                  <c:v>3066639.1892435243</c:v>
                </c:pt>
                <c:pt idx="117">
                  <c:v>3127996.6296255952</c:v>
                </c:pt>
                <c:pt idx="118">
                  <c:v>3210866.3479858586</c:v>
                </c:pt>
                <c:pt idx="119">
                  <c:v>3273479.5462869578</c:v>
                </c:pt>
                <c:pt idx="120">
                  <c:v>3315851.2996474155</c:v>
                </c:pt>
                <c:pt idx="121">
                  <c:v>3386734.7363956142</c:v>
                </c:pt>
                <c:pt idx="122">
                  <c:v>3409540.4104236397</c:v>
                </c:pt>
                <c:pt idx="123">
                  <c:v>3467839.0830902946</c:v>
                </c:pt>
                <c:pt idx="124">
                  <c:v>3478073.5606525037</c:v>
                </c:pt>
                <c:pt idx="125">
                  <c:v>3509885.1392310285</c:v>
                </c:pt>
                <c:pt idx="126">
                  <c:v>3514529.7355811112</c:v>
                </c:pt>
                <c:pt idx="127">
                  <c:v>3519863.265144486</c:v>
                </c:pt>
                <c:pt idx="128">
                  <c:v>3511956.2626920743</c:v>
                </c:pt>
                <c:pt idx="129">
                  <c:v>3483842.4880862823</c:v>
                </c:pt>
                <c:pt idx="130">
                  <c:v>3463368.8117048247</c:v>
                </c:pt>
                <c:pt idx="131">
                  <c:v>3415708.555426748</c:v>
                </c:pt>
                <c:pt idx="132">
                  <c:v>3361742.3495013225</c:v>
                </c:pt>
                <c:pt idx="133">
                  <c:v>3294491.8936920268</c:v>
                </c:pt>
                <c:pt idx="134">
                  <c:v>3227867.0555722732</c:v>
                </c:pt>
                <c:pt idx="135">
                  <c:v>3120068.8868510402</c:v>
                </c:pt>
                <c:pt idx="136">
                  <c:v>3026783.5907051731</c:v>
                </c:pt>
                <c:pt idx="137">
                  <c:v>2906203.1737656277</c:v>
                </c:pt>
                <c:pt idx="138">
                  <c:v>2786154.9087432511</c:v>
                </c:pt>
                <c:pt idx="139">
                  <c:v>2631791.0123483557</c:v>
                </c:pt>
                <c:pt idx="140">
                  <c:v>2484859.1774441497</c:v>
                </c:pt>
                <c:pt idx="141">
                  <c:v>2310504.0831907401</c:v>
                </c:pt>
                <c:pt idx="142">
                  <c:v>2143504.1672891034</c:v>
                </c:pt>
                <c:pt idx="143">
                  <c:v>1942036.3612548471</c:v>
                </c:pt>
                <c:pt idx="144">
                  <c:v>1740874.5802577785</c:v>
                </c:pt>
                <c:pt idx="145">
                  <c:v>1526042.6261779647</c:v>
                </c:pt>
                <c:pt idx="146">
                  <c:v>1304453.976207827</c:v>
                </c:pt>
                <c:pt idx="147">
                  <c:v>1062129.4171956992</c:v>
                </c:pt>
                <c:pt idx="148">
                  <c:v>833830.80422366597</c:v>
                </c:pt>
                <c:pt idx="149">
                  <c:v>563793.54345561564</c:v>
                </c:pt>
                <c:pt idx="150">
                  <c:v>321594.10798296472</c:v>
                </c:pt>
                <c:pt idx="151">
                  <c:v>37535.423722047941</c:v>
                </c:pt>
                <c:pt idx="152">
                  <c:v>-218809.05127417587</c:v>
                </c:pt>
                <c:pt idx="153">
                  <c:v>-510176.18100403971</c:v>
                </c:pt>
                <c:pt idx="154">
                  <c:v>-780921.97265057196</c:v>
                </c:pt>
                <c:pt idx="155">
                  <c:v>-1072895.122409269</c:v>
                </c:pt>
                <c:pt idx="156">
                  <c:v>-1344381.1026916772</c:v>
                </c:pt>
                <c:pt idx="157">
                  <c:v>-1644191.8348103587</c:v>
                </c:pt>
                <c:pt idx="158">
                  <c:v>-1923649.5660650204</c:v>
                </c:pt>
                <c:pt idx="159">
                  <c:v>-2203714.8248602757</c:v>
                </c:pt>
                <c:pt idx="160">
                  <c:v>-2477490.7166390242</c:v>
                </c:pt>
                <c:pt idx="161">
                  <c:v>-2758970.0221654838</c:v>
                </c:pt>
                <c:pt idx="162">
                  <c:v>-3027327.8891628124</c:v>
                </c:pt>
                <c:pt idx="163">
                  <c:v>-3282630.6481693108</c:v>
                </c:pt>
                <c:pt idx="164">
                  <c:v>-3531904.8398362538</c:v>
                </c:pt>
                <c:pt idx="165">
                  <c:v>-3782173.9897503154</c:v>
                </c:pt>
                <c:pt idx="166">
                  <c:v>-4012607.215592097</c:v>
                </c:pt>
                <c:pt idx="167">
                  <c:v>-4230226.535455931</c:v>
                </c:pt>
                <c:pt idx="168">
                  <c:v>-4428122.99468318</c:v>
                </c:pt>
                <c:pt idx="169">
                  <c:v>-4634200.7491232334</c:v>
                </c:pt>
                <c:pt idx="170">
                  <c:v>-4806727.181024868</c:v>
                </c:pt>
                <c:pt idx="171">
                  <c:v>-4966640.206116314</c:v>
                </c:pt>
                <c:pt idx="172">
                  <c:v>-5107017.3021218935</c:v>
                </c:pt>
                <c:pt idx="173">
                  <c:v>-5241822.6070652315</c:v>
                </c:pt>
                <c:pt idx="174">
                  <c:v>-5371089.286219961</c:v>
                </c:pt>
                <c:pt idx="175">
                  <c:v>-5390400.6207809504</c:v>
                </c:pt>
                <c:pt idx="176">
                  <c:v>-5522609.9643515209</c:v>
                </c:pt>
                <c:pt idx="177">
                  <c:v>-5586679.4942502156</c:v>
                </c:pt>
                <c:pt idx="178">
                  <c:v>-5513007.109687957</c:v>
                </c:pt>
                <c:pt idx="179">
                  <c:v>-5649769.1410231143</c:v>
                </c:pt>
                <c:pt idx="180">
                  <c:v>-5648789.2578928377</c:v>
                </c:pt>
                <c:pt idx="181">
                  <c:v>-5440465.3595050629</c:v>
                </c:pt>
                <c:pt idx="182">
                  <c:v>-5581855.4542330857</c:v>
                </c:pt>
                <c:pt idx="183">
                  <c:v>-5467113.732589649</c:v>
                </c:pt>
                <c:pt idx="184">
                  <c:v>-5333019.9983897926</c:v>
                </c:pt>
                <c:pt idx="185">
                  <c:v>-5249180.8749675788</c:v>
                </c:pt>
                <c:pt idx="186">
                  <c:v>-5118081.060602786</c:v>
                </c:pt>
                <c:pt idx="187">
                  <c:v>-4988443.5333701307</c:v>
                </c:pt>
                <c:pt idx="188">
                  <c:v>-4818458.7923903055</c:v>
                </c:pt>
                <c:pt idx="189">
                  <c:v>-4649876.0380408941</c:v>
                </c:pt>
                <c:pt idx="190">
                  <c:v>-4454803.1745732967</c:v>
                </c:pt>
                <c:pt idx="191">
                  <c:v>-4247127.4568823045</c:v>
                </c:pt>
                <c:pt idx="192">
                  <c:v>-4033766.8846873972</c:v>
                </c:pt>
                <c:pt idx="193">
                  <c:v>-3800746.7673856309</c:v>
                </c:pt>
                <c:pt idx="194">
                  <c:v>-3554980.5821641972</c:v>
                </c:pt>
                <c:pt idx="195">
                  <c:v>-3310340.5087868525</c:v>
                </c:pt>
                <c:pt idx="196">
                  <c:v>-3045879.5864600432</c:v>
                </c:pt>
                <c:pt idx="197">
                  <c:v>-2775466.9799202722</c:v>
                </c:pt>
                <c:pt idx="198">
                  <c:v>-2506004.1062606606</c:v>
                </c:pt>
                <c:pt idx="199">
                  <c:v>-2230464.4248486105</c:v>
                </c:pt>
                <c:pt idx="200">
                  <c:v>-1934858.1699464063</c:v>
                </c:pt>
                <c:pt idx="201">
                  <c:v>-1667863.0942625559</c:v>
                </c:pt>
                <c:pt idx="202">
                  <c:v>-1366740.826263065</c:v>
                </c:pt>
                <c:pt idx="203">
                  <c:v>-1087133.8512710733</c:v>
                </c:pt>
                <c:pt idx="204">
                  <c:v>-801118.41577237402</c:v>
                </c:pt>
                <c:pt idx="205">
                  <c:v>-515591.41433004197</c:v>
                </c:pt>
                <c:pt idx="206">
                  <c:v>-244411.45908780885</c:v>
                </c:pt>
                <c:pt idx="207">
                  <c:v>40342.188445760054</c:v>
                </c:pt>
                <c:pt idx="208">
                  <c:v>296955.00066353788</c:v>
                </c:pt>
                <c:pt idx="209">
                  <c:v>567274.16626793565</c:v>
                </c:pt>
                <c:pt idx="210">
                  <c:v>816545.36774611985</c:v>
                </c:pt>
                <c:pt idx="211">
                  <c:v>1072686.3285548044</c:v>
                </c:pt>
                <c:pt idx="212">
                  <c:v>1293977.9985575608</c:v>
                </c:pt>
                <c:pt idx="213">
                  <c:v>1529224.7615148791</c:v>
                </c:pt>
                <c:pt idx="214">
                  <c:v>1750627.9874490416</c:v>
                </c:pt>
                <c:pt idx="215">
                  <c:v>1951281.7367286612</c:v>
                </c:pt>
                <c:pt idx="216">
                  <c:v>2145166.7300201524</c:v>
                </c:pt>
                <c:pt idx="217">
                  <c:v>2325369.4901273567</c:v>
                </c:pt>
                <c:pt idx="218">
                  <c:v>2491938.2574504619</c:v>
                </c:pt>
                <c:pt idx="219">
                  <c:v>2658844.7075741235</c:v>
                </c:pt>
                <c:pt idx="220">
                  <c:v>2798278.1504321555</c:v>
                </c:pt>
                <c:pt idx="221">
                  <c:v>2931170.4716863297</c:v>
                </c:pt>
                <c:pt idx="222">
                  <c:v>3043631.4014291698</c:v>
                </c:pt>
                <c:pt idx="223">
                  <c:v>3156585.2877569315</c:v>
                </c:pt>
                <c:pt idx="224">
                  <c:v>3242209.3805104773</c:v>
                </c:pt>
                <c:pt idx="225">
                  <c:v>3335349.9554557865</c:v>
                </c:pt>
                <c:pt idx="226">
                  <c:v>3387288.5570638725</c:v>
                </c:pt>
                <c:pt idx="227">
                  <c:v>3453756.6138819004</c:v>
                </c:pt>
                <c:pt idx="228">
                  <c:v>3492991.3579212301</c:v>
                </c:pt>
                <c:pt idx="229">
                  <c:v>3532865.2872645217</c:v>
                </c:pt>
                <c:pt idx="230">
                  <c:v>3538575.8439968876</c:v>
                </c:pt>
                <c:pt idx="231">
                  <c:v>3558879.1714681746</c:v>
                </c:pt>
                <c:pt idx="232">
                  <c:v>3558965.1742032077</c:v>
                </c:pt>
                <c:pt idx="233">
                  <c:v>3552769.3474842636</c:v>
                </c:pt>
                <c:pt idx="234" formatCode="General">
                  <c:v>3519406.5385359433</c:v>
                </c:pt>
                <c:pt idx="235">
                  <c:v>3507622.3381198058</c:v>
                </c:pt>
                <c:pt idx="236">
                  <c:v>3461707.9303688058</c:v>
                </c:pt>
                <c:pt idx="237">
                  <c:v>3423444.1734238924</c:v>
                </c:pt>
                <c:pt idx="238">
                  <c:v>3371935.3619226879</c:v>
                </c:pt>
                <c:pt idx="239">
                  <c:v>3314140.19843391</c:v>
                </c:pt>
                <c:pt idx="240">
                  <c:v>3250051.1453905464</c:v>
                </c:pt>
                <c:pt idx="241">
                  <c:v>3179659.1577212992</c:v>
                </c:pt>
                <c:pt idx="242">
                  <c:v>3109916.9079409386</c:v>
                </c:pt>
                <c:pt idx="243">
                  <c:v>3033849.1108474806</c:v>
                </c:pt>
                <c:pt idx="244">
                  <c:v>2951443.7063371423</c:v>
                </c:pt>
                <c:pt idx="245">
                  <c:v>2862687.1268008263</c:v>
                </c:pt>
                <c:pt idx="246">
                  <c:v>2783579.714852511</c:v>
                </c:pt>
                <c:pt idx="247">
                  <c:v>2690429.9224991673</c:v>
                </c:pt>
                <c:pt idx="248">
                  <c:v>2601327.5121413479</c:v>
                </c:pt>
                <c:pt idx="249">
                  <c:v>2507898.8250063551</c:v>
                </c:pt>
                <c:pt idx="250">
                  <c:v>2415697.4062862</c:v>
                </c:pt>
                <c:pt idx="251">
                  <c:v>2322616.1982995756</c:v>
                </c:pt>
                <c:pt idx="252">
                  <c:v>2230029.9066687995</c:v>
                </c:pt>
                <c:pt idx="253">
                  <c:v>2137223.9679816086</c:v>
                </c:pt>
                <c:pt idx="254">
                  <c:v>2044180.1413370571</c:v>
                </c:pt>
                <c:pt idx="255">
                  <c:v>1952969.0026141824</c:v>
                </c:pt>
                <c:pt idx="256">
                  <c:v>1863572.0094085562</c:v>
                </c:pt>
                <c:pt idx="257">
                  <c:v>1774578.2757984234</c:v>
                </c:pt>
                <c:pt idx="258">
                  <c:v>1687362.5074054929</c:v>
                </c:pt>
                <c:pt idx="259">
                  <c:v>1603299.4098523608</c:v>
                </c:pt>
                <c:pt idx="260">
                  <c:v>1519586.0552005318</c:v>
                </c:pt>
                <c:pt idx="261">
                  <c:v>1438990.6986004936</c:v>
                </c:pt>
                <c:pt idx="262">
                  <c:v>1360103.6601404024</c:v>
                </c:pt>
                <c:pt idx="263">
                  <c:v>1284997.4754649932</c:v>
                </c:pt>
                <c:pt idx="264">
                  <c:v>1211567.0466587981</c:v>
                </c:pt>
                <c:pt idx="265">
                  <c:v>1139796.9970950987</c:v>
                </c:pt>
                <c:pt idx="266">
                  <c:v>1251412.4268819436</c:v>
                </c:pt>
                <c:pt idx="267">
                  <c:v>328530.49157619156</c:v>
                </c:pt>
                <c:pt idx="268">
                  <c:v>1424550.2735680456</c:v>
                </c:pt>
                <c:pt idx="269">
                  <c:v>1421836.7510573838</c:v>
                </c:pt>
                <c:pt idx="270">
                  <c:v>26779.710097768268</c:v>
                </c:pt>
                <c:pt idx="271">
                  <c:v>1417314.2135399485</c:v>
                </c:pt>
                <c:pt idx="272">
                  <c:v>22558.675081438545</c:v>
                </c:pt>
                <c:pt idx="273">
                  <c:v>1413394.6810248527</c:v>
                </c:pt>
                <c:pt idx="274">
                  <c:v>-120323.85702750974</c:v>
                </c:pt>
                <c:pt idx="275">
                  <c:v>922652.39617941633</c:v>
                </c:pt>
                <c:pt idx="276">
                  <c:v>503321.22713836114</c:v>
                </c:pt>
                <c:pt idx="277">
                  <c:v>501979.54100818175</c:v>
                </c:pt>
                <c:pt idx="278">
                  <c:v>500743.3807534331</c:v>
                </c:pt>
                <c:pt idx="279">
                  <c:v>429980.49532653694</c:v>
                </c:pt>
                <c:pt idx="280">
                  <c:v>359323.13577505975</c:v>
                </c:pt>
                <c:pt idx="281">
                  <c:v>358388.47802146332</c:v>
                </c:pt>
                <c:pt idx="282">
                  <c:v>357529.19589313451</c:v>
                </c:pt>
                <c:pt idx="283">
                  <c:v>287113.03834258846</c:v>
                </c:pt>
                <c:pt idx="284">
                  <c:v>356036.75851239066</c:v>
                </c:pt>
                <c:pt idx="285">
                  <c:v>146491.77499230526</c:v>
                </c:pt>
                <c:pt idx="286">
                  <c:v>285183.42233515985</c:v>
                </c:pt>
                <c:pt idx="287">
                  <c:v>284640.71783305018</c:v>
                </c:pt>
                <c:pt idx="288">
                  <c:v>144893.81173614532</c:v>
                </c:pt>
                <c:pt idx="289">
                  <c:v>144471.70823453914</c:v>
                </c:pt>
                <c:pt idx="290">
                  <c:v>213712.00603051973</c:v>
                </c:pt>
                <c:pt idx="291">
                  <c:v>143717.95198161478</c:v>
                </c:pt>
                <c:pt idx="292">
                  <c:v>73769.123307878661</c:v>
                </c:pt>
                <c:pt idx="293">
                  <c:v>212747.19802680396</c:v>
                </c:pt>
                <c:pt idx="294">
                  <c:v>73211.343680726888</c:v>
                </c:pt>
                <c:pt idx="295">
                  <c:v>114764.56743335773</c:v>
                </c:pt>
                <c:pt idx="296">
                  <c:v>86700.615263537067</c:v>
                </c:pt>
                <c:pt idx="297">
                  <c:v>86513.683712816899</c:v>
                </c:pt>
                <c:pt idx="298">
                  <c:v>79381.617207414005</c:v>
                </c:pt>
                <c:pt idx="299">
                  <c:v>65304.415747329091</c:v>
                </c:pt>
                <c:pt idx="300">
                  <c:v>65170.247134308964</c:v>
                </c:pt>
                <c:pt idx="301">
                  <c:v>51123.195924341911</c:v>
                </c:pt>
                <c:pt idx="302">
                  <c:v>57979.387641177651</c:v>
                </c:pt>
                <c:pt idx="303">
                  <c:v>43956.456631305162</c:v>
                </c:pt>
                <c:pt idx="304">
                  <c:v>36908.810826225963</c:v>
                </c:pt>
                <c:pt idx="305">
                  <c:v>-1975538.6140073414</c:v>
                </c:pt>
                <c:pt idx="306">
                  <c:v>2292850.5266073388</c:v>
                </c:pt>
                <c:pt idx="307">
                  <c:v>1453.5004957020258</c:v>
                </c:pt>
                <c:pt idx="308">
                  <c:v>1453.500489084021</c:v>
                </c:pt>
                <c:pt idx="309">
                  <c:v>1453.5006288007769</c:v>
                </c:pt>
                <c:pt idx="310">
                  <c:v>1453.5009078875607</c:v>
                </c:pt>
                <c:pt idx="311">
                  <c:v>1453.5009782132674</c:v>
                </c:pt>
                <c:pt idx="312">
                  <c:v>1453.5013968962064</c:v>
                </c:pt>
                <c:pt idx="313">
                  <c:v>1453.5015372611924</c:v>
                </c:pt>
                <c:pt idx="314">
                  <c:v>1453.5020957211873</c:v>
                </c:pt>
                <c:pt idx="315">
                  <c:v>1453.5025152483331</c:v>
                </c:pt>
                <c:pt idx="316">
                  <c:v>1453.5027959632303</c:v>
                </c:pt>
                <c:pt idx="317">
                  <c:v>1453.5048180271085</c:v>
                </c:pt>
                <c:pt idx="318">
                  <c:v>1453.5041946684516</c:v>
                </c:pt>
                <c:pt idx="319">
                  <c:v>1453.5062880077694</c:v>
                </c:pt>
                <c:pt idx="320">
                  <c:v>1453.5069896065734</c:v>
                </c:pt>
                <c:pt idx="321">
                  <c:v>1453.5097815296704</c:v>
                </c:pt>
                <c:pt idx="322">
                  <c:v>1453.511182315259</c:v>
                </c:pt>
                <c:pt idx="323">
                  <c:v>1453.5146741788963</c:v>
                </c:pt>
                <c:pt idx="324">
                  <c:v>1453.5167758095329</c:v>
                </c:pt>
                <c:pt idx="325">
                  <c:v>1453.5216658959873</c:v>
                </c:pt>
                <c:pt idx="326">
                  <c:v>1453.5286485680035</c:v>
                </c:pt>
                <c:pt idx="327">
                  <c:v>1453.5272800431824</c:v>
                </c:pt>
                <c:pt idx="328">
                  <c:v>1453.5419331169039</c:v>
                </c:pt>
                <c:pt idx="329">
                  <c:v>1453.5558957474136</c:v>
                </c:pt>
                <c:pt idx="330">
                  <c:v>1453.5489777476841</c:v>
                </c:pt>
                <c:pt idx="331">
                  <c:v>1453.583851158683</c:v>
                </c:pt>
                <c:pt idx="332">
                  <c:v>1453.5839189967458</c:v>
                </c:pt>
                <c:pt idx="333">
                  <c:v>1453.6118578253777</c:v>
                </c:pt>
                <c:pt idx="334">
                  <c:v>1453.6328515190548</c:v>
                </c:pt>
                <c:pt idx="335">
                  <c:v>1453.6677957831416</c:v>
                </c:pt>
                <c:pt idx="336">
                  <c:v>1453.6958054648612</c:v>
                </c:pt>
                <c:pt idx="337">
                  <c:v>1453.7517042272998</c:v>
                </c:pt>
                <c:pt idx="338">
                  <c:v>1453.7658658494602</c:v>
                </c:pt>
                <c:pt idx="339">
                  <c:v>1453.919346244166</c:v>
                </c:pt>
                <c:pt idx="340">
                  <c:v>1453.8500607209946</c:v>
                </c:pt>
                <c:pt idx="341">
                  <c:v>1454.1290269038118</c:v>
                </c:pt>
                <c:pt idx="342">
                  <c:v>1454.0599072070163</c:v>
                </c:pt>
                <c:pt idx="343">
                  <c:v>1454.3390844415835</c:v>
                </c:pt>
                <c:pt idx="344">
                  <c:v>1454.3398532729616</c:v>
                </c:pt>
                <c:pt idx="345">
                  <c:v>1454.6889642610777</c:v>
                </c:pt>
                <c:pt idx="346">
                  <c:v>1454.829359397552</c:v>
                </c:pt>
                <c:pt idx="347">
                  <c:v>1455.1789075642951</c:v>
                </c:pt>
                <c:pt idx="348">
                  <c:v>1455.4591099073666</c:v>
                </c:pt>
                <c:pt idx="349">
                  <c:v>1455.9485708065822</c:v>
                </c:pt>
                <c:pt idx="350">
                  <c:v>1456.4384538092995</c:v>
                </c:pt>
                <c:pt idx="351">
                  <c:v>1456.3021741819659</c:v>
                </c:pt>
                <c:pt idx="352">
                  <c:v>1457.69843723293</c:v>
                </c:pt>
                <c:pt idx="353">
                  <c:v>1459.0953032888967</c:v>
                </c:pt>
                <c:pt idx="354">
                  <c:v>1458.4041063209413</c:v>
                </c:pt>
                <c:pt idx="355">
                  <c:v>1461.1957279153664</c:v>
                </c:pt>
                <c:pt idx="356">
                  <c:v>1461.2031147266448</c:v>
                </c:pt>
                <c:pt idx="357">
                  <c:v>1463.9974498435809</c:v>
                </c:pt>
                <c:pt idx="358">
                  <c:v>1464.7044756928472</c:v>
                </c:pt>
                <c:pt idx="359">
                  <c:v>959.18729769542256</c:v>
                </c:pt>
                <c:pt idx="360">
                  <c:v>1453.594923458551</c:v>
                </c:pt>
              </c:numCache>
            </c:numRef>
          </c:yVal>
          <c:smooth val="1"/>
          <c:extLst>
            <c:ext xmlns:c16="http://schemas.microsoft.com/office/drawing/2014/chart" uri="{C3380CC4-5D6E-409C-BE32-E72D297353CC}">
              <c16:uniqueId val="{00000004-7F1D-40FC-B35E-CEE108C4C1EC}"/>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(Exh)'!$AE$3:$AE$363</c:f>
              <c:numCache>
                <c:formatCode>0.00E+00</c:formatCode>
                <c:ptCount val="361"/>
                <c:pt idx="0">
                  <c:v>1481.6857720352834</c:v>
                </c:pt>
                <c:pt idx="1">
                  <c:v>1489.7294170385426</c:v>
                </c:pt>
                <c:pt idx="2">
                  <c:v>1483.7394212656388</c:v>
                </c:pt>
                <c:pt idx="3">
                  <c:v>1513.8522114807879</c:v>
                </c:pt>
                <c:pt idx="4">
                  <c:v>1493.8343034792417</c:v>
                </c:pt>
                <c:pt idx="5">
                  <c:v>1533.9877054577878</c:v>
                </c:pt>
                <c:pt idx="6">
                  <c:v>1524.0119167321423</c:v>
                </c:pt>
                <c:pt idx="7">
                  <c:v>1534.1022764082315</c:v>
                </c:pt>
                <c:pt idx="8">
                  <c:v>1574.2843211243821</c:v>
                </c:pt>
                <c:pt idx="9">
                  <c:v>1574.3702493372175</c:v>
                </c:pt>
                <c:pt idx="10">
                  <c:v>1594.5283560018013</c:v>
                </c:pt>
                <c:pt idx="11">
                  <c:v>1624.7315969673009</c:v>
                </c:pt>
                <c:pt idx="12">
                  <c:v>1664.9829872587252</c:v>
                </c:pt>
                <c:pt idx="13">
                  <c:v>1705.2600052627463</c:v>
                </c:pt>
                <c:pt idx="14">
                  <c:v>1675.3793719734913</c:v>
                </c:pt>
                <c:pt idx="15">
                  <c:v>1755.8339121561603</c:v>
                </c:pt>
                <c:pt idx="16">
                  <c:v>1956.6461474240396</c:v>
                </c:pt>
                <c:pt idx="17">
                  <c:v>1756.4218420334216</c:v>
                </c:pt>
                <c:pt idx="18">
                  <c:v>2057.6251198102077</c:v>
                </c:pt>
                <c:pt idx="19">
                  <c:v>1957.7918569284684</c:v>
                </c:pt>
                <c:pt idx="20">
                  <c:v>2158.8603693223631</c:v>
                </c:pt>
                <c:pt idx="21">
                  <c:v>2259.7338158331199</c:v>
                </c:pt>
                <c:pt idx="22">
                  <c:v>2360.7127882192553</c:v>
                </c:pt>
                <c:pt idx="23">
                  <c:v>2461.8123616059138</c:v>
                </c:pt>
                <c:pt idx="24">
                  <c:v>2763.5884941348722</c:v>
                </c:pt>
                <c:pt idx="25">
                  <c:v>2864.974494897644</c:v>
                </c:pt>
                <c:pt idx="26">
                  <c:v>2966.5564722860991</c:v>
                </c:pt>
                <c:pt idx="27">
                  <c:v>3469.4312674591265</c:v>
                </c:pt>
                <c:pt idx="28">
                  <c:v>3872.2617479995515</c:v>
                </c:pt>
                <c:pt idx="29">
                  <c:v>3473.2301989737666</c:v>
                </c:pt>
                <c:pt idx="30">
                  <c:v>4478.3466340673604</c:v>
                </c:pt>
                <c:pt idx="31">
                  <c:v>4481.0601565778516</c:v>
                </c:pt>
                <c:pt idx="32">
                  <c:v>5486.9303479242881</c:v>
                </c:pt>
                <c:pt idx="33">
                  <c:v>5490.5483779380593</c:v>
                </c:pt>
                <c:pt idx="34">
                  <c:v>6497.473828039012</c:v>
                </c:pt>
                <c:pt idx="35">
                  <c:v>6502.2978680573397</c:v>
                </c:pt>
                <c:pt idx="36">
                  <c:v>8513.2844944974022</c:v>
                </c:pt>
                <c:pt idx="37">
                  <c:v>8519.616047022073</c:v>
                </c:pt>
                <c:pt idx="38">
                  <c:v>9529.7072733844616</c:v>
                </c:pt>
                <c:pt idx="39">
                  <c:v>10540.853758501447</c:v>
                </c:pt>
                <c:pt idx="40">
                  <c:v>11553.206253622957</c:v>
                </c:pt>
                <c:pt idx="41">
                  <c:v>14572.324340168301</c:v>
                </c:pt>
                <c:pt idx="42">
                  <c:v>14584.836693966474</c:v>
                </c:pt>
                <c:pt idx="43">
                  <c:v>16604.71764419087</c:v>
                </c:pt>
                <c:pt idx="44">
                  <c:v>20631.967190841366</c:v>
                </c:pt>
                <c:pt idx="45">
                  <c:v>18645.251515744869</c:v>
                </c:pt>
                <c:pt idx="46">
                  <c:v>21674.92218983101</c:v>
                </c:pt>
                <c:pt idx="47">
                  <c:v>31726.086540766515</c:v>
                </c:pt>
                <c:pt idx="48">
                  <c:v>21726.177615028613</c:v>
                </c:pt>
                <c:pt idx="49">
                  <c:v>41811.923679336127</c:v>
                </c:pt>
                <c:pt idx="50">
                  <c:v>31819.552316127589</c:v>
                </c:pt>
                <c:pt idx="51">
                  <c:v>41887.299304625798</c:v>
                </c:pt>
                <c:pt idx="52">
                  <c:v>41932.524679802213</c:v>
                </c:pt>
                <c:pt idx="53">
                  <c:v>62037.86840668381</c:v>
                </c:pt>
                <c:pt idx="54">
                  <c:v>42041.06558022122</c:v>
                </c:pt>
                <c:pt idx="55">
                  <c:v>72188.528583003674</c:v>
                </c:pt>
                <c:pt idx="56">
                  <c:v>72260.88918328406</c:v>
                </c:pt>
                <c:pt idx="57">
                  <c:v>72343.802371102545</c:v>
                </c:pt>
                <c:pt idx="58">
                  <c:v>82464.312297307071</c:v>
                </c:pt>
                <c:pt idx="59">
                  <c:v>102622.41896189286</c:v>
                </c:pt>
                <c:pt idx="60">
                  <c:v>102738.49742484097</c:v>
                </c:pt>
                <c:pt idx="61">
                  <c:v>122923.73931453258</c:v>
                </c:pt>
                <c:pt idx="62">
                  <c:v>153151.10048012604</c:v>
                </c:pt>
                <c:pt idx="63">
                  <c:v>63072.02198567969</c:v>
                </c:pt>
                <c:pt idx="64">
                  <c:v>203637.57164818796</c:v>
                </c:pt>
                <c:pt idx="65">
                  <c:v>203833.5482739466</c:v>
                </c:pt>
                <c:pt idx="66">
                  <c:v>204059.67514981952</c:v>
                </c:pt>
                <c:pt idx="67">
                  <c:v>104045.51076740123</c:v>
                </c:pt>
                <c:pt idx="68">
                  <c:v>304872.82116033055</c:v>
                </c:pt>
                <c:pt idx="69">
                  <c:v>305174.32366150501</c:v>
                </c:pt>
                <c:pt idx="70">
                  <c:v>205250.61002941907</c:v>
                </c:pt>
                <c:pt idx="71">
                  <c:v>305913.00478936912</c:v>
                </c:pt>
                <c:pt idx="72">
                  <c:v>306335.10829098604</c:v>
                </c:pt>
                <c:pt idx="73">
                  <c:v>407072.87867619348</c:v>
                </c:pt>
                <c:pt idx="74">
                  <c:v>407585.43292822258</c:v>
                </c:pt>
                <c:pt idx="75">
                  <c:v>408158.28768038779</c:v>
                </c:pt>
                <c:pt idx="76">
                  <c:v>436566.35523068975</c:v>
                </c:pt>
                <c:pt idx="77">
                  <c:v>529007.26496355888</c:v>
                </c:pt>
                <c:pt idx="78">
                  <c:v>548816.58091273974</c:v>
                </c:pt>
                <c:pt idx="79">
                  <c:v>594573.94082033914</c:v>
                </c:pt>
                <c:pt idx="80">
                  <c:v>643220.00741327554</c:v>
                </c:pt>
                <c:pt idx="81">
                  <c:v>695162.61611356563</c:v>
                </c:pt>
                <c:pt idx="82">
                  <c:v>750208.40179769567</c:v>
                </c:pt>
                <c:pt idx="83">
                  <c:v>809167.18616134545</c:v>
                </c:pt>
                <c:pt idx="84">
                  <c:v>869740.85946701327</c:v>
                </c:pt>
                <c:pt idx="85">
                  <c:v>936450.27485467237</c:v>
                </c:pt>
                <c:pt idx="86">
                  <c:v>1005193.2536212751</c:v>
                </c:pt>
                <c:pt idx="87">
                  <c:v>1077082.5845301112</c:v>
                </c:pt>
                <c:pt idx="88">
                  <c:v>1154133.7767446814</c:v>
                </c:pt>
                <c:pt idx="89">
                  <c:v>1234351.9740228993</c:v>
                </c:pt>
                <c:pt idx="90">
                  <c:v>1317748.4827079524</c:v>
                </c:pt>
                <c:pt idx="91">
                  <c:v>1406340.4702281235</c:v>
                </c:pt>
                <c:pt idx="92">
                  <c:v>1497132.0341892766</c:v>
                </c:pt>
                <c:pt idx="93">
                  <c:v>1592141.5480287578</c:v>
                </c:pt>
                <c:pt idx="94">
                  <c:v>1692384.9822722387</c:v>
                </c:pt>
                <c:pt idx="95">
                  <c:v>1793865.3883742737</c:v>
                </c:pt>
                <c:pt idx="96">
                  <c:v>1900608.206866164</c:v>
                </c:pt>
                <c:pt idx="97">
                  <c:v>2010622.8025407719</c:v>
                </c:pt>
                <c:pt idx="98">
                  <c:v>2121919.2939465404</c:v>
                </c:pt>
                <c:pt idx="99">
                  <c:v>2239527.182791444</c:v>
                </c:pt>
                <c:pt idx="100">
                  <c:v>2356443.6685535829</c:v>
                </c:pt>
                <c:pt idx="101">
                  <c:v>2478702.0126151713</c:v>
                </c:pt>
                <c:pt idx="102">
                  <c:v>2603310.9858703548</c:v>
                </c:pt>
                <c:pt idx="103">
                  <c:v>2727280.1129712104</c:v>
                </c:pt>
                <c:pt idx="104">
                  <c:v>2854638.15097568</c:v>
                </c:pt>
                <c:pt idx="105">
                  <c:v>2984400.1841172567</c:v>
                </c:pt>
                <c:pt idx="106">
                  <c:v>3111570.9312211084</c:v>
                </c:pt>
                <c:pt idx="107">
                  <c:v>3243187.8655973747</c:v>
                </c:pt>
                <c:pt idx="108">
                  <c:v>3371247.4420747915</c:v>
                </c:pt>
                <c:pt idx="109">
                  <c:v>3499779.1714688977</c:v>
                </c:pt>
                <c:pt idx="110">
                  <c:v>3627798.4395152163</c:v>
                </c:pt>
                <c:pt idx="111">
                  <c:v>3750309.8142877324</c:v>
                </c:pt>
                <c:pt idx="112">
                  <c:v>3885379.9146570219</c:v>
                </c:pt>
                <c:pt idx="113">
                  <c:v>3986901.3724205978</c:v>
                </c:pt>
                <c:pt idx="114">
                  <c:v>4108036.3654840309</c:v>
                </c:pt>
                <c:pt idx="115">
                  <c:v>4229747.2283253586</c:v>
                </c:pt>
                <c:pt idx="116">
                  <c:v>4331996.4552790131</c:v>
                </c:pt>
                <c:pt idx="117">
                  <c:v>4414800.6289837677</c:v>
                </c:pt>
                <c:pt idx="118">
                  <c:v>4528308.5378045617</c:v>
                </c:pt>
                <c:pt idx="119">
                  <c:v>4612368.469429085</c:v>
                </c:pt>
                <c:pt idx="120">
                  <c:v>4666995.4989729822</c:v>
                </c:pt>
                <c:pt idx="121">
                  <c:v>4762389.4880906092</c:v>
                </c:pt>
                <c:pt idx="122">
                  <c:v>4788258.981164556</c:v>
                </c:pt>
                <c:pt idx="123">
                  <c:v>4864940.5681074811</c:v>
                </c:pt>
                <c:pt idx="124">
                  <c:v>4872111.2266238499</c:v>
                </c:pt>
                <c:pt idx="125">
                  <c:v>4910050.4432945475</c:v>
                </c:pt>
                <c:pt idx="126">
                  <c:v>4908567.4015526222</c:v>
                </c:pt>
                <c:pt idx="127">
                  <c:v>4907773.2930231672</c:v>
                </c:pt>
                <c:pt idx="128">
                  <c:v>4887611.014387317</c:v>
                </c:pt>
                <c:pt idx="129">
                  <c:v>4838050.506457936</c:v>
                </c:pt>
                <c:pt idx="130">
                  <c:v>4799193.9158009486</c:v>
                </c:pt>
                <c:pt idx="131">
                  <c:v>4720895.4690606967</c:v>
                </c:pt>
                <c:pt idx="132">
                  <c:v>4633227.2536291471</c:v>
                </c:pt>
                <c:pt idx="133">
                  <c:v>4526147.1502207341</c:v>
                </c:pt>
                <c:pt idx="134">
                  <c:v>4419692.6645016978</c:v>
                </c:pt>
                <c:pt idx="135">
                  <c:v>4253681.9339045025</c:v>
                </c:pt>
                <c:pt idx="136">
                  <c:v>4108311.7139753373</c:v>
                </c:pt>
                <c:pt idx="137">
                  <c:v>3923391.0970673291</c:v>
                </c:pt>
                <c:pt idx="138">
                  <c:v>3739002.6320776399</c:v>
                </c:pt>
                <c:pt idx="139">
                  <c:v>3504979.4404846723</c:v>
                </c:pt>
                <c:pt idx="140">
                  <c:v>3281452.1294270013</c:v>
                </c:pt>
                <c:pt idx="141">
                  <c:v>3018246.2828382486</c:v>
                </c:pt>
                <c:pt idx="142">
                  <c:v>2765459.4336453825</c:v>
                </c:pt>
                <c:pt idx="143">
                  <c:v>2462885.5990904528</c:v>
                </c:pt>
                <c:pt idx="144">
                  <c:v>2160617.7895720531</c:v>
                </c:pt>
                <c:pt idx="145">
                  <c:v>1838552.168879065</c:v>
                </c:pt>
                <c:pt idx="146">
                  <c:v>1506666.03325016</c:v>
                </c:pt>
                <c:pt idx="147">
                  <c:v>1144852.5314395281</c:v>
                </c:pt>
                <c:pt idx="148">
                  <c:v>803192.61376346333</c:v>
                </c:pt>
                <c:pt idx="149">
                  <c:v>401411.1340125649</c:v>
                </c:pt>
                <c:pt idx="150">
                  <c:v>39722.755742067122</c:v>
                </c:pt>
                <c:pt idx="151">
                  <c:v>-382207.7855918979</c:v>
                </c:pt>
                <c:pt idx="152">
                  <c:v>-764168.84147846897</c:v>
                </c:pt>
                <c:pt idx="153">
                  <c:v>-1196471.6473276317</c:v>
                </c:pt>
                <c:pt idx="154">
                  <c:v>-1598961.6579573404</c:v>
                </c:pt>
                <c:pt idx="155">
                  <c:v>-2031870.4838359931</c:v>
                </c:pt>
                <c:pt idx="156">
                  <c:v>-2435100.6830996061</c:v>
                </c:pt>
                <c:pt idx="157">
                  <c:v>-2878910.9103851514</c:v>
                </c:pt>
                <c:pt idx="158">
                  <c:v>-3293176.6796675972</c:v>
                </c:pt>
                <c:pt idx="159">
                  <c:v>-3708049.9764909651</c:v>
                </c:pt>
                <c:pt idx="160">
                  <c:v>-4113570.0872509181</c:v>
                </c:pt>
                <c:pt idx="161">
                  <c:v>-4529857.4308058191</c:v>
                </c:pt>
                <c:pt idx="162">
                  <c:v>-4926895.6977404011</c:v>
                </c:pt>
                <c:pt idx="163">
                  <c:v>-5304751.2185877115</c:v>
                </c:pt>
                <c:pt idx="164">
                  <c:v>-5673514.3530544732</c:v>
                </c:pt>
                <c:pt idx="165">
                  <c:v>-6043272.4457653966</c:v>
                </c:pt>
                <c:pt idx="166">
                  <c:v>-6384003.1572659444</c:v>
                </c:pt>
                <c:pt idx="167">
                  <c:v>-6705792.3246973595</c:v>
                </c:pt>
                <c:pt idx="168">
                  <c:v>-6998667.1743531115</c:v>
                </c:pt>
                <c:pt idx="169">
                  <c:v>-7302787.1382692289</c:v>
                </c:pt>
                <c:pt idx="170">
                  <c:v>-7558036.68441338</c:v>
                </c:pt>
                <c:pt idx="171">
                  <c:v>-7794545.1856581243</c:v>
                </c:pt>
                <c:pt idx="172">
                  <c:v>-8002326.3006779253</c:v>
                </c:pt>
                <c:pt idx="173">
                  <c:v>-8201471.8055892345</c:v>
                </c:pt>
                <c:pt idx="174">
                  <c:v>-8392014.865665026</c:v>
                </c:pt>
                <c:pt idx="175">
                  <c:v>-8423581.476410361</c:v>
                </c:pt>
                <c:pt idx="176">
                  <c:v>-8617067.2009039633</c:v>
                </c:pt>
                <c:pt idx="177">
                  <c:v>-8711774.9212625325</c:v>
                </c:pt>
                <c:pt idx="178">
                  <c:v>-8607464.3462397419</c:v>
                </c:pt>
                <c:pt idx="179">
                  <c:v>-8805502.7584966198</c:v>
                </c:pt>
                <c:pt idx="180">
                  <c:v>-8804522.8753656875</c:v>
                </c:pt>
                <c:pt idx="181">
                  <c:v>-8504284.4055963177</c:v>
                </c:pt>
                <c:pt idx="182">
                  <c:v>-8706950.8812460601</c:v>
                </c:pt>
                <c:pt idx="183">
                  <c:v>-8540124.2358183414</c:v>
                </c:pt>
                <c:pt idx="184">
                  <c:v>-8344754.1206967626</c:v>
                </c:pt>
                <c:pt idx="185">
                  <c:v>-8221085.3496759236</c:v>
                </c:pt>
                <c:pt idx="186">
                  <c:v>-8028709.1543887556</c:v>
                </c:pt>
                <c:pt idx="187">
                  <c:v>-7837795.2462343788</c:v>
                </c:pt>
                <c:pt idx="188">
                  <c:v>-7588151.2100566495</c:v>
                </c:pt>
                <c:pt idx="189">
                  <c:v>-7339909.1605093274</c:v>
                </c:pt>
                <c:pt idx="190">
                  <c:v>-7052921.7256575078</c:v>
                </c:pt>
                <c:pt idx="191">
                  <c:v>-6747203.7984927502</c:v>
                </c:pt>
                <c:pt idx="192">
                  <c:v>-6432737.1977761835</c:v>
                </c:pt>
                <c:pt idx="193">
                  <c:v>-6089419.5948156491</c:v>
                </c:pt>
                <c:pt idx="194">
                  <c:v>-5727228.2858422911</c:v>
                </c:pt>
                <c:pt idx="195">
                  <c:v>-5366163.0887140064</c:v>
                </c:pt>
                <c:pt idx="196">
                  <c:v>-4976085.5854971781</c:v>
                </c:pt>
                <c:pt idx="197">
                  <c:v>-4576992.5790214678</c:v>
                </c:pt>
                <c:pt idx="198">
                  <c:v>-4178849.305426572</c:v>
                </c:pt>
                <c:pt idx="199">
                  <c:v>-3771565.4050326589</c:v>
                </c:pt>
                <c:pt idx="200">
                  <c:v>-3335023.4740085285</c:v>
                </c:pt>
                <c:pt idx="201">
                  <c:v>-2939347.9983910378</c:v>
                </c:pt>
                <c:pt idx="202">
                  <c:v>-2494226.235224355</c:v>
                </c:pt>
                <c:pt idx="203">
                  <c:v>-2079811.2222049078</c:v>
                </c:pt>
                <c:pt idx="204">
                  <c:v>-1655923.92963086</c:v>
                </c:pt>
                <c:pt idx="205">
                  <c:v>-1232525.0711151508</c:v>
                </c:pt>
                <c:pt idx="206">
                  <c:v>-829600.89689237019</c:v>
                </c:pt>
                <c:pt idx="207">
                  <c:v>-406975.39228246687</c:v>
                </c:pt>
                <c:pt idx="208">
                  <c:v>-24745.999176313519</c:v>
                </c:pt>
                <c:pt idx="209">
                  <c:v>377317.38540994655</c:v>
                </c:pt>
                <c:pt idx="210">
                  <c:v>749141.34873222793</c:v>
                </c:pt>
                <c:pt idx="211">
                  <c:v>1130898.8904315885</c:v>
                </c:pt>
                <c:pt idx="212">
                  <c:v>1462488.046091469</c:v>
                </c:pt>
                <c:pt idx="213">
                  <c:v>1814159.9328013696</c:v>
                </c:pt>
                <c:pt idx="214">
                  <c:v>2145860.6443952853</c:v>
                </c:pt>
                <c:pt idx="215">
                  <c:v>2447620.4221949209</c:v>
                </c:pt>
                <c:pt idx="216">
                  <c:v>2739547.6249618214</c:v>
                </c:pt>
                <c:pt idx="217">
                  <c:v>3011664.9564519343</c:v>
                </c:pt>
                <c:pt idx="218">
                  <c:v>3264020.6570654479</c:v>
                </c:pt>
                <c:pt idx="219">
                  <c:v>3516714.0404791883</c:v>
                </c:pt>
                <c:pt idx="220">
                  <c:v>3729679.1404437777</c:v>
                </c:pt>
                <c:pt idx="221">
                  <c:v>3933039.2997580934</c:v>
                </c:pt>
                <c:pt idx="222">
                  <c:v>4106776.6104233111</c:v>
                </c:pt>
                <c:pt idx="223">
                  <c:v>4281006.8776714783</c:v>
                </c:pt>
                <c:pt idx="224">
                  <c:v>4415652.0751633858</c:v>
                </c:pt>
                <c:pt idx="225">
                  <c:v>4560877.5738919927</c:v>
                </c:pt>
                <c:pt idx="226">
                  <c:v>4646518.1850075172</c:v>
                </c:pt>
                <c:pt idx="227">
                  <c:v>4752815.8894243343</c:v>
                </c:pt>
                <c:pt idx="228">
                  <c:v>4819625.0048782732</c:v>
                </c:pt>
                <c:pt idx="229">
                  <c:v>4887073.3056368316</c:v>
                </c:pt>
                <c:pt idx="230">
                  <c:v>4905039.1385530494</c:v>
                </c:pt>
                <c:pt idx="231">
                  <c:v>4943725.3803011812</c:v>
                </c:pt>
                <c:pt idx="232">
                  <c:v>4953002.8401749656</c:v>
                </c:pt>
                <c:pt idx="233">
                  <c:v>4952934.651547865</c:v>
                </c:pt>
                <c:pt idx="234" formatCode="General">
                  <c:v>4913444.2045067977</c:v>
                </c:pt>
                <c:pt idx="235">
                  <c:v>4904723.8231374035</c:v>
                </c:pt>
                <c:pt idx="236">
                  <c:v>4846554.1392021403</c:v>
                </c:pt>
                <c:pt idx="237">
                  <c:v>4799098.9251184771</c:v>
                </c:pt>
                <c:pt idx="238">
                  <c:v>4732271.018386595</c:v>
                </c:pt>
                <c:pt idx="239">
                  <c:v>4656092.940621959</c:v>
                </c:pt>
                <c:pt idx="240">
                  <c:v>4570557.154255583</c:v>
                </c:pt>
                <c:pt idx="241">
                  <c:v>4475654.6142178122</c:v>
                </c:pt>
                <c:pt idx="242">
                  <c:v>4381401.8120684344</c:v>
                </c:pt>
                <c:pt idx="243">
                  <c:v>4277759.6435606135</c:v>
                </c:pt>
                <c:pt idx="244">
                  <c:v>4164716.0485889227</c:v>
                </c:pt>
                <c:pt idx="245">
                  <c:v>4042257.4595457832</c:v>
                </c:pt>
                <c:pt idx="246">
                  <c:v>3933431.0028503519</c:v>
                </c:pt>
                <c:pt idx="247">
                  <c:v>3804128.1457531932</c:v>
                </c:pt>
                <c:pt idx="248">
                  <c:v>3680404.5801744787</c:v>
                </c:pt>
                <c:pt idx="249">
                  <c:v>3550210.0644864547</c:v>
                </c:pt>
                <c:pt idx="250">
                  <c:v>3421549.1991177932</c:v>
                </c:pt>
                <c:pt idx="251">
                  <c:v>3291395.7806734466</c:v>
                </c:pt>
                <c:pt idx="252">
                  <c:v>3161737.2785850298</c:v>
                </c:pt>
                <c:pt idx="253">
                  <c:v>3031552.7475354667</c:v>
                </c:pt>
                <c:pt idx="254">
                  <c:v>2900823.9466239749</c:v>
                </c:pt>
                <c:pt idx="255">
                  <c:v>2772540.597443501</c:v>
                </c:pt>
                <c:pt idx="256">
                  <c:v>2646684.157589349</c:v>
                </c:pt>
                <c:pt idx="257">
                  <c:v>2521230.9773307727</c:v>
                </c:pt>
                <c:pt idx="258">
                  <c:v>2398168.5260985126</c:v>
                </c:pt>
                <c:pt idx="259">
                  <c:v>2279484.2733245874</c:v>
                </c:pt>
                <c:pt idx="260">
                  <c:v>2161149.763451946</c:v>
                </c:pt>
                <c:pt idx="261">
                  <c:v>2047158.7792494677</c:v>
                </c:pt>
                <c:pt idx="262">
                  <c:v>1935488.8769962767</c:v>
                </c:pt>
                <c:pt idx="263">
                  <c:v>1829131.7380507698</c:v>
                </c:pt>
                <c:pt idx="264">
                  <c:v>1725063.1187835506</c:v>
                </c:pt>
                <c:pt idx="265">
                  <c:v>1623267.64256827</c:v>
                </c:pt>
                <c:pt idx="266">
                  <c:v>1785436.086615544</c:v>
                </c:pt>
                <c:pt idx="267">
                  <c:v>457823.65532117465</c:v>
                </c:pt>
                <c:pt idx="268">
                  <c:v>2037314.0827862618</c:v>
                </c:pt>
                <c:pt idx="269">
                  <c:v>2034600.5602755176</c:v>
                </c:pt>
                <c:pt idx="270">
                  <c:v>26779.710097768268</c:v>
                </c:pt>
                <c:pt idx="271">
                  <c:v>2030078.0227580925</c:v>
                </c:pt>
                <c:pt idx="272">
                  <c:v>22558.675081423138</c:v>
                </c:pt>
                <c:pt idx="273">
                  <c:v>2026158.4902430123</c:v>
                </c:pt>
                <c:pt idx="274">
                  <c:v>-181600.23794931697</c:v>
                </c:pt>
                <c:pt idx="275">
                  <c:v>1320948.8721712171</c:v>
                </c:pt>
                <c:pt idx="276">
                  <c:v>717788.56036470958</c:v>
                </c:pt>
                <c:pt idx="277">
                  <c:v>716446.87423453014</c:v>
                </c:pt>
                <c:pt idx="278">
                  <c:v>715210.71397979173</c:v>
                </c:pt>
                <c:pt idx="279">
                  <c:v>613809.63809198164</c:v>
                </c:pt>
                <c:pt idx="280">
                  <c:v>512514.08807959576</c:v>
                </c:pt>
                <c:pt idx="281">
                  <c:v>511579.43032600451</c:v>
                </c:pt>
                <c:pt idx="282">
                  <c:v>510720.14819767053</c:v>
                </c:pt>
                <c:pt idx="283">
                  <c:v>409665.80018621573</c:v>
                </c:pt>
                <c:pt idx="284">
                  <c:v>509227.71081693441</c:v>
                </c:pt>
                <c:pt idx="285">
                  <c:v>207768.15591411249</c:v>
                </c:pt>
                <c:pt idx="286">
                  <c:v>407736.18417879613</c:v>
                </c:pt>
                <c:pt idx="287">
                  <c:v>407193.47967668006</c:v>
                </c:pt>
                <c:pt idx="288">
                  <c:v>206170.19265795639</c:v>
                </c:pt>
                <c:pt idx="289">
                  <c:v>205748.08915636051</c:v>
                </c:pt>
                <c:pt idx="290">
                  <c:v>305626.57741323829</c:v>
                </c:pt>
                <c:pt idx="291">
                  <c:v>204994.33290342972</c:v>
                </c:pt>
                <c:pt idx="292">
                  <c:v>104407.3137687874</c:v>
                </c:pt>
                <c:pt idx="293">
                  <c:v>304661.76940952637</c:v>
                </c:pt>
                <c:pt idx="294">
                  <c:v>103849.53414163628</c:v>
                </c:pt>
                <c:pt idx="295">
                  <c:v>163785.67217080877</c:v>
                </c:pt>
                <c:pt idx="296">
                  <c:v>123466.44381662551</c:v>
                </c:pt>
                <c:pt idx="297">
                  <c:v>123279.51226590599</c:v>
                </c:pt>
                <c:pt idx="298">
                  <c:v>113083.6267144126</c:v>
                </c:pt>
                <c:pt idx="299">
                  <c:v>92878.7871621464</c:v>
                </c:pt>
                <c:pt idx="300">
                  <c:v>92744.618549125298</c:v>
                </c:pt>
                <c:pt idx="301">
                  <c:v>72569.929246977583</c:v>
                </c:pt>
                <c:pt idx="302">
                  <c:v>82489.940009902843</c:v>
                </c:pt>
                <c:pt idx="303">
                  <c:v>62339.370907850345</c:v>
                </c:pt>
                <c:pt idx="304">
                  <c:v>52227.906056679698</c:v>
                </c:pt>
                <c:pt idx="305">
                  <c:v>-2845663.2204285287</c:v>
                </c:pt>
                <c:pt idx="306">
                  <c:v>3300846.9908042257</c:v>
                </c:pt>
                <c:pt idx="307">
                  <c:v>1453.5007132331782</c:v>
                </c:pt>
                <c:pt idx="308">
                  <c:v>1453.5007035513543</c:v>
                </c:pt>
                <c:pt idx="309">
                  <c:v>1453.500904544491</c:v>
                </c:pt>
                <c:pt idx="310">
                  <c:v>1453.5013061840368</c:v>
                </c:pt>
                <c:pt idx="311">
                  <c:v>1453.5014071479338</c:v>
                </c:pt>
                <c:pt idx="312">
                  <c:v>1453.5020096600156</c:v>
                </c:pt>
                <c:pt idx="313">
                  <c:v>1453.5022113013827</c:v>
                </c:pt>
                <c:pt idx="314">
                  <c:v>1453.5030148669011</c:v>
                </c:pt>
                <c:pt idx="315">
                  <c:v>1453.5036182231897</c:v>
                </c:pt>
                <c:pt idx="316">
                  <c:v>1453.5040214908488</c:v>
                </c:pt>
                <c:pt idx="317">
                  <c:v>1453.5069320622504</c:v>
                </c:pt>
                <c:pt idx="318">
                  <c:v>1453.5060329598793</c:v>
                </c:pt>
                <c:pt idx="319">
                  <c:v>1453.509045444911</c:v>
                </c:pt>
                <c:pt idx="320">
                  <c:v>1453.5100534256194</c:v>
                </c:pt>
                <c:pt idx="321">
                  <c:v>1453.5140708763349</c:v>
                </c:pt>
                <c:pt idx="322">
                  <c:v>1453.5160844257327</c:v>
                </c:pt>
                <c:pt idx="323">
                  <c:v>1453.521108198893</c:v>
                </c:pt>
                <c:pt idx="324">
                  <c:v>1453.5241289752435</c:v>
                </c:pt>
                <c:pt idx="325">
                  <c:v>1453.5311637350301</c:v>
                </c:pt>
                <c:pt idx="326">
                  <c:v>1453.5412102260925</c:v>
                </c:pt>
                <c:pt idx="327">
                  <c:v>1453.5392289374622</c:v>
                </c:pt>
                <c:pt idx="328">
                  <c:v>1453.5603160311805</c:v>
                </c:pt>
                <c:pt idx="329">
                  <c:v>1453.5804062997822</c:v>
                </c:pt>
                <c:pt idx="330">
                  <c:v>1453.5704244810067</c:v>
                </c:pt>
                <c:pt idx="331">
                  <c:v>1453.6206169872362</c:v>
                </c:pt>
                <c:pt idx="332">
                  <c:v>1453.6206848252989</c:v>
                </c:pt>
                <c:pt idx="333">
                  <c:v>1453.6608789301151</c:v>
                </c:pt>
                <c:pt idx="334">
                  <c:v>1453.6910640809306</c:v>
                </c:pt>
                <c:pt idx="335">
                  <c:v>1453.7413274402477</c:v>
                </c:pt>
                <c:pt idx="336">
                  <c:v>1453.7815923981516</c:v>
                </c:pt>
                <c:pt idx="337">
                  <c:v>1453.8620017129592</c:v>
                </c:pt>
                <c:pt idx="338">
                  <c:v>1453.8822909732116</c:v>
                </c:pt>
                <c:pt idx="339">
                  <c:v>1454.1031753869315</c:v>
                </c:pt>
                <c:pt idx="340">
                  <c:v>1454.0032516732992</c:v>
                </c:pt>
                <c:pt idx="341">
                  <c:v>1454.4047706179599</c:v>
                </c:pt>
                <c:pt idx="342">
                  <c:v>1454.3050127307035</c:v>
                </c:pt>
                <c:pt idx="343">
                  <c:v>1454.7067427271145</c:v>
                </c:pt>
                <c:pt idx="344">
                  <c:v>1454.7075115584926</c:v>
                </c:pt>
                <c:pt idx="345">
                  <c:v>1455.2098134989133</c:v>
                </c:pt>
                <c:pt idx="346">
                  <c:v>1455.4114850163094</c:v>
                </c:pt>
                <c:pt idx="347">
                  <c:v>1455.914224135357</c:v>
                </c:pt>
                <c:pt idx="348">
                  <c:v>1456.3169792402721</c:v>
                </c:pt>
                <c:pt idx="349">
                  <c:v>1457.0209074727138</c:v>
                </c:pt>
                <c:pt idx="350">
                  <c:v>1457.7252578086577</c:v>
                </c:pt>
                <c:pt idx="351">
                  <c:v>1457.5277018004024</c:v>
                </c:pt>
                <c:pt idx="352">
                  <c:v>1459.5367286605845</c:v>
                </c:pt>
                <c:pt idx="353">
                  <c:v>1461.5463585257694</c:v>
                </c:pt>
                <c:pt idx="354">
                  <c:v>1460.548779653205</c:v>
                </c:pt>
                <c:pt idx="355">
                  <c:v>1464.5659288660663</c:v>
                </c:pt>
                <c:pt idx="356">
                  <c:v>1464.5733156773445</c:v>
                </c:pt>
                <c:pt idx="357">
                  <c:v>1468.593178412717</c:v>
                </c:pt>
                <c:pt idx="358">
                  <c:v>1469.6065861665923</c:v>
                </c:pt>
                <c:pt idx="359">
                  <c:v>741.65614542297885</c:v>
                </c:pt>
                <c:pt idx="360">
                  <c:v>1453.596360805758</c:v>
                </c:pt>
              </c:numCache>
            </c:numRef>
          </c:yVal>
          <c:smooth val="1"/>
          <c:extLst>
            <c:ext xmlns:c16="http://schemas.microsoft.com/office/drawing/2014/chart" uri="{C3380CC4-5D6E-409C-BE32-E72D297353CC}">
              <c16:uniqueId val="{00000005-7F1D-40FC-B35E-CEE108C4C1EC}"/>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Inlet Lightened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Light)'!$Z$3:$Z$363</c:f>
              <c:numCache>
                <c:formatCode>0.00E+00</c:formatCode>
                <c:ptCount val="361"/>
                <c:pt idx="0">
                  <c:v>1454.0959352820698</c:v>
                </c:pt>
                <c:pt idx="1">
                  <c:v>1454.2567697844106</c:v>
                </c:pt>
                <c:pt idx="2">
                  <c:v>1454.1788818871948</c:v>
                </c:pt>
                <c:pt idx="3">
                  <c:v>1454.7311327239011</c:v>
                </c:pt>
                <c:pt idx="4">
                  <c:v>1454.4202509746515</c:v>
                </c:pt>
                <c:pt idx="5">
                  <c:v>1455.1596004486046</c:v>
                </c:pt>
                <c:pt idx="6">
                  <c:v>1455.037324849108</c:v>
                </c:pt>
                <c:pt idx="7">
                  <c:v>1455.274171399047</c:v>
                </c:pt>
                <c:pt idx="8">
                  <c:v>1456.0421636106107</c:v>
                </c:pt>
                <c:pt idx="9">
                  <c:v>1456.1280918234424</c:v>
                </c:pt>
                <c:pt idx="10">
                  <c:v>1456.5791722357333</c:v>
                </c:pt>
                <c:pt idx="11">
                  <c:v>1457.2218738227887</c:v>
                </c:pt>
                <c:pt idx="12">
                  <c:v>1458.0592116096202</c:v>
                </c:pt>
                <c:pt idx="13">
                  <c:v>1458.9221771090506</c:v>
                </c:pt>
                <c:pt idx="14">
                  <c:v>1458.6020831982407</c:v>
                </c:pt>
                <c:pt idx="15">
                  <c:v>1460.2285183717174</c:v>
                </c:pt>
                <c:pt idx="16">
                  <c:v>1463.9704911166582</c:v>
                </c:pt>
                <c:pt idx="17">
                  <c:v>1460.8164482489869</c:v>
                </c:pt>
                <c:pt idx="18">
                  <c:v>1466.4143322413399</c:v>
                </c:pt>
                <c:pt idx="19">
                  <c:v>1465.1162006210809</c:v>
                </c:pt>
                <c:pt idx="20">
                  <c:v>1469.1144504920112</c:v>
                </c:pt>
                <c:pt idx="21">
                  <c:v>1471.4527657412852</c:v>
                </c:pt>
                <c:pt idx="22">
                  <c:v>1473.896606865967</c:v>
                </c:pt>
                <c:pt idx="23">
                  <c:v>1476.4610489911147</c:v>
                </c:pt>
                <c:pt idx="24">
                  <c:v>1482.6317877356787</c:v>
                </c:pt>
                <c:pt idx="25">
                  <c:v>1485.482657236932</c:v>
                </c:pt>
                <c:pt idx="26">
                  <c:v>1488.5295033639413</c:v>
                </c:pt>
                <c:pt idx="27">
                  <c:v>1498.7286422295524</c:v>
                </c:pt>
                <c:pt idx="28">
                  <c:v>1507.4185977240882</c:v>
                </c:pt>
                <c:pt idx="29">
                  <c:v>1502.5275737442182</c:v>
                </c:pt>
                <c:pt idx="30">
                  <c:v>1522.2926962229953</c:v>
                </c:pt>
                <c:pt idx="31">
                  <c:v>1525.006218733469</c:v>
                </c:pt>
                <c:pt idx="32">
                  <c:v>1545.5250974651569</c:v>
                </c:pt>
                <c:pt idx="33">
                  <c:v>1549.143127479126</c:v>
                </c:pt>
                <c:pt idx="34">
                  <c:v>1570.7172649648815</c:v>
                </c:pt>
                <c:pt idx="35">
                  <c:v>1575.5413049835095</c:v>
                </c:pt>
                <c:pt idx="36">
                  <c:v>1615.8253061939708</c:v>
                </c:pt>
                <c:pt idx="37">
                  <c:v>1622.1568587184129</c:v>
                </c:pt>
                <c:pt idx="38">
                  <c:v>1646.8967724663944</c:v>
                </c:pt>
                <c:pt idx="39">
                  <c:v>1672.6919449684501</c:v>
                </c:pt>
                <c:pt idx="40">
                  <c:v>1699.6931274751626</c:v>
                </c:pt>
                <c:pt idx="41">
                  <c:v>1762.7572761760412</c:v>
                </c:pt>
                <c:pt idx="42">
                  <c:v>1775.2696299743475</c:v>
                </c:pt>
                <c:pt idx="43">
                  <c:v>1824.4479549691437</c:v>
                </c:pt>
                <c:pt idx="44">
                  <c:v>1910.2922511604343</c:v>
                </c:pt>
                <c:pt idx="45">
                  <c:v>1894.2792012936939</c:v>
                </c:pt>
                <c:pt idx="46">
                  <c:v>1967.8959375352681</c:v>
                </c:pt>
                <c:pt idx="47">
                  <c:v>2165.5471623230528</c:v>
                </c:pt>
                <c:pt idx="48">
                  <c:v>2019.1513627331688</c:v>
                </c:pt>
                <c:pt idx="49">
                  <c:v>2397.8711747446864</c:v>
                </c:pt>
                <c:pt idx="50">
                  <c:v>2259.0129376838604</c:v>
                </c:pt>
                <c:pt idx="51">
                  <c:v>2473.2468000356594</c:v>
                </c:pt>
                <c:pt idx="52">
                  <c:v>2518.4721752102541</c:v>
                </c:pt>
                <c:pt idx="53">
                  <c:v>2916.7896497974375</c:v>
                </c:pt>
                <c:pt idx="54">
                  <c:v>2627.0130756292447</c:v>
                </c:pt>
                <c:pt idx="55">
                  <c:v>3213.9366999692757</c:v>
                </c:pt>
                <c:pt idx="56">
                  <c:v>3286.2973002486697</c:v>
                </c:pt>
                <c:pt idx="57">
                  <c:v>3369.2104880686798</c:v>
                </c:pt>
                <c:pt idx="58">
                  <c:v>3636.2072881241756</c:v>
                </c:pt>
                <c:pt idx="59">
                  <c:v>4087.2877004150596</c:v>
                </c:pt>
                <c:pt idx="60">
                  <c:v>4203.3661633631473</c:v>
                </c:pt>
                <c:pt idx="61">
                  <c:v>4681.5818007587513</c:v>
                </c:pt>
                <c:pt idx="62">
                  <c:v>5348.4035879072017</c:v>
                </c:pt>
                <c:pt idx="63">
                  <c:v>3950.9432287897789</c:v>
                </c:pt>
                <c:pt idx="64">
                  <c:v>6567.3091252364602</c:v>
                </c:pt>
                <c:pt idx="65">
                  <c:v>6763.2857509928726</c:v>
                </c:pt>
                <c:pt idx="66">
                  <c:v>6989.4126268661266</c:v>
                </c:pt>
                <c:pt idx="67">
                  <c:v>5510.3795059086724</c:v>
                </c:pt>
                <c:pt idx="68">
                  <c:v>9267.4273759076459</c:v>
                </c:pt>
                <c:pt idx="69">
                  <c:v>9568.9298770713594</c:v>
                </c:pt>
                <c:pt idx="70">
                  <c:v>8180.3475064634349</c:v>
                </c:pt>
                <c:pt idx="71">
                  <c:v>10307.611004923192</c:v>
                </c:pt>
                <c:pt idx="72">
                  <c:v>10729.714506552471</c:v>
                </c:pt>
                <c:pt idx="73">
                  <c:v>12932.353630303141</c:v>
                </c:pt>
                <c:pt idx="74">
                  <c:v>13444.907882282172</c:v>
                </c:pt>
                <c:pt idx="75">
                  <c:v>14017.76263449295</c:v>
                </c:pt>
                <c:pt idx="76">
                  <c:v>15131.598825341835</c:v>
                </c:pt>
                <c:pt idx="77">
                  <c:v>17412.863453974707</c:v>
                </c:pt>
                <c:pt idx="78">
                  <c:v>18500.504463445683</c:v>
                </c:pt>
                <c:pt idx="79">
                  <c:v>20114.125565930754</c:v>
                </c:pt>
                <c:pt idx="80">
                  <c:v>21857.4696783935</c:v>
                </c:pt>
                <c:pt idx="81">
                  <c:v>23744.231697847848</c:v>
                </c:pt>
                <c:pt idx="82">
                  <c:v>25778.116763327514</c:v>
                </c:pt>
                <c:pt idx="83">
                  <c:v>27980.665520338152</c:v>
                </c:pt>
                <c:pt idx="84">
                  <c:v>30320.076250480095</c:v>
                </c:pt>
                <c:pt idx="85">
                  <c:v>32883.121186901117</c:v>
                </c:pt>
                <c:pt idx="86">
                  <c:v>35607.562008384586</c:v>
                </c:pt>
                <c:pt idx="87">
                  <c:v>38522.301034059419</c:v>
                </c:pt>
                <c:pt idx="88">
                  <c:v>41672.144802654751</c:v>
                </c:pt>
                <c:pt idx="89">
                  <c:v>45032.939696770896</c:v>
                </c:pt>
                <c:pt idx="90">
                  <c:v>48615.992060203047</c:v>
                </c:pt>
                <c:pt idx="91">
                  <c:v>52467.766695437793</c:v>
                </c:pt>
                <c:pt idx="92">
                  <c:v>56548.415146358646</c:v>
                </c:pt>
                <c:pt idx="93">
                  <c:v>60905.608225452772</c:v>
                </c:pt>
                <c:pt idx="94">
                  <c:v>65569.9651452541</c:v>
                </c:pt>
                <c:pt idx="95">
                  <c:v>70485.942610920843</c:v>
                </c:pt>
                <c:pt idx="96">
                  <c:v>75737.575903650635</c:v>
                </c:pt>
                <c:pt idx="97">
                  <c:v>81304.93244105365</c:v>
                </c:pt>
                <c:pt idx="98">
                  <c:v>87168.833397007867</c:v>
                </c:pt>
                <c:pt idx="99">
                  <c:v>93432.023916414328</c:v>
                </c:pt>
                <c:pt idx="100">
                  <c:v>99989.162665804266</c:v>
                </c:pt>
                <c:pt idx="101">
                  <c:v>106961.40315131241</c:v>
                </c:pt>
                <c:pt idx="102">
                  <c:v>114313.57020558359</c:v>
                </c:pt>
                <c:pt idx="103">
                  <c:v>122011.24241754759</c:v>
                </c:pt>
                <c:pt idx="104">
                  <c:v>130141.77159587818</c:v>
                </c:pt>
                <c:pt idx="105">
                  <c:v>138705.59328569745</c:v>
                </c:pt>
                <c:pt idx="106">
                  <c:v>147634.18287595856</c:v>
                </c:pt>
                <c:pt idx="107">
                  <c:v>157067.55448778591</c:v>
                </c:pt>
                <c:pt idx="108">
                  <c:v>166884.97345147823</c:v>
                </c:pt>
                <c:pt idx="109">
                  <c:v>177174.54533199739</c:v>
                </c:pt>
                <c:pt idx="110">
                  <c:v>187937.00717694074</c:v>
                </c:pt>
                <c:pt idx="111">
                  <c:v>199103.68362402642</c:v>
                </c:pt>
                <c:pt idx="112">
                  <c:v>211004.86991653586</c:v>
                </c:pt>
                <c:pt idx="113">
                  <c:v>222859.35823216528</c:v>
                </c:pt>
                <c:pt idx="114">
                  <c:v>235605.70690813696</c:v>
                </c:pt>
                <c:pt idx="115">
                  <c:v>248927.92536134413</c:v>
                </c:pt>
                <c:pt idx="116">
                  <c:v>262495.53417995607</c:v>
                </c:pt>
                <c:pt idx="117">
                  <c:v>276325.11600149155</c:v>
                </c:pt>
                <c:pt idx="118">
                  <c:v>291297.89356207813</c:v>
                </c:pt>
                <c:pt idx="119">
                  <c:v>306383.23330093652</c:v>
                </c:pt>
                <c:pt idx="120">
                  <c:v>321596.21034330264</c:v>
                </c:pt>
                <c:pt idx="121">
                  <c:v>338162.09444943478</c:v>
                </c:pt>
                <c:pt idx="122">
                  <c:v>354178.07439779578</c:v>
                </c:pt>
                <c:pt idx="123">
                  <c:v>371738.58258470462</c:v>
                </c:pt>
                <c:pt idx="124">
                  <c:v>388762.75422645244</c:v>
                </c:pt>
                <c:pt idx="125">
                  <c:v>406994.94464482798</c:v>
                </c:pt>
                <c:pt idx="126">
                  <c:v>425218.9291546616</c:v>
                </c:pt>
                <c:pt idx="127">
                  <c:v>444131.84687963803</c:v>
                </c:pt>
                <c:pt idx="128">
                  <c:v>463383.6207453059</c:v>
                </c:pt>
                <c:pt idx="129">
                  <c:v>482797.70470212365</c:v>
                </c:pt>
                <c:pt idx="130">
                  <c:v>503062.19279870804</c:v>
                </c:pt>
                <c:pt idx="131">
                  <c:v>523298.87732402608</c:v>
                </c:pt>
                <c:pt idx="132">
                  <c:v>544019.30627731024</c:v>
                </c:pt>
                <c:pt idx="133">
                  <c:v>565034.87350856722</c:v>
                </c:pt>
                <c:pt idx="134">
                  <c:v>586676.05842980568</c:v>
                </c:pt>
                <c:pt idx="135">
                  <c:v>607882.0772301791</c:v>
                </c:pt>
                <c:pt idx="136">
                  <c:v>630021.58044478111</c:v>
                </c:pt>
                <c:pt idx="137">
                  <c:v>652024.73918763152</c:v>
                </c:pt>
                <c:pt idx="138">
                  <c:v>674560.04984513565</c:v>
                </c:pt>
                <c:pt idx="139">
                  <c:v>696728.19953107892</c:v>
                </c:pt>
                <c:pt idx="140">
                  <c:v>719538.71663100261</c:v>
                </c:pt>
                <c:pt idx="141">
                  <c:v>742084.75069632882</c:v>
                </c:pt>
                <c:pt idx="142">
                  <c:v>765196.26903782191</c:v>
                </c:pt>
                <c:pt idx="143">
                  <c:v>787788.36764480721</c:v>
                </c:pt>
                <c:pt idx="144">
                  <c:v>810686.49129027547</c:v>
                </c:pt>
                <c:pt idx="145">
                  <c:v>833493.83001250832</c:v>
                </c:pt>
                <c:pt idx="146">
                  <c:v>856334.16692330153</c:v>
                </c:pt>
                <c:pt idx="147">
                  <c:v>878807.67703554488</c:v>
                </c:pt>
                <c:pt idx="148">
                  <c:v>901727.74502262904</c:v>
                </c:pt>
                <c:pt idx="149">
                  <c:v>923647.32969923166</c:v>
                </c:pt>
                <c:pt idx="150">
                  <c:v>946245.96334940859</c:v>
                </c:pt>
                <c:pt idx="151">
                  <c:v>967723.51268877101</c:v>
                </c:pt>
                <c:pt idx="152">
                  <c:v>989756.4949763125</c:v>
                </c:pt>
                <c:pt idx="153">
                  <c:v>1010715.2929270893</c:v>
                </c:pt>
                <c:pt idx="154">
                  <c:v>1031926.3467258248</c:v>
                </c:pt>
                <c:pt idx="155">
                  <c:v>1052279.1246493284</c:v>
                </c:pt>
                <c:pt idx="156">
                  <c:v>1072749.9898078053</c:v>
                </c:pt>
                <c:pt idx="157">
                  <c:v>1092054.8794530809</c:v>
                </c:pt>
                <c:pt idx="158">
                  <c:v>1111343.6877205279</c:v>
                </c:pt>
                <c:pt idx="159">
                  <c:v>1130024.9684480133</c:v>
                </c:pt>
                <c:pt idx="160">
                  <c:v>1148205.9221101836</c:v>
                </c:pt>
                <c:pt idx="161">
                  <c:v>1165473.1561072106</c:v>
                </c:pt>
                <c:pt idx="162">
                  <c:v>1182282.4404755367</c:v>
                </c:pt>
                <c:pt idx="163">
                  <c:v>1198567.4446650057</c:v>
                </c:pt>
                <c:pt idx="164">
                  <c:v>1214091.3221253711</c:v>
                </c:pt>
                <c:pt idx="165">
                  <c:v>1228620.2413319955</c:v>
                </c:pt>
                <c:pt idx="166">
                  <c:v>1242616.0023712115</c:v>
                </c:pt>
                <c:pt idx="167">
                  <c:v>1255846.2812303742</c:v>
                </c:pt>
                <c:pt idx="168">
                  <c:v>1268430.3384842263</c:v>
                </c:pt>
                <c:pt idx="169">
                  <c:v>1279622.7946085238</c:v>
                </c:pt>
                <c:pt idx="170">
                  <c:v>1290418.102864237</c:v>
                </c:pt>
                <c:pt idx="171">
                  <c:v>1300247.4297764241</c:v>
                </c:pt>
                <c:pt idx="172">
                  <c:v>1309243.6035326121</c:v>
                </c:pt>
                <c:pt idx="173">
                  <c:v>1317021.8742706487</c:v>
                </c:pt>
                <c:pt idx="174">
                  <c:v>1323549.0767153394</c:v>
                </c:pt>
                <c:pt idx="175">
                  <c:v>1331396.5184745651</c:v>
                </c:pt>
                <c:pt idx="176">
                  <c:v>1334981.0565078633</c:v>
                </c:pt>
                <c:pt idx="177">
                  <c:v>1338808.4674074017</c:v>
                </c:pt>
                <c:pt idx="178">
                  <c:v>1344583.9111699339</c:v>
                </c:pt>
                <c:pt idx="179">
                  <c:v>1343615.761435756</c:v>
                </c:pt>
                <c:pt idx="180">
                  <c:v>1344595.6445644724</c:v>
                </c:pt>
                <c:pt idx="181">
                  <c:v>1349228.7205531343</c:v>
                </c:pt>
                <c:pt idx="182">
                  <c:v>1343632.5074260244</c:v>
                </c:pt>
                <c:pt idx="183">
                  <c:v>1342949.4297068096</c:v>
                </c:pt>
                <c:pt idx="184">
                  <c:v>1341249.2823057529</c:v>
                </c:pt>
                <c:pt idx="185">
                  <c:v>1336822.3826885172</c:v>
                </c:pt>
                <c:pt idx="186">
                  <c:v>1332128.3154508038</c:v>
                </c:pt>
                <c:pt idx="187">
                  <c:v>1325971.9610826108</c:v>
                </c:pt>
                <c:pt idx="188">
                  <c:v>1319424.6559819446</c:v>
                </c:pt>
                <c:pt idx="189">
                  <c:v>1311475.3642508998</c:v>
                </c:pt>
                <c:pt idx="190">
                  <c:v>1302857.4053133745</c:v>
                </c:pt>
                <c:pt idx="191">
                  <c:v>1293262.9124451794</c:v>
                </c:pt>
                <c:pt idx="192">
                  <c:v>1282563.5799966045</c:v>
                </c:pt>
                <c:pt idx="193">
                  <c:v>1271154.71041754</c:v>
                </c:pt>
                <c:pt idx="194">
                  <c:v>1258912.5205956604</c:v>
                </c:pt>
                <c:pt idx="195">
                  <c:v>1245544.218932</c:v>
                </c:pt>
                <c:pt idx="196">
                  <c:v>1231627.683975873</c:v>
                </c:pt>
                <c:pt idx="197">
                  <c:v>1216873.13915283</c:v>
                </c:pt>
                <c:pt idx="198">
                  <c:v>1201168.8614512864</c:v>
                </c:pt>
                <c:pt idx="199">
                  <c:v>1184751.6974210071</c:v>
                </c:pt>
                <c:pt idx="200">
                  <c:v>1168032.0246366116</c:v>
                </c:pt>
                <c:pt idx="201">
                  <c:v>1149859.9489629748</c:v>
                </c:pt>
                <c:pt idx="202">
                  <c:v>1131866.5951976797</c:v>
                </c:pt>
                <c:pt idx="203">
                  <c:v>1112727.0306683918</c:v>
                </c:pt>
                <c:pt idx="204">
                  <c:v>1093206.2325616493</c:v>
                </c:pt>
                <c:pt idx="205">
                  <c:v>1073197.0004030212</c:v>
                </c:pt>
                <c:pt idx="206">
                  <c:v>1052420.1102058629</c:v>
                </c:pt>
                <c:pt idx="207">
                  <c:v>1031637.5241317988</c:v>
                </c:pt>
                <c:pt idx="208">
                  <c:v>1009872.8790702268</c:v>
                </c:pt>
                <c:pt idx="209">
                  <c:v>988235.19923229504</c:v>
                </c:pt>
                <c:pt idx="210">
                  <c:v>965918.63750714145</c:v>
                </c:pt>
                <c:pt idx="211">
                  <c:v>943682.14103134698</c:v>
                </c:pt>
                <c:pt idx="212">
                  <c:v>920544.82415685768</c:v>
                </c:pt>
                <c:pt idx="213">
                  <c:v>897783.21206941921</c:v>
                </c:pt>
                <c:pt idx="214">
                  <c:v>874757.45112054225</c:v>
                </c:pt>
                <c:pt idx="215">
                  <c:v>851351.29576036462</c:v>
                </c:pt>
                <c:pt idx="216">
                  <c:v>827966.07848894957</c:v>
                </c:pt>
                <c:pt idx="217">
                  <c:v>804478.0161940367</c:v>
                </c:pt>
                <c:pt idx="218">
                  <c:v>780935.34927581297</c:v>
                </c:pt>
                <c:pt idx="219">
                  <c:v>757730.36515890958</c:v>
                </c:pt>
                <c:pt idx="220">
                  <c:v>734211.1500947579</c:v>
                </c:pt>
                <c:pt idx="221">
                  <c:v>710940.50750748231</c:v>
                </c:pt>
                <c:pt idx="222">
                  <c:v>687607.55564791511</c:v>
                </c:pt>
                <c:pt idx="223">
                  <c:v>664767.56037770968</c:v>
                </c:pt>
                <c:pt idx="224">
                  <c:v>641756.54784827598</c:v>
                </c:pt>
                <c:pt idx="225">
                  <c:v>619472.32343318965</c:v>
                </c:pt>
                <c:pt idx="226">
                  <c:v>596724.29015964433</c:v>
                </c:pt>
                <c:pt idx="227">
                  <c:v>574926.32393780909</c:v>
                </c:pt>
                <c:pt idx="228">
                  <c:v>553053.82125709311</c:v>
                </c:pt>
                <c:pt idx="229">
                  <c:v>531820.50387886097</c:v>
                </c:pt>
                <c:pt idx="230">
                  <c:v>510372.2842921479</c:v>
                </c:pt>
                <c:pt idx="231">
                  <c:v>489937.44728242239</c:v>
                </c:pt>
                <c:pt idx="232">
                  <c:v>469654.36777619005</c:v>
                </c:pt>
                <c:pt idx="233">
                  <c:v>449879.15289790125</c:v>
                </c:pt>
                <c:pt idx="234">
                  <c:v>430095.73211098777</c:v>
                </c:pt>
                <c:pt idx="235">
                  <c:v>411521.83761331107</c:v>
                </c:pt>
                <c:pt idx="236">
                  <c:v>392766.20618231047</c:v>
                </c:pt>
                <c:pt idx="237">
                  <c:v>374871.53147864633</c:v>
                </c:pt>
                <c:pt idx="238">
                  <c:v>357311.19037820579</c:v>
                </c:pt>
                <c:pt idx="239">
                  <c:v>340254.19136828213</c:v>
                </c:pt>
                <c:pt idx="240">
                  <c:v>323692.99688611057</c:v>
                </c:pt>
                <c:pt idx="241">
                  <c:v>307618.56185689633</c:v>
                </c:pt>
                <c:pt idx="242">
                  <c:v>292193.86471763637</c:v>
                </c:pt>
                <c:pt idx="243">
                  <c:v>277233.31434364308</c:v>
                </c:pt>
                <c:pt idx="244">
                  <c:v>262724.85063493153</c:v>
                </c:pt>
                <c:pt idx="245">
                  <c:v>248654.90597882535</c:v>
                </c:pt>
                <c:pt idx="246">
                  <c:v>235407.52660713429</c:v>
                </c:pt>
                <c:pt idx="247">
                  <c:v>222376.12439834367</c:v>
                </c:pt>
                <c:pt idx="248">
                  <c:v>209997.25714532644</c:v>
                </c:pt>
                <c:pt idx="249">
                  <c:v>198044.89897089248</c:v>
                </c:pt>
                <c:pt idx="250">
                  <c:v>186640.83980346611</c:v>
                </c:pt>
                <c:pt idx="251">
                  <c:v>175714.93018559541</c:v>
                </c:pt>
                <c:pt idx="252">
                  <c:v>165283.93692337695</c:v>
                </c:pt>
                <c:pt idx="253">
                  <c:v>155312.26601303037</c:v>
                </c:pt>
                <c:pt idx="254">
                  <c:v>145781.67655323111</c:v>
                </c:pt>
                <c:pt idx="255">
                  <c:v>136725.83619882539</c:v>
                </c:pt>
                <c:pt idx="256">
                  <c:v>128126.20254598543</c:v>
                </c:pt>
                <c:pt idx="257">
                  <c:v>119929.8284884491</c:v>
                </c:pt>
                <c:pt idx="258">
                  <c:v>112153.48083233475</c:v>
                </c:pt>
                <c:pt idx="259">
                  <c:v>104813.92638377519</c:v>
                </c:pt>
                <c:pt idx="260">
                  <c:v>97824.114836562658</c:v>
                </c:pt>
                <c:pt idx="261">
                  <c:v>91236.42370925867</c:v>
                </c:pt>
                <c:pt idx="262">
                  <c:v>84999.111905619138</c:v>
                </c:pt>
                <c:pt idx="263">
                  <c:v>79147.806846726191</c:v>
                </c:pt>
                <c:pt idx="264">
                  <c:v>73614.31884136892</c:v>
                </c:pt>
                <c:pt idx="265">
                  <c:v>68383.271261981252</c:v>
                </c:pt>
                <c:pt idx="266">
                  <c:v>67968.748728038598</c:v>
                </c:pt>
                <c:pt idx="267">
                  <c:v>42005.401397888927</c:v>
                </c:pt>
                <c:pt idx="268">
                  <c:v>66611.457556488545</c:v>
                </c:pt>
                <c:pt idx="269">
                  <c:v>63897.935046011284</c:v>
                </c:pt>
                <c:pt idx="270">
                  <c:v>26779.710097768268</c:v>
                </c:pt>
                <c:pt idx="271">
                  <c:v>59375.397528553185</c:v>
                </c:pt>
                <c:pt idx="272">
                  <c:v>22558.67508147304</c:v>
                </c:pt>
                <c:pt idx="273">
                  <c:v>55455.865013421615</c:v>
                </c:pt>
                <c:pt idx="274">
                  <c:v>15470.024573613697</c:v>
                </c:pt>
                <c:pt idx="275">
                  <c:v>39992.165771993488</c:v>
                </c:pt>
                <c:pt idx="276">
                  <c:v>28042.641534376839</c:v>
                </c:pt>
                <c:pt idx="277">
                  <c:v>26700.955404198226</c:v>
                </c:pt>
                <c:pt idx="278">
                  <c:v>25464.795149425685</c:v>
                </c:pt>
                <c:pt idx="279">
                  <c:v>22598.850523114808</c:v>
                </c:pt>
                <c:pt idx="280">
                  <c:v>19838.431772211035</c:v>
                </c:pt>
                <c:pt idx="281">
                  <c:v>18903.77401860266</c:v>
                </c:pt>
                <c:pt idx="282">
                  <c:v>18044.491890285524</c:v>
                </c:pt>
                <c:pt idx="283">
                  <c:v>15525.275140312751</c:v>
                </c:pt>
                <c:pt idx="284">
                  <c:v>16552.054509524438</c:v>
                </c:pt>
                <c:pt idx="285">
                  <c:v>10697.893391181935</c:v>
                </c:pt>
                <c:pt idx="286">
                  <c:v>13595.659132863868</c:v>
                </c:pt>
                <c:pt idx="287">
                  <c:v>13052.954630768574</c:v>
                </c:pt>
                <c:pt idx="288">
                  <c:v>9099.9301350134829</c:v>
                </c:pt>
                <c:pt idx="289">
                  <c:v>8677.8266333838819</c:v>
                </c:pt>
                <c:pt idx="290">
                  <c:v>10021.183628817285</c:v>
                </c:pt>
                <c:pt idx="291">
                  <c:v>7924.0703804742407</c:v>
                </c:pt>
                <c:pt idx="292">
                  <c:v>5872.1825073051368</c:v>
                </c:pt>
                <c:pt idx="293">
                  <c:v>9056.3756250931365</c:v>
                </c:pt>
                <c:pt idx="294">
                  <c:v>5314.4028801520672</c:v>
                </c:pt>
                <c:pt idx="295">
                  <c:v>6129.4621524471113</c:v>
                </c:pt>
                <c:pt idx="296">
                  <c:v>5224.2863028538341</c:v>
                </c:pt>
                <c:pt idx="297">
                  <c:v>5037.354752132178</c:v>
                </c:pt>
                <c:pt idx="298">
                  <c:v>4694.9823267857228</c:v>
                </c:pt>
                <c:pt idx="299">
                  <c:v>4197.1690268144812</c:v>
                </c:pt>
                <c:pt idx="300">
                  <c:v>4063.0004137964934</c:v>
                </c:pt>
                <c:pt idx="301">
                  <c:v>3595.3373639416432</c:v>
                </c:pt>
                <c:pt idx="302">
                  <c:v>3661.8350007231238</c:v>
                </c:pt>
                <c:pt idx="303">
                  <c:v>3218.2921509613052</c:v>
                </c:pt>
                <c:pt idx="304">
                  <c:v>2960.340425940808</c:v>
                </c:pt>
                <c:pt idx="305">
                  <c:v>-47265.501184961417</c:v>
                </c:pt>
                <c:pt idx="306">
                  <c:v>59041.178627550828</c:v>
                </c:pt>
                <c:pt idx="307">
                  <c:v>1453.5000136337462</c:v>
                </c:pt>
                <c:pt idx="308">
                  <c:v>1453.5000138054354</c:v>
                </c:pt>
                <c:pt idx="309">
                  <c:v>1453.5000177283098</c:v>
                </c:pt>
                <c:pt idx="310">
                  <c:v>1453.5000252273303</c:v>
                </c:pt>
                <c:pt idx="311">
                  <c:v>1453.5000276560961</c:v>
                </c:pt>
                <c:pt idx="312">
                  <c:v>1453.5000389573904</c:v>
                </c:pt>
                <c:pt idx="313">
                  <c:v>1453.5000435284949</c:v>
                </c:pt>
                <c:pt idx="314">
                  <c:v>1453.5000588129633</c:v>
                </c:pt>
                <c:pt idx="315">
                  <c:v>1453.5000709584642</c:v>
                </c:pt>
                <c:pt idx="316">
                  <c:v>1453.5000800855983</c:v>
                </c:pt>
                <c:pt idx="317">
                  <c:v>1453.5001331381932</c:v>
                </c:pt>
                <c:pt idx="318">
                  <c:v>1453.5001208520036</c:v>
                </c:pt>
                <c:pt idx="319">
                  <c:v>1453.5001772830974</c:v>
                </c:pt>
                <c:pt idx="320">
                  <c:v>1453.5001999124934</c:v>
                </c:pt>
                <c:pt idx="321">
                  <c:v>1453.5002759579584</c:v>
                </c:pt>
                <c:pt idx="322">
                  <c:v>1453.5003188047308</c:v>
                </c:pt>
                <c:pt idx="323">
                  <c:v>1453.500415821328</c:v>
                </c:pt>
                <c:pt idx="324">
                  <c:v>1453.5004805437409</c:v>
                </c:pt>
                <c:pt idx="325">
                  <c:v>1453.5006178443391</c:v>
                </c:pt>
                <c:pt idx="326">
                  <c:v>1453.5008108222753</c:v>
                </c:pt>
                <c:pt idx="327">
                  <c:v>1453.5008002362702</c:v>
                </c:pt>
                <c:pt idx="328">
                  <c:v>1453.5011949524235</c:v>
                </c:pt>
                <c:pt idx="329">
                  <c:v>1453.5015781947732</c:v>
                </c:pt>
                <c:pt idx="330">
                  <c:v>1453.5014498891237</c:v>
                </c:pt>
                <c:pt idx="331">
                  <c:v>1453.5023748297224</c:v>
                </c:pt>
                <c:pt idx="332">
                  <c:v>1453.5024426677851</c:v>
                </c:pt>
                <c:pt idx="333">
                  <c:v>1453.5032227200968</c:v>
                </c:pt>
                <c:pt idx="334">
                  <c:v>1453.5038473315337</c:v>
                </c:pt>
                <c:pt idx="335">
                  <c:v>1453.5048431252201</c:v>
                </c:pt>
                <c:pt idx="336">
                  <c:v>1453.5056940306195</c:v>
                </c:pt>
                <c:pt idx="337">
                  <c:v>1453.5072752404178</c:v>
                </c:pt>
                <c:pt idx="338">
                  <c:v>1453.5078574744182</c:v>
                </c:pt>
                <c:pt idx="339">
                  <c:v>1453.5119645993627</c:v>
                </c:pt>
                <c:pt idx="340">
                  <c:v>1453.5105760169918</c:v>
                </c:pt>
                <c:pt idx="341">
                  <c:v>1453.5179544366065</c:v>
                </c:pt>
                <c:pt idx="342">
                  <c:v>1453.5167316806117</c:v>
                </c:pt>
                <c:pt idx="343">
                  <c:v>1453.5243211519767</c:v>
                </c:pt>
                <c:pt idx="344">
                  <c:v>1453.5250899833547</c:v>
                </c:pt>
                <c:pt idx="345">
                  <c:v>1453.5347162674682</c:v>
                </c:pt>
                <c:pt idx="346">
                  <c:v>1453.5393175223412</c:v>
                </c:pt>
                <c:pt idx="347">
                  <c:v>1453.5493809850814</c:v>
                </c:pt>
                <c:pt idx="348">
                  <c:v>1453.5579955649505</c:v>
                </c:pt>
                <c:pt idx="349">
                  <c:v>1453.5721778785621</c:v>
                </c:pt>
                <c:pt idx="350">
                  <c:v>1453.5867822956754</c:v>
                </c:pt>
                <c:pt idx="351">
                  <c:v>1453.5862965499432</c:v>
                </c:pt>
                <c:pt idx="352">
                  <c:v>1453.6246207848958</c:v>
                </c:pt>
                <c:pt idx="353">
                  <c:v>1453.663548024851</c:v>
                </c:pt>
                <c:pt idx="354">
                  <c:v>1453.6513204649016</c:v>
                </c:pt>
                <c:pt idx="355">
                  <c:v>1453.7270644273035</c:v>
                </c:pt>
                <c:pt idx="356">
                  <c:v>1453.7344512385821</c:v>
                </c:pt>
                <c:pt idx="357">
                  <c:v>1453.812908723495</c:v>
                </c:pt>
                <c:pt idx="358">
                  <c:v>1453.840965164756</c:v>
                </c:pt>
                <c:pt idx="359">
                  <c:v>1441.2555773794736</c:v>
                </c:pt>
                <c:pt idx="360">
                  <c:v>1453.5917381699703</c:v>
                </c:pt>
              </c:numCache>
            </c:numRef>
          </c:yVal>
          <c:smooth val="1"/>
          <c:extLst>
            <c:ext xmlns:c16="http://schemas.microsoft.com/office/drawing/2014/chart" uri="{C3380CC4-5D6E-409C-BE32-E72D297353CC}">
              <c16:uniqueId val="{00000000-FC6E-43FC-8D5D-907BDD593D21}"/>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Light)'!$AA$3:$AA$363</c:f>
              <c:numCache>
                <c:formatCode>0.00E+00</c:formatCode>
                <c:ptCount val="361"/>
                <c:pt idx="0">
                  <c:v>1455.5756055720899</c:v>
                </c:pt>
                <c:pt idx="1">
                  <c:v>1456.157135568714</c:v>
                </c:pt>
                <c:pt idx="2">
                  <c:v>1455.772318872069</c:v>
                </c:pt>
                <c:pt idx="3">
                  <c:v>1457.8908714685447</c:v>
                </c:pt>
                <c:pt idx="4">
                  <c:v>1456.5478486461618</c:v>
                </c:pt>
                <c:pt idx="5">
                  <c:v>1459.3756004664745</c:v>
                </c:pt>
                <c:pt idx="6">
                  <c:v>1458.7447918929402</c:v>
                </c:pt>
                <c:pt idx="7">
                  <c:v>1459.5127841045039</c:v>
                </c:pt>
                <c:pt idx="8">
                  <c:v>1462.3752087124501</c:v>
                </c:pt>
                <c:pt idx="9">
                  <c:v>1462.4792270753517</c:v>
                </c:pt>
                <c:pt idx="10">
                  <c:v>1463.9895837858805</c:v>
                </c:pt>
                <c:pt idx="11">
                  <c:v>1466.2151697702691</c:v>
                </c:pt>
                <c:pt idx="12">
                  <c:v>1469.1605075660354</c:v>
                </c:pt>
                <c:pt idx="13">
                  <c:v>1472.1375031244243</c:v>
                </c:pt>
                <c:pt idx="14">
                  <c:v>1470.2933178040073</c:v>
                </c:pt>
                <c:pt idx="15">
                  <c:v>1476.1176628452849</c:v>
                </c:pt>
                <c:pt idx="16">
                  <c:v>1490.3167224470787</c:v>
                </c:pt>
                <c:pt idx="17">
                  <c:v>1476.82619372302</c:v>
                </c:pt>
                <c:pt idx="18">
                  <c:v>1498.0870953130666</c:v>
                </c:pt>
                <c:pt idx="19">
                  <c:v>1491.6734837023162</c:v>
                </c:pt>
                <c:pt idx="20">
                  <c:v>1506.1589706802179</c:v>
                </c:pt>
                <c:pt idx="21">
                  <c:v>1513.8087425457388</c:v>
                </c:pt>
                <c:pt idx="22">
                  <c:v>1521.5791154117258</c:v>
                </c:pt>
                <c:pt idx="23">
                  <c:v>1529.4851644032376</c:v>
                </c:pt>
                <c:pt idx="24">
                  <c:v>1551.424446620902</c:v>
                </c:pt>
                <c:pt idx="25">
                  <c:v>1559.6772234887526</c:v>
                </c:pt>
                <c:pt idx="26">
                  <c:v>1568.1410521074156</c:v>
                </c:pt>
                <c:pt idx="27">
                  <c:v>1604.5959715531001</c:v>
                </c:pt>
                <c:pt idx="28">
                  <c:v>1634.4111525121546</c:v>
                </c:pt>
                <c:pt idx="29">
                  <c:v>1609.0582085703277</c:v>
                </c:pt>
                <c:pt idx="30">
                  <c:v>1681.1841409586664</c:v>
                </c:pt>
                <c:pt idx="31">
                  <c:v>1684.3499172208813</c:v>
                </c:pt>
                <c:pt idx="32">
                  <c:v>1757.380357112716</c:v>
                </c:pt>
                <c:pt idx="33">
                  <c:v>1761.6013921290187</c:v>
                </c:pt>
                <c:pt idx="34">
                  <c:v>1835.8378420254846</c:v>
                </c:pt>
                <c:pt idx="35">
                  <c:v>1841.4156382970389</c:v>
                </c:pt>
                <c:pt idx="36">
                  <c:v>1986.5720105771979</c:v>
                </c:pt>
                <c:pt idx="37">
                  <c:v>1993.9588218557137</c:v>
                </c:pt>
                <c:pt idx="38">
                  <c:v>2071.8133017661648</c:v>
                </c:pt>
                <c:pt idx="39">
                  <c:v>2150.8737916812752</c:v>
                </c:pt>
                <c:pt idx="40">
                  <c:v>2231.291042851627</c:v>
                </c:pt>
                <c:pt idx="41">
                  <c:v>2452.040626283514</c:v>
                </c:pt>
                <c:pt idx="42">
                  <c:v>2466.5127463393978</c:v>
                </c:pt>
                <c:pt idx="43">
                  <c:v>2621.7694524085455</c:v>
                </c:pt>
                <c:pt idx="44">
                  <c:v>2918.1122469921374</c:v>
                </c:pt>
                <c:pt idx="45">
                  <c:v>2800.844856069747</c:v>
                </c:pt>
                <c:pt idx="46">
                  <c:v>3033.2022857962788</c:v>
                </c:pt>
                <c:pt idx="47">
                  <c:v>3754.4616096797181</c:v>
                </c:pt>
                <c:pt idx="48">
                  <c:v>3091.9952735233855</c:v>
                </c:pt>
                <c:pt idx="49">
                  <c:v>4514.9162587144647</c:v>
                </c:pt>
                <c:pt idx="50">
                  <c:v>3861.4949975928894</c:v>
                </c:pt>
                <c:pt idx="51">
                  <c:v>4600.8444715461628</c:v>
                </c:pt>
                <c:pt idx="52">
                  <c:v>4652.0998967440592</c:v>
                </c:pt>
                <c:pt idx="53">
                  <c:v>6097.6335695224798</c:v>
                </c:pt>
                <c:pt idx="54">
                  <c:v>4775.7159222211976</c:v>
                </c:pt>
                <c:pt idx="55">
                  <c:v>6930.4488188364194</c:v>
                </c:pt>
                <c:pt idx="56">
                  <c:v>7013.36200665672</c:v>
                </c:pt>
                <c:pt idx="57">
                  <c:v>7106.8277820172734</c:v>
                </c:pt>
                <c:pt idx="58">
                  <c:v>7904.9702436975576</c:v>
                </c:pt>
                <c:pt idx="59">
                  <c:v>9409.2969042030054</c:v>
                </c:pt>
                <c:pt idx="60">
                  <c:v>9540.4504922092401</c:v>
                </c:pt>
                <c:pt idx="61">
                  <c:v>11074.927402830948</c:v>
                </c:pt>
                <c:pt idx="62">
                  <c:v>13321.618562301101</c:v>
                </c:pt>
                <c:pt idx="63">
                  <c:v>7261.4332240157128</c:v>
                </c:pt>
                <c:pt idx="64">
                  <c:v>17175.147232672491</c:v>
                </c:pt>
                <c:pt idx="65">
                  <c:v>17401.274108544905</c:v>
                </c:pt>
                <c:pt idx="66">
                  <c:v>17657.551234535516</c:v>
                </c:pt>
                <c:pt idx="67">
                  <c:v>11002.737622854129</c:v>
                </c:pt>
                <c:pt idx="68">
                  <c:v>25186.722099591076</c:v>
                </c:pt>
                <c:pt idx="69">
                  <c:v>25533.449975928794</c:v>
                </c:pt>
                <c:pt idx="70">
                  <c:v>18984.162239656194</c:v>
                </c:pt>
                <c:pt idx="71">
                  <c:v>26347.506729072378</c:v>
                </c:pt>
                <c:pt idx="72">
                  <c:v>26814.835605875665</c:v>
                </c:pt>
                <c:pt idx="73">
                  <c:v>34268.630845640764</c:v>
                </c:pt>
                <c:pt idx="74">
                  <c:v>34841.485597853738</c:v>
                </c:pt>
                <c:pt idx="75">
                  <c:v>35474.640850295364</c:v>
                </c:pt>
                <c:pt idx="76">
                  <c:v>38090.820356591052</c:v>
                </c:pt>
                <c:pt idx="77">
                  <c:v>45199.987922965483</c:v>
                </c:pt>
                <c:pt idx="78">
                  <c:v>47355.025822498857</c:v>
                </c:pt>
                <c:pt idx="79">
                  <c:v>51382.038219943235</c:v>
                </c:pt>
                <c:pt idx="80">
                  <c:v>55691.293344134756</c:v>
                </c:pt>
                <c:pt idx="81">
                  <c:v>60317.731918552556</c:v>
                </c:pt>
                <c:pt idx="82">
                  <c:v>65255.129624750232</c:v>
                </c:pt>
                <c:pt idx="83">
                  <c:v>70567.126807913475</c:v>
                </c:pt>
                <c:pt idx="84">
                  <c:v>76102.758197351926</c:v>
                </c:pt>
                <c:pt idx="85">
                  <c:v>82183.289036431932</c:v>
                </c:pt>
                <c:pt idx="86">
                  <c:v>88533.94235106236</c:v>
                </c:pt>
                <c:pt idx="87">
                  <c:v>95241.172125896221</c:v>
                </c:pt>
                <c:pt idx="88">
                  <c:v>102454.35576823491</c:v>
                </c:pt>
                <c:pt idx="89">
                  <c:v>110045.97480211036</c:v>
                </c:pt>
                <c:pt idx="90">
                  <c:v>118027.78782507411</c:v>
                </c:pt>
                <c:pt idx="91">
                  <c:v>126550.83050818816</c:v>
                </c:pt>
                <c:pt idx="92">
                  <c:v>135419.8302293481</c:v>
                </c:pt>
                <c:pt idx="93">
                  <c:v>144786.87791835348</c:v>
                </c:pt>
                <c:pt idx="94">
                  <c:v>154735.25510018866</c:v>
                </c:pt>
                <c:pt idx="95">
                  <c:v>165001.93500657898</c:v>
                </c:pt>
                <c:pt idx="96">
                  <c:v>175879.34089964608</c:v>
                </c:pt>
                <c:pt idx="97">
                  <c:v>187244.17533841246</c:v>
                </c:pt>
                <c:pt idx="98">
                  <c:v>198973.59313571203</c:v>
                </c:pt>
                <c:pt idx="99">
                  <c:v>211430.7867247145</c:v>
                </c:pt>
                <c:pt idx="100">
                  <c:v>224146.90412761143</c:v>
                </c:pt>
                <c:pt idx="101">
                  <c:v>237555.30394374378</c:v>
                </c:pt>
                <c:pt idx="102">
                  <c:v>251465.38683974842</c:v>
                </c:pt>
                <c:pt idx="103">
                  <c:v>265686.85498489119</c:v>
                </c:pt>
                <c:pt idx="104">
                  <c:v>280515.14666615904</c:v>
                </c:pt>
                <c:pt idx="105">
                  <c:v>295899.09037508594</c:v>
                </c:pt>
                <c:pt idx="106">
                  <c:v>311510.16646602459</c:v>
                </c:pt>
                <c:pt idx="107">
                  <c:v>327852.35195825581</c:v>
                </c:pt>
                <c:pt idx="108">
                  <c:v>344389.04072776763</c:v>
                </c:pt>
                <c:pt idx="109">
                  <c:v>361415.97256418847</c:v>
                </c:pt>
                <c:pt idx="110">
                  <c:v>378881.82520769851</c:v>
                </c:pt>
                <c:pt idx="111">
                  <c:v>396457.47600771015</c:v>
                </c:pt>
                <c:pt idx="112">
                  <c:v>415409.38323338755</c:v>
                </c:pt>
                <c:pt idx="113">
                  <c:v>432563.41993657558</c:v>
                </c:pt>
                <c:pt idx="114">
                  <c:v>451612.16220467538</c:v>
                </c:pt>
                <c:pt idx="115">
                  <c:v>471253.35688761162</c:v>
                </c:pt>
                <c:pt idx="116">
                  <c:v>490115.33842537028</c:v>
                </c:pt>
                <c:pt idx="117">
                  <c:v>508211.67443032213</c:v>
                </c:pt>
                <c:pt idx="118">
                  <c:v>529023.53798430832</c:v>
                </c:pt>
                <c:pt idx="119">
                  <c:v>548401.25961910794</c:v>
                </c:pt>
                <c:pt idx="120">
                  <c:v>566355.391922971</c:v>
                </c:pt>
                <c:pt idx="121">
                  <c:v>587750.83363679284</c:v>
                </c:pt>
                <c:pt idx="122">
                  <c:v>604964.27977437736</c:v>
                </c:pt>
                <c:pt idx="123">
                  <c:v>626326.72703331988</c:v>
                </c:pt>
                <c:pt idx="124">
                  <c:v>643517.73130379652</c:v>
                </c:pt>
                <c:pt idx="125">
                  <c:v>663477.02606031811</c:v>
                </c:pt>
                <c:pt idx="126">
                  <c:v>681348.75763723883</c:v>
                </c:pt>
                <c:pt idx="127">
                  <c:v>699906.40740424138</c:v>
                </c:pt>
                <c:pt idx="128">
                  <c:v>717758.71213855455</c:v>
                </c:pt>
                <c:pt idx="129">
                  <c:v>734205.51769203413</c:v>
                </c:pt>
                <c:pt idx="130">
                  <c:v>752012.76787170162</c:v>
                </c:pt>
                <c:pt idx="131">
                  <c:v>767700.79710855219</c:v>
                </c:pt>
                <c:pt idx="132">
                  <c:v>783336.90257459588</c:v>
                </c:pt>
                <c:pt idx="133">
                  <c:v>798210.37753253104</c:v>
                </c:pt>
                <c:pt idx="134">
                  <c:v>813689.87251806958</c:v>
                </c:pt>
                <c:pt idx="135">
                  <c:v>825591.04527555488</c:v>
                </c:pt>
                <c:pt idx="136">
                  <c:v>839438.24585805205</c:v>
                </c:pt>
                <c:pt idx="137">
                  <c:v>851041.10195948509</c:v>
                </c:pt>
                <c:pt idx="138">
                  <c:v>863144.45221324614</c:v>
                </c:pt>
                <c:pt idx="139">
                  <c:v>872246.0183623468</c:v>
                </c:pt>
                <c:pt idx="140">
                  <c:v>882471.34967428795</c:v>
                </c:pt>
                <c:pt idx="141">
                  <c:v>890312.1378427177</c:v>
                </c:pt>
                <c:pt idx="142">
                  <c:v>899195.28549860744</c:v>
                </c:pt>
                <c:pt idx="143">
                  <c:v>904913.83769976953</c:v>
                </c:pt>
                <c:pt idx="144">
                  <c:v>910888.66702612885</c:v>
                </c:pt>
                <c:pt idx="145">
                  <c:v>915681.77736888372</c:v>
                </c:pt>
                <c:pt idx="146">
                  <c:v>919934.52988828626</c:v>
                </c:pt>
                <c:pt idx="147">
                  <c:v>922204.40593649936</c:v>
                </c:pt>
                <c:pt idx="148">
                  <c:v>925903.23302019516</c:v>
                </c:pt>
                <c:pt idx="149">
                  <c:v>925422.24038627988</c:v>
                </c:pt>
                <c:pt idx="150">
                  <c:v>927637.84598408535</c:v>
                </c:pt>
                <c:pt idx="151">
                  <c:v>925550.01583933027</c:v>
                </c:pt>
                <c:pt idx="152">
                  <c:v>926032.15287613752</c:v>
                </c:pt>
                <c:pt idx="153">
                  <c:v>922775.3321930375</c:v>
                </c:pt>
                <c:pt idx="154">
                  <c:v>921263.20100461366</c:v>
                </c:pt>
                <c:pt idx="155">
                  <c:v>917266.1916814202</c:v>
                </c:pt>
                <c:pt idx="156">
                  <c:v>914879.70324001671</c:v>
                </c:pt>
                <c:pt idx="157">
                  <c:v>909180.04395102221</c:v>
                </c:pt>
                <c:pt idx="158">
                  <c:v>904955.22941915202</c:v>
                </c:pt>
                <c:pt idx="159">
                  <c:v>900056.55679671816</c:v>
                </c:pt>
                <c:pt idx="160">
                  <c:v>895111.81963307108</c:v>
                </c:pt>
                <c:pt idx="161">
                  <c:v>888667.94669217244</c:v>
                </c:pt>
                <c:pt idx="162">
                  <c:v>882740.97972053802</c:v>
                </c:pt>
                <c:pt idx="163">
                  <c:v>877267.60319331894</c:v>
                </c:pt>
                <c:pt idx="164">
                  <c:v>871493.39251028106</c:v>
                </c:pt>
                <c:pt idx="165">
                  <c:v>864665.43058607122</c:v>
                </c:pt>
                <c:pt idx="166">
                  <c:v>858807.29672920599</c:v>
                </c:pt>
                <c:pt idx="167">
                  <c:v>853170.5963898045</c:v>
                </c:pt>
                <c:pt idx="168">
                  <c:v>848398.19824247225</c:v>
                </c:pt>
                <c:pt idx="169">
                  <c:v>841666.87300334941</c:v>
                </c:pt>
                <c:pt idx="170">
                  <c:v>837093.12486684904</c:v>
                </c:pt>
                <c:pt idx="171">
                  <c:v>832553.87869629846</c:v>
                </c:pt>
                <c:pt idx="172">
                  <c:v>828705.57077978028</c:v>
                </c:pt>
                <c:pt idx="173">
                  <c:v>824126.7876441424</c:v>
                </c:pt>
                <c:pt idx="174">
                  <c:v>818785.87152649858</c:v>
                </c:pt>
                <c:pt idx="175">
                  <c:v>823064.53365874267</c:v>
                </c:pt>
                <c:pt idx="176">
                  <c:v>814744.77282946743</c:v>
                </c:pt>
                <c:pt idx="177">
                  <c:v>811843.66535732127</c:v>
                </c:pt>
                <c:pt idx="178">
                  <c:v>821287.37710472429</c:v>
                </c:pt>
                <c:pt idx="179">
                  <c:v>808384.7782581537</c:v>
                </c:pt>
                <c:pt idx="180">
                  <c:v>807811.92350567831</c:v>
                </c:pt>
                <c:pt idx="181">
                  <c:v>826510.05383596465</c:v>
                </c:pt>
                <c:pt idx="182">
                  <c:v>808994.46672132239</c:v>
                </c:pt>
                <c:pt idx="183">
                  <c:v>815623.80850560276</c:v>
                </c:pt>
                <c:pt idx="184">
                  <c:v>822823.48754292203</c:v>
                </c:pt>
                <c:pt idx="185">
                  <c:v>823682.41309565376</c:v>
                </c:pt>
                <c:pt idx="186">
                  <c:v>827937.92020871129</c:v>
                </c:pt>
                <c:pt idx="187">
                  <c:v>830761.29044190049</c:v>
                </c:pt>
                <c:pt idx="188">
                  <c:v>836347.41863690061</c:v>
                </c:pt>
                <c:pt idx="189">
                  <c:v>840570.755526772</c:v>
                </c:pt>
                <c:pt idx="190">
                  <c:v>846246.99283165694</c:v>
                </c:pt>
                <c:pt idx="191">
                  <c:v>852033.10772936686</c:v>
                </c:pt>
                <c:pt idx="192">
                  <c:v>857283.21652054775</c:v>
                </c:pt>
                <c:pt idx="193">
                  <c:v>863435.31531670783</c:v>
                </c:pt>
                <c:pt idx="194">
                  <c:v>869849.55046798836</c:v>
                </c:pt>
                <c:pt idx="195">
                  <c:v>875194.95925290661</c:v>
                </c:pt>
                <c:pt idx="196">
                  <c:v>881611.19944305951</c:v>
                </c:pt>
                <c:pt idx="197">
                  <c:v>887771.83085250226</c:v>
                </c:pt>
                <c:pt idx="198">
                  <c:v>893046.04490918282</c:v>
                </c:pt>
                <c:pt idx="199">
                  <c:v>898191.28123643412</c:v>
                </c:pt>
                <c:pt idx="200">
                  <c:v>904660.61106950138</c:v>
                </c:pt>
                <c:pt idx="201">
                  <c:v>907664.51129215397</c:v>
                </c:pt>
                <c:pt idx="202">
                  <c:v>913513.41431889473</c:v>
                </c:pt>
                <c:pt idx="203">
                  <c:v>916725.18044718425</c:v>
                </c:pt>
                <c:pt idx="204">
                  <c:v>920142.63662233599</c:v>
                </c:pt>
                <c:pt idx="205">
                  <c:v>923139.49680836441</c:v>
                </c:pt>
                <c:pt idx="206">
                  <c:v>924395.35087040288</c:v>
                </c:pt>
                <c:pt idx="207">
                  <c:v>926751.5182416559</c:v>
                </c:pt>
                <c:pt idx="208">
                  <c:v>926111.09239147371</c:v>
                </c:pt>
                <c:pt idx="209">
                  <c:v>926700.62592613813</c:v>
                </c:pt>
                <c:pt idx="210">
                  <c:v>925114.32138900016</c:v>
                </c:pt>
                <c:pt idx="211">
                  <c:v>924188.97567561409</c:v>
                </c:pt>
                <c:pt idx="212">
                  <c:v>919821.6522055713</c:v>
                </c:pt>
                <c:pt idx="213">
                  <c:v>916925.49012110825</c:v>
                </c:pt>
                <c:pt idx="214">
                  <c:v>912781.27850265265</c:v>
                </c:pt>
                <c:pt idx="215">
                  <c:v>906749.16370008222</c:v>
                </c:pt>
                <c:pt idx="216">
                  <c:v>900267.14182549878</c:v>
                </c:pt>
                <c:pt idx="217">
                  <c:v>892689.32917928451</c:v>
                </c:pt>
                <c:pt idx="218">
                  <c:v>884060.95113661396</c:v>
                </c:pt>
                <c:pt idx="219">
                  <c:v>875812.46624547627</c:v>
                </c:pt>
                <c:pt idx="220">
                  <c:v>865209.58846110827</c:v>
                </c:pt>
                <c:pt idx="221">
                  <c:v>854370.87037949753</c:v>
                </c:pt>
                <c:pt idx="222">
                  <c:v>841942.73659104644</c:v>
                </c:pt>
                <c:pt idx="223">
                  <c:v>830037.70964194974</c:v>
                </c:pt>
                <c:pt idx="224">
                  <c:v>815909.44338749722</c:v>
                </c:pt>
                <c:pt idx="225">
                  <c:v>803052.67852162058</c:v>
                </c:pt>
                <c:pt idx="226">
                  <c:v>786634.17406532052</c:v>
                </c:pt>
                <c:pt idx="227">
                  <c:v>772223.50544644101</c:v>
                </c:pt>
                <c:pt idx="228">
                  <c:v>755675.52573493845</c:v>
                </c:pt>
                <c:pt idx="229">
                  <c:v>739780.29893852177</c:v>
                </c:pt>
                <c:pt idx="230">
                  <c:v>721080.77217567409</c:v>
                </c:pt>
                <c:pt idx="231">
                  <c:v>704441.84418808261</c:v>
                </c:pt>
                <c:pt idx="232">
                  <c:v>686401.93955671298</c:v>
                </c:pt>
                <c:pt idx="233">
                  <c:v>668353.82901674323</c:v>
                </c:pt>
                <c:pt idx="234">
                  <c:v>648218.1552968428</c:v>
                </c:pt>
                <c:pt idx="235">
                  <c:v>630850.77206339967</c:v>
                </c:pt>
                <c:pt idx="236">
                  <c:v>610700.19403872255</c:v>
                </c:pt>
                <c:pt idx="237">
                  <c:v>591925.13576540723</c:v>
                </c:pt>
                <c:pt idx="238">
                  <c:v>572438.70240957721</c:v>
                </c:pt>
                <c:pt idx="239">
                  <c:v>552927.48050794611</c:v>
                </c:pt>
                <c:pt idx="240">
                  <c:v>533382.42498453858</c:v>
                </c:pt>
                <c:pt idx="241">
                  <c:v>513792.98325277097</c:v>
                </c:pt>
                <c:pt idx="242">
                  <c:v>494841.21931075049</c:v>
                </c:pt>
                <c:pt idx="243">
                  <c:v>475820.94895986427</c:v>
                </c:pt>
                <c:pt idx="244">
                  <c:v>456718.60458780738</c:v>
                </c:pt>
                <c:pt idx="245">
                  <c:v>437519.11106902664</c:v>
                </c:pt>
                <c:pt idx="246">
                  <c:v>419802.37119342806</c:v>
                </c:pt>
                <c:pt idx="247">
                  <c:v>401193.74015390291</c:v>
                </c:pt>
                <c:pt idx="248">
                  <c:v>383480.15195960057</c:v>
                </c:pt>
                <c:pt idx="249">
                  <c:v>365811.62280071946</c:v>
                </c:pt>
                <c:pt idx="250">
                  <c:v>348725.36180614994</c:v>
                </c:pt>
                <c:pt idx="251">
                  <c:v>331995.1923475443</c:v>
                </c:pt>
                <c:pt idx="252">
                  <c:v>315741.69834324578</c:v>
                </c:pt>
                <c:pt idx="253">
                  <c:v>299877.2264820938</c:v>
                </c:pt>
                <c:pt idx="254">
                  <c:v>284383.38511150097</c:v>
                </c:pt>
                <c:pt idx="255">
                  <c:v>269449.86905731447</c:v>
                </c:pt>
                <c:pt idx="256">
                  <c:v>255058.43741818931</c:v>
                </c:pt>
                <c:pt idx="257">
                  <c:v>241052.32597553922</c:v>
                </c:pt>
                <c:pt idx="258">
                  <c:v>227552.42015029534</c:v>
                </c:pt>
                <c:pt idx="259">
                  <c:v>214679.90686594779</c:v>
                </c:pt>
                <c:pt idx="260">
                  <c:v>202140.10159162222</c:v>
                </c:pt>
                <c:pt idx="261">
                  <c:v>190193.61907551196</c:v>
                </c:pt>
                <c:pt idx="262">
                  <c:v>178685.20261159027</c:v>
                </c:pt>
                <c:pt idx="263">
                  <c:v>167806.95904562715</c:v>
                </c:pt>
                <c:pt idx="264">
                  <c:v>157335.27452046861</c:v>
                </c:pt>
                <c:pt idx="265">
                  <c:v>147255.07391102967</c:v>
                </c:pt>
                <c:pt idx="266">
                  <c:v>155668.22257288755</c:v>
                </c:pt>
                <c:pt idx="267">
                  <c:v>61197.289586008526</c:v>
                </c:pt>
                <c:pt idx="268">
                  <c:v>168016.54986281481</c:v>
                </c:pt>
                <c:pt idx="269">
                  <c:v>165604.52985349527</c:v>
                </c:pt>
                <c:pt idx="270">
                  <c:v>24669.192589620914</c:v>
                </c:pt>
                <c:pt idx="271">
                  <c:v>161383.49483720266</c:v>
                </c:pt>
                <c:pt idx="272">
                  <c:v>20749.660074488052</c:v>
                </c:pt>
                <c:pt idx="273">
                  <c:v>157765.46482323267</c:v>
                </c:pt>
                <c:pt idx="274">
                  <c:v>3550.6505861152436</c:v>
                </c:pt>
                <c:pt idx="275">
                  <c:v>106131.60264697664</c:v>
                </c:pt>
                <c:pt idx="276">
                  <c:v>63142.470590074408</c:v>
                </c:pt>
                <c:pt idx="277">
                  <c:v>61906.310335305476</c:v>
                </c:pt>
                <c:pt idx="278">
                  <c:v>60775.675955938757</c:v>
                </c:pt>
                <c:pt idx="279">
                  <c:v>52809.326464196565</c:v>
                </c:pt>
                <c:pt idx="280">
                  <c:v>44933.427722802509</c:v>
                </c:pt>
                <c:pt idx="281">
                  <c:v>44074.14559448434</c:v>
                </c:pt>
                <c:pt idx="282">
                  <c:v>43290.239091458177</c:v>
                </c:pt>
                <c:pt idx="283">
                  <c:v>35640.46722593654</c:v>
                </c:pt>
                <c:pt idx="284">
                  <c:v>41933.477836221624</c:v>
                </c:pt>
                <c:pt idx="285">
                  <c:v>20536.900120649807</c:v>
                </c:pt>
                <c:pt idx="286">
                  <c:v>33876.677594128196</c:v>
                </c:pt>
                <c:pt idx="287">
                  <c:v>33394.273592264915</c:v>
                </c:pt>
                <c:pt idx="288">
                  <c:v>19089.68811506408</c:v>
                </c:pt>
                <c:pt idx="289">
                  <c:v>18697.734863550482</c:v>
                </c:pt>
                <c:pt idx="290">
                  <c:v>25277.172849939736</c:v>
                </c:pt>
                <c:pt idx="291">
                  <c:v>18019.354235932209</c:v>
                </c:pt>
                <c:pt idx="292">
                  <c:v>10791.685872038492</c:v>
                </c:pt>
                <c:pt idx="293">
                  <c:v>24402.815596565815</c:v>
                </c:pt>
                <c:pt idx="294">
                  <c:v>10294.206745118689</c:v>
                </c:pt>
                <c:pt idx="295">
                  <c:v>14247.899586975851</c:v>
                </c:pt>
                <c:pt idx="296">
                  <c:v>11284.471641140059</c:v>
                </c:pt>
                <c:pt idx="297">
                  <c:v>11115.630240488141</c:v>
                </c:pt>
                <c:pt idx="298">
                  <c:v>10270.754891127515</c:v>
                </c:pt>
                <c:pt idx="299">
                  <c:v>8748.3380805524284</c:v>
                </c:pt>
                <c:pt idx="300">
                  <c:v>8627.7370800866702</c:v>
                </c:pt>
                <c:pt idx="301">
                  <c:v>7132.4554946163353</c:v>
                </c:pt>
                <c:pt idx="302">
                  <c:v>7730.0987930225556</c:v>
                </c:pt>
                <c:pt idx="303">
                  <c:v>6257.4298951391902</c:v>
                </c:pt>
                <c:pt idx="304">
                  <c:v>5487.9301710697991</c:v>
                </c:pt>
                <c:pt idx="305">
                  <c:v>-195181.77183413706</c:v>
                </c:pt>
                <c:pt idx="306">
                  <c:v>229820.32805385784</c:v>
                </c:pt>
                <c:pt idx="307">
                  <c:v>1453.5000509410747</c:v>
                </c:pt>
                <c:pt idx="308">
                  <c:v>1453.5000506992044</c:v>
                </c:pt>
                <c:pt idx="309">
                  <c:v>1453.500065139466</c:v>
                </c:pt>
                <c:pt idx="310">
                  <c:v>1453.5000935978856</c:v>
                </c:pt>
                <c:pt idx="311">
                  <c:v>1453.5001014285592</c:v>
                </c:pt>
                <c:pt idx="312">
                  <c:v>1453.5001441764891</c:v>
                </c:pt>
                <c:pt idx="313">
                  <c:v>1453.5001594609578</c:v>
                </c:pt>
                <c:pt idx="314">
                  <c:v>1453.500216724525</c:v>
                </c:pt>
                <c:pt idx="315">
                  <c:v>1453.5002605578641</c:v>
                </c:pt>
                <c:pt idx="316">
                  <c:v>1453.5002910514256</c:v>
                </c:pt>
                <c:pt idx="317">
                  <c:v>1453.5004956790169</c:v>
                </c:pt>
                <c:pt idx="318">
                  <c:v>1453.5004375796345</c:v>
                </c:pt>
                <c:pt idx="319">
                  <c:v>1453.5006510931576</c:v>
                </c:pt>
                <c:pt idx="320">
                  <c:v>1453.5007271386226</c:v>
                </c:pt>
                <c:pt idx="321">
                  <c:v>1453.5010129288296</c:v>
                </c:pt>
                <c:pt idx="322">
                  <c:v>1453.5011620047342</c:v>
                </c:pt>
                <c:pt idx="323">
                  <c:v>1453.501521729889</c:v>
                </c:pt>
                <c:pt idx="324">
                  <c:v>1453.5017457959996</c:v>
                </c:pt>
                <c:pt idx="325">
                  <c:v>1453.5022511297802</c:v>
                </c:pt>
                <c:pt idx="326">
                  <c:v>1453.5029693740789</c:v>
                </c:pt>
                <c:pt idx="327">
                  <c:v>1453.5028608502607</c:v>
                </c:pt>
                <c:pt idx="328">
                  <c:v>1453.5043546911681</c:v>
                </c:pt>
                <c:pt idx="329">
                  <c:v>1453.505788164741</c:v>
                </c:pt>
                <c:pt idx="330">
                  <c:v>1453.5051513261174</c:v>
                </c:pt>
                <c:pt idx="331">
                  <c:v>1453.5086897846741</c:v>
                </c:pt>
                <c:pt idx="332">
                  <c:v>1453.508775712887</c:v>
                </c:pt>
                <c:pt idx="333">
                  <c:v>1453.5116562276451</c:v>
                </c:pt>
                <c:pt idx="334">
                  <c:v>1453.5138667385042</c:v>
                </c:pt>
                <c:pt idx="335">
                  <c:v>1453.5174941402988</c:v>
                </c:pt>
                <c:pt idx="336">
                  <c:v>1453.5204635982946</c:v>
                </c:pt>
                <c:pt idx="337">
                  <c:v>1453.5262517630358</c:v>
                </c:pt>
                <c:pt idx="338">
                  <c:v>1453.5279294536344</c:v>
                </c:pt>
                <c:pt idx="339">
                  <c:v>1453.5435469116837</c:v>
                </c:pt>
                <c:pt idx="340">
                  <c:v>1453.5370428493229</c:v>
                </c:pt>
                <c:pt idx="341">
                  <c:v>1453.5653203675263</c:v>
                </c:pt>
                <c:pt idx="342">
                  <c:v>1453.5590273569157</c:v>
                </c:pt>
                <c:pt idx="343">
                  <c:v>1453.5875611522449</c:v>
                </c:pt>
                <c:pt idx="344">
                  <c:v>1453.5885108851235</c:v>
                </c:pt>
                <c:pt idx="345">
                  <c:v>1453.6243477244416</c:v>
                </c:pt>
                <c:pt idx="346">
                  <c:v>1453.6396171179226</c:v>
                </c:pt>
                <c:pt idx="347">
                  <c:v>1453.6759966617431</c:v>
                </c:pt>
                <c:pt idx="348">
                  <c:v>1453.7057967675771</c:v>
                </c:pt>
                <c:pt idx="349">
                  <c:v>1453.7568426998762</c:v>
                </c:pt>
                <c:pt idx="350">
                  <c:v>1453.8084162615523</c:v>
                </c:pt>
                <c:pt idx="351">
                  <c:v>1453.7981518095905</c:v>
                </c:pt>
                <c:pt idx="352">
                  <c:v>1453.9411976643626</c:v>
                </c:pt>
                <c:pt idx="353">
                  <c:v>1454.0851480266381</c:v>
                </c:pt>
                <c:pt idx="354">
                  <c:v>1454.0220671692846</c:v>
                </c:pt>
                <c:pt idx="355">
                  <c:v>1454.3071036200745</c:v>
                </c:pt>
                <c:pt idx="356">
                  <c:v>1454.3161486951094</c:v>
                </c:pt>
                <c:pt idx="357">
                  <c:v>1454.6045016734124</c:v>
                </c:pt>
                <c:pt idx="358">
                  <c:v>1454.6868786908403</c:v>
                </c:pt>
                <c:pt idx="359">
                  <c:v>1404.3088457470703</c:v>
                </c:pt>
                <c:pt idx="360">
                  <c:v>3.2563846609368291E-4</c:v>
                </c:pt>
              </c:numCache>
            </c:numRef>
          </c:yVal>
          <c:smooth val="1"/>
          <c:extLst>
            <c:ext xmlns:c16="http://schemas.microsoft.com/office/drawing/2014/chart" uri="{C3380CC4-5D6E-409C-BE32-E72D297353CC}">
              <c16:uniqueId val="{00000001-FC6E-43FC-8D5D-907BDD593D21}"/>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Light)'!$AB$3:$AB$363</c:f>
              <c:numCache>
                <c:formatCode>0.00E+00</c:formatCode>
                <c:ptCount val="361"/>
                <c:pt idx="0">
                  <c:v>1457.9830302352302</c:v>
                </c:pt>
                <c:pt idx="1">
                  <c:v>1459.2544632956169</c:v>
                </c:pt>
                <c:pt idx="2">
                  <c:v>1458.3436264798665</c:v>
                </c:pt>
                <c:pt idx="3">
                  <c:v>1463.0606219092447</c:v>
                </c:pt>
                <c:pt idx="4">
                  <c:v>1459.9732437648804</c:v>
                </c:pt>
                <c:pt idx="5">
                  <c:v>1466.2655860290631</c:v>
                </c:pt>
                <c:pt idx="6">
                  <c:v>1464.7550622320089</c:v>
                </c:pt>
                <c:pt idx="7">
                  <c:v>1466.3801569795053</c:v>
                </c:pt>
                <c:pt idx="8">
                  <c:v>1472.701141981298</c:v>
                </c:pt>
                <c:pt idx="9">
                  <c:v>1472.7870701941297</c:v>
                </c:pt>
                <c:pt idx="10">
                  <c:v>1476.0146470015352</c:v>
                </c:pt>
                <c:pt idx="11">
                  <c:v>1480.8220931812625</c:v>
                </c:pt>
                <c:pt idx="12">
                  <c:v>1487.212423758323</c:v>
                </c:pt>
                <c:pt idx="13">
                  <c:v>1493.6283820479828</c:v>
                </c:pt>
                <c:pt idx="14">
                  <c:v>1489.1435435445003</c:v>
                </c:pt>
                <c:pt idx="15">
                  <c:v>1501.8759642984367</c:v>
                </c:pt>
                <c:pt idx="16">
                  <c:v>1533.3829009945214</c:v>
                </c:pt>
                <c:pt idx="17">
                  <c:v>1502.4638941757059</c:v>
                </c:pt>
                <c:pt idx="18">
                  <c:v>1549.709224094777</c:v>
                </c:pt>
                <c:pt idx="19">
                  <c:v>1534.5286104989434</c:v>
                </c:pt>
                <c:pt idx="20">
                  <c:v>1566.291824321022</c:v>
                </c:pt>
                <c:pt idx="21">
                  <c:v>1582.5126215458677</c:v>
                </c:pt>
                <c:pt idx="22">
                  <c:v>1598.8389446461215</c:v>
                </c:pt>
                <c:pt idx="23">
                  <c:v>1615.2858687468436</c:v>
                </c:pt>
                <c:pt idx="24">
                  <c:v>1663.1040534181241</c:v>
                </c:pt>
                <c:pt idx="25">
                  <c:v>1679.8374048949524</c:v>
                </c:pt>
                <c:pt idx="26">
                  <c:v>1696.7667329975318</c:v>
                </c:pt>
                <c:pt idx="27">
                  <c:v>1776.3782817410106</c:v>
                </c:pt>
                <c:pt idx="28">
                  <c:v>1840.5981651378265</c:v>
                </c:pt>
                <c:pt idx="29">
                  <c:v>1780.1772132556803</c:v>
                </c:pt>
                <c:pt idx="30">
                  <c:v>1938.7671554901845</c:v>
                </c:pt>
                <c:pt idx="31">
                  <c:v>1941.4806780006459</c:v>
                </c:pt>
                <c:pt idx="32">
                  <c:v>2100.824376488069</c:v>
                </c:pt>
                <c:pt idx="33">
                  <c:v>2104.4424065020539</c:v>
                </c:pt>
                <c:pt idx="34">
                  <c:v>2264.841363743496</c:v>
                </c:pt>
                <c:pt idx="35">
                  <c:v>2269.6654037621688</c:v>
                </c:pt>
                <c:pt idx="36">
                  <c:v>2587.5990444840636</c:v>
                </c:pt>
                <c:pt idx="37">
                  <c:v>2593.9305970085061</c:v>
                </c:pt>
                <c:pt idx="38">
                  <c:v>2757.4953305122103</c:v>
                </c:pt>
                <c:pt idx="39">
                  <c:v>2922.115322769997</c:v>
                </c:pt>
                <c:pt idx="40">
                  <c:v>3087.9413250324487</c:v>
                </c:pt>
                <c:pt idx="41">
                  <c:v>3567.4799330004962</c:v>
                </c:pt>
                <c:pt idx="42">
                  <c:v>3579.9922867988344</c:v>
                </c:pt>
                <c:pt idx="43">
                  <c:v>3906.820251305061</c:v>
                </c:pt>
                <c:pt idx="44">
                  <c:v>4547.9638265192107</c:v>
                </c:pt>
                <c:pt idx="45">
                  <c:v>4254.3011371412504</c:v>
                </c:pt>
                <c:pt idx="46">
                  <c:v>4744.3923326496633</c:v>
                </c:pt>
                <c:pt idx="47">
                  <c:v>6330.2917549948215</c:v>
                </c:pt>
                <c:pt idx="48">
                  <c:v>4795.6477578478543</c:v>
                </c:pt>
                <c:pt idx="49">
                  <c:v>7950.8639649738316</c:v>
                </c:pt>
                <c:pt idx="50">
                  <c:v>6423.7575303555968</c:v>
                </c:pt>
                <c:pt idx="51">
                  <c:v>8026.2395902647713</c:v>
                </c:pt>
                <c:pt idx="52">
                  <c:v>8071.4649654394307</c:v>
                </c:pt>
                <c:pt idx="53">
                  <c:v>11246.278835141169</c:v>
                </c:pt>
                <c:pt idx="54">
                  <c:v>8180.0058658582921</c:v>
                </c:pt>
                <c:pt idx="55">
                  <c:v>12931.674082870093</c:v>
                </c:pt>
                <c:pt idx="56">
                  <c:v>13004.034683149937</c:v>
                </c:pt>
                <c:pt idx="57">
                  <c:v>13086.947870969432</c:v>
                </c:pt>
                <c:pt idx="58">
                  <c:v>14742.192868582399</c:v>
                </c:pt>
                <c:pt idx="59">
                  <c:v>17969.769675987969</c:v>
                </c:pt>
                <c:pt idx="60">
                  <c:v>18085.848138935929</c:v>
                </c:pt>
                <c:pt idx="61">
                  <c:v>21340.560171445963</c:v>
                </c:pt>
                <c:pt idx="62">
                  <c:v>26172.12655126605</c:v>
                </c:pt>
                <c:pt idx="63">
                  <c:v>12280.432414134608</c:v>
                </c:pt>
                <c:pt idx="64">
                  <c:v>34332.27307638176</c:v>
                </c:pt>
                <c:pt idx="65">
                  <c:v>34528.249702137138</c:v>
                </c:pt>
                <c:pt idx="66">
                  <c:v>34754.376578012976</c:v>
                </c:pt>
                <c:pt idx="67">
                  <c:v>19392.861481481323</c:v>
                </c:pt>
                <c:pt idx="68">
                  <c:v>50914.873302626365</c:v>
                </c:pt>
                <c:pt idx="69">
                  <c:v>51216.375803788542</c:v>
                </c:pt>
                <c:pt idx="70">
                  <c:v>35945.311457609256</c:v>
                </c:pt>
                <c:pt idx="71">
                  <c:v>51955.056931642437</c:v>
                </c:pt>
                <c:pt idx="72">
                  <c:v>52377.160433270168</c:v>
                </c:pt>
                <c:pt idx="73">
                  <c:v>68462.281532593741</c:v>
                </c:pt>
                <c:pt idx="74">
                  <c:v>68974.835784575873</c:v>
                </c:pt>
                <c:pt idx="75">
                  <c:v>69547.690536781491</c:v>
                </c:pt>
                <c:pt idx="76">
                  <c:v>74506.974234867768</c:v>
                </c:pt>
                <c:pt idx="77">
                  <c:v>89490.709871147745</c:v>
                </c:pt>
                <c:pt idx="78">
                  <c:v>93216.022455979386</c:v>
                </c:pt>
                <c:pt idx="79">
                  <c:v>101048.99548352069</c:v>
                </c:pt>
                <c:pt idx="80">
                  <c:v>109400.40101635543</c:v>
                </c:pt>
                <c:pt idx="81">
                  <c:v>118339.46387940037</c:v>
                </c:pt>
                <c:pt idx="82">
                  <c:v>127842.12424773727</c:v>
                </c:pt>
                <c:pt idx="83">
                  <c:v>138040.9826226806</c:v>
                </c:pt>
                <c:pt idx="84">
                  <c:v>148584.9402003829</c:v>
                </c:pt>
                <c:pt idx="85">
                  <c:v>160185.48090290584</c:v>
                </c:pt>
                <c:pt idx="86">
                  <c:v>172211.18464802479</c:v>
                </c:pt>
                <c:pt idx="87">
                  <c:v>184843.66105659667</c:v>
                </c:pt>
                <c:pt idx="88">
                  <c:v>198405.36630687196</c:v>
                </c:pt>
                <c:pt idx="89">
                  <c:v>212594.49714192748</c:v>
                </c:pt>
                <c:pt idx="90">
                  <c:v>227422.35990557077</c:v>
                </c:pt>
                <c:pt idx="91">
                  <c:v>243213.06903981825</c:v>
                </c:pt>
                <c:pt idx="92">
                  <c:v>259510.30162924432</c:v>
                </c:pt>
                <c:pt idx="93">
                  <c:v>276639.37812583288</c:v>
                </c:pt>
                <c:pt idx="94">
                  <c:v>294769.74256197968</c:v>
                </c:pt>
                <c:pt idx="95">
                  <c:v>313290.55236368033</c:v>
                </c:pt>
                <c:pt idx="96">
                  <c:v>332841.1420912621</c:v>
                </c:pt>
                <c:pt idx="97">
                  <c:v>353123.92952275998</c:v>
                </c:pt>
                <c:pt idx="98">
                  <c:v>373842.08619259665</c:v>
                </c:pt>
                <c:pt idx="99">
                  <c:v>395792.48134438787</c:v>
                </c:pt>
                <c:pt idx="100">
                  <c:v>417897.99990641634</c:v>
                </c:pt>
                <c:pt idx="101">
                  <c:v>441112.74430336861</c:v>
                </c:pt>
                <c:pt idx="102">
                  <c:v>464985.06490852695</c:v>
                </c:pt>
                <c:pt idx="103">
                  <c:v>489064.0658517144</c:v>
                </c:pt>
                <c:pt idx="104">
                  <c:v>513992.39822044119</c:v>
                </c:pt>
                <c:pt idx="105">
                  <c:v>539631.67274025653</c:v>
                </c:pt>
                <c:pt idx="106">
                  <c:v>565219.24070117576</c:v>
                </c:pt>
                <c:pt idx="107">
                  <c:v>591866.88996274548</c:v>
                </c:pt>
                <c:pt idx="108">
                  <c:v>618343.28729709599</c:v>
                </c:pt>
                <c:pt idx="109">
                  <c:v>645291.83754830633</c:v>
                </c:pt>
                <c:pt idx="110">
                  <c:v>672574.45294419467</c:v>
                </c:pt>
                <c:pt idx="111">
                  <c:v>699428.33402366505</c:v>
                </c:pt>
                <c:pt idx="112">
                  <c:v>728682.62278569618</c:v>
                </c:pt>
                <c:pt idx="113">
                  <c:v>753170.16969902837</c:v>
                </c:pt>
                <c:pt idx="114">
                  <c:v>781187.24854807998</c:v>
                </c:pt>
                <c:pt idx="115">
                  <c:v>809780.19717446622</c:v>
                </c:pt>
                <c:pt idx="116">
                  <c:v>835842.03977119969</c:v>
                </c:pt>
                <c:pt idx="117">
                  <c:v>859389.35897543607</c:v>
                </c:pt>
                <c:pt idx="118">
                  <c:v>888244.61851190415</c:v>
                </c:pt>
                <c:pt idx="119">
                  <c:v>913047.69563326531</c:v>
                </c:pt>
                <c:pt idx="120">
                  <c:v>933813.66546617553</c:v>
                </c:pt>
                <c:pt idx="121">
                  <c:v>961485.53515263635</c:v>
                </c:pt>
                <c:pt idx="122">
                  <c:v>978889.76329862513</c:v>
                </c:pt>
                <c:pt idx="123">
                  <c:v>1004779.7606706403</c:v>
                </c:pt>
                <c:pt idx="124">
                  <c:v>1020415.6841152557</c:v>
                </c:pt>
                <c:pt idx="125">
                  <c:v>1041424.3709282922</c:v>
                </c:pt>
                <c:pt idx="126">
                  <c:v>1056871.8590432666</c:v>
                </c:pt>
                <c:pt idx="127">
                  <c:v>1073008.2803732515</c:v>
                </c:pt>
                <c:pt idx="128">
                  <c:v>1086707.0614482763</c:v>
                </c:pt>
                <c:pt idx="129">
                  <c:v>1096403.4080225583</c:v>
                </c:pt>
                <c:pt idx="130">
                  <c:v>1108338.4069338385</c:v>
                </c:pt>
                <c:pt idx="131">
                  <c:v>1114692.6094831428</c:v>
                </c:pt>
                <c:pt idx="132">
                  <c:v>1120142.3082638425</c:v>
                </c:pt>
                <c:pt idx="133">
                  <c:v>1123110.6489264667</c:v>
                </c:pt>
                <c:pt idx="134">
                  <c:v>1126704.6072796008</c:v>
                </c:pt>
                <c:pt idx="135">
                  <c:v>1121533.9103262355</c:v>
                </c:pt>
                <c:pt idx="136">
                  <c:v>1120073.1941828164</c:v>
                </c:pt>
                <c:pt idx="137">
                  <c:v>1112923.1407764081</c:v>
                </c:pt>
                <c:pt idx="138">
                  <c:v>1106305.2392854462</c:v>
                </c:pt>
                <c:pt idx="139">
                  <c:v>1092378.9358349827</c:v>
                </c:pt>
                <c:pt idx="140">
                  <c:v>1080483.2479958632</c:v>
                </c:pt>
                <c:pt idx="141">
                  <c:v>1062770.0843320973</c:v>
                </c:pt>
                <c:pt idx="142">
                  <c:v>1047010.65314173</c:v>
                </c:pt>
                <c:pt idx="143">
                  <c:v>1023790.5612300368</c:v>
                </c:pt>
                <c:pt idx="144">
                  <c:v>1000876.4943552415</c:v>
                </c:pt>
                <c:pt idx="145">
                  <c:v>975095.14616340841</c:v>
                </c:pt>
                <c:pt idx="146">
                  <c:v>947958.54796224344</c:v>
                </c:pt>
                <c:pt idx="147">
                  <c:v>916290.3783693813</c:v>
                </c:pt>
                <c:pt idx="148">
                  <c:v>887845.26304701169</c:v>
                </c:pt>
                <c:pt idx="149">
                  <c:v>850070.17522905453</c:v>
                </c:pt>
                <c:pt idx="150">
                  <c:v>818527.12917372957</c:v>
                </c:pt>
                <c:pt idx="151">
                  <c:v>777533.5096235408</c:v>
                </c:pt>
                <c:pt idx="152">
                  <c:v>742648.31581124954</c:v>
                </c:pt>
                <c:pt idx="153">
                  <c:v>699747.69667445088</c:v>
                </c:pt>
                <c:pt idx="154">
                  <c:v>661264.07797756977</c:v>
                </c:pt>
                <c:pt idx="155">
                  <c:v>617757.43881402654</c:v>
                </c:pt>
                <c:pt idx="156">
                  <c:v>578533.63147767936</c:v>
                </c:pt>
                <c:pt idx="157">
                  <c:v>532590.85583709134</c:v>
                </c:pt>
                <c:pt idx="158">
                  <c:v>490796.7434126148</c:v>
                </c:pt>
                <c:pt idx="159">
                  <c:v>448395.10344725219</c:v>
                </c:pt>
                <c:pt idx="160">
                  <c:v>406881.3846148625</c:v>
                </c:pt>
                <c:pt idx="161">
                  <c:v>363065.69791904127</c:v>
                </c:pt>
                <c:pt idx="162">
                  <c:v>321568.55798977497</c:v>
                </c:pt>
                <c:pt idx="163">
                  <c:v>282323.63427769928</c:v>
                </c:pt>
                <c:pt idx="164">
                  <c:v>243705.83203256293</c:v>
                </c:pt>
                <c:pt idx="165">
                  <c:v>204093.07153447811</c:v>
                </c:pt>
                <c:pt idx="166">
                  <c:v>168111.8974622644</c:v>
                </c:pt>
                <c:pt idx="167">
                  <c:v>134141.73760393215</c:v>
                </c:pt>
                <c:pt idx="168">
                  <c:v>103690.10073383292</c:v>
                </c:pt>
                <c:pt idx="169">
                  <c:v>70458.61453536246</c:v>
                </c:pt>
                <c:pt idx="170">
                  <c:v>43771.221458692104</c:v>
                </c:pt>
                <c:pt idx="171">
                  <c:v>18894.343430845533</c:v>
                </c:pt>
                <c:pt idx="172">
                  <c:v>-2650.9431591923349</c:v>
                </c:pt>
                <c:pt idx="173">
                  <c:v>-24025.884569621878</c:v>
                </c:pt>
                <c:pt idx="174">
                  <c:v>-45263.646076165605</c:v>
                </c:pt>
                <c:pt idx="175">
                  <c:v>-42969.197106922744</c:v>
                </c:pt>
                <c:pt idx="176">
                  <c:v>-67149.623025123496</c:v>
                </c:pt>
                <c:pt idx="177">
                  <c:v>-77204.694101070054</c:v>
                </c:pt>
                <c:pt idx="178">
                  <c:v>-57546.768363052979</c:v>
                </c:pt>
                <c:pt idx="179">
                  <c:v>-86279.882047937019</c:v>
                </c:pt>
                <c:pt idx="180">
                  <c:v>-85299.998919748701</c:v>
                </c:pt>
                <c:pt idx="181">
                  <c:v>-39019.477004102897</c:v>
                </c:pt>
                <c:pt idx="182">
                  <c:v>-72380.654082447523</c:v>
                </c:pt>
                <c:pt idx="183">
                  <c:v>-49463.512443178799</c:v>
                </c:pt>
                <c:pt idx="184">
                  <c:v>-23398.695893001044</c:v>
                </c:pt>
                <c:pt idx="185">
                  <c:v>-9778.3689417359419</c:v>
                </c:pt>
                <c:pt idx="186">
                  <c:v>13292.527770992601</c:v>
                </c:pt>
                <c:pt idx="187">
                  <c:v>34901.137354562525</c:v>
                </c:pt>
                <c:pt idx="188">
                  <c:v>64448.285390105098</c:v>
                </c:pt>
                <c:pt idx="189">
                  <c:v>92593.446795532713</c:v>
                </c:pt>
                <c:pt idx="190">
                  <c:v>125622.93378472747</c:v>
                </c:pt>
                <c:pt idx="191">
                  <c:v>160452.38323877193</c:v>
                </c:pt>
                <c:pt idx="192">
                  <c:v>195565.24130887538</c:v>
                </c:pt>
                <c:pt idx="193">
                  <c:v>234133.30684256158</c:v>
                </c:pt>
                <c:pt idx="194">
                  <c:v>274644.54852736718</c:v>
                </c:pt>
                <c:pt idx="195">
                  <c:v>314029.67837092024</c:v>
                </c:pt>
                <c:pt idx="196">
                  <c:v>357031.3195152866</c:v>
                </c:pt>
                <c:pt idx="197">
                  <c:v>400583.19898864708</c:v>
                </c:pt>
                <c:pt idx="198">
                  <c:v>443185.34558482829</c:v>
                </c:pt>
                <c:pt idx="199">
                  <c:v>486462.85404976946</c:v>
                </c:pt>
                <c:pt idx="200">
                  <c:v>533602.59835308138</c:v>
                </c:pt>
                <c:pt idx="201">
                  <c:v>573736.94697664084</c:v>
                </c:pt>
                <c:pt idx="202">
                  <c:v>620991.25849654875</c:v>
                </c:pt>
                <c:pt idx="203">
                  <c:v>662934.6146598449</c:v>
                </c:pt>
                <c:pt idx="204">
                  <c:v>705884.98544318194</c:v>
                </c:pt>
                <c:pt idx="205">
                  <c:v>748346.9221746336</c:v>
                </c:pt>
                <c:pt idx="206">
                  <c:v>787264.7044722992</c:v>
                </c:pt>
                <c:pt idx="207">
                  <c:v>828953.28728871106</c:v>
                </c:pt>
                <c:pt idx="208">
                  <c:v>864106.81832644343</c:v>
                </c:pt>
                <c:pt idx="209">
                  <c:v>902163.81098373199</c:v>
                </c:pt>
                <c:pt idx="210">
                  <c:v>935377.17716091545</c:v>
                </c:pt>
                <c:pt idx="211">
                  <c:v>970058.856785218</c:v>
                </c:pt>
                <c:pt idx="212">
                  <c:v>996898.47502229037</c:v>
                </c:pt>
                <c:pt idx="213">
                  <c:v>1026890.2944419334</c:v>
                </c:pt>
                <c:pt idx="214">
                  <c:v>1053841.4686060713</c:v>
                </c:pt>
                <c:pt idx="215">
                  <c:v>1076247.5037641758</c:v>
                </c:pt>
                <c:pt idx="216">
                  <c:v>1097286.2288151323</c:v>
                </c:pt>
                <c:pt idx="217">
                  <c:v>1115445.6124470714</c:v>
                </c:pt>
                <c:pt idx="218">
                  <c:v>1130773.8950601798</c:v>
                </c:pt>
                <c:pt idx="219">
                  <c:v>1146439.8604747404</c:v>
                </c:pt>
                <c:pt idx="220">
                  <c:v>1156238.6021523345</c:v>
                </c:pt>
                <c:pt idx="221">
                  <c:v>1164897.6681087804</c:v>
                </c:pt>
                <c:pt idx="222">
                  <c:v>1169329.6802004478</c:v>
                </c:pt>
                <c:pt idx="223">
                  <c:v>1174254.6488811467</c:v>
                </c:pt>
                <c:pt idx="224">
                  <c:v>1173455.6075126347</c:v>
                </c:pt>
                <c:pt idx="225">
                  <c:v>1174771.6024561638</c:v>
                </c:pt>
                <c:pt idx="226">
                  <c:v>1167294.2993557313</c:v>
                </c:pt>
                <c:pt idx="227">
                  <c:v>1163543.5597020667</c:v>
                </c:pt>
                <c:pt idx="228">
                  <c:v>1154165.2907993402</c:v>
                </c:pt>
                <c:pt idx="229">
                  <c:v>1145426.2071992296</c:v>
                </c:pt>
                <c:pt idx="230">
                  <c:v>1129530.9804026312</c:v>
                </c:pt>
                <c:pt idx="231">
                  <c:v>1117425.6325783422</c:v>
                </c:pt>
                <c:pt idx="232">
                  <c:v>1101307.2976647289</c:v>
                </c:pt>
                <c:pt idx="233">
                  <c:v>1084308.5791815636</c:v>
                </c:pt>
                <c:pt idx="234">
                  <c:v>1061748.6619995928</c:v>
                </c:pt>
                <c:pt idx="235">
                  <c:v>1044563.0156994779</c:v>
                </c:pt>
                <c:pt idx="236">
                  <c:v>1020254.3914782633</c:v>
                </c:pt>
                <c:pt idx="237">
                  <c:v>998194.97218184802</c:v>
                </c:pt>
                <c:pt idx="238">
                  <c:v>973693.39009340073</c:v>
                </c:pt>
                <c:pt idx="239">
                  <c:v>948306.90189870098</c:v>
                </c:pt>
                <c:pt idx="240">
                  <c:v>922027.97003310197</c:v>
                </c:pt>
                <c:pt idx="241">
                  <c:v>894847.54942372418</c:v>
                </c:pt>
                <c:pt idx="242">
                  <c:v>868316.8667038714</c:v>
                </c:pt>
                <c:pt idx="243">
                  <c:v>840862.08255172335</c:v>
                </c:pt>
                <c:pt idx="244">
                  <c:v>812471.13686779083</c:v>
                </c:pt>
                <c:pt idx="245">
                  <c:v>783130.46203840664</c:v>
                </c:pt>
                <c:pt idx="246">
                  <c:v>756417.07515032054</c:v>
                </c:pt>
                <c:pt idx="247">
                  <c:v>727004.34421041375</c:v>
                </c:pt>
                <c:pt idx="248">
                  <c:v>698938.27232499537</c:v>
                </c:pt>
                <c:pt idx="249">
                  <c:v>670326.93577990308</c:v>
                </c:pt>
                <c:pt idx="250">
                  <c:v>642402.72306148231</c:v>
                </c:pt>
                <c:pt idx="251">
                  <c:v>614679.01025322359</c:v>
                </c:pt>
                <c:pt idx="252">
                  <c:v>587450.21380055114</c:v>
                </c:pt>
                <c:pt idx="253">
                  <c:v>560541.91488000436</c:v>
                </c:pt>
                <c:pt idx="254">
                  <c:v>533935.87259022554</c:v>
                </c:pt>
                <c:pt idx="255">
                  <c:v>508082.22904539888</c:v>
                </c:pt>
                <c:pt idx="256">
                  <c:v>482962.44184164703</c:v>
                </c:pt>
                <c:pt idx="257">
                  <c:v>458245.91423317394</c:v>
                </c:pt>
                <c:pt idx="258">
                  <c:v>434227.06266559905</c:v>
                </c:pt>
                <c:pt idx="259">
                  <c:v>411200.30358467117</c:v>
                </c:pt>
                <c:pt idx="260">
                  <c:v>388523.28740506555</c:v>
                </c:pt>
                <c:pt idx="261">
                  <c:v>366803.69092436187</c:v>
                </c:pt>
                <c:pt idx="262">
                  <c:v>345712.1234068895</c:v>
                </c:pt>
                <c:pt idx="263">
                  <c:v>325700.68673289497</c:v>
                </c:pt>
                <c:pt idx="264">
                  <c:v>306284.71675197815</c:v>
                </c:pt>
                <c:pt idx="265">
                  <c:v>287448.83683651942</c:v>
                </c:pt>
                <c:pt idx="266">
                  <c:v>309940.40956226276</c:v>
                </c:pt>
                <c:pt idx="267">
                  <c:v>100589.47533479656</c:v>
                </c:pt>
                <c:pt idx="268">
                  <c:v>344261.09706795914</c:v>
                </c:pt>
                <c:pt idx="269">
                  <c:v>341547.57455746533</c:v>
                </c:pt>
                <c:pt idx="270">
                  <c:v>26779.710097768268</c:v>
                </c:pt>
                <c:pt idx="271">
                  <c:v>337025.03704001138</c:v>
                </c:pt>
                <c:pt idx="272">
                  <c:v>22558.675081468911</c:v>
                </c:pt>
                <c:pt idx="273">
                  <c:v>333105.50452487357</c:v>
                </c:pt>
                <c:pt idx="274">
                  <c:v>-12294.939377530056</c:v>
                </c:pt>
                <c:pt idx="275">
                  <c:v>220464.43145444439</c:v>
                </c:pt>
                <c:pt idx="276">
                  <c:v>125220.01536338204</c:v>
                </c:pt>
                <c:pt idx="277">
                  <c:v>123878.32923320962</c:v>
                </c:pt>
                <c:pt idx="278">
                  <c:v>122642.16897843295</c:v>
                </c:pt>
                <c:pt idx="279">
                  <c:v>105893.74237655225</c:v>
                </c:pt>
                <c:pt idx="280">
                  <c:v>89250.841650076618</c:v>
                </c:pt>
                <c:pt idx="281">
                  <c:v>88316.183896466158</c:v>
                </c:pt>
                <c:pt idx="282">
                  <c:v>87456.901768149022</c:v>
                </c:pt>
                <c:pt idx="283">
                  <c:v>71055.203042603345</c:v>
                </c:pt>
                <c:pt idx="284">
                  <c:v>85964.46438739002</c:v>
                </c:pt>
                <c:pt idx="285">
                  <c:v>38462.857342326723</c:v>
                </c:pt>
                <c:pt idx="286">
                  <c:v>69125.587035155506</c:v>
                </c:pt>
                <c:pt idx="287">
                  <c:v>68582.882533058146</c:v>
                </c:pt>
                <c:pt idx="288">
                  <c:v>36864.894086160333</c:v>
                </c:pt>
                <c:pt idx="289">
                  <c:v>36442.790584529699</c:v>
                </c:pt>
                <c:pt idx="290">
                  <c:v>51668.629555534979</c:v>
                </c:pt>
                <c:pt idx="291">
                  <c:v>35689.034331621093</c:v>
                </c:pt>
                <c:pt idx="292">
                  <c:v>19754.664482875982</c:v>
                </c:pt>
                <c:pt idx="293">
                  <c:v>50703.821551813671</c:v>
                </c:pt>
                <c:pt idx="294">
                  <c:v>19196.884855724202</c:v>
                </c:pt>
                <c:pt idx="295">
                  <c:v>28341.433313363043</c:v>
                </c:pt>
                <c:pt idx="296">
                  <c:v>21883.264673541424</c:v>
                </c:pt>
                <c:pt idx="297">
                  <c:v>21696.333122819513</c:v>
                </c:pt>
                <c:pt idx="298">
                  <c:v>19965.712499915717</c:v>
                </c:pt>
                <c:pt idx="299">
                  <c:v>16691.402804830177</c:v>
                </c:pt>
                <c:pt idx="300">
                  <c:v>16557.2341918118</c:v>
                </c:pt>
                <c:pt idx="301">
                  <c:v>13313.074746842653</c:v>
                </c:pt>
                <c:pt idx="302">
                  <c:v>14767.820581181477</c:v>
                </c:pt>
                <c:pt idx="303">
                  <c:v>11547.781336304717</c:v>
                </c:pt>
                <c:pt idx="304">
                  <c:v>9901.5814137273919</c:v>
                </c:pt>
                <c:pt idx="305">
                  <c:v>-441527.98808206478</c:v>
                </c:pt>
                <c:pt idx="306">
                  <c:v>515774.83473264048</c:v>
                </c:pt>
                <c:pt idx="307">
                  <c:v>1453.5001121993682</c:v>
                </c:pt>
                <c:pt idx="308">
                  <c:v>1453.5001109828092</c:v>
                </c:pt>
                <c:pt idx="309">
                  <c:v>1453.5001426706474</c:v>
                </c:pt>
                <c:pt idx="310">
                  <c:v>1453.5002056995961</c:v>
                </c:pt>
                <c:pt idx="311">
                  <c:v>1453.5002220108438</c:v>
                </c:pt>
                <c:pt idx="312">
                  <c:v>1453.5003166070298</c:v>
                </c:pt>
                <c:pt idx="313">
                  <c:v>1453.5003489430983</c:v>
                </c:pt>
                <c:pt idx="314">
                  <c:v>1453.5004752874227</c:v>
                </c:pt>
                <c:pt idx="315">
                  <c:v>1453.5005707278153</c:v>
                </c:pt>
                <c:pt idx="316">
                  <c:v>1453.5006353848773</c:v>
                </c:pt>
                <c:pt idx="317">
                  <c:v>1453.5010910294495</c:v>
                </c:pt>
                <c:pt idx="318">
                  <c:v>1453.5009538009222</c:v>
                </c:pt>
                <c:pt idx="319">
                  <c:v>1453.5014267064753</c:v>
                </c:pt>
                <c:pt idx="320">
                  <c:v>1453.501588160691</c:v>
                </c:pt>
                <c:pt idx="321">
                  <c:v>1453.5022195054348</c:v>
                </c:pt>
                <c:pt idx="322">
                  <c:v>1453.5025400018469</c:v>
                </c:pt>
                <c:pt idx="323">
                  <c:v>1453.5033311425429</c:v>
                </c:pt>
                <c:pt idx="324">
                  <c:v>1453.5038123394149</c:v>
                </c:pt>
                <c:pt idx="325">
                  <c:v>1453.5049214137516</c:v>
                </c:pt>
                <c:pt idx="326">
                  <c:v>1453.5065026398852</c:v>
                </c:pt>
                <c:pt idx="327">
                  <c:v>1453.5062144042406</c:v>
                </c:pt>
                <c:pt idx="328">
                  <c:v>1453.5095244416088</c:v>
                </c:pt>
                <c:pt idx="329">
                  <c:v>1453.5126841803535</c:v>
                </c:pt>
                <c:pt idx="330">
                  <c:v>1453.5111676265067</c:v>
                </c:pt>
                <c:pt idx="331">
                  <c:v>1453.5190338080929</c:v>
                </c:pt>
                <c:pt idx="332">
                  <c:v>1453.5191016461556</c:v>
                </c:pt>
                <c:pt idx="333">
                  <c:v>1453.5254346912577</c:v>
                </c:pt>
                <c:pt idx="334">
                  <c:v>1453.5302240472872</c:v>
                </c:pt>
                <c:pt idx="335">
                  <c:v>1453.5381610819616</c:v>
                </c:pt>
                <c:pt idx="336">
                  <c:v>1453.5445649801511</c:v>
                </c:pt>
                <c:pt idx="337">
                  <c:v>1453.5572521755298</c:v>
                </c:pt>
                <c:pt idx="338">
                  <c:v>1453.5606109059254</c:v>
                </c:pt>
                <c:pt idx="339">
                  <c:v>1453.595259491216</c:v>
                </c:pt>
                <c:pt idx="340">
                  <c:v>1453.5799884268697</c:v>
                </c:pt>
                <c:pt idx="341">
                  <c:v>1453.6428967743868</c:v>
                </c:pt>
                <c:pt idx="342">
                  <c:v>1453.6277915364162</c:v>
                </c:pt>
                <c:pt idx="343">
                  <c:v>1453.6909109356836</c:v>
                </c:pt>
                <c:pt idx="344">
                  <c:v>1453.6916797670617</c:v>
                </c:pt>
                <c:pt idx="345">
                  <c:v>1453.7707184610529</c:v>
                </c:pt>
                <c:pt idx="346">
                  <c:v>1453.8030846798772</c:v>
                </c:pt>
                <c:pt idx="347">
                  <c:v>1453.8825605524953</c:v>
                </c:pt>
                <c:pt idx="348">
                  <c:v>1453.9467050602666</c:v>
                </c:pt>
                <c:pt idx="349">
                  <c:v>1454.0580647477072</c:v>
                </c:pt>
                <c:pt idx="350">
                  <c:v>1454.1698465386496</c:v>
                </c:pt>
                <c:pt idx="351">
                  <c:v>1454.141595828966</c:v>
                </c:pt>
                <c:pt idx="352">
                  <c:v>1454.4575697034302</c:v>
                </c:pt>
                <c:pt idx="353">
                  <c:v>1454.7741465828969</c:v>
                </c:pt>
                <c:pt idx="354">
                  <c:v>1454.6230942031916</c:v>
                </c:pt>
                <c:pt idx="355">
                  <c:v>1455.2541374446166</c:v>
                </c:pt>
                <c:pt idx="356">
                  <c:v>1455.2615242558952</c:v>
                </c:pt>
                <c:pt idx="357">
                  <c:v>1455.8952810198309</c:v>
                </c:pt>
                <c:pt idx="358">
                  <c:v>1456.0621622808476</c:v>
                </c:pt>
                <c:pt idx="359">
                  <c:v>1342.6899553529067</c:v>
                </c:pt>
                <c:pt idx="360">
                  <c:v>1453.5923894469024</c:v>
                </c:pt>
              </c:numCache>
            </c:numRef>
          </c:yVal>
          <c:smooth val="1"/>
          <c:extLst>
            <c:ext xmlns:c16="http://schemas.microsoft.com/office/drawing/2014/chart" uri="{C3380CC4-5D6E-409C-BE32-E72D297353CC}">
              <c16:uniqueId val="{00000002-FC6E-43FC-8D5D-907BDD593D21}"/>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Light)'!$AC$3:$AC$363</c:f>
              <c:numCache>
                <c:formatCode>0.00E+00</c:formatCode>
                <c:ptCount val="361"/>
                <c:pt idx="0">
                  <c:v>1461.3842383192455</c:v>
                </c:pt>
                <c:pt idx="1">
                  <c:v>1463.6274451179222</c:v>
                </c:pt>
                <c:pt idx="2">
                  <c:v>1461.9877779984545</c:v>
                </c:pt>
                <c:pt idx="3">
                  <c:v>1470.3489249464203</c:v>
                </c:pt>
                <c:pt idx="4">
                  <c:v>1464.8321124563308</c:v>
                </c:pt>
                <c:pt idx="5">
                  <c:v>1475.9833234119642</c:v>
                </c:pt>
                <c:pt idx="6">
                  <c:v>1473.2580824420472</c:v>
                </c:pt>
                <c:pt idx="7">
                  <c:v>1476.0978943624061</c:v>
                </c:pt>
                <c:pt idx="8">
                  <c:v>1487.2777480556495</c:v>
                </c:pt>
                <c:pt idx="9">
                  <c:v>1487.3636762684812</c:v>
                </c:pt>
                <c:pt idx="10">
                  <c:v>1493.0206874216119</c:v>
                </c:pt>
                <c:pt idx="11">
                  <c:v>1501.4722851199269</c:v>
                </c:pt>
                <c:pt idx="12">
                  <c:v>1512.7214843884378</c:v>
                </c:pt>
                <c:pt idx="13">
                  <c:v>1523.9963113695485</c:v>
                </c:pt>
                <c:pt idx="14">
                  <c:v>1515.8673213474774</c:v>
                </c:pt>
                <c:pt idx="15">
                  <c:v>1538.3174794843162</c:v>
                </c:pt>
                <c:pt idx="16">
                  <c:v>1594.1187596376517</c:v>
                </c:pt>
                <c:pt idx="17">
                  <c:v>1538.905409361585</c:v>
                </c:pt>
                <c:pt idx="18">
                  <c:v>1622.5922544665345</c:v>
                </c:pt>
                <c:pt idx="19">
                  <c:v>1595.264469142073</c:v>
                </c:pt>
                <c:pt idx="20">
                  <c:v>1651.3220264214065</c:v>
                </c:pt>
                <c:pt idx="21">
                  <c:v>1679.6899953748771</c:v>
                </c:pt>
                <c:pt idx="22">
                  <c:v>1708.1634902037565</c:v>
                </c:pt>
                <c:pt idx="23">
                  <c:v>1736.7575860331065</c:v>
                </c:pt>
                <c:pt idx="24">
                  <c:v>1821.0172858902638</c:v>
                </c:pt>
                <c:pt idx="25">
                  <c:v>1849.8978090957203</c:v>
                </c:pt>
                <c:pt idx="26">
                  <c:v>1878.9743089269234</c:v>
                </c:pt>
                <c:pt idx="27">
                  <c:v>2019.3217163135364</c:v>
                </c:pt>
                <c:pt idx="28">
                  <c:v>2132.1302866248479</c:v>
                </c:pt>
                <c:pt idx="29">
                  <c:v>2023.1206478282095</c:v>
                </c:pt>
                <c:pt idx="30">
                  <c:v>2303.182307348975</c:v>
                </c:pt>
                <c:pt idx="31">
                  <c:v>2305.8958298594257</c:v>
                </c:pt>
                <c:pt idx="32">
                  <c:v>2586.711245633117</c:v>
                </c:pt>
                <c:pt idx="33">
                  <c:v>2590.3292756471164</c:v>
                </c:pt>
                <c:pt idx="34">
                  <c:v>2872.1999501747841</c:v>
                </c:pt>
                <c:pt idx="35">
                  <c:v>2877.0239901934956</c:v>
                </c:pt>
                <c:pt idx="36">
                  <c:v>3437.9010654878953</c:v>
                </c:pt>
                <c:pt idx="37">
                  <c:v>3444.2326180123373</c:v>
                </c:pt>
                <c:pt idx="38">
                  <c:v>3729.2690688022994</c:v>
                </c:pt>
                <c:pt idx="39">
                  <c:v>4015.3607783463503</c:v>
                </c:pt>
                <c:pt idx="40">
                  <c:v>4302.6584978950741</c:v>
                </c:pt>
                <c:pt idx="41">
                  <c:v>5146.6122577218939</c:v>
                </c:pt>
                <c:pt idx="42">
                  <c:v>5159.1246115202612</c:v>
                </c:pt>
                <c:pt idx="43">
                  <c:v>5728.8960105989881</c:v>
                </c:pt>
                <c:pt idx="44">
                  <c:v>6855.9264549581403</c:v>
                </c:pt>
                <c:pt idx="45">
                  <c:v>6319.3203310078625</c:v>
                </c:pt>
                <c:pt idx="46">
                  <c:v>7173.8266783747576</c:v>
                </c:pt>
                <c:pt idx="47">
                  <c:v>9974.4432735826213</c:v>
                </c:pt>
                <c:pt idx="48">
                  <c:v>7225.0821035732024</c:v>
                </c:pt>
                <c:pt idx="49">
                  <c:v>12809.73265642433</c:v>
                </c:pt>
                <c:pt idx="50">
                  <c:v>10067.909048943367</c:v>
                </c:pt>
                <c:pt idx="51">
                  <c:v>12885.108281715244</c:v>
                </c:pt>
                <c:pt idx="52">
                  <c:v>12930.333656889959</c:v>
                </c:pt>
                <c:pt idx="53">
                  <c:v>18534.581872316936</c:v>
                </c:pt>
                <c:pt idx="54">
                  <c:v>13038.874557308709</c:v>
                </c:pt>
                <c:pt idx="55">
                  <c:v>21434.694292908309</c:v>
                </c:pt>
                <c:pt idx="56">
                  <c:v>21507.05489318855</c:v>
                </c:pt>
                <c:pt idx="57">
                  <c:v>21589.968081007588</c:v>
                </c:pt>
                <c:pt idx="58">
                  <c:v>24459.930251483347</c:v>
                </c:pt>
                <c:pt idx="59">
                  <c:v>30116.941404614263</c:v>
                </c:pt>
                <c:pt idx="60">
                  <c:v>30233.019867562107</c:v>
                </c:pt>
                <c:pt idx="61">
                  <c:v>35917.166245797263</c:v>
                </c:pt>
                <c:pt idx="62">
                  <c:v>44392.884144205047</c:v>
                </c:pt>
                <c:pt idx="63">
                  <c:v>19568.735451311335</c:v>
                </c:pt>
                <c:pt idx="64">
                  <c:v>58626.616533633904</c:v>
                </c:pt>
                <c:pt idx="65">
                  <c:v>58822.59315938838</c:v>
                </c:pt>
                <c:pt idx="66">
                  <c:v>59048.720035266473</c:v>
                </c:pt>
                <c:pt idx="67">
                  <c:v>31540.033210107395</c:v>
                </c:pt>
                <c:pt idx="68">
                  <c:v>87356.388488505254</c:v>
                </c:pt>
                <c:pt idx="69">
                  <c:v>87657.890989666063</c:v>
                </c:pt>
                <c:pt idx="70">
                  <c:v>60239.654914861843</c:v>
                </c:pt>
                <c:pt idx="71">
                  <c:v>88396.572117521777</c:v>
                </c:pt>
                <c:pt idx="72">
                  <c:v>88818.675619148155</c:v>
                </c:pt>
                <c:pt idx="73">
                  <c:v>117050.96844709803</c:v>
                </c:pt>
                <c:pt idx="74">
                  <c:v>117563.52269908287</c:v>
                </c:pt>
                <c:pt idx="75">
                  <c:v>118136.37745128396</c:v>
                </c:pt>
                <c:pt idx="76">
                  <c:v>126460.42771820298</c:v>
                </c:pt>
                <c:pt idx="77">
                  <c:v>152558.82548617414</c:v>
                </c:pt>
                <c:pt idx="78">
                  <c:v>158592.10069944637</c:v>
                </c:pt>
                <c:pt idx="79">
                  <c:v>171867.00666141193</c:v>
                </c:pt>
                <c:pt idx="80">
                  <c:v>186000.46593707215</c:v>
                </c:pt>
                <c:pt idx="81">
                  <c:v>201110.29203825883</c:v>
                </c:pt>
                <c:pt idx="82">
                  <c:v>217148.13079659583</c:v>
                </c:pt>
                <c:pt idx="83">
                  <c:v>234343.76008723024</c:v>
                </c:pt>
                <c:pt idx="84">
                  <c:v>252066.69615654787</c:v>
                </c:pt>
                <c:pt idx="85">
                  <c:v>271575.04565440997</c:v>
                </c:pt>
                <c:pt idx="86">
                  <c:v>291739.35445771</c:v>
                </c:pt>
                <c:pt idx="87">
                  <c:v>312874.85107631673</c:v>
                </c:pt>
                <c:pt idx="88">
                  <c:v>335546.93512306194</c:v>
                </c:pt>
                <c:pt idx="89">
                  <c:v>359210.85990643944</c:v>
                </c:pt>
                <c:pt idx="90">
                  <c:v>383877.93177026761</c:v>
                </c:pt>
                <c:pt idx="91">
                  <c:v>410115.20859115111</c:v>
                </c:pt>
                <c:pt idx="92">
                  <c:v>437101.95230176934</c:v>
                </c:pt>
                <c:pt idx="93">
                  <c:v>465406.42678866547</c:v>
                </c:pt>
                <c:pt idx="94">
                  <c:v>495319.54780161451</c:v>
                </c:pt>
                <c:pt idx="95">
                  <c:v>525744.58589734486</c:v>
                </c:pt>
                <c:pt idx="96">
                  <c:v>557806.76250542211</c:v>
                </c:pt>
                <c:pt idx="97">
                  <c:v>590965.55196925311</c:v>
                </c:pt>
                <c:pt idx="98">
                  <c:v>624681.18238873687</c:v>
                </c:pt>
                <c:pt idx="99">
                  <c:v>660357.88159386464</c:v>
                </c:pt>
                <c:pt idx="100">
                  <c:v>696068.2324919519</c:v>
                </c:pt>
                <c:pt idx="101">
                  <c:v>733495.16781141784</c:v>
                </c:pt>
                <c:pt idx="102">
                  <c:v>771822.62277360237</c:v>
                </c:pt>
                <c:pt idx="103">
                  <c:v>810235.28635661025</c:v>
                </c:pt>
                <c:pt idx="104">
                  <c:v>849861.69651693385</c:v>
                </c:pt>
                <c:pt idx="105">
                  <c:v>890441.99226299569</c:v>
                </c:pt>
                <c:pt idx="106">
                  <c:v>930606.16629824089</c:v>
                </c:pt>
                <c:pt idx="107">
                  <c:v>972316.30850333511</c:v>
                </c:pt>
                <c:pt idx="108">
                  <c:v>1013369.3119120114</c:v>
                </c:pt>
                <c:pt idx="109">
                  <c:v>1054894.4682375765</c:v>
                </c:pt>
                <c:pt idx="110">
                  <c:v>1096632.2179905418</c:v>
                </c:pt>
                <c:pt idx="111">
                  <c:v>1137212.403123349</c:v>
                </c:pt>
                <c:pt idx="112">
                  <c:v>1181650.6565462113</c:v>
                </c:pt>
                <c:pt idx="113">
                  <c:v>1217192.1297325334</c:v>
                </c:pt>
                <c:pt idx="114">
                  <c:v>1258571.0974830301</c:v>
                </c:pt>
                <c:pt idx="115">
                  <c:v>1300525.9350109478</c:v>
                </c:pt>
                <c:pt idx="116">
                  <c:v>1337520.2321635378</c:v>
                </c:pt>
                <c:pt idx="117">
                  <c:v>1369570.5715776375</c:v>
                </c:pt>
                <c:pt idx="118">
                  <c:v>1410573.0028430016</c:v>
                </c:pt>
                <c:pt idx="119">
                  <c:v>1443879.1001740529</c:v>
                </c:pt>
                <c:pt idx="120">
                  <c:v>1469503.9386986892</c:v>
                </c:pt>
                <c:pt idx="121">
                  <c:v>1506893.5457679378</c:v>
                </c:pt>
                <c:pt idx="122">
                  <c:v>1525512.4910868509</c:v>
                </c:pt>
                <c:pt idx="123">
                  <c:v>1558690.791495834</c:v>
                </c:pt>
                <c:pt idx="124">
                  <c:v>1573111.9977679583</c:v>
                </c:pt>
                <c:pt idx="125">
                  <c:v>1596550.1189263235</c:v>
                </c:pt>
                <c:pt idx="126">
                  <c:v>1609568.172695796</c:v>
                </c:pt>
                <c:pt idx="127">
                  <c:v>1623275.1596801635</c:v>
                </c:pt>
                <c:pt idx="128">
                  <c:v>1632115.0720633753</c:v>
                </c:pt>
                <c:pt idx="129">
                  <c:v>1633308.3984279386</c:v>
                </c:pt>
                <c:pt idx="130">
                  <c:v>1637955.0943020773</c:v>
                </c:pt>
                <c:pt idx="131">
                  <c:v>1632162.12512237</c:v>
                </c:pt>
                <c:pt idx="132">
                  <c:v>1624249.935002058</c:v>
                </c:pt>
                <c:pt idx="133">
                  <c:v>1611426.9524171285</c:v>
                </c:pt>
                <c:pt idx="134">
                  <c:v>1599229.5875231717</c:v>
                </c:pt>
                <c:pt idx="135">
                  <c:v>1570979.2642852846</c:v>
                </c:pt>
                <c:pt idx="136">
                  <c:v>1548868.3562035973</c:v>
                </c:pt>
                <c:pt idx="137">
                  <c:v>1516209.2421665876</c:v>
                </c:pt>
                <c:pt idx="138">
                  <c:v>1484082.280045718</c:v>
                </c:pt>
                <c:pt idx="139">
                  <c:v>1438573.3301008984</c:v>
                </c:pt>
                <c:pt idx="140">
                  <c:v>1396309.7129401159</c:v>
                </c:pt>
                <c:pt idx="141">
                  <c:v>1343369.751263395</c:v>
                </c:pt>
                <c:pt idx="142">
                  <c:v>1293598.2392326496</c:v>
                </c:pt>
                <c:pt idx="143">
                  <c:v>1230292.4806171127</c:v>
                </c:pt>
                <c:pt idx="144">
                  <c:v>1167292.7470370869</c:v>
                </c:pt>
                <c:pt idx="145">
                  <c:v>1098996.2977954459</c:v>
                </c:pt>
                <c:pt idx="146">
                  <c:v>1028129.8813713177</c:v>
                </c:pt>
                <c:pt idx="147">
                  <c:v>949087.74203648814</c:v>
                </c:pt>
                <c:pt idx="148">
                  <c:v>875698.09131834656</c:v>
                </c:pt>
                <c:pt idx="149">
                  <c:v>785690.16506764945</c:v>
                </c:pt>
                <c:pt idx="150">
                  <c:v>706773.14927001041</c:v>
                </c:pt>
                <c:pt idx="151">
                  <c:v>611117.25694146426</c:v>
                </c:pt>
                <c:pt idx="152">
                  <c:v>526428.6590418194</c:v>
                </c:pt>
                <c:pt idx="153">
                  <c:v>427651.04995339236</c:v>
                </c:pt>
                <c:pt idx="154">
                  <c:v>336934.59282284672</c:v>
                </c:pt>
                <c:pt idx="155">
                  <c:v>237550.96370813739</c:v>
                </c:pt>
                <c:pt idx="156">
                  <c:v>146094.31793881918</c:v>
                </c:pt>
                <c:pt idx="157">
                  <c:v>43059.835173100699</c:v>
                </c:pt>
                <c:pt idx="158">
                  <c:v>-52181.832856809255</c:v>
                </c:pt>
                <c:pt idx="159">
                  <c:v>-148031.02842841391</c:v>
                </c:pt>
                <c:pt idx="160">
                  <c:v>-241777.58569354354</c:v>
                </c:pt>
                <c:pt idx="161">
                  <c:v>-339040.82799560693</c:v>
                </c:pt>
                <c:pt idx="162">
                  <c:v>-431556.08918526676</c:v>
                </c:pt>
                <c:pt idx="163">
                  <c:v>-519389.69981119363</c:v>
                </c:pt>
                <c:pt idx="164">
                  <c:v>-605381.47179864417</c:v>
                </c:pt>
                <c:pt idx="165">
                  <c:v>-692368.20203834982</c:v>
                </c:pt>
                <c:pt idx="166">
                  <c:v>-772079.19433306437</c:v>
                </c:pt>
                <c:pt idx="167">
                  <c:v>-847349.73806920461</c:v>
                </c:pt>
                <c:pt idx="168">
                  <c:v>-915457.60729776113</c:v>
                </c:pt>
                <c:pt idx="169">
                  <c:v>-987560.04302865337</c:v>
                </c:pt>
                <c:pt idx="170">
                  <c:v>-1047044.799771159</c:v>
                </c:pt>
                <c:pt idx="171">
                  <c:v>-1102289.6071215358</c:v>
                </c:pt>
                <c:pt idx="172">
                  <c:v>-1150558.6715145211</c:v>
                </c:pt>
                <c:pt idx="173">
                  <c:v>-1197442.6735548587</c:v>
                </c:pt>
                <c:pt idx="174">
                  <c:v>-1242974.7785187324</c:v>
                </c:pt>
                <c:pt idx="175">
                  <c:v>-1245539.1982407246</c:v>
                </c:pt>
                <c:pt idx="176">
                  <c:v>-1294013.9676164866</c:v>
                </c:pt>
                <c:pt idx="177">
                  <c:v>-1316216.2104209827</c:v>
                </c:pt>
                <c:pt idx="178">
                  <c:v>-1284411.1129544161</c:v>
                </c:pt>
                <c:pt idx="179">
                  <c:v>-1337438.570096168</c:v>
                </c:pt>
                <c:pt idx="180">
                  <c:v>-1336458.6869684425</c:v>
                </c:pt>
                <c:pt idx="181">
                  <c:v>-1253736.6498666855</c:v>
                </c:pt>
                <c:pt idx="182">
                  <c:v>-1311392.1704023601</c:v>
                </c:pt>
                <c:pt idx="183">
                  <c:v>-1267824.836824419</c:v>
                </c:pt>
                <c:pt idx="184">
                  <c:v>-1217465.6768169107</c:v>
                </c:pt>
                <c:pt idx="185">
                  <c:v>-1188054.0266182073</c:v>
                </c:pt>
                <c:pt idx="186">
                  <c:v>-1140688.7864488421</c:v>
                </c:pt>
                <c:pt idx="187">
                  <c:v>-1094785.8334074796</c:v>
                </c:pt>
                <c:pt idx="188">
                  <c:v>-1033656.0388777549</c:v>
                </c:pt>
                <c:pt idx="189">
                  <c:v>-973928.23097791313</c:v>
                </c:pt>
                <c:pt idx="190">
                  <c:v>-904457.2288028386</c:v>
                </c:pt>
                <c:pt idx="191">
                  <c:v>-830756.82981683454</c:v>
                </c:pt>
                <c:pt idx="192">
                  <c:v>-755558.30504288804</c:v>
                </c:pt>
                <c:pt idx="193">
                  <c:v>-673260.42128554452</c:v>
                </c:pt>
                <c:pt idx="194">
                  <c:v>-586589.92703238945</c:v>
                </c:pt>
                <c:pt idx="195">
                  <c:v>-501045.54462002451</c:v>
                </c:pt>
                <c:pt idx="196">
                  <c:v>-408240.49938772665</c:v>
                </c:pt>
                <c:pt idx="197">
                  <c:v>-313670.49865501281</c:v>
                </c:pt>
                <c:pt idx="198">
                  <c:v>-220050.23079832271</c:v>
                </c:pt>
                <c:pt idx="199">
                  <c:v>-124539.88390006358</c:v>
                </c:pt>
                <c:pt idx="200">
                  <c:v>-21523.149645007681</c:v>
                </c:pt>
                <c:pt idx="201">
                  <c:v>69629.320238598622</c:v>
                </c:pt>
                <c:pt idx="202">
                  <c:v>173975.33888305922</c:v>
                </c:pt>
                <c:pt idx="203">
                  <c:v>269366.2506523662</c:v>
                </c:pt>
                <c:pt idx="204">
                  <c:v>366978.89421452302</c:v>
                </c:pt>
                <c:pt idx="205">
                  <c:v>464103.10372479423</c:v>
                </c:pt>
                <c:pt idx="206">
                  <c:v>555253.72445543099</c:v>
                </c:pt>
                <c:pt idx="207">
                  <c:v>651604.58005100931</c:v>
                </c:pt>
                <c:pt idx="208">
                  <c:v>736561.51517563313</c:v>
                </c:pt>
                <c:pt idx="209">
                  <c:v>826851.34626623942</c:v>
                </c:pt>
                <c:pt idx="210">
                  <c:v>908653.39935796778</c:v>
                </c:pt>
                <c:pt idx="211">
                  <c:v>993138.48306985502</c:v>
                </c:pt>
                <c:pt idx="212">
                  <c:v>1063707.919529544</c:v>
                </c:pt>
                <c:pt idx="213">
                  <c:v>1139858.9915178833</c:v>
                </c:pt>
                <c:pt idx="214">
                  <c:v>1210539.9839059091</c:v>
                </c:pt>
                <c:pt idx="215">
                  <c:v>1273031.6857675104</c:v>
                </c:pt>
                <c:pt idx="216">
                  <c:v>1332941.3603505422</c:v>
                </c:pt>
                <c:pt idx="217">
                  <c:v>1387542.2591684766</c:v>
                </c:pt>
                <c:pt idx="218">
                  <c:v>1436882.6226215004</c:v>
                </c:pt>
                <c:pt idx="219">
                  <c:v>1486560.6688760924</c:v>
                </c:pt>
                <c:pt idx="220">
                  <c:v>1525512.6227027141</c:v>
                </c:pt>
                <c:pt idx="221">
                  <c:v>1562110.1836349163</c:v>
                </c:pt>
                <c:pt idx="222">
                  <c:v>1590836.5391839142</c:v>
                </c:pt>
                <c:pt idx="223">
                  <c:v>1620055.8513216544</c:v>
                </c:pt>
                <c:pt idx="224">
                  <c:v>1638692.2847189486</c:v>
                </c:pt>
                <c:pt idx="225">
                  <c:v>1660658.4716012664</c:v>
                </c:pt>
                <c:pt idx="226">
                  <c:v>1666543.0574023076</c:v>
                </c:pt>
                <c:pt idx="227">
                  <c:v>1678583.6409957919</c:v>
                </c:pt>
                <c:pt idx="228">
                  <c:v>1680137.826648806</c:v>
                </c:pt>
                <c:pt idx="229">
                  <c:v>1682331.1976045519</c:v>
                </c:pt>
                <c:pt idx="230">
                  <c:v>1671294.8394993043</c:v>
                </c:pt>
                <c:pt idx="231">
                  <c:v>1666477.7947122722</c:v>
                </c:pt>
                <c:pt idx="232">
                  <c:v>1654003.6113172006</c:v>
                </c:pt>
                <c:pt idx="233">
                  <c:v>1639434.3271797681</c:v>
                </c:pt>
                <c:pt idx="234">
                  <c:v>1614444.9756521222</c:v>
                </c:pt>
                <c:pt idx="235">
                  <c:v>1598474.0465248737</c:v>
                </c:pt>
                <c:pt idx="236">
                  <c:v>1569306.553612222</c:v>
                </c:pt>
                <c:pt idx="237">
                  <c:v>1543602.9827971493</c:v>
                </c:pt>
                <c:pt idx="238">
                  <c:v>1513027.8148441962</c:v>
                </c:pt>
                <c:pt idx="239">
                  <c:v>1480353.0236128175</c:v>
                </c:pt>
                <c:pt idx="240">
                  <c:v>1445571.0715367196</c:v>
                </c:pt>
                <c:pt idx="241">
                  <c:v>1408672.9135446984</c:v>
                </c:pt>
                <c:pt idx="242">
                  <c:v>1372424.4934418269</c:v>
                </c:pt>
                <c:pt idx="243">
                  <c:v>1334037.2547337937</c:v>
                </c:pt>
                <c:pt idx="244">
                  <c:v>1293499.1373215429</c:v>
                </c:pt>
                <c:pt idx="245">
                  <c:v>1250796.5735905401</c:v>
                </c:pt>
                <c:pt idx="246">
                  <c:v>1212300.4301256086</c:v>
                </c:pt>
                <c:pt idx="247">
                  <c:v>1168554.0365459751</c:v>
                </c:pt>
                <c:pt idx="248">
                  <c:v>1126761.6606072055</c:v>
                </c:pt>
                <c:pt idx="249">
                  <c:v>1083573.7179877874</c:v>
                </c:pt>
                <c:pt idx="250">
                  <c:v>1041194.3709122464</c:v>
                </c:pt>
                <c:pt idx="251">
                  <c:v>998772.58031239838</c:v>
                </c:pt>
                <c:pt idx="252">
                  <c:v>956845.70606807875</c:v>
                </c:pt>
                <c:pt idx="253">
                  <c:v>915117.85763860657</c:v>
                </c:pt>
                <c:pt idx="254">
                  <c:v>873570.79412259581</c:v>
                </c:pt>
                <c:pt idx="255">
                  <c:v>833019.07278615073</c:v>
                </c:pt>
                <c:pt idx="256">
                  <c:v>793444.15122535103</c:v>
                </c:pt>
                <c:pt idx="257">
                  <c:v>754272.48925980844</c:v>
                </c:pt>
                <c:pt idx="258">
                  <c:v>716041.44676970528</c:v>
                </c:pt>
                <c:pt idx="259">
                  <c:v>679288.38363545516</c:v>
                </c:pt>
                <c:pt idx="260">
                  <c:v>642885.06340250559</c:v>
                </c:pt>
                <c:pt idx="261">
                  <c:v>607925.04973757721</c:v>
                </c:pt>
                <c:pt idx="262">
                  <c:v>573836.00847050094</c:v>
                </c:pt>
                <c:pt idx="263">
                  <c:v>541434.4566332926</c:v>
                </c:pt>
                <c:pt idx="264">
                  <c:v>509871.3149237613</c:v>
                </c:pt>
                <c:pt idx="265">
                  <c:v>479131.20671424031</c:v>
                </c:pt>
                <c:pt idx="266">
                  <c:v>521665.61279220885</c:v>
                </c:pt>
                <c:pt idx="267">
                  <c:v>151850.54002959072</c:v>
                </c:pt>
                <c:pt idx="268">
                  <c:v>587204.53164049587</c:v>
                </c:pt>
                <c:pt idx="269">
                  <c:v>584491.00912998756</c:v>
                </c:pt>
                <c:pt idx="270">
                  <c:v>26779.710097768268</c:v>
                </c:pt>
                <c:pt idx="271">
                  <c:v>579968.47161253728</c:v>
                </c:pt>
                <c:pt idx="272">
                  <c:v>22558.675081465302</c:v>
                </c:pt>
                <c:pt idx="273">
                  <c:v>576048.93909739412</c:v>
                </c:pt>
                <c:pt idx="274">
                  <c:v>-36589.282834780846</c:v>
                </c:pt>
                <c:pt idx="275">
                  <c:v>378377.66392658895</c:v>
                </c:pt>
                <c:pt idx="276">
                  <c:v>210250.21746376163</c:v>
                </c:pt>
                <c:pt idx="277">
                  <c:v>208908.53133359458</c:v>
                </c:pt>
                <c:pt idx="278">
                  <c:v>207672.37107881432</c:v>
                </c:pt>
                <c:pt idx="279">
                  <c:v>178776.77274831003</c:v>
                </c:pt>
                <c:pt idx="280">
                  <c:v>149986.700293209</c:v>
                </c:pt>
                <c:pt idx="281">
                  <c:v>149052.04253959673</c:v>
                </c:pt>
                <c:pt idx="282">
                  <c:v>148192.7604112796</c:v>
                </c:pt>
                <c:pt idx="283">
                  <c:v>119643.88995710763</c:v>
                </c:pt>
                <c:pt idx="284">
                  <c:v>146700.32303052238</c:v>
                </c:pt>
                <c:pt idx="285">
                  <c:v>62757.200799578408</c:v>
                </c:pt>
                <c:pt idx="286">
                  <c:v>117714.2739496607</c:v>
                </c:pt>
                <c:pt idx="287">
                  <c:v>117171.56944756152</c:v>
                </c:pt>
                <c:pt idx="288">
                  <c:v>61159.23754341383</c:v>
                </c:pt>
                <c:pt idx="289">
                  <c:v>60737.134041782294</c:v>
                </c:pt>
                <c:pt idx="290">
                  <c:v>88110.14474141298</c:v>
                </c:pt>
                <c:pt idx="291">
                  <c:v>59983.37778887459</c:v>
                </c:pt>
                <c:pt idx="292">
                  <c:v>31901.836211500471</c:v>
                </c:pt>
                <c:pt idx="293">
                  <c:v>87145.336737694131</c:v>
                </c:pt>
                <c:pt idx="294">
                  <c:v>31344.056584349819</c:v>
                </c:pt>
                <c:pt idx="295">
                  <c:v>47776.908079164481</c:v>
                </c:pt>
                <c:pt idx="296">
                  <c:v>36459.870747893074</c:v>
                </c:pt>
                <c:pt idx="297">
                  <c:v>36272.939197170934</c:v>
                </c:pt>
                <c:pt idx="298">
                  <c:v>33327.601401404456</c:v>
                </c:pt>
                <c:pt idx="299">
                  <c:v>27623.857360593909</c:v>
                </c:pt>
                <c:pt idx="300">
                  <c:v>27489.688747575197</c:v>
                </c:pt>
                <c:pt idx="301">
                  <c:v>21816.094956881039</c:v>
                </c:pt>
                <c:pt idx="302">
                  <c:v>24485.557964082534</c:v>
                </c:pt>
                <c:pt idx="303">
                  <c:v>18836.084373480197</c:v>
                </c:pt>
                <c:pt idx="304">
                  <c:v>15975.167278040652</c:v>
                </c:pt>
                <c:pt idx="305">
                  <c:v>-786507.66411703022</c:v>
                </c:pt>
                <c:pt idx="306">
                  <c:v>915416.78382459376</c:v>
                </c:pt>
                <c:pt idx="307">
                  <c:v>1453.5001984442874</c:v>
                </c:pt>
                <c:pt idx="308">
                  <c:v>1453.5001960130114</c:v>
                </c:pt>
                <c:pt idx="309">
                  <c:v>1453.5002519951931</c:v>
                </c:pt>
                <c:pt idx="310">
                  <c:v>1453.5003636128286</c:v>
                </c:pt>
                <c:pt idx="311">
                  <c:v>1453.5003920712481</c:v>
                </c:pt>
                <c:pt idx="312">
                  <c:v>1453.5005595504645</c:v>
                </c:pt>
                <c:pt idx="313">
                  <c:v>1453.5006161808762</c:v>
                </c:pt>
                <c:pt idx="314">
                  <c:v>1453.5008397025745</c:v>
                </c:pt>
                <c:pt idx="315">
                  <c:v>1453.5010080259976</c:v>
                </c:pt>
                <c:pt idx="316">
                  <c:v>1453.5011212717463</c:v>
                </c:pt>
                <c:pt idx="317">
                  <c:v>1453.5019291842989</c:v>
                </c:pt>
                <c:pt idx="318">
                  <c:v>1453.5016826312258</c:v>
                </c:pt>
                <c:pt idx="319">
                  <c:v>1453.5025199519307</c:v>
                </c:pt>
                <c:pt idx="320">
                  <c:v>1453.5028028778638</c:v>
                </c:pt>
                <c:pt idx="321">
                  <c:v>1453.5039201094769</c:v>
                </c:pt>
                <c:pt idx="322">
                  <c:v>1453.5044835493236</c:v>
                </c:pt>
                <c:pt idx="323">
                  <c:v>1453.5058820486061</c:v>
                </c:pt>
                <c:pt idx="324">
                  <c:v>1453.5067276606298</c:v>
                </c:pt>
                <c:pt idx="325">
                  <c:v>1453.5086870369873</c:v>
                </c:pt>
                <c:pt idx="326">
                  <c:v>1453.511482980294</c:v>
                </c:pt>
                <c:pt idx="327">
                  <c:v>1453.5109518012148</c:v>
                </c:pt>
                <c:pt idx="328">
                  <c:v>1453.5168127446461</c:v>
                </c:pt>
                <c:pt idx="329">
                  <c:v>1453.5224019177365</c:v>
                </c:pt>
                <c:pt idx="330">
                  <c:v>1453.5196706467166</c:v>
                </c:pt>
                <c:pt idx="331">
                  <c:v>1453.5336104141675</c:v>
                </c:pt>
                <c:pt idx="332">
                  <c:v>1453.5336782522302</c:v>
                </c:pt>
                <c:pt idx="333">
                  <c:v>1453.5448701660234</c:v>
                </c:pt>
                <c:pt idx="334">
                  <c:v>1453.5533036735717</c:v>
                </c:pt>
                <c:pt idx="335">
                  <c:v>1453.5673142941102</c:v>
                </c:pt>
                <c:pt idx="336">
                  <c:v>1453.5785770609914</c:v>
                </c:pt>
                <c:pt idx="337">
                  <c:v>1453.6009819937531</c:v>
                </c:pt>
                <c:pt idx="338">
                  <c:v>1453.6067701584941</c:v>
                </c:pt>
                <c:pt idx="339">
                  <c:v>1453.6681425215879</c:v>
                </c:pt>
                <c:pt idx="340">
                  <c:v>1453.6407242855128</c:v>
                </c:pt>
                <c:pt idx="341">
                  <c:v>1453.7522213199443</c:v>
                </c:pt>
                <c:pt idx="342">
                  <c:v>1453.7249689102453</c:v>
                </c:pt>
                <c:pt idx="343">
                  <c:v>1453.8366769964271</c:v>
                </c:pt>
                <c:pt idx="344">
                  <c:v>1453.8374458278051</c:v>
                </c:pt>
                <c:pt idx="345">
                  <c:v>1453.9772203804393</c:v>
                </c:pt>
                <c:pt idx="346">
                  <c:v>1454.033880942721</c:v>
                </c:pt>
                <c:pt idx="347">
                  <c:v>1454.1740926739822</c:v>
                </c:pt>
                <c:pt idx="348">
                  <c:v>1454.2868258686681</c:v>
                </c:pt>
                <c:pt idx="349">
                  <c:v>1454.4832157582091</c:v>
                </c:pt>
                <c:pt idx="350">
                  <c:v>1454.6800277512518</c:v>
                </c:pt>
                <c:pt idx="351">
                  <c:v>1454.6274826981112</c:v>
                </c:pt>
                <c:pt idx="352">
                  <c:v>1455.1864000071478</c:v>
                </c:pt>
                <c:pt idx="353">
                  <c:v>1455.745920321187</c:v>
                </c:pt>
                <c:pt idx="354">
                  <c:v>1455.4733962241955</c:v>
                </c:pt>
                <c:pt idx="355">
                  <c:v>1456.5903263347655</c:v>
                </c:pt>
                <c:pt idx="356">
                  <c:v>1456.597713146044</c:v>
                </c:pt>
                <c:pt idx="357">
                  <c:v>1457.7173567791247</c:v>
                </c:pt>
                <c:pt idx="358">
                  <c:v>1458.0057097574279</c:v>
                </c:pt>
                <c:pt idx="359">
                  <c:v>1256.4450360796607</c:v>
                </c:pt>
                <c:pt idx="360">
                  <c:v>1453.5929593142182</c:v>
                </c:pt>
              </c:numCache>
            </c:numRef>
          </c:yVal>
          <c:smooth val="1"/>
          <c:extLst>
            <c:ext xmlns:c16="http://schemas.microsoft.com/office/drawing/2014/chart" uri="{C3380CC4-5D6E-409C-BE32-E72D297353CC}">
              <c16:uniqueId val="{00000003-FC6E-43FC-8D5D-907BDD593D21}"/>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Light)'!$AD$3:$AD$363</c:f>
              <c:numCache>
                <c:formatCode>0.00E+00</c:formatCode>
                <c:ptCount val="361"/>
                <c:pt idx="0">
                  <c:v>1465.7572201415508</c:v>
                </c:pt>
                <c:pt idx="1">
                  <c:v>1469.2498503180293</c:v>
                </c:pt>
                <c:pt idx="2">
                  <c:v>1466.6731156652102</c:v>
                </c:pt>
                <c:pt idx="3">
                  <c:v>1479.7196002799321</c:v>
                </c:pt>
                <c:pt idx="4">
                  <c:v>1471.0792293453387</c:v>
                </c:pt>
                <c:pt idx="5">
                  <c:v>1488.4775571899797</c:v>
                </c:pt>
                <c:pt idx="6">
                  <c:v>1484.1905369978106</c:v>
                </c:pt>
                <c:pt idx="7">
                  <c:v>1488.5921281404214</c:v>
                </c:pt>
                <c:pt idx="8">
                  <c:v>1506.0190987226727</c:v>
                </c:pt>
                <c:pt idx="9">
                  <c:v>1506.1050269355044</c:v>
                </c:pt>
                <c:pt idx="10">
                  <c:v>1514.8855965331393</c:v>
                </c:pt>
                <c:pt idx="11">
                  <c:v>1528.02253189821</c:v>
                </c:pt>
                <c:pt idx="12">
                  <c:v>1545.5188480557283</c:v>
                </c:pt>
                <c:pt idx="13">
                  <c:v>1563.0407919258471</c:v>
                </c:pt>
                <c:pt idx="14">
                  <c:v>1550.2264642370194</c:v>
                </c:pt>
                <c:pt idx="15">
                  <c:v>1585.1708561518753</c:v>
                </c:pt>
                <c:pt idx="16">
                  <c:v>1672.207720750248</c:v>
                </c:pt>
                <c:pt idx="17">
                  <c:v>1585.7587860291442</c:v>
                </c:pt>
                <c:pt idx="18">
                  <c:v>1716.2990078016514</c:v>
                </c:pt>
                <c:pt idx="19">
                  <c:v>1673.3534302546684</c:v>
                </c:pt>
                <c:pt idx="20">
                  <c:v>1760.6465719790433</c:v>
                </c:pt>
                <c:pt idx="21">
                  <c:v>1804.632333155032</c:v>
                </c:pt>
                <c:pt idx="22">
                  <c:v>1848.7236202064303</c:v>
                </c:pt>
                <c:pt idx="23">
                  <c:v>1892.9355082583018</c:v>
                </c:pt>
                <c:pt idx="24">
                  <c:v>2024.0485847830146</c:v>
                </c:pt>
                <c:pt idx="25">
                  <c:v>2068.546900210993</c:v>
                </c:pt>
                <c:pt idx="26">
                  <c:v>2113.2411922647125</c:v>
                </c:pt>
                <c:pt idx="27">
                  <c:v>2331.6775607639265</c:v>
                </c:pt>
                <c:pt idx="28">
                  <c:v>2506.9572999653033</c:v>
                </c:pt>
                <c:pt idx="29">
                  <c:v>2335.4764922786044</c:v>
                </c:pt>
                <c:pt idx="30">
                  <c:v>2771.7160740245627</c:v>
                </c:pt>
                <c:pt idx="31">
                  <c:v>2774.4295965350002</c:v>
                </c:pt>
                <c:pt idx="32">
                  <c:v>3211.4229345338927</c:v>
                </c:pt>
                <c:pt idx="33">
                  <c:v>3215.0409645479103</c:v>
                </c:pt>
                <c:pt idx="34">
                  <c:v>3653.0895613007256</c:v>
                </c:pt>
                <c:pt idx="35">
                  <c:v>3657.9136013194866</c:v>
                </c:pt>
                <c:pt idx="36">
                  <c:v>4531.14652106425</c:v>
                </c:pt>
                <c:pt idx="37">
                  <c:v>4537.4780735886925</c:v>
                </c:pt>
                <c:pt idx="38">
                  <c:v>4978.6924466038417</c:v>
                </c:pt>
                <c:pt idx="39">
                  <c:v>5420.9620783730907</c:v>
                </c:pt>
                <c:pt idx="40">
                  <c:v>5864.4377201470215</c:v>
                </c:pt>
                <c:pt idx="41">
                  <c:v>7176.9252466494054</c:v>
                </c:pt>
                <c:pt idx="42">
                  <c:v>7189.4376004478081</c:v>
                </c:pt>
                <c:pt idx="43">
                  <c:v>8071.5648439768947</c:v>
                </c:pt>
                <c:pt idx="44">
                  <c:v>9823.3069772367635</c:v>
                </c:pt>
                <c:pt idx="45">
                  <c:v>8974.3450088363625</c:v>
                </c:pt>
                <c:pt idx="46">
                  <c:v>10297.385122878453</c:v>
                </c:pt>
                <c:pt idx="47">
                  <c:v>14659.780940338362</c:v>
                </c:pt>
                <c:pt idx="48">
                  <c:v>10348.640548077225</c:v>
                </c:pt>
                <c:pt idx="49">
                  <c:v>19056.84954543212</c:v>
                </c:pt>
                <c:pt idx="50">
                  <c:v>14753.246715699072</c:v>
                </c:pt>
                <c:pt idx="51">
                  <c:v>19132.225170722995</c:v>
                </c:pt>
                <c:pt idx="52">
                  <c:v>19177.450545897787</c:v>
                </c:pt>
                <c:pt idx="53">
                  <c:v>27905.257205828635</c:v>
                </c:pt>
                <c:pt idx="54">
                  <c:v>19285.991446316384</c:v>
                </c:pt>
                <c:pt idx="55">
                  <c:v>32367.148848671728</c:v>
                </c:pt>
                <c:pt idx="56">
                  <c:v>32439.509448952474</c:v>
                </c:pt>
                <c:pt idx="57">
                  <c:v>32522.422636770934</c:v>
                </c:pt>
                <c:pt idx="58">
                  <c:v>36954.164029498847</c:v>
                </c:pt>
                <c:pt idx="59">
                  <c:v>45734.733627133792</c:v>
                </c:pt>
                <c:pt idx="60">
                  <c:v>45850.81209008149</c:v>
                </c:pt>
                <c:pt idx="61">
                  <c:v>54658.516912820363</c:v>
                </c:pt>
                <c:pt idx="62">
                  <c:v>67819.572477983747</c:v>
                </c:pt>
                <c:pt idx="63">
                  <c:v>28939.410784824267</c:v>
                </c:pt>
                <c:pt idx="64">
                  <c:v>89862.20097867235</c:v>
                </c:pt>
                <c:pt idx="65">
                  <c:v>90058.177604425684</c:v>
                </c:pt>
                <c:pt idx="66">
                  <c:v>90284.304480306673</c:v>
                </c:pt>
                <c:pt idx="67">
                  <c:v>47157.825432626618</c:v>
                </c:pt>
                <c:pt idx="68">
                  <c:v>134209.76515606383</c:v>
                </c:pt>
                <c:pt idx="69">
                  <c:v>134511.2676572229</c:v>
                </c:pt>
                <c:pt idx="70">
                  <c:v>91475.239359900894</c:v>
                </c:pt>
                <c:pt idx="71">
                  <c:v>135249.94878508092</c:v>
                </c:pt>
                <c:pt idx="72">
                  <c:v>135672.05228670556</c:v>
                </c:pt>
                <c:pt idx="73">
                  <c:v>179522.13733717494</c:v>
                </c:pt>
                <c:pt idx="74">
                  <c:v>180034.69158916327</c:v>
                </c:pt>
                <c:pt idx="75">
                  <c:v>180607.54634135857</c:v>
                </c:pt>
                <c:pt idx="76">
                  <c:v>193257.72505391965</c:v>
                </c:pt>
                <c:pt idx="77">
                  <c:v>233646.40270549379</c:v>
                </c:pt>
                <c:pt idx="78">
                  <c:v>242647.0584410468</c:v>
                </c:pt>
                <c:pt idx="79">
                  <c:v>262918.73531870061</c:v>
                </c:pt>
                <c:pt idx="80">
                  <c:v>284486.26369227929</c:v>
                </c:pt>
                <c:pt idx="81">
                  <c:v>307529.92824250541</c:v>
                </c:pt>
                <c:pt idx="82">
                  <c:v>331970.13921655685</c:v>
                </c:pt>
                <c:pt idx="83">
                  <c:v>358161.61682736559</c:v>
                </c:pt>
                <c:pt idx="84">
                  <c:v>385114.66810018843</c:v>
                </c:pt>
                <c:pt idx="85">
                  <c:v>414790.20033491525</c:v>
                </c:pt>
                <c:pt idx="86">
                  <c:v>445418.42992730532</c:v>
                </c:pt>
                <c:pt idx="87">
                  <c:v>477486.38110167108</c:v>
                </c:pt>
                <c:pt idx="88">
                  <c:v>511871.80931530631</c:v>
                </c:pt>
                <c:pt idx="89">
                  <c:v>547717.61203224061</c:v>
                </c:pt>
                <c:pt idx="90">
                  <c:v>585035.09559630626</c:v>
                </c:pt>
                <c:pt idx="91">
                  <c:v>624703.67372857907</c:v>
                </c:pt>
                <c:pt idx="92">
                  <c:v>665434.07459501561</c:v>
                </c:pt>
                <c:pt idx="93">
                  <c:v>708106.9179265931</c:v>
                </c:pt>
                <c:pt idx="94">
                  <c:v>753169.29739543085</c:v>
                </c:pt>
                <c:pt idx="95">
                  <c:v>798899.77186919935</c:v>
                </c:pt>
                <c:pt idx="96">
                  <c:v>847048.27446648513</c:v>
                </c:pt>
                <c:pt idx="97">
                  <c:v>896761.9236861727</c:v>
                </c:pt>
                <c:pt idx="98">
                  <c:v>947188.5917837742</c:v>
                </c:pt>
                <c:pt idx="99">
                  <c:v>1000513.396200335</c:v>
                </c:pt>
                <c:pt idx="100">
                  <c:v>1053715.6743876406</c:v>
                </c:pt>
                <c:pt idx="101">
                  <c:v>1109415.4266074812</c:v>
                </c:pt>
                <c:pt idx="102">
                  <c:v>1166328.0543144138</c:v>
                </c:pt>
                <c:pt idx="103">
                  <c:v>1223169.7127200481</c:v>
                </c:pt>
                <c:pt idx="104">
                  <c:v>1281693.6514695673</c:v>
                </c:pt>
                <c:pt idx="105">
                  <c:v>1341483.8316493747</c:v>
                </c:pt>
                <c:pt idx="106">
                  <c:v>1400389.3563516103</c:v>
                </c:pt>
                <c:pt idx="107">
                  <c:v>1461465.5609126647</c:v>
                </c:pt>
                <c:pt idx="108">
                  <c:v>1521259.9149883315</c:v>
                </c:pt>
                <c:pt idx="109">
                  <c:v>1581526.4219809242</c:v>
                </c:pt>
                <c:pt idx="110">
                  <c:v>1641849.3444787024</c:v>
                </c:pt>
                <c:pt idx="111">
                  <c:v>1700077.6348229423</c:v>
                </c:pt>
                <c:pt idx="112">
                  <c:v>1764038.1285240166</c:v>
                </c:pt>
                <c:pt idx="113">
                  <c:v>1813791.7926327544</c:v>
                </c:pt>
                <c:pt idx="114">
                  <c:v>1872350.3318279658</c:v>
                </c:pt>
                <c:pt idx="115">
                  <c:v>1931484.7408007099</c:v>
                </c:pt>
                <c:pt idx="116">
                  <c:v>1982535.0509536867</c:v>
                </c:pt>
                <c:pt idx="117">
                  <c:v>2025517.8449233249</c:v>
                </c:pt>
                <c:pt idx="118">
                  <c:v>2082138.0684115561</c:v>
                </c:pt>
                <c:pt idx="119">
                  <c:v>2126376.6202979228</c:v>
                </c:pt>
                <c:pt idx="120">
                  <c:v>2158248.5757119213</c:v>
                </c:pt>
                <c:pt idx="121">
                  <c:v>2208132.4165590396</c:v>
                </c:pt>
                <c:pt idx="122">
                  <c:v>2228313.1411002842</c:v>
                </c:pt>
                <c:pt idx="123">
                  <c:v>2270862.1168425111</c:v>
                </c:pt>
                <c:pt idx="124">
                  <c:v>2283721.5438928618</c:v>
                </c:pt>
                <c:pt idx="125">
                  <c:v>2310283.2234952208</c:v>
                </c:pt>
                <c:pt idx="126">
                  <c:v>2320177.7188204764</c:v>
                </c:pt>
                <c:pt idx="127">
                  <c:v>2330761.147360479</c:v>
                </c:pt>
                <c:pt idx="128">
                  <c:v>2333353.9428542173</c:v>
                </c:pt>
                <c:pt idx="129">
                  <c:v>2323614.8146634279</c:v>
                </c:pt>
                <c:pt idx="130">
                  <c:v>2318890.8352040993</c:v>
                </c:pt>
                <c:pt idx="131">
                  <c:v>2297480.0738013764</c:v>
                </c:pt>
                <c:pt idx="132">
                  <c:v>2272388.312236907</c:v>
                </c:pt>
                <c:pt idx="133">
                  <c:v>2239262.1997622657</c:v>
                </c:pt>
                <c:pt idx="134">
                  <c:v>2206761.7049791911</c:v>
                </c:pt>
                <c:pt idx="135">
                  <c:v>2148837.576518348</c:v>
                </c:pt>
                <c:pt idx="136">
                  <c:v>2100176.4216588871</c:v>
                </c:pt>
                <c:pt idx="137">
                  <c:v>2034719.9439539614</c:v>
                </c:pt>
                <c:pt idx="138">
                  <c:v>1969795.6181660672</c:v>
                </c:pt>
                <c:pt idx="139">
                  <c:v>1883680.4084427902</c:v>
                </c:pt>
                <c:pt idx="140">
                  <c:v>1802372.3107255842</c:v>
                </c:pt>
                <c:pt idx="141">
                  <c:v>1704140.7516036346</c:v>
                </c:pt>
                <c:pt idx="142">
                  <c:v>1610639.4213495459</c:v>
                </c:pt>
                <c:pt idx="143">
                  <c:v>1495794.948400496</c:v>
                </c:pt>
                <c:pt idx="144">
                  <c:v>1381256.5004851739</c:v>
                </c:pt>
                <c:pt idx="145">
                  <c:v>1258297.7784652084</c:v>
                </c:pt>
                <c:pt idx="146">
                  <c:v>1131207.3100401275</c:v>
                </c:pt>
                <c:pt idx="147">
                  <c:v>991255.78103705414</c:v>
                </c:pt>
                <c:pt idx="148">
                  <c:v>860080.2990957771</c:v>
                </c:pt>
                <c:pt idx="149">
                  <c:v>702915.86628870014</c:v>
                </c:pt>
                <c:pt idx="150">
                  <c:v>563089.46082237153</c:v>
                </c:pt>
                <c:pt idx="151">
                  <c:v>397153.50349308015</c:v>
                </c:pt>
                <c:pt idx="152">
                  <c:v>248431.95748112362</c:v>
                </c:pt>
                <c:pt idx="153">
                  <c:v>77812.504169174237</c:v>
                </c:pt>
                <c:pt idx="154">
                  <c:v>-80060.459518940188</c:v>
                </c:pt>
                <c:pt idx="155">
                  <c:v>-251285.93285657745</c:v>
                </c:pt>
                <c:pt idx="156">
                  <c:v>-409899.08518257248</c:v>
                </c:pt>
                <c:pt idx="157">
                  <c:v>-586337.19139488786</c:v>
                </c:pt>
                <c:pt idx="158">
                  <c:v>-750297.14520321158</c:v>
                </c:pt>
                <c:pt idx="159">
                  <c:v>-914864.62655427004</c:v>
                </c:pt>
                <c:pt idx="160">
                  <c:v>-1075767.6903757795</c:v>
                </c:pt>
                <c:pt idx="161">
                  <c:v>-1241749.218457297</c:v>
                </c:pt>
                <c:pt idx="162">
                  <c:v>-1399859.206981749</c:v>
                </c:pt>
                <c:pt idx="163">
                  <c:v>-1550163.986496913</c:v>
                </c:pt>
                <c:pt idx="164">
                  <c:v>-1697065.1481530534</c:v>
                </c:pt>
                <c:pt idx="165">
                  <c:v>-1844961.2680605566</c:v>
                </c:pt>
                <c:pt idx="166">
                  <c:v>-1980896.3123556296</c:v>
                </c:pt>
                <c:pt idx="167">
                  <c:v>-2109267.349648952</c:v>
                </c:pt>
                <c:pt idx="168">
                  <c:v>-2225790.3747669533</c:v>
                </c:pt>
                <c:pt idx="169">
                  <c:v>-2347869.7456109598</c:v>
                </c:pt>
                <c:pt idx="170">
                  <c:v>-2449522.5413523968</c:v>
                </c:pt>
                <c:pt idx="171">
                  <c:v>-2543811.829260312</c:v>
                </c:pt>
                <c:pt idx="172">
                  <c:v>-2626440.0365428012</c:v>
                </c:pt>
                <c:pt idx="173">
                  <c:v>-2706121.4022501628</c:v>
                </c:pt>
                <c:pt idx="174">
                  <c:v>-2782889.0916591762</c:v>
                </c:pt>
                <c:pt idx="175">
                  <c:v>-2791700.6282698987</c:v>
                </c:pt>
                <c:pt idx="176">
                  <c:v>-2871410.9820910962</c:v>
                </c:pt>
                <c:pt idx="177">
                  <c:v>-2909231.0171180135</c:v>
                </c:pt>
                <c:pt idx="178">
                  <c:v>-2861808.1274290262</c:v>
                </c:pt>
                <c:pt idx="179">
                  <c:v>-2946071.1690153219</c:v>
                </c:pt>
                <c:pt idx="180">
                  <c:v>-2945091.2858881908</c:v>
                </c:pt>
                <c:pt idx="181">
                  <c:v>-2815515.8721185783</c:v>
                </c:pt>
                <c:pt idx="182">
                  <c:v>-2904406.9770993907</c:v>
                </c:pt>
                <c:pt idx="183">
                  <c:v>-2834289.3967431565</c:v>
                </c:pt>
                <c:pt idx="184">
                  <c:v>-2752694.6522905091</c:v>
                </c:pt>
                <c:pt idx="185">
                  <c:v>-2702979.8722022423</c:v>
                </c:pt>
                <c:pt idx="186">
                  <c:v>-2624379.0475886296</c:v>
                </c:pt>
                <c:pt idx="187">
                  <c:v>-2547240.5101015335</c:v>
                </c:pt>
                <c:pt idx="188">
                  <c:v>-2445504.4557935745</c:v>
                </c:pt>
                <c:pt idx="189">
                  <c:v>-2345170.3881152011</c:v>
                </c:pt>
                <c:pt idx="190">
                  <c:v>-2228846.009272567</c:v>
                </c:pt>
                <c:pt idx="191">
                  <c:v>-2105168.675174043</c:v>
                </c:pt>
                <c:pt idx="192">
                  <c:v>-1978431.4360665828</c:v>
                </c:pt>
                <c:pt idx="193">
                  <c:v>-1839909.5003073956</c:v>
                </c:pt>
                <c:pt idx="194">
                  <c:v>-1693891.3956092193</c:v>
                </c:pt>
                <c:pt idx="195">
                  <c:v>-1548999.402751239</c:v>
                </c:pt>
                <c:pt idx="196">
                  <c:v>-1392161.4094058862</c:v>
                </c:pt>
                <c:pt idx="197">
                  <c:v>-1231996.6813397189</c:v>
                </c:pt>
                <c:pt idx="198">
                  <c:v>-1072781.686148088</c:v>
                </c:pt>
                <c:pt idx="199">
                  <c:v>-910114.83269270579</c:v>
                </c:pt>
                <c:pt idx="200">
                  <c:v>-735256.25421397923</c:v>
                </c:pt>
                <c:pt idx="201">
                  <c:v>-578509.05699602724</c:v>
                </c:pt>
                <c:pt idx="202">
                  <c:v>-400759.41490571294</c:v>
                </c:pt>
                <c:pt idx="203">
                  <c:v>-236650.217357249</c:v>
                </c:pt>
                <c:pt idx="204">
                  <c:v>-68757.50879375264</c:v>
                </c:pt>
                <c:pt idx="205">
                  <c:v>98646.765717858216</c:v>
                </c:pt>
                <c:pt idx="206">
                  <c:v>256953.89300517202</c:v>
                </c:pt>
                <c:pt idx="207">
                  <c:v>423584.81360253564</c:v>
                </c:pt>
                <c:pt idx="208">
                  <c:v>572574.69683887681</c:v>
                </c:pt>
                <c:pt idx="209">
                  <c:v>730021.03448660602</c:v>
                </c:pt>
                <c:pt idx="210">
                  <c:v>874294.25646846369</c:v>
                </c:pt>
                <c:pt idx="211">
                  <c:v>1022812.2882929599</c:v>
                </c:pt>
                <c:pt idx="212">
                  <c:v>1149605.776753156</c:v>
                </c:pt>
                <c:pt idx="213">
                  <c:v>1285104.4591869619</c:v>
                </c:pt>
                <c:pt idx="214">
                  <c:v>1412009.5035771292</c:v>
                </c:pt>
                <c:pt idx="215">
                  <c:v>1526039.919771798</c:v>
                </c:pt>
                <c:pt idx="216">
                  <c:v>1635926.5294674977</c:v>
                </c:pt>
                <c:pt idx="217">
                  <c:v>1737380.8049531407</c:v>
                </c:pt>
                <c:pt idx="218">
                  <c:v>1830450.9866289129</c:v>
                </c:pt>
                <c:pt idx="219">
                  <c:v>1923858.8511064025</c:v>
                </c:pt>
                <c:pt idx="220">
                  <c:v>2000293.5062674878</c:v>
                </c:pt>
                <c:pt idx="221">
                  <c:v>2072811.9893113771</c:v>
                </c:pt>
                <c:pt idx="222">
                  <c:v>2132773.9293055134</c:v>
                </c:pt>
                <c:pt idx="223">
                  <c:v>2193228.8258880209</c:v>
                </c:pt>
                <c:pt idx="224">
                  <c:v>2236853.7268413519</c:v>
                </c:pt>
                <c:pt idx="225">
                  <c:v>2285370.160502112</c:v>
                </c:pt>
                <c:pt idx="226">
                  <c:v>2308434.3177479059</c:v>
                </c:pt>
                <c:pt idx="227">
                  <c:v>2340778.0312305815</c:v>
                </c:pt>
                <c:pt idx="228">
                  <c:v>2356388.2298838343</c:v>
                </c:pt>
                <c:pt idx="229">
                  <c:v>2372637.6138399667</c:v>
                </c:pt>
                <c:pt idx="230">
                  <c:v>2367848.3726235982</c:v>
                </c:pt>
                <c:pt idx="231">
                  <c:v>2372402.003170182</c:v>
                </c:pt>
                <c:pt idx="232">
                  <c:v>2364613.157441807</c:v>
                </c:pt>
                <c:pt idx="233">
                  <c:v>2353167.4317488885</c:v>
                </c:pt>
                <c:pt idx="234">
                  <c:v>2325054.5217768028</c:v>
                </c:pt>
                <c:pt idx="235">
                  <c:v>2310645.3718718113</c:v>
                </c:pt>
                <c:pt idx="236">
                  <c:v>2275230.7620701692</c:v>
                </c:pt>
                <c:pt idx="237">
                  <c:v>2244841.8535882509</c:v>
                </c:pt>
                <c:pt idx="238">
                  <c:v>2206457.7895237906</c:v>
                </c:pt>
                <c:pt idx="239">
                  <c:v>2164412.322959539</c:v>
                </c:pt>
                <c:pt idx="240">
                  <c:v>2118697.9163270849</c:v>
                </c:pt>
                <c:pt idx="241">
                  <c:v>2069305.52455738</c:v>
                </c:pt>
                <c:pt idx="242">
                  <c:v>2020562.8706763412</c:v>
                </c:pt>
                <c:pt idx="243">
                  <c:v>1968119.618967884</c:v>
                </c:pt>
                <c:pt idx="244">
                  <c:v>1911963.7093335092</c:v>
                </c:pt>
                <c:pt idx="245">
                  <c:v>1852081.5741575689</c:v>
                </c:pt>
                <c:pt idx="246">
                  <c:v>1798436.1722366929</c:v>
                </c:pt>
                <c:pt idx="247">
                  <c:v>1736260.783834554</c:v>
                </c:pt>
                <c:pt idx="248">
                  <c:v>1676820.3026843329</c:v>
                </c:pt>
                <c:pt idx="249">
                  <c:v>1614891.0093979244</c:v>
                </c:pt>
                <c:pt idx="250">
                  <c:v>1553926.4895775144</c:v>
                </c:pt>
                <c:pt idx="251">
                  <c:v>1492607.1703884799</c:v>
                </c:pt>
                <c:pt idx="252">
                  <c:v>1431782.7675548997</c:v>
                </c:pt>
                <c:pt idx="253">
                  <c:v>1371001.2126139523</c:v>
                </c:pt>
                <c:pt idx="254">
                  <c:v>1310244.2646642146</c:v>
                </c:pt>
                <c:pt idx="255">
                  <c:v>1250795.014738546</c:v>
                </c:pt>
                <c:pt idx="256">
                  <c:v>1192634.9204329699</c:v>
                </c:pt>
                <c:pt idx="257">
                  <c:v>1134878.0857226236</c:v>
                </c:pt>
                <c:pt idx="258">
                  <c:v>1078374.2263321273</c:v>
                </c:pt>
                <c:pt idx="259">
                  <c:v>1023973.0579864631</c:v>
                </c:pt>
                <c:pt idx="260">
                  <c:v>969921.63254207151</c:v>
                </c:pt>
                <c:pt idx="261">
                  <c:v>917938.22535456822</c:v>
                </c:pt>
                <c:pt idx="262">
                  <c:v>867138.14640943008</c:v>
                </c:pt>
                <c:pt idx="263">
                  <c:v>818806.44650523248</c:v>
                </c:pt>
                <c:pt idx="264">
                  <c:v>771625.51257319667</c:v>
                </c:pt>
                <c:pt idx="265">
                  <c:v>725579.96798559581</c:v>
                </c:pt>
                <c:pt idx="266">
                  <c:v>793883.73123071087</c:v>
                </c:pt>
                <c:pt idx="267">
                  <c:v>217757.62320861183</c:v>
                </c:pt>
                <c:pt idx="268">
                  <c:v>899560.37609090016</c:v>
                </c:pt>
                <c:pt idx="269">
                  <c:v>896846.85358037334</c:v>
                </c:pt>
                <c:pt idx="270">
                  <c:v>26779.710097768268</c:v>
                </c:pt>
                <c:pt idx="271">
                  <c:v>892324.31606292783</c:v>
                </c:pt>
                <c:pt idx="272">
                  <c:v>22558.675081460657</c:v>
                </c:pt>
                <c:pt idx="273">
                  <c:v>888404.78354777757</c:v>
                </c:pt>
                <c:pt idx="274">
                  <c:v>-67824.867279817583</c:v>
                </c:pt>
                <c:pt idx="275">
                  <c:v>581408.96281934623</c:v>
                </c:pt>
                <c:pt idx="276">
                  <c:v>319574.7630213924</c:v>
                </c:pt>
                <c:pt idx="277">
                  <c:v>318233.0768912324</c:v>
                </c:pt>
                <c:pt idx="278">
                  <c:v>316996.91663644748</c:v>
                </c:pt>
                <c:pt idx="279">
                  <c:v>272483.52608342719</c:v>
                </c:pt>
                <c:pt idx="280">
                  <c:v>228075.66140580777</c:v>
                </c:pt>
                <c:pt idx="281">
                  <c:v>227141.00365219318</c:v>
                </c:pt>
                <c:pt idx="282">
                  <c:v>226281.72152387604</c:v>
                </c:pt>
                <c:pt idx="283">
                  <c:v>182115.05884718455</c:v>
                </c:pt>
                <c:pt idx="284">
                  <c:v>224789.28414312116</c:v>
                </c:pt>
                <c:pt idx="285">
                  <c:v>93992.785244616301</c:v>
                </c:pt>
                <c:pt idx="286">
                  <c:v>180185.4428397388</c:v>
                </c:pt>
                <c:pt idx="287">
                  <c:v>179642.7383376373</c:v>
                </c:pt>
                <c:pt idx="288">
                  <c:v>92394.82198845403</c:v>
                </c:pt>
                <c:pt idx="289">
                  <c:v>91972.718486821337</c:v>
                </c:pt>
                <c:pt idx="290">
                  <c:v>134963.52140897038</c:v>
                </c:pt>
                <c:pt idx="291">
                  <c:v>91218.96223391479</c:v>
                </c:pt>
                <c:pt idx="292">
                  <c:v>47519.628434017672</c:v>
                </c:pt>
                <c:pt idx="293">
                  <c:v>133998.71340525473</c:v>
                </c:pt>
                <c:pt idx="294">
                  <c:v>46961.848806868475</c:v>
                </c:pt>
                <c:pt idx="295">
                  <c:v>72765.375635194912</c:v>
                </c:pt>
                <c:pt idx="296">
                  <c:v>55201.221414916618</c:v>
                </c:pt>
                <c:pt idx="297">
                  <c:v>55014.289864194187</c:v>
                </c:pt>
                <c:pt idx="298">
                  <c:v>50507.172846175701</c:v>
                </c:pt>
                <c:pt idx="299">
                  <c:v>41679.870360861561</c:v>
                </c:pt>
                <c:pt idx="300">
                  <c:v>41545.701747842424</c:v>
                </c:pt>
                <c:pt idx="301">
                  <c:v>32748.549512644677</c:v>
                </c:pt>
                <c:pt idx="302">
                  <c:v>36979.79174209819</c:v>
                </c:pt>
                <c:pt idx="303">
                  <c:v>28206.759706991532</c:v>
                </c:pt>
                <c:pt idx="304">
                  <c:v>23784.063389300558</c:v>
                </c:pt>
                <c:pt idx="305">
                  <c:v>-1230052.9618762715</c:v>
                </c:pt>
                <c:pt idx="306">
                  <c:v>1429242.1469428197</c:v>
                </c:pt>
                <c:pt idx="307">
                  <c:v>1453.5003093306123</c:v>
                </c:pt>
                <c:pt idx="308">
                  <c:v>1453.5003053375569</c:v>
                </c:pt>
                <c:pt idx="309">
                  <c:v>1453.5003925553231</c:v>
                </c:pt>
                <c:pt idx="310">
                  <c:v>1453.5005666441275</c:v>
                </c:pt>
                <c:pt idx="311">
                  <c:v>1453.5006107203392</c:v>
                </c:pt>
                <c:pt idx="312">
                  <c:v>1453.5008719063089</c:v>
                </c:pt>
                <c:pt idx="313">
                  <c:v>1453.5009597723051</c:v>
                </c:pt>
                <c:pt idx="314">
                  <c:v>1453.5013082363412</c:v>
                </c:pt>
                <c:pt idx="315">
                  <c:v>1453.5015702665178</c:v>
                </c:pt>
                <c:pt idx="316">
                  <c:v>1453.5017459834353</c:v>
                </c:pt>
                <c:pt idx="317">
                  <c:v>1453.5030068119622</c:v>
                </c:pt>
                <c:pt idx="318">
                  <c:v>1453.5026196987592</c:v>
                </c:pt>
                <c:pt idx="319">
                  <c:v>1453.5039255532308</c:v>
                </c:pt>
                <c:pt idx="320">
                  <c:v>1453.5043646570859</c:v>
                </c:pt>
                <c:pt idx="321">
                  <c:v>1453.506106600388</c:v>
                </c:pt>
                <c:pt idx="322">
                  <c:v>1453.5069823960791</c:v>
                </c:pt>
                <c:pt idx="323">
                  <c:v>1453.5091617849728</c:v>
                </c:pt>
                <c:pt idx="324">
                  <c:v>1453.5104759307633</c:v>
                </c:pt>
                <c:pt idx="325">
                  <c:v>1453.5135285525764</c:v>
                </c:pt>
                <c:pt idx="326">
                  <c:v>1453.5178862751052</c:v>
                </c:pt>
                <c:pt idx="327">
                  <c:v>1453.5170427401815</c:v>
                </c:pt>
                <c:pt idx="328">
                  <c:v>1453.5261834199796</c:v>
                </c:pt>
                <c:pt idx="329">
                  <c:v>1453.5348961515144</c:v>
                </c:pt>
                <c:pt idx="330">
                  <c:v>1453.5306031012724</c:v>
                </c:pt>
                <c:pt idx="331">
                  <c:v>1453.5523517648344</c:v>
                </c:pt>
                <c:pt idx="332">
                  <c:v>1453.5524196028971</c:v>
                </c:pt>
                <c:pt idx="333">
                  <c:v>1453.5698586335795</c:v>
                </c:pt>
                <c:pt idx="334">
                  <c:v>1453.5829774787944</c:v>
                </c:pt>
                <c:pt idx="335">
                  <c:v>1453.6047969954443</c:v>
                </c:pt>
                <c:pt idx="336">
                  <c:v>1453.6223068792144</c:v>
                </c:pt>
                <c:pt idx="337">
                  <c:v>1453.657206045754</c:v>
                </c:pt>
                <c:pt idx="338">
                  <c:v>1453.6661177689396</c:v>
                </c:pt>
                <c:pt idx="339">
                  <c:v>1453.761849274923</c:v>
                </c:pt>
                <c:pt idx="340">
                  <c:v>1453.7188132466254</c:v>
                </c:pt>
                <c:pt idx="341">
                  <c:v>1453.8927814499471</c:v>
                </c:pt>
                <c:pt idx="342">
                  <c:v>1453.8499112480254</c:v>
                </c:pt>
                <c:pt idx="343">
                  <c:v>1454.0240905030973</c:v>
                </c:pt>
                <c:pt idx="344">
                  <c:v>1454.0248593344754</c:v>
                </c:pt>
                <c:pt idx="345">
                  <c:v>1454.2427228482222</c:v>
                </c:pt>
                <c:pt idx="346">
                  <c:v>1454.330618994949</c:v>
                </c:pt>
                <c:pt idx="347">
                  <c:v>1454.5489196873227</c:v>
                </c:pt>
                <c:pt idx="348">
                  <c:v>1454.7241240508988</c:v>
                </c:pt>
                <c:pt idx="349">
                  <c:v>1455.0298384859973</c:v>
                </c:pt>
                <c:pt idx="350">
                  <c:v>1455.3359750245977</c:v>
                </c:pt>
                <c:pt idx="351">
                  <c:v>1455.2521943870117</c:v>
                </c:pt>
                <c:pt idx="352">
                  <c:v>1456.123467540499</c:v>
                </c:pt>
                <c:pt idx="353">
                  <c:v>1456.9953436989886</c:v>
                </c:pt>
                <c:pt idx="354">
                  <c:v>1456.5666416797717</c:v>
                </c:pt>
                <c:pt idx="355">
                  <c:v>1458.3082834792426</c:v>
                </c:pt>
                <c:pt idx="356">
                  <c:v>1458.3156702905212</c:v>
                </c:pt>
                <c:pt idx="357">
                  <c:v>1460.0600256125026</c:v>
                </c:pt>
                <c:pt idx="358">
                  <c:v>1460.5045565130308</c:v>
                </c:pt>
                <c:pt idx="359">
                  <c:v>1145.558711299773</c:v>
                </c:pt>
                <c:pt idx="360">
                  <c:v>1453.5936920007669</c:v>
                </c:pt>
              </c:numCache>
            </c:numRef>
          </c:yVal>
          <c:smooth val="1"/>
          <c:extLst>
            <c:ext xmlns:c16="http://schemas.microsoft.com/office/drawing/2014/chart" uri="{C3380CC4-5D6E-409C-BE32-E72D297353CC}">
              <c16:uniqueId val="{00000004-FC6E-43FC-8D5D-907BDD593D21}"/>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Light)'!$AE$3:$AE$363</c:f>
              <c:numCache>
                <c:formatCode>0.00E+00</c:formatCode>
                <c:ptCount val="361"/>
                <c:pt idx="0">
                  <c:v>1471.1019757021463</c:v>
                </c:pt>
                <c:pt idx="1">
                  <c:v>1476.121678895938</c:v>
                </c:pt>
                <c:pt idx="2">
                  <c:v>1472.3996394801341</c:v>
                </c:pt>
                <c:pt idx="3">
                  <c:v>1491.1726479097797</c:v>
                </c:pt>
                <c:pt idx="4">
                  <c:v>1478.7145944319036</c:v>
                </c:pt>
                <c:pt idx="5">
                  <c:v>1503.7482873631102</c:v>
                </c:pt>
                <c:pt idx="6">
                  <c:v>1497.5524258992994</c:v>
                </c:pt>
                <c:pt idx="7">
                  <c:v>1503.8628583135514</c:v>
                </c:pt>
                <c:pt idx="8">
                  <c:v>1528.9251939823678</c:v>
                </c:pt>
                <c:pt idx="9">
                  <c:v>1529.0111221951995</c:v>
                </c:pt>
                <c:pt idx="10">
                  <c:v>1541.6093743361168</c:v>
                </c:pt>
                <c:pt idx="11">
                  <c:v>1560.4728335161115</c:v>
                </c:pt>
                <c:pt idx="12">
                  <c:v>1585.6045147601947</c:v>
                </c:pt>
                <c:pt idx="13">
                  <c:v>1610.7618237168788</c:v>
                </c:pt>
                <c:pt idx="14">
                  <c:v>1592.2209722131263</c:v>
                </c:pt>
                <c:pt idx="15">
                  <c:v>1642.4360943011145</c:v>
                </c:pt>
                <c:pt idx="16">
                  <c:v>1767.64978433231</c:v>
                </c:pt>
                <c:pt idx="17">
                  <c:v>1643.0240241783827</c:v>
                </c:pt>
                <c:pt idx="18">
                  <c:v>1830.8294841001273</c:v>
                </c:pt>
                <c:pt idx="19">
                  <c:v>1768.7954938367293</c:v>
                </c:pt>
                <c:pt idx="20">
                  <c:v>1894.2654609939332</c:v>
                </c:pt>
                <c:pt idx="21">
                  <c:v>1957.3396348863328</c:v>
                </c:pt>
                <c:pt idx="22">
                  <c:v>2020.5193346541425</c:v>
                </c:pt>
                <c:pt idx="23">
                  <c:v>2083.8196354224292</c:v>
                </c:pt>
                <c:pt idx="24">
                  <c:v>2272.1979500963771</c:v>
                </c:pt>
                <c:pt idx="25">
                  <c:v>2335.7846782407714</c:v>
                </c:pt>
                <c:pt idx="26">
                  <c:v>2399.5673830108999</c:v>
                </c:pt>
                <c:pt idx="27">
                  <c:v>2713.445815092181</c:v>
                </c:pt>
                <c:pt idx="28">
                  <c:v>2965.0792051591934</c:v>
                </c:pt>
                <c:pt idx="29">
                  <c:v>2717.2447466068643</c:v>
                </c:pt>
                <c:pt idx="30">
                  <c:v>3344.3684555169475</c:v>
                </c:pt>
                <c:pt idx="31">
                  <c:v>3347.0819780273678</c:v>
                </c:pt>
                <c:pt idx="32">
                  <c:v>3974.9594431903965</c:v>
                </c:pt>
                <c:pt idx="33">
                  <c:v>3978.5774732044365</c:v>
                </c:pt>
                <c:pt idx="34">
                  <c:v>4607.5101971213207</c:v>
                </c:pt>
                <c:pt idx="35">
                  <c:v>4612.3342371401432</c:v>
                </c:pt>
                <c:pt idx="36">
                  <c:v>5867.3354112131274</c:v>
                </c:pt>
                <c:pt idx="37">
                  <c:v>5873.6669637375689</c:v>
                </c:pt>
                <c:pt idx="38">
                  <c:v>6505.7654639168395</c:v>
                </c:pt>
                <c:pt idx="39">
                  <c:v>7138.9192228502179</c:v>
                </c:pt>
                <c:pt idx="40">
                  <c:v>7773.2789917882892</c:v>
                </c:pt>
                <c:pt idx="41">
                  <c:v>9658.4188997830315</c:v>
                </c:pt>
                <c:pt idx="42">
                  <c:v>9670.9312535814788</c:v>
                </c:pt>
                <c:pt idx="43">
                  <c:v>10934.826751438781</c:v>
                </c:pt>
                <c:pt idx="44">
                  <c:v>13450.105393355081</c:v>
                </c:pt>
                <c:pt idx="45">
                  <c:v>12219.375170626752</c:v>
                </c:pt>
                <c:pt idx="46">
                  <c:v>14115.067666160747</c:v>
                </c:pt>
                <c:pt idx="47">
                  <c:v>20386.304755262045</c:v>
                </c:pt>
                <c:pt idx="48">
                  <c:v>14166.323091359916</c:v>
                </c:pt>
                <c:pt idx="49">
                  <c:v>26692.214631997194</c:v>
                </c:pt>
                <c:pt idx="50">
                  <c:v>20479.770530622711</c:v>
                </c:pt>
                <c:pt idx="51">
                  <c:v>26767.590257288022</c:v>
                </c:pt>
                <c:pt idx="52">
                  <c:v>26812.815632462902</c:v>
                </c:pt>
                <c:pt idx="53">
                  <c:v>39358.304835676267</c:v>
                </c:pt>
                <c:pt idx="54">
                  <c:v>26921.356532881327</c:v>
                </c:pt>
                <c:pt idx="55">
                  <c:v>45729.037750160351</c:v>
                </c:pt>
                <c:pt idx="56">
                  <c:v>45801.398350441719</c:v>
                </c:pt>
                <c:pt idx="57">
                  <c:v>45884.31153825947</c:v>
                </c:pt>
                <c:pt idx="58">
                  <c:v>52224.894202628901</c:v>
                </c:pt>
                <c:pt idx="59">
                  <c:v>64823.146343546541</c:v>
                </c:pt>
                <c:pt idx="60">
                  <c:v>64939.224806494065</c:v>
                </c:pt>
                <c:pt idx="61">
                  <c:v>77564.612172515292</c:v>
                </c:pt>
                <c:pt idx="62">
                  <c:v>96452.191552602162</c:v>
                </c:pt>
                <c:pt idx="63">
                  <c:v>40392.458414673405</c:v>
                </c:pt>
                <c:pt idx="64">
                  <c:v>128039.02641149714</c:v>
                </c:pt>
                <c:pt idx="65">
                  <c:v>128235.00303724904</c:v>
                </c:pt>
                <c:pt idx="66">
                  <c:v>128461.1299131336</c:v>
                </c:pt>
                <c:pt idx="67">
                  <c:v>66246.238149039011</c:v>
                </c:pt>
                <c:pt idx="68">
                  <c:v>191475.00330530206</c:v>
                </c:pt>
                <c:pt idx="69">
                  <c:v>191776.50580645903</c:v>
                </c:pt>
                <c:pt idx="70">
                  <c:v>129652.06479272639</c:v>
                </c:pt>
                <c:pt idx="71">
                  <c:v>192515.18693431988</c:v>
                </c:pt>
                <c:pt idx="72">
                  <c:v>192937.29043594238</c:v>
                </c:pt>
                <c:pt idx="73">
                  <c:v>255875.78820282451</c:v>
                </c:pt>
                <c:pt idx="74">
                  <c:v>256388.34245481712</c:v>
                </c:pt>
                <c:pt idx="75">
                  <c:v>256961.19720700529</c:v>
                </c:pt>
                <c:pt idx="76">
                  <c:v>274898.86624201783</c:v>
                </c:pt>
                <c:pt idx="77">
                  <c:v>332753.4415291067</c:v>
                </c:pt>
                <c:pt idx="78">
                  <c:v>345380.89568078064</c:v>
                </c:pt>
                <c:pt idx="79">
                  <c:v>374204.18145538674</c:v>
                </c:pt>
                <c:pt idx="80">
                  <c:v>404857.794281977</c:v>
                </c:pt>
                <c:pt idx="81">
                  <c:v>437598.37249214016</c:v>
                </c:pt>
                <c:pt idx="82">
                  <c:v>472308.14950762026</c:v>
                </c:pt>
                <c:pt idx="83">
                  <c:v>509494.55284308642</c:v>
                </c:pt>
                <c:pt idx="84">
                  <c:v>547728.85603130481</c:v>
                </c:pt>
                <c:pt idx="85">
                  <c:v>589830.94494442176</c:v>
                </c:pt>
                <c:pt idx="86">
                  <c:v>633248.41105681052</c:v>
                </c:pt>
                <c:pt idx="87">
                  <c:v>678678.25113265996</c:v>
                </c:pt>
                <c:pt idx="88">
                  <c:v>727379.98888360499</c:v>
                </c:pt>
                <c:pt idx="89">
                  <c:v>778114.75351933087</c:v>
                </c:pt>
                <c:pt idx="90">
                  <c:v>830893.85138368688</c:v>
                </c:pt>
                <c:pt idx="91">
                  <c:v>886978.46445210231</c:v>
                </c:pt>
                <c:pt idx="92">
                  <c:v>944506.66850898345</c:v>
                </c:pt>
                <c:pt idx="93">
                  <c:v>1004740.8515396158</c:v>
                </c:pt>
                <c:pt idx="94">
                  <c:v>1068318.9913434284</c:v>
                </c:pt>
                <c:pt idx="95">
                  <c:v>1132756.1102792437</c:v>
                </c:pt>
                <c:pt idx="96">
                  <c:v>1200565.6779744509</c:v>
                </c:pt>
                <c:pt idx="97">
                  <c:v>1270513.044673519</c:v>
                </c:pt>
                <c:pt idx="98">
                  <c:v>1341364.3143777088</c:v>
                </c:pt>
                <c:pt idx="99">
                  <c:v>1416259.0251637986</c:v>
                </c:pt>
                <c:pt idx="100">
                  <c:v>1490840.3255934822</c:v>
                </c:pt>
                <c:pt idx="101">
                  <c:v>1568873.5206915585</c:v>
                </c:pt>
                <c:pt idx="102">
                  <c:v>1648501.3595309607</c:v>
                </c:pt>
                <c:pt idx="103">
                  <c:v>1727867.3449420275</c:v>
                </c:pt>
                <c:pt idx="104">
                  <c:v>1809488.2630783415</c:v>
                </c:pt>
                <c:pt idx="105">
                  <c:v>1892757.1908993933</c:v>
                </c:pt>
                <c:pt idx="106">
                  <c:v>1974568.8108612839</c:v>
                </c:pt>
                <c:pt idx="107">
                  <c:v>2059314.647190734</c:v>
                </c:pt>
                <c:pt idx="108">
                  <c:v>2142015.0965260561</c:v>
                </c:pt>
                <c:pt idx="109">
                  <c:v>2225187.698778349</c:v>
                </c:pt>
                <c:pt idx="110">
                  <c:v>2308225.8324086769</c:v>
                </c:pt>
                <c:pt idx="111">
                  <c:v>2388024.0291224457</c:v>
                </c:pt>
                <c:pt idx="112">
                  <c:v>2475845.0387191121</c:v>
                </c:pt>
                <c:pt idx="113">
                  <c:v>2542969.1583996913</c:v>
                </c:pt>
                <c:pt idx="114">
                  <c:v>2622524.9515828877</c:v>
                </c:pt>
                <c:pt idx="115">
                  <c:v>2702656.6145437532</c:v>
                </c:pt>
                <c:pt idx="116">
                  <c:v>2770886.496141647</c:v>
                </c:pt>
                <c:pt idx="117">
                  <c:v>2827231.1790124988</c:v>
                </c:pt>
                <c:pt idx="118">
                  <c:v>2902939.8152175667</c:v>
                </c:pt>
                <c:pt idx="119">
                  <c:v>2960540.2560048751</c:v>
                </c:pt>
                <c:pt idx="120">
                  <c:v>3000047.5765058715</c:v>
                </c:pt>
                <c:pt idx="121">
                  <c:v>3065202.147525942</c:v>
                </c:pt>
                <c:pt idx="122">
                  <c:v>3087291.7133389246</c:v>
                </c:pt>
                <c:pt idx="123">
                  <c:v>3141293.7367106727</c:v>
                </c:pt>
                <c:pt idx="124">
                  <c:v>3152244.3224899666</c:v>
                </c:pt>
                <c:pt idx="125">
                  <c:v>3182623.684634984</c:v>
                </c:pt>
                <c:pt idx="126">
                  <c:v>3188700.4974173084</c:v>
                </c:pt>
                <c:pt idx="127">
                  <c:v>3195466.2434141976</c:v>
                </c:pt>
                <c:pt idx="128">
                  <c:v>3190423.6738208015</c:v>
                </c:pt>
                <c:pt idx="129">
                  <c:v>3167322.6567290253</c:v>
                </c:pt>
                <c:pt idx="130">
                  <c:v>3151145.6296399031</c:v>
                </c:pt>
                <c:pt idx="131">
                  <c:v>3110646.4555201619</c:v>
                </c:pt>
                <c:pt idx="132">
                  <c:v>3064557.4399683885</c:v>
                </c:pt>
                <c:pt idx="133">
                  <c:v>3006616.3909618771</c:v>
                </c:pt>
                <c:pt idx="134">
                  <c:v>2949300.9596476592</c:v>
                </c:pt>
                <c:pt idx="135">
                  <c:v>2855108.8470254252</c:v>
                </c:pt>
                <c:pt idx="136">
                  <c:v>2773997.3905486856</c:v>
                </c:pt>
                <c:pt idx="137">
                  <c:v>2668455.2461385289</c:v>
                </c:pt>
                <c:pt idx="138">
                  <c:v>2563445.2536464939</c:v>
                </c:pt>
                <c:pt idx="139">
                  <c:v>2427700.1708606575</c:v>
                </c:pt>
                <c:pt idx="140">
                  <c:v>2298671.0413522674</c:v>
                </c:pt>
                <c:pt idx="141">
                  <c:v>2145083.0853528162</c:v>
                </c:pt>
                <c:pt idx="142">
                  <c:v>1998134.1994924196</c:v>
                </c:pt>
                <c:pt idx="143">
                  <c:v>1820297.9645801866</c:v>
                </c:pt>
                <c:pt idx="144">
                  <c:v>1642767.7546995021</c:v>
                </c:pt>
                <c:pt idx="145">
                  <c:v>1452999.5881726961</c:v>
                </c:pt>
                <c:pt idx="146">
                  <c:v>1257190.8339686727</c:v>
                </c:pt>
                <c:pt idx="147">
                  <c:v>1042794.4953710793</c:v>
                </c:pt>
                <c:pt idx="148">
                  <c:v>840991.88637930341</c:v>
                </c:pt>
                <c:pt idx="149">
                  <c:v>601747.27889220649</c:v>
                </c:pt>
                <c:pt idx="150">
                  <c:v>387476.06383081293</c:v>
                </c:pt>
                <c:pt idx="151">
                  <c:v>135642.24927838857</c:v>
                </c:pt>
                <c:pt idx="152">
                  <c:v>-91341.788870838122</c:v>
                </c:pt>
                <c:pt idx="153">
                  <c:v>-349767.94067820348</c:v>
                </c:pt>
                <c:pt idx="154">
                  <c:v>-589721.07904779073</c:v>
                </c:pt>
                <c:pt idx="155">
                  <c:v>-848753.2508801173</c:v>
                </c:pt>
                <c:pt idx="156">
                  <c:v>-1089446.577886496</c:v>
                </c:pt>
                <c:pt idx="157">
                  <c:v>-1355600.2238668737</c:v>
                </c:pt>
                <c:pt idx="158">
                  <c:v>-1603549.1936265915</c:v>
                </c:pt>
                <c:pt idx="159">
                  <c:v>-1852105.6909303169</c:v>
                </c:pt>
                <c:pt idx="160">
                  <c:v>-2095088.9294318461</c:v>
                </c:pt>
                <c:pt idx="161">
                  <c:v>-2345059.4734660299</c:v>
                </c:pt>
                <c:pt idx="162">
                  <c:v>-2583340.7953996714</c:v>
                </c:pt>
                <c:pt idx="163">
                  <c:v>-2809999.2257794598</c:v>
                </c:pt>
                <c:pt idx="164">
                  <c:v>-3031345.1970306644</c:v>
                </c:pt>
                <c:pt idx="165">
                  <c:v>-3253686.126532143</c:v>
                </c:pt>
                <c:pt idx="166">
                  <c:v>-3458339.4566054321</c:v>
                </c:pt>
                <c:pt idx="167">
                  <c:v>-3651611.0971353101</c:v>
                </c:pt>
                <c:pt idx="168">
                  <c:v>-3827308.2016737452</c:v>
                </c:pt>
                <c:pt idx="169">
                  <c:v>-4010470.4932115572</c:v>
                </c:pt>
                <c:pt idx="170">
                  <c:v>-4163662.0032850215</c:v>
                </c:pt>
                <c:pt idx="171">
                  <c:v>-4305672.3229854815</c:v>
                </c:pt>
                <c:pt idx="172">
                  <c:v>-4430295.0382440323</c:v>
                </c:pt>
                <c:pt idx="173">
                  <c:v>-4550062.070655535</c:v>
                </c:pt>
                <c:pt idx="174">
                  <c:v>-4665006.5854974957</c:v>
                </c:pt>
                <c:pt idx="175">
                  <c:v>-4681453.4871944441</c:v>
                </c:pt>
                <c:pt idx="176">
                  <c:v>-4799340.6664489536</c:v>
                </c:pt>
                <c:pt idx="177">
                  <c:v>-4856249.1141921626</c:v>
                </c:pt>
                <c:pt idx="178">
                  <c:v>-4789737.8117868835</c:v>
                </c:pt>
                <c:pt idx="179">
                  <c:v>-4912177.6788054006</c:v>
                </c:pt>
                <c:pt idx="180">
                  <c:v>-4911197.7956789955</c:v>
                </c:pt>
                <c:pt idx="181">
                  <c:v>-4724357.1437597787</c:v>
                </c:pt>
                <c:pt idx="182">
                  <c:v>-4851425.0741735399</c:v>
                </c:pt>
                <c:pt idx="183">
                  <c:v>-4748857.1921993904</c:v>
                </c:pt>
                <c:pt idx="184">
                  <c:v>-4629085.6223137956</c:v>
                </c:pt>
                <c:pt idx="185">
                  <c:v>-4554555.9056938402</c:v>
                </c:pt>
                <c:pt idx="186">
                  <c:v>-4437778.2556483708</c:v>
                </c:pt>
                <c:pt idx="187">
                  <c:v>-4322462.8927276004</c:v>
                </c:pt>
                <c:pt idx="188">
                  <c:v>-4171096.9653573534</c:v>
                </c:pt>
                <c:pt idx="189">
                  <c:v>-4021133.0246163309</c:v>
                </c:pt>
                <c:pt idx="190">
                  <c:v>-3847543.4076244561</c:v>
                </c:pt>
                <c:pt idx="191">
                  <c:v>-3662783.1528328536</c:v>
                </c:pt>
                <c:pt idx="192">
                  <c:v>-3473054.1517622103</c:v>
                </c:pt>
                <c:pt idx="193">
                  <c:v>-3265813.9302229909</c:v>
                </c:pt>
                <c:pt idx="194">
                  <c:v>-3047259.8572031222</c:v>
                </c:pt>
                <c:pt idx="195">
                  <c:v>-2829831.896022724</c:v>
                </c:pt>
                <c:pt idx="196">
                  <c:v>-2594731.4105391931</c:v>
                </c:pt>
                <c:pt idx="197">
                  <c:v>-2354395.34906547</c:v>
                </c:pt>
                <c:pt idx="198">
                  <c:v>-2115009.0204644678</c:v>
                </c:pt>
                <c:pt idx="199">
                  <c:v>-1870261.9923281579</c:v>
                </c:pt>
                <c:pt idx="200">
                  <c:v>-1607596.7153538333</c:v>
                </c:pt>
                <c:pt idx="201">
                  <c:v>-1370678.1847272364</c:v>
                </c:pt>
                <c:pt idx="202">
                  <c:v>-1103213.0028697681</c:v>
                </c:pt>
                <c:pt idx="203">
                  <c:v>-855114.78936900105</c:v>
                </c:pt>
                <c:pt idx="204">
                  <c:v>-601324.2235816454</c:v>
                </c:pt>
                <c:pt idx="205">
                  <c:v>-348022.09184617479</c:v>
                </c:pt>
                <c:pt idx="206">
                  <c:v>-107634.78987847781</c:v>
                </c:pt>
                <c:pt idx="207">
                  <c:v>144893.98794329015</c:v>
                </c:pt>
                <c:pt idx="208">
                  <c:v>372146.36331617471</c:v>
                </c:pt>
                <c:pt idx="209">
                  <c:v>611672.87564483192</c:v>
                </c:pt>
                <c:pt idx="210">
                  <c:v>832299.74849240296</c:v>
                </c:pt>
                <c:pt idx="211">
                  <c:v>1059080.2724545326</c:v>
                </c:pt>
                <c:pt idx="212">
                  <c:v>1254592.0466931257</c:v>
                </c:pt>
                <c:pt idx="213">
                  <c:v>1462626.6974491689</c:v>
                </c:pt>
                <c:pt idx="214">
                  <c:v>1658250.0276197316</c:v>
                </c:pt>
                <c:pt idx="215">
                  <c:v>1835272.2057770384</c:v>
                </c:pt>
                <c:pt idx="216">
                  <c:v>2006241.736165999</c:v>
                </c:pt>
                <c:pt idx="217">
                  <c:v>2164961.249801063</c:v>
                </c:pt>
                <c:pt idx="218">
                  <c:v>2311478.9870824171</c:v>
                </c:pt>
                <c:pt idx="219">
                  <c:v>2458334.4071656698</c:v>
                </c:pt>
                <c:pt idx="220">
                  <c:v>2580581.2528466554</c:v>
                </c:pt>
                <c:pt idx="221">
                  <c:v>2697003.0851381621</c:v>
                </c:pt>
                <c:pt idx="222">
                  <c:v>2795141.8505652463</c:v>
                </c:pt>
                <c:pt idx="223">
                  <c:v>2893773.5725802472</c:v>
                </c:pt>
                <c:pt idx="224">
                  <c:v>2967939.9338798453</c:v>
                </c:pt>
                <c:pt idx="225">
                  <c:v>3048906.6691587018</c:v>
                </c:pt>
                <c:pt idx="226">
                  <c:v>3092968.0803925255</c:v>
                </c:pt>
                <c:pt idx="227">
                  <c:v>3150126.7304064357</c:v>
                </c:pt>
                <c:pt idx="228">
                  <c:v>3182916.5005044239</c:v>
                </c:pt>
                <c:pt idx="229">
                  <c:v>3216345.4559054738</c:v>
                </c:pt>
                <c:pt idx="230">
                  <c:v>3219191.5797755127</c:v>
                </c:pt>
                <c:pt idx="231">
                  <c:v>3235198.2579520713</c:v>
                </c:pt>
                <c:pt idx="232">
                  <c:v>3233135.9360385481</c:v>
                </c:pt>
                <c:pt idx="233">
                  <c:v>3225507.8928889241</c:v>
                </c:pt>
                <c:pt idx="234">
                  <c:v>3193577.3003736348</c:v>
                </c:pt>
                <c:pt idx="235">
                  <c:v>3181076.991740291</c:v>
                </c:pt>
                <c:pt idx="236">
                  <c:v>3138027.0168521041</c:v>
                </c:pt>
                <c:pt idx="237">
                  <c:v>3101911.5845551533</c:v>
                </c:pt>
                <c:pt idx="238">
                  <c:v>3053983.3141321838</c:v>
                </c:pt>
                <c:pt idx="239">
                  <c:v>3000484.7999388645</c:v>
                </c:pt>
                <c:pt idx="240">
                  <c:v>2941408.5044041979</c:v>
                </c:pt>
                <c:pt idx="241">
                  <c:v>2876745.3824617686</c:v>
                </c:pt>
                <c:pt idx="242">
                  <c:v>2812731.9984074142</c:v>
                </c:pt>
                <c:pt idx="243">
                  <c:v>2743109.1752539943</c:v>
                </c:pt>
                <c:pt idx="244">
                  <c:v>2667864.8529036911</c:v>
                </c:pt>
                <c:pt idx="245">
                  <c:v>2586985.4637394934</c:v>
                </c:pt>
                <c:pt idx="246">
                  <c:v>2514824.3014835743</c:v>
                </c:pt>
                <c:pt idx="247">
                  <c:v>2430124.5860761506</c:v>
                </c:pt>
                <c:pt idx="248">
                  <c:v>2349114.1985563776</c:v>
                </c:pt>
                <c:pt idx="249">
                  <c:v>2264278.810010314</c:v>
                </c:pt>
                <c:pt idx="250">
                  <c:v>2180599.079057287</c:v>
                </c:pt>
                <c:pt idx="251">
                  <c:v>2096182.7804814689</c:v>
                </c:pt>
                <c:pt idx="252">
                  <c:v>2012261.3982610141</c:v>
                </c:pt>
                <c:pt idx="253">
                  <c:v>1928191.9798060416</c:v>
                </c:pt>
                <c:pt idx="254">
                  <c:v>1843956.2842150819</c:v>
                </c:pt>
                <c:pt idx="255">
                  <c:v>1761410.0549025845</c:v>
                </c:pt>
                <c:pt idx="256">
                  <c:v>1680534.7494645049</c:v>
                </c:pt>
                <c:pt idx="257">
                  <c:v>1600062.7036216203</c:v>
                </c:pt>
                <c:pt idx="258">
                  <c:v>1521225.4013528659</c:v>
                </c:pt>
                <c:pt idx="259">
                  <c:v>1445254.3266376951</c:v>
                </c:pt>
                <c:pt idx="260">
                  <c:v>1369632.9948237627</c:v>
                </c:pt>
                <c:pt idx="261">
                  <c:v>1296843.2177753353</c:v>
                </c:pt>
                <c:pt idx="262">
                  <c:v>1225618.5372236769</c:v>
                </c:pt>
                <c:pt idx="263">
                  <c:v>1157816.6563487146</c:v>
                </c:pt>
                <c:pt idx="264">
                  <c:v>1091547.3097002844</c:v>
                </c:pt>
                <c:pt idx="265">
                  <c:v>1026795.1206505856</c:v>
                </c:pt>
                <c:pt idx="266">
                  <c:v>1126594.7648777694</c:v>
                </c:pt>
                <c:pt idx="267">
                  <c:v>298310.72487185977</c:v>
                </c:pt>
                <c:pt idx="268">
                  <c:v>1281328.6304191723</c:v>
                </c:pt>
                <c:pt idx="269">
                  <c:v>1278615.1079086226</c:v>
                </c:pt>
                <c:pt idx="270">
                  <c:v>26779.710097768268</c:v>
                </c:pt>
                <c:pt idx="271">
                  <c:v>1274092.5703911826</c:v>
                </c:pt>
                <c:pt idx="272">
                  <c:v>22558.675081454981</c:v>
                </c:pt>
                <c:pt idx="273">
                  <c:v>1270173.0378760239</c:v>
                </c:pt>
                <c:pt idx="274">
                  <c:v>-106001.69271264022</c:v>
                </c:pt>
                <c:pt idx="275">
                  <c:v>829558.32813271624</c:v>
                </c:pt>
                <c:pt idx="276">
                  <c:v>453193.65203627461</c:v>
                </c:pt>
                <c:pt idx="277">
                  <c:v>451851.96590612305</c:v>
                </c:pt>
                <c:pt idx="278">
                  <c:v>450615.80565133248</c:v>
                </c:pt>
                <c:pt idx="279">
                  <c:v>387014.00238190364</c:v>
                </c:pt>
                <c:pt idx="280">
                  <c:v>323517.72498787299</c:v>
                </c:pt>
                <c:pt idx="281">
                  <c:v>322583.06723425549</c:v>
                </c:pt>
                <c:pt idx="282">
                  <c:v>321723.78510593838</c:v>
                </c:pt>
                <c:pt idx="283">
                  <c:v>258468.70971283413</c:v>
                </c:pt>
                <c:pt idx="284">
                  <c:v>320231.34772518638</c:v>
                </c:pt>
                <c:pt idx="285">
                  <c:v>132169.61067744036</c:v>
                </c:pt>
                <c:pt idx="286">
                  <c:v>256539.09370538979</c:v>
                </c:pt>
                <c:pt idx="287">
                  <c:v>255996.38920328545</c:v>
                </c:pt>
                <c:pt idx="288">
                  <c:v>130571.64742128096</c:v>
                </c:pt>
                <c:pt idx="289">
                  <c:v>130149.54391964684</c:v>
                </c:pt>
                <c:pt idx="290">
                  <c:v>192228.75955820721</c:v>
                </c:pt>
                <c:pt idx="291">
                  <c:v>129395.78766674171</c:v>
                </c:pt>
                <c:pt idx="292">
                  <c:v>66608.041150427583</c:v>
                </c:pt>
                <c:pt idx="293">
                  <c:v>191263.95155449549</c:v>
                </c:pt>
                <c:pt idx="294">
                  <c:v>66050.261523280147</c:v>
                </c:pt>
                <c:pt idx="295">
                  <c:v>103306.83598145431</c:v>
                </c:pt>
                <c:pt idx="296">
                  <c:v>78107.316674612041</c:v>
                </c:pt>
                <c:pt idx="297">
                  <c:v>77920.385123889268</c:v>
                </c:pt>
                <c:pt idx="298">
                  <c:v>71504.426834229438</c:v>
                </c:pt>
                <c:pt idx="299">
                  <c:v>58859.441805633141</c:v>
                </c:pt>
                <c:pt idx="300">
                  <c:v>58725.273192613466</c:v>
                </c:pt>
                <c:pt idx="301">
                  <c:v>46110.438414133561</c:v>
                </c:pt>
                <c:pt idx="302">
                  <c:v>52250.521915228419</c:v>
                </c:pt>
                <c:pt idx="303">
                  <c:v>39659.807336838727</c:v>
                </c:pt>
                <c:pt idx="304">
                  <c:v>33328.269747507111</c:v>
                </c:pt>
                <c:pt idx="305">
                  <c:v>-1772163.8813597888</c:v>
                </c:pt>
                <c:pt idx="306">
                  <c:v>2057250.9240873179</c:v>
                </c:pt>
                <c:pt idx="307">
                  <c:v>1453.5004448583425</c:v>
                </c:pt>
                <c:pt idx="308">
                  <c:v>1453.500438956446</c:v>
                </c:pt>
                <c:pt idx="309">
                  <c:v>1453.5005643510374</c:v>
                </c:pt>
                <c:pt idx="310">
                  <c:v>1453.5008147934927</c:v>
                </c:pt>
                <c:pt idx="311">
                  <c:v>1453.5008779581171</c:v>
                </c:pt>
                <c:pt idx="312">
                  <c:v>1453.5012536745633</c:v>
                </c:pt>
                <c:pt idx="313">
                  <c:v>1453.5013797173849</c:v>
                </c:pt>
                <c:pt idx="314">
                  <c:v>1453.5018808887226</c:v>
                </c:pt>
                <c:pt idx="315">
                  <c:v>1453.5022574493755</c:v>
                </c:pt>
                <c:pt idx="316">
                  <c:v>1453.5025095199439</c:v>
                </c:pt>
                <c:pt idx="317">
                  <c:v>1453.5043239124395</c:v>
                </c:pt>
                <c:pt idx="318">
                  <c:v>1453.5037650035222</c:v>
                </c:pt>
                <c:pt idx="319">
                  <c:v>1453.5056435103752</c:v>
                </c:pt>
                <c:pt idx="320">
                  <c:v>1453.5062734983576</c:v>
                </c:pt>
                <c:pt idx="321">
                  <c:v>1453.5087789781683</c:v>
                </c:pt>
                <c:pt idx="322">
                  <c:v>1453.5100365421138</c:v>
                </c:pt>
                <c:pt idx="323">
                  <c:v>1453.5131703516431</c:v>
                </c:pt>
                <c:pt idx="324">
                  <c:v>1453.5150571498152</c:v>
                </c:pt>
                <c:pt idx="325">
                  <c:v>1453.5194459605184</c:v>
                </c:pt>
                <c:pt idx="326">
                  <c:v>1453.5257125243188</c:v>
                </c:pt>
                <c:pt idx="327">
                  <c:v>1453.524487221141</c:v>
                </c:pt>
                <c:pt idx="328">
                  <c:v>1453.5376364676094</c:v>
                </c:pt>
                <c:pt idx="329">
                  <c:v>1453.5501668816876</c:v>
                </c:pt>
                <c:pt idx="330">
                  <c:v>1453.5439649901739</c:v>
                </c:pt>
                <c:pt idx="331">
                  <c:v>1453.5752578600941</c:v>
                </c:pt>
                <c:pt idx="332">
                  <c:v>1453.5753256981568</c:v>
                </c:pt>
                <c:pt idx="333">
                  <c:v>1453.6004000939258</c:v>
                </c:pt>
                <c:pt idx="334">
                  <c:v>1453.6192454629556</c:v>
                </c:pt>
                <c:pt idx="335">
                  <c:v>1453.6506091859637</c:v>
                </c:pt>
                <c:pt idx="336">
                  <c:v>1453.6757544348202</c:v>
                </c:pt>
                <c:pt idx="337">
                  <c:v>1453.7259243315332</c:v>
                </c:pt>
                <c:pt idx="338">
                  <c:v>1453.738653737262</c:v>
                </c:pt>
                <c:pt idx="339">
                  <c:v>1453.8763797512215</c:v>
                </c:pt>
                <c:pt idx="340">
                  <c:v>1453.8142553102075</c:v>
                </c:pt>
                <c:pt idx="341">
                  <c:v>1454.0645771643947</c:v>
                </c:pt>
                <c:pt idx="342">
                  <c:v>1454.0026185497568</c:v>
                </c:pt>
                <c:pt idx="343">
                  <c:v>1454.2531514556943</c:v>
                </c:pt>
                <c:pt idx="344">
                  <c:v>1454.2539202870723</c:v>
                </c:pt>
                <c:pt idx="345">
                  <c:v>1454.5672258644013</c:v>
                </c:pt>
                <c:pt idx="346">
                  <c:v>1454.6932988365606</c:v>
                </c:pt>
                <c:pt idx="347">
                  <c:v>1455.0070415925165</c:v>
                </c:pt>
                <c:pt idx="348">
                  <c:v>1455.2585996069583</c:v>
                </c:pt>
                <c:pt idx="349">
                  <c:v>1455.6979329310718</c:v>
                </c:pt>
                <c:pt idx="350">
                  <c:v>1456.137688358687</c:v>
                </c:pt>
                <c:pt idx="351">
                  <c:v>1456.0157308956684</c:v>
                </c:pt>
                <c:pt idx="352">
                  <c:v>1457.2687723034837</c:v>
                </c:pt>
                <c:pt idx="353">
                  <c:v>1458.5224167163014</c:v>
                </c:pt>
                <c:pt idx="354">
                  <c:v>1457.9028305699208</c:v>
                </c:pt>
                <c:pt idx="355">
                  <c:v>1460.4080088780479</c:v>
                </c:pt>
                <c:pt idx="356">
                  <c:v>1460.4153956893267</c:v>
                </c:pt>
                <c:pt idx="357">
                  <c:v>1462.9232875199646</c:v>
                </c:pt>
                <c:pt idx="358">
                  <c:v>1463.558702547657</c:v>
                </c:pt>
                <c:pt idx="359">
                  <c:v>1010.0309810132435</c:v>
                </c:pt>
                <c:pt idx="360">
                  <c:v>1453.5945875065486</c:v>
                </c:pt>
              </c:numCache>
            </c:numRef>
          </c:yVal>
          <c:smooth val="1"/>
          <c:extLst>
            <c:ext xmlns:c16="http://schemas.microsoft.com/office/drawing/2014/chart" uri="{C3380CC4-5D6E-409C-BE32-E72D297353CC}">
              <c16:uniqueId val="{00000005-FC6E-43FC-8D5D-907BDD593D21}"/>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Exhaust Lightened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Light)'!$Z$3:$Z$363</c:f>
              <c:numCache>
                <c:formatCode>0.00E+00</c:formatCode>
                <c:ptCount val="361"/>
                <c:pt idx="0">
                  <c:v>1454.0260295729497</c:v>
                </c:pt>
                <c:pt idx="1">
                  <c:v>1454.166891015542</c:v>
                </c:pt>
                <c:pt idx="2">
                  <c:v>1454.1039829131375</c:v>
                </c:pt>
                <c:pt idx="3">
                  <c:v>1454.5813347757867</c:v>
                </c:pt>
                <c:pt idx="4">
                  <c:v>1454.3203856759085</c:v>
                </c:pt>
                <c:pt idx="5">
                  <c:v>1454.9598698511186</c:v>
                </c:pt>
                <c:pt idx="6">
                  <c:v>1454.8625605763077</c:v>
                </c:pt>
                <c:pt idx="7">
                  <c:v>1455.074440801561</c:v>
                </c:pt>
                <c:pt idx="8">
                  <c:v>1455.7425677143817</c:v>
                </c:pt>
                <c:pt idx="9">
                  <c:v>1455.8284959272135</c:v>
                </c:pt>
                <c:pt idx="10">
                  <c:v>1456.2296436901329</c:v>
                </c:pt>
                <c:pt idx="11">
                  <c:v>1456.797446303131</c:v>
                </c:pt>
                <c:pt idx="12">
                  <c:v>1457.5349187912195</c:v>
                </c:pt>
                <c:pt idx="13">
                  <c:v>1458.2980189919072</c:v>
                </c:pt>
                <c:pt idx="14">
                  <c:v>1458.0528240551544</c:v>
                </c:pt>
                <c:pt idx="15">
                  <c:v>1459.4795286311451</c:v>
                </c:pt>
                <c:pt idx="16">
                  <c:v>1462.7221748823708</c:v>
                </c:pt>
                <c:pt idx="17">
                  <c:v>1460.0674585084146</c:v>
                </c:pt>
                <c:pt idx="18">
                  <c:v>1464.9163527601952</c:v>
                </c:pt>
                <c:pt idx="19">
                  <c:v>1463.8678843867938</c:v>
                </c:pt>
                <c:pt idx="20">
                  <c:v>1467.3668077640091</c:v>
                </c:pt>
                <c:pt idx="21">
                  <c:v>1469.4554597664257</c:v>
                </c:pt>
                <c:pt idx="22">
                  <c:v>1471.6496376442499</c:v>
                </c:pt>
                <c:pt idx="23">
                  <c:v>1473.9644165225402</c:v>
                </c:pt>
                <c:pt idx="24">
                  <c:v>1479.3861655265316</c:v>
                </c:pt>
                <c:pt idx="25">
                  <c:v>1481.9873717809278</c:v>
                </c:pt>
                <c:pt idx="26">
                  <c:v>1484.7845546610795</c:v>
                </c:pt>
                <c:pt idx="27">
                  <c:v>1493.7353772924034</c:v>
                </c:pt>
                <c:pt idx="28">
                  <c:v>1501.4266797995103</c:v>
                </c:pt>
                <c:pt idx="29">
                  <c:v>1497.5343088070681</c:v>
                </c:pt>
                <c:pt idx="30">
                  <c:v>1514.8027988172717</c:v>
                </c:pt>
                <c:pt idx="31">
                  <c:v>1517.5163213277469</c:v>
                </c:pt>
                <c:pt idx="32">
                  <c:v>1535.538567590859</c:v>
                </c:pt>
                <c:pt idx="33">
                  <c:v>1539.1565976048232</c:v>
                </c:pt>
                <c:pt idx="34">
                  <c:v>1558.2341026220154</c:v>
                </c:pt>
                <c:pt idx="35">
                  <c:v>1563.0581426406336</c:v>
                </c:pt>
                <c:pt idx="36">
                  <c:v>1598.3488789139492</c:v>
                </c:pt>
                <c:pt idx="37">
                  <c:v>1604.6804314383946</c:v>
                </c:pt>
                <c:pt idx="38">
                  <c:v>1626.9237127177967</c:v>
                </c:pt>
                <c:pt idx="39">
                  <c:v>1650.2222527512797</c:v>
                </c:pt>
                <c:pt idx="40">
                  <c:v>1674.7268027894165</c:v>
                </c:pt>
                <c:pt idx="41">
                  <c:v>1730.3010540845753</c:v>
                </c:pt>
                <c:pt idx="42">
                  <c:v>1742.8134078828757</c:v>
                </c:pt>
                <c:pt idx="43">
                  <c:v>1786.9984679405268</c:v>
                </c:pt>
                <c:pt idx="44">
                  <c:v>1862.8562342575269</c:v>
                </c:pt>
                <c:pt idx="45">
                  <c:v>1851.8364493279037</c:v>
                </c:pt>
                <c:pt idx="46">
                  <c:v>1917.9632881638004</c:v>
                </c:pt>
                <c:pt idx="47">
                  <c:v>2090.6481882658268</c:v>
                </c:pt>
                <c:pt idx="48">
                  <c:v>1969.218713361661</c:v>
                </c:pt>
                <c:pt idx="49">
                  <c:v>2298.0058760017064</c:v>
                </c:pt>
                <c:pt idx="50">
                  <c:v>2184.1139636266425</c:v>
                </c:pt>
                <c:pt idx="51">
                  <c:v>2373.3815012926643</c:v>
                </c:pt>
                <c:pt idx="52">
                  <c:v>2418.6068764672777</c:v>
                </c:pt>
                <c:pt idx="53">
                  <c:v>2766.991701682954</c:v>
                </c:pt>
                <c:pt idx="54">
                  <c:v>2527.1477768862842</c:v>
                </c:pt>
                <c:pt idx="55">
                  <c:v>3039.1724271690741</c:v>
                </c:pt>
                <c:pt idx="56">
                  <c:v>3111.5330274484277</c:v>
                </c:pt>
                <c:pt idx="57">
                  <c:v>3194.4462152684787</c:v>
                </c:pt>
                <c:pt idx="58">
                  <c:v>3436.4766906382238</c:v>
                </c:pt>
                <c:pt idx="59">
                  <c:v>3837.6244535575916</c:v>
                </c:pt>
                <c:pt idx="60">
                  <c:v>3953.7029165056965</c:v>
                </c:pt>
                <c:pt idx="61">
                  <c:v>4381.9859045298317</c:v>
                </c:pt>
                <c:pt idx="62">
                  <c:v>4973.908717621096</c:v>
                </c:pt>
                <c:pt idx="63">
                  <c:v>3801.1452806752122</c:v>
                </c:pt>
                <c:pt idx="64">
                  <c:v>6067.9826315215278</c:v>
                </c:pt>
                <c:pt idx="65">
                  <c:v>6263.9592572781003</c:v>
                </c:pt>
                <c:pt idx="66">
                  <c:v>6490.0861331510314</c:v>
                </c:pt>
                <c:pt idx="67">
                  <c:v>5260.7162590514554</c:v>
                </c:pt>
                <c:pt idx="68">
                  <c:v>8518.4376353350872</c:v>
                </c:pt>
                <c:pt idx="69">
                  <c:v>8819.94013649915</c:v>
                </c:pt>
                <c:pt idx="70">
                  <c:v>7681.0210127484988</c:v>
                </c:pt>
                <c:pt idx="71">
                  <c:v>9558.6212643509116</c:v>
                </c:pt>
                <c:pt idx="72">
                  <c:v>9980.724765980196</c:v>
                </c:pt>
                <c:pt idx="73">
                  <c:v>11933.700642873089</c:v>
                </c:pt>
                <c:pt idx="74">
                  <c:v>12446.25489485248</c:v>
                </c:pt>
                <c:pt idx="75">
                  <c:v>13019.109647063218</c:v>
                </c:pt>
                <c:pt idx="76">
                  <c:v>14063.789118532479</c:v>
                </c:pt>
                <c:pt idx="77">
                  <c:v>16116.611876290794</c:v>
                </c:pt>
                <c:pt idx="78">
                  <c:v>17156.816868859059</c:v>
                </c:pt>
                <c:pt idx="79">
                  <c:v>18658.588836751624</c:v>
                </c:pt>
                <c:pt idx="80">
                  <c:v>20283.093243710457</c:v>
                </c:pt>
                <c:pt idx="81">
                  <c:v>22043.026333761343</c:v>
                </c:pt>
                <c:pt idx="82">
                  <c:v>23942.592572431444</c:v>
                </c:pt>
                <c:pt idx="83">
                  <c:v>26001.33529925226</c:v>
                </c:pt>
                <c:pt idx="84">
                  <c:v>28193.19505050173</c:v>
                </c:pt>
                <c:pt idx="85">
                  <c:v>30593.709213218288</c:v>
                </c:pt>
                <c:pt idx="86">
                  <c:v>33150.87565930601</c:v>
                </c:pt>
                <c:pt idx="87">
                  <c:v>35890.850412182983</c:v>
                </c:pt>
                <c:pt idx="88">
                  <c:v>38853.446745633206</c:v>
                </c:pt>
                <c:pt idx="89">
                  <c:v>42019.50430720365</c:v>
                </c:pt>
                <c:pt idx="90">
                  <c:v>45400.329440678994</c:v>
                </c:pt>
                <c:pt idx="91">
                  <c:v>49037.393683614835</c:v>
                </c:pt>
                <c:pt idx="92">
                  <c:v>52898.338477302939</c:v>
                </c:pt>
                <c:pt idx="93">
                  <c:v>57025.841369289657</c:v>
                </c:pt>
                <c:pt idx="94">
                  <c:v>61448.024939635034</c:v>
                </c:pt>
                <c:pt idx="95">
                  <c:v>66119.332423386615</c:v>
                </c:pt>
                <c:pt idx="96">
                  <c:v>71113.812571849368</c:v>
                </c:pt>
                <c:pt idx="97">
                  <c:v>76416.526067585553</c:v>
                </c:pt>
                <c:pt idx="98">
                  <c:v>82013.287349400372</c:v>
                </c:pt>
                <c:pt idx="99">
                  <c:v>87994.358399859877</c:v>
                </c:pt>
                <c:pt idx="100">
                  <c:v>94271.874312768254</c:v>
                </c:pt>
                <c:pt idx="101">
                  <c:v>100952.00879945247</c:v>
                </c:pt>
                <c:pt idx="102">
                  <c:v>108007.07658996509</c:v>
                </c:pt>
                <c:pt idx="103">
                  <c:v>115410.14617063661</c:v>
                </c:pt>
                <c:pt idx="104">
                  <c:v>123238.58282027175</c:v>
                </c:pt>
                <c:pt idx="105">
                  <c:v>131495.31871645333</c:v>
                </c:pt>
                <c:pt idx="106">
                  <c:v>140124.31241048637</c:v>
                </c:pt>
                <c:pt idx="107">
                  <c:v>149248.10159620957</c:v>
                </c:pt>
                <c:pt idx="108">
                  <c:v>158765.92466367583</c:v>
                </c:pt>
                <c:pt idx="109">
                  <c:v>168755.90064796282</c:v>
                </c:pt>
                <c:pt idx="110">
                  <c:v>179221.26322914736</c:v>
                </c:pt>
                <c:pt idx="111">
                  <c:v>190105.82020728508</c:v>
                </c:pt>
                <c:pt idx="112">
                  <c:v>201694.92744121485</c:v>
                </c:pt>
                <c:pt idx="113">
                  <c:v>213322.22220221243</c:v>
                </c:pt>
                <c:pt idx="114">
                  <c:v>225793.94130664467</c:v>
                </c:pt>
                <c:pt idx="115">
                  <c:v>238841.53018830993</c:v>
                </c:pt>
                <c:pt idx="116">
                  <c:v>252184.44208473287</c:v>
                </c:pt>
                <c:pt idx="117">
                  <c:v>265839.25963349547</c:v>
                </c:pt>
                <c:pt idx="118">
                  <c:v>280562.37394716783</c:v>
                </c:pt>
                <c:pt idx="119">
                  <c:v>295472.94941331394</c:v>
                </c:pt>
                <c:pt idx="120">
                  <c:v>310586.06115685299</c:v>
                </c:pt>
                <c:pt idx="121">
                  <c:v>326952.21466554934</c:v>
                </c:pt>
                <c:pt idx="122">
                  <c:v>342943.22828920762</c:v>
                </c:pt>
                <c:pt idx="123">
                  <c:v>360353.93852801831</c:v>
                </c:pt>
                <c:pt idx="124">
                  <c:v>377403.07649441098</c:v>
                </c:pt>
                <c:pt idx="125">
                  <c:v>395585.33426347125</c:v>
                </c:pt>
                <c:pt idx="126">
                  <c:v>413859.25142265286</c:v>
                </c:pt>
                <c:pt idx="127">
                  <c:v>432822.10179695394</c:v>
                </c:pt>
                <c:pt idx="128">
                  <c:v>452173.74096146133</c:v>
                </c:pt>
                <c:pt idx="129">
                  <c:v>471762.5891909874</c:v>
                </c:pt>
                <c:pt idx="130">
                  <c:v>492176.87523573055</c:v>
                </c:pt>
                <c:pt idx="131">
                  <c:v>512663.22300789971</c:v>
                </c:pt>
                <c:pt idx="132">
                  <c:v>533658.28153270134</c:v>
                </c:pt>
                <c:pt idx="133">
                  <c:v>554998.41098492453</c:v>
                </c:pt>
                <c:pt idx="134">
                  <c:v>576964.15812705515</c:v>
                </c:pt>
                <c:pt idx="135">
                  <c:v>598644.53709646489</c:v>
                </c:pt>
                <c:pt idx="136">
                  <c:v>621208.46783067996</c:v>
                </c:pt>
                <c:pt idx="137">
                  <c:v>643735.91939197341</c:v>
                </c:pt>
                <c:pt idx="138">
                  <c:v>666795.52286787727</c:v>
                </c:pt>
                <c:pt idx="139">
                  <c:v>689612.79699565354</c:v>
                </c:pt>
                <c:pt idx="140">
                  <c:v>713047.47221267677</c:v>
                </c:pt>
                <c:pt idx="141">
                  <c:v>736317.52969394345</c:v>
                </c:pt>
                <c:pt idx="142">
                  <c:v>760128.1051266361</c:v>
                </c:pt>
                <c:pt idx="143">
                  <c:v>783544.09244817763</c:v>
                </c:pt>
                <c:pt idx="144">
                  <c:v>807266.10480836837</c:v>
                </c:pt>
                <c:pt idx="145">
                  <c:v>830947.26489454752</c:v>
                </c:pt>
                <c:pt idx="146">
                  <c:v>854686.38949403877</c:v>
                </c:pt>
                <c:pt idx="147">
                  <c:v>878133.58626902592</c:v>
                </c:pt>
                <c:pt idx="148">
                  <c:v>901977.4082695262</c:v>
                </c:pt>
                <c:pt idx="149">
                  <c:v>924970.54490751971</c:v>
                </c:pt>
                <c:pt idx="150">
                  <c:v>948542.86522052169</c:v>
                </c:pt>
                <c:pt idx="151">
                  <c:v>971143.89917072712</c:v>
                </c:pt>
                <c:pt idx="152">
                  <c:v>994200.50077035185</c:v>
                </c:pt>
                <c:pt idx="153">
                  <c:v>1016307.7496567077</c:v>
                </c:pt>
                <c:pt idx="154">
                  <c:v>1038592.3554169503</c:v>
                </c:pt>
                <c:pt idx="155">
                  <c:v>1060093.5842759353</c:v>
                </c:pt>
                <c:pt idx="156">
                  <c:v>1081638.0013959159</c:v>
                </c:pt>
                <c:pt idx="157">
                  <c:v>1102116.3083014763</c:v>
                </c:pt>
                <c:pt idx="158">
                  <c:v>1122503.6348550315</c:v>
                </c:pt>
                <c:pt idx="159">
                  <c:v>1142283.4338687251</c:v>
                </c:pt>
                <c:pt idx="160">
                  <c:v>1161537.9394923658</c:v>
                </c:pt>
                <c:pt idx="161">
                  <c:v>1179903.6917755846</c:v>
                </c:pt>
                <c:pt idx="162">
                  <c:v>1197761.5617806655</c:v>
                </c:pt>
                <c:pt idx="163">
                  <c:v>1215045.2189576076</c:v>
                </c:pt>
                <c:pt idx="164">
                  <c:v>1231542.7830807026</c:v>
                </c:pt>
                <c:pt idx="165">
                  <c:v>1247045.3889501009</c:v>
                </c:pt>
                <c:pt idx="166">
                  <c:v>1261939.937677949</c:v>
                </c:pt>
                <c:pt idx="167">
                  <c:v>1276019.0715764714</c:v>
                </c:pt>
                <c:pt idx="168">
                  <c:v>1289377.0848955561</c:v>
                </c:pt>
                <c:pt idx="169">
                  <c:v>1301368.4634098578</c:v>
                </c:pt>
                <c:pt idx="170">
                  <c:v>1312837.8624319721</c:v>
                </c:pt>
                <c:pt idx="171">
                  <c:v>1323291.3474613905</c:v>
                </c:pt>
                <c:pt idx="172">
                  <c:v>1332836.78036065</c:v>
                </c:pt>
                <c:pt idx="173">
                  <c:v>1341139.3439170544</c:v>
                </c:pt>
                <c:pt idx="174">
                  <c:v>1348165.8728555078</c:v>
                </c:pt>
                <c:pt idx="175">
                  <c:v>1356113.1799134465</c:v>
                </c:pt>
                <c:pt idx="176">
                  <c:v>1360197.0444404446</c:v>
                </c:pt>
                <c:pt idx="177">
                  <c:v>1364274.1185868797</c:v>
                </c:pt>
                <c:pt idx="178">
                  <c:v>1369799.899102547</c:v>
                </c:pt>
                <c:pt idx="179">
                  <c:v>1369331.0758620338</c:v>
                </c:pt>
                <c:pt idx="180">
                  <c:v>1370310.9589908482</c:v>
                </c:pt>
                <c:pt idx="181">
                  <c:v>1374195.0452388497</c:v>
                </c:pt>
                <c:pt idx="182">
                  <c:v>1369098.1586054703</c:v>
                </c:pt>
                <c:pt idx="183">
                  <c:v>1367990.6533666328</c:v>
                </c:pt>
                <c:pt idx="184">
                  <c:v>1365791.1794718453</c:v>
                </c:pt>
                <c:pt idx="185">
                  <c:v>1361039.7176336362</c:v>
                </c:pt>
                <c:pt idx="186">
                  <c:v>1355846.3239023231</c:v>
                </c:pt>
                <c:pt idx="187">
                  <c:v>1349190.6430403334</c:v>
                </c:pt>
                <c:pt idx="188">
                  <c:v>1341994.2134978508</c:v>
                </c:pt>
                <c:pt idx="189">
                  <c:v>1333395.7973249566</c:v>
                </c:pt>
                <c:pt idx="190">
                  <c:v>1324028.8486469318</c:v>
                </c:pt>
                <c:pt idx="191">
                  <c:v>1313635.433388687</c:v>
                </c:pt>
                <c:pt idx="192">
                  <c:v>1302112.2122256034</c:v>
                </c:pt>
                <c:pt idx="193">
                  <c:v>1289804.5549577419</c:v>
                </c:pt>
                <c:pt idx="194">
                  <c:v>1276613.6447978886</c:v>
                </c:pt>
                <c:pt idx="195">
                  <c:v>1262296.6227961406</c:v>
                </c:pt>
                <c:pt idx="196">
                  <c:v>1247356.4685278321</c:v>
                </c:pt>
                <c:pt idx="197">
                  <c:v>1231553.338068119</c:v>
                </c:pt>
                <c:pt idx="198">
                  <c:v>1214800.4747297086</c:v>
                </c:pt>
                <c:pt idx="199">
                  <c:v>1197309.7587379082</c:v>
                </c:pt>
                <c:pt idx="200">
                  <c:v>1179441.6350180444</c:v>
                </c:pt>
                <c:pt idx="201">
                  <c:v>1160220.9737075272</c:v>
                </c:pt>
                <c:pt idx="202">
                  <c:v>1141054.2026820455</c:v>
                </c:pt>
                <c:pt idx="203">
                  <c:v>1120816.1198665509</c:v>
                </c:pt>
                <c:pt idx="204">
                  <c:v>1100171.837149011</c:v>
                </c:pt>
                <c:pt idx="205">
                  <c:v>1079039.1203794898</c:v>
                </c:pt>
                <c:pt idx="206">
                  <c:v>1057188.6782207959</c:v>
                </c:pt>
                <c:pt idx="207">
                  <c:v>1035282.6075359328</c:v>
                </c:pt>
                <c:pt idx="208">
                  <c:v>1012494.343162248</c:v>
                </c:pt>
                <c:pt idx="209">
                  <c:v>989783.11136279511</c:v>
                </c:pt>
                <c:pt idx="210">
                  <c:v>966467.89665022865</c:v>
                </c:pt>
                <c:pt idx="211">
                  <c:v>943207.78086233384</c:v>
                </c:pt>
                <c:pt idx="212">
                  <c:v>919171.67629911634</c:v>
                </c:pt>
                <c:pt idx="213">
                  <c:v>895461.34387368639</c:v>
                </c:pt>
                <c:pt idx="214">
                  <c:v>871536.7952360271</c:v>
                </c:pt>
                <c:pt idx="215">
                  <c:v>847306.75116131094</c:v>
                </c:pt>
                <c:pt idx="216">
                  <c:v>823122.6114999092</c:v>
                </c:pt>
                <c:pt idx="217">
                  <c:v>798885.55946441635</c:v>
                </c:pt>
                <c:pt idx="218">
                  <c:v>774643.83545501938</c:v>
                </c:pt>
                <c:pt idx="219">
                  <c:v>750739.79424691014</c:v>
                </c:pt>
                <c:pt idx="220">
                  <c:v>726621.38739027258</c:v>
                </c:pt>
                <c:pt idx="221">
                  <c:v>702776.51933523943</c:v>
                </c:pt>
                <c:pt idx="222">
                  <c:v>678944.24098197347</c:v>
                </c:pt>
                <c:pt idx="223">
                  <c:v>655604.91921801493</c:v>
                </c:pt>
                <c:pt idx="224">
                  <c:v>632194.44549365283</c:v>
                </c:pt>
                <c:pt idx="225">
                  <c:v>609485.79355887929</c:v>
                </c:pt>
                <c:pt idx="226">
                  <c:v>586463.13071381429</c:v>
                </c:pt>
                <c:pt idx="227">
                  <c:v>564340.60227105464</c:v>
                </c:pt>
                <c:pt idx="228">
                  <c:v>542243.40266816015</c:v>
                </c:pt>
                <c:pt idx="229">
                  <c:v>520785.38836776494</c:v>
                </c:pt>
                <c:pt idx="230">
                  <c:v>499237.30348229833</c:v>
                </c:pt>
                <c:pt idx="231">
                  <c:v>478652.66852446127</c:v>
                </c:pt>
                <c:pt idx="232">
                  <c:v>458294.6900442015</c:v>
                </c:pt>
                <c:pt idx="233">
                  <c:v>438469.54251652374</c:v>
                </c:pt>
                <c:pt idx="234">
                  <c:v>418736.05437894713</c:v>
                </c:pt>
                <c:pt idx="235">
                  <c:v>400137.19355661579</c:v>
                </c:pt>
                <c:pt idx="236">
                  <c:v>381481.42742436117</c:v>
                </c:pt>
                <c:pt idx="237">
                  <c:v>363661.65169474098</c:v>
                </c:pt>
                <c:pt idx="238">
                  <c:v>346226.14221774595</c:v>
                </c:pt>
                <c:pt idx="239">
                  <c:v>329318.94115589903</c:v>
                </c:pt>
                <c:pt idx="240">
                  <c:v>312932.5109465752</c:v>
                </c:pt>
                <c:pt idx="241">
                  <c:v>297057.80651481991</c:v>
                </c:pt>
                <c:pt idx="242">
                  <c:v>281832.83997304866</c:v>
                </c:pt>
                <c:pt idx="243">
                  <c:v>267096.9865212664</c:v>
                </c:pt>
                <c:pt idx="244">
                  <c:v>252838.18605934674</c:v>
                </c:pt>
                <c:pt idx="245">
                  <c:v>239042.87097481079</c:v>
                </c:pt>
                <c:pt idx="246">
                  <c:v>226037.66495258088</c:v>
                </c:pt>
                <c:pt idx="247">
                  <c:v>213300.86537507732</c:v>
                </c:pt>
                <c:pt idx="248">
                  <c:v>201204.11759100613</c:v>
                </c:pt>
                <c:pt idx="249">
                  <c:v>189551.35531280021</c:v>
                </c:pt>
                <c:pt idx="250">
                  <c:v>178444.39540914085</c:v>
                </c:pt>
                <c:pt idx="251">
                  <c:v>167820.57831995955</c:v>
                </c:pt>
                <c:pt idx="252">
                  <c:v>157691.67758644276</c:v>
                </c:pt>
                <c:pt idx="253">
                  <c:v>148024.59583725929</c:v>
                </c:pt>
                <c:pt idx="254">
                  <c:v>138801.09217109665</c:v>
                </c:pt>
                <c:pt idx="255">
                  <c:v>130047.34434539049</c:v>
                </c:pt>
                <c:pt idx="256">
                  <c:v>121744.80995630618</c:v>
                </c:pt>
                <c:pt idx="257">
                  <c:v>113845.53516253261</c:v>
                </c:pt>
                <c:pt idx="258">
                  <c:v>106361.29350524327</c:v>
                </c:pt>
                <c:pt idx="259">
                  <c:v>99303.858525630625</c:v>
                </c:pt>
                <c:pt idx="260">
                  <c:v>92596.166447367083</c:v>
                </c:pt>
                <c:pt idx="261">
                  <c:v>86280.608259138418</c:v>
                </c:pt>
                <c:pt idx="262">
                  <c:v>80310.436129636088</c:v>
                </c:pt>
                <c:pt idx="263">
                  <c:v>74713.787582541248</c:v>
                </c:pt>
                <c:pt idx="264">
                  <c:v>69429.962824034112</c:v>
                </c:pt>
                <c:pt idx="265">
                  <c:v>64443.58522657321</c:v>
                </c:pt>
                <c:pt idx="266">
                  <c:v>63617.118335313586</c:v>
                </c:pt>
                <c:pt idx="267">
                  <c:v>40951.82249614942</c:v>
                </c:pt>
                <c:pt idx="268">
                  <c:v>61618.192619340873</c:v>
                </c:pt>
                <c:pt idx="269">
                  <c:v>58904.670108861705</c:v>
                </c:pt>
                <c:pt idx="270">
                  <c:v>26779.710097768268</c:v>
                </c:pt>
                <c:pt idx="271">
                  <c:v>54382.132591403584</c:v>
                </c:pt>
                <c:pt idx="272">
                  <c:v>22558.675081472811</c:v>
                </c:pt>
                <c:pt idx="273">
                  <c:v>50462.600076273535</c:v>
                </c:pt>
                <c:pt idx="274">
                  <c:v>15969.351067328747</c:v>
                </c:pt>
                <c:pt idx="275">
                  <c:v>36746.543562846215</c:v>
                </c:pt>
                <c:pt idx="276">
                  <c:v>26294.998806375024</c:v>
                </c:pt>
                <c:pt idx="277">
                  <c:v>24953.312676195637</c:v>
                </c:pt>
                <c:pt idx="278">
                  <c:v>23717.152421424114</c:v>
                </c:pt>
                <c:pt idx="279">
                  <c:v>21100.87104197</c:v>
                </c:pt>
                <c:pt idx="280">
                  <c:v>18590.115537923506</c:v>
                </c:pt>
                <c:pt idx="281">
                  <c:v>17655.45778431564</c:v>
                </c:pt>
                <c:pt idx="282">
                  <c:v>16796.175655998253</c:v>
                </c:pt>
                <c:pt idx="283">
                  <c:v>14526.622152882886</c:v>
                </c:pt>
                <c:pt idx="284">
                  <c:v>15303.738275237283</c:v>
                </c:pt>
                <c:pt idx="285">
                  <c:v>10198.566897466757</c:v>
                </c:pt>
                <c:pt idx="286">
                  <c:v>12597.006145434309</c:v>
                </c:pt>
                <c:pt idx="287">
                  <c:v>12054.301643338964</c:v>
                </c:pt>
                <c:pt idx="288">
                  <c:v>8600.6036412982321</c:v>
                </c:pt>
                <c:pt idx="289">
                  <c:v>8178.5001396692569</c:v>
                </c:pt>
                <c:pt idx="290">
                  <c:v>9272.1938882448267</c:v>
                </c:pt>
                <c:pt idx="291">
                  <c:v>7424.7438867591773</c:v>
                </c:pt>
                <c:pt idx="292">
                  <c:v>5622.5192604479898</c:v>
                </c:pt>
                <c:pt idx="293">
                  <c:v>8307.3858845205068</c:v>
                </c:pt>
                <c:pt idx="294">
                  <c:v>5064.7396332947901</c:v>
                </c:pt>
                <c:pt idx="295">
                  <c:v>5730.0009574752112</c:v>
                </c:pt>
                <c:pt idx="296">
                  <c:v>4924.6904066248353</c:v>
                </c:pt>
                <c:pt idx="297">
                  <c:v>4737.7588559032429</c:v>
                </c:pt>
                <c:pt idx="298">
                  <c:v>4420.352755242553</c:v>
                </c:pt>
                <c:pt idx="299">
                  <c:v>3972.4721046427785</c:v>
                </c:pt>
                <c:pt idx="300">
                  <c:v>3838.3034916247925</c:v>
                </c:pt>
                <c:pt idx="301">
                  <c:v>3420.5730911414412</c:v>
                </c:pt>
                <c:pt idx="302">
                  <c:v>3462.1044032371092</c:v>
                </c:pt>
                <c:pt idx="303">
                  <c:v>3068.4942028469009</c:v>
                </c:pt>
                <c:pt idx="304">
                  <c:v>2835.5088025120581</c:v>
                </c:pt>
                <c:pt idx="305">
                  <c:v>-40175.064995955501</c:v>
                </c:pt>
                <c:pt idx="306">
                  <c:v>50827.257821969135</c:v>
                </c:pt>
                <c:pt idx="307">
                  <c:v>1453.5000118611372</c:v>
                </c:pt>
                <c:pt idx="308">
                  <c:v>1453.5000120577927</c:v>
                </c:pt>
                <c:pt idx="309">
                  <c:v>1453.5000154813404</c:v>
                </c:pt>
                <c:pt idx="310">
                  <c:v>1453.5000219817082</c:v>
                </c:pt>
                <c:pt idx="311">
                  <c:v>1453.5000241608107</c:v>
                </c:pt>
                <c:pt idx="312">
                  <c:v>1453.5000339641254</c:v>
                </c:pt>
                <c:pt idx="313">
                  <c:v>1453.5000380359033</c:v>
                </c:pt>
                <c:pt idx="314">
                  <c:v>1453.5000513230659</c:v>
                </c:pt>
                <c:pt idx="315">
                  <c:v>1453.5000619705875</c:v>
                </c:pt>
                <c:pt idx="316">
                  <c:v>1453.5000700990684</c:v>
                </c:pt>
                <c:pt idx="317">
                  <c:v>1453.5001159114292</c:v>
                </c:pt>
                <c:pt idx="318">
                  <c:v>1453.5001058722087</c:v>
                </c:pt>
                <c:pt idx="319">
                  <c:v>1453.5001548134051</c:v>
                </c:pt>
                <c:pt idx="320">
                  <c:v>1453.5001749461687</c:v>
                </c:pt>
                <c:pt idx="321">
                  <c:v>1453.5002410051038</c:v>
                </c:pt>
                <c:pt idx="322">
                  <c:v>1453.5002788586114</c:v>
                </c:pt>
                <c:pt idx="323">
                  <c:v>1453.5003633920462</c:v>
                </c:pt>
                <c:pt idx="324">
                  <c:v>1453.5004206245615</c:v>
                </c:pt>
                <c:pt idx="325">
                  <c:v>1453.5005404487326</c:v>
                </c:pt>
                <c:pt idx="326">
                  <c:v>1453.500708460344</c:v>
                </c:pt>
                <c:pt idx="327">
                  <c:v>1453.5007028676039</c:v>
                </c:pt>
                <c:pt idx="328">
                  <c:v>1453.5010451544754</c:v>
                </c:pt>
                <c:pt idx="329">
                  <c:v>1453.5013784641756</c:v>
                </c:pt>
                <c:pt idx="330">
                  <c:v>1453.501275124851</c:v>
                </c:pt>
                <c:pt idx="331">
                  <c:v>1453.5020752338262</c:v>
                </c:pt>
                <c:pt idx="332">
                  <c:v>1453.5021430718889</c:v>
                </c:pt>
                <c:pt idx="333">
                  <c:v>1453.5028232589018</c:v>
                </c:pt>
                <c:pt idx="334">
                  <c:v>1453.5033729713646</c:v>
                </c:pt>
                <c:pt idx="335">
                  <c:v>1453.5042439334277</c:v>
                </c:pt>
                <c:pt idx="336">
                  <c:v>1453.5049949735283</c:v>
                </c:pt>
                <c:pt idx="337">
                  <c:v>1453.5063764527292</c:v>
                </c:pt>
                <c:pt idx="338">
                  <c:v>1453.5069087540801</c:v>
                </c:pt>
                <c:pt idx="339">
                  <c:v>1453.5104666198815</c:v>
                </c:pt>
                <c:pt idx="340">
                  <c:v>1453.5093277007575</c:v>
                </c:pt>
                <c:pt idx="341">
                  <c:v>1453.5157074673848</c:v>
                </c:pt>
                <c:pt idx="342">
                  <c:v>1453.5147343746369</c:v>
                </c:pt>
                <c:pt idx="343">
                  <c:v>1453.5213251930145</c:v>
                </c:pt>
                <c:pt idx="344">
                  <c:v>1453.5220940243926</c:v>
                </c:pt>
                <c:pt idx="345">
                  <c:v>1453.5304719922715</c:v>
                </c:pt>
                <c:pt idx="346">
                  <c:v>1453.5345739206509</c:v>
                </c:pt>
                <c:pt idx="347">
                  <c:v>1453.5433890671568</c:v>
                </c:pt>
                <c:pt idx="348">
                  <c:v>1453.5510049940385</c:v>
                </c:pt>
                <c:pt idx="349">
                  <c:v>1453.5634396649223</c:v>
                </c:pt>
                <c:pt idx="350">
                  <c:v>1453.5762964393075</c:v>
                </c:pt>
                <c:pt idx="351">
                  <c:v>1453.5763100200688</c:v>
                </c:pt>
                <c:pt idx="352">
                  <c:v>1453.6096409900842</c:v>
                </c:pt>
                <c:pt idx="353">
                  <c:v>1453.6435749651025</c:v>
                </c:pt>
                <c:pt idx="354">
                  <c:v>1453.6338440376214</c:v>
                </c:pt>
                <c:pt idx="355">
                  <c:v>1453.6996014701492</c:v>
                </c:pt>
                <c:pt idx="356">
                  <c:v>1453.7069882814278</c:v>
                </c:pt>
                <c:pt idx="357">
                  <c:v>1453.7754592364663</c:v>
                </c:pt>
                <c:pt idx="358">
                  <c:v>1453.8010190452587</c:v>
                </c:pt>
                <c:pt idx="359">
                  <c:v>1443.0281864321614</c:v>
                </c:pt>
                <c:pt idx="360">
                  <c:v>1453.5917264573736</c:v>
                </c:pt>
              </c:numCache>
            </c:numRef>
          </c:yVal>
          <c:smooth val="1"/>
          <c:extLst>
            <c:ext xmlns:c16="http://schemas.microsoft.com/office/drawing/2014/chart" uri="{C3380CC4-5D6E-409C-BE32-E72D297353CC}">
              <c16:uniqueId val="{00000000-ED4A-4C94-92A8-CCA0429BF7A7}"/>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Light)'!$AA$3:$AA$363</c:f>
              <c:numCache>
                <c:formatCode>0.00E+00</c:formatCode>
                <c:ptCount val="361"/>
                <c:pt idx="0">
                  <c:v>1455.2959827356096</c:v>
                </c:pt>
                <c:pt idx="1">
                  <c:v>1455.7976204932393</c:v>
                </c:pt>
                <c:pt idx="2">
                  <c:v>1455.47272297584</c:v>
                </c:pt>
                <c:pt idx="3">
                  <c:v>1457.2916796760867</c:v>
                </c:pt>
                <c:pt idx="4">
                  <c:v>1456.14838745119</c:v>
                </c:pt>
                <c:pt idx="5">
                  <c:v>1458.5766780765307</c:v>
                </c:pt>
                <c:pt idx="6">
                  <c:v>1458.0457348017394</c:v>
                </c:pt>
                <c:pt idx="7">
                  <c:v>1458.7138617145602</c:v>
                </c:pt>
                <c:pt idx="8">
                  <c:v>1461.1768251275344</c:v>
                </c:pt>
                <c:pt idx="9">
                  <c:v>1461.2808434904362</c:v>
                </c:pt>
                <c:pt idx="10">
                  <c:v>1462.5914696034786</c:v>
                </c:pt>
                <c:pt idx="11">
                  <c:v>1464.5174596916386</c:v>
                </c:pt>
                <c:pt idx="12">
                  <c:v>1467.0633362924332</c:v>
                </c:pt>
                <c:pt idx="13">
                  <c:v>1469.6408706558498</c:v>
                </c:pt>
                <c:pt idx="14">
                  <c:v>1468.096281231662</c:v>
                </c:pt>
                <c:pt idx="15">
                  <c:v>1473.1217038829957</c:v>
                </c:pt>
                <c:pt idx="16">
                  <c:v>1485.3234575099295</c:v>
                </c:pt>
                <c:pt idx="17">
                  <c:v>1473.8302347607303</c:v>
                </c:pt>
                <c:pt idx="18">
                  <c:v>1492.0951773884876</c:v>
                </c:pt>
                <c:pt idx="19">
                  <c:v>1486.6802187651676</c:v>
                </c:pt>
                <c:pt idx="20">
                  <c:v>1499.1683997682089</c:v>
                </c:pt>
                <c:pt idx="21">
                  <c:v>1505.819518646301</c:v>
                </c:pt>
                <c:pt idx="22">
                  <c:v>1512.5912385248571</c:v>
                </c:pt>
                <c:pt idx="23">
                  <c:v>1519.4986345289401</c:v>
                </c:pt>
                <c:pt idx="24">
                  <c:v>1538.4419577843139</c:v>
                </c:pt>
                <c:pt idx="25">
                  <c:v>1545.6960816647361</c:v>
                </c:pt>
                <c:pt idx="26">
                  <c:v>1553.1612572959684</c:v>
                </c:pt>
                <c:pt idx="27">
                  <c:v>1584.6229118045037</c:v>
                </c:pt>
                <c:pt idx="28">
                  <c:v>1610.4434808138431</c:v>
                </c:pt>
                <c:pt idx="29">
                  <c:v>1589.0851488217281</c:v>
                </c:pt>
                <c:pt idx="30">
                  <c:v>1651.2245513357711</c:v>
                </c:pt>
                <c:pt idx="31">
                  <c:v>1654.3903275979931</c:v>
                </c:pt>
                <c:pt idx="32">
                  <c:v>1717.4342376155246</c:v>
                </c:pt>
                <c:pt idx="33">
                  <c:v>1721.6552726318073</c:v>
                </c:pt>
                <c:pt idx="34">
                  <c:v>1785.9051926540203</c:v>
                </c:pt>
                <c:pt idx="35">
                  <c:v>1791.482988925535</c:v>
                </c:pt>
                <c:pt idx="36">
                  <c:v>1916.6663014571113</c:v>
                </c:pt>
                <c:pt idx="37">
                  <c:v>1924.0531127356408</c:v>
                </c:pt>
                <c:pt idx="38">
                  <c:v>1991.9210627717739</c:v>
                </c:pt>
                <c:pt idx="39">
                  <c:v>2060.995022812594</c:v>
                </c:pt>
                <c:pt idx="40">
                  <c:v>2131.4257441086438</c:v>
                </c:pt>
                <c:pt idx="41">
                  <c:v>2322.215737917651</c:v>
                </c:pt>
                <c:pt idx="42">
                  <c:v>2336.6878579735107</c:v>
                </c:pt>
                <c:pt idx="43">
                  <c:v>2471.9715042940779</c:v>
                </c:pt>
                <c:pt idx="44">
                  <c:v>2728.3681793805085</c:v>
                </c:pt>
                <c:pt idx="45">
                  <c:v>2631.0738482065863</c:v>
                </c:pt>
                <c:pt idx="46">
                  <c:v>2833.4716883104079</c:v>
                </c:pt>
                <c:pt idx="47">
                  <c:v>3454.8657134508148</c:v>
                </c:pt>
                <c:pt idx="48">
                  <c:v>2892.2646760373541</c:v>
                </c:pt>
                <c:pt idx="49">
                  <c:v>4115.4550637425455</c:v>
                </c:pt>
                <c:pt idx="50">
                  <c:v>3561.899101364018</c:v>
                </c:pt>
                <c:pt idx="51">
                  <c:v>4201.3832765741809</c:v>
                </c:pt>
                <c:pt idx="52">
                  <c:v>4252.6387017721545</c:v>
                </c:pt>
                <c:pt idx="53">
                  <c:v>5498.4417770645459</c:v>
                </c:pt>
                <c:pt idx="54">
                  <c:v>4376.2547272493575</c:v>
                </c:pt>
                <c:pt idx="55">
                  <c:v>6231.3917276356133</c:v>
                </c:pt>
                <c:pt idx="56">
                  <c:v>6314.3049154557511</c:v>
                </c:pt>
                <c:pt idx="57">
                  <c:v>6407.7706908164691</c:v>
                </c:pt>
                <c:pt idx="58">
                  <c:v>7106.047853753751</c:v>
                </c:pt>
                <c:pt idx="59">
                  <c:v>8410.6439167731351</c:v>
                </c:pt>
                <c:pt idx="60">
                  <c:v>8541.7975047794353</c:v>
                </c:pt>
                <c:pt idx="61">
                  <c:v>9876.5438179152716</c:v>
                </c:pt>
                <c:pt idx="62">
                  <c:v>11823.639081156678</c:v>
                </c:pt>
                <c:pt idx="63">
                  <c:v>6662.2414315574479</c:v>
                </c:pt>
                <c:pt idx="64">
                  <c:v>15177.841257812761</c:v>
                </c:pt>
                <c:pt idx="65">
                  <c:v>15403.968133685816</c:v>
                </c:pt>
                <c:pt idx="66">
                  <c:v>15660.245259675135</c:v>
                </c:pt>
                <c:pt idx="67">
                  <c:v>10004.084635425261</c:v>
                </c:pt>
                <c:pt idx="68">
                  <c:v>22190.763137300844</c:v>
                </c:pt>
                <c:pt idx="69">
                  <c:v>22537.491013639963</c:v>
                </c:pt>
                <c:pt idx="70">
                  <c:v>16986.856264796457</c:v>
                </c:pt>
                <c:pt idx="71">
                  <c:v>23351.547766783257</c:v>
                </c:pt>
                <c:pt idx="72">
                  <c:v>23818.876643586569</c:v>
                </c:pt>
                <c:pt idx="73">
                  <c:v>30274.018895920552</c:v>
                </c:pt>
                <c:pt idx="74">
                  <c:v>30846.873648134966</c:v>
                </c:pt>
                <c:pt idx="75">
                  <c:v>31480.028900576432</c:v>
                </c:pt>
                <c:pt idx="76">
                  <c:v>33819.581529353629</c:v>
                </c:pt>
                <c:pt idx="77">
                  <c:v>40014.981612229836</c:v>
                </c:pt>
                <c:pt idx="78">
                  <c:v>41980.275444152358</c:v>
                </c:pt>
                <c:pt idx="79">
                  <c:v>45559.891303226723</c:v>
                </c:pt>
                <c:pt idx="80">
                  <c:v>49393.787605402576</c:v>
                </c:pt>
                <c:pt idx="81">
                  <c:v>53512.910462206535</c:v>
                </c:pt>
                <c:pt idx="82">
                  <c:v>57913.03286116595</c:v>
                </c:pt>
                <c:pt idx="83">
                  <c:v>62649.805923569904</c:v>
                </c:pt>
                <c:pt idx="84">
                  <c:v>67595.233397438467</c:v>
                </c:pt>
                <c:pt idx="85">
                  <c:v>73025.641141700617</c:v>
                </c:pt>
                <c:pt idx="86">
                  <c:v>78707.19695474804</c:v>
                </c:pt>
                <c:pt idx="87">
                  <c:v>84715.36963839049</c:v>
                </c:pt>
                <c:pt idx="88">
                  <c:v>91179.563540148738</c:v>
                </c:pt>
                <c:pt idx="89">
                  <c:v>97992.233243841372</c:v>
                </c:pt>
                <c:pt idx="90">
                  <c:v>105165.13734697792</c:v>
                </c:pt>
                <c:pt idx="91">
                  <c:v>112829.33846089632</c:v>
                </c:pt>
                <c:pt idx="92">
                  <c:v>120819.52355312527</c:v>
                </c:pt>
                <c:pt idx="93">
                  <c:v>129267.81049370101</c:v>
                </c:pt>
                <c:pt idx="94">
                  <c:v>138247.49427771239</c:v>
                </c:pt>
                <c:pt idx="95">
                  <c:v>147535.49425644206</c:v>
                </c:pt>
                <c:pt idx="96">
                  <c:v>157384.28757244098</c:v>
                </c:pt>
                <c:pt idx="97">
                  <c:v>167690.54984454007</c:v>
                </c:pt>
                <c:pt idx="98">
                  <c:v>178351.40894528211</c:v>
                </c:pt>
                <c:pt idx="99">
                  <c:v>189680.1246584967</c:v>
                </c:pt>
                <c:pt idx="100">
                  <c:v>201277.75071546738</c:v>
                </c:pt>
                <c:pt idx="101">
                  <c:v>213517.72653630399</c:v>
                </c:pt>
                <c:pt idx="102">
                  <c:v>226239.41237727445</c:v>
                </c:pt>
                <c:pt idx="103">
                  <c:v>239282.46999724727</c:v>
                </c:pt>
                <c:pt idx="104">
                  <c:v>252902.39156373337</c:v>
                </c:pt>
                <c:pt idx="105">
                  <c:v>267057.99209810945</c:v>
                </c:pt>
                <c:pt idx="106">
                  <c:v>281470.68460413581</c:v>
                </c:pt>
                <c:pt idx="107">
                  <c:v>296574.54039195052</c:v>
                </c:pt>
                <c:pt idx="108">
                  <c:v>311912.84557655809</c:v>
                </c:pt>
                <c:pt idx="109">
                  <c:v>327741.39382805018</c:v>
                </c:pt>
                <c:pt idx="110">
                  <c:v>344018.84941652499</c:v>
                </c:pt>
                <c:pt idx="111">
                  <c:v>360466.02234074473</c:v>
                </c:pt>
                <c:pt idx="112">
                  <c:v>378169.61333210347</c:v>
                </c:pt>
                <c:pt idx="113">
                  <c:v>394414.87581676431</c:v>
                </c:pt>
                <c:pt idx="114">
                  <c:v>412365.09979870613</c:v>
                </c:pt>
                <c:pt idx="115">
                  <c:v>430907.7761954749</c:v>
                </c:pt>
                <c:pt idx="116">
                  <c:v>448870.97004447738</c:v>
                </c:pt>
                <c:pt idx="117">
                  <c:v>466268.24895833794</c:v>
                </c:pt>
                <c:pt idx="118">
                  <c:v>486081.45952466701</c:v>
                </c:pt>
                <c:pt idx="119">
                  <c:v>504760.1240686177</c:v>
                </c:pt>
                <c:pt idx="120">
                  <c:v>522314.7951771724</c:v>
                </c:pt>
                <c:pt idx="121">
                  <c:v>542911.31450125133</c:v>
                </c:pt>
                <c:pt idx="122">
                  <c:v>560024.89534002473</c:v>
                </c:pt>
                <c:pt idx="123">
                  <c:v>580788.15080657462</c:v>
                </c:pt>
                <c:pt idx="124">
                  <c:v>598079.02037563059</c:v>
                </c:pt>
                <c:pt idx="125">
                  <c:v>617838.58453489118</c:v>
                </c:pt>
                <c:pt idx="126">
                  <c:v>635910.04670920386</c:v>
                </c:pt>
                <c:pt idx="127">
                  <c:v>654667.42707350524</c:v>
                </c:pt>
                <c:pt idx="128">
                  <c:v>672919.19300317625</c:v>
                </c:pt>
                <c:pt idx="129">
                  <c:v>690065.05564748927</c:v>
                </c:pt>
                <c:pt idx="130">
                  <c:v>708471.49761979189</c:v>
                </c:pt>
                <c:pt idx="131">
                  <c:v>725158.17984404671</c:v>
                </c:pt>
                <c:pt idx="132">
                  <c:v>741892.80359616014</c:v>
                </c:pt>
                <c:pt idx="133">
                  <c:v>758064.52743796003</c:v>
                </c:pt>
                <c:pt idx="134">
                  <c:v>774842.27130706725</c:v>
                </c:pt>
                <c:pt idx="135">
                  <c:v>788640.88474069827</c:v>
                </c:pt>
                <c:pt idx="136">
                  <c:v>804185.79540164722</c:v>
                </c:pt>
                <c:pt idx="137">
                  <c:v>817885.82277685264</c:v>
                </c:pt>
                <c:pt idx="138">
                  <c:v>832086.34430421283</c:v>
                </c:pt>
                <c:pt idx="139">
                  <c:v>843784.40822064574</c:v>
                </c:pt>
                <c:pt idx="140">
                  <c:v>856506.37200098496</c:v>
                </c:pt>
                <c:pt idx="141">
                  <c:v>867243.25383317634</c:v>
                </c:pt>
                <c:pt idx="142">
                  <c:v>878922.62985386443</c:v>
                </c:pt>
                <c:pt idx="143">
                  <c:v>887936.73691325134</c:v>
                </c:pt>
                <c:pt idx="144">
                  <c:v>897207.12109850044</c:v>
                </c:pt>
                <c:pt idx="145">
                  <c:v>905495.51689704065</c:v>
                </c:pt>
                <c:pt idx="146">
                  <c:v>913343.42017123546</c:v>
                </c:pt>
                <c:pt idx="147">
                  <c:v>919508.04287042341</c:v>
                </c:pt>
                <c:pt idx="148">
                  <c:v>926901.88600778393</c:v>
                </c:pt>
                <c:pt idx="149">
                  <c:v>930715.10121943173</c:v>
                </c:pt>
                <c:pt idx="150">
                  <c:v>936825.45346853777</c:v>
                </c:pt>
                <c:pt idx="151">
                  <c:v>939231.56176715461</c:v>
                </c:pt>
                <c:pt idx="152">
                  <c:v>943808.17605229456</c:v>
                </c:pt>
                <c:pt idx="153">
                  <c:v>945145.15911151178</c:v>
                </c:pt>
                <c:pt idx="154">
                  <c:v>947927.23576911574</c:v>
                </c:pt>
                <c:pt idx="155">
                  <c:v>948524.03018784779</c:v>
                </c:pt>
                <c:pt idx="156">
                  <c:v>950431.74959245825</c:v>
                </c:pt>
                <c:pt idx="157">
                  <c:v>949425.75934460352</c:v>
                </c:pt>
                <c:pt idx="158">
                  <c:v>949595.01795716677</c:v>
                </c:pt>
                <c:pt idx="159">
                  <c:v>949090.4184795646</c:v>
                </c:pt>
                <c:pt idx="160">
                  <c:v>948439.88916179957</c:v>
                </c:pt>
                <c:pt idx="161">
                  <c:v>946390.08936566906</c:v>
                </c:pt>
                <c:pt idx="162">
                  <c:v>944657.46494105319</c:v>
                </c:pt>
                <c:pt idx="163">
                  <c:v>943178.70036372682</c:v>
                </c:pt>
                <c:pt idx="164">
                  <c:v>941299.23633160698</c:v>
                </c:pt>
                <c:pt idx="165">
                  <c:v>938366.02105849271</c:v>
                </c:pt>
                <c:pt idx="166">
                  <c:v>936103.0379561556</c:v>
                </c:pt>
                <c:pt idx="167">
                  <c:v>933861.75777419296</c:v>
                </c:pt>
                <c:pt idx="168">
                  <c:v>932185.18388779135</c:v>
                </c:pt>
                <c:pt idx="169">
                  <c:v>928649.54820868582</c:v>
                </c:pt>
                <c:pt idx="170">
                  <c:v>926772.16313778982</c:v>
                </c:pt>
                <c:pt idx="171">
                  <c:v>924729.54943616479</c:v>
                </c:pt>
                <c:pt idx="172">
                  <c:v>923078.2780919316</c:v>
                </c:pt>
                <c:pt idx="173">
                  <c:v>920596.66622976551</c:v>
                </c:pt>
                <c:pt idx="174">
                  <c:v>917253.05608717166</c:v>
                </c:pt>
                <c:pt idx="175">
                  <c:v>921931.17941426812</c:v>
                </c:pt>
                <c:pt idx="176">
                  <c:v>915608.72455979255</c:v>
                </c:pt>
                <c:pt idx="177">
                  <c:v>913706.27007523284</c:v>
                </c:pt>
                <c:pt idx="178">
                  <c:v>922151.32883517689</c:v>
                </c:pt>
                <c:pt idx="179">
                  <c:v>911246.03596326464</c:v>
                </c:pt>
                <c:pt idx="180">
                  <c:v>910673.18121118098</c:v>
                </c:pt>
                <c:pt idx="181">
                  <c:v>926375.35257882613</c:v>
                </c:pt>
                <c:pt idx="182">
                  <c:v>910857.07143910648</c:v>
                </c:pt>
                <c:pt idx="183">
                  <c:v>915788.70314489515</c:v>
                </c:pt>
                <c:pt idx="184">
                  <c:v>920991.0762072918</c:v>
                </c:pt>
                <c:pt idx="185">
                  <c:v>920551.75287612912</c:v>
                </c:pt>
                <c:pt idx="186">
                  <c:v>922809.95401478792</c:v>
                </c:pt>
                <c:pt idx="187">
                  <c:v>923636.01827279048</c:v>
                </c:pt>
                <c:pt idx="188">
                  <c:v>926625.64870052563</c:v>
                </c:pt>
                <c:pt idx="189">
                  <c:v>928252.48782300006</c:v>
                </c:pt>
                <c:pt idx="190">
                  <c:v>930932.76616588584</c:v>
                </c:pt>
                <c:pt idx="191">
                  <c:v>933523.19150339637</c:v>
                </c:pt>
                <c:pt idx="192">
                  <c:v>935477.74543654383</c:v>
                </c:pt>
                <c:pt idx="193">
                  <c:v>938034.69347751536</c:v>
                </c:pt>
                <c:pt idx="194">
                  <c:v>940654.04727690085</c:v>
                </c:pt>
                <c:pt idx="195">
                  <c:v>942204.57470946852</c:v>
                </c:pt>
                <c:pt idx="196">
                  <c:v>944526.33765089465</c:v>
                </c:pt>
                <c:pt idx="197">
                  <c:v>946492.62651365832</c:v>
                </c:pt>
                <c:pt idx="198">
                  <c:v>947572.49802287179</c:v>
                </c:pt>
                <c:pt idx="199">
                  <c:v>948423.52650403837</c:v>
                </c:pt>
                <c:pt idx="200">
                  <c:v>950299.05259523238</c:v>
                </c:pt>
                <c:pt idx="201">
                  <c:v>949108.61027036328</c:v>
                </c:pt>
                <c:pt idx="202">
                  <c:v>950263.84425635822</c:v>
                </c:pt>
                <c:pt idx="203">
                  <c:v>949081.53723982046</c:v>
                </c:pt>
                <c:pt idx="204">
                  <c:v>948005.05497178249</c:v>
                </c:pt>
                <c:pt idx="205">
                  <c:v>946507.97671423852</c:v>
                </c:pt>
                <c:pt idx="206">
                  <c:v>943469.62293013558</c:v>
                </c:pt>
                <c:pt idx="207">
                  <c:v>941331.85185819189</c:v>
                </c:pt>
                <c:pt idx="208">
                  <c:v>936596.94875955861</c:v>
                </c:pt>
                <c:pt idx="209">
                  <c:v>932892.27444813843</c:v>
                </c:pt>
                <c:pt idx="210">
                  <c:v>927311.35796134884</c:v>
                </c:pt>
                <c:pt idx="211">
                  <c:v>922291.53499956173</c:v>
                </c:pt>
                <c:pt idx="212">
                  <c:v>914329.06077460607</c:v>
                </c:pt>
                <c:pt idx="213">
                  <c:v>907638.01733817731</c:v>
                </c:pt>
                <c:pt idx="214">
                  <c:v>899898.65496459242</c:v>
                </c:pt>
                <c:pt idx="215">
                  <c:v>890570.98530386784</c:v>
                </c:pt>
                <c:pt idx="216">
                  <c:v>880893.27386933763</c:v>
                </c:pt>
                <c:pt idx="217">
                  <c:v>870319.50226080325</c:v>
                </c:pt>
                <c:pt idx="218">
                  <c:v>858894.89585343946</c:v>
                </c:pt>
                <c:pt idx="219">
                  <c:v>847850.18259747839</c:v>
                </c:pt>
                <c:pt idx="220">
                  <c:v>834850.53764316696</c:v>
                </c:pt>
                <c:pt idx="221">
                  <c:v>821714.91769052623</c:v>
                </c:pt>
                <c:pt idx="222">
                  <c:v>807289.47792728012</c:v>
                </c:pt>
                <c:pt idx="223">
                  <c:v>793387.14500317094</c:v>
                </c:pt>
                <c:pt idx="224">
                  <c:v>777661.03396900475</c:v>
                </c:pt>
                <c:pt idx="225">
                  <c:v>763106.55902437889</c:v>
                </c:pt>
                <c:pt idx="226">
                  <c:v>745589.53628200013</c:v>
                </c:pt>
                <c:pt idx="227">
                  <c:v>729880.61877942318</c:v>
                </c:pt>
                <c:pt idx="228">
                  <c:v>712433.85137920675</c:v>
                </c:pt>
                <c:pt idx="229">
                  <c:v>695639.83689413755</c:v>
                </c:pt>
                <c:pt idx="230">
                  <c:v>676540.84893627581</c:v>
                </c:pt>
                <c:pt idx="231">
                  <c:v>659302.72915623826</c:v>
                </c:pt>
                <c:pt idx="232">
                  <c:v>640963.22862875881</c:v>
                </c:pt>
                <c:pt idx="233">
                  <c:v>622715.38749123318</c:v>
                </c:pt>
                <c:pt idx="234" formatCode="General">
                  <c:v>602779.44436868024</c:v>
                </c:pt>
                <c:pt idx="235">
                  <c:v>585312.19583661866</c:v>
                </c:pt>
                <c:pt idx="236">
                  <c:v>565561.07900692546</c:v>
                </c:pt>
                <c:pt idx="237">
                  <c:v>547085.61662978586</c:v>
                </c:pt>
                <c:pt idx="238">
                  <c:v>528098.50976773771</c:v>
                </c:pt>
                <c:pt idx="239">
                  <c:v>509186.47965841368</c:v>
                </c:pt>
                <c:pt idx="240">
                  <c:v>490340.48122639704</c:v>
                </c:pt>
                <c:pt idx="241">
                  <c:v>471549.96188446518</c:v>
                </c:pt>
                <c:pt idx="242">
                  <c:v>453397.12033239956</c:v>
                </c:pt>
                <c:pt idx="243">
                  <c:v>435275.63767035771</c:v>
                </c:pt>
                <c:pt idx="244">
                  <c:v>417171.94628546829</c:v>
                </c:pt>
                <c:pt idx="245">
                  <c:v>399070.97105296841</c:v>
                </c:pt>
                <c:pt idx="246">
                  <c:v>382322.92457521439</c:v>
                </c:pt>
                <c:pt idx="247">
                  <c:v>364892.70406083739</c:v>
                </c:pt>
                <c:pt idx="248">
                  <c:v>348307.59374231927</c:v>
                </c:pt>
                <c:pt idx="249">
                  <c:v>331837.44816835038</c:v>
                </c:pt>
                <c:pt idx="250">
                  <c:v>315939.58422884886</c:v>
                </c:pt>
                <c:pt idx="251">
                  <c:v>300417.7848850009</c:v>
                </c:pt>
                <c:pt idx="252">
                  <c:v>285372.66099550901</c:v>
                </c:pt>
                <c:pt idx="253">
                  <c:v>270726.54577900952</c:v>
                </c:pt>
                <c:pt idx="254">
                  <c:v>256461.04758296319</c:v>
                </c:pt>
                <c:pt idx="255">
                  <c:v>242735.90164357488</c:v>
                </c:pt>
                <c:pt idx="256">
                  <c:v>229532.86705947237</c:v>
                </c:pt>
                <c:pt idx="257">
                  <c:v>216715.15267187322</c:v>
                </c:pt>
                <c:pt idx="258">
                  <c:v>204383.67084192939</c:v>
                </c:pt>
                <c:pt idx="259">
                  <c:v>192639.63543336949</c:v>
                </c:pt>
                <c:pt idx="260">
                  <c:v>181228.30803483992</c:v>
                </c:pt>
                <c:pt idx="261">
                  <c:v>170370.35727503098</c:v>
                </c:pt>
                <c:pt idx="262">
                  <c:v>159930.49950765801</c:v>
                </c:pt>
                <c:pt idx="263">
                  <c:v>150070.88198888738</c:v>
                </c:pt>
                <c:pt idx="264">
                  <c:v>140597.85045112934</c:v>
                </c:pt>
                <c:pt idx="265">
                  <c:v>131496.32976939747</c:v>
                </c:pt>
                <c:pt idx="266">
                  <c:v>138261.70100198753</c:v>
                </c:pt>
                <c:pt idx="267">
                  <c:v>56982.973979050505</c:v>
                </c:pt>
                <c:pt idx="268">
                  <c:v>148043.49011422417</c:v>
                </c:pt>
                <c:pt idx="269">
                  <c:v>145631.47010489696</c:v>
                </c:pt>
                <c:pt idx="270">
                  <c:v>24669.192589620914</c:v>
                </c:pt>
                <c:pt idx="271">
                  <c:v>141410.43508860425</c:v>
                </c:pt>
                <c:pt idx="272">
                  <c:v>20749.660074487128</c:v>
                </c:pt>
                <c:pt idx="273">
                  <c:v>137792.40507464035</c:v>
                </c:pt>
                <c:pt idx="274">
                  <c:v>5547.9565609754463</c:v>
                </c:pt>
                <c:pt idx="275">
                  <c:v>93149.113810387542</c:v>
                </c:pt>
                <c:pt idx="276">
                  <c:v>56151.899678067144</c:v>
                </c:pt>
                <c:pt idx="277">
                  <c:v>54915.739423295119</c:v>
                </c:pt>
                <c:pt idx="278">
                  <c:v>53785.105043932461</c:v>
                </c:pt>
                <c:pt idx="279">
                  <c:v>46817.408539617347</c:v>
                </c:pt>
                <c:pt idx="280">
                  <c:v>39940.162785652399</c:v>
                </c:pt>
                <c:pt idx="281">
                  <c:v>39080.880657336253</c:v>
                </c:pt>
                <c:pt idx="282">
                  <c:v>38296.9741543091</c:v>
                </c:pt>
                <c:pt idx="283">
                  <c:v>31645.855276217084</c:v>
                </c:pt>
                <c:pt idx="284">
                  <c:v>36940.212899073005</c:v>
                </c:pt>
                <c:pt idx="285">
                  <c:v>18539.594145789088</c:v>
                </c:pt>
                <c:pt idx="286">
                  <c:v>29882.065644409959</c:v>
                </c:pt>
                <c:pt idx="287">
                  <c:v>29399.661642546464</c:v>
                </c:pt>
                <c:pt idx="288">
                  <c:v>17092.382140203077</c:v>
                </c:pt>
                <c:pt idx="289">
                  <c:v>16700.428888691986</c:v>
                </c:pt>
                <c:pt idx="290">
                  <c:v>22281.213887649894</c:v>
                </c:pt>
                <c:pt idx="291">
                  <c:v>16022.04826107195</c:v>
                </c:pt>
                <c:pt idx="292">
                  <c:v>9793.0328846099037</c:v>
                </c:pt>
                <c:pt idx="293">
                  <c:v>21406.856634275304</c:v>
                </c:pt>
                <c:pt idx="294">
                  <c:v>9295.5537576895786</c:v>
                </c:pt>
                <c:pt idx="295">
                  <c:v>12650.054807088247</c:v>
                </c:pt>
                <c:pt idx="296">
                  <c:v>10086.088056224064</c:v>
                </c:pt>
                <c:pt idx="297">
                  <c:v>9917.2466555723986</c:v>
                </c:pt>
                <c:pt idx="298">
                  <c:v>9172.2366049548364</c:v>
                </c:pt>
                <c:pt idx="299">
                  <c:v>7849.5503918656177</c:v>
                </c:pt>
                <c:pt idx="300">
                  <c:v>7728.9493913998676</c:v>
                </c:pt>
                <c:pt idx="301">
                  <c:v>6433.3984034155255</c:v>
                </c:pt>
                <c:pt idx="302">
                  <c:v>6931.1764030784971</c:v>
                </c:pt>
                <c:pt idx="303">
                  <c:v>5658.2381026815729</c:v>
                </c:pt>
                <c:pt idx="304">
                  <c:v>4988.6036773548003</c:v>
                </c:pt>
                <c:pt idx="305">
                  <c:v>-166820.0270781134</c:v>
                </c:pt>
                <c:pt idx="306">
                  <c:v>196964.64483153107</c:v>
                </c:pt>
                <c:pt idx="307">
                  <c:v>1453.5000438506386</c:v>
                </c:pt>
                <c:pt idx="308">
                  <c:v>1453.5000437086335</c:v>
                </c:pt>
                <c:pt idx="309">
                  <c:v>1453.5000561515892</c:v>
                </c:pt>
                <c:pt idx="310">
                  <c:v>1453.5000806153967</c:v>
                </c:pt>
                <c:pt idx="311">
                  <c:v>1453.5000874474174</c:v>
                </c:pt>
                <c:pt idx="312">
                  <c:v>1453.5001242034293</c:v>
                </c:pt>
                <c:pt idx="313">
                  <c:v>1453.5001374905919</c:v>
                </c:pt>
                <c:pt idx="314">
                  <c:v>1453.5001867649355</c:v>
                </c:pt>
                <c:pt idx="315">
                  <c:v>1453.5002246063564</c:v>
                </c:pt>
                <c:pt idx="316">
                  <c:v>1453.5002511053062</c:v>
                </c:pt>
                <c:pt idx="317">
                  <c:v>1453.5004267719607</c:v>
                </c:pt>
                <c:pt idx="318">
                  <c:v>1453.5003776604551</c:v>
                </c:pt>
                <c:pt idx="319">
                  <c:v>1453.5005612143887</c:v>
                </c:pt>
                <c:pt idx="320">
                  <c:v>1453.5006272733237</c:v>
                </c:pt>
                <c:pt idx="321">
                  <c:v>1453.5008731174114</c:v>
                </c:pt>
                <c:pt idx="322">
                  <c:v>1453.5010022202564</c:v>
                </c:pt>
                <c:pt idx="323">
                  <c:v>1453.5013120127617</c:v>
                </c:pt>
                <c:pt idx="324">
                  <c:v>1453.5015061192826</c:v>
                </c:pt>
                <c:pt idx="325">
                  <c:v>1453.5019415473541</c:v>
                </c:pt>
                <c:pt idx="326">
                  <c:v>1453.502559926354</c:v>
                </c:pt>
                <c:pt idx="327">
                  <c:v>1453.5024713755956</c:v>
                </c:pt>
                <c:pt idx="328">
                  <c:v>1453.5037554993758</c:v>
                </c:pt>
                <c:pt idx="329">
                  <c:v>1453.5049892423513</c:v>
                </c:pt>
                <c:pt idx="330">
                  <c:v>1453.5044522690262</c:v>
                </c:pt>
                <c:pt idx="331">
                  <c:v>1453.5074914010891</c:v>
                </c:pt>
                <c:pt idx="332">
                  <c:v>1453.507577329302</c:v>
                </c:pt>
                <c:pt idx="333">
                  <c:v>1453.5100583828651</c:v>
                </c:pt>
                <c:pt idx="334">
                  <c:v>1453.5119692978283</c:v>
                </c:pt>
                <c:pt idx="335">
                  <c:v>1453.515097373129</c:v>
                </c:pt>
                <c:pt idx="336">
                  <c:v>1453.5176673699298</c:v>
                </c:pt>
                <c:pt idx="337">
                  <c:v>1453.522656612281</c:v>
                </c:pt>
                <c:pt idx="338">
                  <c:v>1453.5241345722823</c:v>
                </c:pt>
                <c:pt idx="339">
                  <c:v>1453.5375549937592</c:v>
                </c:pt>
                <c:pt idx="340">
                  <c:v>1453.5320495843857</c:v>
                </c:pt>
                <c:pt idx="341">
                  <c:v>1453.5563324906393</c:v>
                </c:pt>
                <c:pt idx="342">
                  <c:v>1453.5510381330162</c:v>
                </c:pt>
                <c:pt idx="343">
                  <c:v>1453.5755773163958</c:v>
                </c:pt>
                <c:pt idx="344">
                  <c:v>1453.5765270492743</c:v>
                </c:pt>
                <c:pt idx="345">
                  <c:v>1453.6073706236552</c:v>
                </c:pt>
                <c:pt idx="346">
                  <c:v>1453.6206427111615</c:v>
                </c:pt>
                <c:pt idx="347">
                  <c:v>1453.6520289900448</c:v>
                </c:pt>
                <c:pt idx="348">
                  <c:v>1453.677834483929</c:v>
                </c:pt>
                <c:pt idx="349">
                  <c:v>1453.7218898453161</c:v>
                </c:pt>
                <c:pt idx="350">
                  <c:v>1453.7664728360803</c:v>
                </c:pt>
                <c:pt idx="351">
                  <c:v>1453.7582056900933</c:v>
                </c:pt>
                <c:pt idx="352">
                  <c:v>1453.8812784851168</c:v>
                </c:pt>
                <c:pt idx="353">
                  <c:v>1454.0052557876438</c:v>
                </c:pt>
                <c:pt idx="354">
                  <c:v>1453.9521614601645</c:v>
                </c:pt>
                <c:pt idx="355">
                  <c:v>1454.1972517914573</c:v>
                </c:pt>
                <c:pt idx="356">
                  <c:v>1454.2062968664923</c:v>
                </c:pt>
                <c:pt idx="357">
                  <c:v>1454.454703725298</c:v>
                </c:pt>
                <c:pt idx="358">
                  <c:v>1454.5270942128514</c:v>
                </c:pt>
                <c:pt idx="359">
                  <c:v>1411.3992819578218</c:v>
                </c:pt>
                <c:pt idx="360">
                  <c:v>2.7878807902907525E-4</c:v>
                </c:pt>
              </c:numCache>
            </c:numRef>
          </c:yVal>
          <c:smooth val="1"/>
          <c:extLst>
            <c:ext xmlns:c16="http://schemas.microsoft.com/office/drawing/2014/chart" uri="{C3380CC4-5D6E-409C-BE32-E72D297353CC}">
              <c16:uniqueId val="{00000001-ED4A-4C94-92A8-CCA0429BF7A7}"/>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Light)'!$AB$3:$AB$363</c:f>
              <c:numCache>
                <c:formatCode>0.00E+00</c:formatCode>
                <c:ptCount val="361"/>
                <c:pt idx="0">
                  <c:v>1457.3538788531494</c:v>
                </c:pt>
                <c:pt idx="1">
                  <c:v>1458.4455543757986</c:v>
                </c:pt>
                <c:pt idx="2">
                  <c:v>1457.6695357133517</c:v>
                </c:pt>
                <c:pt idx="3">
                  <c:v>1461.7124403762145</c:v>
                </c:pt>
                <c:pt idx="4">
                  <c:v>1459.0744560761937</c:v>
                </c:pt>
                <c:pt idx="5">
                  <c:v>1464.4680106516894</c:v>
                </c:pt>
                <c:pt idx="6">
                  <c:v>1463.1821837768068</c:v>
                </c:pt>
                <c:pt idx="7">
                  <c:v>1464.5825816021318</c:v>
                </c:pt>
                <c:pt idx="8">
                  <c:v>1470.0047789152372</c:v>
                </c:pt>
                <c:pt idx="9">
                  <c:v>1470.0907071280694</c:v>
                </c:pt>
                <c:pt idx="10">
                  <c:v>1472.8688900911311</c:v>
                </c:pt>
                <c:pt idx="11">
                  <c:v>1477.0022455043434</c:v>
                </c:pt>
                <c:pt idx="12">
                  <c:v>1482.4937883927173</c:v>
                </c:pt>
                <c:pt idx="13">
                  <c:v>1488.0109589936901</c:v>
                </c:pt>
                <c:pt idx="14">
                  <c:v>1484.2002112567234</c:v>
                </c:pt>
                <c:pt idx="15">
                  <c:v>1495.1350566332858</c:v>
                </c:pt>
                <c:pt idx="16">
                  <c:v>1522.1480548859358</c:v>
                </c:pt>
                <c:pt idx="17">
                  <c:v>1495.7229865105542</c:v>
                </c:pt>
                <c:pt idx="18">
                  <c:v>1536.2274087644744</c:v>
                </c:pt>
                <c:pt idx="19">
                  <c:v>1523.2937643903595</c:v>
                </c:pt>
                <c:pt idx="20">
                  <c:v>1550.563039769002</c:v>
                </c:pt>
                <c:pt idx="21">
                  <c:v>1564.5368677721326</c:v>
                </c:pt>
                <c:pt idx="22">
                  <c:v>1578.6162216506668</c:v>
                </c:pt>
                <c:pt idx="23">
                  <c:v>1592.8161765296745</c:v>
                </c:pt>
                <c:pt idx="24">
                  <c:v>1633.8934535358007</c:v>
                </c:pt>
                <c:pt idx="25">
                  <c:v>1648.379835790915</c:v>
                </c:pt>
                <c:pt idx="26">
                  <c:v>1663.0621946717761</c:v>
                </c:pt>
                <c:pt idx="27">
                  <c:v>1731.4388973066689</c:v>
                </c:pt>
                <c:pt idx="28">
                  <c:v>1786.6709038166259</c:v>
                </c:pt>
                <c:pt idx="29">
                  <c:v>1735.2378288213308</c:v>
                </c:pt>
                <c:pt idx="30">
                  <c:v>1871.3580788386703</c:v>
                </c:pt>
                <c:pt idx="31">
                  <c:v>1874.0716013491474</c:v>
                </c:pt>
                <c:pt idx="32">
                  <c:v>2010.9456076193878</c:v>
                </c:pt>
                <c:pt idx="33">
                  <c:v>2014.5636376333289</c:v>
                </c:pt>
                <c:pt idx="34">
                  <c:v>2152.492902657702</c:v>
                </c:pt>
                <c:pt idx="35">
                  <c:v>2157.3169426762852</c:v>
                </c:pt>
                <c:pt idx="36">
                  <c:v>2430.3111989638692</c:v>
                </c:pt>
                <c:pt idx="37">
                  <c:v>2436.6427514883417</c:v>
                </c:pt>
                <c:pt idx="38">
                  <c:v>2577.7377927748312</c:v>
                </c:pt>
                <c:pt idx="39">
                  <c:v>2719.888092815464</c:v>
                </c:pt>
                <c:pt idx="40">
                  <c:v>2863.2444028607351</c:v>
                </c:pt>
                <c:pt idx="41">
                  <c:v>3275.3739341773044</c:v>
                </c:pt>
                <c:pt idx="42">
                  <c:v>3287.8862879755889</c:v>
                </c:pt>
                <c:pt idx="43">
                  <c:v>3569.7748680475088</c:v>
                </c:pt>
                <c:pt idx="44">
                  <c:v>4121.0396743930451</c:v>
                </c:pt>
                <c:pt idx="45">
                  <c:v>3872.3163694491377</c:v>
                </c:pt>
                <c:pt idx="46">
                  <c:v>4294.9984883064526</c:v>
                </c:pt>
                <c:pt idx="47">
                  <c:v>5656.2009884797899</c:v>
                </c:pt>
                <c:pt idx="48">
                  <c:v>4346.2539135042825</c:v>
                </c:pt>
                <c:pt idx="49">
                  <c:v>7052.0762762870118</c:v>
                </c:pt>
                <c:pt idx="50">
                  <c:v>5749.666763840637</c:v>
                </c:pt>
                <c:pt idx="51">
                  <c:v>7127.4519015778133</c:v>
                </c:pt>
                <c:pt idx="52">
                  <c:v>7172.6772767526454</c:v>
                </c:pt>
                <c:pt idx="53">
                  <c:v>9898.0973021108184</c:v>
                </c:pt>
                <c:pt idx="54">
                  <c:v>7281.2181771716514</c:v>
                </c:pt>
                <c:pt idx="55">
                  <c:v>11358.795627668282</c:v>
                </c:pt>
                <c:pt idx="56">
                  <c:v>11431.156227947757</c:v>
                </c:pt>
                <c:pt idx="57">
                  <c:v>11514.069415767623</c:v>
                </c:pt>
                <c:pt idx="58">
                  <c:v>12944.617491208834</c:v>
                </c:pt>
                <c:pt idx="59">
                  <c:v>15722.80045427076</c:v>
                </c:pt>
                <c:pt idx="60">
                  <c:v>15838.878917218864</c:v>
                </c:pt>
                <c:pt idx="61">
                  <c:v>18644.197105385687</c:v>
                </c:pt>
                <c:pt idx="62">
                  <c:v>22801.672718691098</c:v>
                </c:pt>
                <c:pt idx="63">
                  <c:v>10932.250881103511</c:v>
                </c:pt>
                <c:pt idx="64">
                  <c:v>29838.334632947368</c:v>
                </c:pt>
                <c:pt idx="65">
                  <c:v>30034.311258704187</c:v>
                </c:pt>
                <c:pt idx="66">
                  <c:v>30260.438134577118</c:v>
                </c:pt>
                <c:pt idx="67">
                  <c:v>17145.89225976637</c:v>
                </c:pt>
                <c:pt idx="68">
                  <c:v>44173.965637473346</c:v>
                </c:pt>
                <c:pt idx="69">
                  <c:v>44475.468138638651</c:v>
                </c:pt>
                <c:pt idx="70">
                  <c:v>31451.373014174838</c:v>
                </c:pt>
                <c:pt idx="71">
                  <c:v>45214.149266491921</c:v>
                </c:pt>
                <c:pt idx="72">
                  <c:v>45636.252768119703</c:v>
                </c:pt>
                <c:pt idx="73">
                  <c:v>59474.404645723276</c:v>
                </c:pt>
                <c:pt idx="74">
                  <c:v>59986.958897708639</c:v>
                </c:pt>
                <c:pt idx="75">
                  <c:v>60559.8136499139</c:v>
                </c:pt>
                <c:pt idx="76">
                  <c:v>64896.686873583574</c:v>
                </c:pt>
                <c:pt idx="77">
                  <c:v>77824.445671992522</c:v>
                </c:pt>
                <c:pt idx="78">
                  <c:v>81122.834104699752</c:v>
                </c:pt>
                <c:pt idx="79">
                  <c:v>87949.164920908544</c:v>
                </c:pt>
                <c:pt idx="80">
                  <c:v>95231.013104208032</c:v>
                </c:pt>
                <c:pt idx="81">
                  <c:v>103028.61560262181</c:v>
                </c:pt>
                <c:pt idx="82">
                  <c:v>111322.40652967265</c:v>
                </c:pt>
                <c:pt idx="83">
                  <c:v>120227.01063290759</c:v>
                </c:pt>
                <c:pt idx="84">
                  <c:v>129443.0094005776</c:v>
                </c:pt>
                <c:pt idx="85">
                  <c:v>139580.77313976039</c:v>
                </c:pt>
                <c:pt idx="86">
                  <c:v>150101.00750631758</c:v>
                </c:pt>
                <c:pt idx="87">
                  <c:v>161160.60545970875</c:v>
                </c:pt>
                <c:pt idx="88">
                  <c:v>173037.08379367806</c:v>
                </c:pt>
                <c:pt idx="89">
                  <c:v>185473.57863582228</c:v>
                </c:pt>
                <c:pt idx="90">
                  <c:v>198481.39632985438</c:v>
                </c:pt>
                <c:pt idx="91">
                  <c:v>212339.71193341157</c:v>
                </c:pt>
                <c:pt idx="92">
                  <c:v>226659.61160774293</c:v>
                </c:pt>
                <c:pt idx="93">
                  <c:v>241721.47642036484</c:v>
                </c:pt>
                <c:pt idx="94">
                  <c:v>257672.28071140801</c:v>
                </c:pt>
                <c:pt idx="95">
                  <c:v>273991.06067587232</c:v>
                </c:pt>
                <c:pt idx="96">
                  <c:v>291227.27210505068</c:v>
                </c:pt>
                <c:pt idx="97">
                  <c:v>309128.27216154715</c:v>
                </c:pt>
                <c:pt idx="98">
                  <c:v>327442.17176412931</c:v>
                </c:pt>
                <c:pt idx="99">
                  <c:v>346853.49169539771</c:v>
                </c:pt>
                <c:pt idx="100">
                  <c:v>366442.4047290922</c:v>
                </c:pt>
                <c:pt idx="101">
                  <c:v>387028.1951366291</c:v>
                </c:pt>
                <c:pt idx="102">
                  <c:v>408226.62236796052</c:v>
                </c:pt>
                <c:pt idx="103">
                  <c:v>429654.19962951553</c:v>
                </c:pt>
                <c:pt idx="104">
                  <c:v>451863.69923998334</c:v>
                </c:pt>
                <c:pt idx="105">
                  <c:v>474739.2016170593</c:v>
                </c:pt>
                <c:pt idx="106">
                  <c:v>497630.40651192609</c:v>
                </c:pt>
                <c:pt idx="107">
                  <c:v>521491.81393855857</c:v>
                </c:pt>
                <c:pt idx="108">
                  <c:v>545271.84820687445</c:v>
                </c:pt>
                <c:pt idx="109">
                  <c:v>569524.0353919951</c:v>
                </c:pt>
                <c:pt idx="110">
                  <c:v>594132.75741405424</c:v>
                </c:pt>
                <c:pt idx="111">
                  <c:v>618447.56327299296</c:v>
                </c:pt>
                <c:pt idx="112">
                  <c:v>644893.14050780702</c:v>
                </c:pt>
                <c:pt idx="113">
                  <c:v>667335.94542945281</c:v>
                </c:pt>
                <c:pt idx="114">
                  <c:v>692881.35813464934</c:v>
                </c:pt>
                <c:pt idx="115">
                  <c:v>719002.6406171585</c:v>
                </c:pt>
                <c:pt idx="116">
                  <c:v>743042.21091419074</c:v>
                </c:pt>
                <c:pt idx="117">
                  <c:v>765016.6516634716</c:v>
                </c:pt>
                <c:pt idx="118">
                  <c:v>791624.94197771105</c:v>
                </c:pt>
                <c:pt idx="119">
                  <c:v>814855.14064466232</c:v>
                </c:pt>
                <c:pt idx="120">
                  <c:v>834722.32278812863</c:v>
                </c:pt>
                <c:pt idx="121">
                  <c:v>860596.61709766753</c:v>
                </c:pt>
                <c:pt idx="122">
                  <c:v>877776.14832133148</c:v>
                </c:pt>
                <c:pt idx="123">
                  <c:v>902317.96416046354</c:v>
                </c:pt>
                <c:pt idx="124">
                  <c:v>918178.58452688227</c:v>
                </c:pt>
                <c:pt idx="125">
                  <c:v>938737.87749608164</c:v>
                </c:pt>
                <c:pt idx="126">
                  <c:v>954634.75945518794</c:v>
                </c:pt>
                <c:pt idx="127">
                  <c:v>971220.57462909515</c:v>
                </c:pt>
                <c:pt idx="128">
                  <c:v>985818.1433936751</c:v>
                </c:pt>
                <c:pt idx="129">
                  <c:v>997087.36842233269</c:v>
                </c:pt>
                <c:pt idx="130">
                  <c:v>1010370.5488670412</c:v>
                </c:pt>
                <c:pt idx="131">
                  <c:v>1018971.7206380058</c:v>
                </c:pt>
                <c:pt idx="132">
                  <c:v>1026893.0855623619</c:v>
                </c:pt>
                <c:pt idx="133">
                  <c:v>1032782.4862136818</c:v>
                </c:pt>
                <c:pt idx="134">
                  <c:v>1039297.5045548456</c:v>
                </c:pt>
                <c:pt idx="135">
                  <c:v>1038396.0491228079</c:v>
                </c:pt>
                <c:pt idx="136">
                  <c:v>1040755.1806559055</c:v>
                </c:pt>
                <c:pt idx="137">
                  <c:v>1038323.7626154851</c:v>
                </c:pt>
                <c:pt idx="138">
                  <c:v>1036424.4964901212</c:v>
                </c:pt>
                <c:pt idx="139">
                  <c:v>1028340.3130161549</c:v>
                </c:pt>
                <c:pt idx="140">
                  <c:v>1022062.0482309314</c:v>
                </c:pt>
                <c:pt idx="141">
                  <c:v>1010865.0953106295</c:v>
                </c:pt>
                <c:pt idx="142">
                  <c:v>1001397.1779410581</c:v>
                </c:pt>
                <c:pt idx="143">
                  <c:v>985592.08446037071</c:v>
                </c:pt>
                <c:pt idx="144">
                  <c:v>970093.01601807761</c:v>
                </c:pt>
                <c:pt idx="145">
                  <c:v>952176.06010176148</c:v>
                </c:pt>
                <c:pt idx="146">
                  <c:v>933128.55109887908</c:v>
                </c:pt>
                <c:pt idx="147">
                  <c:v>910223.56147071044</c:v>
                </c:pt>
                <c:pt idx="148">
                  <c:v>890092.23226908641</c:v>
                </c:pt>
                <c:pt idx="149">
                  <c:v>861979.11210364627</c:v>
                </c:pt>
                <c:pt idx="150">
                  <c:v>839199.24601374753</c:v>
                </c:pt>
                <c:pt idx="151">
                  <c:v>808316.98796114535</c:v>
                </c:pt>
                <c:pt idx="152">
                  <c:v>782644.36795760295</c:v>
                </c:pt>
                <c:pt idx="153">
                  <c:v>750079.80724101805</c:v>
                </c:pt>
                <c:pt idx="154">
                  <c:v>721258.15619769949</c:v>
                </c:pt>
                <c:pt idx="155">
                  <c:v>688087.57545348862</c:v>
                </c:pt>
                <c:pt idx="156">
                  <c:v>658525.73577067303</c:v>
                </c:pt>
                <c:pt idx="157">
                  <c:v>623143.71547264955</c:v>
                </c:pt>
                <c:pt idx="158">
                  <c:v>591236.26762314781</c:v>
                </c:pt>
                <c:pt idx="159">
                  <c:v>558721.29223365698</c:v>
                </c:pt>
                <c:pt idx="160">
                  <c:v>526869.54105450143</c:v>
                </c:pt>
                <c:pt idx="161">
                  <c:v>492940.51893440855</c:v>
                </c:pt>
                <c:pt idx="162">
                  <c:v>460880.64973593422</c:v>
                </c:pt>
                <c:pt idx="163">
                  <c:v>430623.60291111714</c:v>
                </c:pt>
                <c:pt idx="164">
                  <c:v>400768.98063054646</c:v>
                </c:pt>
                <c:pt idx="165">
                  <c:v>369919.40009742638</c:v>
                </c:pt>
                <c:pt idx="166">
                  <c:v>342027.31522290094</c:v>
                </c:pt>
                <c:pt idx="167">
                  <c:v>315696.8507188065</c:v>
                </c:pt>
                <c:pt idx="168">
                  <c:v>292210.81843580096</c:v>
                </c:pt>
                <c:pt idx="169">
                  <c:v>266169.63374736975</c:v>
                </c:pt>
                <c:pt idx="170">
                  <c:v>245549.05756830936</c:v>
                </c:pt>
                <c:pt idx="171">
                  <c:v>226289.60259554465</c:v>
                </c:pt>
                <c:pt idx="172">
                  <c:v>209687.64829314826</c:v>
                </c:pt>
                <c:pt idx="173">
                  <c:v>193031.34224802977</c:v>
                </c:pt>
                <c:pt idx="174">
                  <c:v>176287.51918534888</c:v>
                </c:pt>
                <c:pt idx="175">
                  <c:v>179480.75584300957</c:v>
                </c:pt>
                <c:pt idx="176">
                  <c:v>159794.2683681082</c:v>
                </c:pt>
                <c:pt idx="177">
                  <c:v>151986.16651423089</c:v>
                </c:pt>
                <c:pt idx="178">
                  <c:v>169397.12303046556</c:v>
                </c:pt>
                <c:pt idx="179">
                  <c:v>145157.94778856309</c:v>
                </c:pt>
                <c:pt idx="180">
                  <c:v>146137.83091763221</c:v>
                </c:pt>
                <c:pt idx="181">
                  <c:v>185677.44516733568</c:v>
                </c:pt>
                <c:pt idx="182">
                  <c:v>156810.20653256658</c:v>
                </c:pt>
                <c:pt idx="183">
                  <c:v>175907.50049522892</c:v>
                </c:pt>
                <c:pt idx="184">
                  <c:v>197478.37860183115</c:v>
                </c:pt>
                <c:pt idx="185">
                  <c:v>208177.64556433377</c:v>
                </c:pt>
                <c:pt idx="186">
                  <c:v>226754.60383466515</c:v>
                </c:pt>
                <c:pt idx="187">
                  <c:v>243869.2749740649</c:v>
                </c:pt>
                <c:pt idx="188">
                  <c:v>267574.30303326133</c:v>
                </c:pt>
                <c:pt idx="189">
                  <c:v>289877.34446204593</c:v>
                </c:pt>
                <c:pt idx="190">
                  <c:v>316165.92378674285</c:v>
                </c:pt>
                <c:pt idx="191">
                  <c:v>343805.0717303385</c:v>
                </c:pt>
                <c:pt idx="192">
                  <c:v>371502.93136986648</c:v>
                </c:pt>
                <c:pt idx="193">
                  <c:v>401981.90770437859</c:v>
                </c:pt>
                <c:pt idx="194">
                  <c:v>433954.66634742008</c:v>
                </c:pt>
                <c:pt idx="195">
                  <c:v>464801.31314818456</c:v>
                </c:pt>
                <c:pt idx="196">
                  <c:v>498590.38048291579</c:v>
                </c:pt>
                <c:pt idx="197">
                  <c:v>532704.98922624812</c:v>
                </c:pt>
                <c:pt idx="198">
                  <c:v>565869.86509062827</c:v>
                </c:pt>
                <c:pt idx="199">
                  <c:v>599485.40590187907</c:v>
                </c:pt>
                <c:pt idx="200">
                  <c:v>636289.09178597585</c:v>
                </c:pt>
                <c:pt idx="201">
                  <c:v>666986.16967761167</c:v>
                </c:pt>
                <c:pt idx="202">
                  <c:v>703679.72585584153</c:v>
                </c:pt>
                <c:pt idx="203">
                  <c:v>735736.41744327627</c:v>
                </c:pt>
                <c:pt idx="204">
                  <c:v>768575.42672943638</c:v>
                </c:pt>
                <c:pt idx="205">
                  <c:v>800926.00196285034</c:v>
                </c:pt>
                <c:pt idx="206">
                  <c:v>830181.81660669774</c:v>
                </c:pt>
                <c:pt idx="207">
                  <c:v>861759.03792591696</c:v>
                </c:pt>
                <c:pt idx="208">
                  <c:v>887699.99515463458</c:v>
                </c:pt>
                <c:pt idx="209">
                  <c:v>916095.02015823266</c:v>
                </c:pt>
                <c:pt idx="210">
                  <c:v>940320.50944870012</c:v>
                </c:pt>
                <c:pt idx="211">
                  <c:v>965789.61526410014</c:v>
                </c:pt>
                <c:pt idx="212">
                  <c:v>984540.14430261869</c:v>
                </c:pt>
                <c:pt idx="213">
                  <c:v>1005993.4806803388</c:v>
                </c:pt>
                <c:pt idx="214">
                  <c:v>1024855.5656454356</c:v>
                </c:pt>
                <c:pt idx="215">
                  <c:v>1039846.6023726932</c:v>
                </c:pt>
                <c:pt idx="216">
                  <c:v>1053695.0259137698</c:v>
                </c:pt>
                <c:pt idx="217">
                  <c:v>1065113.5018804886</c:v>
                </c:pt>
                <c:pt idx="218">
                  <c:v>1074150.2706730368</c:v>
                </c:pt>
                <c:pt idx="219">
                  <c:v>1083524.7222667453</c:v>
                </c:pt>
                <c:pt idx="220">
                  <c:v>1087930.7378119663</c:v>
                </c:pt>
                <c:pt idx="221">
                  <c:v>1091421.7745585949</c:v>
                </c:pt>
                <c:pt idx="222">
                  <c:v>1091359.8482069736</c:v>
                </c:pt>
                <c:pt idx="223">
                  <c:v>1091790.8784438944</c:v>
                </c:pt>
                <c:pt idx="224">
                  <c:v>1087396.6863210264</c:v>
                </c:pt>
                <c:pt idx="225">
                  <c:v>1084892.8335873701</c:v>
                </c:pt>
                <c:pt idx="226">
                  <c:v>1074943.8643432606</c:v>
                </c:pt>
                <c:pt idx="227">
                  <c:v>1068272.0647012766</c:v>
                </c:pt>
                <c:pt idx="228">
                  <c:v>1056871.5234989435</c:v>
                </c:pt>
                <c:pt idx="229">
                  <c:v>1046110.167599365</c:v>
                </c:pt>
                <c:pt idx="230">
                  <c:v>1029316.153113985</c:v>
                </c:pt>
                <c:pt idx="231">
                  <c:v>1015862.6237566923</c:v>
                </c:pt>
                <c:pt idx="232">
                  <c:v>999070.19807683222</c:v>
                </c:pt>
                <c:pt idx="233">
                  <c:v>981622.08574916597</c:v>
                </c:pt>
                <c:pt idx="234" formatCode="General">
                  <c:v>959511.56241122726</c:v>
                </c:pt>
                <c:pt idx="235">
                  <c:v>942101.21918922034</c:v>
                </c:pt>
                <c:pt idx="236">
                  <c:v>918691.38265671977</c:v>
                </c:pt>
                <c:pt idx="237">
                  <c:v>897306.05412669992</c:v>
                </c:pt>
                <c:pt idx="238">
                  <c:v>873927.95664926188</c:v>
                </c:pt>
                <c:pt idx="239">
                  <c:v>849889.64998725313</c:v>
                </c:pt>
                <c:pt idx="240">
                  <c:v>825183.59657728358</c:v>
                </c:pt>
                <c:pt idx="241">
                  <c:v>799800.75134503632</c:v>
                </c:pt>
                <c:pt idx="242">
                  <c:v>775067.64400258171</c:v>
                </c:pt>
                <c:pt idx="243">
                  <c:v>749635.13215033349</c:v>
                </c:pt>
                <c:pt idx="244">
                  <c:v>723491.15568752796</c:v>
                </c:pt>
                <c:pt idx="245">
                  <c:v>696622.14700227557</c:v>
                </c:pt>
                <c:pt idx="246">
                  <c:v>672088.32025933987</c:v>
                </c:pt>
                <c:pt idx="247">
                  <c:v>645327.01300101646</c:v>
                </c:pt>
                <c:pt idx="248">
                  <c:v>619800.0163361124</c:v>
                </c:pt>
                <c:pt idx="249">
                  <c:v>593885.04285707278</c:v>
                </c:pt>
                <c:pt idx="250">
                  <c:v>568634.72351255477</c:v>
                </c:pt>
                <c:pt idx="251">
                  <c:v>543629.84346250107</c:v>
                </c:pt>
                <c:pt idx="252">
                  <c:v>519119.87976814358</c:v>
                </c:pt>
                <c:pt idx="253">
                  <c:v>494952.8832980647</c:v>
                </c:pt>
                <c:pt idx="254">
                  <c:v>471110.61315101566</c:v>
                </c:pt>
                <c:pt idx="255">
                  <c:v>447975.80236448481</c:v>
                </c:pt>
                <c:pt idx="256">
                  <c:v>425529.90853453393</c:v>
                </c:pt>
                <c:pt idx="257">
                  <c:v>403487.27429992566</c:v>
                </c:pt>
                <c:pt idx="258">
                  <c:v>382097.37672177568</c:v>
                </c:pt>
                <c:pt idx="259">
                  <c:v>361609.69286136993</c:v>
                </c:pt>
                <c:pt idx="260">
                  <c:v>341471.75190230546</c:v>
                </c:pt>
                <c:pt idx="261">
                  <c:v>322201.35187327967</c:v>
                </c:pt>
                <c:pt idx="262">
                  <c:v>303514.0414230419</c:v>
                </c:pt>
                <c:pt idx="263">
                  <c:v>285794.51335523045</c:v>
                </c:pt>
                <c:pt idx="264">
                  <c:v>268625.51259596483</c:v>
                </c:pt>
                <c:pt idx="265">
                  <c:v>251991.662517847</c:v>
                </c:pt>
                <c:pt idx="266">
                  <c:v>270775.73602773773</c:v>
                </c:pt>
                <c:pt idx="267">
                  <c:v>91107.265219141002</c:v>
                </c:pt>
                <c:pt idx="268">
                  <c:v>299321.7126336302</c:v>
                </c:pt>
                <c:pt idx="269">
                  <c:v>296608.19012311916</c:v>
                </c:pt>
                <c:pt idx="270">
                  <c:v>26779.710097768268</c:v>
                </c:pt>
                <c:pt idx="271">
                  <c:v>292085.65260566503</c:v>
                </c:pt>
                <c:pt idx="272">
                  <c:v>22558.675081466834</c:v>
                </c:pt>
                <c:pt idx="273">
                  <c:v>288166.12009054091</c:v>
                </c:pt>
                <c:pt idx="274">
                  <c:v>-7801.0009340946017</c:v>
                </c:pt>
                <c:pt idx="275">
                  <c:v>191253.83157211888</c:v>
                </c:pt>
                <c:pt idx="276">
                  <c:v>109491.23081136571</c:v>
                </c:pt>
                <c:pt idx="277">
                  <c:v>108149.54468118632</c:v>
                </c:pt>
                <c:pt idx="278">
                  <c:v>106913.38442641879</c:v>
                </c:pt>
                <c:pt idx="279">
                  <c:v>92411.927046249009</c:v>
                </c:pt>
                <c:pt idx="280">
                  <c:v>78015.995541488854</c:v>
                </c:pt>
                <c:pt idx="281">
                  <c:v>77081.337787882978</c:v>
                </c:pt>
                <c:pt idx="282">
                  <c:v>76222.055659563601</c:v>
                </c:pt>
                <c:pt idx="283">
                  <c:v>62067.326155734561</c:v>
                </c:pt>
                <c:pt idx="284">
                  <c:v>74729.618278805618</c:v>
                </c:pt>
                <c:pt idx="285">
                  <c:v>33968.918898890108</c:v>
                </c:pt>
                <c:pt idx="286">
                  <c:v>60137.71014828948</c:v>
                </c:pt>
                <c:pt idx="287">
                  <c:v>59595.005646191639</c:v>
                </c:pt>
                <c:pt idx="288">
                  <c:v>32370.955642723075</c:v>
                </c:pt>
                <c:pt idx="289">
                  <c:v>31948.85214109809</c:v>
                </c:pt>
                <c:pt idx="290">
                  <c:v>44927.72189038284</c:v>
                </c:pt>
                <c:pt idx="291">
                  <c:v>31195.095888185515</c:v>
                </c:pt>
                <c:pt idx="292">
                  <c:v>17507.695261161658</c:v>
                </c:pt>
                <c:pt idx="293">
                  <c:v>43962.913886660011</c:v>
                </c:pt>
                <c:pt idx="294">
                  <c:v>16949.915634008707</c:v>
                </c:pt>
                <c:pt idx="295">
                  <c:v>24746.282558615931</c:v>
                </c:pt>
                <c:pt idx="296">
                  <c:v>19186.901607480439</c:v>
                </c:pt>
                <c:pt idx="297">
                  <c:v>18999.970056759095</c:v>
                </c:pt>
                <c:pt idx="298">
                  <c:v>17494.046356027189</c:v>
                </c:pt>
                <c:pt idx="299">
                  <c:v>14669.130505284855</c:v>
                </c:pt>
                <c:pt idx="300">
                  <c:v>14534.961892266496</c:v>
                </c:pt>
                <c:pt idx="301">
                  <c:v>11740.196291640834</c:v>
                </c:pt>
                <c:pt idx="302">
                  <c:v>12970.245203807346</c:v>
                </c:pt>
                <c:pt idx="303">
                  <c:v>10199.599803275076</c:v>
                </c:pt>
                <c:pt idx="304">
                  <c:v>8778.096802868642</c:v>
                </c:pt>
                <c:pt idx="305">
                  <c:v>-377714.06238101149</c:v>
                </c:pt>
                <c:pt idx="306">
                  <c:v>441849.54748240527</c:v>
                </c:pt>
                <c:pt idx="307">
                  <c:v>1453.5000962458867</c:v>
                </c:pt>
                <c:pt idx="308">
                  <c:v>1453.5000952540247</c:v>
                </c:pt>
                <c:pt idx="309">
                  <c:v>1453.5001224479245</c:v>
                </c:pt>
                <c:pt idx="310">
                  <c:v>1453.5001764889962</c:v>
                </c:pt>
                <c:pt idx="311">
                  <c:v>1453.5001905532747</c:v>
                </c:pt>
                <c:pt idx="312">
                  <c:v>1453.5002716676454</c:v>
                </c:pt>
                <c:pt idx="313">
                  <c:v>1453.5002995097755</c:v>
                </c:pt>
                <c:pt idx="314">
                  <c:v>1453.5004078783459</c:v>
                </c:pt>
                <c:pt idx="315">
                  <c:v>1453.5004898369234</c:v>
                </c:pt>
                <c:pt idx="316">
                  <c:v>1453.5005455061084</c:v>
                </c:pt>
                <c:pt idx="317">
                  <c:v>1453.5009359885732</c:v>
                </c:pt>
                <c:pt idx="318">
                  <c:v>1453.5008189827688</c:v>
                </c:pt>
                <c:pt idx="319">
                  <c:v>1453.5012244792451</c:v>
                </c:pt>
                <c:pt idx="320">
                  <c:v>1453.5013634637687</c:v>
                </c:pt>
                <c:pt idx="321">
                  <c:v>1453.5019049297439</c:v>
                </c:pt>
                <c:pt idx="322">
                  <c:v>1453.5021804867715</c:v>
                </c:pt>
                <c:pt idx="323">
                  <c:v>1453.5028592790063</c:v>
                </c:pt>
                <c:pt idx="324">
                  <c:v>1453.5032730668017</c:v>
                </c:pt>
                <c:pt idx="325">
                  <c:v>1453.5042248532927</c:v>
                </c:pt>
                <c:pt idx="326">
                  <c:v>1453.5055813825043</c:v>
                </c:pt>
                <c:pt idx="327">
                  <c:v>1453.5053380862441</c:v>
                </c:pt>
                <c:pt idx="328">
                  <c:v>1453.508176260076</c:v>
                </c:pt>
                <c:pt idx="329">
                  <c:v>1453.5108866049761</c:v>
                </c:pt>
                <c:pt idx="330">
                  <c:v>1453.5095947480513</c:v>
                </c:pt>
                <c:pt idx="331">
                  <c:v>1453.5163374450269</c:v>
                </c:pt>
                <c:pt idx="332">
                  <c:v>1453.5164052830896</c:v>
                </c:pt>
                <c:pt idx="333">
                  <c:v>1453.5218395405029</c:v>
                </c:pt>
                <c:pt idx="334">
                  <c:v>1453.5259548057661</c:v>
                </c:pt>
                <c:pt idx="335">
                  <c:v>1453.5327683558294</c:v>
                </c:pt>
                <c:pt idx="336">
                  <c:v>1453.5382734663303</c:v>
                </c:pt>
                <c:pt idx="337">
                  <c:v>1453.5491630863316</c:v>
                </c:pt>
                <c:pt idx="338">
                  <c:v>1453.5520724228827</c:v>
                </c:pt>
                <c:pt idx="339">
                  <c:v>1453.5817776758859</c:v>
                </c:pt>
                <c:pt idx="340">
                  <c:v>1453.568753580761</c:v>
                </c:pt>
                <c:pt idx="341">
                  <c:v>1453.6226740513912</c:v>
                </c:pt>
                <c:pt idx="342">
                  <c:v>1453.6098157826425</c:v>
                </c:pt>
                <c:pt idx="343">
                  <c:v>1453.6639473050229</c:v>
                </c:pt>
                <c:pt idx="344">
                  <c:v>1453.664716136401</c:v>
                </c:pt>
                <c:pt idx="345">
                  <c:v>1453.7325199842837</c:v>
                </c:pt>
                <c:pt idx="346">
                  <c:v>1453.7603922646645</c:v>
                </c:pt>
                <c:pt idx="347">
                  <c:v>1453.8286332911739</c:v>
                </c:pt>
                <c:pt idx="348">
                  <c:v>1453.8837899220587</c:v>
                </c:pt>
                <c:pt idx="349">
                  <c:v>1453.9794208249471</c:v>
                </c:pt>
                <c:pt idx="350">
                  <c:v>1454.0754738313374</c:v>
                </c:pt>
                <c:pt idx="351">
                  <c:v>1454.0517170600974</c:v>
                </c:pt>
                <c:pt idx="352">
                  <c:v>1454.3227515501271</c:v>
                </c:pt>
                <c:pt idx="353">
                  <c:v>1454.5943890451595</c:v>
                </c:pt>
                <c:pt idx="354">
                  <c:v>1454.4658063576715</c:v>
                </c:pt>
                <c:pt idx="355">
                  <c:v>1455.0069708302278</c:v>
                </c:pt>
                <c:pt idx="356">
                  <c:v>1455.0143576415062</c:v>
                </c:pt>
                <c:pt idx="357">
                  <c:v>1455.5582356365733</c:v>
                </c:pt>
                <c:pt idx="358">
                  <c:v>1455.7026472053728</c:v>
                </c:pt>
                <c:pt idx="359">
                  <c:v>1358.6434368270977</c:v>
                </c:pt>
                <c:pt idx="360">
                  <c:v>1453.5922840335315</c:v>
                </c:pt>
              </c:numCache>
            </c:numRef>
          </c:yVal>
          <c:smooth val="1"/>
          <c:extLst>
            <c:ext xmlns:c16="http://schemas.microsoft.com/office/drawing/2014/chart" uri="{C3380CC4-5D6E-409C-BE32-E72D297353CC}">
              <c16:uniqueId val="{00000002-ED4A-4C94-92A8-CCA0429BF7A7}"/>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Light)'!$AC$3:$AC$363</c:f>
              <c:numCache>
                <c:formatCode>0.00E+00</c:formatCode>
                <c:ptCount val="361"/>
                <c:pt idx="0">
                  <c:v>1460.265746973324</c:v>
                </c:pt>
                <c:pt idx="1">
                  <c:v>1462.1893848160232</c:v>
                </c:pt>
                <c:pt idx="2">
                  <c:v>1460.789394413539</c:v>
                </c:pt>
                <c:pt idx="3">
                  <c:v>1467.9521577765888</c:v>
                </c:pt>
                <c:pt idx="4">
                  <c:v>1463.2342676764431</c:v>
                </c:pt>
                <c:pt idx="5">
                  <c:v>1472.7876338521887</c:v>
                </c:pt>
                <c:pt idx="6">
                  <c:v>1470.4618540772437</c:v>
                </c:pt>
                <c:pt idx="7">
                  <c:v>1472.9022048026313</c:v>
                </c:pt>
                <c:pt idx="8">
                  <c:v>1482.484213715986</c:v>
                </c:pt>
                <c:pt idx="9">
                  <c:v>1482.5701419288184</c:v>
                </c:pt>
                <c:pt idx="10">
                  <c:v>1487.4282306920047</c:v>
                </c:pt>
                <c:pt idx="11">
                  <c:v>1494.6814448054042</c:v>
                </c:pt>
                <c:pt idx="12">
                  <c:v>1504.3327992940281</c:v>
                </c:pt>
                <c:pt idx="13">
                  <c:v>1514.0097814952503</c:v>
                </c:pt>
                <c:pt idx="14">
                  <c:v>1507.0791750580961</c:v>
                </c:pt>
                <c:pt idx="15">
                  <c:v>1526.3336436351588</c:v>
                </c:pt>
                <c:pt idx="16">
                  <c:v>1574.1456998890551</c:v>
                </c:pt>
                <c:pt idx="17">
                  <c:v>1526.9215735124264</c:v>
                </c:pt>
                <c:pt idx="18">
                  <c:v>1598.6245827682185</c:v>
                </c:pt>
                <c:pt idx="19">
                  <c:v>1575.2914093934794</c:v>
                </c:pt>
                <c:pt idx="20">
                  <c:v>1623.359742773371</c:v>
                </c:pt>
                <c:pt idx="21">
                  <c:v>1647.733099777126</c:v>
                </c:pt>
                <c:pt idx="22">
                  <c:v>1672.2119826562819</c:v>
                </c:pt>
                <c:pt idx="23">
                  <c:v>1696.8114665359169</c:v>
                </c:pt>
                <c:pt idx="24">
                  <c:v>1769.0873305439111</c:v>
                </c:pt>
                <c:pt idx="25">
                  <c:v>1793.9732417996536</c:v>
                </c:pt>
                <c:pt idx="26">
                  <c:v>1819.0551296811354</c:v>
                </c:pt>
                <c:pt idx="27">
                  <c:v>1939.4294773191511</c:v>
                </c:pt>
                <c:pt idx="28">
                  <c:v>2036.2595998316019</c:v>
                </c:pt>
                <c:pt idx="29">
                  <c:v>1943.2284088338106</c:v>
                </c:pt>
                <c:pt idx="30">
                  <c:v>2183.343948857394</c:v>
                </c:pt>
                <c:pt idx="31">
                  <c:v>2186.0574713678729</c:v>
                </c:pt>
                <c:pt idx="32">
                  <c:v>2426.9267676443505</c:v>
                </c:pt>
                <c:pt idx="33">
                  <c:v>2430.5447976582714</c:v>
                </c:pt>
                <c:pt idx="34">
                  <c:v>2672.4693526889278</c:v>
                </c:pt>
                <c:pt idx="35">
                  <c:v>2677.2933927074801</c:v>
                </c:pt>
                <c:pt idx="36">
                  <c:v>3158.2782290075493</c:v>
                </c:pt>
                <c:pt idx="37">
                  <c:v>3164.6097815320454</c:v>
                </c:pt>
                <c:pt idx="38">
                  <c:v>3409.7001128247366</c:v>
                </c:pt>
                <c:pt idx="39">
                  <c:v>3655.8457028716252</c:v>
                </c:pt>
                <c:pt idx="40">
                  <c:v>3903.197302923139</c:v>
                </c:pt>
                <c:pt idx="41">
                  <c:v>4627.312704258442</c:v>
                </c:pt>
                <c:pt idx="42">
                  <c:v>4639.8250580567128</c:v>
                </c:pt>
                <c:pt idx="43">
                  <c:v>5129.7042181411171</c:v>
                </c:pt>
                <c:pt idx="44">
                  <c:v>6096.9501845116247</c:v>
                </c:pt>
                <c:pt idx="45">
                  <c:v>5640.2362995552185</c:v>
                </c:pt>
                <c:pt idx="46">
                  <c:v>6374.9042884312739</c:v>
                </c:pt>
                <c:pt idx="47">
                  <c:v>8776.0596886670082</c:v>
                </c:pt>
                <c:pt idx="48">
                  <c:v>6426.1597136290757</c:v>
                </c:pt>
                <c:pt idx="49">
                  <c:v>11211.887876536653</c:v>
                </c:pt>
                <c:pt idx="50">
                  <c:v>8869.5254640278818</c:v>
                </c:pt>
                <c:pt idx="51">
                  <c:v>11287.263501827318</c:v>
                </c:pt>
                <c:pt idx="52">
                  <c:v>11332.488877002341</c:v>
                </c:pt>
                <c:pt idx="53">
                  <c:v>16137.814702485201</c:v>
                </c:pt>
                <c:pt idx="54">
                  <c:v>11441.029777421349</c:v>
                </c:pt>
                <c:pt idx="55">
                  <c:v>18638.465928105084</c:v>
                </c:pt>
                <c:pt idx="56">
                  <c:v>18710.826528384674</c:v>
                </c:pt>
                <c:pt idx="57">
                  <c:v>18793.739716204371</c:v>
                </c:pt>
                <c:pt idx="58">
                  <c:v>21264.240691708117</c:v>
                </c:pt>
                <c:pt idx="59">
                  <c:v>26122.329454894782</c:v>
                </c:pt>
                <c:pt idx="60">
                  <c:v>26238.407917842887</c:v>
                </c:pt>
                <c:pt idx="61">
                  <c:v>31123.631906134557</c:v>
                </c:pt>
                <c:pt idx="62">
                  <c:v>38400.966219627357</c:v>
                </c:pt>
                <c:pt idx="63">
                  <c:v>17171.968281478275</c:v>
                </c:pt>
                <c:pt idx="64">
                  <c:v>50637.392634194985</c:v>
                </c:pt>
                <c:pt idx="65">
                  <c:v>50833.369259952022</c:v>
                </c:pt>
                <c:pt idx="66">
                  <c:v>51059.496135824949</c:v>
                </c:pt>
                <c:pt idx="67">
                  <c:v>27545.421260391915</c:v>
                </c:pt>
                <c:pt idx="68">
                  <c:v>75372.552639344329</c:v>
                </c:pt>
                <c:pt idx="69">
                  <c:v>75674.055140510725</c:v>
                </c:pt>
                <c:pt idx="70">
                  <c:v>52250.431015422881</c:v>
                </c:pt>
                <c:pt idx="71">
                  <c:v>76412.73626836529</c:v>
                </c:pt>
                <c:pt idx="72">
                  <c:v>76834.83976999177</c:v>
                </c:pt>
                <c:pt idx="73">
                  <c:v>101072.52064821719</c:v>
                </c:pt>
                <c:pt idx="74">
                  <c:v>101585.07490020779</c:v>
                </c:pt>
                <c:pt idx="75">
                  <c:v>102157.92965240825</c:v>
                </c:pt>
                <c:pt idx="76">
                  <c:v>109375.47240925329</c:v>
                </c:pt>
                <c:pt idx="77">
                  <c:v>131818.80024323153</c:v>
                </c:pt>
                <c:pt idx="78">
                  <c:v>137093.09918606037</c:v>
                </c:pt>
                <c:pt idx="79">
                  <c:v>148578.41899454588</c:v>
                </c:pt>
                <c:pt idx="80">
                  <c:v>160810.44298214343</c:v>
                </c:pt>
                <c:pt idx="81">
                  <c:v>173891.00621287475</c:v>
                </c:pt>
                <c:pt idx="82">
                  <c:v>187779.74374225872</c:v>
                </c:pt>
                <c:pt idx="83">
                  <c:v>202674.47654985599</c:v>
                </c:pt>
                <c:pt idx="84">
                  <c:v>218036.59695689403</c:v>
                </c:pt>
                <c:pt idx="85">
                  <c:v>234944.45407548474</c:v>
                </c:pt>
                <c:pt idx="86">
                  <c:v>252432.37287245269</c:v>
                </c:pt>
                <c:pt idx="87">
                  <c:v>270771.64112629381</c:v>
                </c:pt>
                <c:pt idx="88">
                  <c:v>290447.76621071727</c:v>
                </c:pt>
                <c:pt idx="89">
                  <c:v>310995.89367336349</c:v>
                </c:pt>
                <c:pt idx="90">
                  <c:v>332427.32985788281</c:v>
                </c:pt>
                <c:pt idx="91">
                  <c:v>355229.24040198378</c:v>
                </c:pt>
                <c:pt idx="92">
                  <c:v>378700.72559687798</c:v>
                </c:pt>
                <c:pt idx="93">
                  <c:v>403330.15709005564</c:v>
                </c:pt>
                <c:pt idx="94">
                  <c:v>429368.50451170938</c:v>
                </c:pt>
                <c:pt idx="95">
                  <c:v>455878.82289679733</c:v>
                </c:pt>
                <c:pt idx="96">
                  <c:v>483826.54919660179</c:v>
                </c:pt>
                <c:pt idx="97">
                  <c:v>512751.04999376362</c:v>
                </c:pt>
                <c:pt idx="98">
                  <c:v>542192.44562701706</c:v>
                </c:pt>
                <c:pt idx="99">
                  <c:v>573355.23332899343</c:v>
                </c:pt>
                <c:pt idx="100">
                  <c:v>604591.61884337571</c:v>
                </c:pt>
                <c:pt idx="101">
                  <c:v>637344.85818165867</c:v>
                </c:pt>
                <c:pt idx="102">
                  <c:v>670918.7249237065</c:v>
                </c:pt>
                <c:pt idx="103">
                  <c:v>704617.74640603457</c:v>
                </c:pt>
                <c:pt idx="104">
                  <c:v>739410.67610723106</c:v>
                </c:pt>
                <c:pt idx="105">
                  <c:v>775077.59915508959</c:v>
                </c:pt>
                <c:pt idx="106">
                  <c:v>810448.23885068577</c:v>
                </c:pt>
                <c:pt idx="107">
                  <c:v>847205.06223811395</c:v>
                </c:pt>
                <c:pt idx="108">
                  <c:v>883464.53130717319</c:v>
                </c:pt>
                <c:pt idx="109">
                  <c:v>920196.15329302347</c:v>
                </c:pt>
                <c:pt idx="110">
                  <c:v>957180.31482584763</c:v>
                </c:pt>
                <c:pt idx="111">
                  <c:v>993246.58845548728</c:v>
                </c:pt>
                <c:pt idx="112">
                  <c:v>1032691.5769410753</c:v>
                </c:pt>
                <c:pt idx="113">
                  <c:v>1064597.9532532881</c:v>
                </c:pt>
                <c:pt idx="114">
                  <c:v>1101582.8478591533</c:v>
                </c:pt>
                <c:pt idx="115">
                  <c:v>1139143.6122424009</c:v>
                </c:pt>
                <c:pt idx="116">
                  <c:v>1172542.7586399661</c:v>
                </c:pt>
                <c:pt idx="117">
                  <c:v>1201796.8696897004</c:v>
                </c:pt>
                <c:pt idx="118">
                  <c:v>1238804.6890044364</c:v>
                </c:pt>
                <c:pt idx="119">
                  <c:v>1269314.5579720919</c:v>
                </c:pt>
                <c:pt idx="120">
                  <c:v>1293341.5517154948</c:v>
                </c:pt>
                <c:pt idx="121">
                  <c:v>1327535.4692257713</c:v>
                </c:pt>
                <c:pt idx="122">
                  <c:v>1345754.9533494401</c:v>
                </c:pt>
                <c:pt idx="123">
                  <c:v>1376536.4865888532</c:v>
                </c:pt>
                <c:pt idx="124">
                  <c:v>1391357.1540552948</c:v>
                </c:pt>
                <c:pt idx="125">
                  <c:v>1413996.3528246155</c:v>
                </c:pt>
                <c:pt idx="126">
                  <c:v>1427813.3289836561</c:v>
                </c:pt>
                <c:pt idx="127">
                  <c:v>1442319.2383572187</c:v>
                </c:pt>
                <c:pt idx="128">
                  <c:v>1452756.9955218623</c:v>
                </c:pt>
                <c:pt idx="129">
                  <c:v>1456746.5502497593</c:v>
                </c:pt>
                <c:pt idx="130">
                  <c:v>1463790.0132944381</c:v>
                </c:pt>
                <c:pt idx="131">
                  <c:v>1461991.6560643485</c:v>
                </c:pt>
                <c:pt idx="132">
                  <c:v>1458473.5390883149</c:v>
                </c:pt>
                <c:pt idx="133">
                  <c:v>1450843.5520388444</c:v>
                </c:pt>
                <c:pt idx="134">
                  <c:v>1443839.1826791624</c:v>
                </c:pt>
                <c:pt idx="135">
                  <c:v>1423178.6221458581</c:v>
                </c:pt>
                <c:pt idx="136">
                  <c:v>1407858.554377978</c:v>
                </c:pt>
                <c:pt idx="137">
                  <c:v>1383588.1254360578</c:v>
                </c:pt>
                <c:pt idx="138">
                  <c:v>1359849.8484095847</c:v>
                </c:pt>
                <c:pt idx="139">
                  <c:v>1324726.8895340937</c:v>
                </c:pt>
                <c:pt idx="140">
                  <c:v>1292449.802246904</c:v>
                </c:pt>
                <c:pt idx="141">
                  <c:v>1251094.2152252297</c:v>
                </c:pt>
                <c:pt idx="142">
                  <c:v>1212507.6166536775</c:v>
                </c:pt>
                <c:pt idx="143">
                  <c:v>1162384.0774710397</c:v>
                </c:pt>
                <c:pt idx="144">
                  <c:v>1112566.5633265732</c:v>
                </c:pt>
                <c:pt idx="145">
                  <c:v>1058251.2559080736</c:v>
                </c:pt>
                <c:pt idx="146">
                  <c:v>1001765.4425031143</c:v>
                </c:pt>
                <c:pt idx="147">
                  <c:v>938302.28977218445</c:v>
                </c:pt>
                <c:pt idx="148">
                  <c:v>879692.70326870168</c:v>
                </c:pt>
                <c:pt idx="149">
                  <c:v>806861.60840025707</c:v>
                </c:pt>
                <c:pt idx="150">
                  <c:v>743523.57920782024</c:v>
                </c:pt>
                <c:pt idx="151">
                  <c:v>665843.44065276138</c:v>
                </c:pt>
                <c:pt idx="152">
                  <c:v>597532.75174644764</c:v>
                </c:pt>
                <c:pt idx="153">
                  <c:v>517130.35762728949</c:v>
                </c:pt>
                <c:pt idx="154">
                  <c:v>443590.73188085493</c:v>
                </c:pt>
                <c:pt idx="155">
                  <c:v>362582.31773384789</c:v>
                </c:pt>
                <c:pt idx="156">
                  <c:v>288302.50334858545</c:v>
                </c:pt>
                <c:pt idx="157">
                  <c:v>204042.69674742606</c:v>
                </c:pt>
                <c:pt idx="158">
                  <c:v>126377.32129524951</c:v>
                </c:pt>
                <c:pt idx="159">
                  <c:v>48104.418302972335</c:v>
                </c:pt>
                <c:pt idx="160">
                  <c:v>-28465.307578629581</c:v>
                </c:pt>
                <c:pt idx="161">
                  <c:v>-108152.25730162044</c:v>
                </c:pt>
                <c:pt idx="162">
                  <c:v>-183890.14830320585</c:v>
                </c:pt>
                <c:pt idx="163">
                  <c:v>-255745.31112956209</c:v>
                </c:pt>
                <c:pt idx="164">
                  <c:v>-326158.09651334025</c:v>
                </c:pt>
                <c:pt idx="165">
                  <c:v>-397565.84014866361</c:v>
                </c:pt>
                <c:pt idx="166">
                  <c:v>-462896.22942526592</c:v>
                </c:pt>
                <c:pt idx="167">
                  <c:v>-524585.09253165079</c:v>
                </c:pt>
                <c:pt idx="168">
                  <c:v>-580309.66471648472</c:v>
                </c:pt>
                <c:pt idx="169">
                  <c:v>-639629.34220730746</c:v>
                </c:pt>
                <c:pt idx="170">
                  <c:v>-688328.64668739587</c:v>
                </c:pt>
                <c:pt idx="171">
                  <c:v>-733586.9241620705</c:v>
                </c:pt>
                <c:pt idx="172">
                  <c:v>-773067.84226591582</c:v>
                </c:pt>
                <c:pt idx="173">
                  <c:v>-811563.15921236621</c:v>
                </c:pt>
                <c:pt idx="174">
                  <c:v>-849106.04027604009</c:v>
                </c:pt>
                <c:pt idx="175">
                  <c:v>-850072.61521862284</c:v>
                </c:pt>
                <c:pt idx="176">
                  <c:v>-890558.16069518612</c:v>
                </c:pt>
                <c:pt idx="177">
                  <c:v>-908765.7915493364</c:v>
                </c:pt>
                <c:pt idx="178">
                  <c:v>-880955.3060326057</c:v>
                </c:pt>
                <c:pt idx="179">
                  <c:v>-925993.53927572421</c:v>
                </c:pt>
                <c:pt idx="180">
                  <c:v>-925013.65614643181</c:v>
                </c:pt>
                <c:pt idx="181">
                  <c:v>-854275.45489523956</c:v>
                </c:pt>
                <c:pt idx="182">
                  <c:v>-903941.75153122377</c:v>
                </c:pt>
                <c:pt idx="183">
                  <c:v>-867165.25826724945</c:v>
                </c:pt>
                <c:pt idx="184">
                  <c:v>-824795.32215943164</c:v>
                </c:pt>
                <c:pt idx="185">
                  <c:v>-800576.66749630589</c:v>
                </c:pt>
                <c:pt idx="186">
                  <c:v>-761200.65122453566</c:v>
                </c:pt>
                <c:pt idx="187">
                  <c:v>-723286.92208391964</c:v>
                </c:pt>
                <c:pt idx="188">
                  <c:v>-672543.11862325482</c:v>
                </c:pt>
                <c:pt idx="189">
                  <c:v>-623201.30179300089</c:v>
                </c:pt>
                <c:pt idx="190">
                  <c:v>-565714.135465923</c:v>
                </c:pt>
                <c:pt idx="191">
                  <c:v>-504796.4947207165</c:v>
                </c:pt>
                <c:pt idx="192">
                  <c:v>-442780.18937890348</c:v>
                </c:pt>
                <c:pt idx="193">
                  <c:v>-374862.90864231437</c:v>
                </c:pt>
                <c:pt idx="194">
                  <c:v>-303371.93979673972</c:v>
                </c:pt>
                <c:pt idx="195">
                  <c:v>-233007.08279377664</c:v>
                </c:pt>
                <c:pt idx="196">
                  <c:v>-156579.94655638584</c:v>
                </c:pt>
                <c:pt idx="197">
                  <c:v>-78787.316010388779</c:v>
                </c:pt>
                <c:pt idx="198">
                  <c:v>-1944.4183435670566</c:v>
                </c:pt>
                <c:pt idx="199">
                  <c:v>76389.097170353401</c:v>
                </c:pt>
                <c:pt idx="200">
                  <c:v>161030.61645791586</c:v>
                </c:pt>
                <c:pt idx="201">
                  <c:v>235405.71615143563</c:v>
                </c:pt>
                <c:pt idx="202">
                  <c:v>320977.05863291305</c:v>
                </c:pt>
                <c:pt idx="203">
                  <c:v>398791.67782291106</c:v>
                </c:pt>
                <c:pt idx="204">
                  <c:v>478428.56761230866</c:v>
                </c:pt>
                <c:pt idx="205">
                  <c:v>557577.02334829082</c:v>
                </c:pt>
                <c:pt idx="206">
                  <c:v>631550.81269436178</c:v>
                </c:pt>
                <c:pt idx="207">
                  <c:v>709925.91451715329</c:v>
                </c:pt>
                <c:pt idx="208">
                  <c:v>778504.94064797275</c:v>
                </c:pt>
                <c:pt idx="209">
                  <c:v>851617.94035424059</c:v>
                </c:pt>
                <c:pt idx="210">
                  <c:v>917441.54564736283</c:v>
                </c:pt>
                <c:pt idx="211">
                  <c:v>985548.7203656456</c:v>
                </c:pt>
                <c:pt idx="212">
                  <c:v>1041737.5538056833</c:v>
                </c:pt>
                <c:pt idx="213">
                  <c:v>1102709.1003861595</c:v>
                </c:pt>
                <c:pt idx="214">
                  <c:v>1159009.489753668</c:v>
                </c:pt>
                <c:pt idx="215">
                  <c:v>1208318.9721826529</c:v>
                </c:pt>
                <c:pt idx="216">
                  <c:v>1255445.8885258976</c:v>
                </c:pt>
                <c:pt idx="217">
                  <c:v>1298062.9514945517</c:v>
                </c:pt>
                <c:pt idx="218">
                  <c:v>1336218.4014888022</c:v>
                </c:pt>
                <c:pt idx="219">
                  <c:v>1374711.5342841013</c:v>
                </c:pt>
                <c:pt idx="220">
                  <c:v>1404076.4194309486</c:v>
                </c:pt>
                <c:pt idx="221">
                  <c:v>1431486.3728790311</c:v>
                </c:pt>
                <c:pt idx="222">
                  <c:v>1452223.5045288485</c:v>
                </c:pt>
                <c:pt idx="223">
                  <c:v>1473453.5927665392</c:v>
                </c:pt>
                <c:pt idx="224">
                  <c:v>1485698.6470449786</c:v>
                </c:pt>
                <c:pt idx="225">
                  <c:v>1500873.9936122997</c:v>
                </c:pt>
                <c:pt idx="226">
                  <c:v>1502364.5062690261</c:v>
                </c:pt>
                <c:pt idx="227">
                  <c:v>1509212.094327721</c:v>
                </c:pt>
                <c:pt idx="228">
                  <c:v>1507171.1292258794</c:v>
                </c:pt>
                <c:pt idx="229">
                  <c:v>1505769.3494270151</c:v>
                </c:pt>
                <c:pt idx="230">
                  <c:v>1493135.1465417112</c:v>
                </c:pt>
                <c:pt idx="231">
                  <c:v>1485921.3345848946</c:v>
                </c:pt>
                <c:pt idx="232">
                  <c:v>1472248.7676053839</c:v>
                </c:pt>
                <c:pt idx="233">
                  <c:v>1456880.5610777277</c:v>
                </c:pt>
                <c:pt idx="234" formatCode="General">
                  <c:v>1432690.1319394724</c:v>
                </c:pt>
                <c:pt idx="235">
                  <c:v>1416319.7416177494</c:v>
                </c:pt>
                <c:pt idx="236">
                  <c:v>1388750.0934850334</c:v>
                </c:pt>
                <c:pt idx="237">
                  <c:v>1364244.9062546641</c:v>
                </c:pt>
                <c:pt idx="238">
                  <c:v>1335667.0442768382</c:v>
                </c:pt>
                <c:pt idx="239">
                  <c:v>1305389.0202146878</c:v>
                </c:pt>
                <c:pt idx="240">
                  <c:v>1273403.2965041534</c:v>
                </c:pt>
                <c:pt idx="241">
                  <c:v>1239700.8280714755</c:v>
                </c:pt>
                <c:pt idx="242">
                  <c:v>1206648.0975284232</c:v>
                </c:pt>
                <c:pt idx="243">
                  <c:v>1171856.0095757674</c:v>
                </c:pt>
                <c:pt idx="244">
                  <c:v>1135312.5041121864</c:v>
                </c:pt>
                <c:pt idx="245">
                  <c:v>1097004.0135263072</c:v>
                </c:pt>
                <c:pt idx="246">
                  <c:v>1062382.6436527539</c:v>
                </c:pt>
                <c:pt idx="247">
                  <c:v>1023349.8921737133</c:v>
                </c:pt>
                <c:pt idx="248">
                  <c:v>986071.4277380805</c:v>
                </c:pt>
                <c:pt idx="249">
                  <c:v>947677.01945831126</c:v>
                </c:pt>
                <c:pt idx="250">
                  <c:v>910051.26060304209</c:v>
                </c:pt>
                <c:pt idx="251">
                  <c:v>872462.95046222478</c:v>
                </c:pt>
                <c:pt idx="252">
                  <c:v>835369.5566771318</c:v>
                </c:pt>
                <c:pt idx="253">
                  <c:v>798515.13482626947</c:v>
                </c:pt>
                <c:pt idx="254">
                  <c:v>761881.44400844479</c:v>
                </c:pt>
                <c:pt idx="255">
                  <c:v>726163.20313119236</c:v>
                </c:pt>
                <c:pt idx="256">
                  <c:v>691341.86979048327</c:v>
                </c:pt>
                <c:pt idx="257">
                  <c:v>656923.79604514455</c:v>
                </c:pt>
                <c:pt idx="258">
                  <c:v>623366.44953624147</c:v>
                </c:pt>
                <c:pt idx="259">
                  <c:v>591127.29790514195</c:v>
                </c:pt>
                <c:pt idx="260">
                  <c:v>559237.88917537651</c:v>
                </c:pt>
                <c:pt idx="261">
                  <c:v>528632.0025356533</c:v>
                </c:pt>
                <c:pt idx="262">
                  <c:v>498817.19605477207</c:v>
                </c:pt>
                <c:pt idx="263">
                  <c:v>470490.14840633358</c:v>
                </c:pt>
                <c:pt idx="264">
                  <c:v>442921.61864640424</c:v>
                </c:pt>
                <c:pt idx="265">
                  <c:v>416096.23014771158</c:v>
                </c:pt>
                <c:pt idx="266">
                  <c:v>452039.52650860883</c:v>
                </c:pt>
                <c:pt idx="267">
                  <c:v>134993.27760175863</c:v>
                </c:pt>
                <c:pt idx="268">
                  <c:v>507312.29264613328</c:v>
                </c:pt>
                <c:pt idx="269">
                  <c:v>504598.77013559436</c:v>
                </c:pt>
                <c:pt idx="270">
                  <c:v>26779.710097768268</c:v>
                </c:pt>
                <c:pt idx="271">
                  <c:v>500076.23261814367</c:v>
                </c:pt>
                <c:pt idx="272">
                  <c:v>22558.675081461606</c:v>
                </c:pt>
                <c:pt idx="273">
                  <c:v>496156.70010302484</c:v>
                </c:pt>
                <c:pt idx="274">
                  <c:v>-28600.058935340036</c:v>
                </c:pt>
                <c:pt idx="275">
                  <c:v>326447.70858023257</c:v>
                </c:pt>
                <c:pt idx="276">
                  <c:v>182287.93381573257</c:v>
                </c:pt>
                <c:pt idx="277">
                  <c:v>180946.24768555316</c:v>
                </c:pt>
                <c:pt idx="278">
                  <c:v>179710.08743078914</c:v>
                </c:pt>
                <c:pt idx="279">
                  <c:v>154809.10104999316</c:v>
                </c:pt>
                <c:pt idx="280">
                  <c:v>130013.64054460853</c:v>
                </c:pt>
                <c:pt idx="281">
                  <c:v>129078.98279100441</c:v>
                </c:pt>
                <c:pt idx="282">
                  <c:v>128219.70066268329</c:v>
                </c:pt>
                <c:pt idx="283">
                  <c:v>103665.44215822979</c:v>
                </c:pt>
                <c:pt idx="284">
                  <c:v>126727.26328192791</c:v>
                </c:pt>
                <c:pt idx="285">
                  <c:v>54767.976900135538</c:v>
                </c:pt>
                <c:pt idx="286">
                  <c:v>101735.82615078775</c:v>
                </c:pt>
                <c:pt idx="287">
                  <c:v>101193.12164868772</c:v>
                </c:pt>
                <c:pt idx="288">
                  <c:v>53170.013643969818</c:v>
                </c:pt>
                <c:pt idx="289">
                  <c:v>52747.910142348308</c:v>
                </c:pt>
                <c:pt idx="290">
                  <c:v>76126.308892253612</c:v>
                </c:pt>
                <c:pt idx="291">
                  <c:v>51994.153889433561</c:v>
                </c:pt>
                <c:pt idx="292">
                  <c:v>27907.224261786116</c:v>
                </c:pt>
                <c:pt idx="293">
                  <c:v>75161.500888532086</c:v>
                </c:pt>
                <c:pt idx="294">
                  <c:v>27349.444634633383</c:v>
                </c:pt>
                <c:pt idx="295">
                  <c:v>41385.528959614065</c:v>
                </c:pt>
                <c:pt idx="296">
                  <c:v>31666.336408229094</c:v>
                </c:pt>
                <c:pt idx="297">
                  <c:v>31479.404857507965</c:v>
                </c:pt>
                <c:pt idx="298">
                  <c:v>28933.52825671374</c:v>
                </c:pt>
                <c:pt idx="299">
                  <c:v>24028.706605846673</c:v>
                </c:pt>
                <c:pt idx="300">
                  <c:v>23894.537992827984</c:v>
                </c:pt>
                <c:pt idx="301">
                  <c:v>19019.8665920778</c:v>
                </c:pt>
                <c:pt idx="302">
                  <c:v>21289.8684043063</c:v>
                </c:pt>
                <c:pt idx="303">
                  <c:v>16439.317203649731</c:v>
                </c:pt>
                <c:pt idx="304">
                  <c:v>13977.861303180654</c:v>
                </c:pt>
                <c:pt idx="305">
                  <c:v>-673060.68509293557</c:v>
                </c:pt>
                <c:pt idx="306">
                  <c:v>783994.05093528668</c:v>
                </c:pt>
                <c:pt idx="307">
                  <c:v>1453.5001700825426</c:v>
                </c:pt>
                <c:pt idx="308">
                  <c:v>1453.5001680507278</c:v>
                </c:pt>
                <c:pt idx="309">
                  <c:v>1453.5002160436854</c:v>
                </c:pt>
                <c:pt idx="310">
                  <c:v>1453.5003116828732</c:v>
                </c:pt>
                <c:pt idx="311">
                  <c:v>1453.5003361466809</c:v>
                </c:pt>
                <c:pt idx="312">
                  <c:v>1453.5004796582255</c:v>
                </c:pt>
                <c:pt idx="313">
                  <c:v>1453.5005282994134</c:v>
                </c:pt>
                <c:pt idx="314">
                  <c:v>1453.5007198642161</c:v>
                </c:pt>
                <c:pt idx="315">
                  <c:v>1453.5008642199675</c:v>
                </c:pt>
                <c:pt idx="316">
                  <c:v>1453.5009614872686</c:v>
                </c:pt>
                <c:pt idx="317">
                  <c:v>1453.5016535560742</c:v>
                </c:pt>
                <c:pt idx="318">
                  <c:v>1453.5014429545088</c:v>
                </c:pt>
                <c:pt idx="319">
                  <c:v>1453.5021604368553</c:v>
                </c:pt>
                <c:pt idx="320">
                  <c:v>1453.5024034166688</c:v>
                </c:pt>
                <c:pt idx="321">
                  <c:v>1453.5033608638039</c:v>
                </c:pt>
                <c:pt idx="322">
                  <c:v>1453.5038444114116</c:v>
                </c:pt>
                <c:pt idx="323">
                  <c:v>1453.5050431800964</c:v>
                </c:pt>
                <c:pt idx="324">
                  <c:v>1453.5057689537618</c:v>
                </c:pt>
                <c:pt idx="325">
                  <c:v>1453.5074487072829</c:v>
                </c:pt>
                <c:pt idx="326">
                  <c:v>1453.5098451893946</c:v>
                </c:pt>
                <c:pt idx="327">
                  <c:v>1453.5093939025544</c:v>
                </c:pt>
                <c:pt idx="328">
                  <c:v>1453.5144159774763</c:v>
                </c:pt>
                <c:pt idx="329">
                  <c:v>1453.5192062281767</c:v>
                </c:pt>
                <c:pt idx="330">
                  <c:v>1453.5168744183518</c:v>
                </c:pt>
                <c:pt idx="331">
                  <c:v>1453.5288168798277</c:v>
                </c:pt>
                <c:pt idx="332">
                  <c:v>1453.5288847178904</c:v>
                </c:pt>
                <c:pt idx="333">
                  <c:v>1453.5384787869039</c:v>
                </c:pt>
                <c:pt idx="334">
                  <c:v>1453.5457139108671</c:v>
                </c:pt>
                <c:pt idx="335">
                  <c:v>1453.5577272254309</c:v>
                </c:pt>
                <c:pt idx="336">
                  <c:v>1453.567392147532</c:v>
                </c:pt>
                <c:pt idx="337">
                  <c:v>1453.5866013907339</c:v>
                </c:pt>
                <c:pt idx="338">
                  <c:v>1453.5915906330852</c:v>
                </c:pt>
                <c:pt idx="339">
                  <c:v>1453.6441748498896</c:v>
                </c:pt>
                <c:pt idx="340">
                  <c:v>1453.6207512257643</c:v>
                </c:pt>
                <c:pt idx="341">
                  <c:v>1453.7162698123968</c:v>
                </c:pt>
                <c:pt idx="342">
                  <c:v>1453.6930120146476</c:v>
                </c:pt>
                <c:pt idx="343">
                  <c:v>1453.7887416530305</c:v>
                </c:pt>
                <c:pt idx="344">
                  <c:v>1453.7895104844085</c:v>
                </c:pt>
                <c:pt idx="345">
                  <c:v>1453.9093119772942</c:v>
                </c:pt>
                <c:pt idx="346">
                  <c:v>1453.9579833156763</c:v>
                </c:pt>
                <c:pt idx="347">
                  <c:v>1454.078221987189</c:v>
                </c:pt>
                <c:pt idx="348">
                  <c:v>1454.1749767340759</c:v>
                </c:pt>
                <c:pt idx="349">
                  <c:v>1454.3434043399691</c:v>
                </c:pt>
                <c:pt idx="350">
                  <c:v>1454.5122540493637</c:v>
                </c:pt>
                <c:pt idx="351">
                  <c:v>1454.4676982201224</c:v>
                </c:pt>
                <c:pt idx="352">
                  <c:v>1454.9467232901645</c:v>
                </c:pt>
                <c:pt idx="353">
                  <c:v>1455.4263513652095</c:v>
                </c:pt>
                <c:pt idx="354">
                  <c:v>1455.1937733877151</c:v>
                </c:pt>
                <c:pt idx="355">
                  <c:v>1456.1509190202964</c:v>
                </c:pt>
                <c:pt idx="356">
                  <c:v>1456.1583058315748</c:v>
                </c:pt>
                <c:pt idx="357">
                  <c:v>1457.1181649866669</c:v>
                </c:pt>
                <c:pt idx="358">
                  <c:v>1457.3665718454727</c:v>
                </c:pt>
                <c:pt idx="359">
                  <c:v>1284.8067809226668</c:v>
                </c:pt>
                <c:pt idx="360">
                  <c:v>1453.5927719126698</c:v>
                </c:pt>
              </c:numCache>
            </c:numRef>
          </c:yVal>
          <c:smooth val="1"/>
          <c:extLst>
            <c:ext xmlns:c16="http://schemas.microsoft.com/office/drawing/2014/chart" uri="{C3380CC4-5D6E-409C-BE32-E72D297353CC}">
              <c16:uniqueId val="{00000003-ED4A-4C94-92A8-CCA0429BF7A7}"/>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Light)'!$AD$3:$AD$363</c:f>
              <c:numCache>
                <c:formatCode>0.00E+00</c:formatCode>
                <c:ptCount val="361"/>
                <c:pt idx="0">
                  <c:v>1464.0095774135486</c:v>
                </c:pt>
                <c:pt idx="1">
                  <c:v>1467.0028810963122</c:v>
                </c:pt>
                <c:pt idx="2">
                  <c:v>1464.8006413137798</c:v>
                </c:pt>
                <c:pt idx="3">
                  <c:v>1475.9746515770703</c:v>
                </c:pt>
                <c:pt idx="4">
                  <c:v>1468.582596876764</c:v>
                </c:pt>
                <c:pt idx="5">
                  <c:v>1483.4842922528305</c:v>
                </c:pt>
                <c:pt idx="6">
                  <c:v>1479.8214301778053</c:v>
                </c:pt>
                <c:pt idx="7">
                  <c:v>1483.5988632032734</c:v>
                </c:pt>
                <c:pt idx="8">
                  <c:v>1498.5292013169485</c:v>
                </c:pt>
                <c:pt idx="9">
                  <c:v>1498.6151295297816</c:v>
                </c:pt>
                <c:pt idx="10">
                  <c:v>1506.1473828931278</c:v>
                </c:pt>
                <c:pt idx="11">
                  <c:v>1517.4118439067681</c:v>
                </c:pt>
                <c:pt idx="12">
                  <c:v>1532.4115275957131</c:v>
                </c:pt>
                <c:pt idx="13">
                  <c:v>1547.4368389972562</c:v>
                </c:pt>
                <c:pt idx="14">
                  <c:v>1536.494985659861</c:v>
                </c:pt>
                <c:pt idx="15">
                  <c:v>1566.446112637567</c:v>
                </c:pt>
                <c:pt idx="16">
                  <c:v>1640.9998148930656</c:v>
                </c:pt>
                <c:pt idx="17">
                  <c:v>1567.0340425148336</c:v>
                </c:pt>
                <c:pt idx="18">
                  <c:v>1678.8495207730325</c:v>
                </c:pt>
                <c:pt idx="19">
                  <c:v>1642.1455243974906</c:v>
                </c:pt>
                <c:pt idx="20">
                  <c:v>1716.9555037789883</c:v>
                </c:pt>
                <c:pt idx="21">
                  <c:v>1754.6996837835461</c:v>
                </c:pt>
                <c:pt idx="22">
                  <c:v>1792.5493896635012</c:v>
                </c:pt>
                <c:pt idx="23">
                  <c:v>1830.5196965439427</c:v>
                </c:pt>
                <c:pt idx="24">
                  <c:v>1942.9080295543386</c:v>
                </c:pt>
                <c:pt idx="25">
                  <c:v>1981.1647638108891</c:v>
                </c:pt>
                <c:pt idx="26">
                  <c:v>2019.6174746931688</c:v>
                </c:pt>
                <c:pt idx="27">
                  <c:v>2206.8459373351998</c:v>
                </c:pt>
                <c:pt idx="28">
                  <c:v>2357.1593518508566</c:v>
                </c:pt>
                <c:pt idx="29">
                  <c:v>2210.6448688498558</c:v>
                </c:pt>
                <c:pt idx="30">
                  <c:v>2584.4686388814675</c:v>
                </c:pt>
                <c:pt idx="31">
                  <c:v>2587.1821613919487</c:v>
                </c:pt>
                <c:pt idx="32">
                  <c:v>2961.7596876764455</c:v>
                </c:pt>
                <c:pt idx="33">
                  <c:v>2965.37771769034</c:v>
                </c:pt>
                <c:pt idx="34">
                  <c:v>3341.0105027290747</c:v>
                </c:pt>
                <c:pt idx="35">
                  <c:v>3345.8345427475879</c:v>
                </c:pt>
                <c:pt idx="36">
                  <c:v>4094.2358390637087</c:v>
                </c:pt>
                <c:pt idx="37">
                  <c:v>4100.5673915882362</c:v>
                </c:pt>
                <c:pt idx="38">
                  <c:v>4479.3659528889002</c:v>
                </c:pt>
                <c:pt idx="39">
                  <c:v>4859.2197729438321</c:v>
                </c:pt>
                <c:pt idx="40">
                  <c:v>5240.2796030033724</c:v>
                </c:pt>
                <c:pt idx="41">
                  <c:v>6365.5196943627616</c:v>
                </c:pt>
                <c:pt idx="42">
                  <c:v>6378.0320481610152</c:v>
                </c:pt>
                <c:pt idx="43">
                  <c:v>7135.3276682614714</c:v>
                </c:pt>
                <c:pt idx="44">
                  <c:v>8637.4065546640813</c:v>
                </c:pt>
                <c:pt idx="45">
                  <c:v>7913.2762096916067</c:v>
                </c:pt>
                <c:pt idx="46">
                  <c:v>9049.0688885917571</c:v>
                </c:pt>
                <c:pt idx="47">
                  <c:v>12787.306588907715</c:v>
                </c:pt>
                <c:pt idx="48">
                  <c:v>9100.3243137895261</c:v>
                </c:pt>
                <c:pt idx="49">
                  <c:v>16560.217076857622</c:v>
                </c:pt>
                <c:pt idx="50">
                  <c:v>12880.772364268625</c:v>
                </c:pt>
                <c:pt idx="51">
                  <c:v>16635.592702148111</c:v>
                </c:pt>
                <c:pt idx="52">
                  <c:v>16680.81807732338</c:v>
                </c:pt>
                <c:pt idx="53">
                  <c:v>24160.308502966545</c:v>
                </c:pt>
                <c:pt idx="54">
                  <c:v>16789.358977742384</c:v>
                </c:pt>
                <c:pt idx="55">
                  <c:v>27998.042028666692</c:v>
                </c:pt>
                <c:pt idx="56">
                  <c:v>28070.40262894642</c:v>
                </c:pt>
                <c:pt idx="57">
                  <c:v>28153.315816765913</c:v>
                </c:pt>
                <c:pt idx="58">
                  <c:v>31960.899092350053</c:v>
                </c:pt>
                <c:pt idx="59">
                  <c:v>39493.152455697098</c:v>
                </c:pt>
                <c:pt idx="60">
                  <c:v>39609.230918645204</c:v>
                </c:pt>
                <c:pt idx="61">
                  <c:v>47168.619507097384</c:v>
                </c:pt>
                <c:pt idx="62">
                  <c:v>58457.200720831104</c:v>
                </c:pt>
                <c:pt idx="63">
                  <c:v>25194.462081960111</c:v>
                </c:pt>
                <c:pt idx="64">
                  <c:v>77379.03863579905</c:v>
                </c:pt>
                <c:pt idx="65">
                  <c:v>77575.015261556371</c:v>
                </c:pt>
                <c:pt idx="66">
                  <c:v>77801.142137429299</c:v>
                </c:pt>
                <c:pt idx="67">
                  <c:v>40916.244261196189</c:v>
                </c:pt>
                <c:pt idx="68">
                  <c:v>115485.02164174986</c:v>
                </c:pt>
                <c:pt idx="69">
                  <c:v>115786.52414291768</c:v>
                </c:pt>
                <c:pt idx="70">
                  <c:v>78992.077017027506</c:v>
                </c:pt>
                <c:pt idx="71">
                  <c:v>116525.20527077392</c:v>
                </c:pt>
                <c:pt idx="72">
                  <c:v>116947.30877239873</c:v>
                </c:pt>
                <c:pt idx="73">
                  <c:v>154555.81265142365</c:v>
                </c:pt>
                <c:pt idx="74">
                  <c:v>155068.36690342097</c:v>
                </c:pt>
                <c:pt idx="75">
                  <c:v>155641.22165561526</c:v>
                </c:pt>
                <c:pt idx="76">
                  <c:v>166562.48238368577</c:v>
                </c:pt>
                <c:pt idx="77">
                  <c:v>201240.11326339599</c:v>
                </c:pt>
                <c:pt idx="78">
                  <c:v>209054.86857638115</c:v>
                </c:pt>
                <c:pt idx="79">
                  <c:v>226530.31708922243</c:v>
                </c:pt>
                <c:pt idx="80">
                  <c:v>245126.85282520321</c:v>
                </c:pt>
                <c:pt idx="81">
                  <c:v>264999.79414034274</c:v>
                </c:pt>
                <c:pt idx="82">
                  <c:v>286082.03444415511</c:v>
                </c:pt>
                <c:pt idx="83">
                  <c:v>308678.36130021833</c:v>
                </c:pt>
                <c:pt idx="84">
                  <c:v>331942.63810072938</c:v>
                </c:pt>
                <c:pt idx="85">
                  <c:v>357554.9009928446</c:v>
                </c:pt>
                <c:pt idx="86">
                  <c:v>384001.27120034077</c:v>
                </c:pt>
                <c:pt idx="87">
                  <c:v>411700.11555476027</c:v>
                </c:pt>
                <c:pt idx="88">
                  <c:v>441404.35788976774</c:v>
                </c:pt>
                <c:pt idx="89">
                  <c:v>472381.72729305952</c:v>
                </c:pt>
                <c:pt idx="90">
                  <c:v>504643.53010820516</c:v>
                </c:pt>
                <c:pt idx="91">
                  <c:v>538944.34843300516</c:v>
                </c:pt>
                <c:pt idx="92">
                  <c:v>574182.15786862292</c:v>
                </c:pt>
                <c:pt idx="93">
                  <c:v>611112.7465225152</c:v>
                </c:pt>
                <c:pt idx="94">
                  <c:v>650120.79225495399</c:v>
                </c:pt>
                <c:pt idx="95">
                  <c:v>689734.51718084374</c:v>
                </c:pt>
                <c:pt idx="96">
                  <c:v>731454.19117145333</c:v>
                </c:pt>
                <c:pt idx="97">
                  <c:v>774551.7643494705</c:v>
                </c:pt>
                <c:pt idx="98">
                  <c:v>818299.940593587</c:v>
                </c:pt>
                <c:pt idx="99">
                  <c:v>864571.75828647346</c:v>
                </c:pt>
                <c:pt idx="100">
                  <c:v>910783.4655617401</c:v>
                </c:pt>
                <c:pt idx="101">
                  <c:v>959180.56781098235</c:v>
                </c:pt>
                <c:pt idx="102">
                  <c:v>1008665.7139239514</c:v>
                </c:pt>
                <c:pt idx="103">
                  <c:v>1058142.3065472734</c:v>
                </c:pt>
                <c:pt idx="104">
                  <c:v>1109113.9320794067</c:v>
                </c:pt>
                <c:pt idx="105">
                  <c:v>1161226.9674182713</c:v>
                </c:pt>
                <c:pt idx="106">
                  <c:v>1212642.5947148053</c:v>
                </c:pt>
                <c:pt idx="107">
                  <c:v>1265979.2386232566</c:v>
                </c:pt>
                <c:pt idx="108">
                  <c:v>1318283.6952932717</c:v>
                </c:pt>
                <c:pt idx="109">
                  <c:v>1371060.3048800598</c:v>
                </c:pt>
                <c:pt idx="110">
                  <c:v>1423955.745783868</c:v>
                </c:pt>
                <c:pt idx="111">
                  <c:v>1475131.0494044085</c:v>
                </c:pt>
                <c:pt idx="112">
                  <c:v>1531289.5666409915</c:v>
                </c:pt>
                <c:pt idx="113">
                  <c:v>1575363.3918839335</c:v>
                </c:pt>
                <c:pt idx="114">
                  <c:v>1627056.1917906583</c:v>
                </c:pt>
                <c:pt idx="115">
                  <c:v>1679324.8614748553</c:v>
                </c:pt>
                <c:pt idx="116">
                  <c:v>1724757.7485731062</c:v>
                </c:pt>
                <c:pt idx="117">
                  <c:v>1763371.4357234233</c:v>
                </c:pt>
                <c:pt idx="118">
                  <c:v>1813750.0780387975</c:v>
                </c:pt>
                <c:pt idx="119">
                  <c:v>1853619.5231073587</c:v>
                </c:pt>
                <c:pt idx="120">
                  <c:v>1882994.8460506797</c:v>
                </c:pt>
                <c:pt idx="121">
                  <c:v>1927885.421961904</c:v>
                </c:pt>
                <c:pt idx="122">
                  <c:v>1947441.9883855795</c:v>
                </c:pt>
                <c:pt idx="123">
                  <c:v>1986246.015425354</c:v>
                </c:pt>
                <c:pt idx="124">
                  <c:v>1999729.6005918249</c:v>
                </c:pt>
                <c:pt idx="125">
                  <c:v>2025042.9639613023</c:v>
                </c:pt>
                <c:pt idx="126">
                  <c:v>2036185.7755202581</c:v>
                </c:pt>
                <c:pt idx="127">
                  <c:v>2048017.5202933776</c:v>
                </c:pt>
                <c:pt idx="128">
                  <c:v>2053106.9482581029</c:v>
                </c:pt>
                <c:pt idx="129">
                  <c:v>2047736.9268850225</c:v>
                </c:pt>
                <c:pt idx="130">
                  <c:v>2046757.8961296629</c:v>
                </c:pt>
                <c:pt idx="131">
                  <c:v>2031588.7158982176</c:v>
                </c:pt>
                <c:pt idx="132">
                  <c:v>2013362.6936216829</c:v>
                </c:pt>
                <c:pt idx="133">
                  <c:v>1988350.6366711964</c:v>
                </c:pt>
                <c:pt idx="134">
                  <c:v>1963964.1974104266</c:v>
                </c:pt>
                <c:pt idx="135">
                  <c:v>1917899.0731754939</c:v>
                </c:pt>
                <c:pt idx="136">
                  <c:v>1879848.6063063568</c:v>
                </c:pt>
                <c:pt idx="137">
                  <c:v>1827499.4490625083</c:v>
                </c:pt>
                <c:pt idx="138">
                  <c:v>1775682.4437346091</c:v>
                </c:pt>
                <c:pt idx="139">
                  <c:v>1705795.3450571578</c:v>
                </c:pt>
                <c:pt idx="140">
                  <c:v>1640091.2002674404</c:v>
                </c:pt>
                <c:pt idx="141">
                  <c:v>1559960.2265440016</c:v>
                </c:pt>
                <c:pt idx="142">
                  <c:v>1483935.3235699022</c:v>
                </c:pt>
                <c:pt idx="143">
                  <c:v>1389688.0684847569</c:v>
                </c:pt>
                <c:pt idx="144">
                  <c:v>1295746.838437496</c:v>
                </c:pt>
                <c:pt idx="145">
                  <c:v>1194633.6505161892</c:v>
                </c:pt>
                <c:pt idx="146">
                  <c:v>1090012.8743085596</c:v>
                </c:pt>
                <c:pt idx="147">
                  <c:v>974403.51187407959</c:v>
                </c:pt>
                <c:pt idx="148">
                  <c:v>866321.88026820694</c:v>
                </c:pt>
                <c:pt idx="149">
                  <c:v>735996.24649589951</c:v>
                </c:pt>
                <c:pt idx="150">
                  <c:v>620512.00760019943</c:v>
                </c:pt>
                <c:pt idx="151">
                  <c:v>482663.16554198193</c:v>
                </c:pt>
                <c:pt idx="152">
                  <c:v>359532.10233210505</c:v>
                </c:pt>
                <c:pt idx="153">
                  <c:v>217623.92240963865</c:v>
                </c:pt>
                <c:pt idx="154">
                  <c:v>86589.757759197848</c:v>
                </c:pt>
                <c:pt idx="155">
                  <c:v>-55924.442191404523</c:v>
                </c:pt>
                <c:pt idx="156">
                  <c:v>-187698.79547981266</c:v>
                </c:pt>
                <c:pt idx="157">
                  <c:v>-334801.47018500417</c:v>
                </c:pt>
                <c:pt idx="158">
                  <c:v>-471298.46684061945</c:v>
                </c:pt>
                <c:pt idx="159">
                  <c:v>-608402.99103647913</c:v>
                </c:pt>
                <c:pt idx="160">
                  <c:v>-742467.25582122686</c:v>
                </c:pt>
                <c:pt idx="161">
                  <c:v>-880985.82674794318</c:v>
                </c:pt>
                <c:pt idx="162">
                  <c:v>-1012881.174353529</c:v>
                </c:pt>
                <c:pt idx="163">
                  <c:v>-1138219.629181864</c:v>
                </c:pt>
                <c:pt idx="164">
                  <c:v>-1260778.6242697656</c:v>
                </c:pt>
                <c:pt idx="165">
                  <c:v>-1384332.5776079223</c:v>
                </c:pt>
                <c:pt idx="166">
                  <c:v>-1497797.9296871955</c:v>
                </c:pt>
                <c:pt idx="167">
                  <c:v>-1604947.5909965239</c:v>
                </c:pt>
                <c:pt idx="168">
                  <c:v>-1702121.7144837093</c:v>
                </c:pt>
                <c:pt idx="169">
                  <c:v>-1804228.0255776064</c:v>
                </c:pt>
                <c:pt idx="170">
                  <c:v>-1889028.5521590165</c:v>
                </c:pt>
                <c:pt idx="171">
                  <c:v>-1967713.8871361471</c:v>
                </c:pt>
                <c:pt idx="172">
                  <c:v>-2036610.6158418555</c:v>
                </c:pt>
                <c:pt idx="173">
                  <c:v>-2103184.6610900192</c:v>
                </c:pt>
                <c:pt idx="174">
                  <c:v>-2167469.1881549694</c:v>
                </c:pt>
                <c:pt idx="175">
                  <c:v>-2173784.0922978641</c:v>
                </c:pt>
                <c:pt idx="176">
                  <c:v>-2241011.2837765645</c:v>
                </c:pt>
                <c:pt idx="177">
                  <c:v>-2272589.7376310667</c:v>
                </c:pt>
                <c:pt idx="178">
                  <c:v>-2231408.4291136973</c:v>
                </c:pt>
                <c:pt idx="179">
                  <c:v>-2303188.3083583787</c:v>
                </c:pt>
                <c:pt idx="180">
                  <c:v>-2302208.4252287997</c:v>
                </c:pt>
                <c:pt idx="181">
                  <c:v>-2191357.7549756924</c:v>
                </c:pt>
                <c:pt idx="182">
                  <c:v>-2267765.6976132402</c:v>
                </c:pt>
                <c:pt idx="183">
                  <c:v>-2208258.8052475788</c:v>
                </c:pt>
                <c:pt idx="184">
                  <c:v>-2139147.2231381983</c:v>
                </c:pt>
                <c:pt idx="185">
                  <c:v>-2097546.4985742713</c:v>
                </c:pt>
                <c:pt idx="186">
                  <c:v>-2031428.8363006508</c:v>
                </c:pt>
                <c:pt idx="187">
                  <c:v>-1966773.4611584719</c:v>
                </c:pt>
                <c:pt idx="188">
                  <c:v>-1881265.5178959179</c:v>
                </c:pt>
                <c:pt idx="189">
                  <c:v>-1797159.5612637757</c:v>
                </c:pt>
                <c:pt idx="190">
                  <c:v>-1699559.9259336356</c:v>
                </c:pt>
                <c:pt idx="191">
                  <c:v>-1595855.651586358</c:v>
                </c:pt>
                <c:pt idx="192">
                  <c:v>-1489715.6303416076</c:v>
                </c:pt>
                <c:pt idx="193">
                  <c:v>-1373663.3868023483</c:v>
                </c:pt>
                <c:pt idx="194">
                  <c:v>-1251363.2905535169</c:v>
                </c:pt>
                <c:pt idx="195">
                  <c:v>-1130189.3061477272</c:v>
                </c:pt>
                <c:pt idx="196">
                  <c:v>-998941.79560691677</c:v>
                </c:pt>
                <c:pt idx="197">
                  <c:v>-864991.70845749369</c:v>
                </c:pt>
                <c:pt idx="198">
                  <c:v>-731991.35418753256</c:v>
                </c:pt>
                <c:pt idx="199">
                  <c:v>-596163.29977017944</c:v>
                </c:pt>
                <c:pt idx="200">
                  <c:v>-450015.99467816111</c:v>
                </c:pt>
                <c:pt idx="201">
                  <c:v>-319483.43838221929</c:v>
                </c:pt>
                <c:pt idx="202">
                  <c:v>-171069.22779656644</c:v>
                </c:pt>
                <c:pt idx="203">
                  <c:v>-34422.987403272884</c:v>
                </c:pt>
                <c:pt idx="204">
                  <c:v>105382.6058902872</c:v>
                </c:pt>
                <c:pt idx="205">
                  <c:v>244699.76512957143</c:v>
                </c:pt>
                <c:pt idx="206">
                  <c:v>376168.09337850125</c:v>
                </c:pt>
                <c:pt idx="207">
                  <c:v>514711.89870588551</c:v>
                </c:pt>
                <c:pt idx="208">
                  <c:v>638111.29913940746</c:v>
                </c:pt>
                <c:pt idx="209">
                  <c:v>768718.83774910797</c:v>
                </c:pt>
                <c:pt idx="210">
                  <c:v>888025.73504564329</c:v>
                </c:pt>
                <c:pt idx="211">
                  <c:v>1010953.2840676325</c:v>
                </c:pt>
                <c:pt idx="212">
                  <c:v>1115277.0803096234</c:v>
                </c:pt>
                <c:pt idx="213">
                  <c:v>1227057.7542936434</c:v>
                </c:pt>
                <c:pt idx="214">
                  <c:v>1331493.1064642523</c:v>
                </c:pt>
                <c:pt idx="215">
                  <c:v>1424926.304795458</c:v>
                </c:pt>
                <c:pt idx="216">
                  <c:v>1514839.8547414907</c:v>
                </c:pt>
                <c:pt idx="217">
                  <c:v>1597569.3867126331</c:v>
                </c:pt>
                <c:pt idx="218">
                  <c:v>1673163.1411090717</c:v>
                </c:pt>
                <c:pt idx="219">
                  <c:v>1749094.578306416</c:v>
                </c:pt>
                <c:pt idx="220">
                  <c:v>1810549.4386553541</c:v>
                </c:pt>
                <c:pt idx="221">
                  <c:v>1868712.2850053064</c:v>
                </c:pt>
                <c:pt idx="222">
                  <c:v>1916191.0626569735</c:v>
                </c:pt>
                <c:pt idx="223">
                  <c:v>1964162.7968956535</c:v>
                </c:pt>
                <c:pt idx="224">
                  <c:v>1997801.1679757736</c:v>
                </c:pt>
                <c:pt idx="225">
                  <c:v>2035706.913644352</c:v>
                </c:pt>
                <c:pt idx="226">
                  <c:v>2051905.3316021534</c:v>
                </c:pt>
                <c:pt idx="227">
                  <c:v>2076134.9895617208</c:v>
                </c:pt>
                <c:pt idx="228">
                  <c:v>2086127.7651605108</c:v>
                </c:pt>
                <c:pt idx="229">
                  <c:v>2096759.7260625651</c:v>
                </c:pt>
                <c:pt idx="230">
                  <c:v>2089473.8523773586</c:v>
                </c:pt>
                <c:pt idx="231">
                  <c:v>2090282.5342211546</c:v>
                </c:pt>
                <c:pt idx="232">
                  <c:v>2080621.2141420939</c:v>
                </c:pt>
                <c:pt idx="233">
                  <c:v>2067927.1722144503</c:v>
                </c:pt>
                <c:pt idx="234" formatCode="General">
                  <c:v>2041062.5784757875</c:v>
                </c:pt>
                <c:pt idx="235">
                  <c:v>2026029.2704544296</c:v>
                </c:pt>
                <c:pt idx="236">
                  <c:v>1993111.2931214368</c:v>
                </c:pt>
                <c:pt idx="237">
                  <c:v>1964594.8589906178</c:v>
                </c:pt>
                <c:pt idx="238">
                  <c:v>1929331.5855122937</c:v>
                </c:pt>
                <c:pt idx="239">
                  <c:v>1891031.0676499612</c:v>
                </c:pt>
                <c:pt idx="240">
                  <c:v>1849685.7678387002</c:v>
                </c:pt>
                <c:pt idx="241">
                  <c:v>1805286.6410054688</c:v>
                </c:pt>
                <c:pt idx="242">
                  <c:v>1761537.2520616476</c:v>
                </c:pt>
                <c:pt idx="243">
                  <c:v>1714711.4234084678</c:v>
                </c:pt>
                <c:pt idx="244">
                  <c:v>1664797.0949438903</c:v>
                </c:pt>
                <c:pt idx="245">
                  <c:v>1611780.6990572049</c:v>
                </c:pt>
                <c:pt idx="246">
                  <c:v>1564189.6308728578</c:v>
                </c:pt>
                <c:pt idx="247">
                  <c:v>1509379.3082528948</c:v>
                </c:pt>
                <c:pt idx="248">
                  <c:v>1456991.8138263251</c:v>
                </c:pt>
                <c:pt idx="249">
                  <c:v>1402552.417945618</c:v>
                </c:pt>
                <c:pt idx="250">
                  <c:v>1349015.3797193826</c:v>
                </c:pt>
                <c:pt idx="251">
                  <c:v>1295248.3737475839</c:v>
                </c:pt>
                <c:pt idx="252">
                  <c:v>1241976.2841315453</c:v>
                </c:pt>
                <c:pt idx="253">
                  <c:v>1188809.4582196758</c:v>
                </c:pt>
                <c:pt idx="254">
                  <c:v>1135729.6551108537</c:v>
                </c:pt>
                <c:pt idx="255">
                  <c:v>1083832.7184026735</c:v>
                </c:pt>
                <c:pt idx="256">
                  <c:v>1033100.1056909894</c:v>
                </c:pt>
                <c:pt idx="257">
                  <c:v>982770.75257471181</c:v>
                </c:pt>
                <c:pt idx="258">
                  <c:v>933569.54315484036</c:v>
                </c:pt>
                <c:pt idx="259">
                  <c:v>886221.36153284868</c:v>
                </c:pt>
                <c:pt idx="260">
                  <c:v>839222.92281218222</c:v>
                </c:pt>
                <c:pt idx="261">
                  <c:v>794042.83910156216</c:v>
                </c:pt>
                <c:pt idx="262">
                  <c:v>749921.2520098536</c:v>
                </c:pt>
                <c:pt idx="263">
                  <c:v>707955.96490060899</c:v>
                </c:pt>
                <c:pt idx="264">
                  <c:v>667016.61213982629</c:v>
                </c:pt>
                <c:pt idx="265">
                  <c:v>627087.81710039452</c:v>
                </c:pt>
                <c:pt idx="266">
                  <c:v>685092.97141258605</c:v>
                </c:pt>
                <c:pt idx="267">
                  <c:v>191418.15066512415</c:v>
                </c:pt>
                <c:pt idx="268">
                  <c:v>774728.75266220875</c:v>
                </c:pt>
                <c:pt idx="269">
                  <c:v>772015.23015163396</c:v>
                </c:pt>
                <c:pt idx="270">
                  <c:v>26779.710097768268</c:v>
                </c:pt>
                <c:pt idx="271">
                  <c:v>767492.69263418776</c:v>
                </c:pt>
                <c:pt idx="272">
                  <c:v>22558.675081454883</c:v>
                </c:pt>
                <c:pt idx="273">
                  <c:v>763573.16011907568</c:v>
                </c:pt>
                <c:pt idx="274">
                  <c:v>-55341.704936941293</c:v>
                </c:pt>
                <c:pt idx="275">
                  <c:v>500268.40759066428</c:v>
                </c:pt>
                <c:pt idx="276">
                  <c:v>275883.69482134708</c:v>
                </c:pt>
                <c:pt idx="277">
                  <c:v>274542.00869116769</c:v>
                </c:pt>
                <c:pt idx="278">
                  <c:v>273305.84843640809</c:v>
                </c:pt>
                <c:pt idx="279">
                  <c:v>235034.03905480707</c:v>
                </c:pt>
                <c:pt idx="280">
                  <c:v>196867.75554861955</c:v>
                </c:pt>
                <c:pt idx="281">
                  <c:v>195933.09779501767</c:v>
                </c:pt>
                <c:pt idx="282">
                  <c:v>195073.81566669428</c:v>
                </c:pt>
                <c:pt idx="283">
                  <c:v>157148.73416143795</c:v>
                </c:pt>
                <c:pt idx="284">
                  <c:v>193581.37828594228</c:v>
                </c:pt>
                <c:pt idx="285">
                  <c:v>81509.622901736802</c:v>
                </c:pt>
                <c:pt idx="286">
                  <c:v>155219.11815399982</c:v>
                </c:pt>
                <c:pt idx="287">
                  <c:v>154676.41365189699</c:v>
                </c:pt>
                <c:pt idx="288">
                  <c:v>79911.659645572756</c:v>
                </c:pt>
                <c:pt idx="289">
                  <c:v>79489.556143955735</c:v>
                </c:pt>
                <c:pt idx="290">
                  <c:v>116238.77789465888</c:v>
                </c:pt>
                <c:pt idx="291">
                  <c:v>78735.799891038187</c:v>
                </c:pt>
                <c:pt idx="292">
                  <c:v>41278.047262588996</c:v>
                </c:pt>
                <c:pt idx="293">
                  <c:v>115273.96989093904</c:v>
                </c:pt>
                <c:pt idx="294">
                  <c:v>40720.267635436539</c:v>
                </c:pt>
                <c:pt idx="295">
                  <c:v>62778.845760897377</c:v>
                </c:pt>
                <c:pt idx="296">
                  <c:v>47711.324009191652</c:v>
                </c:pt>
                <c:pt idx="297">
                  <c:v>47524.3924584708</c:v>
                </c:pt>
                <c:pt idx="298">
                  <c:v>43641.433557596458</c:v>
                </c:pt>
                <c:pt idx="299">
                  <c:v>36062.447306569004</c:v>
                </c:pt>
                <c:pt idx="300">
                  <c:v>35928.278693549903</c:v>
                </c:pt>
                <c:pt idx="301">
                  <c:v>28379.442692639619</c:v>
                </c:pt>
                <c:pt idx="302">
                  <c:v>31986.526804947815</c:v>
                </c:pt>
                <c:pt idx="303">
                  <c:v>24461.811004131428</c:v>
                </c:pt>
                <c:pt idx="304">
                  <c:v>20663.272803581811</c:v>
                </c:pt>
                <c:pt idx="305">
                  <c:v>-1052792.0571511239</c:v>
                </c:pt>
                <c:pt idx="306">
                  <c:v>1223894.1268032773</c:v>
                </c:pt>
                <c:pt idx="307">
                  <c:v>1453.5002650153858</c:v>
                </c:pt>
                <c:pt idx="308">
                  <c:v>1453.5002616464888</c:v>
                </c:pt>
                <c:pt idx="309">
                  <c:v>1453.5003363810924</c:v>
                </c:pt>
                <c:pt idx="310">
                  <c:v>1453.5004855035722</c:v>
                </c:pt>
                <c:pt idx="311">
                  <c:v>1453.5005233382028</c:v>
                </c:pt>
                <c:pt idx="312">
                  <c:v>1453.5007470746855</c:v>
                </c:pt>
                <c:pt idx="313">
                  <c:v>1453.5008224575195</c:v>
                </c:pt>
                <c:pt idx="314">
                  <c:v>1453.501120988906</c:v>
                </c:pt>
                <c:pt idx="315">
                  <c:v>1453.5013455695955</c:v>
                </c:pt>
                <c:pt idx="316">
                  <c:v>1453.5014963201884</c:v>
                </c:pt>
                <c:pt idx="317">
                  <c:v>1453.5025761428612</c:v>
                </c:pt>
                <c:pt idx="318">
                  <c:v>1453.5022452038888</c:v>
                </c:pt>
                <c:pt idx="319">
                  <c:v>1453.5033638109253</c:v>
                </c:pt>
                <c:pt idx="320">
                  <c:v>1453.5037404989689</c:v>
                </c:pt>
                <c:pt idx="321">
                  <c:v>1453.505232779024</c:v>
                </c:pt>
                <c:pt idx="322">
                  <c:v>1453.5059837430917</c:v>
                </c:pt>
                <c:pt idx="323">
                  <c:v>1453.5078510529268</c:v>
                </c:pt>
                <c:pt idx="324">
                  <c:v>1453.5089779512821</c:v>
                </c:pt>
                <c:pt idx="325">
                  <c:v>1453.5115936624131</c:v>
                </c:pt>
                <c:pt idx="326">
                  <c:v>1453.5153272268249</c:v>
                </c:pt>
                <c:pt idx="327">
                  <c:v>1453.5146085235247</c:v>
                </c:pt>
                <c:pt idx="328">
                  <c:v>1453.5224384712767</c:v>
                </c:pt>
                <c:pt idx="329">
                  <c:v>1453.5299028865772</c:v>
                </c:pt>
                <c:pt idx="330">
                  <c:v>1453.5262339944525</c:v>
                </c:pt>
                <c:pt idx="331">
                  <c:v>1453.5448618674286</c:v>
                </c:pt>
                <c:pt idx="332">
                  <c:v>1453.5449297054913</c:v>
                </c:pt>
                <c:pt idx="333">
                  <c:v>1453.5598721037052</c:v>
                </c:pt>
                <c:pt idx="334">
                  <c:v>1453.5711184745687</c:v>
                </c:pt>
                <c:pt idx="335">
                  <c:v>1453.5898172006328</c:v>
                </c:pt>
                <c:pt idx="336">
                  <c:v>1453.6048304519343</c:v>
                </c:pt>
                <c:pt idx="337">
                  <c:v>1453.6347363535369</c:v>
                </c:pt>
                <c:pt idx="338">
                  <c:v>1453.6423997604882</c:v>
                </c:pt>
                <c:pt idx="339">
                  <c:v>1453.7243997878943</c:v>
                </c:pt>
                <c:pt idx="340">
                  <c:v>1453.6876053407682</c:v>
                </c:pt>
                <c:pt idx="341">
                  <c:v>1453.8366072194042</c:v>
                </c:pt>
                <c:pt idx="342">
                  <c:v>1453.799978598654</c:v>
                </c:pt>
                <c:pt idx="343">
                  <c:v>1453.94919152904</c:v>
                </c:pt>
                <c:pt idx="344">
                  <c:v>1453.9499603604181</c:v>
                </c:pt>
                <c:pt idx="345">
                  <c:v>1454.136615968308</c:v>
                </c:pt>
                <c:pt idx="346">
                  <c:v>1454.2120289526915</c:v>
                </c:pt>
                <c:pt idx="347">
                  <c:v>1454.3991217392083</c:v>
                </c:pt>
                <c:pt idx="348">
                  <c:v>1454.5493597780985</c:v>
                </c:pt>
                <c:pt idx="349">
                  <c:v>1454.8113831449971</c:v>
                </c:pt>
                <c:pt idx="350">
                  <c:v>1455.0738286153974</c:v>
                </c:pt>
                <c:pt idx="351">
                  <c:v>1455.0025311401544</c:v>
                </c:pt>
                <c:pt idx="352">
                  <c:v>1455.7489726702127</c:v>
                </c:pt>
                <c:pt idx="353">
                  <c:v>1456.4960172052738</c:v>
                </c:pt>
                <c:pt idx="354">
                  <c:v>1456.1297309977713</c:v>
                </c:pt>
                <c:pt idx="355">
                  <c:v>1457.6217095503846</c:v>
                </c:pt>
                <c:pt idx="356">
                  <c:v>1457.6290963616632</c:v>
                </c:pt>
                <c:pt idx="357">
                  <c:v>1459.1237884367874</c:v>
                </c:pt>
                <c:pt idx="358">
                  <c:v>1459.5059035256011</c:v>
                </c:pt>
                <c:pt idx="359">
                  <c:v>1189.8739376169701</c:v>
                </c:pt>
                <c:pt idx="360">
                  <c:v>1453.5933991858476</c:v>
                </c:pt>
              </c:numCache>
            </c:numRef>
          </c:yVal>
          <c:smooth val="1"/>
          <c:extLst>
            <c:ext xmlns:c16="http://schemas.microsoft.com/office/drawing/2014/chart" uri="{C3380CC4-5D6E-409C-BE32-E72D297353CC}">
              <c16:uniqueId val="{00000004-ED4A-4C94-92A8-CCA0429BF7A7}"/>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Light)'!$AE$3:$AE$363</c:f>
              <c:numCache>
                <c:formatCode>0.00E+00</c:formatCode>
                <c:ptCount val="361"/>
                <c:pt idx="0">
                  <c:v>1468.5853701738233</c:v>
                </c:pt>
                <c:pt idx="1">
                  <c:v>1472.886043216665</c:v>
                </c:pt>
                <c:pt idx="2">
                  <c:v>1469.703276414074</c:v>
                </c:pt>
                <c:pt idx="3">
                  <c:v>1485.7799217776587</c:v>
                </c:pt>
                <c:pt idx="4">
                  <c:v>1475.1194436771561</c:v>
                </c:pt>
                <c:pt idx="5">
                  <c:v>1496.5579858536153</c:v>
                </c:pt>
                <c:pt idx="6">
                  <c:v>1491.2609120784916</c:v>
                </c:pt>
                <c:pt idx="7">
                  <c:v>1496.6725568040583</c:v>
                </c:pt>
                <c:pt idx="8">
                  <c:v>1518.1397417181249</c:v>
                </c:pt>
                <c:pt idx="9">
                  <c:v>1518.2256699309585</c:v>
                </c:pt>
                <c:pt idx="10">
                  <c:v>1529.0263466945005</c:v>
                </c:pt>
                <c:pt idx="11">
                  <c:v>1545.1934428084351</c:v>
                </c:pt>
                <c:pt idx="12">
                  <c:v>1566.7299732977726</c:v>
                </c:pt>
                <c:pt idx="13">
                  <c:v>1588.2921314997079</c:v>
                </c:pt>
                <c:pt idx="14">
                  <c:v>1572.4476430620182</c:v>
                </c:pt>
                <c:pt idx="15">
                  <c:v>1615.4724636405103</c:v>
                </c:pt>
                <c:pt idx="16">
                  <c:v>1722.7103998979674</c:v>
                </c:pt>
                <c:pt idx="17">
                  <c:v>1616.0603935177755</c:v>
                </c:pt>
                <c:pt idx="18">
                  <c:v>1776.9022227789164</c:v>
                </c:pt>
                <c:pt idx="19">
                  <c:v>1723.8561094023935</c:v>
                </c:pt>
                <c:pt idx="20">
                  <c:v>1831.3503227858537</c:v>
                </c:pt>
                <c:pt idx="21">
                  <c:v>1885.4366197913928</c:v>
                </c:pt>
                <c:pt idx="22">
                  <c:v>1939.6284426723246</c:v>
                </c:pt>
                <c:pt idx="23">
                  <c:v>1993.9408665537524</c:v>
                </c:pt>
                <c:pt idx="24">
                  <c:v>2155.3555505670838</c:v>
                </c:pt>
                <c:pt idx="25">
                  <c:v>2209.9544018246215</c:v>
                </c:pt>
                <c:pt idx="26">
                  <c:v>2264.7492297078761</c:v>
                </c:pt>
                <c:pt idx="27">
                  <c:v>2533.688277354815</c:v>
                </c:pt>
                <c:pt idx="28">
                  <c:v>2749.3701598743905</c:v>
                </c:pt>
                <c:pt idx="29">
                  <c:v>2537.4872088694665</c:v>
                </c:pt>
                <c:pt idx="30">
                  <c:v>3074.7321489108908</c:v>
                </c:pt>
                <c:pt idx="31">
                  <c:v>3077.4456714213748</c:v>
                </c:pt>
                <c:pt idx="32">
                  <c:v>3615.4443677156733</c:v>
                </c:pt>
                <c:pt idx="33">
                  <c:v>3619.0623977295354</c:v>
                </c:pt>
                <c:pt idx="34">
                  <c:v>4158.1163527781437</c:v>
                </c:pt>
                <c:pt idx="35">
                  <c:v>4162.9403927966086</c:v>
                </c:pt>
                <c:pt idx="36">
                  <c:v>5238.1840291323488</c:v>
                </c:pt>
                <c:pt idx="37">
                  <c:v>5244.5155816569131</c:v>
                </c:pt>
                <c:pt idx="38">
                  <c:v>5786.7353129673238</c:v>
                </c:pt>
                <c:pt idx="39">
                  <c:v>6330.0103030320861</c:v>
                </c:pt>
                <c:pt idx="40">
                  <c:v>6874.4913031014348</c:v>
                </c:pt>
                <c:pt idx="41">
                  <c:v>8489.9949044902642</c:v>
                </c:pt>
                <c:pt idx="42">
                  <c:v>8502.5072582884968</c:v>
                </c:pt>
                <c:pt idx="43">
                  <c:v>9586.645218408572</c:v>
                </c:pt>
                <c:pt idx="44">
                  <c:v>11742.40878485042</c:v>
                </c:pt>
                <c:pt idx="45">
                  <c:v>10691.436099858303</c:v>
                </c:pt>
                <c:pt idx="46">
                  <c:v>12317.492288787906</c:v>
                </c:pt>
                <c:pt idx="47">
                  <c:v>17689.941689201918</c:v>
                </c:pt>
                <c:pt idx="48">
                  <c:v>12368.747713985629</c:v>
                </c:pt>
                <c:pt idx="49">
                  <c:v>23097.063877249915</c:v>
                </c:pt>
                <c:pt idx="50">
                  <c:v>17783.407464562868</c:v>
                </c:pt>
                <c:pt idx="51">
                  <c:v>23172.43950254019</c:v>
                </c:pt>
                <c:pt idx="52">
                  <c:v>23217.664877715761</c:v>
                </c:pt>
                <c:pt idx="53">
                  <c:v>33965.578703554856</c:v>
                </c:pt>
                <c:pt idx="54">
                  <c:v>23326.205778134765</c:v>
                </c:pt>
                <c:pt idx="55">
                  <c:v>39437.523929353105</c:v>
                </c:pt>
                <c:pt idx="56">
                  <c:v>39509.884529632996</c:v>
                </c:pt>
                <c:pt idx="57">
                  <c:v>39592.797717452231</c:v>
                </c:pt>
                <c:pt idx="58">
                  <c:v>45034.59269313464</c:v>
                </c:pt>
                <c:pt idx="59">
                  <c:v>55835.269456677706</c:v>
                </c:pt>
                <c:pt idx="60">
                  <c:v>55951.347919625812</c:v>
                </c:pt>
                <c:pt idx="61">
                  <c:v>66779.159908274189</c:v>
                </c:pt>
                <c:pt idx="62">
                  <c:v>82970.376222302351</c:v>
                </c:pt>
                <c:pt idx="63">
                  <c:v>34999.732282549019</c:v>
                </c:pt>
                <c:pt idx="64">
                  <c:v>110063.27263775957</c:v>
                </c:pt>
                <c:pt idx="65">
                  <c:v>110259.24926351724</c:v>
                </c:pt>
                <c:pt idx="66">
                  <c:v>110485.37613939017</c:v>
                </c:pt>
                <c:pt idx="67">
                  <c:v>57258.361262179198</c:v>
                </c:pt>
                <c:pt idx="68">
                  <c:v>164511.37264468998</c:v>
                </c:pt>
                <c:pt idx="69">
                  <c:v>164812.87514585949</c:v>
                </c:pt>
                <c:pt idx="70">
                  <c:v>111676.31101898872</c:v>
                </c:pt>
                <c:pt idx="71">
                  <c:v>165551.55627371781</c:v>
                </c:pt>
                <c:pt idx="72">
                  <c:v>165973.65977534052</c:v>
                </c:pt>
                <c:pt idx="73">
                  <c:v>219924.28065534265</c:v>
                </c:pt>
                <c:pt idx="74">
                  <c:v>220436.83490734818</c:v>
                </c:pt>
                <c:pt idx="75">
                  <c:v>221009.68965953495</c:v>
                </c:pt>
                <c:pt idx="76">
                  <c:v>236457.71679688102</c:v>
                </c:pt>
                <c:pt idx="77">
                  <c:v>286088.38473248581</c:v>
                </c:pt>
                <c:pt idx="78">
                  <c:v>297008.1422756621</c:v>
                </c:pt>
                <c:pt idx="79">
                  <c:v>321804.85920493817</c:v>
                </c:pt>
                <c:pt idx="80">
                  <c:v>348180.24263338739</c:v>
                </c:pt>
                <c:pt idx="81">
                  <c:v>376354.97938502592</c:v>
                </c:pt>
                <c:pt idx="82">
                  <c:v>406229.27863536176</c:v>
                </c:pt>
                <c:pt idx="83">
                  <c:v>438238.66488399438</c:v>
                </c:pt>
                <c:pt idx="84">
                  <c:v>471161.13283208368</c:v>
                </c:pt>
                <c:pt idx="85">
                  <c:v>507412.11389184004</c:v>
                </c:pt>
                <c:pt idx="86">
                  <c:v>544807.70248998166</c:v>
                </c:pt>
                <c:pt idx="87">
                  <c:v>583946.02874510828</c:v>
                </c:pt>
                <c:pt idx="88">
                  <c:v>625906.85883082938</c:v>
                </c:pt>
                <c:pt idx="89">
                  <c:v>669631.07949491008</c:v>
                </c:pt>
                <c:pt idx="90">
                  <c:v>715129.99708082131</c:v>
                </c:pt>
                <c:pt idx="91">
                  <c:v>763485.0360264756</c:v>
                </c:pt>
                <c:pt idx="92">
                  <c:v>813103.9084229779</c:v>
                </c:pt>
                <c:pt idx="93">
                  <c:v>865069.2447177436</c:v>
                </c:pt>
                <c:pt idx="94">
                  <c:v>919929.1439411419</c:v>
                </c:pt>
                <c:pt idx="95">
                  <c:v>975558.14352801163</c:v>
                </c:pt>
                <c:pt idx="96">
                  <c:v>1034110.1980296051</c:v>
                </c:pt>
                <c:pt idx="97">
                  <c:v>1094530.4152286677</c:v>
                </c:pt>
                <c:pt idx="98">
                  <c:v>1155764.6566638395</c:v>
                </c:pt>
                <c:pt idx="99">
                  <c:v>1220503.066567838</c:v>
                </c:pt>
                <c:pt idx="100">
                  <c:v>1285017.9448841857</c:v>
                </c:pt>
                <c:pt idx="101">
                  <c:v>1352535.3240246004</c:v>
                </c:pt>
                <c:pt idx="102">
                  <c:v>1421467.5893686949</c:v>
                </c:pt>
                <c:pt idx="103">
                  <c:v>1490227.880053232</c:v>
                </c:pt>
                <c:pt idx="104">
                  <c:v>1560973.4671565101</c:v>
                </c:pt>
                <c:pt idx="105">
                  <c:v>1633187.3064066046</c:v>
                </c:pt>
                <c:pt idx="106">
                  <c:v>1704213.474104285</c:v>
                </c:pt>
                <c:pt idx="107">
                  <c:v>1777814.3430939864</c:v>
                </c:pt>
                <c:pt idx="108">
                  <c:v>1849729.3401651697</c:v>
                </c:pt>
                <c:pt idx="109">
                  <c:v>1922116.4901531043</c:v>
                </c:pt>
                <c:pt idx="110">
                  <c:v>1994459.0502881149</c:v>
                </c:pt>
                <c:pt idx="111">
                  <c:v>2064100.9461197569</c:v>
                </c:pt>
                <c:pt idx="112">
                  <c:v>2140687.1096075559</c:v>
                </c:pt>
                <c:pt idx="113">
                  <c:v>2199632.2613213891</c:v>
                </c:pt>
                <c:pt idx="114">
                  <c:v>2269301.3899291651</c:v>
                </c:pt>
                <c:pt idx="115">
                  <c:v>2339546.3883145223</c:v>
                </c:pt>
                <c:pt idx="116">
                  <c:v>2399687.1807136112</c:v>
                </c:pt>
                <c:pt idx="117">
                  <c:v>2449740.3497646409</c:v>
                </c:pt>
                <c:pt idx="118">
                  <c:v>2516461.1090807943</c:v>
                </c:pt>
                <c:pt idx="119">
                  <c:v>2567770.0360504631</c:v>
                </c:pt>
                <c:pt idx="120">
                  <c:v>2603682.2057936839</c:v>
                </c:pt>
                <c:pt idx="121">
                  <c:v>2661646.4753060667</c:v>
                </c:pt>
                <c:pt idx="122">
                  <c:v>2682837.25342975</c:v>
                </c:pt>
                <c:pt idx="123">
                  <c:v>2731446.5506699658</c:v>
                </c:pt>
                <c:pt idx="124">
                  <c:v>2743295.9241364733</c:v>
                </c:pt>
                <c:pt idx="125">
                  <c:v>2771877.7109061414</c:v>
                </c:pt>
                <c:pt idx="126">
                  <c:v>2779752.0990649937</c:v>
                </c:pt>
                <c:pt idx="127">
                  <c:v>2788315.4204375716</c:v>
                </c:pt>
                <c:pt idx="128">
                  <c:v>2786868.0016023968</c:v>
                </c:pt>
                <c:pt idx="129">
                  <c:v>2770058.4983281228</c:v>
                </c:pt>
                <c:pt idx="130">
                  <c:v>2759274.197372715</c:v>
                </c:pt>
                <c:pt idx="131">
                  <c:v>2727762.9001396135</c:v>
                </c:pt>
                <c:pt idx="132">
                  <c:v>2691560.5491624661</c:v>
                </c:pt>
                <c:pt idx="133">
                  <c:v>2645303.7401107377</c:v>
                </c:pt>
                <c:pt idx="134">
                  <c:v>2599672.5487486385</c:v>
                </c:pt>
                <c:pt idx="135">
                  <c:v>2522557.4022117155</c:v>
                </c:pt>
                <c:pt idx="136">
                  <c:v>2456725.3364410419</c:v>
                </c:pt>
                <c:pt idx="137">
                  <c:v>2370057.7334948368</c:v>
                </c:pt>
                <c:pt idx="138">
                  <c:v>2283922.2824651944</c:v>
                </c:pt>
                <c:pt idx="139">
                  <c:v>2171545.679585347</c:v>
                </c:pt>
                <c:pt idx="140">
                  <c:v>2064986.2422925404</c:v>
                </c:pt>
                <c:pt idx="141">
                  <c:v>1937463.1292669447</c:v>
                </c:pt>
                <c:pt idx="142">
                  <c:v>1815680.2986897323</c:v>
                </c:pt>
                <c:pt idx="143">
                  <c:v>1667504.0575015224</c:v>
                </c:pt>
                <c:pt idx="144">
                  <c:v>1519633.8413508462</c:v>
                </c:pt>
                <c:pt idx="145">
                  <c:v>1361323.2439261083</c:v>
                </c:pt>
                <c:pt idx="146">
                  <c:v>1197870.846515215</c:v>
                </c:pt>
                <c:pt idx="147">
                  <c:v>1018527.2277763959</c:v>
                </c:pt>
                <c:pt idx="148">
                  <c:v>849979.76326760219</c:v>
                </c:pt>
                <c:pt idx="149">
                  <c:v>649383.02639057371</c:v>
                </c:pt>
                <c:pt idx="150">
                  <c:v>470164.531190885</c:v>
                </c:pt>
                <c:pt idx="151">
                  <c:v>258776.16262880701</c:v>
                </c:pt>
                <c:pt idx="152">
                  <c:v>68642.419714575401</c:v>
                </c:pt>
                <c:pt idx="153">
                  <c:v>-148439.49841193482</c:v>
                </c:pt>
                <c:pt idx="154">
                  <c:v>-349744.76616727212</c:v>
                </c:pt>
                <c:pt idx="155">
                  <c:v>-567432.70432226872</c:v>
                </c:pt>
                <c:pt idx="156">
                  <c:v>-769478.16071452154</c:v>
                </c:pt>
                <c:pt idx="157">
                  <c:v>-993388.7853246408</c:v>
                </c:pt>
                <c:pt idx="158">
                  <c:v>-1201791.0967844594</c:v>
                </c:pt>
                <c:pt idx="159">
                  <c:v>-1410800.9357846978</c:v>
                </c:pt>
                <c:pt idx="160">
                  <c:v>-1615136.3036732904</c:v>
                </c:pt>
                <c:pt idx="161">
                  <c:v>-1825560.1894045607</c:v>
                </c:pt>
                <c:pt idx="162">
                  <c:v>-2026092.4284150342</c:v>
                </c:pt>
                <c:pt idx="163">
                  <c:v>-2216799.3512457879</c:v>
                </c:pt>
                <c:pt idx="164">
                  <c:v>-2403092.6026387308</c:v>
                </c:pt>
                <c:pt idx="165">
                  <c:v>-2590380.8122803499</c:v>
                </c:pt>
                <c:pt idx="166">
                  <c:v>-2762677.7855628859</c:v>
                </c:pt>
                <c:pt idx="167">
                  <c:v>-2925390.6446758127</c:v>
                </c:pt>
                <c:pt idx="168">
                  <c:v>-3073225.330865873</c:v>
                </c:pt>
                <c:pt idx="169">
                  <c:v>-3227626.416363528</c:v>
                </c:pt>
                <c:pt idx="170">
                  <c:v>-3356550.6588465525</c:v>
                </c:pt>
                <c:pt idx="171">
                  <c:v>-3476091.286326685</c:v>
                </c:pt>
                <c:pt idx="172">
                  <c:v>-3580940.6724346699</c:v>
                </c:pt>
                <c:pt idx="173">
                  <c:v>-3681833.1633849284</c:v>
                </c:pt>
                <c:pt idx="174">
                  <c:v>-3778801.9244514378</c:v>
                </c:pt>
                <c:pt idx="175">
                  <c:v>-3791653.6753947148</c:v>
                </c:pt>
                <c:pt idx="176">
                  <c:v>-3891565.1008760268</c:v>
                </c:pt>
                <c:pt idx="177">
                  <c:v>-3939485.6717309589</c:v>
                </c:pt>
                <c:pt idx="178">
                  <c:v>-3881962.2462128093</c:v>
                </c:pt>
                <c:pt idx="179">
                  <c:v>-3986426.3594594002</c:v>
                </c:pt>
                <c:pt idx="180">
                  <c:v>-3985446.4763294715</c:v>
                </c:pt>
                <c:pt idx="181">
                  <c:v>-3825569.4550740244</c:v>
                </c:pt>
                <c:pt idx="182">
                  <c:v>-3934661.6317134835</c:v>
                </c:pt>
                <c:pt idx="183">
                  <c:v>-3847373.1404457591</c:v>
                </c:pt>
                <c:pt idx="184">
                  <c:v>-3745577.3243344668</c:v>
                </c:pt>
                <c:pt idx="185">
                  <c:v>-3682731.8476695619</c:v>
                </c:pt>
                <c:pt idx="186">
                  <c:v>-3583929.9513936806</c:v>
                </c:pt>
                <c:pt idx="187">
                  <c:v>-3486590.3422495909</c:v>
                </c:pt>
                <c:pt idx="188">
                  <c:v>-3358592.8947847285</c:v>
                </c:pt>
                <c:pt idx="189">
                  <c:v>-3231997.433950278</c:v>
                </c:pt>
                <c:pt idx="190">
                  <c:v>-3085371.4476163946</c:v>
                </c:pt>
                <c:pt idx="191">
                  <c:v>-2929372.3988665873</c:v>
                </c:pt>
                <c:pt idx="192">
                  <c:v>-2769303.3915182459</c:v>
                </c:pt>
                <c:pt idx="193">
                  <c:v>-2594419.5267757229</c:v>
                </c:pt>
                <c:pt idx="194">
                  <c:v>-2410019.3859229106</c:v>
                </c:pt>
                <c:pt idx="195">
                  <c:v>-2226745.3569136667</c:v>
                </c:pt>
                <c:pt idx="196">
                  <c:v>-2028495.1666686763</c:v>
                </c:pt>
                <c:pt idx="197">
                  <c:v>-1825908.1881150659</c:v>
                </c:pt>
                <c:pt idx="198">
                  <c:v>-1624270.9424412679</c:v>
                </c:pt>
                <c:pt idx="199">
                  <c:v>-1418171.7849197194</c:v>
                </c:pt>
                <c:pt idx="200">
                  <c:v>-1196850.7416222554</c:v>
                </c:pt>
                <c:pt idx="201">
                  <c:v>-997681.29392335308</c:v>
                </c:pt>
                <c:pt idx="202">
                  <c:v>-772459.13343259692</c:v>
                </c:pt>
                <c:pt idx="203">
                  <c:v>-563907.57823527558</c:v>
                </c:pt>
                <c:pt idx="204">
                  <c:v>-350562.45843662764</c:v>
                </c:pt>
                <c:pt idx="205">
                  <c:v>-137705.7726933076</c:v>
                </c:pt>
                <c:pt idx="206">
                  <c:v>64033.658659116132</c:v>
                </c:pt>
                <c:pt idx="207">
                  <c:v>276116.99049211375</c:v>
                </c:pt>
                <c:pt idx="208">
                  <c:v>466519.07062893885</c:v>
                </c:pt>
                <c:pt idx="209">
                  <c:v>667397.71234283457</c:v>
                </c:pt>
                <c:pt idx="210">
                  <c:v>852073.07764354174</c:v>
                </c:pt>
                <c:pt idx="211">
                  <c:v>1042003.3063700611</c:v>
                </c:pt>
                <c:pt idx="212">
                  <c:v>1205158.7238144393</c:v>
                </c:pt>
                <c:pt idx="213">
                  <c:v>1379039.4424027905</c:v>
                </c:pt>
                <c:pt idx="214">
                  <c:v>1542306.415777189</c:v>
                </c:pt>
                <c:pt idx="215">
                  <c:v>1689668.6002111086</c:v>
                </c:pt>
                <c:pt idx="216">
                  <c:v>1831876.9245605487</c:v>
                </c:pt>
                <c:pt idx="217">
                  <c:v>1963632.8075347319</c:v>
                </c:pt>
                <c:pt idx="218">
                  <c:v>2084984.4895338458</c:v>
                </c:pt>
                <c:pt idx="219">
                  <c:v>2206673.8543336894</c:v>
                </c:pt>
                <c:pt idx="220">
                  <c:v>2307349.7954851831</c:v>
                </c:pt>
                <c:pt idx="221">
                  <c:v>2403099.5109374197</c:v>
                </c:pt>
                <c:pt idx="222">
                  <c:v>2483262.5225913487</c:v>
                </c:pt>
                <c:pt idx="223">
                  <c:v>2563918.4908312382</c:v>
                </c:pt>
                <c:pt idx="224">
                  <c:v>2623704.2491134126</c:v>
                </c:pt>
                <c:pt idx="225">
                  <c:v>2689391.5936835269</c:v>
                </c:pt>
                <c:pt idx="226">
                  <c:v>2723566.3403426423</c:v>
                </c:pt>
                <c:pt idx="227">
                  <c:v>2769040.7504032757</c:v>
                </c:pt>
                <c:pt idx="228">
                  <c:v>2793741.431302838</c:v>
                </c:pt>
                <c:pt idx="229">
                  <c:v>2819081.2975060153</c:v>
                </c:pt>
                <c:pt idx="230">
                  <c:v>2818332.2706209277</c:v>
                </c:pt>
                <c:pt idx="231">
                  <c:v>2828946.222665472</c:v>
                </c:pt>
                <c:pt idx="232">
                  <c:v>2824187.5376869608</c:v>
                </c:pt>
                <c:pt idx="233">
                  <c:v>2814761.9191593332</c:v>
                </c:pt>
                <c:pt idx="234" formatCode="General">
                  <c:v>2784628.9020201727</c:v>
                </c:pt>
                <c:pt idx="235">
                  <c:v>2771229.8056992609</c:v>
                </c:pt>
                <c:pt idx="236">
                  <c:v>2731774.9815659299</c:v>
                </c:pt>
                <c:pt idx="237">
                  <c:v>2698355.9123345609</c:v>
                </c:pt>
                <c:pt idx="238">
                  <c:v>2654921.5803556284</c:v>
                </c:pt>
                <c:pt idx="239">
                  <c:v>2606815.7922930731</c:v>
                </c:pt>
                <c:pt idx="240">
                  <c:v>2554031.0105809243</c:v>
                </c:pt>
                <c:pt idx="241">
                  <c:v>2496558.1901470167</c:v>
                </c:pt>
                <c:pt idx="242">
                  <c:v>2439735.1076022554</c:v>
                </c:pt>
                <c:pt idx="243">
                  <c:v>2378201.3736484349</c:v>
                </c:pt>
                <c:pt idx="244">
                  <c:v>2311944.9281826396</c:v>
                </c:pt>
                <c:pt idx="245">
                  <c:v>2240952.2035949691</c:v>
                </c:pt>
                <c:pt idx="246">
                  <c:v>2177509.2819196517</c:v>
                </c:pt>
                <c:pt idx="247">
                  <c:v>2103415.261238561</c:v>
                </c:pt>
                <c:pt idx="248">
                  <c:v>2032561.1746008461</c:v>
                </c:pt>
                <c:pt idx="249">
                  <c:v>1958511.2383189928</c:v>
                </c:pt>
                <c:pt idx="250">
                  <c:v>1885527.0808615768</c:v>
                </c:pt>
                <c:pt idx="251">
                  <c:v>1811986.1133185786</c:v>
                </c:pt>
                <c:pt idx="252">
                  <c:v>1738940.0621313839</c:v>
                </c:pt>
                <c:pt idx="253">
                  <c:v>1665835.8534782832</c:v>
                </c:pt>
                <c:pt idx="254">
                  <c:v>1592655.2464582424</c:v>
                </c:pt>
                <c:pt idx="255">
                  <c:v>1520984.3481789283</c:v>
                </c:pt>
                <c:pt idx="256">
                  <c:v>1450804.6162360525</c:v>
                </c:pt>
                <c:pt idx="257">
                  <c:v>1381028.1438886272</c:v>
                </c:pt>
                <c:pt idx="258">
                  <c:v>1312706.6575775724</c:v>
                </c:pt>
                <c:pt idx="259">
                  <c:v>1246891.8837444901</c:v>
                </c:pt>
                <c:pt idx="260">
                  <c:v>1181426.8528127223</c:v>
                </c:pt>
                <c:pt idx="261">
                  <c:v>1118433.8615710065</c:v>
                </c:pt>
                <c:pt idx="262">
                  <c:v>1056826.2092882865</c:v>
                </c:pt>
                <c:pt idx="263">
                  <c:v>998191.96283805661</c:v>
                </c:pt>
                <c:pt idx="264">
                  <c:v>940910.4930762311</c:v>
                </c:pt>
                <c:pt idx="265">
                  <c:v>884966.42337589606</c:v>
                </c:pt>
                <c:pt idx="266">
                  <c:v>969936.07073966903</c:v>
                </c:pt>
                <c:pt idx="267">
                  <c:v>260381.88440923757</c:v>
                </c:pt>
                <c:pt idx="268">
                  <c:v>1101571.0926818566</c:v>
                </c:pt>
                <c:pt idx="269">
                  <c:v>1098857.5701712379</c:v>
                </c:pt>
                <c:pt idx="270">
                  <c:v>26779.710097768268</c:v>
                </c:pt>
                <c:pt idx="271">
                  <c:v>1094335.0326537972</c:v>
                </c:pt>
                <c:pt idx="272">
                  <c:v>22558.675081446665</c:v>
                </c:pt>
                <c:pt idx="273">
                  <c:v>1090415.5001386933</c:v>
                </c:pt>
                <c:pt idx="274">
                  <c:v>-88025.938938898413</c:v>
                </c:pt>
                <c:pt idx="275">
                  <c:v>712715.92860341421</c:v>
                </c:pt>
                <c:pt idx="276">
                  <c:v>390278.51382820925</c:v>
                </c:pt>
                <c:pt idx="277">
                  <c:v>388936.82769802987</c:v>
                </c:pt>
                <c:pt idx="278">
                  <c:v>387700.66744327586</c:v>
                </c:pt>
                <c:pt idx="279">
                  <c:v>333086.74106069066</c:v>
                </c:pt>
                <c:pt idx="280">
                  <c:v>278578.34055352194</c:v>
                </c:pt>
                <c:pt idx="281">
                  <c:v>277643.68279992277</c:v>
                </c:pt>
                <c:pt idx="282">
                  <c:v>276784.4006715967</c:v>
                </c:pt>
                <c:pt idx="283">
                  <c:v>222517.20216535899</c:v>
                </c:pt>
                <c:pt idx="284">
                  <c:v>275291.96329084877</c:v>
                </c:pt>
                <c:pt idx="285">
                  <c:v>114193.85690369392</c:v>
                </c:pt>
                <c:pt idx="286">
                  <c:v>220587.58615792569</c:v>
                </c:pt>
                <c:pt idx="287">
                  <c:v>220044.88165581942</c:v>
                </c:pt>
                <c:pt idx="288">
                  <c:v>112595.89364753192</c:v>
                </c:pt>
                <c:pt idx="289">
                  <c:v>112173.79014592039</c:v>
                </c:pt>
                <c:pt idx="290">
                  <c:v>165265.12889759865</c:v>
                </c:pt>
                <c:pt idx="291">
                  <c:v>111420.0338929994</c:v>
                </c:pt>
                <c:pt idx="292">
                  <c:v>57620.164263570281</c:v>
                </c:pt>
                <c:pt idx="293">
                  <c:v>164300.32089388085</c:v>
                </c:pt>
                <c:pt idx="294">
                  <c:v>57062.384636418181</c:v>
                </c:pt>
                <c:pt idx="295">
                  <c:v>88926.232962465874</c:v>
                </c:pt>
                <c:pt idx="296">
                  <c:v>67321.8644103681</c:v>
                </c:pt>
                <c:pt idx="297">
                  <c:v>67134.932859647597</c:v>
                </c:pt>
                <c:pt idx="298">
                  <c:v>61617.762258675328</c:v>
                </c:pt>
                <c:pt idx="299">
                  <c:v>50770.35260745186</c:v>
                </c:pt>
                <c:pt idx="300">
                  <c:v>50636.183994432242</c:v>
                </c:pt>
                <c:pt idx="301">
                  <c:v>39818.924593326286</c:v>
                </c:pt>
                <c:pt idx="302">
                  <c:v>45060.220405731896</c:v>
                </c:pt>
                <c:pt idx="303">
                  <c:v>34267.081204720169</c:v>
                </c:pt>
                <c:pt idx="304">
                  <c:v>28834.331304072115</c:v>
                </c:pt>
                <c:pt idx="305">
                  <c:v>-1516908.1785555757</c:v>
                </c:pt>
                <c:pt idx="306">
                  <c:v>1761549.775086377</c:v>
                </c:pt>
                <c:pt idx="307">
                  <c:v>1453.5003810444166</c:v>
                </c:pt>
                <c:pt idx="308">
                  <c:v>1453.5003760413078</c:v>
                </c:pt>
                <c:pt idx="309">
                  <c:v>1453.5004834601455</c:v>
                </c:pt>
                <c:pt idx="310">
                  <c:v>1453.5006979510931</c:v>
                </c:pt>
                <c:pt idx="311">
                  <c:v>1453.5007521278408</c:v>
                </c:pt>
                <c:pt idx="312">
                  <c:v>1453.5010739170255</c:v>
                </c:pt>
                <c:pt idx="313">
                  <c:v>1453.5011819840936</c:v>
                </c:pt>
                <c:pt idx="314">
                  <c:v>1453.5016112524161</c:v>
                </c:pt>
                <c:pt idx="315">
                  <c:v>1453.5019338858076</c:v>
                </c:pt>
                <c:pt idx="316">
                  <c:v>1453.5021500048686</c:v>
                </c:pt>
                <c:pt idx="317">
                  <c:v>1453.5037037489344</c:v>
                </c:pt>
                <c:pt idx="318">
                  <c:v>1453.503225730909</c:v>
                </c:pt>
                <c:pt idx="319">
                  <c:v>1453.5048346014555</c:v>
                </c:pt>
                <c:pt idx="320">
                  <c:v>1453.505374710669</c:v>
                </c:pt>
                <c:pt idx="321">
                  <c:v>1453.5075206754043</c:v>
                </c:pt>
                <c:pt idx="322">
                  <c:v>1453.508598481812</c:v>
                </c:pt>
                <c:pt idx="323">
                  <c:v>1453.5112828974968</c:v>
                </c:pt>
                <c:pt idx="324">
                  <c:v>1453.5129000593622</c:v>
                </c:pt>
                <c:pt idx="325">
                  <c:v>1453.5166597186835</c:v>
                </c:pt>
                <c:pt idx="326">
                  <c:v>1453.5220274947953</c:v>
                </c:pt>
                <c:pt idx="327">
                  <c:v>1453.5209819491552</c:v>
                </c:pt>
                <c:pt idx="328">
                  <c:v>1453.5322437414773</c:v>
                </c:pt>
                <c:pt idx="329">
                  <c:v>1453.5429765801782</c:v>
                </c:pt>
                <c:pt idx="330">
                  <c:v>1453.5376734763531</c:v>
                </c:pt>
                <c:pt idx="331">
                  <c:v>1453.5644724078297</c:v>
                </c:pt>
                <c:pt idx="332">
                  <c:v>1453.5645402458924</c:v>
                </c:pt>
                <c:pt idx="333">
                  <c:v>1453.5860194909067</c:v>
                </c:pt>
                <c:pt idx="334">
                  <c:v>1453.6021684968705</c:v>
                </c:pt>
                <c:pt idx="335">
                  <c:v>1453.6290382814352</c:v>
                </c:pt>
                <c:pt idx="336">
                  <c:v>1453.6505883795371</c:v>
                </c:pt>
                <c:pt idx="337">
                  <c:v>1453.6935679747403</c:v>
                </c:pt>
                <c:pt idx="338">
                  <c:v>1453.7044998050919</c:v>
                </c:pt>
                <c:pt idx="339">
                  <c:v>1453.8224524899001</c:v>
                </c:pt>
                <c:pt idx="340">
                  <c:v>1453.7693159257731</c:v>
                </c:pt>
                <c:pt idx="341">
                  <c:v>1453.983686272413</c:v>
                </c:pt>
                <c:pt idx="342">
                  <c:v>1453.9307155346619</c:v>
                </c:pt>
                <c:pt idx="343">
                  <c:v>1454.1452969330519</c:v>
                </c:pt>
                <c:pt idx="344">
                  <c:v>1454.14606576443</c:v>
                </c:pt>
                <c:pt idx="345">
                  <c:v>1454.4144319573245</c:v>
                </c:pt>
                <c:pt idx="346">
                  <c:v>1454.5225291757101</c:v>
                </c:pt>
                <c:pt idx="347">
                  <c:v>1454.7913325472318</c:v>
                </c:pt>
                <c:pt idx="348">
                  <c:v>1455.006939054126</c:v>
                </c:pt>
                <c:pt idx="349">
                  <c:v>1455.3833572400313</c:v>
                </c:pt>
                <c:pt idx="350">
                  <c:v>1455.7601975294385</c:v>
                </c:pt>
                <c:pt idx="351">
                  <c:v>1455.6562158201937</c:v>
                </c:pt>
                <c:pt idx="352">
                  <c:v>1456.7294996902715</c:v>
                </c:pt>
                <c:pt idx="353">
                  <c:v>1457.8033865653522</c:v>
                </c:pt>
                <c:pt idx="354">
                  <c:v>1457.2736791878399</c:v>
                </c:pt>
                <c:pt idx="355">
                  <c:v>1459.4193424204925</c:v>
                </c:pt>
                <c:pt idx="356">
                  <c:v>1459.4267292317709</c:v>
                </c:pt>
                <c:pt idx="357">
                  <c:v>1461.5751059869344</c:v>
                </c:pt>
                <c:pt idx="358">
                  <c:v>1462.1206422457578</c:v>
                </c:pt>
                <c:pt idx="359">
                  <c:v>1073.8449069100075</c:v>
                </c:pt>
                <c:pt idx="360">
                  <c:v>1453.5941658530651</c:v>
                </c:pt>
              </c:numCache>
            </c:numRef>
          </c:yVal>
          <c:smooth val="1"/>
          <c:extLst>
            <c:ext xmlns:c16="http://schemas.microsoft.com/office/drawing/2014/chart" uri="{C3380CC4-5D6E-409C-BE32-E72D297353CC}">
              <c16:uniqueId val="{00000005-ED4A-4C94-92A8-CCA0429BF7A7}"/>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50" b="1" i="0" u="sng" strike="noStrike" baseline="0">
                <a:solidFill>
                  <a:srgbClr val="DD0806"/>
                </a:solidFill>
                <a:latin typeface="Arial"/>
                <a:ea typeface="Arial"/>
                <a:cs typeface="Arial"/>
              </a:defRPr>
            </a:pPr>
            <a:r>
              <a:rPr lang="en-GB"/>
              <a:t>A Chart To Show Inlet Lightened+Stiffened</a:t>
            </a:r>
          </a:p>
          <a:p>
            <a:pPr>
              <a:defRPr sz="1150" b="1" i="0" u="sng" strike="noStrike" baseline="0">
                <a:solidFill>
                  <a:srgbClr val="DD0806"/>
                </a:solidFill>
                <a:latin typeface="Arial"/>
                <a:ea typeface="Arial"/>
                <a:cs typeface="Arial"/>
              </a:defRPr>
            </a:pPr>
            <a:r>
              <a:rPr lang="en-GB"/>
              <a: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Stiff)'!$Z$3:$Z$363</c:f>
              <c:numCache>
                <c:formatCode>0.00E+00</c:formatCode>
                <c:ptCount val="361"/>
                <c:pt idx="0">
                  <c:v>2180.900959488532</c:v>
                </c:pt>
                <c:pt idx="1">
                  <c:v>2181.0727988321655</c:v>
                </c:pt>
                <c:pt idx="2">
                  <c:v>2181.0080262937504</c:v>
                </c:pt>
                <c:pt idx="3">
                  <c:v>2181.5761060117679</c:v>
                </c:pt>
                <c:pt idx="4">
                  <c:v>2181.2833144125875</c:v>
                </c:pt>
                <c:pt idx="5">
                  <c:v>2182.0452765741284</c:v>
                </c:pt>
                <c:pt idx="6">
                  <c:v>2181.9486286872302</c:v>
                </c:pt>
                <c:pt idx="7">
                  <c:v>2182.2171329997918</c:v>
                </c:pt>
                <c:pt idx="8">
                  <c:v>2183.0220592677483</c:v>
                </c:pt>
                <c:pt idx="9">
                  <c:v>2183.1509515869957</c:v>
                </c:pt>
                <c:pt idx="10">
                  <c:v>2183.6540411807377</c:v>
                </c:pt>
                <c:pt idx="11">
                  <c:v>2184.3577970242786</c:v>
                </c:pt>
                <c:pt idx="12">
                  <c:v>2185.2667416551362</c:v>
                </c:pt>
                <c:pt idx="13">
                  <c:v>2186.2141278548929</c:v>
                </c:pt>
                <c:pt idx="14">
                  <c:v>2185.9942835257198</c:v>
                </c:pt>
                <c:pt idx="15">
                  <c:v>2187.7398121871561</c:v>
                </c:pt>
                <c:pt idx="16">
                  <c:v>2191.6174610576209</c:v>
                </c:pt>
                <c:pt idx="17">
                  <c:v>2188.6217070030607</c:v>
                </c:pt>
                <c:pt idx="18">
                  <c:v>2194.4155676211703</c:v>
                </c:pt>
                <c:pt idx="19">
                  <c:v>2193.3360253142546</c:v>
                </c:pt>
                <c:pt idx="20">
                  <c:v>2197.5980898737039</c:v>
                </c:pt>
                <c:pt idx="21">
                  <c:v>2200.2379076241418</c:v>
                </c:pt>
                <c:pt idx="22">
                  <c:v>2203.0360141876909</c:v>
                </c:pt>
                <c:pt idx="23">
                  <c:v>2206.0150222519392</c:v>
                </c:pt>
                <c:pt idx="24">
                  <c:v>2212.6681649983652</c:v>
                </c:pt>
                <c:pt idx="25">
                  <c:v>2216.0768141267718</c:v>
                </c:pt>
                <c:pt idx="26">
                  <c:v>2219.7794281938122</c:v>
                </c:pt>
                <c:pt idx="27">
                  <c:v>2230.7398608748626</c:v>
                </c:pt>
                <c:pt idx="28">
                  <c:v>2240.3041736227742</c:v>
                </c:pt>
                <c:pt idx="29">
                  <c:v>2236.4382581468612</c:v>
                </c:pt>
                <c:pt idx="30">
                  <c:v>2257.4093906302937</c:v>
                </c:pt>
                <c:pt idx="31">
                  <c:v>2261.4796743960051</c:v>
                </c:pt>
                <c:pt idx="32">
                  <c:v>2283.5814412588034</c:v>
                </c:pt>
                <c:pt idx="33">
                  <c:v>2289.0084862797562</c:v>
                </c:pt>
                <c:pt idx="34">
                  <c:v>2312.6931412736585</c:v>
                </c:pt>
                <c:pt idx="35">
                  <c:v>2319.9292013015979</c:v>
                </c:pt>
                <c:pt idx="36">
                  <c:v>2363.0021006478255</c:v>
                </c:pt>
                <c:pt idx="37">
                  <c:v>2372.4994294344888</c:v>
                </c:pt>
                <c:pt idx="38">
                  <c:v>2400.9327488217277</c:v>
                </c:pt>
                <c:pt idx="39">
                  <c:v>2430.9489563400784</c:v>
                </c:pt>
                <c:pt idx="40">
                  <c:v>2462.7741788654134</c:v>
                </c:pt>
                <c:pt idx="41">
                  <c:v>2531.3407482125335</c:v>
                </c:pt>
                <c:pt idx="42">
                  <c:v>2550.1092789099907</c:v>
                </c:pt>
                <c:pt idx="43">
                  <c:v>2606.5236639327209</c:v>
                </c:pt>
                <c:pt idx="44">
                  <c:v>2700.5839032807276</c:v>
                </c:pt>
                <c:pt idx="45">
                  <c:v>2693.9174309500686</c:v>
                </c:pt>
                <c:pt idx="46">
                  <c:v>2778.3128816082526</c:v>
                </c:pt>
                <c:pt idx="47">
                  <c:v>2988.0242064425934</c:v>
                </c:pt>
                <c:pt idx="48">
                  <c:v>2855.1960194050857</c:v>
                </c:pt>
                <c:pt idx="49">
                  <c:v>3249.7447127277082</c:v>
                </c:pt>
                <c:pt idx="50">
                  <c:v>3128.2228694838068</c:v>
                </c:pt>
                <c:pt idx="51">
                  <c:v>3362.8081506641697</c:v>
                </c:pt>
                <c:pt idx="52">
                  <c:v>3430.6462134260573</c:v>
                </c:pt>
                <c:pt idx="53">
                  <c:v>3854.5914006121729</c:v>
                </c:pt>
                <c:pt idx="54">
                  <c:v>3593.4575640545513</c:v>
                </c:pt>
                <c:pt idx="55">
                  <c:v>4213.5464635226126</c:v>
                </c:pt>
                <c:pt idx="56">
                  <c:v>4322.087363941675</c:v>
                </c:pt>
                <c:pt idx="57">
                  <c:v>4446.4571456717222</c:v>
                </c:pt>
                <c:pt idx="58">
                  <c:v>4760.1868334076244</c:v>
                </c:pt>
                <c:pt idx="59">
                  <c:v>5263.2764271492824</c:v>
                </c:pt>
                <c:pt idx="60">
                  <c:v>5437.3941215714231</c:v>
                </c:pt>
                <c:pt idx="61">
                  <c:v>5981.1865529701772</c:v>
                </c:pt>
                <c:pt idx="62">
                  <c:v>6721.1226966508748</c:v>
                </c:pt>
                <c:pt idx="63">
                  <c:v>5405.8217691006166</c:v>
                </c:pt>
                <c:pt idx="64">
                  <c:v>8115.6534409081087</c:v>
                </c:pt>
                <c:pt idx="65">
                  <c:v>8409.6183795427914</c:v>
                </c:pt>
                <c:pt idx="66">
                  <c:v>8748.8086933525119</c:v>
                </c:pt>
                <c:pt idx="67">
                  <c:v>7397.9141353897176</c:v>
                </c:pt>
                <c:pt idx="68">
                  <c:v>11298.175693441546</c:v>
                </c:pt>
                <c:pt idx="69">
                  <c:v>11750.429445187216</c:v>
                </c:pt>
                <c:pt idx="70">
                  <c:v>10535.211012748538</c:v>
                </c:pt>
                <c:pt idx="71">
                  <c:v>12858.451136964835</c:v>
                </c:pt>
                <c:pt idx="72">
                  <c:v>13491.606389408849</c:v>
                </c:pt>
                <c:pt idx="73">
                  <c:v>15927.909951561549</c:v>
                </c:pt>
                <c:pt idx="74">
                  <c:v>16696.741329529901</c:v>
                </c:pt>
                <c:pt idx="75">
                  <c:v>17556.023457846393</c:v>
                </c:pt>
                <c:pt idx="76">
                  <c:v>18986.437274917382</c:v>
                </c:pt>
                <c:pt idx="77">
                  <c:v>21614.429779888749</c:v>
                </c:pt>
                <c:pt idx="78">
                  <c:v>23081.036820635167</c:v>
                </c:pt>
                <c:pt idx="79">
                  <c:v>25112.758979046757</c:v>
                </c:pt>
                <c:pt idx="80">
                  <c:v>27314.771308967629</c:v>
                </c:pt>
                <c:pt idx="81">
                  <c:v>29704.145535424745</c:v>
                </c:pt>
                <c:pt idx="82">
                  <c:v>32288.174677215662</c:v>
                </c:pt>
                <c:pt idx="83">
                  <c:v>35092.228461610823</c:v>
                </c:pt>
                <c:pt idx="84">
                  <c:v>38088.560378851224</c:v>
                </c:pt>
                <c:pt idx="85">
                  <c:v>41368.284298101375</c:v>
                </c:pt>
                <c:pt idx="86">
                  <c:v>44873.616597599372</c:v>
                </c:pt>
                <c:pt idx="87">
                  <c:v>48638.366549680548</c:v>
                </c:pt>
                <c:pt idx="88">
                  <c:v>52712.390859968553</c:v>
                </c:pt>
                <c:pt idx="89">
                  <c:v>57076.812204834059</c:v>
                </c:pt>
                <c:pt idx="90">
                  <c:v>61748.590099969086</c:v>
                </c:pt>
                <c:pt idx="91">
                  <c:v>66780.068646632906</c:v>
                </c:pt>
                <c:pt idx="92">
                  <c:v>72137.504814357613</c:v>
                </c:pt>
                <c:pt idx="93">
                  <c:v>77875.051719405397</c:v>
                </c:pt>
                <c:pt idx="94">
                  <c:v>84029.961629335812</c:v>
                </c:pt>
                <c:pt idx="95">
                  <c:v>90553.625806833792</c:v>
                </c:pt>
                <c:pt idx="96">
                  <c:v>97537.390968750246</c:v>
                </c:pt>
                <c:pt idx="97">
                  <c:v>104968.71134397382</c:v>
                </c:pt>
                <c:pt idx="98">
                  <c:v>112836.17179578749</c:v>
                </c:pt>
                <c:pt idx="99">
                  <c:v>121250.50728537315</c:v>
                </c:pt>
                <c:pt idx="100">
                  <c:v>130114.44167116817</c:v>
                </c:pt>
                <c:pt idx="101">
                  <c:v>139557.64590496512</c:v>
                </c:pt>
                <c:pt idx="102">
                  <c:v>149553.3868894414</c:v>
                </c:pt>
                <c:pt idx="103">
                  <c:v>160076.06216168596</c:v>
                </c:pt>
                <c:pt idx="104">
                  <c:v>171221.99322978209</c:v>
                </c:pt>
                <c:pt idx="105">
                  <c:v>183000.50996263625</c:v>
                </c:pt>
                <c:pt idx="106">
                  <c:v>195352.20819986178</c:v>
                </c:pt>
                <c:pt idx="107">
                  <c:v>208426.37326449389</c:v>
                </c:pt>
                <c:pt idx="108">
                  <c:v>222111.31556186621</c:v>
                </c:pt>
                <c:pt idx="109">
                  <c:v>236504.48723447675</c:v>
                </c:pt>
                <c:pt idx="110">
                  <c:v>251615.67040495775</c:v>
                </c:pt>
                <c:pt idx="111">
                  <c:v>267385.23478606227</c:v>
                </c:pt>
                <c:pt idx="112">
                  <c:v>284152.44532048126</c:v>
                </c:pt>
                <c:pt idx="113">
                  <c:v>301144.61163156899</c:v>
                </c:pt>
                <c:pt idx="114">
                  <c:v>319309.71400970902</c:v>
                </c:pt>
                <c:pt idx="115">
                  <c:v>338338.62105369609</c:v>
                </c:pt>
                <c:pt idx="116">
                  <c:v>357909.14467048139</c:v>
                </c:pt>
                <c:pt idx="117">
                  <c:v>378046.15881636582</c:v>
                </c:pt>
                <c:pt idx="118">
                  <c:v>399637.67003375309</c:v>
                </c:pt>
                <c:pt idx="119">
                  <c:v>421658.32105563424</c:v>
                </c:pt>
                <c:pt idx="120">
                  <c:v>444130.72456977435</c:v>
                </c:pt>
                <c:pt idx="121">
                  <c:v>468285.42663020204</c:v>
                </c:pt>
                <c:pt idx="122">
                  <c:v>492222.63104039186</c:v>
                </c:pt>
                <c:pt idx="123">
                  <c:v>518042.80024668598</c:v>
                </c:pt>
                <c:pt idx="124">
                  <c:v>543665.82322162844</c:v>
                </c:pt>
                <c:pt idx="125">
                  <c:v>570840.57782452542</c:v>
                </c:pt>
                <c:pt idx="126">
                  <c:v>598350.08561395458</c:v>
                </c:pt>
                <c:pt idx="127">
                  <c:v>626892.99322610616</c:v>
                </c:pt>
                <c:pt idx="128">
                  <c:v>656117.71607402316</c:v>
                </c:pt>
                <c:pt idx="129">
                  <c:v>685846.20059565827</c:v>
                </c:pt>
                <c:pt idx="130">
                  <c:v>716763.52581461635</c:v>
                </c:pt>
                <c:pt idx="131">
                  <c:v>747986.20772609441</c:v>
                </c:pt>
                <c:pt idx="132">
                  <c:v>780021.27179180714</c:v>
                </c:pt>
                <c:pt idx="133">
                  <c:v>812672.57429923222</c:v>
                </c:pt>
                <c:pt idx="134">
                  <c:v>846262.30334159639</c:v>
                </c:pt>
                <c:pt idx="135">
                  <c:v>879719.87627676525</c:v>
                </c:pt>
                <c:pt idx="136">
                  <c:v>914404.14480854443</c:v>
                </c:pt>
                <c:pt idx="137">
                  <c:v>949230.95868214872</c:v>
                </c:pt>
                <c:pt idx="138">
                  <c:v>984856.00042768393</c:v>
                </c:pt>
                <c:pt idx="139">
                  <c:v>1020364.1282776244</c:v>
                </c:pt>
                <c:pt idx="140">
                  <c:v>1056749.0417362</c:v>
                </c:pt>
                <c:pt idx="141">
                  <c:v>1093084.2926922576</c:v>
                </c:pt>
                <c:pt idx="142">
                  <c:v>1130181.0045502386</c:v>
                </c:pt>
                <c:pt idx="143">
                  <c:v>1166932.414368134</c:v>
                </c:pt>
                <c:pt idx="144">
                  <c:v>1204142.8617438527</c:v>
                </c:pt>
                <c:pt idx="145">
                  <c:v>1241390.6627593311</c:v>
                </c:pt>
                <c:pt idx="146">
                  <c:v>1278774.7265700183</c:v>
                </c:pt>
                <c:pt idx="147">
                  <c:v>1315868.8467199523</c:v>
                </c:pt>
                <c:pt idx="148">
                  <c:v>1353459.2726574196</c:v>
                </c:pt>
                <c:pt idx="149">
                  <c:v>1390069.5667032336</c:v>
                </c:pt>
                <c:pt idx="150">
                  <c:v>1427351.3721600927</c:v>
                </c:pt>
                <c:pt idx="151">
                  <c:v>1463472.1442247336</c:v>
                </c:pt>
                <c:pt idx="152">
                  <c:v>1500079.0036622854</c:v>
                </c:pt>
                <c:pt idx="153">
                  <c:v>1535508.4141564236</c:v>
                </c:pt>
                <c:pt idx="154">
                  <c:v>1571055.911885503</c:v>
                </c:pt>
                <c:pt idx="155">
                  <c:v>1605576.2923386989</c:v>
                </c:pt>
                <c:pt idx="156">
                  <c:v>1640013.5071073407</c:v>
                </c:pt>
                <c:pt idx="157">
                  <c:v>1673048.8206556209</c:v>
                </c:pt>
                <c:pt idx="158">
                  <c:v>1705799.7156000361</c:v>
                </c:pt>
                <c:pt idx="159">
                  <c:v>1737639.3192345675</c:v>
                </c:pt>
                <c:pt idx="160">
                  <c:v>1768641.6667587331</c:v>
                </c:pt>
                <c:pt idx="161">
                  <c:v>1798360.2002975764</c:v>
                </c:pt>
                <c:pt idx="162">
                  <c:v>1827218.2783686654</c:v>
                </c:pt>
                <c:pt idx="163">
                  <c:v>1855116.405146715</c:v>
                </c:pt>
                <c:pt idx="164">
                  <c:v>1881786.0763188573</c:v>
                </c:pt>
                <c:pt idx="165">
                  <c:v>1906963.310110338</c:v>
                </c:pt>
                <c:pt idx="166">
                  <c:v>1931080.5101136265</c:v>
                </c:pt>
                <c:pt idx="167">
                  <c:v>1953875.9558222143</c:v>
                </c:pt>
                <c:pt idx="168">
                  <c:v>1975441.7725857394</c:v>
                </c:pt>
                <c:pt idx="169">
                  <c:v>1995006.9531673584</c:v>
                </c:pt>
                <c:pt idx="170">
                  <c:v>2013542.584384202</c:v>
                </c:pt>
                <c:pt idx="171">
                  <c:v>2030455.7125612348</c:v>
                </c:pt>
                <c:pt idx="172">
                  <c:v>2045858.8144671563</c:v>
                </c:pt>
                <c:pt idx="173">
                  <c:v>2059348.2963334899</c:v>
                </c:pt>
                <c:pt idx="174">
                  <c:v>2070874.4102474786</c:v>
                </c:pt>
                <c:pt idx="175">
                  <c:v>2082992.6349356906</c:v>
                </c:pt>
                <c:pt idx="176">
                  <c:v>2090104.7522326065</c:v>
                </c:pt>
                <c:pt idx="177">
                  <c:v>2096713.5237053824</c:v>
                </c:pt>
                <c:pt idx="178">
                  <c:v>2104509.0342257125</c:v>
                </c:pt>
                <c:pt idx="179">
                  <c:v>2104792.1198713649</c:v>
                </c:pt>
                <c:pt idx="180">
                  <c:v>2106261.9445644729</c:v>
                </c:pt>
                <c:pt idx="181">
                  <c:v>2110608.5931770289</c:v>
                </c:pt>
                <c:pt idx="182">
                  <c:v>2103949.583733316</c:v>
                </c:pt>
                <c:pt idx="183">
                  <c:v>2101449.9534445885</c:v>
                </c:pt>
                <c:pt idx="184">
                  <c:v>2097164.4220960513</c:v>
                </c:pt>
                <c:pt idx="185">
                  <c:v>2089396.1210096665</c:v>
                </c:pt>
                <c:pt idx="186">
                  <c:v>2080619.7099061941</c:v>
                </c:pt>
                <c:pt idx="187">
                  <c:v>2069649.8681069193</c:v>
                </c:pt>
                <c:pt idx="188">
                  <c:v>2057573.0071349072</c:v>
                </c:pt>
                <c:pt idx="189">
                  <c:v>2043393.1662173099</c:v>
                </c:pt>
                <c:pt idx="190">
                  <c:v>2027863.2624406021</c:v>
                </c:pt>
                <c:pt idx="191">
                  <c:v>2010695.0267431696</c:v>
                </c:pt>
                <c:pt idx="192">
                  <c:v>1991782.76616289</c:v>
                </c:pt>
                <c:pt idx="193">
                  <c:v>1971545.9033497463</c:v>
                </c:pt>
                <c:pt idx="194">
                  <c:v>1949885.5291477591</c:v>
                </c:pt>
                <c:pt idx="195">
                  <c:v>1926535.9871830672</c:v>
                </c:pt>
                <c:pt idx="196">
                  <c:v>1902103.7987425965</c:v>
                </c:pt>
                <c:pt idx="197">
                  <c:v>1876327.8299895066</c:v>
                </c:pt>
                <c:pt idx="198">
                  <c:v>1849127.2619185832</c:v>
                </c:pt>
                <c:pt idx="199">
                  <c:v>1820770.5988422132</c:v>
                </c:pt>
                <c:pt idx="200">
                  <c:v>1791699.8760976379</c:v>
                </c:pt>
                <c:pt idx="201">
                  <c:v>1760797.6110686082</c:v>
                </c:pt>
                <c:pt idx="202">
                  <c:v>1729729.6013403402</c:v>
                </c:pt>
                <c:pt idx="203">
                  <c:v>1697202.572003122</c:v>
                </c:pt>
                <c:pt idx="204">
                  <c:v>1664016.9267873783</c:v>
                </c:pt>
                <c:pt idx="205">
                  <c:v>1630098.6304938062</c:v>
                </c:pt>
                <c:pt idx="206">
                  <c:v>1595202.3781671419</c:v>
                </c:pt>
                <c:pt idx="207">
                  <c:v>1560124.0510003911</c:v>
                </c:pt>
                <c:pt idx="208">
                  <c:v>1523919.697401827</c:v>
                </c:pt>
                <c:pt idx="209">
                  <c:v>1487732.2606139777</c:v>
                </c:pt>
                <c:pt idx="210">
                  <c:v>1450786.7975323515</c:v>
                </c:pt>
                <c:pt idx="211">
                  <c:v>1413874.6668124036</c:v>
                </c:pt>
                <c:pt idx="212">
                  <c:v>1376045.1330561968</c:v>
                </c:pt>
                <c:pt idx="213">
                  <c:v>1338605.6254558468</c:v>
                </c:pt>
                <c:pt idx="214">
                  <c:v>1300943.4255879677</c:v>
                </c:pt>
                <c:pt idx="215">
                  <c:v>1262970.9306403087</c:v>
                </c:pt>
                <c:pt idx="216">
                  <c:v>1225116.6083380377</c:v>
                </c:pt>
                <c:pt idx="217">
                  <c:v>1187281.5495252402</c:v>
                </c:pt>
                <c:pt idx="218">
                  <c:v>1149538.1148021966</c:v>
                </c:pt>
                <c:pt idx="219">
                  <c:v>1112301.204281125</c:v>
                </c:pt>
                <c:pt idx="220">
                  <c:v>1074940.0093885383</c:v>
                </c:pt>
                <c:pt idx="221">
                  <c:v>1038038.4387236424</c:v>
                </c:pt>
                <c:pt idx="222">
                  <c:v>1001303.7006873394</c:v>
                </c:pt>
                <c:pt idx="223">
                  <c:v>965308.39753509976</c:v>
                </c:pt>
                <c:pt idx="224">
                  <c:v>929403.63054339145</c:v>
                </c:pt>
                <c:pt idx="225">
                  <c:v>894502.28021084855</c:v>
                </c:pt>
                <c:pt idx="226">
                  <c:v>859425.80966471101</c:v>
                </c:pt>
                <c:pt idx="227">
                  <c:v>825600.90867144754</c:v>
                </c:pt>
                <c:pt idx="228">
                  <c:v>792011.26503924921</c:v>
                </c:pt>
                <c:pt idx="229">
                  <c:v>759380.3993607685</c:v>
                </c:pt>
                <c:pt idx="230">
                  <c:v>726861.00793131674</c:v>
                </c:pt>
                <c:pt idx="231">
                  <c:v>695688.15934263857</c:v>
                </c:pt>
                <c:pt idx="232">
                  <c:v>665003.24354625144</c:v>
                </c:pt>
                <c:pt idx="233">
                  <c:v>635166.89020412299</c:v>
                </c:pt>
                <c:pt idx="234">
                  <c:v>605665.29004844383</c:v>
                </c:pt>
                <c:pt idx="235">
                  <c:v>577717.68278958125</c:v>
                </c:pt>
                <c:pt idx="236">
                  <c:v>549931.29769246862</c:v>
                </c:pt>
                <c:pt idx="237">
                  <c:v>523349.58217401942</c:v>
                </c:pt>
                <c:pt idx="238">
                  <c:v>497442.89808510907</c:v>
                </c:pt>
                <c:pt idx="239">
                  <c:v>472377.99264427199</c:v>
                </c:pt>
                <c:pt idx="240">
                  <c:v>448143.55950747884</c:v>
                </c:pt>
                <c:pt idx="241">
                  <c:v>424726.03106241772</c:v>
                </c:pt>
                <c:pt idx="242">
                  <c:v>402283.10945231497</c:v>
                </c:pt>
                <c:pt idx="243">
                  <c:v>380623.1735024596</c:v>
                </c:pt>
                <c:pt idx="244">
                  <c:v>359728.13306284358</c:v>
                </c:pt>
                <c:pt idx="245">
                  <c:v>339577.63671451417</c:v>
                </c:pt>
                <c:pt idx="246">
                  <c:v>320548.19312675233</c:v>
                </c:pt>
                <c:pt idx="247">
                  <c:v>302024.92285926116</c:v>
                </c:pt>
                <c:pt idx="248">
                  <c:v>284437.07226926036</c:v>
                </c:pt>
                <c:pt idx="249">
                  <c:v>267549.72115577554</c:v>
                </c:pt>
                <c:pt idx="250">
                  <c:v>251476.14200157314</c:v>
                </c:pt>
                <c:pt idx="251">
                  <c:v>236137.14027416633</c:v>
                </c:pt>
                <c:pt idx="252">
                  <c:v>221540.51308024203</c:v>
                </c:pt>
                <c:pt idx="253">
                  <c:v>207641.54596535969</c:v>
                </c:pt>
                <c:pt idx="254">
                  <c:v>194412.8775775345</c:v>
                </c:pt>
                <c:pt idx="255">
                  <c:v>181878.97974532726</c:v>
                </c:pt>
                <c:pt idx="256">
                  <c:v>170012.0388629993</c:v>
                </c:pt>
                <c:pt idx="257">
                  <c:v>158749.98737362836</c:v>
                </c:pt>
                <c:pt idx="258">
                  <c:v>148100.62238392312</c:v>
                </c:pt>
                <c:pt idx="259">
                  <c:v>138071.74100060679</c:v>
                </c:pt>
                <c:pt idx="260">
                  <c:v>128567.47396931256</c:v>
                </c:pt>
                <c:pt idx="261">
                  <c:v>119631.68136294404</c:v>
                </c:pt>
                <c:pt idx="262">
                  <c:v>111204.10463959932</c:v>
                </c:pt>
                <c:pt idx="263">
                  <c:v>103312.15527720374</c:v>
                </c:pt>
                <c:pt idx="264">
                  <c:v>95879.578392640309</c:v>
                </c:pt>
                <c:pt idx="265">
                  <c:v>88883.309044563255</c:v>
                </c:pt>
                <c:pt idx="266">
                  <c:v>86829.89428991887</c:v>
                </c:pt>
                <c:pt idx="267">
                  <c:v>59346.597475776667</c:v>
                </c:pt>
                <c:pt idx="268">
                  <c:v>82564.083865265886</c:v>
                </c:pt>
                <c:pt idx="269">
                  <c:v>78493.800099551052</c:v>
                </c:pt>
                <c:pt idx="270">
                  <c:v>40169.565146652407</c:v>
                </c:pt>
                <c:pt idx="271">
                  <c:v>71709.993823363649</c:v>
                </c:pt>
                <c:pt idx="272">
                  <c:v>33838.012622209819</c:v>
                </c:pt>
                <c:pt idx="273">
                  <c:v>65830.695050666662</c:v>
                </c:pt>
                <c:pt idx="274">
                  <c:v>24940.347107367026</c:v>
                </c:pt>
                <c:pt idx="275">
                  <c:v>48708.732052837047</c:v>
                </c:pt>
                <c:pt idx="276">
                  <c:v>35990.376437252438</c:v>
                </c:pt>
                <c:pt idx="277">
                  <c:v>33977.847241984127</c:v>
                </c:pt>
                <c:pt idx="278">
                  <c:v>32123.606859825577</c:v>
                </c:pt>
                <c:pt idx="279">
                  <c:v>28692.345043832371</c:v>
                </c:pt>
                <c:pt idx="280">
                  <c:v>25419.372040949955</c:v>
                </c:pt>
                <c:pt idx="281">
                  <c:v>24017.385410537521</c:v>
                </c:pt>
                <c:pt idx="282">
                  <c:v>22728.462218061817</c:v>
                </c:pt>
                <c:pt idx="283">
                  <c:v>19817.292216575963</c:v>
                </c:pt>
                <c:pt idx="284">
                  <c:v>20489.806146920055</c:v>
                </c:pt>
                <c:pt idx="285">
                  <c:v>14311.529839826355</c:v>
                </c:pt>
                <c:pt idx="286">
                  <c:v>16922.868205402574</c:v>
                </c:pt>
                <c:pt idx="287">
                  <c:v>16108.811452259764</c:v>
                </c:pt>
                <c:pt idx="288">
                  <c:v>11914.584955573546</c:v>
                </c:pt>
                <c:pt idx="289">
                  <c:v>11281.429703129208</c:v>
                </c:pt>
                <c:pt idx="290">
                  <c:v>12428.810072806074</c:v>
                </c:pt>
                <c:pt idx="291">
                  <c:v>10150.795323764683</c:v>
                </c:pt>
                <c:pt idx="292">
                  <c:v>7940.6186374845265</c:v>
                </c:pt>
                <c:pt idx="293">
                  <c:v>10981.598067219671</c:v>
                </c:pt>
                <c:pt idx="294">
                  <c:v>7103.949196754842</c:v>
                </c:pt>
                <c:pt idx="295">
                  <c:v>7805.9450311134224</c:v>
                </c:pt>
                <c:pt idx="296">
                  <c:v>6795.2433061127776</c:v>
                </c:pt>
                <c:pt idx="297">
                  <c:v>6514.8459800303099</c:v>
                </c:pt>
                <c:pt idx="298">
                  <c:v>6088.0528543579585</c:v>
                </c:pt>
                <c:pt idx="299">
                  <c:v>5514.8639290957408</c:v>
                </c:pt>
                <c:pt idx="300">
                  <c:v>5313.6110095687836</c:v>
                </c:pt>
                <c:pt idx="301">
                  <c:v>4785.6474594811516</c:v>
                </c:pt>
                <c:pt idx="302">
                  <c:v>4798.628402306038</c:v>
                </c:pt>
                <c:pt idx="303">
                  <c:v>4306.8451523579952</c:v>
                </c:pt>
                <c:pt idx="304">
                  <c:v>4006.6830771745504</c:v>
                </c:pt>
                <c:pt idx="305">
                  <c:v>-46256.84634637316</c:v>
                </c:pt>
                <c:pt idx="306">
                  <c:v>60015.914434758139</c:v>
                </c:pt>
                <c:pt idx="307">
                  <c:v>2180.2500142902677</c:v>
                </c:pt>
                <c:pt idx="308">
                  <c:v>2180.2500146345674</c:v>
                </c:pt>
                <c:pt idx="309">
                  <c:v>2180.2500187835681</c:v>
                </c:pt>
                <c:pt idx="310">
                  <c:v>2180.250026561479</c:v>
                </c:pt>
                <c:pt idx="311">
                  <c:v>2180.2500293369726</c:v>
                </c:pt>
                <c:pt idx="312">
                  <c:v>2180.250041082983</c:v>
                </c:pt>
                <c:pt idx="313">
                  <c:v>2180.2500462043295</c:v>
                </c:pt>
                <c:pt idx="314">
                  <c:v>2180.2500621897916</c:v>
                </c:pt>
                <c:pt idx="315">
                  <c:v>2180.2500752021119</c:v>
                </c:pt>
                <c:pt idx="316">
                  <c:v>2180.2500854221926</c:v>
                </c:pt>
                <c:pt idx="317">
                  <c:v>2180.2501398390864</c:v>
                </c:pt>
                <c:pt idx="318">
                  <c:v>2180.250129218698</c:v>
                </c:pt>
                <c:pt idx="319">
                  <c:v>2180.2501878356848</c:v>
                </c:pt>
                <c:pt idx="320">
                  <c:v>2180.2502131032279</c:v>
                </c:pt>
                <c:pt idx="321">
                  <c:v>2180.2502924652204</c:v>
                </c:pt>
                <c:pt idx="322">
                  <c:v>2180.2503393822763</c:v>
                </c:pt>
                <c:pt idx="323">
                  <c:v>2180.2504415244161</c:v>
                </c:pt>
                <c:pt idx="324">
                  <c:v>2180.2505125783814</c:v>
                </c:pt>
                <c:pt idx="325">
                  <c:v>2180.25065779342</c:v>
                </c:pt>
                <c:pt idx="326">
                  <c:v>2180.2508604948121</c:v>
                </c:pt>
                <c:pt idx="327">
                  <c:v>2180.2508619689074</c:v>
                </c:pt>
                <c:pt idx="328">
                  <c:v>2180.2512718355611</c:v>
                </c:pt>
                <c:pt idx="329">
                  <c:v>2180.2516731680612</c:v>
                </c:pt>
                <c:pt idx="330">
                  <c:v>2180.2515674750989</c:v>
                </c:pt>
                <c:pt idx="331">
                  <c:v>2180.2525210584354</c:v>
                </c:pt>
                <c:pt idx="332">
                  <c:v>2180.2526228155293</c:v>
                </c:pt>
                <c:pt idx="333">
                  <c:v>2180.2534458319474</c:v>
                </c:pt>
                <c:pt idx="334">
                  <c:v>2180.2541224525658</c:v>
                </c:pt>
                <c:pt idx="335">
                  <c:v>2180.2551823155341</c:v>
                </c:pt>
                <c:pt idx="336">
                  <c:v>2180.2561116115835</c:v>
                </c:pt>
                <c:pt idx="337">
                  <c:v>2180.2577893021821</c:v>
                </c:pt>
                <c:pt idx="338">
                  <c:v>2180.2584891221582</c:v>
                </c:pt>
                <c:pt idx="339">
                  <c:v>2180.2627409683032</c:v>
                </c:pt>
                <c:pt idx="340">
                  <c:v>2180.2615257498705</c:v>
                </c:pt>
                <c:pt idx="341">
                  <c:v>2180.2691227587984</c:v>
                </c:pt>
                <c:pt idx="342">
                  <c:v>2180.2681562799294</c:v>
                </c:pt>
                <c:pt idx="343">
                  <c:v>2180.2760698664838</c:v>
                </c:pt>
                <c:pt idx="344">
                  <c:v>2180.2772231135505</c:v>
                </c:pt>
                <c:pt idx="345">
                  <c:v>2180.2873242641031</c:v>
                </c:pt>
                <c:pt idx="346">
                  <c:v>2180.2924908361661</c:v>
                </c:pt>
                <c:pt idx="347">
                  <c:v>2180.303247754659</c:v>
                </c:pt>
                <c:pt idx="348">
                  <c:v>2180.3126990039686</c:v>
                </c:pt>
                <c:pt idx="349">
                  <c:v>2180.3278988885218</c:v>
                </c:pt>
                <c:pt idx="350">
                  <c:v>2180.3437319283275</c:v>
                </c:pt>
                <c:pt idx="351">
                  <c:v>2180.3447386199755</c:v>
                </c:pt>
                <c:pt idx="352">
                  <c:v>2180.3848718699351</c:v>
                </c:pt>
                <c:pt idx="353">
                  <c:v>2180.4259096273986</c:v>
                </c:pt>
                <c:pt idx="354">
                  <c:v>2180.4162448387087</c:v>
                </c:pt>
                <c:pt idx="355">
                  <c:v>2180.4951545773738</c:v>
                </c:pt>
                <c:pt idx="356">
                  <c:v>2180.5062347942917</c:v>
                </c:pt>
                <c:pt idx="357">
                  <c:v>2180.5892148167213</c:v>
                </c:pt>
                <c:pt idx="358">
                  <c:v>2180.622622927378</c:v>
                </c:pt>
                <c:pt idx="359">
                  <c:v>2168.0437174458707</c:v>
                </c:pt>
                <c:pt idx="360">
                  <c:v>2180.3875665501473</c:v>
                </c:pt>
              </c:numCache>
            </c:numRef>
          </c:yVal>
          <c:smooth val="1"/>
          <c:extLst>
            <c:ext xmlns:c16="http://schemas.microsoft.com/office/drawing/2014/chart" uri="{C3380CC4-5D6E-409C-BE32-E72D297353CC}">
              <c16:uniqueId val="{00000000-C67A-4CE0-B795-AA438BC4B67E}"/>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Stiff)'!$AA$3:$AA$363</c:f>
              <c:numCache>
                <c:formatCode>0.00E+00</c:formatCode>
                <c:ptCount val="361"/>
                <c:pt idx="0">
                  <c:v>2182.3916346198448</c:v>
                </c:pt>
                <c:pt idx="1">
                  <c:v>2182.9862799752696</c:v>
                </c:pt>
                <c:pt idx="2">
                  <c:v>2182.6172921599359</c:v>
                </c:pt>
                <c:pt idx="3">
                  <c:v>2184.7539349064809</c:v>
                </c:pt>
                <c:pt idx="4">
                  <c:v>2183.4335247716854</c:v>
                </c:pt>
                <c:pt idx="5">
                  <c:v>2186.2869043045971</c:v>
                </c:pt>
                <c:pt idx="6">
                  <c:v>2185.6877534936848</c:v>
                </c:pt>
                <c:pt idx="7">
                  <c:v>2186.4926797616413</c:v>
                </c:pt>
                <c:pt idx="8">
                  <c:v>2189.3980684760036</c:v>
                </c:pt>
                <c:pt idx="9">
                  <c:v>2189.5540960203562</c:v>
                </c:pt>
                <c:pt idx="10">
                  <c:v>2191.12550698737</c:v>
                </c:pt>
                <c:pt idx="11">
                  <c:v>2193.4226998157851</c:v>
                </c:pt>
                <c:pt idx="12">
                  <c:v>2196.4524583118778</c:v>
                </c:pt>
                <c:pt idx="13">
                  <c:v>2199.5297034519035</c:v>
                </c:pt>
                <c:pt idx="14">
                  <c:v>2197.804611619446</c:v>
                </c:pt>
                <c:pt idx="15">
                  <c:v>2203.7646327862476</c:v>
                </c:pt>
                <c:pt idx="16">
                  <c:v>2218.1219812011523</c:v>
                </c:pt>
                <c:pt idx="17">
                  <c:v>2204.8274291028501</c:v>
                </c:pt>
                <c:pt idx="18">
                  <c:v>2226.30692000624</c:v>
                </c:pt>
                <c:pt idx="19">
                  <c:v>2220.1571230840086</c:v>
                </c:pt>
                <c:pt idx="20">
                  <c:v>2234.9441125630742</c:v>
                </c:pt>
                <c:pt idx="21">
                  <c:v>2242.9481498674627</c:v>
                </c:pt>
                <c:pt idx="22">
                  <c:v>2251.13308867255</c:v>
                </c:pt>
                <c:pt idx="23">
                  <c:v>2259.5215416659239</c:v>
                </c:pt>
                <c:pt idx="24">
                  <c:v>2282.0186035107417</c:v>
                </c:pt>
                <c:pt idx="25">
                  <c:v>2290.9271483186239</c:v>
                </c:pt>
                <c:pt idx="26">
                  <c:v>2300.1522707527256</c:v>
                </c:pt>
                <c:pt idx="27">
                  <c:v>2337.4815474517859</c:v>
                </c:pt>
                <c:pt idx="28">
                  <c:v>2368.3218369147976</c:v>
                </c:pt>
                <c:pt idx="29">
                  <c:v>2344.1749029776261</c:v>
                </c:pt>
                <c:pt idx="30">
                  <c:v>2417.6575966212022</c:v>
                </c:pt>
                <c:pt idx="31">
                  <c:v>2422.4062610145279</c:v>
                </c:pt>
                <c:pt idx="32">
                  <c:v>2497.245715913346</c:v>
                </c:pt>
                <c:pt idx="33">
                  <c:v>2503.5772684377957</c:v>
                </c:pt>
                <c:pt idx="34">
                  <c:v>2580.2257383435731</c:v>
                </c:pt>
                <c:pt idx="35">
                  <c:v>2588.5924327508937</c:v>
                </c:pt>
                <c:pt idx="36">
                  <c:v>2736.9145812932738</c:v>
                </c:pt>
                <c:pt idx="37">
                  <c:v>2747.9947982110475</c:v>
                </c:pt>
                <c:pt idx="38">
                  <c:v>2830.0703131377932</c:v>
                </c:pt>
                <c:pt idx="39">
                  <c:v>2913.9548430715263</c:v>
                </c:pt>
                <c:pt idx="40">
                  <c:v>2999.8745148881198</c:v>
                </c:pt>
                <c:pt idx="41">
                  <c:v>3226.8802752191573</c:v>
                </c:pt>
                <c:pt idx="42">
                  <c:v>3248.5884553029746</c:v>
                </c:pt>
                <c:pt idx="43">
                  <c:v>3412.0611045288388</c:v>
                </c:pt>
                <c:pt idx="44">
                  <c:v>3717.7504766485126</c:v>
                </c:pt>
                <c:pt idx="45">
                  <c:v>3611.2618001427318</c:v>
                </c:pt>
                <c:pt idx="46">
                  <c:v>3855.6793299158194</c:v>
                </c:pt>
                <c:pt idx="47">
                  <c:v>4590.5062663516346</c:v>
                </c:pt>
                <c:pt idx="48">
                  <c:v>3943.8688115064074</c:v>
                </c:pt>
                <c:pt idx="49">
                  <c:v>5384.1261905144111</c:v>
                </c:pt>
                <c:pt idx="50">
                  <c:v>4751.0563482213993</c:v>
                </c:pt>
                <c:pt idx="51">
                  <c:v>5513.018509761966</c:v>
                </c:pt>
                <c:pt idx="52">
                  <c:v>5589.9016475587941</c:v>
                </c:pt>
                <c:pt idx="53">
                  <c:v>7064.0780579477869</c:v>
                </c:pt>
                <c:pt idx="54">
                  <c:v>5775.3256857745337</c:v>
                </c:pt>
                <c:pt idx="55">
                  <c:v>7966.2388825294256</c:v>
                </c:pt>
                <c:pt idx="56">
                  <c:v>8090.6086642597629</c:v>
                </c:pt>
                <c:pt idx="57">
                  <c:v>8230.807327300723</c:v>
                </c:pt>
                <c:pt idx="58">
                  <c:v>9080.9589704317805</c:v>
                </c:pt>
                <c:pt idx="59">
                  <c:v>10643.32486241128</c:v>
                </c:pt>
                <c:pt idx="60">
                  <c:v>10840.055244420666</c:v>
                </c:pt>
                <c:pt idx="61">
                  <c:v>12447.646511574621</c:v>
                </c:pt>
                <c:pt idx="62">
                  <c:v>14776.497102611938</c:v>
                </c:pt>
                <c:pt idx="63">
                  <c:v>8809.7775396873622</c:v>
                </c:pt>
                <c:pt idx="64">
                  <c:v>18821.479861222411</c:v>
                </c:pt>
                <c:pt idx="65">
                  <c:v>19160.67017503129</c:v>
                </c:pt>
                <c:pt idx="66">
                  <c:v>19545.085864016561</c:v>
                </c:pt>
                <c:pt idx="67">
                  <c:v>13033.485940388033</c:v>
                </c:pt>
                <c:pt idx="68">
                  <c:v>27368.22166770693</c:v>
                </c:pt>
                <c:pt idx="69">
                  <c:v>27888.3134822139</c:v>
                </c:pt>
                <c:pt idx="70">
                  <c:v>21535.002371697839</c:v>
                </c:pt>
                <c:pt idx="71">
                  <c:v>29109.398611928758</c:v>
                </c:pt>
                <c:pt idx="72">
                  <c:v>29810.391927134075</c:v>
                </c:pt>
                <c:pt idx="73">
                  <c:v>37520.464292888493</c:v>
                </c:pt>
                <c:pt idx="74">
                  <c:v>38379.746421207179</c:v>
                </c:pt>
                <c:pt idx="75">
                  <c:v>39329.479299870909</c:v>
                </c:pt>
                <c:pt idx="76">
                  <c:v>42292.386682505094</c:v>
                </c:pt>
                <c:pt idx="77">
                  <c:v>49780.520280154968</c:v>
                </c:pt>
                <c:pt idx="78">
                  <c:v>52353.659235614861</c:v>
                </c:pt>
                <c:pt idx="79">
                  <c:v>56839.339850517361</c:v>
                </c:pt>
                <c:pt idx="80">
                  <c:v>61651.207181711652</c:v>
                </c:pt>
                <c:pt idx="81">
                  <c:v>66827.7898324407</c:v>
                </c:pt>
                <c:pt idx="82">
                  <c:v>72366.692566022903</c:v>
                </c:pt>
                <c:pt idx="83">
                  <c:v>78335.610936284589</c:v>
                </c:pt>
                <c:pt idx="84">
                  <c:v>84587.921308552191</c:v>
                </c:pt>
                <c:pt idx="85">
                  <c:v>91449.34362564671</c:v>
                </c:pt>
                <c:pt idx="86">
                  <c:v>98650.007866683503</c:v>
                </c:pt>
                <c:pt idx="87">
                  <c:v>106281.41818321001</c:v>
                </c:pt>
                <c:pt idx="88">
                  <c:v>114498.22827629806</c:v>
                </c:pt>
                <c:pt idx="89">
                  <c:v>123178.57284187639</c:v>
                </c:pt>
                <c:pt idx="90">
                  <c:v>132340.08977626922</c:v>
                </c:pt>
                <c:pt idx="91">
                  <c:v>142139.92017618712</c:v>
                </c:pt>
                <c:pt idx="92">
                  <c:v>152389.27372330072</c:v>
                </c:pt>
                <c:pt idx="93">
                  <c:v>163246.87440243518</c:v>
                </c:pt>
                <c:pt idx="94">
                  <c:v>174802.93829610164</c:v>
                </c:pt>
                <c:pt idx="95">
                  <c:v>186801.75007167857</c:v>
                </c:pt>
                <c:pt idx="96">
                  <c:v>199543.11980256625</c:v>
                </c:pt>
                <c:pt idx="97">
                  <c:v>212911.51373719209</c:v>
                </c:pt>
                <c:pt idx="98">
                  <c:v>226792.07650467087</c:v>
                </c:pt>
                <c:pt idx="99">
                  <c:v>241556.06573007841</c:v>
                </c:pt>
                <c:pt idx="100">
                  <c:v>256743.14688126411</c:v>
                </c:pt>
                <c:pt idx="101">
                  <c:v>272795.12062760163</c:v>
                </c:pt>
                <c:pt idx="102">
                  <c:v>289530.20658388681</c:v>
                </c:pt>
                <c:pt idx="103">
                  <c:v>306767.07661879511</c:v>
                </c:pt>
                <c:pt idx="104">
                  <c:v>324810.06334309786</c:v>
                </c:pt>
                <c:pt idx="105">
                  <c:v>343617.11569898913</c:v>
                </c:pt>
                <c:pt idx="106">
                  <c:v>362868.98524273257</c:v>
                </c:pt>
                <c:pt idx="107">
                  <c:v>383078.69406864379</c:v>
                </c:pt>
                <c:pt idx="108">
                  <c:v>403718.98263024702</c:v>
                </c:pt>
                <c:pt idx="109">
                  <c:v>425094.63579220546</c:v>
                </c:pt>
                <c:pt idx="110">
                  <c:v>447163.37636973435</c:v>
                </c:pt>
                <c:pt idx="111">
                  <c:v>469605.05141165562</c:v>
                </c:pt>
                <c:pt idx="112">
                  <c:v>493694.63663279125</c:v>
                </c:pt>
                <c:pt idx="113">
                  <c:v>516267.4270381477</c:v>
                </c:pt>
                <c:pt idx="114">
                  <c:v>541022.8578970274</c:v>
                </c:pt>
                <c:pt idx="115">
                  <c:v>566666.96737813693</c:v>
                </c:pt>
                <c:pt idx="116">
                  <c:v>591836.38124024449</c:v>
                </c:pt>
                <c:pt idx="117">
                  <c:v>616551.45090199704</c:v>
                </c:pt>
                <c:pt idx="118">
                  <c:v>644298.62573900609</c:v>
                </c:pt>
                <c:pt idx="119">
                  <c:v>670935.77384557971</c:v>
                </c:pt>
                <c:pt idx="120">
                  <c:v>696478.72410373832</c:v>
                </c:pt>
                <c:pt idx="121">
                  <c:v>725795.39027938899</c:v>
                </c:pt>
                <c:pt idx="122">
                  <c:v>751268.49743635871</c:v>
                </c:pt>
                <c:pt idx="123">
                  <c:v>781229.79602849588</c:v>
                </c:pt>
                <c:pt idx="124">
                  <c:v>807363.36448349396</c:v>
                </c:pt>
                <c:pt idx="125">
                  <c:v>836608.18251961109</c:v>
                </c:pt>
                <c:pt idx="126">
                  <c:v>864109.90398370707</c:v>
                </c:pt>
                <c:pt idx="127">
                  <c:v>892640.50273295864</c:v>
                </c:pt>
                <c:pt idx="128">
                  <c:v>920807.20803208917</c:v>
                </c:pt>
                <c:pt idx="129">
                  <c:v>947906.85070794239</c:v>
                </c:pt>
                <c:pt idx="130">
                  <c:v>976700.09827376995</c:v>
                </c:pt>
                <c:pt idx="131">
                  <c:v>1003702.762623049</c:v>
                </c:pt>
                <c:pt idx="132">
                  <c:v>1030974.6033652609</c:v>
                </c:pt>
                <c:pt idx="133">
                  <c:v>1057796.6224443216</c:v>
                </c:pt>
                <c:pt idx="134">
                  <c:v>1085527.6715646558</c:v>
                </c:pt>
                <c:pt idx="135">
                  <c:v>1109973.6096393182</c:v>
                </c:pt>
                <c:pt idx="136">
                  <c:v>1136644.4653525692</c:v>
                </c:pt>
                <c:pt idx="137">
                  <c:v>1161337.0525420334</c:v>
                </c:pt>
                <c:pt idx="138">
                  <c:v>1186780.3809597916</c:v>
                </c:pt>
                <c:pt idx="139">
                  <c:v>1209456.3434675443</c:v>
                </c:pt>
                <c:pt idx="140">
                  <c:v>1233470.8916702168</c:v>
                </c:pt>
                <c:pt idx="141">
                  <c:v>1255296.8733551344</c:v>
                </c:pt>
                <c:pt idx="142">
                  <c:v>1278339.3322219343</c:v>
                </c:pt>
                <c:pt idx="143">
                  <c:v>1298370.2081533468</c:v>
                </c:pt>
                <c:pt idx="144">
                  <c:v>1318785.4997729517</c:v>
                </c:pt>
                <c:pt idx="145">
                  <c:v>1338122.3370156006</c:v>
                </c:pt>
                <c:pt idx="146">
                  <c:v>1356995.6995726938</c:v>
                </c:pt>
                <c:pt idx="147">
                  <c:v>1373935.93357129</c:v>
                </c:pt>
                <c:pt idx="148">
                  <c:v>1392325.4700241971</c:v>
                </c:pt>
                <c:pt idx="149">
                  <c:v>1406527.649196964</c:v>
                </c:pt>
                <c:pt idx="150">
                  <c:v>1423386.4775200479</c:v>
                </c:pt>
                <c:pt idx="151">
                  <c:v>1435872.5245253032</c:v>
                </c:pt>
                <c:pt idx="152">
                  <c:v>1450825.274105472</c:v>
                </c:pt>
                <c:pt idx="153">
                  <c:v>1461904.8973527157</c:v>
                </c:pt>
                <c:pt idx="154">
                  <c:v>1474560.3686939841</c:v>
                </c:pt>
                <c:pt idx="155">
                  <c:v>1484529.7089809556</c:v>
                </c:pt>
                <c:pt idx="156">
                  <c:v>1495873.6444425567</c:v>
                </c:pt>
                <c:pt idx="157">
                  <c:v>1503636.0718305307</c:v>
                </c:pt>
                <c:pt idx="158">
                  <c:v>1512569.5802057062</c:v>
                </c:pt>
                <c:pt idx="159">
                  <c:v>1520492.3014452676</c:v>
                </c:pt>
                <c:pt idx="160">
                  <c:v>1527998.8638234369</c:v>
                </c:pt>
                <c:pt idx="161">
                  <c:v>1533603.7845853011</c:v>
                </c:pt>
                <c:pt idx="162">
                  <c:v>1539289.9402022474</c:v>
                </c:pt>
                <c:pt idx="163">
                  <c:v>1544962.3573868051</c:v>
                </c:pt>
                <c:pt idx="164">
                  <c:v>1549836.4612886235</c:v>
                </c:pt>
                <c:pt idx="165">
                  <c:v>1553129.9383284862</c:v>
                </c:pt>
                <c:pt idx="166">
                  <c:v>1556836.9713210459</c:v>
                </c:pt>
                <c:pt idx="167">
                  <c:v>1560182.0304913174</c:v>
                </c:pt>
                <c:pt idx="168">
                  <c:v>1563782.3568013068</c:v>
                </c:pt>
                <c:pt idx="169">
                  <c:v>1564791.3545233144</c:v>
                </c:pt>
                <c:pt idx="170">
                  <c:v>1567301.40765166</c:v>
                </c:pt>
                <c:pt idx="171">
                  <c:v>1569169.0896308427</c:v>
                </c:pt>
                <c:pt idx="172">
                  <c:v>1571031.9928426216</c:v>
                </c:pt>
                <c:pt idx="173">
                  <c:v>1571452.1211762815</c:v>
                </c:pt>
                <c:pt idx="174">
                  <c:v>1570381.987987624</c:v>
                </c:pt>
                <c:pt idx="175">
                  <c:v>1578188.2293834859</c:v>
                </c:pt>
                <c:pt idx="176">
                  <c:v>1572649.8291274479</c:v>
                </c:pt>
                <c:pt idx="177">
                  <c:v>1571768.7884130999</c:v>
                </c:pt>
                <c:pt idx="178">
                  <c:v>1582463.735540333</c:v>
                </c:pt>
                <c:pt idx="179">
                  <c:v>1570051.078258154</c:v>
                </c:pt>
                <c:pt idx="180">
                  <c:v>1569191.7961295729</c:v>
                </c:pt>
                <c:pt idx="181">
                  <c:v>1586827.1301432564</c:v>
                </c:pt>
                <c:pt idx="182">
                  <c:v>1567494.9904591013</c:v>
                </c:pt>
                <c:pt idx="183">
                  <c:v>1571538.9482959015</c:v>
                </c:pt>
                <c:pt idx="184">
                  <c:v>1575397.2258640714</c:v>
                </c:pt>
                <c:pt idx="185">
                  <c:v>1572173.807551044</c:v>
                </c:pt>
                <c:pt idx="186">
                  <c:v>1571615.8272330198</c:v>
                </c:pt>
                <c:pt idx="187">
                  <c:v>1568909.641594863</c:v>
                </c:pt>
                <c:pt idx="188">
                  <c:v>1568265.220603311</c:v>
                </c:pt>
                <c:pt idx="189">
                  <c:v>1565576.6126539996</c:v>
                </c:pt>
                <c:pt idx="190">
                  <c:v>1563679.1071296472</c:v>
                </c:pt>
                <c:pt idx="191">
                  <c:v>1561252.2938956525</c:v>
                </c:pt>
                <c:pt idx="192">
                  <c:v>1557674.4094527541</c:v>
                </c:pt>
                <c:pt idx="193">
                  <c:v>1554408.3238688065</c:v>
                </c:pt>
                <c:pt idx="194">
                  <c:v>1550841.3187190555</c:v>
                </c:pt>
                <c:pt idx="195">
                  <c:v>1545671.07401963</c:v>
                </c:pt>
                <c:pt idx="196">
                  <c:v>1541065.8902797361</c:v>
                </c:pt>
                <c:pt idx="197">
                  <c:v>1535730.2313197991</c:v>
                </c:pt>
                <c:pt idx="198">
                  <c:v>1529064.946330389</c:v>
                </c:pt>
                <c:pt idx="199">
                  <c:v>1521859.1326974605</c:v>
                </c:pt>
                <c:pt idx="200">
                  <c:v>1515598.2731751348</c:v>
                </c:pt>
                <c:pt idx="201">
                  <c:v>1505527.5174348145</c:v>
                </c:pt>
                <c:pt idx="202">
                  <c:v>1497988.9556536248</c:v>
                </c:pt>
                <c:pt idx="203">
                  <c:v>1487535.8746729132</c:v>
                </c:pt>
                <c:pt idx="204">
                  <c:v>1477044.266713121</c:v>
                </c:pt>
                <c:pt idx="205">
                  <c:v>1465921.7647696435</c:v>
                </c:pt>
                <c:pt idx="206">
                  <c:v>1452881.8777389955</c:v>
                </c:pt>
                <c:pt idx="207">
                  <c:v>1440798.3365732559</c:v>
                </c:pt>
                <c:pt idx="208">
                  <c:v>1425608.1537731565</c:v>
                </c:pt>
                <c:pt idx="209">
                  <c:v>1411568.7859513483</c:v>
                </c:pt>
                <c:pt idx="210">
                  <c:v>1395306.8471700568</c:v>
                </c:pt>
                <c:pt idx="211">
                  <c:v>1379689.2845749534</c:v>
                </c:pt>
                <c:pt idx="212">
                  <c:v>1360644.0655919989</c:v>
                </c:pt>
                <c:pt idx="213">
                  <c:v>1343111.4645885336</c:v>
                </c:pt>
                <c:pt idx="214">
                  <c:v>1324400.9133825968</c:v>
                </c:pt>
                <c:pt idx="215">
                  <c:v>1303899.6935491704</c:v>
                </c:pt>
                <c:pt idx="216">
                  <c:v>1283070.6751567023</c:v>
                </c:pt>
                <c:pt idx="217">
                  <c:v>1261292.094705668</c:v>
                </c:pt>
                <c:pt idx="218">
                  <c:v>1238631.7902588295</c:v>
                </c:pt>
                <c:pt idx="219">
                  <c:v>1216541.3255392567</c:v>
                </c:pt>
                <c:pt idx="220">
                  <c:v>1192307.5196772683</c:v>
                </c:pt>
                <c:pt idx="221">
                  <c:v>1168067.0154189218</c:v>
                </c:pt>
                <c:pt idx="222">
                  <c:v>1142483.5737484365</c:v>
                </c:pt>
                <c:pt idx="223">
                  <c:v>1117684.7923370651</c:v>
                </c:pt>
                <c:pt idx="224">
                  <c:v>1090939.4001651562</c:v>
                </c:pt>
                <c:pt idx="225">
                  <c:v>1065754.1980266874</c:v>
                </c:pt>
                <c:pt idx="226">
                  <c:v>1037308.758798959</c:v>
                </c:pt>
                <c:pt idx="227">
                  <c:v>1011180.9492285971</c:v>
                </c:pt>
                <c:pt idx="228">
                  <c:v>983235.42121684598</c:v>
                </c:pt>
                <c:pt idx="229">
                  <c:v>956269.02257769066</c:v>
                </c:pt>
                <c:pt idx="230">
                  <c:v>926831.48423589021</c:v>
                </c:pt>
                <c:pt idx="231">
                  <c:v>899790.71995814401</c:v>
                </c:pt>
                <c:pt idx="232">
                  <c:v>871689.67686293472</c:v>
                </c:pt>
                <c:pt idx="233">
                  <c:v>843923.38695419929</c:v>
                </c:pt>
                <c:pt idx="234">
                  <c:v>814414.00047311292</c:v>
                </c:pt>
                <c:pt idx="235">
                  <c:v>788015.86357355793</c:v>
                </c:pt>
                <c:pt idx="236">
                  <c:v>759178.24473409564</c:v>
                </c:pt>
                <c:pt idx="237">
                  <c:v>732056.84347231057</c:v>
                </c:pt>
                <c:pt idx="238">
                  <c:v>704562.50368556706</c:v>
                </c:pt>
                <c:pt idx="239">
                  <c:v>677378.04312931444</c:v>
                </c:pt>
                <c:pt idx="240">
                  <c:v>650489.89419005997</c:v>
                </c:pt>
                <c:pt idx="241">
                  <c:v>623882.2279874495</c:v>
                </c:pt>
                <c:pt idx="242">
                  <c:v>598231.078469567</c:v>
                </c:pt>
                <c:pt idx="243">
                  <c:v>572824.23138777632</c:v>
                </c:pt>
                <c:pt idx="244">
                  <c:v>547641.33532349626</c:v>
                </c:pt>
                <c:pt idx="245">
                  <c:v>522659.77758864465</c:v>
                </c:pt>
                <c:pt idx="246">
                  <c:v>499451.16965434549</c:v>
                </c:pt>
                <c:pt idx="247">
                  <c:v>475633.5552778368</c:v>
                </c:pt>
                <c:pt idx="248">
                  <c:v>452984.97414448363</c:v>
                </c:pt>
                <c:pt idx="249">
                  <c:v>430646.92499882646</c:v>
                </c:pt>
                <c:pt idx="250">
                  <c:v>409147.5718947209</c:v>
                </c:pt>
                <c:pt idx="251">
                  <c:v>388251.76850440935</c:v>
                </c:pt>
                <c:pt idx="252">
                  <c:v>368070.97829557507</c:v>
                </c:pt>
                <c:pt idx="253">
                  <c:v>348508.42750639719</c:v>
                </c:pt>
                <c:pt idx="254">
                  <c:v>329536.52865800285</c:v>
                </c:pt>
                <c:pt idx="255">
                  <c:v>311335.7053743283</c:v>
                </c:pt>
                <c:pt idx="256">
                  <c:v>293878.59630336857</c:v>
                </c:pt>
                <c:pt idx="257">
                  <c:v>276999.46752712759</c:v>
                </c:pt>
                <c:pt idx="258">
                  <c:v>260810.23476712694</c:v>
                </c:pt>
                <c:pt idx="259">
                  <c:v>245423.26599869767</c:v>
                </c:pt>
                <c:pt idx="260">
                  <c:v>230535.3592453076</c:v>
                </c:pt>
                <c:pt idx="261">
                  <c:v>216398.61180949211</c:v>
                </c:pt>
                <c:pt idx="262">
                  <c:v>202849.55104206782</c:v>
                </c:pt>
                <c:pt idx="263">
                  <c:v>190072.21859689854</c:v>
                </c:pt>
                <c:pt idx="264">
                  <c:v>177835.3123030506</c:v>
                </c:pt>
                <c:pt idx="265">
                  <c:v>166116.21947290993</c:v>
                </c:pt>
                <c:pt idx="266">
                  <c:v>173009.41865077527</c:v>
                </c:pt>
                <c:pt idx="267">
                  <c:v>77149.915894785881</c:v>
                </c:pt>
                <c:pt idx="268">
                  <c:v>182612.41491635458</c:v>
                </c:pt>
                <c:pt idx="269">
                  <c:v>178994.38490237942</c:v>
                </c:pt>
                <c:pt idx="270">
                  <c:v>37003.788884431371</c:v>
                </c:pt>
                <c:pt idx="271">
                  <c:v>172662.83237793943</c:v>
                </c:pt>
                <c:pt idx="272">
                  <c:v>31124.490111733106</c:v>
                </c:pt>
                <c:pt idx="273">
                  <c:v>167235.78735698599</c:v>
                </c:pt>
                <c:pt idx="274">
                  <c:v>12267.216866958803</c:v>
                </c:pt>
                <c:pt idx="275">
                  <c:v>114079.33754985224</c:v>
                </c:pt>
                <c:pt idx="276">
                  <c:v>70419.362427860309</c:v>
                </c:pt>
                <c:pt idx="277">
                  <c:v>68565.122045705371</c:v>
                </c:pt>
                <c:pt idx="278">
                  <c:v>66869.17047665632</c:v>
                </c:pt>
                <c:pt idx="279">
                  <c:v>58390.266732935488</c:v>
                </c:pt>
                <c:pt idx="280">
                  <c:v>50047.039114737374</c:v>
                </c:pt>
                <c:pt idx="281">
                  <c:v>48758.115922260629</c:v>
                </c:pt>
                <c:pt idx="282">
                  <c:v>47582.256167721389</c:v>
                </c:pt>
                <c:pt idx="283">
                  <c:v>39578.218863332164</c:v>
                </c:pt>
                <c:pt idx="284">
                  <c:v>45547.114284866046</c:v>
                </c:pt>
                <c:pt idx="285">
                  <c:v>23864.109193188513</c:v>
                </c:pt>
                <c:pt idx="286">
                  <c:v>36932.53441561939</c:v>
                </c:pt>
                <c:pt idx="287">
                  <c:v>36208.928412824971</c:v>
                </c:pt>
                <c:pt idx="288">
                  <c:v>21693.291184809408</c:v>
                </c:pt>
                <c:pt idx="289">
                  <c:v>21105.361307539271</c:v>
                </c:pt>
                <c:pt idx="290">
                  <c:v>27503.897793230179</c:v>
                </c:pt>
                <c:pt idx="291">
                  <c:v>20087.790366111596</c:v>
                </c:pt>
                <c:pt idx="292">
                  <c:v>12716.908314165026</c:v>
                </c:pt>
                <c:pt idx="293">
                  <c:v>26192.361913168592</c:v>
                </c:pt>
                <c:pt idx="294">
                  <c:v>11970.689623784998</c:v>
                </c:pt>
                <c:pt idx="295">
                  <c:v>15818.856590234795</c:v>
                </c:pt>
                <c:pt idx="296">
                  <c:v>12761.962869038191</c:v>
                </c:pt>
                <c:pt idx="297">
                  <c:v>12508.700768060378</c:v>
                </c:pt>
                <c:pt idx="298">
                  <c:v>11588.449793408774</c:v>
                </c:pt>
                <c:pt idx="299">
                  <c:v>9998.9486763247187</c:v>
                </c:pt>
                <c:pt idx="300">
                  <c:v>9818.0471756261795</c:v>
                </c:pt>
                <c:pt idx="301">
                  <c:v>8269.2488961992494</c:v>
                </c:pt>
                <c:pt idx="302">
                  <c:v>8818.6517944192456</c:v>
                </c:pt>
                <c:pt idx="303">
                  <c:v>7303.7725463729321</c:v>
                </c:pt>
                <c:pt idx="304">
                  <c:v>6496.5850096580525</c:v>
                </c:pt>
                <c:pt idx="305">
                  <c:v>-194207.03602692974</c:v>
                </c:pt>
                <c:pt idx="306">
                  <c:v>230547.07805451436</c:v>
                </c:pt>
                <c:pt idx="307">
                  <c:v>2180.2500517702069</c:v>
                </c:pt>
                <c:pt idx="308">
                  <c:v>2180.2500517544627</c:v>
                </c:pt>
                <c:pt idx="309">
                  <c:v>2180.2500664736144</c:v>
                </c:pt>
                <c:pt idx="310">
                  <c:v>2180.2500952787623</c:v>
                </c:pt>
                <c:pt idx="311">
                  <c:v>2180.2501035541518</c:v>
                </c:pt>
                <c:pt idx="312">
                  <c:v>2180.2501468523237</c:v>
                </c:pt>
                <c:pt idx="313">
                  <c:v>2180.2501628377859</c:v>
                </c:pt>
                <c:pt idx="314">
                  <c:v>2180.2502209681729</c:v>
                </c:pt>
                <c:pt idx="315">
                  <c:v>2180.2502658944582</c:v>
                </c:pt>
                <c:pt idx="316">
                  <c:v>2180.2502977523186</c:v>
                </c:pt>
                <c:pt idx="317">
                  <c:v>2180.2505040457113</c:v>
                </c:pt>
                <c:pt idx="318">
                  <c:v>2180.2504481322217</c:v>
                </c:pt>
                <c:pt idx="319">
                  <c:v>2180.2506642838921</c:v>
                </c:pt>
                <c:pt idx="320">
                  <c:v>2180.2507436458845</c:v>
                </c:pt>
                <c:pt idx="321">
                  <c:v>2180.2510335063753</c:v>
                </c:pt>
                <c:pt idx="322">
                  <c:v>2180.2511877078223</c:v>
                </c:pt>
                <c:pt idx="323">
                  <c:v>2180.2515537645295</c:v>
                </c:pt>
                <c:pt idx="324">
                  <c:v>2180.2517857450807</c:v>
                </c:pt>
                <c:pt idx="325">
                  <c:v>2180.2523008023172</c:v>
                </c:pt>
                <c:pt idx="326">
                  <c:v>2180.2530311067158</c:v>
                </c:pt>
                <c:pt idx="327">
                  <c:v>2180.2529377333981</c:v>
                </c:pt>
                <c:pt idx="328">
                  <c:v>2180.2544496644564</c:v>
                </c:pt>
                <c:pt idx="329">
                  <c:v>2180.2559057507165</c:v>
                </c:pt>
                <c:pt idx="330">
                  <c:v>2180.2552975548306</c:v>
                </c:pt>
                <c:pt idx="331">
                  <c:v>2180.2588699324183</c:v>
                </c:pt>
                <c:pt idx="332">
                  <c:v>2180.2589988247373</c:v>
                </c:pt>
                <c:pt idx="333">
                  <c:v>2180.2619313486771</c:v>
                </c:pt>
                <c:pt idx="334">
                  <c:v>2180.2642059288182</c:v>
                </c:pt>
                <c:pt idx="335">
                  <c:v>2180.2679117212629</c:v>
                </c:pt>
                <c:pt idx="336">
                  <c:v>2180.2709776600591</c:v>
                </c:pt>
                <c:pt idx="337">
                  <c:v>2180.2768834107756</c:v>
                </c:pt>
                <c:pt idx="338">
                  <c:v>2180.2787058225749</c:v>
                </c:pt>
                <c:pt idx="339">
                  <c:v>2180.2944966445625</c:v>
                </c:pt>
                <c:pt idx="340">
                  <c:v>2180.2882111715148</c:v>
                </c:pt>
                <c:pt idx="341">
                  <c:v>2180.316744966844</c:v>
                </c:pt>
                <c:pt idx="342">
                  <c:v>2180.3107760714224</c:v>
                </c:pt>
                <c:pt idx="343">
                  <c:v>2180.3396942824402</c:v>
                </c:pt>
                <c:pt idx="344">
                  <c:v>2180.3411188817581</c:v>
                </c:pt>
                <c:pt idx="345">
                  <c:v>2180.3775210382664</c:v>
                </c:pt>
                <c:pt idx="346">
                  <c:v>2180.3934838875002</c:v>
                </c:pt>
                <c:pt idx="347">
                  <c:v>2180.430700100761</c:v>
                </c:pt>
                <c:pt idx="348">
                  <c:v>2180.4615177775368</c:v>
                </c:pt>
                <c:pt idx="349">
                  <c:v>2180.5137923325283</c:v>
                </c:pt>
                <c:pt idx="350">
                  <c:v>2180.5668583315846</c:v>
                </c:pt>
                <c:pt idx="351">
                  <c:v>2180.5584028946296</c:v>
                </c:pt>
                <c:pt idx="352">
                  <c:v>2180.7035592669099</c:v>
                </c:pt>
                <c:pt idx="353">
                  <c:v>2180.8500724004457</c:v>
                </c:pt>
                <c:pt idx="354">
                  <c:v>2180.7901573193544</c:v>
                </c:pt>
                <c:pt idx="355">
                  <c:v>2181.0788871757841</c:v>
                </c:pt>
                <c:pt idx="356">
                  <c:v>2181.092454788336</c:v>
                </c:pt>
                <c:pt idx="357">
                  <c:v>2181.3861594360346</c:v>
                </c:pt>
                <c:pt idx="358">
                  <c:v>2181.4750187572372</c:v>
                </c:pt>
                <c:pt idx="359">
                  <c:v>2131.1046741272476</c:v>
                </c:pt>
                <c:pt idx="360">
                  <c:v>3.2563846609368291E-4</c:v>
                </c:pt>
              </c:numCache>
            </c:numRef>
          </c:yVal>
          <c:smooth val="1"/>
          <c:extLst>
            <c:ext xmlns:c16="http://schemas.microsoft.com/office/drawing/2014/chart" uri="{C3380CC4-5D6E-409C-BE32-E72D297353CC}">
              <c16:uniqueId val="{00000001-C67A-4CE0-B795-AA438BC4B67E}"/>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Stiff)'!$AB$3:$AB$363</c:f>
              <c:numCache>
                <c:formatCode>0.00E+00</c:formatCode>
                <c:ptCount val="361"/>
                <c:pt idx="0">
                  <c:v>2184.7880544416926</c:v>
                </c:pt>
                <c:pt idx="1">
                  <c:v>2186.0704923433718</c:v>
                </c:pt>
                <c:pt idx="2">
                  <c:v>2185.1727708864223</c:v>
                </c:pt>
                <c:pt idx="3">
                  <c:v>2189.9055951971118</c:v>
                </c:pt>
                <c:pt idx="4">
                  <c:v>2186.8363072028169</c:v>
                </c:pt>
                <c:pt idx="5">
                  <c:v>2193.1512621545867</c:v>
                </c:pt>
                <c:pt idx="6">
                  <c:v>2191.6663660701311</c:v>
                </c:pt>
                <c:pt idx="7">
                  <c:v>2193.3231185802497</c:v>
                </c:pt>
                <c:pt idx="8">
                  <c:v>2199.6810376384356</c:v>
                </c:pt>
                <c:pt idx="9">
                  <c:v>2199.8099299576829</c:v>
                </c:pt>
                <c:pt idx="10">
                  <c:v>2203.0895159465394</c:v>
                </c:pt>
                <c:pt idx="11">
                  <c:v>2207.9580163827522</c:v>
                </c:pt>
                <c:pt idx="12">
                  <c:v>2214.4199538038388</c:v>
                </c:pt>
                <c:pt idx="13">
                  <c:v>2220.9203327938253</c:v>
                </c:pt>
                <c:pt idx="14">
                  <c:v>2216.5357438719793</c:v>
                </c:pt>
                <c:pt idx="15">
                  <c:v>2229.3872581138753</c:v>
                </c:pt>
                <c:pt idx="16">
                  <c:v>2261.0298709354843</c:v>
                </c:pt>
                <c:pt idx="17">
                  <c:v>2230.2691529297799</c:v>
                </c:pt>
                <c:pt idx="18">
                  <c:v>2277.7104594746074</c:v>
                </c:pt>
                <c:pt idx="19">
                  <c:v>2262.7484351921171</c:v>
                </c:pt>
                <c:pt idx="20">
                  <c:v>2294.7754637027147</c:v>
                </c:pt>
                <c:pt idx="21">
                  <c:v>2311.297763428724</c:v>
                </c:pt>
                <c:pt idx="22">
                  <c:v>2327.9783519678454</c:v>
                </c:pt>
                <c:pt idx="23">
                  <c:v>2344.8398420076683</c:v>
                </c:pt>
                <c:pt idx="24">
                  <c:v>2393.1404306808104</c:v>
                </c:pt>
                <c:pt idx="25">
                  <c:v>2410.4315617847919</c:v>
                </c:pt>
                <c:pt idx="26">
                  <c:v>2428.0166578274029</c:v>
                </c:pt>
                <c:pt idx="27">
                  <c:v>2508.3895003863204</c:v>
                </c:pt>
                <c:pt idx="28">
                  <c:v>2573.4837410365126</c:v>
                </c:pt>
                <c:pt idx="29">
                  <c:v>2514.0878976583231</c:v>
                </c:pt>
                <c:pt idx="30">
                  <c:v>2673.8838498974828</c:v>
                </c:pt>
                <c:pt idx="31">
                  <c:v>2677.9541336631819</c:v>
                </c:pt>
                <c:pt idx="32">
                  <c:v>2838.8807202817152</c:v>
                </c:pt>
                <c:pt idx="33">
                  <c:v>2844.3077653026839</c:v>
                </c:pt>
                <c:pt idx="34">
                  <c:v>3006.8172400522735</c:v>
                </c:pt>
                <c:pt idx="35">
                  <c:v>3014.053300080257</c:v>
                </c:pt>
                <c:pt idx="36">
                  <c:v>3334.7758389379187</c:v>
                </c:pt>
                <c:pt idx="37">
                  <c:v>3344.273167724582</c:v>
                </c:pt>
                <c:pt idx="38">
                  <c:v>3511.5313068675441</c:v>
                </c:pt>
                <c:pt idx="39">
                  <c:v>3680.3723341416253</c:v>
                </c:pt>
                <c:pt idx="40">
                  <c:v>3851.0223764226998</c:v>
                </c:pt>
                <c:pt idx="41">
                  <c:v>4336.0634050369881</c:v>
                </c:pt>
                <c:pt idx="42">
                  <c:v>4354.8319357344781</c:v>
                </c:pt>
                <c:pt idx="43">
                  <c:v>4688.8959602686373</c:v>
                </c:pt>
                <c:pt idx="44">
                  <c:v>5338.255478639504</c:v>
                </c:pt>
                <c:pt idx="45">
                  <c:v>5053.9393667976256</c:v>
                </c:pt>
                <c:pt idx="46">
                  <c:v>5554.8092767226481</c:v>
                </c:pt>
                <c:pt idx="47">
                  <c:v>7152.768799114363</c:v>
                </c:pt>
                <c:pt idx="48">
                  <c:v>5631.6924145197709</c:v>
                </c:pt>
                <c:pt idx="49">
                  <c:v>8802.7375029568539</c:v>
                </c:pt>
                <c:pt idx="50">
                  <c:v>7292.9674621555441</c:v>
                </c:pt>
                <c:pt idx="51">
                  <c:v>8915.8009408932812</c:v>
                </c:pt>
                <c:pt idx="52">
                  <c:v>8983.639003655233</c:v>
                </c:pt>
                <c:pt idx="53">
                  <c:v>12184.080585955906</c:v>
                </c:pt>
                <c:pt idx="54">
                  <c:v>9146.4503542835992</c:v>
                </c:pt>
                <c:pt idx="55">
                  <c:v>13931.28384642343</c:v>
                </c:pt>
                <c:pt idx="56">
                  <c:v>14039.824746842944</c:v>
                </c:pt>
                <c:pt idx="57">
                  <c:v>14164.194528572476</c:v>
                </c:pt>
                <c:pt idx="58">
                  <c:v>15866.172413865848</c:v>
                </c:pt>
                <c:pt idx="59">
                  <c:v>19145.758402722193</c:v>
                </c:pt>
                <c:pt idx="60">
                  <c:v>19319.876097144203</c:v>
                </c:pt>
                <c:pt idx="61">
                  <c:v>22640.164923657387</c:v>
                </c:pt>
                <c:pt idx="62">
                  <c:v>27544.845660009723</c:v>
                </c:pt>
                <c:pt idx="63">
                  <c:v>13735.310954445446</c:v>
                </c:pt>
                <c:pt idx="64">
                  <c:v>35880.617392053406</c:v>
                </c:pt>
                <c:pt idx="65">
                  <c:v>36174.582330687059</c:v>
                </c:pt>
                <c:pt idx="66">
                  <c:v>36513.77264449936</c:v>
                </c:pt>
                <c:pt idx="67">
                  <c:v>21280.396110962367</c:v>
                </c:pt>
                <c:pt idx="68">
                  <c:v>52945.621620160273</c:v>
                </c:pt>
                <c:pt idx="69">
                  <c:v>53397.875371904396</c:v>
                </c:pt>
                <c:pt idx="70">
                  <c:v>38300.174963894358</c:v>
                </c:pt>
                <c:pt idx="71">
                  <c:v>54505.897063684075</c:v>
                </c:pt>
                <c:pt idx="72">
                  <c:v>55139.052316126545</c:v>
                </c:pt>
                <c:pt idx="73">
                  <c:v>71457.83785385215</c:v>
                </c:pt>
                <c:pt idx="74">
                  <c:v>72226.669231823602</c:v>
                </c:pt>
                <c:pt idx="75">
                  <c:v>73085.951360134932</c:v>
                </c:pt>
                <c:pt idx="76">
                  <c:v>78361.812684443314</c:v>
                </c:pt>
                <c:pt idx="77">
                  <c:v>93692.276197061787</c:v>
                </c:pt>
                <c:pt idx="78">
                  <c:v>97796.55481316887</c:v>
                </c:pt>
                <c:pt idx="79">
                  <c:v>106047.6288966367</c:v>
                </c:pt>
                <c:pt idx="80">
                  <c:v>114857.70264692957</c:v>
                </c:pt>
                <c:pt idx="81">
                  <c:v>124299.37771697727</c:v>
                </c:pt>
                <c:pt idx="82">
                  <c:v>134352.18216162542</c:v>
                </c:pt>
                <c:pt idx="83">
                  <c:v>145152.54556395329</c:v>
                </c:pt>
                <c:pt idx="84">
                  <c:v>156353.42432875402</c:v>
                </c:pt>
                <c:pt idx="85">
                  <c:v>168670.6440141061</c:v>
                </c:pt>
                <c:pt idx="86">
                  <c:v>181477.23923723958</c:v>
                </c:pt>
                <c:pt idx="87">
                  <c:v>194959.7265722178</c:v>
                </c:pt>
                <c:pt idx="88">
                  <c:v>209445.61236418574</c:v>
                </c:pt>
                <c:pt idx="89">
                  <c:v>224638.36964999064</c:v>
                </c:pt>
                <c:pt idx="90">
                  <c:v>240554.95794533682</c:v>
                </c:pt>
                <c:pt idx="91">
                  <c:v>257525.37099101336</c:v>
                </c:pt>
                <c:pt idx="92">
                  <c:v>275099.3912972433</c:v>
                </c:pt>
                <c:pt idx="93">
                  <c:v>293608.82161978551</c:v>
                </c:pt>
                <c:pt idx="94">
                  <c:v>313229.73904606135</c:v>
                </c:pt>
                <c:pt idx="95">
                  <c:v>333358.2355595933</c:v>
                </c:pt>
                <c:pt idx="96">
                  <c:v>354640.95715636172</c:v>
                </c:pt>
                <c:pt idx="97">
                  <c:v>376787.70842568018</c:v>
                </c:pt>
                <c:pt idx="98">
                  <c:v>399509.42459137627</c:v>
                </c:pt>
                <c:pt idx="99">
                  <c:v>423610.96471334668</c:v>
                </c:pt>
                <c:pt idx="100">
                  <c:v>448023.27891178022</c:v>
                </c:pt>
                <c:pt idx="101">
                  <c:v>473708.98705702135</c:v>
                </c:pt>
                <c:pt idx="102">
                  <c:v>500224.88159238477</c:v>
                </c:pt>
                <c:pt idx="103">
                  <c:v>527128.88559585274</c:v>
                </c:pt>
                <c:pt idx="104">
                  <c:v>555072.6198543451</c:v>
                </c:pt>
                <c:pt idx="105">
                  <c:v>583926.5894171953</c:v>
                </c:pt>
                <c:pt idx="106">
                  <c:v>612937.26602507895</c:v>
                </c:pt>
                <c:pt idx="107">
                  <c:v>643225.70873945346</c:v>
                </c:pt>
                <c:pt idx="108">
                  <c:v>673569.62940748397</c:v>
                </c:pt>
                <c:pt idx="109">
                  <c:v>704621.77945078572</c:v>
                </c:pt>
                <c:pt idx="110">
                  <c:v>736253.11617221171</c:v>
                </c:pt>
                <c:pt idx="111">
                  <c:v>767709.88518570084</c:v>
                </c:pt>
                <c:pt idx="112">
                  <c:v>801830.19818964158</c:v>
                </c:pt>
                <c:pt idx="113">
                  <c:v>831455.42309843202</c:v>
                </c:pt>
                <c:pt idx="114">
                  <c:v>864891.25564965198</c:v>
                </c:pt>
                <c:pt idx="115">
                  <c:v>899190.89286681812</c:v>
                </c:pt>
                <c:pt idx="116">
                  <c:v>931255.65026172507</c:v>
                </c:pt>
                <c:pt idx="117">
                  <c:v>961110.40179031028</c:v>
                </c:pt>
                <c:pt idx="118">
                  <c:v>996584.39498357906</c:v>
                </c:pt>
                <c:pt idx="119">
                  <c:v>1028322.783387963</c:v>
                </c:pt>
                <c:pt idx="120">
                  <c:v>1056348.1796926472</c:v>
                </c:pt>
                <c:pt idx="121">
                  <c:v>1091608.8673334038</c:v>
                </c:pt>
                <c:pt idx="122">
                  <c:v>1116934.3199412213</c:v>
                </c:pt>
                <c:pt idx="123">
                  <c:v>1151083.9783326215</c:v>
                </c:pt>
                <c:pt idx="124">
                  <c:v>1175318.7531104316</c:v>
                </c:pt>
                <c:pt idx="125">
                  <c:v>1205270.0041079896</c:v>
                </c:pt>
                <c:pt idx="126">
                  <c:v>1230003.0155025595</c:v>
                </c:pt>
                <c:pt idx="127">
                  <c:v>1255769.4267197198</c:v>
                </c:pt>
                <c:pt idx="128">
                  <c:v>1279441.1567769935</c:v>
                </c:pt>
                <c:pt idx="129">
                  <c:v>1299451.9039160931</c:v>
                </c:pt>
                <c:pt idx="130">
                  <c:v>1322039.7399497468</c:v>
                </c:pt>
                <c:pt idx="131">
                  <c:v>1339379.9398852112</c:v>
                </c:pt>
                <c:pt idx="132">
                  <c:v>1356144.2737783394</c:v>
                </c:pt>
                <c:pt idx="133">
                  <c:v>1370748.3497171316</c:v>
                </c:pt>
                <c:pt idx="134">
                  <c:v>1386290.8521913914</c:v>
                </c:pt>
                <c:pt idx="135">
                  <c:v>1393371.7093728215</c:v>
                </c:pt>
                <c:pt idx="136">
                  <c:v>1404455.7585465796</c:v>
                </c:pt>
                <c:pt idx="137">
                  <c:v>1410129.3602709253</c:v>
                </c:pt>
                <c:pt idx="138">
                  <c:v>1416601.1898679943</c:v>
                </c:pt>
                <c:pt idx="139">
                  <c:v>1416014.8645815281</c:v>
                </c:pt>
                <c:pt idx="140">
                  <c:v>1417693.5731010605</c:v>
                </c:pt>
                <c:pt idx="141">
                  <c:v>1413769.6263280262</c:v>
                </c:pt>
                <c:pt idx="142">
                  <c:v>1411995.3886541468</c:v>
                </c:pt>
                <c:pt idx="143">
                  <c:v>1402934.6079533636</c:v>
                </c:pt>
                <c:pt idx="144">
                  <c:v>1394332.8648088188</c:v>
                </c:pt>
                <c:pt idx="145">
                  <c:v>1382991.978910231</c:v>
                </c:pt>
                <c:pt idx="146">
                  <c:v>1370399.1076089605</c:v>
                </c:pt>
                <c:pt idx="147">
                  <c:v>1353351.5480537887</c:v>
                </c:pt>
                <c:pt idx="148">
                  <c:v>1339576.7906818022</c:v>
                </c:pt>
                <c:pt idx="149">
                  <c:v>1316492.4122330565</c:v>
                </c:pt>
                <c:pt idx="150">
                  <c:v>1299632.5379844138</c:v>
                </c:pt>
                <c:pt idx="151">
                  <c:v>1273282.1411595033</c:v>
                </c:pt>
                <c:pt idx="152">
                  <c:v>1252970.8244972224</c:v>
                </c:pt>
                <c:pt idx="153">
                  <c:v>1224540.8179037855</c:v>
                </c:pt>
                <c:pt idx="154">
                  <c:v>1200393.643137248</c:v>
                </c:pt>
                <c:pt idx="155">
                  <c:v>1171054.606503397</c:v>
                </c:pt>
                <c:pt idx="156">
                  <c:v>1145797.1487772148</c:v>
                </c:pt>
                <c:pt idx="157">
                  <c:v>1113584.7970396313</c:v>
                </c:pt>
                <c:pt idx="158">
                  <c:v>1085252.7712921232</c:v>
                </c:pt>
                <c:pt idx="159">
                  <c:v>1056009.4542338063</c:v>
                </c:pt>
                <c:pt idx="160">
                  <c:v>1027317.129263412</c:v>
                </c:pt>
                <c:pt idx="161">
                  <c:v>995952.74210940709</c:v>
                </c:pt>
                <c:pt idx="162">
                  <c:v>966504.3958829036</c:v>
                </c:pt>
                <c:pt idx="163">
                  <c:v>938872.59475940862</c:v>
                </c:pt>
                <c:pt idx="164">
                  <c:v>911400.58622604911</c:v>
                </c:pt>
                <c:pt idx="165">
                  <c:v>882436.14031282067</c:v>
                </c:pt>
                <c:pt idx="166">
                  <c:v>856576.40520467935</c:v>
                </c:pt>
                <c:pt idx="167">
                  <c:v>832171.41219577217</c:v>
                </c:pt>
                <c:pt idx="168">
                  <c:v>810701.53483534581</c:v>
                </c:pt>
                <c:pt idx="169">
                  <c:v>785842.77309419704</c:v>
                </c:pt>
                <c:pt idx="170">
                  <c:v>766895.70297865709</c:v>
                </c:pt>
                <c:pt idx="171">
                  <c:v>749102.62621565652</c:v>
                </c:pt>
                <c:pt idx="172">
                  <c:v>733964.26777535188</c:v>
                </c:pt>
                <c:pt idx="173">
                  <c:v>718300.53749321937</c:v>
                </c:pt>
                <c:pt idx="174">
                  <c:v>702061.68745597336</c:v>
                </c:pt>
                <c:pt idx="175">
                  <c:v>708626.91935420269</c:v>
                </c:pt>
                <c:pt idx="176">
                  <c:v>687974.07269961969</c:v>
                </c:pt>
                <c:pt idx="177">
                  <c:v>680700.36219691043</c:v>
                </c:pt>
                <c:pt idx="178">
                  <c:v>702378.3546927257</c:v>
                </c:pt>
                <c:pt idx="179">
                  <c:v>674896.47638767166</c:v>
                </c:pt>
                <c:pt idx="180">
                  <c:v>676366.30108025158</c:v>
                </c:pt>
                <c:pt idx="181">
                  <c:v>722360.3956197917</c:v>
                </c:pt>
                <c:pt idx="182">
                  <c:v>687936.42222484411</c:v>
                </c:pt>
                <c:pt idx="183">
                  <c:v>709037.01129460009</c:v>
                </c:pt>
                <c:pt idx="184">
                  <c:v>732516.44389729761</c:v>
                </c:pt>
                <c:pt idx="185">
                  <c:v>742795.36937941331</c:v>
                </c:pt>
                <c:pt idx="186">
                  <c:v>761783.92222638289</c:v>
                </c:pt>
                <c:pt idx="187">
                  <c:v>778579.04437887087</c:v>
                </c:pt>
                <c:pt idx="188">
                  <c:v>802596.63654306764</c:v>
                </c:pt>
                <c:pt idx="189">
                  <c:v>824511.24876194308</c:v>
                </c:pt>
                <c:pt idx="190">
                  <c:v>850628.79091195506</c:v>
                </c:pt>
                <c:pt idx="191">
                  <c:v>877884.49753676215</c:v>
                </c:pt>
                <c:pt idx="192">
                  <c:v>904784.42747516092</c:v>
                </c:pt>
                <c:pt idx="193">
                  <c:v>934524.49977476778</c:v>
                </c:pt>
                <c:pt idx="194">
                  <c:v>965617.55707946583</c:v>
                </c:pt>
                <c:pt idx="195">
                  <c:v>995021.4466219875</c:v>
                </c:pt>
                <c:pt idx="196">
                  <c:v>1027507.4342820098</c:v>
                </c:pt>
                <c:pt idx="197">
                  <c:v>1060037.8898253236</c:v>
                </c:pt>
                <c:pt idx="198">
                  <c:v>1091143.746052125</c:v>
                </c:pt>
                <c:pt idx="199">
                  <c:v>1122481.7554709755</c:v>
                </c:pt>
                <c:pt idx="200">
                  <c:v>1157270.4498141077</c:v>
                </c:pt>
                <c:pt idx="201">
                  <c:v>1184674.6090822741</c:v>
                </c:pt>
                <c:pt idx="202">
                  <c:v>1218854.2646392093</c:v>
                </c:pt>
                <c:pt idx="203">
                  <c:v>1247410.155994575</c:v>
                </c:pt>
                <c:pt idx="204">
                  <c:v>1276695.6796689108</c:v>
                </c:pt>
                <c:pt idx="205">
                  <c:v>1305248.5522654187</c:v>
                </c:pt>
                <c:pt idx="206">
                  <c:v>1330046.9724335782</c:v>
                </c:pt>
                <c:pt idx="207">
                  <c:v>1357439.8141573037</c:v>
                </c:pt>
                <c:pt idx="208">
                  <c:v>1378153.6366580436</c:v>
                </c:pt>
                <c:pt idx="209">
                  <c:v>1401660.8723654146</c:v>
                </c:pt>
                <c:pt idx="210">
                  <c:v>1420245.3371861256</c:v>
                </c:pt>
                <c:pt idx="211">
                  <c:v>1440251.3825662746</c:v>
                </c:pt>
                <c:pt idx="212">
                  <c:v>1452398.7839216297</c:v>
                </c:pt>
                <c:pt idx="213">
                  <c:v>1467712.7078283611</c:v>
                </c:pt>
                <c:pt idx="214">
                  <c:v>1480027.4430734967</c:v>
                </c:pt>
                <c:pt idx="215">
                  <c:v>1487867.1386441197</c:v>
                </c:pt>
                <c:pt idx="216">
                  <c:v>1494436.7586642206</c:v>
                </c:pt>
                <c:pt idx="217">
                  <c:v>1498249.1457782749</c:v>
                </c:pt>
                <c:pt idx="218">
                  <c:v>1499376.6605865632</c:v>
                </c:pt>
                <c:pt idx="219">
                  <c:v>1501010.6995969559</c:v>
                </c:pt>
                <c:pt idx="220">
                  <c:v>1496967.4614461148</c:v>
                </c:pt>
                <c:pt idx="221">
                  <c:v>1491995.5993249407</c:v>
                </c:pt>
                <c:pt idx="222">
                  <c:v>1483025.8252398721</c:v>
                </c:pt>
                <c:pt idx="223">
                  <c:v>1474795.4860385368</c:v>
                </c:pt>
                <c:pt idx="224">
                  <c:v>1461102.6902077501</c:v>
                </c:pt>
                <c:pt idx="225">
                  <c:v>1449801.5592338229</c:v>
                </c:pt>
                <c:pt idx="226">
                  <c:v>1429995.8188607981</c:v>
                </c:pt>
                <c:pt idx="227">
                  <c:v>1414218.1444357052</c:v>
                </c:pt>
                <c:pt idx="228">
                  <c:v>1393122.7345814961</c:v>
                </c:pt>
                <c:pt idx="229">
                  <c:v>1372986.1026811372</c:v>
                </c:pt>
                <c:pt idx="230">
                  <c:v>1346019.7040418</c:v>
                </c:pt>
                <c:pt idx="231">
                  <c:v>1323176.3446385583</c:v>
                </c:pt>
                <c:pt idx="232">
                  <c:v>1296656.1734347905</c:v>
                </c:pt>
                <c:pt idx="233">
                  <c:v>1269596.3164877854</c:v>
                </c:pt>
                <c:pt idx="234">
                  <c:v>1237318.2199370489</c:v>
                </c:pt>
                <c:pt idx="235">
                  <c:v>1210758.8608757481</c:v>
                </c:pt>
                <c:pt idx="236">
                  <c:v>1177419.4829884213</c:v>
                </c:pt>
                <c:pt idx="237">
                  <c:v>1146673.022877221</c:v>
                </c:pt>
                <c:pt idx="238">
                  <c:v>1113825.0978003039</c:v>
                </c:pt>
                <c:pt idx="239">
                  <c:v>1080430.7031746907</c:v>
                </c:pt>
                <c:pt idx="240">
                  <c:v>1046478.5326544703</c:v>
                </c:pt>
                <c:pt idx="241">
                  <c:v>1011955.0186292457</c:v>
                </c:pt>
                <c:pt idx="242">
                  <c:v>978406.11143854994</c:v>
                </c:pt>
                <c:pt idx="243">
                  <c:v>944251.94171053986</c:v>
                </c:pt>
                <c:pt idx="244">
                  <c:v>909474.41929570283</c:v>
                </c:pt>
                <c:pt idx="245">
                  <c:v>874053.19277409534</c:v>
                </c:pt>
                <c:pt idx="246">
                  <c:v>841557.74166993855</c:v>
                </c:pt>
                <c:pt idx="247">
                  <c:v>806653.1426713313</c:v>
                </c:pt>
                <c:pt idx="248">
                  <c:v>773378.0874489292</c:v>
                </c:pt>
                <c:pt idx="249">
                  <c:v>739831.75796478614</c:v>
                </c:pt>
                <c:pt idx="250">
                  <c:v>707238.02525958931</c:v>
                </c:pt>
                <c:pt idx="251">
                  <c:v>675101.22034179454</c:v>
                </c:pt>
                <c:pt idx="252">
                  <c:v>643706.78995741624</c:v>
                </c:pt>
                <c:pt idx="253">
                  <c:v>612871.1948323336</c:v>
                </c:pt>
                <c:pt idx="254">
                  <c:v>582567.07361452898</c:v>
                </c:pt>
                <c:pt idx="255">
                  <c:v>553235.37259190076</c:v>
                </c:pt>
                <c:pt idx="256">
                  <c:v>524848.27815866086</c:v>
                </c:pt>
                <c:pt idx="257">
                  <c:v>497066.0731183532</c:v>
                </c:pt>
                <c:pt idx="258">
                  <c:v>470174.20421718736</c:v>
                </c:pt>
                <c:pt idx="259">
                  <c:v>444458.11820150277</c:v>
                </c:pt>
                <c:pt idx="260">
                  <c:v>419266.64653781545</c:v>
                </c:pt>
                <c:pt idx="261">
                  <c:v>395198.94857804728</c:v>
                </c:pt>
                <c:pt idx="262">
                  <c:v>371917.11614086968</c:v>
                </c:pt>
                <c:pt idx="263">
                  <c:v>349865.03516337252</c:v>
                </c:pt>
                <c:pt idx="264">
                  <c:v>328549.97630324954</c:v>
                </c:pt>
                <c:pt idx="265">
                  <c:v>307948.87461910141</c:v>
                </c:pt>
                <c:pt idx="266">
                  <c:v>328801.55512414302</c:v>
                </c:pt>
                <c:pt idx="267">
                  <c:v>117930.67141268429</c:v>
                </c:pt>
                <c:pt idx="268">
                  <c:v>360213.72337673645</c:v>
                </c:pt>
                <c:pt idx="269">
                  <c:v>356143.43961100507</c:v>
                </c:pt>
                <c:pt idx="270">
                  <c:v>40169.565146652407</c:v>
                </c:pt>
                <c:pt idx="271">
                  <c:v>349359.63333482179</c:v>
                </c:pt>
                <c:pt idx="272">
                  <c:v>33838.012622205693</c:v>
                </c:pt>
                <c:pt idx="273">
                  <c:v>343480.33456211863</c:v>
                </c:pt>
                <c:pt idx="274">
                  <c:v>-2824.6168437767265</c:v>
                </c:pt>
                <c:pt idx="275">
                  <c:v>229180.99773528797</c:v>
                </c:pt>
                <c:pt idx="276">
                  <c:v>133167.75026625764</c:v>
                </c:pt>
                <c:pt idx="277">
                  <c:v>131155.22107099553</c:v>
                </c:pt>
                <c:pt idx="278">
                  <c:v>129300.98068883285</c:v>
                </c:pt>
                <c:pt idx="279">
                  <c:v>111987.23689726982</c:v>
                </c:pt>
                <c:pt idx="280">
                  <c:v>94831.781918815541</c:v>
                </c:pt>
                <c:pt idx="281">
                  <c:v>93429.79528840103</c:v>
                </c:pt>
                <c:pt idx="282">
                  <c:v>92140.872095925326</c:v>
                </c:pt>
                <c:pt idx="283">
                  <c:v>75347.220118866564</c:v>
                </c:pt>
                <c:pt idx="284">
                  <c:v>89902.216024785652</c:v>
                </c:pt>
                <c:pt idx="285">
                  <c:v>42076.493790971137</c:v>
                </c:pt>
                <c:pt idx="286">
                  <c:v>72452.796107694216</c:v>
                </c:pt>
                <c:pt idx="287">
                  <c:v>71638.73935454934</c:v>
                </c:pt>
                <c:pt idx="288">
                  <c:v>39679.548906720396</c:v>
                </c:pt>
                <c:pt idx="289">
                  <c:v>39046.393654275031</c:v>
                </c:pt>
                <c:pt idx="290">
                  <c:v>54076.255999523768</c:v>
                </c:pt>
                <c:pt idx="291">
                  <c:v>37915.759274911536</c:v>
                </c:pt>
                <c:pt idx="292">
                  <c:v>21823.100613055372</c:v>
                </c:pt>
                <c:pt idx="293">
                  <c:v>52629.043993940206</c:v>
                </c:pt>
                <c:pt idx="294">
                  <c:v>20986.431172326975</c:v>
                </c:pt>
                <c:pt idx="295">
                  <c:v>30017.916192029352</c:v>
                </c:pt>
                <c:pt idx="296">
                  <c:v>23454.221676800367</c:v>
                </c:pt>
                <c:pt idx="297">
                  <c:v>23173.824350717645</c:v>
                </c:pt>
                <c:pt idx="298">
                  <c:v>21358.783027487952</c:v>
                </c:pt>
                <c:pt idx="299">
                  <c:v>18009.097707111436</c:v>
                </c:pt>
                <c:pt idx="300">
                  <c:v>17807.84478758409</c:v>
                </c:pt>
                <c:pt idx="301">
                  <c:v>14503.384842382162</c:v>
                </c:pt>
                <c:pt idx="302">
                  <c:v>15904.613982764391</c:v>
                </c:pt>
                <c:pt idx="303">
                  <c:v>12636.334337701406</c:v>
                </c:pt>
                <c:pt idx="304">
                  <c:v>10947.924064961135</c:v>
                </c:pt>
                <c:pt idx="305">
                  <c:v>-440519.33324347652</c:v>
                </c:pt>
                <c:pt idx="306">
                  <c:v>516749.57053984777</c:v>
                </c:pt>
                <c:pt idx="307">
                  <c:v>2180.2501128558897</c:v>
                </c:pt>
                <c:pt idx="308">
                  <c:v>2180.2501118119412</c:v>
                </c:pt>
                <c:pt idx="309">
                  <c:v>2180.2501437259061</c:v>
                </c:pt>
                <c:pt idx="310">
                  <c:v>2180.2502070337446</c:v>
                </c:pt>
                <c:pt idx="311">
                  <c:v>2180.2502236917203</c:v>
                </c:pt>
                <c:pt idx="312">
                  <c:v>2180.2503187326224</c:v>
                </c:pt>
                <c:pt idx="313">
                  <c:v>2180.2503516189331</c:v>
                </c:pt>
                <c:pt idx="314">
                  <c:v>2180.2504786642507</c:v>
                </c:pt>
                <c:pt idx="315">
                  <c:v>2180.2505749714633</c:v>
                </c:pt>
                <c:pt idx="316">
                  <c:v>2180.2506407214714</c:v>
                </c:pt>
                <c:pt idx="317">
                  <c:v>2180.2510977303427</c:v>
                </c:pt>
                <c:pt idx="318">
                  <c:v>2180.2509621676168</c:v>
                </c:pt>
                <c:pt idx="319">
                  <c:v>2180.2514372590626</c:v>
                </c:pt>
                <c:pt idx="320">
                  <c:v>2180.2516013514255</c:v>
                </c:pt>
                <c:pt idx="321">
                  <c:v>2180.2522360126973</c:v>
                </c:pt>
                <c:pt idx="322">
                  <c:v>2180.2525605793926</c:v>
                </c:pt>
                <c:pt idx="323">
                  <c:v>2180.2533568456311</c:v>
                </c:pt>
                <c:pt idx="324">
                  <c:v>2180.2538443740555</c:v>
                </c:pt>
                <c:pt idx="325">
                  <c:v>2180.2549613628325</c:v>
                </c:pt>
                <c:pt idx="326">
                  <c:v>2180.2565523124222</c:v>
                </c:pt>
                <c:pt idx="327">
                  <c:v>2180.2562761368777</c:v>
                </c:pt>
                <c:pt idx="328">
                  <c:v>2180.2596013247467</c:v>
                </c:pt>
                <c:pt idx="329">
                  <c:v>2180.2627791536415</c:v>
                </c:pt>
                <c:pt idx="330">
                  <c:v>2180.2612852124817</c:v>
                </c:pt>
                <c:pt idx="331">
                  <c:v>2180.2691800368061</c:v>
                </c:pt>
                <c:pt idx="332">
                  <c:v>2180.2692817939001</c:v>
                </c:pt>
                <c:pt idx="333">
                  <c:v>2180.2756578031081</c:v>
                </c:pt>
                <c:pt idx="334">
                  <c:v>2180.2804991683197</c:v>
                </c:pt>
                <c:pt idx="335">
                  <c:v>2180.2885002722751</c:v>
                </c:pt>
                <c:pt idx="336">
                  <c:v>2180.2949825611154</c:v>
                </c:pt>
                <c:pt idx="337">
                  <c:v>2180.3077662372943</c:v>
                </c:pt>
                <c:pt idx="338">
                  <c:v>2180.3112425536651</c:v>
                </c:pt>
                <c:pt idx="339">
                  <c:v>2180.3460358601565</c:v>
                </c:pt>
                <c:pt idx="340">
                  <c:v>2180.3309381597483</c:v>
                </c:pt>
                <c:pt idx="341">
                  <c:v>2180.3940650965783</c:v>
                </c:pt>
                <c:pt idx="342">
                  <c:v>2180.3792161357342</c:v>
                </c:pt>
                <c:pt idx="343">
                  <c:v>2180.4426596501903</c:v>
                </c:pt>
                <c:pt idx="344">
                  <c:v>2180.443812897257</c:v>
                </c:pt>
                <c:pt idx="345">
                  <c:v>2180.5233264576877</c:v>
                </c:pt>
                <c:pt idx="346">
                  <c:v>2180.5562579937018</c:v>
                </c:pt>
                <c:pt idx="347">
                  <c:v>2180.6364273220729</c:v>
                </c:pt>
                <c:pt idx="348">
                  <c:v>2180.7014084992848</c:v>
                </c:pt>
                <c:pt idx="349">
                  <c:v>2180.8137857576667</c:v>
                </c:pt>
                <c:pt idx="350">
                  <c:v>2180.9267961713012</c:v>
                </c:pt>
                <c:pt idx="351">
                  <c:v>2180.9000378989986</c:v>
                </c:pt>
                <c:pt idx="352">
                  <c:v>2181.2178207884695</c:v>
                </c:pt>
                <c:pt idx="353">
                  <c:v>2181.5365081854443</c:v>
                </c:pt>
                <c:pt idx="354">
                  <c:v>2181.388018576999</c:v>
                </c:pt>
                <c:pt idx="355">
                  <c:v>2182.0222275946867</c:v>
                </c:pt>
                <c:pt idx="356">
                  <c:v>2182.0333078116046</c:v>
                </c:pt>
                <c:pt idx="357">
                  <c:v>2182.6715871130573</c:v>
                </c:pt>
                <c:pt idx="358">
                  <c:v>2182.8438200434698</c:v>
                </c:pt>
                <c:pt idx="359">
                  <c:v>2069.4780954193038</c:v>
                </c:pt>
                <c:pt idx="360">
                  <c:v>2180.3882178270796</c:v>
                </c:pt>
              </c:numCache>
            </c:numRef>
          </c:yVal>
          <c:smooth val="1"/>
          <c:extLst>
            <c:ext xmlns:c16="http://schemas.microsoft.com/office/drawing/2014/chart" uri="{C3380CC4-5D6E-409C-BE32-E72D297353CC}">
              <c16:uniqueId val="{00000002-C67A-4CE0-B795-AA438BC4B67E}"/>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Stiff)'!$AC$3:$AC$363</c:f>
              <c:numCache>
                <c:formatCode>0.00E+00</c:formatCode>
                <c:ptCount val="361"/>
                <c:pt idx="0">
                  <c:v>2188.1892625257078</c:v>
                </c:pt>
                <c:pt idx="1">
                  <c:v>2190.4434741656773</c:v>
                </c:pt>
                <c:pt idx="2">
                  <c:v>2188.8169224050098</c:v>
                </c:pt>
                <c:pt idx="3">
                  <c:v>2197.1938982342872</c:v>
                </c:pt>
                <c:pt idx="4">
                  <c:v>2191.6951758942673</c:v>
                </c:pt>
                <c:pt idx="5">
                  <c:v>2202.8689995374875</c:v>
                </c:pt>
                <c:pt idx="6">
                  <c:v>2200.1693862801694</c:v>
                </c:pt>
                <c:pt idx="7">
                  <c:v>2203.0408559631505</c:v>
                </c:pt>
                <c:pt idx="8">
                  <c:v>2214.2576437127868</c:v>
                </c:pt>
                <c:pt idx="9">
                  <c:v>2214.3865360320342</c:v>
                </c:pt>
                <c:pt idx="10">
                  <c:v>2220.0955563666162</c:v>
                </c:pt>
                <c:pt idx="11">
                  <c:v>2228.6082083214169</c:v>
                </c:pt>
                <c:pt idx="12">
                  <c:v>2239.9290144339539</c:v>
                </c:pt>
                <c:pt idx="13">
                  <c:v>2251.2882621153908</c:v>
                </c:pt>
                <c:pt idx="14">
                  <c:v>2243.2595216749564</c:v>
                </c:pt>
                <c:pt idx="15">
                  <c:v>2265.8287732997546</c:v>
                </c:pt>
                <c:pt idx="16">
                  <c:v>2321.7657295786144</c:v>
                </c:pt>
                <c:pt idx="17">
                  <c:v>2266.7106681156588</c:v>
                </c:pt>
                <c:pt idx="18">
                  <c:v>2350.5934898463647</c:v>
                </c:pt>
                <c:pt idx="19">
                  <c:v>2323.4842938352467</c:v>
                </c:pt>
                <c:pt idx="20">
                  <c:v>2379.8056658030991</c:v>
                </c:pt>
                <c:pt idx="21">
                  <c:v>2408.4751372577339</c:v>
                </c:pt>
                <c:pt idx="22">
                  <c:v>2437.3028975254801</c:v>
                </c:pt>
                <c:pt idx="23">
                  <c:v>2466.3115592939312</c:v>
                </c:pt>
                <c:pt idx="24">
                  <c:v>2551.0536631529503</c:v>
                </c:pt>
                <c:pt idx="25">
                  <c:v>2580.49196598556</c:v>
                </c:pt>
                <c:pt idx="26">
                  <c:v>2610.2242337567945</c:v>
                </c:pt>
                <c:pt idx="27">
                  <c:v>2751.3329349588462</c:v>
                </c:pt>
                <c:pt idx="28">
                  <c:v>2865.0158625235335</c:v>
                </c:pt>
                <c:pt idx="29">
                  <c:v>2757.0313322308525</c:v>
                </c:pt>
                <c:pt idx="30">
                  <c:v>3038.2990017562734</c:v>
                </c:pt>
                <c:pt idx="31">
                  <c:v>3042.3692855219615</c:v>
                </c:pt>
                <c:pt idx="32">
                  <c:v>3324.7675894267636</c:v>
                </c:pt>
                <c:pt idx="33">
                  <c:v>3330.1946344477465</c:v>
                </c:pt>
                <c:pt idx="34">
                  <c:v>3614.1758264835617</c:v>
                </c:pt>
                <c:pt idx="35">
                  <c:v>3621.4118865115838</c:v>
                </c:pt>
                <c:pt idx="36">
                  <c:v>4185.0778599417499</c:v>
                </c:pt>
                <c:pt idx="37">
                  <c:v>4194.5751887284132</c:v>
                </c:pt>
                <c:pt idx="38">
                  <c:v>4483.3050451576328</c:v>
                </c:pt>
                <c:pt idx="39">
                  <c:v>4773.6177897179787</c:v>
                </c:pt>
                <c:pt idx="40">
                  <c:v>5065.7395492853248</c:v>
                </c:pt>
                <c:pt idx="41">
                  <c:v>5915.1957297583867</c:v>
                </c:pt>
                <c:pt idx="42">
                  <c:v>5933.964260455904</c:v>
                </c:pt>
                <c:pt idx="43">
                  <c:v>6510.9717195625653</c:v>
                </c:pt>
                <c:pt idx="44">
                  <c:v>7646.2181070784336</c:v>
                </c:pt>
                <c:pt idx="45">
                  <c:v>7118.9585606642377</c:v>
                </c:pt>
                <c:pt idx="46">
                  <c:v>7984.2436224477424</c:v>
                </c:pt>
                <c:pt idx="47">
                  <c:v>10796.920317702163</c:v>
                </c:pt>
                <c:pt idx="48">
                  <c:v>8061.1267602451189</c:v>
                </c:pt>
                <c:pt idx="49">
                  <c:v>13661.606194407352</c:v>
                </c:pt>
                <c:pt idx="50">
                  <c:v>10937.118980743315</c:v>
                </c:pt>
                <c:pt idx="51">
                  <c:v>13774.669632343754</c:v>
                </c:pt>
                <c:pt idx="52">
                  <c:v>13842.507695105764</c:v>
                </c:pt>
                <c:pt idx="53">
                  <c:v>19472.383623131671</c:v>
                </c:pt>
                <c:pt idx="54">
                  <c:v>14005.319045734015</c:v>
                </c:pt>
                <c:pt idx="55">
                  <c:v>22434.304056461646</c:v>
                </c:pt>
                <c:pt idx="56">
                  <c:v>22542.844956881556</c:v>
                </c:pt>
                <c:pt idx="57">
                  <c:v>22667.214738610634</c:v>
                </c:pt>
                <c:pt idx="58">
                  <c:v>25583.909796766795</c:v>
                </c:pt>
                <c:pt idx="59">
                  <c:v>31292.930131348487</c:v>
                </c:pt>
                <c:pt idx="60">
                  <c:v>31467.047825770383</c:v>
                </c:pt>
                <c:pt idx="61">
                  <c:v>37216.770998008695</c:v>
                </c:pt>
                <c:pt idx="62">
                  <c:v>45765.60325294872</c:v>
                </c:pt>
                <c:pt idx="63">
                  <c:v>21023.613991622173</c:v>
                </c:pt>
                <c:pt idx="64">
                  <c:v>60174.960849305549</c:v>
                </c:pt>
                <c:pt idx="65">
                  <c:v>60468.925787938293</c:v>
                </c:pt>
                <c:pt idx="66">
                  <c:v>60808.116101752858</c:v>
                </c:pt>
                <c:pt idx="67">
                  <c:v>33427.567839588439</c:v>
                </c:pt>
                <c:pt idx="68">
                  <c:v>89387.136806039154</c:v>
                </c:pt>
                <c:pt idx="69">
                  <c:v>89839.390557781924</c:v>
                </c:pt>
                <c:pt idx="70">
                  <c:v>62594.518421146946</c:v>
                </c:pt>
                <c:pt idx="71">
                  <c:v>90947.412249563422</c:v>
                </c:pt>
                <c:pt idx="72">
                  <c:v>91580.567502004531</c:v>
                </c:pt>
                <c:pt idx="73">
                  <c:v>120046.52476835644</c:v>
                </c:pt>
                <c:pt idx="74">
                  <c:v>120815.3561463306</c:v>
                </c:pt>
                <c:pt idx="75">
                  <c:v>121674.6382746374</c:v>
                </c:pt>
                <c:pt idx="76">
                  <c:v>130315.26616777852</c:v>
                </c:pt>
                <c:pt idx="77">
                  <c:v>156760.39181208817</c:v>
                </c:pt>
                <c:pt idx="78">
                  <c:v>163172.63305663585</c:v>
                </c:pt>
                <c:pt idx="79">
                  <c:v>176865.64007452791</c:v>
                </c:pt>
                <c:pt idx="80">
                  <c:v>191457.76756764628</c:v>
                </c:pt>
                <c:pt idx="81">
                  <c:v>207070.20587583573</c:v>
                </c:pt>
                <c:pt idx="82">
                  <c:v>223658.18871048398</c:v>
                </c:pt>
                <c:pt idx="83">
                  <c:v>241455.32302850293</c:v>
                </c:pt>
                <c:pt idx="84">
                  <c:v>259835.18028491898</c:v>
                </c:pt>
                <c:pt idx="85">
                  <c:v>280060.20876561024</c:v>
                </c:pt>
                <c:pt idx="86">
                  <c:v>301005.40904692473</c:v>
                </c:pt>
                <c:pt idx="87">
                  <c:v>322990.91659193789</c:v>
                </c:pt>
                <c:pt idx="88">
                  <c:v>346587.18118037574</c:v>
                </c:pt>
                <c:pt idx="89">
                  <c:v>371254.73241450259</c:v>
                </c:pt>
                <c:pt idx="90">
                  <c:v>397010.52981003362</c:v>
                </c:pt>
                <c:pt idx="91">
                  <c:v>424427.51054234622</c:v>
                </c:pt>
                <c:pt idx="92">
                  <c:v>452691.0419697683</c:v>
                </c:pt>
                <c:pt idx="93">
                  <c:v>482375.8702826181</c:v>
                </c:pt>
                <c:pt idx="94">
                  <c:v>513779.54428569623</c:v>
                </c:pt>
                <c:pt idx="95">
                  <c:v>545812.26909325784</c:v>
                </c:pt>
                <c:pt idx="96">
                  <c:v>579606.57757052174</c:v>
                </c:pt>
                <c:pt idx="97">
                  <c:v>614629.33087217319</c:v>
                </c:pt>
                <c:pt idx="98">
                  <c:v>650348.52078751649</c:v>
                </c:pt>
                <c:pt idx="99">
                  <c:v>688176.36496282346</c:v>
                </c:pt>
                <c:pt idx="100">
                  <c:v>726193.51149731583</c:v>
                </c:pt>
                <c:pt idx="101">
                  <c:v>766091.41056507058</c:v>
                </c:pt>
                <c:pt idx="102">
                  <c:v>807062.43945746019</c:v>
                </c:pt>
                <c:pt idx="103">
                  <c:v>848300.10610074864</c:v>
                </c:pt>
                <c:pt idx="104">
                  <c:v>890941.91815083777</c:v>
                </c:pt>
                <c:pt idx="105">
                  <c:v>934736.90893993457</c:v>
                </c:pt>
                <c:pt idx="106">
                  <c:v>978324.19162214408</c:v>
                </c:pt>
                <c:pt idx="107">
                  <c:v>1023675.1272800431</c:v>
                </c:pt>
                <c:pt idx="108">
                  <c:v>1068595.6540223993</c:v>
                </c:pt>
                <c:pt idx="109">
                  <c:v>1114224.4101400559</c:v>
                </c:pt>
                <c:pt idx="110">
                  <c:v>1160310.8812185586</c:v>
                </c:pt>
                <c:pt idx="111">
                  <c:v>1205493.9542853849</c:v>
                </c:pt>
                <c:pt idx="112">
                  <c:v>1254798.2319501569</c:v>
                </c:pt>
                <c:pt idx="113">
                  <c:v>1295477.3831319371</c:v>
                </c:pt>
                <c:pt idx="114">
                  <c:v>1342275.1045846022</c:v>
                </c:pt>
                <c:pt idx="115">
                  <c:v>1389936.6307032998</c:v>
                </c:pt>
                <c:pt idx="116">
                  <c:v>1432933.8426540631</c:v>
                </c:pt>
                <c:pt idx="117">
                  <c:v>1471291.6143925118</c:v>
                </c:pt>
                <c:pt idx="118">
                  <c:v>1518912.7793146768</c:v>
                </c:pt>
                <c:pt idx="119">
                  <c:v>1559154.1879287506</c:v>
                </c:pt>
                <c:pt idx="120">
                  <c:v>1592038.452925161</c:v>
                </c:pt>
                <c:pt idx="121">
                  <c:v>1637016.8779487051</c:v>
                </c:pt>
                <c:pt idx="122">
                  <c:v>1663557.047729447</c:v>
                </c:pt>
                <c:pt idx="123">
                  <c:v>1704995.0091578152</c:v>
                </c:pt>
                <c:pt idx="124">
                  <c:v>1728015.0667631344</c:v>
                </c:pt>
                <c:pt idx="125">
                  <c:v>1760395.7521060209</c:v>
                </c:pt>
                <c:pt idx="126">
                  <c:v>1782699.3291550889</c:v>
                </c:pt>
                <c:pt idx="127">
                  <c:v>1806036.3060266317</c:v>
                </c:pt>
                <c:pt idx="128">
                  <c:v>1824849.1673920928</c:v>
                </c:pt>
                <c:pt idx="129">
                  <c:v>1836356.8943214733</c:v>
                </c:pt>
                <c:pt idx="130">
                  <c:v>1851656.4273179858</c:v>
                </c:pt>
                <c:pt idx="131">
                  <c:v>1856849.4555244383</c:v>
                </c:pt>
                <c:pt idx="132">
                  <c:v>1860251.9005165547</c:v>
                </c:pt>
                <c:pt idx="133">
                  <c:v>1859064.6532077934</c:v>
                </c:pt>
                <c:pt idx="134">
                  <c:v>1858815.8324349623</c:v>
                </c:pt>
                <c:pt idx="135">
                  <c:v>1842817.0633318708</c:v>
                </c:pt>
                <c:pt idx="136">
                  <c:v>1833250.9205673607</c:v>
                </c:pt>
                <c:pt idx="137">
                  <c:v>1813415.4616611048</c:v>
                </c:pt>
                <c:pt idx="138">
                  <c:v>1794378.230628266</c:v>
                </c:pt>
                <c:pt idx="139">
                  <c:v>1762209.2588474439</c:v>
                </c:pt>
                <c:pt idx="140">
                  <c:v>1733520.0380453137</c:v>
                </c:pt>
                <c:pt idx="141">
                  <c:v>1694369.2932593236</c:v>
                </c:pt>
                <c:pt idx="142">
                  <c:v>1658582.9747450664</c:v>
                </c:pt>
                <c:pt idx="143">
                  <c:v>1609436.5273404396</c:v>
                </c:pt>
                <c:pt idx="144">
                  <c:v>1560749.1174906641</c:v>
                </c:pt>
                <c:pt idx="145">
                  <c:v>1506893.1305422685</c:v>
                </c:pt>
                <c:pt idx="146">
                  <c:v>1450570.4410180347</c:v>
                </c:pt>
                <c:pt idx="147">
                  <c:v>1386148.9117208957</c:v>
                </c:pt>
                <c:pt idx="148">
                  <c:v>1327429.6189531372</c:v>
                </c:pt>
                <c:pt idx="149">
                  <c:v>1252112.4020716515</c:v>
                </c:pt>
                <c:pt idx="150">
                  <c:v>1187878.5580806946</c:v>
                </c:pt>
                <c:pt idx="151">
                  <c:v>1106865.888477427</c:v>
                </c:pt>
                <c:pt idx="152">
                  <c:v>1036751.1677277924</c:v>
                </c:pt>
                <c:pt idx="153">
                  <c:v>952444.17118272686</c:v>
                </c:pt>
                <c:pt idx="154">
                  <c:v>876064.15798252495</c:v>
                </c:pt>
                <c:pt idx="155">
                  <c:v>790848.13139750785</c:v>
                </c:pt>
                <c:pt idx="156">
                  <c:v>713357.83523835463</c:v>
                </c:pt>
                <c:pt idx="157">
                  <c:v>624053.77637564065</c:v>
                </c:pt>
                <c:pt idx="158">
                  <c:v>542274.19502269919</c:v>
                </c:pt>
                <c:pt idx="159">
                  <c:v>459583.32235814026</c:v>
                </c:pt>
                <c:pt idx="160">
                  <c:v>378658.15895500593</c:v>
                </c:pt>
                <c:pt idx="161">
                  <c:v>293846.21619475889</c:v>
                </c:pt>
                <c:pt idx="162">
                  <c:v>213379.74870786187</c:v>
                </c:pt>
                <c:pt idx="163">
                  <c:v>137159.26067051571</c:v>
                </c:pt>
                <c:pt idx="164">
                  <c:v>62313.282394842012</c:v>
                </c:pt>
                <c:pt idx="165">
                  <c:v>-14025.133260007249</c:v>
                </c:pt>
                <c:pt idx="166">
                  <c:v>-83614.68659064942</c:v>
                </c:pt>
                <c:pt idx="167">
                  <c:v>-149320.0634773646</c:v>
                </c:pt>
                <c:pt idx="168">
                  <c:v>-208446.17319624824</c:v>
                </c:pt>
                <c:pt idx="169">
                  <c:v>-272175.88446981879</c:v>
                </c:pt>
                <c:pt idx="170">
                  <c:v>-323920.31825119397</c:v>
                </c:pt>
                <c:pt idx="171">
                  <c:v>-372081.32433672482</c:v>
                </c:pt>
                <c:pt idx="172">
                  <c:v>-413943.46057997691</c:v>
                </c:pt>
                <c:pt idx="173">
                  <c:v>-455116.25149201741</c:v>
                </c:pt>
                <c:pt idx="174">
                  <c:v>-495649.44498659344</c:v>
                </c:pt>
                <c:pt idx="175">
                  <c:v>-493943.08177959919</c:v>
                </c:pt>
                <c:pt idx="176">
                  <c:v>-538890.27189174341</c:v>
                </c:pt>
                <c:pt idx="177">
                  <c:v>-558311.1541230022</c:v>
                </c:pt>
                <c:pt idx="178">
                  <c:v>-524485.9898986374</c:v>
                </c:pt>
                <c:pt idx="179">
                  <c:v>-576262.21166055929</c:v>
                </c:pt>
                <c:pt idx="180">
                  <c:v>-574792.38696844224</c:v>
                </c:pt>
                <c:pt idx="181">
                  <c:v>-492356.77724279091</c:v>
                </c:pt>
                <c:pt idx="182">
                  <c:v>-551075.09409506852</c:v>
                </c:pt>
                <c:pt idx="183">
                  <c:v>-509324.31308664009</c:v>
                </c:pt>
                <c:pt idx="184">
                  <c:v>-461550.53702661209</c:v>
                </c:pt>
                <c:pt idx="185">
                  <c:v>-435480.28829705808</c:v>
                </c:pt>
                <c:pt idx="186">
                  <c:v>-392197.39199345186</c:v>
                </c:pt>
                <c:pt idx="187">
                  <c:v>-351107.92638317123</c:v>
                </c:pt>
                <c:pt idx="188">
                  <c:v>-295507.6877247924</c:v>
                </c:pt>
                <c:pt idx="189">
                  <c:v>-242010.42901150277</c:v>
                </c:pt>
                <c:pt idx="190">
                  <c:v>-179451.37167561101</c:v>
                </c:pt>
                <c:pt idx="191">
                  <c:v>-113324.71551884431</c:v>
                </c:pt>
                <c:pt idx="192">
                  <c:v>-46339.118876602501</c:v>
                </c:pt>
                <c:pt idx="193">
                  <c:v>27130.771646661684</c:v>
                </c:pt>
                <c:pt idx="194">
                  <c:v>104383.0815197092</c:v>
                </c:pt>
                <c:pt idx="195">
                  <c:v>179946.22363104275</c:v>
                </c:pt>
                <c:pt idx="196">
                  <c:v>262235.61537899659</c:v>
                </c:pt>
                <c:pt idx="197">
                  <c:v>345784.19218166382</c:v>
                </c:pt>
                <c:pt idx="198">
                  <c:v>427908.16966897412</c:v>
                </c:pt>
                <c:pt idx="199">
                  <c:v>511479.01752114249</c:v>
                </c:pt>
                <c:pt idx="200">
                  <c:v>602144.70181601867</c:v>
                </c:pt>
                <c:pt idx="201">
                  <c:v>680566.98234423203</c:v>
                </c:pt>
                <c:pt idx="202">
                  <c:v>771838.34502571973</c:v>
                </c:pt>
                <c:pt idx="203">
                  <c:v>853841.79198709631</c:v>
                </c:pt>
                <c:pt idx="204">
                  <c:v>937789.588440252</c:v>
                </c:pt>
                <c:pt idx="205">
                  <c:v>1021004.7338155792</c:v>
                </c:pt>
                <c:pt idx="206">
                  <c:v>1098035.9924167101</c:v>
                </c:pt>
                <c:pt idx="207">
                  <c:v>1180091.1069196018</c:v>
                </c:pt>
                <c:pt idx="208">
                  <c:v>1250608.3335072331</c:v>
                </c:pt>
                <c:pt idx="209">
                  <c:v>1326348.4076479222</c:v>
                </c:pt>
                <c:pt idx="210">
                  <c:v>1393521.5593831779</c:v>
                </c:pt>
                <c:pt idx="211">
                  <c:v>1463331.0088509119</c:v>
                </c:pt>
                <c:pt idx="212">
                  <c:v>1519208.2284288832</c:v>
                </c:pt>
                <c:pt idx="213">
                  <c:v>1580681.4049043108</c:v>
                </c:pt>
                <c:pt idx="214">
                  <c:v>1636725.9583733347</c:v>
                </c:pt>
                <c:pt idx="215">
                  <c:v>1684651.3206474546</c:v>
                </c:pt>
                <c:pt idx="216">
                  <c:v>1730091.8901996305</c:v>
                </c:pt>
                <c:pt idx="217">
                  <c:v>1770345.7924996801</c:v>
                </c:pt>
                <c:pt idx="218">
                  <c:v>1805485.388147884</c:v>
                </c:pt>
                <c:pt idx="219">
                  <c:v>1841131.5079983079</c:v>
                </c:pt>
                <c:pt idx="220">
                  <c:v>1866241.4819964943</c:v>
                </c:pt>
                <c:pt idx="221">
                  <c:v>1889208.1148510766</c:v>
                </c:pt>
                <c:pt idx="222">
                  <c:v>1904532.6842233385</c:v>
                </c:pt>
                <c:pt idx="223">
                  <c:v>1920596.6884790445</c:v>
                </c:pt>
                <c:pt idx="224">
                  <c:v>1926339.3674140642</c:v>
                </c:pt>
                <c:pt idx="225">
                  <c:v>1935688.4283789252</c:v>
                </c:pt>
                <c:pt idx="226">
                  <c:v>1929244.5769073744</c:v>
                </c:pt>
                <c:pt idx="227">
                  <c:v>1929258.2257294303</c:v>
                </c:pt>
                <c:pt idx="228">
                  <c:v>1919095.2704309621</c:v>
                </c:pt>
                <c:pt idx="229">
                  <c:v>1909891.0930864597</c:v>
                </c:pt>
                <c:pt idx="230">
                  <c:v>1887783.5631384731</c:v>
                </c:pt>
                <c:pt idx="231">
                  <c:v>1872228.5067724884</c:v>
                </c:pt>
                <c:pt idx="232">
                  <c:v>1849352.4870872621</c:v>
                </c:pt>
                <c:pt idx="233">
                  <c:v>1824722.06448599</c:v>
                </c:pt>
                <c:pt idx="234">
                  <c:v>1790014.5335895782</c:v>
                </c:pt>
                <c:pt idx="235">
                  <c:v>1764669.8917011439</c:v>
                </c:pt>
                <c:pt idx="236">
                  <c:v>1726471.6451223802</c:v>
                </c:pt>
                <c:pt idx="237">
                  <c:v>1692081.0334925223</c:v>
                </c:pt>
                <c:pt idx="238">
                  <c:v>1653159.5225510995</c:v>
                </c:pt>
                <c:pt idx="239">
                  <c:v>1612476.8248888075</c:v>
                </c:pt>
                <c:pt idx="240">
                  <c:v>1570021.6341580879</c:v>
                </c:pt>
                <c:pt idx="241">
                  <c:v>1525780.3827502199</c:v>
                </c:pt>
                <c:pt idx="242">
                  <c:v>1482513.7381765055</c:v>
                </c:pt>
                <c:pt idx="243">
                  <c:v>1437427.1138926102</c:v>
                </c:pt>
                <c:pt idx="244">
                  <c:v>1390502.4197494548</c:v>
                </c:pt>
                <c:pt idx="245">
                  <c:v>1341719.304326229</c:v>
                </c:pt>
                <c:pt idx="246">
                  <c:v>1297441.0966452265</c:v>
                </c:pt>
                <c:pt idx="247">
                  <c:v>1248202.8350068924</c:v>
                </c:pt>
                <c:pt idx="248">
                  <c:v>1201201.4757311395</c:v>
                </c:pt>
                <c:pt idx="249">
                  <c:v>1153078.5401726705</c:v>
                </c:pt>
                <c:pt idx="250">
                  <c:v>1106029.6731103533</c:v>
                </c:pt>
                <c:pt idx="251">
                  <c:v>1059194.7904009693</c:v>
                </c:pt>
                <c:pt idx="252">
                  <c:v>1013102.2822249437</c:v>
                </c:pt>
                <c:pt idx="253">
                  <c:v>967447.13759093592</c:v>
                </c:pt>
                <c:pt idx="254">
                  <c:v>922201.99514689925</c:v>
                </c:pt>
                <c:pt idx="255">
                  <c:v>878172.21633265261</c:v>
                </c:pt>
                <c:pt idx="256">
                  <c:v>835329.98754236486</c:v>
                </c:pt>
                <c:pt idx="257">
                  <c:v>793092.64814498764</c:v>
                </c:pt>
                <c:pt idx="258">
                  <c:v>751988.58832129359</c:v>
                </c:pt>
                <c:pt idx="259">
                  <c:v>712546.19825228676</c:v>
                </c:pt>
                <c:pt idx="260">
                  <c:v>673628.42253525543</c:v>
                </c:pt>
                <c:pt idx="261">
                  <c:v>636320.30739126261</c:v>
                </c:pt>
                <c:pt idx="262">
                  <c:v>600041.00120448112</c:v>
                </c:pt>
                <c:pt idx="263">
                  <c:v>565598.80506377015</c:v>
                </c:pt>
                <c:pt idx="264">
                  <c:v>532136.57447503263</c:v>
                </c:pt>
                <c:pt idx="265">
                  <c:v>499631.2444968223</c:v>
                </c:pt>
                <c:pt idx="266">
                  <c:v>540526.75835408911</c:v>
                </c:pt>
                <c:pt idx="267">
                  <c:v>169191.73610747847</c:v>
                </c:pt>
                <c:pt idx="268">
                  <c:v>603157.15794927324</c:v>
                </c:pt>
                <c:pt idx="269">
                  <c:v>599086.87418352743</c:v>
                </c:pt>
                <c:pt idx="270">
                  <c:v>40169.565146652407</c:v>
                </c:pt>
                <c:pt idx="271">
                  <c:v>592303.06790734769</c:v>
                </c:pt>
                <c:pt idx="272">
                  <c:v>33838.012622202077</c:v>
                </c:pt>
                <c:pt idx="273">
                  <c:v>586423.76913463918</c:v>
                </c:pt>
                <c:pt idx="274">
                  <c:v>-27118.960301027517</c:v>
                </c:pt>
                <c:pt idx="275">
                  <c:v>387094.23020743247</c:v>
                </c:pt>
                <c:pt idx="276">
                  <c:v>218197.95236663721</c:v>
                </c:pt>
                <c:pt idx="277">
                  <c:v>216185.42317138051</c:v>
                </c:pt>
                <c:pt idx="278">
                  <c:v>214331.18278921419</c:v>
                </c:pt>
                <c:pt idx="279">
                  <c:v>184870.26726902759</c:v>
                </c:pt>
                <c:pt idx="280">
                  <c:v>155567.64056194792</c:v>
                </c:pt>
                <c:pt idx="281">
                  <c:v>154165.65393153159</c:v>
                </c:pt>
                <c:pt idx="282">
                  <c:v>152876.7307390559</c:v>
                </c:pt>
                <c:pt idx="283">
                  <c:v>123935.90703337085</c:v>
                </c:pt>
                <c:pt idx="284">
                  <c:v>150638.074667918</c:v>
                </c:pt>
                <c:pt idx="285">
                  <c:v>66370.83724822283</c:v>
                </c:pt>
                <c:pt idx="286">
                  <c:v>121041.48302219939</c:v>
                </c:pt>
                <c:pt idx="287">
                  <c:v>120227.42626905271</c:v>
                </c:pt>
                <c:pt idx="288">
                  <c:v>63973.892363973893</c:v>
                </c:pt>
                <c:pt idx="289">
                  <c:v>63340.737111527618</c:v>
                </c:pt>
                <c:pt idx="290">
                  <c:v>90517.771185401769</c:v>
                </c:pt>
                <c:pt idx="291">
                  <c:v>62210.102732165033</c:v>
                </c:pt>
                <c:pt idx="292">
                  <c:v>33970.272341679862</c:v>
                </c:pt>
                <c:pt idx="293">
                  <c:v>89070.559179820673</c:v>
                </c:pt>
                <c:pt idx="294">
                  <c:v>33133.602900952596</c:v>
                </c:pt>
                <c:pt idx="295">
                  <c:v>49453.390957830794</c:v>
                </c:pt>
                <c:pt idx="296">
                  <c:v>38030.827751152014</c:v>
                </c:pt>
                <c:pt idx="297">
                  <c:v>37750.430425069062</c:v>
                </c:pt>
                <c:pt idx="298">
                  <c:v>34720.671928976692</c:v>
                </c:pt>
                <c:pt idx="299">
                  <c:v>28941.552262875171</c:v>
                </c:pt>
                <c:pt idx="300">
                  <c:v>28740.299343347488</c:v>
                </c:pt>
                <c:pt idx="301">
                  <c:v>23006.405052420545</c:v>
                </c:pt>
                <c:pt idx="302">
                  <c:v>25622.35136566545</c:v>
                </c:pt>
                <c:pt idx="303">
                  <c:v>19924.637374876886</c:v>
                </c:pt>
                <c:pt idx="304">
                  <c:v>17021.509929274394</c:v>
                </c:pt>
                <c:pt idx="305">
                  <c:v>-785499.00927844201</c:v>
                </c:pt>
                <c:pt idx="306">
                  <c:v>916391.51963180106</c:v>
                </c:pt>
                <c:pt idx="307">
                  <c:v>2180.2501991008089</c:v>
                </c:pt>
                <c:pt idx="308">
                  <c:v>2180.2501968421434</c:v>
                </c:pt>
                <c:pt idx="309">
                  <c:v>2180.2502530504516</c:v>
                </c:pt>
                <c:pt idx="310">
                  <c:v>2180.2503649469768</c:v>
                </c:pt>
                <c:pt idx="311">
                  <c:v>2180.2503937521246</c:v>
                </c:pt>
                <c:pt idx="312">
                  <c:v>2180.2505616760568</c:v>
                </c:pt>
                <c:pt idx="313">
                  <c:v>2180.2506188567108</c:v>
                </c:pt>
                <c:pt idx="314">
                  <c:v>2180.2508430794028</c:v>
                </c:pt>
                <c:pt idx="315">
                  <c:v>2180.2510122696453</c:v>
                </c:pt>
                <c:pt idx="316">
                  <c:v>2180.2511266083407</c:v>
                </c:pt>
                <c:pt idx="317">
                  <c:v>2180.2519358851919</c:v>
                </c:pt>
                <c:pt idx="318">
                  <c:v>2180.2516909979204</c:v>
                </c:pt>
                <c:pt idx="319">
                  <c:v>2180.2525305045183</c:v>
                </c:pt>
                <c:pt idx="320">
                  <c:v>2180.2528160685983</c:v>
                </c:pt>
                <c:pt idx="321">
                  <c:v>2180.2539366167393</c:v>
                </c:pt>
                <c:pt idx="322">
                  <c:v>2180.2545041268691</c:v>
                </c:pt>
                <c:pt idx="323">
                  <c:v>2180.2559077516939</c:v>
                </c:pt>
                <c:pt idx="324">
                  <c:v>2180.2567596952704</c:v>
                </c:pt>
                <c:pt idx="325">
                  <c:v>2180.2587269860687</c:v>
                </c:pt>
                <c:pt idx="326">
                  <c:v>2180.2615326528307</c:v>
                </c:pt>
                <c:pt idx="327">
                  <c:v>2180.2610135338518</c:v>
                </c:pt>
                <c:pt idx="328">
                  <c:v>2180.2668896277837</c:v>
                </c:pt>
                <c:pt idx="329">
                  <c:v>2180.2724968910247</c:v>
                </c:pt>
                <c:pt idx="330">
                  <c:v>2180.269788232692</c:v>
                </c:pt>
                <c:pt idx="331">
                  <c:v>2180.2837566428807</c:v>
                </c:pt>
                <c:pt idx="332">
                  <c:v>2180.2838583999746</c:v>
                </c:pt>
                <c:pt idx="333">
                  <c:v>2180.295093277874</c:v>
                </c:pt>
                <c:pt idx="334">
                  <c:v>2180.3035787946037</c:v>
                </c:pt>
                <c:pt idx="335">
                  <c:v>2180.3176534844242</c:v>
                </c:pt>
                <c:pt idx="336">
                  <c:v>2180.3289946419554</c:v>
                </c:pt>
                <c:pt idx="337">
                  <c:v>2180.3514960555171</c:v>
                </c:pt>
                <c:pt idx="338">
                  <c:v>2180.3574018062341</c:v>
                </c:pt>
                <c:pt idx="339">
                  <c:v>2180.4189188905284</c:v>
                </c:pt>
                <c:pt idx="340">
                  <c:v>2180.3916740183918</c:v>
                </c:pt>
                <c:pt idx="341">
                  <c:v>2180.503389642136</c:v>
                </c:pt>
                <c:pt idx="342">
                  <c:v>2180.476393509563</c:v>
                </c:pt>
                <c:pt idx="343">
                  <c:v>2180.5884257109342</c:v>
                </c:pt>
                <c:pt idx="344">
                  <c:v>2180.5895789580009</c:v>
                </c:pt>
                <c:pt idx="345">
                  <c:v>2180.7298283770742</c:v>
                </c:pt>
                <c:pt idx="346">
                  <c:v>2180.7870542565461</c:v>
                </c:pt>
                <c:pt idx="347">
                  <c:v>2180.9279594435598</c:v>
                </c:pt>
                <c:pt idx="348">
                  <c:v>2181.0415293076862</c:v>
                </c:pt>
                <c:pt idx="349">
                  <c:v>2181.238936768169</c:v>
                </c:pt>
                <c:pt idx="350">
                  <c:v>2181.4369773839039</c:v>
                </c:pt>
                <c:pt idx="351">
                  <c:v>2181.3859247681435</c:v>
                </c:pt>
                <c:pt idx="352">
                  <c:v>2181.946651092187</c:v>
                </c:pt>
                <c:pt idx="353">
                  <c:v>2182.5082819237341</c:v>
                </c:pt>
                <c:pt idx="354">
                  <c:v>2182.2383205980027</c:v>
                </c:pt>
                <c:pt idx="355">
                  <c:v>2183.3584164848357</c:v>
                </c:pt>
                <c:pt idx="356">
                  <c:v>2183.3694967017536</c:v>
                </c:pt>
                <c:pt idx="357">
                  <c:v>2184.4936628723513</c:v>
                </c:pt>
                <c:pt idx="358">
                  <c:v>2184.7873675200499</c:v>
                </c:pt>
                <c:pt idx="359">
                  <c:v>1983.2331761460578</c:v>
                </c:pt>
                <c:pt idx="360">
                  <c:v>2180.388787694395</c:v>
                </c:pt>
              </c:numCache>
            </c:numRef>
          </c:yVal>
          <c:smooth val="1"/>
          <c:extLst>
            <c:ext xmlns:c16="http://schemas.microsoft.com/office/drawing/2014/chart" uri="{C3380CC4-5D6E-409C-BE32-E72D297353CC}">
              <c16:uniqueId val="{00000003-C67A-4CE0-B795-AA438BC4B67E}"/>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Stiff)'!$AD$3:$AD$363</c:f>
              <c:numCache>
                <c:formatCode>0.00E+00</c:formatCode>
                <c:ptCount val="361"/>
                <c:pt idx="0">
                  <c:v>2192.5622443480133</c:v>
                </c:pt>
                <c:pt idx="1">
                  <c:v>2196.065879365784</c:v>
                </c:pt>
                <c:pt idx="2">
                  <c:v>2193.5022600717657</c:v>
                </c:pt>
                <c:pt idx="3">
                  <c:v>2206.564573567799</c:v>
                </c:pt>
                <c:pt idx="4">
                  <c:v>2197.9422927832748</c:v>
                </c:pt>
                <c:pt idx="5">
                  <c:v>2215.3632333155033</c:v>
                </c:pt>
                <c:pt idx="6">
                  <c:v>2211.1018408359332</c:v>
                </c:pt>
                <c:pt idx="7">
                  <c:v>2215.5350897411663</c:v>
                </c:pt>
                <c:pt idx="8">
                  <c:v>2232.9989943798105</c:v>
                </c:pt>
                <c:pt idx="9">
                  <c:v>2233.1278866990579</c:v>
                </c:pt>
                <c:pt idx="10">
                  <c:v>2241.9604654781433</c:v>
                </c:pt>
                <c:pt idx="11">
                  <c:v>2255.1584550996995</c:v>
                </c:pt>
                <c:pt idx="12">
                  <c:v>2272.7263781012443</c:v>
                </c:pt>
                <c:pt idx="13">
                  <c:v>2290.3327426716892</c:v>
                </c:pt>
                <c:pt idx="14">
                  <c:v>2277.6186645644984</c:v>
                </c:pt>
                <c:pt idx="15">
                  <c:v>2312.6821499673142</c:v>
                </c:pt>
                <c:pt idx="16">
                  <c:v>2399.8546906912106</c:v>
                </c:pt>
                <c:pt idx="17">
                  <c:v>2313.5640447832179</c:v>
                </c:pt>
                <c:pt idx="18">
                  <c:v>2444.3002431814816</c:v>
                </c:pt>
                <c:pt idx="19">
                  <c:v>2401.5732549478421</c:v>
                </c:pt>
                <c:pt idx="20">
                  <c:v>2489.1302113607362</c:v>
                </c:pt>
                <c:pt idx="21">
                  <c:v>2533.4174750378888</c:v>
                </c:pt>
                <c:pt idx="22">
                  <c:v>2577.8630275281539</c:v>
                </c:pt>
                <c:pt idx="23">
                  <c:v>2622.489481519126</c:v>
                </c:pt>
                <c:pt idx="24">
                  <c:v>2754.0849620457011</c:v>
                </c:pt>
                <c:pt idx="25">
                  <c:v>2799.1410571008328</c:v>
                </c:pt>
                <c:pt idx="26">
                  <c:v>2844.4911170945838</c:v>
                </c:pt>
                <c:pt idx="27">
                  <c:v>3063.6887794092368</c:v>
                </c:pt>
                <c:pt idx="28">
                  <c:v>3239.8428758639893</c:v>
                </c:pt>
                <c:pt idx="29">
                  <c:v>3069.3871766812472</c:v>
                </c:pt>
                <c:pt idx="30">
                  <c:v>3506.832768431861</c:v>
                </c:pt>
                <c:pt idx="31">
                  <c:v>3510.903052197536</c:v>
                </c:pt>
                <c:pt idx="32">
                  <c:v>3949.4792783275398</c:v>
                </c:pt>
                <c:pt idx="33">
                  <c:v>3954.9063233485404</c:v>
                </c:pt>
                <c:pt idx="34">
                  <c:v>4395.0654376095026</c:v>
                </c:pt>
                <c:pt idx="35">
                  <c:v>4402.3014976375753</c:v>
                </c:pt>
                <c:pt idx="36">
                  <c:v>5278.3233155181042</c:v>
                </c:pt>
                <c:pt idx="37">
                  <c:v>5287.8206443047675</c:v>
                </c:pt>
                <c:pt idx="38">
                  <c:v>5732.7284229591751</c:v>
                </c:pt>
                <c:pt idx="39">
                  <c:v>6179.219089744719</c:v>
                </c:pt>
                <c:pt idx="40">
                  <c:v>6627.5187715372722</c:v>
                </c:pt>
                <c:pt idx="41">
                  <c:v>7945.5087186858982</c:v>
                </c:pt>
                <c:pt idx="42">
                  <c:v>7964.2772493834509</c:v>
                </c:pt>
                <c:pt idx="43">
                  <c:v>8853.640552940471</c:v>
                </c:pt>
                <c:pt idx="44">
                  <c:v>10613.598629357057</c:v>
                </c:pt>
                <c:pt idx="45">
                  <c:v>9773.9832384927377</c:v>
                </c:pt>
                <c:pt idx="46">
                  <c:v>11107.802066951437</c:v>
                </c:pt>
                <c:pt idx="47">
                  <c:v>15482.257984457903</c:v>
                </c:pt>
                <c:pt idx="48">
                  <c:v>11184.685204749141</c:v>
                </c:pt>
                <c:pt idx="49">
                  <c:v>19908.723083415141</c:v>
                </c:pt>
                <c:pt idx="50">
                  <c:v>15622.456647499019</c:v>
                </c:pt>
                <c:pt idx="51">
                  <c:v>20021.786521351507</c:v>
                </c:pt>
                <c:pt idx="52">
                  <c:v>20089.62458411359</c:v>
                </c:pt>
                <c:pt idx="53">
                  <c:v>28843.05895664337</c:v>
                </c:pt>
                <c:pt idx="54">
                  <c:v>20252.43593474169</c:v>
                </c:pt>
                <c:pt idx="55">
                  <c:v>33366.758612225065</c:v>
                </c:pt>
                <c:pt idx="56">
                  <c:v>33475.299512645477</c:v>
                </c:pt>
                <c:pt idx="57">
                  <c:v>33599.669294373976</c:v>
                </c:pt>
                <c:pt idx="58">
                  <c:v>38078.143574782298</c:v>
                </c:pt>
                <c:pt idx="59">
                  <c:v>46910.722353868012</c:v>
                </c:pt>
                <c:pt idx="60">
                  <c:v>47084.840048289763</c:v>
                </c:pt>
                <c:pt idx="61">
                  <c:v>55958.121665031795</c:v>
                </c:pt>
                <c:pt idx="62">
                  <c:v>69192.291586727413</c:v>
                </c:pt>
                <c:pt idx="63">
                  <c:v>30394.289325135105</c:v>
                </c:pt>
                <c:pt idx="64">
                  <c:v>91410.545294344003</c:v>
                </c:pt>
                <c:pt idx="65">
                  <c:v>91704.510232975605</c:v>
                </c:pt>
                <c:pt idx="66">
                  <c:v>92043.700546793058</c:v>
                </c:pt>
                <c:pt idx="67">
                  <c:v>49045.360062107662</c:v>
                </c:pt>
                <c:pt idx="68">
                  <c:v>136240.51347359773</c:v>
                </c:pt>
                <c:pt idx="69">
                  <c:v>136692.76722533876</c:v>
                </c:pt>
                <c:pt idx="70">
                  <c:v>93830.102866186004</c:v>
                </c:pt>
                <c:pt idx="71">
                  <c:v>137800.78891712255</c:v>
                </c:pt>
                <c:pt idx="72">
                  <c:v>138433.94416956193</c:v>
                </c:pt>
                <c:pt idx="73">
                  <c:v>182517.69365843333</c:v>
                </c:pt>
                <c:pt idx="74">
                  <c:v>183286.52503641101</c:v>
                </c:pt>
                <c:pt idx="75">
                  <c:v>184145.80716471202</c:v>
                </c:pt>
                <c:pt idx="76">
                  <c:v>197112.56350349521</c:v>
                </c:pt>
                <c:pt idx="77">
                  <c:v>237847.96903140782</c:v>
                </c:pt>
                <c:pt idx="78">
                  <c:v>247227.59079823628</c:v>
                </c:pt>
                <c:pt idx="79">
                  <c:v>267917.36873181659</c:v>
                </c:pt>
                <c:pt idx="80">
                  <c:v>289943.56532285339</c:v>
                </c:pt>
                <c:pt idx="81">
                  <c:v>313489.84208008228</c:v>
                </c:pt>
                <c:pt idx="82">
                  <c:v>338480.19713044498</c:v>
                </c:pt>
                <c:pt idx="83">
                  <c:v>365273.17976863822</c:v>
                </c:pt>
                <c:pt idx="84">
                  <c:v>392883.1522285596</c:v>
                </c:pt>
                <c:pt idx="85">
                  <c:v>423275.36344611552</c:v>
                </c:pt>
                <c:pt idx="86">
                  <c:v>454684.48451652005</c:v>
                </c:pt>
                <c:pt idx="87">
                  <c:v>487602.44661729224</c:v>
                </c:pt>
                <c:pt idx="88">
                  <c:v>522912.05537262012</c:v>
                </c:pt>
                <c:pt idx="89">
                  <c:v>559761.4845403037</c:v>
                </c:pt>
                <c:pt idx="90">
                  <c:v>598167.69363607233</c:v>
                </c:pt>
                <c:pt idx="91">
                  <c:v>639015.97567977419</c:v>
                </c:pt>
                <c:pt idx="92">
                  <c:v>681023.16426301457</c:v>
                </c:pt>
                <c:pt idx="93">
                  <c:v>725076.36142054573</c:v>
                </c:pt>
                <c:pt idx="94">
                  <c:v>771629.29387951246</c:v>
                </c:pt>
                <c:pt idx="95">
                  <c:v>818967.45506511221</c:v>
                </c:pt>
                <c:pt idx="96">
                  <c:v>868848.08953158464</c:v>
                </c:pt>
                <c:pt idx="97">
                  <c:v>920425.70258909278</c:v>
                </c:pt>
                <c:pt idx="98">
                  <c:v>972855.93018255383</c:v>
                </c:pt>
                <c:pt idx="99">
                  <c:v>1028331.8795692938</c:v>
                </c:pt>
                <c:pt idx="100">
                  <c:v>1083840.9533930044</c:v>
                </c:pt>
                <c:pt idx="101">
                  <c:v>1142011.6693611338</c:v>
                </c:pt>
                <c:pt idx="102">
                  <c:v>1201567.8709982717</c:v>
                </c:pt>
                <c:pt idx="103">
                  <c:v>1261234.5324641864</c:v>
                </c:pt>
                <c:pt idx="104">
                  <c:v>1322773.8731034712</c:v>
                </c:pt>
                <c:pt idx="105">
                  <c:v>1385778.7483263134</c:v>
                </c:pt>
                <c:pt idx="106">
                  <c:v>1448107.3816755135</c:v>
                </c:pt>
                <c:pt idx="107">
                  <c:v>1512824.3796893726</c:v>
                </c:pt>
                <c:pt idx="108">
                  <c:v>1576486.2570987195</c:v>
                </c:pt>
                <c:pt idx="109">
                  <c:v>1640856.3638834036</c:v>
                </c:pt>
                <c:pt idx="110">
                  <c:v>1705528.0077067195</c:v>
                </c:pt>
                <c:pt idx="111">
                  <c:v>1768359.1859849782</c:v>
                </c:pt>
                <c:pt idx="112">
                  <c:v>1837185.7039279621</c:v>
                </c:pt>
                <c:pt idx="113">
                  <c:v>1892077.0460321582</c:v>
                </c:pt>
                <c:pt idx="114">
                  <c:v>1956054.3389295379</c:v>
                </c:pt>
                <c:pt idx="115">
                  <c:v>2020895.4364930619</c:v>
                </c:pt>
                <c:pt idx="116">
                  <c:v>2077948.6614442121</c:v>
                </c:pt>
                <c:pt idx="117">
                  <c:v>2127238.887738199</c:v>
                </c:pt>
                <c:pt idx="118">
                  <c:v>2190477.844883231</c:v>
                </c:pt>
                <c:pt idx="119">
                  <c:v>2241651.7080526208</c:v>
                </c:pt>
                <c:pt idx="120">
                  <c:v>2280783.0899383929</c:v>
                </c:pt>
                <c:pt idx="121">
                  <c:v>2338255.7487398069</c:v>
                </c:pt>
                <c:pt idx="122">
                  <c:v>2366357.6977428803</c:v>
                </c:pt>
                <c:pt idx="123">
                  <c:v>2417166.3345044926</c:v>
                </c:pt>
                <c:pt idx="124">
                  <c:v>2438624.6128880377</c:v>
                </c:pt>
                <c:pt idx="125">
                  <c:v>2474128.8566749184</c:v>
                </c:pt>
                <c:pt idx="126">
                  <c:v>2493308.8752797693</c:v>
                </c:pt>
                <c:pt idx="127">
                  <c:v>2513522.293706947</c:v>
                </c:pt>
                <c:pt idx="128">
                  <c:v>2526088.0381829347</c:v>
                </c:pt>
                <c:pt idx="129">
                  <c:v>2526663.3105569622</c:v>
                </c:pt>
                <c:pt idx="130">
                  <c:v>2532592.1682200073</c:v>
                </c:pt>
                <c:pt idx="131">
                  <c:v>2522167.4042034447</c:v>
                </c:pt>
                <c:pt idx="132">
                  <c:v>2508390.2777514039</c:v>
                </c:pt>
                <c:pt idx="133">
                  <c:v>2486899.9005529308</c:v>
                </c:pt>
                <c:pt idx="134">
                  <c:v>2466347.9498909814</c:v>
                </c:pt>
                <c:pt idx="135">
                  <c:v>2420675.3755649342</c:v>
                </c:pt>
                <c:pt idx="136">
                  <c:v>2384558.9860226503</c:v>
                </c:pt>
                <c:pt idx="137">
                  <c:v>2331926.1634484786</c:v>
                </c:pt>
                <c:pt idx="138">
                  <c:v>2280091.5687486157</c:v>
                </c:pt>
                <c:pt idx="139">
                  <c:v>2207316.3371893354</c:v>
                </c:pt>
                <c:pt idx="140">
                  <c:v>2139582.6358307814</c:v>
                </c:pt>
                <c:pt idx="141">
                  <c:v>2055140.2935995632</c:v>
                </c:pt>
                <c:pt idx="142">
                  <c:v>1975624.1568619628</c:v>
                </c:pt>
                <c:pt idx="143">
                  <c:v>1874938.9951238229</c:v>
                </c:pt>
                <c:pt idx="144">
                  <c:v>1774712.8709387509</c:v>
                </c:pt>
                <c:pt idx="145">
                  <c:v>1666194.611212031</c:v>
                </c:pt>
                <c:pt idx="146">
                  <c:v>1553647.8696868443</c:v>
                </c:pt>
                <c:pt idx="147">
                  <c:v>1428316.9507214618</c:v>
                </c:pt>
                <c:pt idx="148">
                  <c:v>1311811.8267305677</c:v>
                </c:pt>
                <c:pt idx="149">
                  <c:v>1169338.1032927022</c:v>
                </c:pt>
                <c:pt idx="150">
                  <c:v>1044194.8696330558</c:v>
                </c:pt>
                <c:pt idx="151">
                  <c:v>892902.13502904272</c:v>
                </c:pt>
                <c:pt idx="152">
                  <c:v>758754.46616709651</c:v>
                </c:pt>
                <c:pt idx="153">
                  <c:v>602605.62539850874</c:v>
                </c:pt>
                <c:pt idx="154">
                  <c:v>459069.10564073804</c:v>
                </c:pt>
                <c:pt idx="155">
                  <c:v>302011.23483279301</c:v>
                </c:pt>
                <c:pt idx="156">
                  <c:v>157364.43211696297</c:v>
                </c:pt>
                <c:pt idx="157">
                  <c:v>-5343.250192347914</c:v>
                </c:pt>
                <c:pt idx="158">
                  <c:v>-155841.11732370313</c:v>
                </c:pt>
                <c:pt idx="159">
                  <c:v>-307250.27576771588</c:v>
                </c:pt>
                <c:pt idx="160">
                  <c:v>-455331.94572723005</c:v>
                </c:pt>
                <c:pt idx="161">
                  <c:v>-608862.17426693114</c:v>
                </c:pt>
                <c:pt idx="162">
                  <c:v>-754923.36908862041</c:v>
                </c:pt>
                <c:pt idx="163">
                  <c:v>-893615.02601520368</c:v>
                </c:pt>
                <c:pt idx="164">
                  <c:v>-1029370.3939595672</c:v>
                </c:pt>
                <c:pt idx="165">
                  <c:v>-1166618.199282214</c:v>
                </c:pt>
                <c:pt idx="166">
                  <c:v>-1292431.8046132147</c:v>
                </c:pt>
                <c:pt idx="167">
                  <c:v>-1411237.675057112</c:v>
                </c:pt>
                <c:pt idx="168">
                  <c:v>-1518778.9406654406</c:v>
                </c:pt>
                <c:pt idx="169">
                  <c:v>-1632485.5870521255</c:v>
                </c:pt>
                <c:pt idx="170">
                  <c:v>-1726398.0598324318</c:v>
                </c:pt>
                <c:pt idx="171">
                  <c:v>-1813603.5464755008</c:v>
                </c:pt>
                <c:pt idx="172">
                  <c:v>-1889824.8256082572</c:v>
                </c:pt>
                <c:pt idx="173">
                  <c:v>-1963794.9801873215</c:v>
                </c:pt>
                <c:pt idx="174">
                  <c:v>-2035563.758127037</c:v>
                </c:pt>
                <c:pt idx="175">
                  <c:v>-2040104.5118087735</c:v>
                </c:pt>
                <c:pt idx="176">
                  <c:v>-2116287.2863663533</c:v>
                </c:pt>
                <c:pt idx="177">
                  <c:v>-2151325.9608200327</c:v>
                </c:pt>
                <c:pt idx="178">
                  <c:v>-2101883.0043732473</c:v>
                </c:pt>
                <c:pt idx="179">
                  <c:v>-2184894.8105797134</c:v>
                </c:pt>
                <c:pt idx="180">
                  <c:v>-2183424.9858881906</c:v>
                </c:pt>
                <c:pt idx="181">
                  <c:v>-2054135.9994946835</c:v>
                </c:pt>
                <c:pt idx="182">
                  <c:v>-2144089.9007920991</c:v>
                </c:pt>
                <c:pt idx="183">
                  <c:v>-2075788.8730053776</c:v>
                </c:pt>
                <c:pt idx="184">
                  <c:v>-1996779.5125002102</c:v>
                </c:pt>
                <c:pt idx="185">
                  <c:v>-1950406.133881093</c:v>
                </c:pt>
                <c:pt idx="186">
                  <c:v>-1875887.6531332396</c:v>
                </c:pt>
                <c:pt idx="187">
                  <c:v>-1803562.6030772254</c:v>
                </c:pt>
                <c:pt idx="188">
                  <c:v>-1707356.1046406119</c:v>
                </c:pt>
                <c:pt idx="189">
                  <c:v>-1613252.5861487905</c:v>
                </c:pt>
                <c:pt idx="190">
                  <c:v>-1503840.1521453392</c:v>
                </c:pt>
                <c:pt idx="191">
                  <c:v>-1387736.5608760528</c:v>
                </c:pt>
                <c:pt idx="192">
                  <c:v>-1269212.2499002973</c:v>
                </c:pt>
                <c:pt idx="193">
                  <c:v>-1139518.3073751894</c:v>
                </c:pt>
                <c:pt idx="194">
                  <c:v>-1002918.3870571207</c:v>
                </c:pt>
                <c:pt idx="195">
                  <c:v>-868007.63450017176</c:v>
                </c:pt>
                <c:pt idx="196">
                  <c:v>-721685.29463916295</c:v>
                </c:pt>
                <c:pt idx="197">
                  <c:v>-572541.99050304224</c:v>
                </c:pt>
                <c:pt idx="198">
                  <c:v>-424823.28568079113</c:v>
                </c:pt>
                <c:pt idx="199">
                  <c:v>-274095.93127149972</c:v>
                </c:pt>
                <c:pt idx="200">
                  <c:v>-111588.40275295288</c:v>
                </c:pt>
                <c:pt idx="201">
                  <c:v>32428.605109606171</c:v>
                </c:pt>
                <c:pt idx="202">
                  <c:v>197103.59123694757</c:v>
                </c:pt>
                <c:pt idx="203">
                  <c:v>347825.32397748111</c:v>
                </c:pt>
                <c:pt idx="204">
                  <c:v>502053.18543197634</c:v>
                </c:pt>
                <c:pt idx="205">
                  <c:v>655548.3958086432</c:v>
                </c:pt>
                <c:pt idx="206">
                  <c:v>799736.16096645105</c:v>
                </c:pt>
                <c:pt idx="207">
                  <c:v>952071.34047112812</c:v>
                </c:pt>
                <c:pt idx="208">
                  <c:v>1086621.5151704769</c:v>
                </c:pt>
                <c:pt idx="209">
                  <c:v>1229518.0958682888</c:v>
                </c:pt>
                <c:pt idx="210">
                  <c:v>1359162.4164936736</c:v>
                </c:pt>
                <c:pt idx="211">
                  <c:v>1493004.8140740166</c:v>
                </c:pt>
                <c:pt idx="212">
                  <c:v>1605106.0856524953</c:v>
                </c:pt>
                <c:pt idx="213">
                  <c:v>1725926.8725733894</c:v>
                </c:pt>
                <c:pt idx="214">
                  <c:v>1838195.4780445546</c:v>
                </c:pt>
                <c:pt idx="215">
                  <c:v>1937659.5546517421</c:v>
                </c:pt>
                <c:pt idx="216">
                  <c:v>2033077.0593165858</c:v>
                </c:pt>
                <c:pt idx="217">
                  <c:v>2120184.3382843444</c:v>
                </c:pt>
                <c:pt idx="218">
                  <c:v>2199053.7521552965</c:v>
                </c:pt>
                <c:pt idx="219">
                  <c:v>2278429.6902286178</c:v>
                </c:pt>
                <c:pt idx="220">
                  <c:v>2341022.3655612683</c:v>
                </c:pt>
                <c:pt idx="221">
                  <c:v>2399909.9205275369</c:v>
                </c:pt>
                <c:pt idx="222">
                  <c:v>2446470.0743449377</c:v>
                </c:pt>
                <c:pt idx="223">
                  <c:v>2493769.663045411</c:v>
                </c:pt>
                <c:pt idx="224">
                  <c:v>2524500.8095364678</c:v>
                </c:pt>
                <c:pt idx="225">
                  <c:v>2560400.1172797708</c:v>
                </c:pt>
                <c:pt idx="226">
                  <c:v>2571135.8372529726</c:v>
                </c:pt>
                <c:pt idx="227">
                  <c:v>2591452.6159642199</c:v>
                </c:pt>
                <c:pt idx="228">
                  <c:v>2595345.6736659901</c:v>
                </c:pt>
                <c:pt idx="229">
                  <c:v>2600197.5093218745</c:v>
                </c:pt>
                <c:pt idx="230">
                  <c:v>2584337.096262767</c:v>
                </c:pt>
                <c:pt idx="231">
                  <c:v>2578152.7152303979</c:v>
                </c:pt>
                <c:pt idx="232">
                  <c:v>2559962.0332118683</c:v>
                </c:pt>
                <c:pt idx="233">
                  <c:v>2538455.1690551103</c:v>
                </c:pt>
                <c:pt idx="234">
                  <c:v>2500624.0797142587</c:v>
                </c:pt>
                <c:pt idx="235">
                  <c:v>2476841.2170480816</c:v>
                </c:pt>
                <c:pt idx="236">
                  <c:v>2432395.8535803272</c:v>
                </c:pt>
                <c:pt idx="237">
                  <c:v>2393319.9042836241</c:v>
                </c:pt>
                <c:pt idx="238">
                  <c:v>2346589.4972306937</c:v>
                </c:pt>
                <c:pt idx="239">
                  <c:v>2296536.1242355285</c:v>
                </c:pt>
                <c:pt idx="240">
                  <c:v>2243148.478948453</c:v>
                </c:pt>
                <c:pt idx="241">
                  <c:v>2186412.9937629015</c:v>
                </c:pt>
                <c:pt idx="242">
                  <c:v>2130652.1154110199</c:v>
                </c:pt>
                <c:pt idx="243">
                  <c:v>2071509.4781267005</c:v>
                </c:pt>
                <c:pt idx="244">
                  <c:v>2008966.9917614213</c:v>
                </c:pt>
                <c:pt idx="245">
                  <c:v>1943004.3048932578</c:v>
                </c:pt>
                <c:pt idx="246">
                  <c:v>1883576.8387563108</c:v>
                </c:pt>
                <c:pt idx="247">
                  <c:v>1815909.5822954716</c:v>
                </c:pt>
                <c:pt idx="248">
                  <c:v>1751260.1178082668</c:v>
                </c:pt>
                <c:pt idx="249">
                  <c:v>1684395.8315828075</c:v>
                </c:pt>
                <c:pt idx="250">
                  <c:v>1618761.7917756215</c:v>
                </c:pt>
                <c:pt idx="251">
                  <c:v>1553029.3804770508</c:v>
                </c:pt>
                <c:pt idx="252">
                  <c:v>1488039.3437117648</c:v>
                </c:pt>
                <c:pt idx="253">
                  <c:v>1423330.4925662815</c:v>
                </c:pt>
                <c:pt idx="254">
                  <c:v>1358875.4656885178</c:v>
                </c:pt>
                <c:pt idx="255">
                  <c:v>1295948.1582850479</c:v>
                </c:pt>
                <c:pt idx="256">
                  <c:v>1234520.7567499839</c:v>
                </c:pt>
                <c:pt idx="257">
                  <c:v>1173698.2446078029</c:v>
                </c:pt>
                <c:pt idx="258">
                  <c:v>1114321.3678837158</c:v>
                </c:pt>
                <c:pt idx="259">
                  <c:v>1057230.8726032947</c:v>
                </c:pt>
                <c:pt idx="260">
                  <c:v>1000664.9916748214</c:v>
                </c:pt>
                <c:pt idx="261">
                  <c:v>946333.48300825362</c:v>
                </c:pt>
                <c:pt idx="262">
                  <c:v>893343.13914341026</c:v>
                </c:pt>
                <c:pt idx="263">
                  <c:v>842970.79493571003</c:v>
                </c:pt>
                <c:pt idx="264">
                  <c:v>793890.772124468</c:v>
                </c:pt>
                <c:pt idx="265">
                  <c:v>746080.0057681778</c:v>
                </c:pt>
                <c:pt idx="266">
                  <c:v>812744.87679259118</c:v>
                </c:pt>
                <c:pt idx="267">
                  <c:v>235098.81928649955</c:v>
                </c:pt>
                <c:pt idx="268">
                  <c:v>915513.00239967753</c:v>
                </c:pt>
                <c:pt idx="269">
                  <c:v>911442.7186339132</c:v>
                </c:pt>
                <c:pt idx="270">
                  <c:v>40169.565146652407</c:v>
                </c:pt>
                <c:pt idx="271">
                  <c:v>904658.91235773824</c:v>
                </c:pt>
                <c:pt idx="272">
                  <c:v>33838.012622197435</c:v>
                </c:pt>
                <c:pt idx="273">
                  <c:v>898779.61358502263</c:v>
                </c:pt>
                <c:pt idx="274">
                  <c:v>-58354.544746064246</c:v>
                </c:pt>
                <c:pt idx="275">
                  <c:v>590125.5291001898</c:v>
                </c:pt>
                <c:pt idx="276">
                  <c:v>327522.49792426801</c:v>
                </c:pt>
                <c:pt idx="277">
                  <c:v>325509.96872901829</c:v>
                </c:pt>
                <c:pt idx="278">
                  <c:v>323655.72834684735</c:v>
                </c:pt>
                <c:pt idx="279">
                  <c:v>278577.02060414478</c:v>
                </c:pt>
                <c:pt idx="280">
                  <c:v>233656.60167454669</c:v>
                </c:pt>
                <c:pt idx="281">
                  <c:v>232254.61504412803</c:v>
                </c:pt>
                <c:pt idx="282">
                  <c:v>230965.69185165234</c:v>
                </c:pt>
                <c:pt idx="283">
                  <c:v>186407.07592344776</c:v>
                </c:pt>
                <c:pt idx="284">
                  <c:v>228727.03578051677</c:v>
                </c:pt>
                <c:pt idx="285">
                  <c:v>97606.421693260709</c:v>
                </c:pt>
                <c:pt idx="286">
                  <c:v>183512.65191227751</c:v>
                </c:pt>
                <c:pt idx="287">
                  <c:v>182698.59515912848</c:v>
                </c:pt>
                <c:pt idx="288">
                  <c:v>95209.476809014101</c:v>
                </c:pt>
                <c:pt idx="289">
                  <c:v>94576.321556566676</c:v>
                </c:pt>
                <c:pt idx="290">
                  <c:v>137371.14785295917</c:v>
                </c:pt>
                <c:pt idx="291">
                  <c:v>93445.687177205225</c:v>
                </c:pt>
                <c:pt idx="292">
                  <c:v>49588.064564197062</c:v>
                </c:pt>
                <c:pt idx="293">
                  <c:v>135923.93584738128</c:v>
                </c:pt>
                <c:pt idx="294">
                  <c:v>48751.395123471244</c:v>
                </c:pt>
                <c:pt idx="295">
                  <c:v>74441.858513861211</c:v>
                </c:pt>
                <c:pt idx="296">
                  <c:v>56772.178418175557</c:v>
                </c:pt>
                <c:pt idx="297">
                  <c:v>56491.781092092315</c:v>
                </c:pt>
                <c:pt idx="298">
                  <c:v>51900.243373747937</c:v>
                </c:pt>
                <c:pt idx="299">
                  <c:v>42997.565263142824</c:v>
                </c:pt>
                <c:pt idx="300">
                  <c:v>42796.312343614714</c:v>
                </c:pt>
                <c:pt idx="301">
                  <c:v>33938.859608184182</c:v>
                </c:pt>
                <c:pt idx="302">
                  <c:v>38116.585143681106</c:v>
                </c:pt>
                <c:pt idx="303">
                  <c:v>29295.312708388221</c:v>
                </c:pt>
                <c:pt idx="304">
                  <c:v>24830.406040534301</c:v>
                </c:pt>
                <c:pt idx="305">
                  <c:v>-1229044.3070376832</c:v>
                </c:pt>
                <c:pt idx="306">
                  <c:v>1430216.8827500271</c:v>
                </c:pt>
                <c:pt idx="307">
                  <c:v>2180.2503099871337</c:v>
                </c:pt>
                <c:pt idx="308">
                  <c:v>2180.2503061666889</c:v>
                </c:pt>
                <c:pt idx="309">
                  <c:v>2180.2503936105813</c:v>
                </c:pt>
                <c:pt idx="310">
                  <c:v>2180.2505679782757</c:v>
                </c:pt>
                <c:pt idx="311">
                  <c:v>2180.2506124012157</c:v>
                </c:pt>
                <c:pt idx="312">
                  <c:v>2180.2508740319013</c:v>
                </c:pt>
                <c:pt idx="313">
                  <c:v>2180.2509624481399</c:v>
                </c:pt>
                <c:pt idx="314">
                  <c:v>2180.251311613169</c:v>
                </c:pt>
                <c:pt idx="315">
                  <c:v>2180.2515745101655</c:v>
                </c:pt>
                <c:pt idx="316">
                  <c:v>2180.2517513200296</c:v>
                </c:pt>
                <c:pt idx="317">
                  <c:v>2180.253013512855</c:v>
                </c:pt>
                <c:pt idx="318">
                  <c:v>2180.2526280654538</c:v>
                </c:pt>
                <c:pt idx="319">
                  <c:v>2180.253936105818</c:v>
                </c:pt>
                <c:pt idx="320">
                  <c:v>2180.2543778478207</c:v>
                </c:pt>
                <c:pt idx="321">
                  <c:v>2180.2561231076502</c:v>
                </c:pt>
                <c:pt idx="322">
                  <c:v>2180.2570029736248</c:v>
                </c:pt>
                <c:pt idx="323">
                  <c:v>2180.2591874880604</c:v>
                </c:pt>
                <c:pt idx="324">
                  <c:v>2180.260507965404</c:v>
                </c:pt>
                <c:pt idx="325">
                  <c:v>2180.2635685016576</c:v>
                </c:pt>
                <c:pt idx="326">
                  <c:v>2180.2679359476419</c:v>
                </c:pt>
                <c:pt idx="327">
                  <c:v>2180.2671044728186</c:v>
                </c:pt>
                <c:pt idx="328">
                  <c:v>2180.2762603031169</c:v>
                </c:pt>
                <c:pt idx="329">
                  <c:v>2180.2849911248027</c:v>
                </c:pt>
                <c:pt idx="330">
                  <c:v>2180.2807206872476</c:v>
                </c:pt>
                <c:pt idx="331">
                  <c:v>2180.3024979935476</c:v>
                </c:pt>
                <c:pt idx="332">
                  <c:v>2180.3025997506415</c:v>
                </c:pt>
                <c:pt idx="333">
                  <c:v>2180.3200817454299</c:v>
                </c:pt>
                <c:pt idx="334">
                  <c:v>2180.3332525998267</c:v>
                </c:pt>
                <c:pt idx="335">
                  <c:v>2180.3551361857581</c:v>
                </c:pt>
                <c:pt idx="336">
                  <c:v>2180.3727244601782</c:v>
                </c:pt>
                <c:pt idx="337">
                  <c:v>2180.4077201075183</c:v>
                </c:pt>
                <c:pt idx="338">
                  <c:v>2180.4167494166795</c:v>
                </c:pt>
                <c:pt idx="339">
                  <c:v>2180.5126256438634</c:v>
                </c:pt>
                <c:pt idx="340">
                  <c:v>2180.4697629795041</c:v>
                </c:pt>
                <c:pt idx="341">
                  <c:v>2180.6439497721385</c:v>
                </c:pt>
                <c:pt idx="342">
                  <c:v>2180.6013358473433</c:v>
                </c:pt>
                <c:pt idx="343">
                  <c:v>2180.7758392176042</c:v>
                </c:pt>
                <c:pt idx="344">
                  <c:v>2180.7769924646709</c:v>
                </c:pt>
                <c:pt idx="345">
                  <c:v>2180.9953308448571</c:v>
                </c:pt>
                <c:pt idx="346">
                  <c:v>2181.0837923087738</c:v>
                </c:pt>
                <c:pt idx="347">
                  <c:v>2181.3027864569003</c:v>
                </c:pt>
                <c:pt idx="348">
                  <c:v>2181.4788274899165</c:v>
                </c:pt>
                <c:pt idx="349">
                  <c:v>2181.7855594959569</c:v>
                </c:pt>
                <c:pt idx="350">
                  <c:v>2182.0929246572496</c:v>
                </c:pt>
                <c:pt idx="351">
                  <c:v>2182.0106364570443</c:v>
                </c:pt>
                <c:pt idx="352">
                  <c:v>2182.8837186255382</c:v>
                </c:pt>
                <c:pt idx="353">
                  <c:v>2183.7577053015357</c:v>
                </c:pt>
                <c:pt idx="354">
                  <c:v>2183.3315660535791</c:v>
                </c:pt>
                <c:pt idx="355">
                  <c:v>2185.0763736293125</c:v>
                </c:pt>
                <c:pt idx="356">
                  <c:v>2185.0874538462308</c:v>
                </c:pt>
                <c:pt idx="357">
                  <c:v>2186.8363317057292</c:v>
                </c:pt>
                <c:pt idx="358">
                  <c:v>2187.286214275653</c:v>
                </c:pt>
                <c:pt idx="359">
                  <c:v>1872.3468513661701</c:v>
                </c:pt>
                <c:pt idx="360">
                  <c:v>2180.3895203809438</c:v>
                </c:pt>
              </c:numCache>
            </c:numRef>
          </c:yVal>
          <c:smooth val="1"/>
          <c:extLst>
            <c:ext xmlns:c16="http://schemas.microsoft.com/office/drawing/2014/chart" uri="{C3380CC4-5D6E-409C-BE32-E72D297353CC}">
              <c16:uniqueId val="{00000004-C67A-4CE0-B795-AA438BC4B67E}"/>
            </c:ext>
          </c:extLst>
        </c:ser>
        <c:ser>
          <c:idx val="5"/>
          <c:order val="5"/>
          <c:tx>
            <c:v>Inertia Force at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Stiff)'!$AE$3:$AE$363</c:f>
              <c:numCache>
                <c:formatCode>0.00E+00</c:formatCode>
                <c:ptCount val="361"/>
                <c:pt idx="0">
                  <c:v>2197.9069999086087</c:v>
                </c:pt>
                <c:pt idx="1">
                  <c:v>2202.9377079436927</c:v>
                </c:pt>
                <c:pt idx="2">
                  <c:v>2199.2287838866896</c:v>
                </c:pt>
                <c:pt idx="3">
                  <c:v>2218.0176211976463</c:v>
                </c:pt>
                <c:pt idx="4">
                  <c:v>2205.5776578698401</c:v>
                </c:pt>
                <c:pt idx="5">
                  <c:v>2230.6339634886335</c:v>
                </c:pt>
                <c:pt idx="6">
                  <c:v>2224.463729737422</c:v>
                </c:pt>
                <c:pt idx="7">
                  <c:v>2230.8058199142961</c:v>
                </c:pt>
                <c:pt idx="8">
                  <c:v>2255.9050896395056</c:v>
                </c:pt>
                <c:pt idx="9">
                  <c:v>2256.033981958753</c:v>
                </c:pt>
                <c:pt idx="10">
                  <c:v>2268.6842432811213</c:v>
                </c:pt>
                <c:pt idx="11">
                  <c:v>2287.608756717601</c:v>
                </c:pt>
                <c:pt idx="12">
                  <c:v>2312.8120448057107</c:v>
                </c:pt>
                <c:pt idx="13">
                  <c:v>2338.0537744627209</c:v>
                </c:pt>
                <c:pt idx="14">
                  <c:v>2319.6131725406053</c:v>
                </c:pt>
                <c:pt idx="15">
                  <c:v>2369.9473881165532</c:v>
                </c:pt>
                <c:pt idx="16">
                  <c:v>2495.2967542732727</c:v>
                </c:pt>
                <c:pt idx="17">
                  <c:v>2370.8292829324564</c:v>
                </c:pt>
                <c:pt idx="18">
                  <c:v>2558.8307194799577</c:v>
                </c:pt>
                <c:pt idx="19">
                  <c:v>2497.0153185299027</c:v>
                </c:pt>
                <c:pt idx="20">
                  <c:v>2622.7491003756259</c:v>
                </c:pt>
                <c:pt idx="21">
                  <c:v>2686.1247767691893</c:v>
                </c:pt>
                <c:pt idx="22">
                  <c:v>2749.6587419758662</c:v>
                </c:pt>
                <c:pt idx="23">
                  <c:v>2813.3736086832532</c:v>
                </c:pt>
                <c:pt idx="24">
                  <c:v>3002.2343273590632</c:v>
                </c:pt>
                <c:pt idx="25">
                  <c:v>3066.3788351306112</c:v>
                </c:pt>
                <c:pt idx="26">
                  <c:v>3130.8173078407708</c:v>
                </c:pt>
                <c:pt idx="27">
                  <c:v>3445.4570337374912</c:v>
                </c:pt>
                <c:pt idx="28">
                  <c:v>3697.964781057879</c:v>
                </c:pt>
                <c:pt idx="29">
                  <c:v>3451.1554310095075</c:v>
                </c:pt>
                <c:pt idx="30">
                  <c:v>4079.4851499242459</c:v>
                </c:pt>
                <c:pt idx="31">
                  <c:v>4083.555433689904</c:v>
                </c:pt>
                <c:pt idx="32">
                  <c:v>4713.0157869840432</c:v>
                </c:pt>
                <c:pt idx="33">
                  <c:v>4718.4428320050665</c:v>
                </c:pt>
                <c:pt idx="34">
                  <c:v>5349.4860734300983</c:v>
                </c:pt>
                <c:pt idx="35">
                  <c:v>5356.7221334582318</c:v>
                </c:pt>
                <c:pt idx="36">
                  <c:v>6614.5122056669825</c:v>
                </c:pt>
                <c:pt idx="37">
                  <c:v>6624.0095344536458</c:v>
                </c:pt>
                <c:pt idx="38">
                  <c:v>7259.8014402721728</c:v>
                </c:pt>
                <c:pt idx="39">
                  <c:v>7897.1762342218462</c:v>
                </c:pt>
                <c:pt idx="40">
                  <c:v>8536.3600431785417</c:v>
                </c:pt>
                <c:pt idx="41">
                  <c:v>10427.002371819523</c:v>
                </c:pt>
                <c:pt idx="42">
                  <c:v>10445.770902517123</c:v>
                </c:pt>
                <c:pt idx="43">
                  <c:v>11716.902460402358</c:v>
                </c:pt>
                <c:pt idx="44">
                  <c:v>14240.397045475374</c:v>
                </c:pt>
                <c:pt idx="45">
                  <c:v>13019.013400283127</c:v>
                </c:pt>
                <c:pt idx="46">
                  <c:v>14925.484610233731</c:v>
                </c:pt>
                <c:pt idx="47">
                  <c:v>21208.781799381584</c:v>
                </c:pt>
                <c:pt idx="48">
                  <c:v>15002.367748031833</c:v>
                </c:pt>
                <c:pt idx="49">
                  <c:v>27544.088169980216</c:v>
                </c:pt>
                <c:pt idx="50">
                  <c:v>21348.980462422656</c:v>
                </c:pt>
                <c:pt idx="51">
                  <c:v>27657.151607916534</c:v>
                </c:pt>
                <c:pt idx="52">
                  <c:v>27724.989670678704</c:v>
                </c:pt>
                <c:pt idx="53">
                  <c:v>40296.106586491005</c:v>
                </c:pt>
                <c:pt idx="54">
                  <c:v>27887.801021306637</c:v>
                </c:pt>
                <c:pt idx="55">
                  <c:v>46728.647513713688</c:v>
                </c:pt>
                <c:pt idx="56">
                  <c:v>46837.188414134725</c:v>
                </c:pt>
                <c:pt idx="57">
                  <c:v>46961.558195862512</c:v>
                </c:pt>
                <c:pt idx="58">
                  <c:v>53348.873747912352</c:v>
                </c:pt>
                <c:pt idx="59">
                  <c:v>65999.135070280769</c:v>
                </c:pt>
                <c:pt idx="60">
                  <c:v>66173.252764702338</c:v>
                </c:pt>
                <c:pt idx="61">
                  <c:v>78864.216924726716</c:v>
                </c:pt>
                <c:pt idx="62">
                  <c:v>97824.910661345828</c:v>
                </c:pt>
                <c:pt idx="63">
                  <c:v>41847.336954984246</c:v>
                </c:pt>
                <c:pt idx="64">
                  <c:v>129587.37072716879</c:v>
                </c:pt>
                <c:pt idx="65">
                  <c:v>129881.33566579896</c:v>
                </c:pt>
                <c:pt idx="66">
                  <c:v>130220.52597961998</c:v>
                </c:pt>
                <c:pt idx="67">
                  <c:v>68133.772778520055</c:v>
                </c:pt>
                <c:pt idx="68">
                  <c:v>193505.75162283596</c:v>
                </c:pt>
                <c:pt idx="69">
                  <c:v>193958.00537457486</c:v>
                </c:pt>
                <c:pt idx="70">
                  <c:v>132006.92829901149</c:v>
                </c:pt>
                <c:pt idx="71">
                  <c:v>195066.02706636151</c:v>
                </c:pt>
                <c:pt idx="72">
                  <c:v>195699.18231879876</c:v>
                </c:pt>
                <c:pt idx="73">
                  <c:v>258871.3445240829</c:v>
                </c:pt>
                <c:pt idx="74">
                  <c:v>259640.17590206486</c:v>
                </c:pt>
                <c:pt idx="75">
                  <c:v>260499.45803035874</c:v>
                </c:pt>
                <c:pt idx="76">
                  <c:v>278753.70469159336</c:v>
                </c:pt>
                <c:pt idx="77">
                  <c:v>336955.00785502075</c:v>
                </c:pt>
                <c:pt idx="78">
                  <c:v>349961.42803797015</c:v>
                </c:pt>
                <c:pt idx="79">
                  <c:v>379202.81486850273</c:v>
                </c:pt>
                <c:pt idx="80">
                  <c:v>410315.0959125511</c:v>
                </c:pt>
                <c:pt idx="81">
                  <c:v>443558.28632971703</c:v>
                </c:pt>
                <c:pt idx="82">
                  <c:v>478818.20742150838</c:v>
                </c:pt>
                <c:pt idx="83">
                  <c:v>516606.11578435905</c:v>
                </c:pt>
                <c:pt idx="84">
                  <c:v>555497.34015967592</c:v>
                </c:pt>
                <c:pt idx="85">
                  <c:v>598316.10805562197</c:v>
                </c:pt>
                <c:pt idx="86">
                  <c:v>642514.46564602526</c:v>
                </c:pt>
                <c:pt idx="87">
                  <c:v>688794.31664828106</c:v>
                </c:pt>
                <c:pt idx="88">
                  <c:v>738420.23494091874</c:v>
                </c:pt>
                <c:pt idx="89">
                  <c:v>790158.62602739409</c:v>
                </c:pt>
                <c:pt idx="90">
                  <c:v>844026.44942345296</c:v>
                </c:pt>
                <c:pt idx="91">
                  <c:v>901290.76640329743</c:v>
                </c:pt>
                <c:pt idx="92">
                  <c:v>960095.7581769824</c:v>
                </c:pt>
                <c:pt idx="93">
                  <c:v>1021710.2950335684</c:v>
                </c:pt>
                <c:pt idx="94">
                  <c:v>1086778.9878275101</c:v>
                </c:pt>
                <c:pt idx="95">
                  <c:v>1152823.7934751566</c:v>
                </c:pt>
                <c:pt idx="96">
                  <c:v>1222365.4930395505</c:v>
                </c:pt>
                <c:pt idx="97">
                  <c:v>1294176.8235764392</c:v>
                </c:pt>
                <c:pt idx="98">
                  <c:v>1367031.6527764886</c:v>
                </c:pt>
                <c:pt idx="99">
                  <c:v>1444077.5085327574</c:v>
                </c:pt>
                <c:pt idx="100">
                  <c:v>1520965.6045988461</c:v>
                </c:pt>
                <c:pt idx="101">
                  <c:v>1601469.7634452111</c:v>
                </c:pt>
                <c:pt idx="102">
                  <c:v>1683741.1762148186</c:v>
                </c:pt>
                <c:pt idx="103">
                  <c:v>1765932.1646861658</c:v>
                </c:pt>
                <c:pt idx="104">
                  <c:v>1850568.4847122454</c:v>
                </c:pt>
                <c:pt idx="105">
                  <c:v>1937052.1075763321</c:v>
                </c:pt>
                <c:pt idx="106">
                  <c:v>2022286.8361851871</c:v>
                </c:pt>
                <c:pt idx="107">
                  <c:v>2110673.4659674419</c:v>
                </c:pt>
                <c:pt idx="108">
                  <c:v>2197241.438636444</c:v>
                </c:pt>
                <c:pt idx="109">
                  <c:v>2284517.6406808281</c:v>
                </c:pt>
                <c:pt idx="110">
                  <c:v>2371904.4956366937</c:v>
                </c:pt>
                <c:pt idx="111">
                  <c:v>2456305.5802844814</c:v>
                </c:pt>
                <c:pt idx="112">
                  <c:v>2548992.6141230576</c:v>
                </c:pt>
                <c:pt idx="113">
                  <c:v>2621254.4117990951</c:v>
                </c:pt>
                <c:pt idx="114">
                  <c:v>2706228.9586844598</c:v>
                </c:pt>
                <c:pt idx="115">
                  <c:v>2792067.3102361048</c:v>
                </c:pt>
                <c:pt idx="116">
                  <c:v>2866300.1066321721</c:v>
                </c:pt>
                <c:pt idx="117">
                  <c:v>2928952.2218273729</c:v>
                </c:pt>
                <c:pt idx="118">
                  <c:v>3011279.5916892416</c:v>
                </c:pt>
                <c:pt idx="119">
                  <c:v>3075815.3437595726</c:v>
                </c:pt>
                <c:pt idx="120">
                  <c:v>3122582.090732343</c:v>
                </c:pt>
                <c:pt idx="121">
                  <c:v>3195325.4797067093</c:v>
                </c:pt>
                <c:pt idx="122">
                  <c:v>3225336.2699815203</c:v>
                </c:pt>
                <c:pt idx="123">
                  <c:v>3287597.9543726542</c:v>
                </c:pt>
                <c:pt idx="124">
                  <c:v>3307147.3914851425</c:v>
                </c:pt>
                <c:pt idx="125">
                  <c:v>3346469.3178146817</c:v>
                </c:pt>
                <c:pt idx="126">
                  <c:v>3361831.6538766017</c:v>
                </c:pt>
                <c:pt idx="127">
                  <c:v>3378227.3897606656</c:v>
                </c:pt>
                <c:pt idx="128">
                  <c:v>3383157.769149519</c:v>
                </c:pt>
                <c:pt idx="129">
                  <c:v>3370371.15262256</c:v>
                </c:pt>
                <c:pt idx="130">
                  <c:v>3364846.9626558116</c:v>
                </c:pt>
                <c:pt idx="131">
                  <c:v>3335333.7859222302</c:v>
                </c:pt>
                <c:pt idx="132">
                  <c:v>3300559.4054828854</c:v>
                </c:pt>
                <c:pt idx="133">
                  <c:v>3254254.0917525422</c:v>
                </c:pt>
                <c:pt idx="134">
                  <c:v>3208887.20455945</c:v>
                </c:pt>
                <c:pt idx="135">
                  <c:v>3126946.6460720114</c:v>
                </c:pt>
                <c:pt idx="136">
                  <c:v>3058379.9549124488</c:v>
                </c:pt>
                <c:pt idx="137">
                  <c:v>2965661.4656330463</c:v>
                </c:pt>
                <c:pt idx="138">
                  <c:v>2873741.2042290424</c:v>
                </c:pt>
                <c:pt idx="139">
                  <c:v>2751336.0996072032</c:v>
                </c:pt>
                <c:pt idx="140">
                  <c:v>2635881.3664574651</c:v>
                </c:pt>
                <c:pt idx="141">
                  <c:v>2496082.6273487452</c:v>
                </c:pt>
                <c:pt idx="142">
                  <c:v>2363118.9350048364</c:v>
                </c:pt>
                <c:pt idx="143">
                  <c:v>2199442.0113035133</c:v>
                </c:pt>
                <c:pt idx="144">
                  <c:v>2036224.1251530794</c:v>
                </c:pt>
                <c:pt idx="145">
                  <c:v>1860896.4209195187</c:v>
                </c:pt>
                <c:pt idx="146">
                  <c:v>1679631.3936153897</c:v>
                </c:pt>
                <c:pt idx="147">
                  <c:v>1479855.6650554868</c:v>
                </c:pt>
                <c:pt idx="148">
                  <c:v>1292723.4140140938</c:v>
                </c:pt>
                <c:pt idx="149">
                  <c:v>1068169.5158962086</c:v>
                </c:pt>
                <c:pt idx="150">
                  <c:v>868581.47264149715</c:v>
                </c:pt>
                <c:pt idx="151">
                  <c:v>631390.88081435114</c:v>
                </c:pt>
                <c:pt idx="152">
                  <c:v>418980.71981513477</c:v>
                </c:pt>
                <c:pt idx="153">
                  <c:v>175025.18055113102</c:v>
                </c:pt>
                <c:pt idx="154">
                  <c:v>-50591.513888112502</c:v>
                </c:pt>
                <c:pt idx="155">
                  <c:v>-295456.08319074684</c:v>
                </c:pt>
                <c:pt idx="156">
                  <c:v>-522183.06058696052</c:v>
                </c:pt>
                <c:pt idx="157">
                  <c:v>-774606.2826643337</c:v>
                </c:pt>
                <c:pt idx="158">
                  <c:v>-1009093.165747083</c:v>
                </c:pt>
                <c:pt idx="159">
                  <c:v>-1244491.3401437628</c:v>
                </c:pt>
                <c:pt idx="160">
                  <c:v>-1474653.1847832967</c:v>
                </c:pt>
                <c:pt idx="161">
                  <c:v>-1712172.429275664</c:v>
                </c:pt>
                <c:pt idx="162">
                  <c:v>-1938404.9575065426</c:v>
                </c:pt>
                <c:pt idx="163">
                  <c:v>-2153450.26529775</c:v>
                </c:pt>
                <c:pt idx="164">
                  <c:v>-2363650.4428371787</c:v>
                </c:pt>
                <c:pt idx="165">
                  <c:v>-2575343.0577538004</c:v>
                </c:pt>
                <c:pt idx="166">
                  <c:v>-2769874.9488630174</c:v>
                </c:pt>
                <c:pt idx="167">
                  <c:v>-2953581.4225434698</c:v>
                </c:pt>
                <c:pt idx="168">
                  <c:v>-3120296.7675722321</c:v>
                </c:pt>
                <c:pt idx="169">
                  <c:v>-3295086.3346527223</c:v>
                </c:pt>
                <c:pt idx="170">
                  <c:v>-3440537.5217650565</c:v>
                </c:pt>
                <c:pt idx="171">
                  <c:v>-3575464.0402006707</c:v>
                </c:pt>
                <c:pt idx="172">
                  <c:v>-3693679.8273094883</c:v>
                </c:pt>
                <c:pt idx="173">
                  <c:v>-3807735.6485926937</c:v>
                </c:pt>
                <c:pt idx="174">
                  <c:v>-3917681.2519653565</c:v>
                </c:pt>
                <c:pt idx="175">
                  <c:v>-3929857.3707333189</c:v>
                </c:pt>
                <c:pt idx="176">
                  <c:v>-4044216.9707242106</c:v>
                </c:pt>
                <c:pt idx="177">
                  <c:v>-4098344.0578941819</c:v>
                </c:pt>
                <c:pt idx="178">
                  <c:v>-4029812.6887311046</c:v>
                </c:pt>
                <c:pt idx="179">
                  <c:v>-4151001.3203697922</c:v>
                </c:pt>
                <c:pt idx="180">
                  <c:v>-4149531.4956789948</c:v>
                </c:pt>
                <c:pt idx="181">
                  <c:v>-3962977.2711358839</c:v>
                </c:pt>
                <c:pt idx="182">
                  <c:v>-4091107.9978662482</c:v>
                </c:pt>
                <c:pt idx="183">
                  <c:v>-3990356.668461611</c:v>
                </c:pt>
                <c:pt idx="184">
                  <c:v>-3873170.4825234967</c:v>
                </c:pt>
                <c:pt idx="185">
                  <c:v>-3801982.1673726914</c:v>
                </c:pt>
                <c:pt idx="186">
                  <c:v>-3689286.8611929803</c:v>
                </c:pt>
                <c:pt idx="187">
                  <c:v>-3578784.9857032923</c:v>
                </c:pt>
                <c:pt idx="188">
                  <c:v>-3432948.6142043909</c:v>
                </c:pt>
                <c:pt idx="189">
                  <c:v>-3289215.2226499203</c:v>
                </c:pt>
                <c:pt idx="190">
                  <c:v>-3122537.5504972287</c:v>
                </c:pt>
                <c:pt idx="191">
                  <c:v>-2945351.0385348634</c:v>
                </c:pt>
                <c:pt idx="192">
                  <c:v>-2763834.9655959248</c:v>
                </c:pt>
                <c:pt idx="193">
                  <c:v>-2565422.7372907847</c:v>
                </c:pt>
                <c:pt idx="194">
                  <c:v>-2356286.8486510236</c:v>
                </c:pt>
                <c:pt idx="195">
                  <c:v>-2148840.127771657</c:v>
                </c:pt>
                <c:pt idx="196">
                  <c:v>-1924255.2957724698</c:v>
                </c:pt>
                <c:pt idx="197">
                  <c:v>-1694940.6582287934</c:v>
                </c:pt>
                <c:pt idx="198">
                  <c:v>-1467050.619997171</c:v>
                </c:pt>
                <c:pt idx="199">
                  <c:v>-1234243.0909069518</c:v>
                </c:pt>
                <c:pt idx="200">
                  <c:v>-983928.86389280693</c:v>
                </c:pt>
                <c:pt idx="201">
                  <c:v>-759740.52262160298</c:v>
                </c:pt>
                <c:pt idx="202">
                  <c:v>-505349.99672710756</c:v>
                </c:pt>
                <c:pt idx="203">
                  <c:v>-270639.24803427095</c:v>
                </c:pt>
                <c:pt idx="204">
                  <c:v>-30513.529355916427</c:v>
                </c:pt>
                <c:pt idx="205">
                  <c:v>208879.53824461019</c:v>
                </c:pt>
                <c:pt idx="206">
                  <c:v>435147.47808280122</c:v>
                </c:pt>
                <c:pt idx="207">
                  <c:v>673380.51481188263</c:v>
                </c:pt>
                <c:pt idx="208">
                  <c:v>886193.18164777476</c:v>
                </c:pt>
                <c:pt idx="209">
                  <c:v>1111169.9370265147</c:v>
                </c:pt>
                <c:pt idx="210">
                  <c:v>1317167.9085176131</c:v>
                </c:pt>
                <c:pt idx="211">
                  <c:v>1529272.7982355892</c:v>
                </c:pt>
                <c:pt idx="212">
                  <c:v>1710092.355592465</c:v>
                </c:pt>
                <c:pt idx="213">
                  <c:v>1903449.1108355965</c:v>
                </c:pt>
                <c:pt idx="214">
                  <c:v>2084436.0020871572</c:v>
                </c:pt>
                <c:pt idx="215">
                  <c:v>2246891.8406569823</c:v>
                </c:pt>
                <c:pt idx="216">
                  <c:v>2403392.2660150873</c:v>
                </c:pt>
                <c:pt idx="217">
                  <c:v>2547764.7831322667</c:v>
                </c:pt>
                <c:pt idx="218">
                  <c:v>2680081.7526088008</c:v>
                </c:pt>
                <c:pt idx="219">
                  <c:v>2812905.2462878851</c:v>
                </c:pt>
                <c:pt idx="220">
                  <c:v>2921310.1121404362</c:v>
                </c:pt>
                <c:pt idx="221">
                  <c:v>3024101.016354322</c:v>
                </c:pt>
                <c:pt idx="222">
                  <c:v>3108837.9956046706</c:v>
                </c:pt>
                <c:pt idx="223">
                  <c:v>3194314.4097376373</c:v>
                </c:pt>
                <c:pt idx="224">
                  <c:v>3255587.0165749607</c:v>
                </c:pt>
                <c:pt idx="225">
                  <c:v>3323936.6259363606</c:v>
                </c:pt>
                <c:pt idx="226">
                  <c:v>3355669.5998975923</c:v>
                </c:pt>
                <c:pt idx="227">
                  <c:v>3400801.3151400741</c:v>
                </c:pt>
                <c:pt idx="228">
                  <c:v>3421873.9442865802</c:v>
                </c:pt>
                <c:pt idx="229">
                  <c:v>3443905.3513873811</c:v>
                </c:pt>
                <c:pt idx="230">
                  <c:v>3435680.3034146815</c:v>
                </c:pt>
                <c:pt idx="231">
                  <c:v>3440948.9700122876</c:v>
                </c:pt>
                <c:pt idx="232">
                  <c:v>3428484.8118086094</c:v>
                </c:pt>
                <c:pt idx="233">
                  <c:v>3410795.630195146</c:v>
                </c:pt>
                <c:pt idx="234">
                  <c:v>3369146.8583110906</c:v>
                </c:pt>
                <c:pt idx="235">
                  <c:v>3347272.8369165608</c:v>
                </c:pt>
                <c:pt idx="236">
                  <c:v>3295192.1083622621</c:v>
                </c:pt>
                <c:pt idx="237">
                  <c:v>3250389.6352505265</c:v>
                </c:pt>
                <c:pt idx="238">
                  <c:v>3194115.0218390869</c:v>
                </c:pt>
                <c:pt idx="239">
                  <c:v>3132608.601214854</c:v>
                </c:pt>
                <c:pt idx="240">
                  <c:v>3065859.067025566</c:v>
                </c:pt>
                <c:pt idx="241">
                  <c:v>2993852.8516672896</c:v>
                </c:pt>
                <c:pt idx="242">
                  <c:v>2922821.2431420931</c:v>
                </c:pt>
                <c:pt idx="243">
                  <c:v>2846499.0344128106</c:v>
                </c:pt>
                <c:pt idx="244">
                  <c:v>2764868.1353316032</c:v>
                </c:pt>
                <c:pt idx="245">
                  <c:v>2677908.1944751819</c:v>
                </c:pt>
                <c:pt idx="246">
                  <c:v>2599964.968003192</c:v>
                </c:pt>
                <c:pt idx="247">
                  <c:v>2509773.3845370677</c:v>
                </c:pt>
                <c:pt idx="248">
                  <c:v>2423554.0136803119</c:v>
                </c:pt>
                <c:pt idx="249">
                  <c:v>2333783.632195197</c:v>
                </c:pt>
                <c:pt idx="250">
                  <c:v>2245434.3812553938</c:v>
                </c:pt>
                <c:pt idx="251">
                  <c:v>2156604.99057004</c:v>
                </c:pt>
                <c:pt idx="252">
                  <c:v>2068517.9744178792</c:v>
                </c:pt>
                <c:pt idx="253">
                  <c:v>1980521.2597583709</c:v>
                </c:pt>
                <c:pt idx="254">
                  <c:v>1892587.4852393852</c:v>
                </c:pt>
                <c:pt idx="255">
                  <c:v>1806563.1984490864</c:v>
                </c:pt>
                <c:pt idx="256">
                  <c:v>1722420.5857815188</c:v>
                </c:pt>
                <c:pt idx="257">
                  <c:v>1638882.8625067996</c:v>
                </c:pt>
                <c:pt idx="258">
                  <c:v>1557172.5429044543</c:v>
                </c:pt>
                <c:pt idx="259">
                  <c:v>1478512.1412545266</c:v>
                </c:pt>
                <c:pt idx="260">
                  <c:v>1400376.3539565126</c:v>
                </c:pt>
                <c:pt idx="261">
                  <c:v>1325238.4754290206</c:v>
                </c:pt>
                <c:pt idx="262">
                  <c:v>1251823.529957657</c:v>
                </c:pt>
                <c:pt idx="263">
                  <c:v>1181981.0047791922</c:v>
                </c:pt>
                <c:pt idx="264">
                  <c:v>1113812.5692515557</c:v>
                </c:pt>
                <c:pt idx="265">
                  <c:v>1047295.1584331676</c:v>
                </c:pt>
                <c:pt idx="266">
                  <c:v>1145455.9104396496</c:v>
                </c:pt>
                <c:pt idx="267">
                  <c:v>315651.92094974755</c:v>
                </c:pt>
                <c:pt idx="268">
                  <c:v>1297281.2567279497</c:v>
                </c:pt>
                <c:pt idx="269">
                  <c:v>1293210.9729621625</c:v>
                </c:pt>
                <c:pt idx="270">
                  <c:v>40169.565146652407</c:v>
                </c:pt>
                <c:pt idx="271">
                  <c:v>1286427.1666859931</c:v>
                </c:pt>
                <c:pt idx="272">
                  <c:v>33838.01262219176</c:v>
                </c:pt>
                <c:pt idx="273">
                  <c:v>1280547.867913269</c:v>
                </c:pt>
                <c:pt idx="274">
                  <c:v>-96531.370178886893</c:v>
                </c:pt>
                <c:pt idx="275">
                  <c:v>838274.89441355981</c:v>
                </c:pt>
                <c:pt idx="276">
                  <c:v>461141.38693915022</c:v>
                </c:pt>
                <c:pt idx="277">
                  <c:v>459128.85774390894</c:v>
                </c:pt>
                <c:pt idx="278">
                  <c:v>457274.61736173235</c:v>
                </c:pt>
                <c:pt idx="279">
                  <c:v>393107.49690262123</c:v>
                </c:pt>
                <c:pt idx="280">
                  <c:v>329098.66525661189</c:v>
                </c:pt>
                <c:pt idx="281">
                  <c:v>327696.67862619035</c:v>
                </c:pt>
                <c:pt idx="282">
                  <c:v>326407.75543371466</c:v>
                </c:pt>
                <c:pt idx="283">
                  <c:v>262760.7267890973</c:v>
                </c:pt>
                <c:pt idx="284">
                  <c:v>324169.09936258203</c:v>
                </c:pt>
                <c:pt idx="285">
                  <c:v>135783.24712608478</c:v>
                </c:pt>
                <c:pt idx="286">
                  <c:v>259866.3027779285</c:v>
                </c:pt>
                <c:pt idx="287">
                  <c:v>259052.24602477663</c:v>
                </c:pt>
                <c:pt idx="288">
                  <c:v>133386.30224184101</c:v>
                </c:pt>
                <c:pt idx="289">
                  <c:v>132753.14698939217</c:v>
                </c:pt>
                <c:pt idx="290">
                  <c:v>194636.386002196</c:v>
                </c:pt>
                <c:pt idx="291">
                  <c:v>131622.51261003216</c:v>
                </c:pt>
                <c:pt idx="292">
                  <c:v>68676.477280606967</c:v>
                </c:pt>
                <c:pt idx="293">
                  <c:v>193189.173996622</c:v>
                </c:pt>
                <c:pt idx="294">
                  <c:v>67839.807839882924</c:v>
                </c:pt>
                <c:pt idx="295">
                  <c:v>104983.31886012061</c:v>
                </c:pt>
                <c:pt idx="296">
                  <c:v>79678.273677870995</c:v>
                </c:pt>
                <c:pt idx="297">
                  <c:v>79397.876351787403</c:v>
                </c:pt>
                <c:pt idx="298">
                  <c:v>72897.497361801681</c:v>
                </c:pt>
                <c:pt idx="299">
                  <c:v>60177.136707914404</c:v>
                </c:pt>
                <c:pt idx="300">
                  <c:v>59975.883788385756</c:v>
                </c:pt>
                <c:pt idx="301">
                  <c:v>47300.748509673067</c:v>
                </c:pt>
                <c:pt idx="302">
                  <c:v>53387.315316811335</c:v>
                </c:pt>
                <c:pt idx="303">
                  <c:v>40748.360338235419</c:v>
                </c:pt>
                <c:pt idx="304">
                  <c:v>34374.61239874085</c:v>
                </c:pt>
                <c:pt idx="305">
                  <c:v>-1771155.2265212005</c:v>
                </c:pt>
                <c:pt idx="306">
                  <c:v>2058225.6598945253</c:v>
                </c:pt>
                <c:pt idx="307">
                  <c:v>2180.2504455148642</c:v>
                </c:pt>
                <c:pt idx="308">
                  <c:v>2180.2504397855778</c:v>
                </c:pt>
                <c:pt idx="309">
                  <c:v>2180.2505654062961</c:v>
                </c:pt>
                <c:pt idx="310">
                  <c:v>2180.250816127641</c:v>
                </c:pt>
                <c:pt idx="311">
                  <c:v>2180.2508796389939</c:v>
                </c:pt>
                <c:pt idx="312">
                  <c:v>2180.2512558001558</c:v>
                </c:pt>
                <c:pt idx="313">
                  <c:v>2180.2513823932195</c:v>
                </c:pt>
                <c:pt idx="314">
                  <c:v>2180.2518842655509</c:v>
                </c:pt>
                <c:pt idx="315">
                  <c:v>2180.2522616930232</c:v>
                </c:pt>
                <c:pt idx="316">
                  <c:v>2180.2525148565383</c:v>
                </c:pt>
                <c:pt idx="317">
                  <c:v>2180.2543306133325</c:v>
                </c:pt>
                <c:pt idx="318">
                  <c:v>2180.2537733702165</c:v>
                </c:pt>
                <c:pt idx="319">
                  <c:v>2180.2556540629625</c:v>
                </c:pt>
                <c:pt idx="320">
                  <c:v>2180.2562866890921</c:v>
                </c:pt>
                <c:pt idx="321">
                  <c:v>2180.2587954854307</c:v>
                </c:pt>
                <c:pt idx="322">
                  <c:v>2180.2600571196595</c:v>
                </c:pt>
                <c:pt idx="323">
                  <c:v>2180.263196054731</c:v>
                </c:pt>
                <c:pt idx="324">
                  <c:v>2180.265089184456</c:v>
                </c:pt>
                <c:pt idx="325">
                  <c:v>2180.2694859095996</c:v>
                </c:pt>
                <c:pt idx="326">
                  <c:v>2180.2757621968558</c:v>
                </c:pt>
                <c:pt idx="327">
                  <c:v>2180.2745489537779</c:v>
                </c:pt>
                <c:pt idx="328">
                  <c:v>2180.2877133507468</c:v>
                </c:pt>
                <c:pt idx="329">
                  <c:v>2180.3002618549758</c:v>
                </c:pt>
                <c:pt idx="330">
                  <c:v>2180.2940825761493</c:v>
                </c:pt>
                <c:pt idx="331">
                  <c:v>2180.3254040888073</c:v>
                </c:pt>
                <c:pt idx="332">
                  <c:v>2180.3255058459013</c:v>
                </c:pt>
                <c:pt idx="333">
                  <c:v>2180.3506232057762</c:v>
                </c:pt>
                <c:pt idx="334">
                  <c:v>2180.3695205839881</c:v>
                </c:pt>
                <c:pt idx="335">
                  <c:v>2180.4009483762775</c:v>
                </c:pt>
                <c:pt idx="336">
                  <c:v>2180.4261720157842</c:v>
                </c:pt>
                <c:pt idx="337">
                  <c:v>2180.4764383932975</c:v>
                </c:pt>
                <c:pt idx="338">
                  <c:v>2180.4892853850019</c:v>
                </c:pt>
                <c:pt idx="339">
                  <c:v>2180.627156120162</c:v>
                </c:pt>
                <c:pt idx="340">
                  <c:v>2180.5652050430863</c:v>
                </c:pt>
                <c:pt idx="341">
                  <c:v>2180.8157454865864</c:v>
                </c:pt>
                <c:pt idx="342">
                  <c:v>2180.7540431490743</c:v>
                </c:pt>
                <c:pt idx="343">
                  <c:v>2181.0049001702014</c:v>
                </c:pt>
                <c:pt idx="344">
                  <c:v>2181.006053417268</c:v>
                </c:pt>
                <c:pt idx="345">
                  <c:v>2181.3198338610364</c:v>
                </c:pt>
                <c:pt idx="346">
                  <c:v>2181.4464721503855</c:v>
                </c:pt>
                <c:pt idx="347">
                  <c:v>2181.7609083620941</c:v>
                </c:pt>
                <c:pt idx="348">
                  <c:v>2182.013303045976</c:v>
                </c:pt>
                <c:pt idx="349">
                  <c:v>2182.4536539410315</c:v>
                </c:pt>
                <c:pt idx="350">
                  <c:v>2182.8946379913386</c:v>
                </c:pt>
                <c:pt idx="351">
                  <c:v>2182.7741729657009</c:v>
                </c:pt>
                <c:pt idx="352">
                  <c:v>2184.029023388523</c:v>
                </c:pt>
                <c:pt idx="353">
                  <c:v>2185.284778318849</c:v>
                </c:pt>
                <c:pt idx="354">
                  <c:v>2184.6677549437281</c:v>
                </c:pt>
                <c:pt idx="355">
                  <c:v>2187.1760990281182</c:v>
                </c:pt>
                <c:pt idx="356">
                  <c:v>2187.1871792450361</c:v>
                </c:pt>
                <c:pt idx="357">
                  <c:v>2189.6995936131907</c:v>
                </c:pt>
                <c:pt idx="358">
                  <c:v>2190.3403603102793</c:v>
                </c:pt>
                <c:pt idx="359">
                  <c:v>1736.8191210796406</c:v>
                </c:pt>
                <c:pt idx="360">
                  <c:v>2180.3904158867258</c:v>
                </c:pt>
              </c:numCache>
            </c:numRef>
          </c:yVal>
          <c:smooth val="1"/>
          <c:extLst>
            <c:ext xmlns:c16="http://schemas.microsoft.com/office/drawing/2014/chart" uri="{C3380CC4-5D6E-409C-BE32-E72D297353CC}">
              <c16:uniqueId val="{00000005-C67A-4CE0-B795-AA438BC4B67E}"/>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Pistion</a:t>
            </a:r>
            <a:r>
              <a:rPr lang="en-GB" baseline="0"/>
              <a:t> Position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1"/>
          <c:order val="1"/>
          <c:tx>
            <c:v>Valve Lift (Ex)</c:v>
          </c:tx>
          <c:spPr>
            <a:ln w="19050" cap="rnd">
              <a:solidFill>
                <a:schemeClr val="accent2"/>
              </a:solidFill>
              <a:round/>
            </a:ln>
            <a:effectLst/>
          </c:spPr>
          <c:marker>
            <c:symbol val="circle"/>
            <c:size val="5"/>
            <c:spPr>
              <a:solidFill>
                <a:schemeClr val="accent2"/>
              </a:solidFill>
              <a:ln w="9525">
                <a:solidFill>
                  <a:schemeClr val="accent2"/>
                </a:solidFill>
              </a:ln>
              <a:effectLst/>
            </c:spPr>
          </c:marker>
          <c:cat>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cat>
          <c:val>
            <c:numRef>
              <c:f>'360x360 for Valve Lift (Inlet)'!$C$2:$C$362</c:f>
              <c:numCache>
                <c:formatCode>0.00E+00</c:formatCode>
                <c:ptCount val="361"/>
                <c:pt idx="0">
                  <c:v>6.8141432151595298E-7</c:v>
                </c:pt>
                <c:pt idx="1">
                  <c:v>8.1769718581914362E-7</c:v>
                </c:pt>
                <c:pt idx="2">
                  <c:v>9.8011648985171316E-7</c:v>
                </c:pt>
                <c:pt idx="3">
                  <c:v>1.1761397878220559E-6</c:v>
                </c:pt>
                <c:pt idx="4">
                  <c:v>1.400166414073876E-6</c:v>
                </c:pt>
                <c:pt idx="5">
                  <c:v>1.680199696888651E-6</c:v>
                </c:pt>
                <c:pt idx="6">
                  <c:v>1.9975707507453959E-6</c:v>
                </c:pt>
                <c:pt idx="7">
                  <c:v>2.3896173466860819E-6</c:v>
                </c:pt>
                <c:pt idx="8">
                  <c:v>2.8470050419502151E-6</c:v>
                </c:pt>
                <c:pt idx="9">
                  <c:v>3.3790682792982879E-6</c:v>
                </c:pt>
                <c:pt idx="10">
                  <c:v>4.0231448297722708E-6</c:v>
                </c:pt>
                <c:pt idx="11">
                  <c:v>4.7792346933721637E-6</c:v>
                </c:pt>
                <c:pt idx="12">
                  <c:v>5.6660067556189521E-6</c:v>
                </c:pt>
                <c:pt idx="13">
                  <c:v>6.7114643447941132E-6</c:v>
                </c:pt>
                <c:pt idx="14">
                  <c:v>7.9529452319396162E-6</c:v>
                </c:pt>
                <c:pt idx="15">
                  <c:v>9.4277871880974328E-6</c:v>
                </c:pt>
                <c:pt idx="16">
                  <c:v>1.1107986884986081E-5</c:v>
                </c:pt>
                <c:pt idx="17">
                  <c:v>1.306821986468951E-5</c:v>
                </c:pt>
                <c:pt idx="18">
                  <c:v>1.549517498241756E-5</c:v>
                </c:pt>
                <c:pt idx="19">
                  <c:v>1.8202163382960389E-5</c:v>
                </c:pt>
                <c:pt idx="20">
                  <c:v>2.1469218349132771E-5</c:v>
                </c:pt>
                <c:pt idx="21">
                  <c:v>2.5202995453329769E-5</c:v>
                </c:pt>
                <c:pt idx="22">
                  <c:v>2.959018355076125E-5</c:v>
                </c:pt>
                <c:pt idx="23">
                  <c:v>3.472412706903213E-5</c:v>
                </c:pt>
                <c:pt idx="24">
                  <c:v>4.0698170435747332E-5</c:v>
                </c:pt>
                <c:pt idx="25">
                  <c:v>4.7605658078511791E-5</c:v>
                </c:pt>
                <c:pt idx="26">
                  <c:v>5.5726623280140269E-5</c:v>
                </c:pt>
                <c:pt idx="27">
                  <c:v>6.5154410468237707E-5</c:v>
                </c:pt>
                <c:pt idx="28">
                  <c:v>7.5982364070409012E-5</c:v>
                </c:pt>
                <c:pt idx="29">
                  <c:v>8.8677206224678832E-5</c:v>
                </c:pt>
                <c:pt idx="30">
                  <c:v>1.0361231464146679E-4</c:v>
                </c:pt>
                <c:pt idx="31">
                  <c:v>1.204143116103533E-4</c:v>
                </c:pt>
                <c:pt idx="32">
                  <c:v>1.4001664140738759E-4</c:v>
                </c:pt>
                <c:pt idx="33">
                  <c:v>1.6241930403256959E-4</c:v>
                </c:pt>
                <c:pt idx="34">
                  <c:v>1.8855574376194859E-4</c:v>
                </c:pt>
                <c:pt idx="35">
                  <c:v>2.1842596059552471E-4</c:v>
                </c:pt>
                <c:pt idx="36">
                  <c:v>2.5296339880934691E-4</c:v>
                </c:pt>
                <c:pt idx="37">
                  <c:v>2.921680584034155E-4</c:v>
                </c:pt>
                <c:pt idx="38">
                  <c:v>3.3790682792982882E-4</c:v>
                </c:pt>
                <c:pt idx="39">
                  <c:v>3.9017970738858688E-4</c:v>
                </c:pt>
                <c:pt idx="40">
                  <c:v>4.499201410557389E-4</c:v>
                </c:pt>
                <c:pt idx="41">
                  <c:v>5.1806157320733414E-4</c:v>
                </c:pt>
                <c:pt idx="42">
                  <c:v>5.9553744811942193E-4</c:v>
                </c:pt>
                <c:pt idx="43">
                  <c:v>6.8514809862014992E-4</c:v>
                </c:pt>
                <c:pt idx="44">
                  <c:v>7.8689352470951834E-4</c:v>
                </c:pt>
                <c:pt idx="45">
                  <c:v>9.026406149396255E-4</c:v>
                </c:pt>
                <c:pt idx="46">
                  <c:v>1.0361231464146681E-3</c:v>
                </c:pt>
                <c:pt idx="47">
                  <c:v>1.1854742305825491E-3</c:v>
                </c:pt>
                <c:pt idx="48">
                  <c:v>1.353494200271414E-3</c:v>
                </c:pt>
                <c:pt idx="49">
                  <c:v>1.5495174982417561E-3</c:v>
                </c:pt>
                <c:pt idx="50">
                  <c:v>1.7642096817330839E-3</c:v>
                </c:pt>
                <c:pt idx="51">
                  <c:v>2.016239636266382E-3</c:v>
                </c:pt>
                <c:pt idx="52">
                  <c:v>2.2962729190811569E-3</c:v>
                </c:pt>
                <c:pt idx="53">
                  <c:v>2.6136439729379018E-3</c:v>
                </c:pt>
                <c:pt idx="54">
                  <c:v>2.9683527978366171E-3</c:v>
                </c:pt>
                <c:pt idx="55">
                  <c:v>3.3790682792982879E-3</c:v>
                </c:pt>
                <c:pt idx="56">
                  <c:v>3.8271215318019282E-3</c:v>
                </c:pt>
                <c:pt idx="57">
                  <c:v>4.3405158836290151E-3</c:v>
                </c:pt>
                <c:pt idx="58">
                  <c:v>4.9192513347795517E-3</c:v>
                </c:pt>
                <c:pt idx="59">
                  <c:v>5.5633278852535344E-3</c:v>
                </c:pt>
                <c:pt idx="60">
                  <c:v>6.2820799778114571E-3</c:v>
                </c:pt>
                <c:pt idx="61">
                  <c:v>7.0941764979743057E-3</c:v>
                </c:pt>
                <c:pt idx="62">
                  <c:v>7.9996174457420792E-3</c:v>
                </c:pt>
                <c:pt idx="63">
                  <c:v>9.0170717066357618E-3</c:v>
                </c:pt>
                <c:pt idx="64">
                  <c:v>1.017454260893683E-2</c:v>
                </c:pt>
                <c:pt idx="65">
                  <c:v>1.138802016780086E-2</c:v>
                </c:pt>
                <c:pt idx="66">
                  <c:v>1.2788186581874739E-2</c:v>
                </c:pt>
                <c:pt idx="67">
                  <c:v>1.437504185115846E-2</c:v>
                </c:pt>
                <c:pt idx="68">
                  <c:v>1.6148585975652038E-2</c:v>
                </c:pt>
                <c:pt idx="69">
                  <c:v>1.8015474527750541E-2</c:v>
                </c:pt>
                <c:pt idx="70">
                  <c:v>2.0162396362663822E-2</c:v>
                </c:pt>
                <c:pt idx="71">
                  <c:v>2.2589351480391869E-2</c:v>
                </c:pt>
                <c:pt idx="72">
                  <c:v>2.5202995453329768E-2</c:v>
                </c:pt>
                <c:pt idx="73">
                  <c:v>2.8096672709082449E-2</c:v>
                </c:pt>
                <c:pt idx="74">
                  <c:v>3.1270383247649899E-2</c:v>
                </c:pt>
                <c:pt idx="75">
                  <c:v>3.4817471496637047E-2</c:v>
                </c:pt>
                <c:pt idx="76">
                  <c:v>3.8737937456043911E-2</c:v>
                </c:pt>
                <c:pt idx="77">
                  <c:v>4.3031781125870458E-2</c:v>
                </c:pt>
                <c:pt idx="78">
                  <c:v>4.7724858912563277E-2</c:v>
                </c:pt>
                <c:pt idx="79">
                  <c:v>5.2902580967380861E-2</c:v>
                </c:pt>
                <c:pt idx="80">
                  <c:v>5.8582682731568157E-2</c:v>
                </c:pt>
                <c:pt idx="81">
                  <c:v>6.4806982508692171E-2</c:v>
                </c:pt>
                <c:pt idx="82">
                  <c:v>7.1619912246292841E-2</c:v>
                </c:pt>
                <c:pt idx="83">
                  <c:v>7.9068890913593468E-2</c:v>
                </c:pt>
                <c:pt idx="84">
                  <c:v>8.7204137812645494E-2</c:v>
                </c:pt>
                <c:pt idx="85">
                  <c:v>9.6079419333749375E-2</c:v>
                </c:pt>
                <c:pt idx="86">
                  <c:v>0.1057499020336196</c:v>
                </c:pt>
                <c:pt idx="87">
                  <c:v>0.116276353134627</c:v>
                </c:pt>
                <c:pt idx="88">
                  <c:v>0.1277213134032669</c:v>
                </c:pt>
                <c:pt idx="89">
                  <c:v>0.1401501239388627</c:v>
                </c:pt>
                <c:pt idx="90">
                  <c:v>0.15363279306211811</c:v>
                </c:pt>
                <c:pt idx="91">
                  <c:v>0.16824212942656491</c:v>
                </c:pt>
                <c:pt idx="92">
                  <c:v>0.18405374201856309</c:v>
                </c:pt>
                <c:pt idx="93">
                  <c:v>0.201147907045853</c:v>
                </c:pt>
                <c:pt idx="94">
                  <c:v>0.219606767604727</c:v>
                </c:pt>
                <c:pt idx="95">
                  <c:v>0.23951620056858139</c:v>
                </c:pt>
                <c:pt idx="96">
                  <c:v>0.26096675003219322</c:v>
                </c:pt>
                <c:pt idx="97">
                  <c:v>0.28404989353461513</c:v>
                </c:pt>
                <c:pt idx="98">
                  <c:v>0.30886177583628027</c:v>
                </c:pt>
                <c:pt idx="99">
                  <c:v>0.33550134203044979</c:v>
                </c:pt>
                <c:pt idx="100">
                  <c:v>0.36406847065466108</c:v>
                </c:pt>
                <c:pt idx="101">
                  <c:v>0.39466864091210763</c:v>
                </c:pt>
                <c:pt idx="102">
                  <c:v>0.42740639856170692</c:v>
                </c:pt>
                <c:pt idx="103">
                  <c:v>0.4623909565837569</c:v>
                </c:pt>
                <c:pt idx="104">
                  <c:v>0.4997333948471071</c:v>
                </c:pt>
                <c:pt idx="105">
                  <c:v>0.53954385977633168</c:v>
                </c:pt>
                <c:pt idx="106">
                  <c:v>0.58193529812883227</c:v>
                </c:pt>
                <c:pt idx="107">
                  <c:v>0.6270225235505632</c:v>
                </c:pt>
                <c:pt idx="108">
                  <c:v>0.6749175493546502</c:v>
                </c:pt>
                <c:pt idx="109">
                  <c:v>0.72573612263132359</c:v>
                </c:pt>
                <c:pt idx="110">
                  <c:v>0.77959025669370907</c:v>
                </c:pt>
                <c:pt idx="111">
                  <c:v>0.83659196485493259</c:v>
                </c:pt>
                <c:pt idx="112">
                  <c:v>0.89685232698384409</c:v>
                </c:pt>
                <c:pt idx="113">
                  <c:v>0.96047682228363707</c:v>
                </c:pt>
                <c:pt idx="114">
                  <c:v>1.027582131288818</c:v>
                </c:pt>
                <c:pt idx="115">
                  <c:v>1.098253197428507</c:v>
                </c:pt>
                <c:pt idx="116">
                  <c:v>1.1725926995730691</c:v>
                </c:pt>
                <c:pt idx="117">
                  <c:v>1.25070331659287</c:v>
                </c:pt>
                <c:pt idx="118">
                  <c:v>1.332669058472755</c:v>
                </c:pt>
                <c:pt idx="119">
                  <c:v>1.418555266312046</c:v>
                </c:pt>
                <c:pt idx="120">
                  <c:v>1.5084552845383501</c:v>
                </c:pt>
                <c:pt idx="121">
                  <c:v>1.6024344542509881</c:v>
                </c:pt>
                <c:pt idx="122">
                  <c:v>1.700530113221004</c:v>
                </c:pt>
                <c:pt idx="123">
                  <c:v>1.802816936990481</c:v>
                </c:pt>
                <c:pt idx="124">
                  <c:v>1.9093042600021799</c:v>
                </c:pt>
                <c:pt idx="125">
                  <c:v>2.0200480889126622</c:v>
                </c:pt>
                <c:pt idx="126">
                  <c:v>2.1350390892791702</c:v>
                </c:pt>
                <c:pt idx="127">
                  <c:v>2.2542959299872218</c:v>
                </c:pt>
                <c:pt idx="128">
                  <c:v>2.3777999421512979</c:v>
                </c:pt>
                <c:pt idx="129">
                  <c:v>2.5055324568858781</c:v>
                </c:pt>
                <c:pt idx="130">
                  <c:v>2.6374561364199178</c:v>
                </c:pt>
                <c:pt idx="131">
                  <c:v>2.773505639654096</c:v>
                </c:pt>
                <c:pt idx="132" formatCode="General">
                  <c:v>2.91362495993185</c:v>
                </c:pt>
                <c:pt idx="133" formatCode="General">
                  <c:v>3.0577207528255719</c:v>
                </c:pt>
                <c:pt idx="134" formatCode="General">
                  <c:v>3.2056903394648999</c:v>
                </c:pt>
                <c:pt idx="135" formatCode="General">
                  <c:v>3.3574123720939451</c:v>
                </c:pt>
                <c:pt idx="136" formatCode="General">
                  <c:v>3.5127655029568219</c:v>
                </c:pt>
                <c:pt idx="137" formatCode="General">
                  <c:v>3.67157237764108</c:v>
                </c:pt>
                <c:pt idx="138" formatCode="General">
                  <c:v>3.8336743106197941</c:v>
                </c:pt>
                <c:pt idx="139" formatCode="General">
                  <c:v>3.9988752785949901</c:v>
                </c:pt>
                <c:pt idx="140" formatCode="General">
                  <c:v>4.1669792582686993</c:v>
                </c:pt>
                <c:pt idx="141" formatCode="General">
                  <c:v>4.3377435541291494</c:v>
                </c:pt>
                <c:pt idx="142" formatCode="General">
                  <c:v>4.5109348051073273</c:v>
                </c:pt>
                <c:pt idx="143" formatCode="General">
                  <c:v>4.6862823123631792</c:v>
                </c:pt>
                <c:pt idx="144" formatCode="General">
                  <c:v>4.8635247114994096</c:v>
                </c:pt>
                <c:pt idx="145" formatCode="General">
                  <c:v>5.042353965904927</c:v>
                </c:pt>
                <c:pt idx="146" formatCode="General">
                  <c:v>5.2224620389686294</c:v>
                </c:pt>
                <c:pt idx="147" formatCode="General">
                  <c:v>5.4035222251939024</c:v>
                </c:pt>
                <c:pt idx="148" formatCode="General">
                  <c:v>5.5851984846413689</c:v>
                </c:pt>
                <c:pt idx="149" formatCode="General">
                  <c:v>5.7671267740433674</c:v>
                </c:pt>
                <c:pt idx="150" formatCode="General">
                  <c:v>5.9489617190177606</c:v>
                </c:pt>
                <c:pt idx="151" formatCode="General">
                  <c:v>6.1303019385258501</c:v>
                </c:pt>
                <c:pt idx="152" formatCode="General">
                  <c:v>6.3107833892999716</c:v>
                </c:pt>
                <c:pt idx="153" formatCode="General">
                  <c:v>6.4899860214159064</c:v>
                </c:pt>
                <c:pt idx="154" formatCode="General">
                  <c:v>6.6675271227204744</c:v>
                </c:pt>
                <c:pt idx="155" formatCode="General">
                  <c:v>6.8429773088466934</c:v>
                </c:pt>
                <c:pt idx="156" formatCode="General">
                  <c:v>7.0159351987558578</c:v>
                </c:pt>
                <c:pt idx="157" formatCode="General">
                  <c:v>7.1859714080809889</c:v>
                </c:pt>
                <c:pt idx="158" formatCode="General">
                  <c:v>7.3526845557833864</c:v>
                </c:pt>
                <c:pt idx="159" formatCode="General">
                  <c:v>7.5156359230533027</c:v>
                </c:pt>
                <c:pt idx="160" formatCode="General">
                  <c:v>7.6744147944092802</c:v>
                </c:pt>
                <c:pt idx="161" formatCode="General">
                  <c:v>7.8286104543698549</c:v>
                </c:pt>
                <c:pt idx="162" formatCode="General">
                  <c:v>7.9778215218963284</c:v>
                </c:pt>
                <c:pt idx="163" formatCode="General">
                  <c:v>8.1216372815072368</c:v>
                </c:pt>
                <c:pt idx="164" formatCode="General">
                  <c:v>8.2596656866066382</c:v>
                </c:pt>
                <c:pt idx="165" formatCode="General">
                  <c:v>8.3915333594841179</c:v>
                </c:pt>
                <c:pt idx="166" formatCode="General">
                  <c:v>8.5168762568720116</c:v>
                </c:pt>
                <c:pt idx="167" formatCode="General">
                  <c:v>8.63533033550266</c:v>
                </c:pt>
                <c:pt idx="168" formatCode="General">
                  <c:v>8.7465595554366899</c:v>
                </c:pt>
                <c:pt idx="169" formatCode="General">
                  <c:v>8.8502465456202408</c:v>
                </c:pt>
                <c:pt idx="170" formatCode="General">
                  <c:v>8.9461019383277396</c:v>
                </c:pt>
                <c:pt idx="171" formatCode="General">
                  <c:v>9.0338270313908442</c:v>
                </c:pt>
                <c:pt idx="172" formatCode="General">
                  <c:v>9.1131697948550325</c:v>
                </c:pt>
                <c:pt idx="173" formatCode="General">
                  <c:v>9.1838968676512849</c:v>
                </c:pt>
                <c:pt idx="174" formatCode="General">
                  <c:v>9.2458028920388706</c:v>
                </c:pt>
                <c:pt idx="175" formatCode="General">
                  <c:v>9.298691844719821</c:v>
                </c:pt>
                <c:pt idx="176" formatCode="General">
                  <c:v>9.3423770368389256</c:v>
                </c:pt>
                <c:pt idx="177" formatCode="General">
                  <c:v>9.3768211306251441</c:v>
                </c:pt>
                <c:pt idx="178" formatCode="General">
                  <c:v>9.4018374372232643</c:v>
                </c:pt>
                <c:pt idx="179" formatCode="General">
                  <c:v>9.4173326122056817</c:v>
                </c:pt>
                <c:pt idx="180" formatCode="General">
                  <c:v>9.4234000000000009</c:v>
                </c:pt>
                <c:pt idx="181" formatCode="General">
                  <c:v>9.4198529117510148</c:v>
                </c:pt>
                <c:pt idx="182" formatCode="General">
                  <c:v>9.4066913474587199</c:v>
                </c:pt>
                <c:pt idx="183" formatCode="General">
                  <c:v>9.3841953404059328</c:v>
                </c:pt>
                <c:pt idx="184" formatCode="General">
                  <c:v>9.3521782017374431</c:v>
                </c:pt>
                <c:pt idx="185" formatCode="General">
                  <c:v>9.3107986169801791</c:v>
                </c:pt>
                <c:pt idx="186" formatCode="General">
                  <c:v>9.2602432749893513</c:v>
                </c:pt>
                <c:pt idx="187" formatCode="General">
                  <c:v>9.2006335235208478</c:v>
                </c:pt>
                <c:pt idx="188" formatCode="General">
                  <c:v>9.1321560514298739</c:v>
                </c:pt>
                <c:pt idx="189" formatCode="General">
                  <c:v>9.0549975475716433</c:v>
                </c:pt>
                <c:pt idx="190" formatCode="General">
                  <c:v>8.9694007074579272</c:v>
                </c:pt>
                <c:pt idx="191" formatCode="General">
                  <c:v>8.8756082266004981</c:v>
                </c:pt>
                <c:pt idx="192" formatCode="General">
                  <c:v>8.7739001382821709</c:v>
                </c:pt>
                <c:pt idx="193" formatCode="General">
                  <c:v>8.664575144671284</c:v>
                </c:pt>
                <c:pt idx="194" formatCode="General">
                  <c:v>8.5479412823789289</c:v>
                </c:pt>
                <c:pt idx="195" formatCode="General">
                  <c:v>8.424334591344488</c:v>
                </c:pt>
                <c:pt idx="196" formatCode="General">
                  <c:v>8.2941097803928567</c:v>
                </c:pt>
                <c:pt idx="197" formatCode="General">
                  <c:v>8.157621558348934</c:v>
                </c:pt>
                <c:pt idx="198" formatCode="General">
                  <c:v>8.0152526373659043</c:v>
                </c:pt>
                <c:pt idx="199" formatCode="General">
                  <c:v>7.8673950640397026</c:v>
                </c:pt>
                <c:pt idx="200" formatCode="General">
                  <c:v>7.7144408849662716</c:v>
                </c:pt>
                <c:pt idx="201" formatCode="General">
                  <c:v>7.5567914811843133</c:v>
                </c:pt>
                <c:pt idx="202" formatCode="General">
                  <c:v>7.394876237060811</c:v>
                </c:pt>
                <c:pt idx="203" formatCode="General">
                  <c:v>7.2290871991917038</c:v>
                </c:pt>
                <c:pt idx="204" formatCode="General">
                  <c:v>7.0598630863867351</c:v>
                </c:pt>
                <c:pt idx="205" formatCode="General">
                  <c:v>6.8876146141273669</c:v>
                </c:pt>
                <c:pt idx="206" formatCode="General">
                  <c:v>6.7127618323378213</c:v>
                </c:pt>
                <c:pt idx="207" formatCode="General">
                  <c:v>6.5357247909423206</c:v>
                </c:pt>
                <c:pt idx="208" formatCode="General">
                  <c:v>6.356904870979565</c:v>
                </c:pt>
                <c:pt idx="209" formatCode="General">
                  <c:v>6.1767221223737794</c:v>
                </c:pt>
                <c:pt idx="210" formatCode="General">
                  <c:v>5.9955592572781402</c:v>
                </c:pt>
                <c:pt idx="211" formatCode="General">
                  <c:v>5.8138176567313504</c:v>
                </c:pt>
                <c:pt idx="212" formatCode="General">
                  <c:v>5.63187069844383</c:v>
                </c:pt>
                <c:pt idx="213" formatCode="General">
                  <c:v>5.4501010945687609</c:v>
                </c:pt>
                <c:pt idx="214" formatCode="General">
                  <c:v>5.2688448850455174</c:v>
                </c:pt>
                <c:pt idx="215" formatCode="General">
                  <c:v>5.0884567786989976</c:v>
                </c:pt>
                <c:pt idx="216" formatCode="General">
                  <c:v>4.9092728154685856</c:v>
                </c:pt>
                <c:pt idx="217" formatCode="General">
                  <c:v>4.7316010319653703</c:v>
                </c:pt>
                <c:pt idx="218" formatCode="General">
                  <c:v>4.555740130357691</c:v>
                </c:pt>
                <c:pt idx="219" formatCode="General">
                  <c:v>4.3819701439283634</c:v>
                </c:pt>
                <c:pt idx="220" formatCode="General">
                  <c:v>4.2105524370746794</c:v>
                </c:pt>
                <c:pt idx="221" formatCode="General">
                  <c:v>4.041748374193932</c:v>
                </c:pt>
                <c:pt idx="222" formatCode="General">
                  <c:v>3.8757819819123749</c:v>
                </c:pt>
                <c:pt idx="223" formatCode="General">
                  <c:v>3.7128679524134989</c:v>
                </c:pt>
                <c:pt idx="224" formatCode="General">
                  <c:v>3.5531929745525148</c:v>
                </c:pt>
                <c:pt idx="225" formatCode="General">
                  <c:v>3.3969437371846309</c:v>
                </c:pt>
                <c:pt idx="226" formatCode="General">
                  <c:v>3.2442695913940152</c:v>
                </c:pt>
                <c:pt idx="227" formatCode="General">
                  <c:v>3.0953292227075968</c:v>
                </c:pt>
                <c:pt idx="228" formatCode="General">
                  <c:v>2.9502253099957412</c:v>
                </c:pt>
                <c:pt idx="229" formatCode="General">
                  <c:v>2.8090792010143342</c:v>
                </c:pt>
                <c:pt idx="230" formatCode="General">
                  <c:v>2.6719749057482201</c:v>
                </c:pt>
                <c:pt idx="231" formatCode="General">
                  <c:v>2.538996434182244</c:v>
                </c:pt>
                <c:pt idx="232" formatCode="General">
                  <c:v>2.4101811240874471</c:v>
                </c:pt>
                <c:pt idx="233" formatCode="General">
                  <c:v>2.2855849821203931</c:v>
                </c:pt>
                <c:pt idx="234" formatCode="General">
                  <c:v>2.165236011609363</c:v>
                </c:pt>
                <c:pt idx="235" formatCode="General">
                  <c:v>2.0491528814398778</c:v>
                </c:pt>
                <c:pt idx="236" formatCode="General">
                  <c:v>1.9373169227264171</c:v>
                </c:pt>
                <c:pt idx="237" formatCode="General">
                  <c:v>1.829737469911741</c:v>
                </c:pt>
                <c:pt idx="238" formatCode="General">
                  <c:v>1.726377185224808</c:v>
                </c:pt>
                <c:pt idx="239" formatCode="General">
                  <c:v>1.627208065337336</c:v>
                </c:pt>
                <c:pt idx="240" formatCode="General">
                  <c:v>1.532183438035521</c:v>
                </c:pt>
                <c:pt idx="241" formatCode="General">
                  <c:v>1.441247296662804</c:v>
                </c:pt>
                <c:pt idx="242" formatCode="General">
                  <c:v>1.354334300119858</c:v>
                </c:pt>
                <c:pt idx="243" formatCode="General">
                  <c:v>1.271369772864601</c:v>
                </c:pt>
                <c:pt idx="244" formatCode="General">
                  <c:v>1.1922790393549481</c:v>
                </c:pt>
                <c:pt idx="245" formatCode="General">
                  <c:v>1.1169780896060539</c:v>
                </c:pt>
                <c:pt idx="246" formatCode="General">
                  <c:v>1.045373579190316</c:v>
                </c:pt>
                <c:pt idx="247" formatCode="General">
                  <c:v>0.97736282923736795</c:v>
                </c:pt>
                <c:pt idx="248" formatCode="General">
                  <c:v>0.9128552956524324</c:v>
                </c:pt>
                <c:pt idx="249" formatCode="General">
                  <c:v>0.85174083201093587</c:v>
                </c:pt>
                <c:pt idx="250" formatCode="General">
                  <c:v>0.79391395910968476</c:v>
                </c:pt>
                <c:pt idx="251" formatCode="General">
                  <c:v>0.73926266363555337</c:v>
                </c:pt>
                <c:pt idx="252" formatCode="General">
                  <c:v>0.68767586571969141</c:v>
                </c:pt>
                <c:pt idx="253" formatCode="General">
                  <c:v>0.6390406186046973</c:v>
                </c:pt>
                <c:pt idx="254" formatCode="General">
                  <c:v>0.59324397553316899</c:v>
                </c:pt>
                <c:pt idx="255" formatCode="General">
                  <c:v>0.55017205630342847</c:v>
                </c:pt>
                <c:pt idx="256" formatCode="General">
                  <c:v>0.50971004726952152</c:v>
                </c:pt>
                <c:pt idx="257" formatCode="General">
                  <c:v>0.47174500167404632</c:v>
                </c:pt>
                <c:pt idx="258" formatCode="General">
                  <c:v>0.43616583964815309</c:v>
                </c:pt>
                <c:pt idx="259" formatCode="General">
                  <c:v>0.40286148132299199</c:v>
                </c:pt>
                <c:pt idx="260" formatCode="General">
                  <c:v>0.37172271371826499</c:v>
                </c:pt>
                <c:pt idx="261" formatCode="General">
                  <c:v>0.34264405763077871</c:v>
                </c:pt>
                <c:pt idx="262" formatCode="General">
                  <c:v>0.31552003385733962</c:v>
                </c:pt>
                <c:pt idx="263" formatCode="General">
                  <c:v>0.29024889697185818</c:v>
                </c:pt>
                <c:pt idx="264" formatCode="General">
                  <c:v>0.26673076843679733</c:v>
                </c:pt>
                <c:pt idx="265" formatCode="General">
                  <c:v>0.24487043693599991</c:v>
                </c:pt>
                <c:pt idx="266" formatCode="General">
                  <c:v>0.22457455804186111</c:v>
                </c:pt>
                <c:pt idx="267" formatCode="General">
                  <c:v>0.20575165421532801</c:v>
                </c:pt>
                <c:pt idx="268" formatCode="General">
                  <c:v>0.1885557437619487</c:v>
                </c:pt>
                <c:pt idx="269" formatCode="General">
                  <c:v>0.1717537467930621</c:v>
                </c:pt>
                <c:pt idx="270" formatCode="General">
                  <c:v>0.15681863837627411</c:v>
                </c:pt>
                <c:pt idx="271" formatCode="General">
                  <c:v>0.1437504185115846</c:v>
                </c:pt>
                <c:pt idx="272" formatCode="General">
                  <c:v>0.13068219864689509</c:v>
                </c:pt>
                <c:pt idx="273" formatCode="General">
                  <c:v>0.1194808673343041</c:v>
                </c:pt>
                <c:pt idx="274" formatCode="General">
                  <c:v>0.1082795360217131</c:v>
                </c:pt>
                <c:pt idx="275" formatCode="General">
                  <c:v>9.8945093261220571E-2</c:v>
                </c:pt>
                <c:pt idx="276" formatCode="General">
                  <c:v>8.9423961645518205E-2</c:v>
                </c:pt>
                <c:pt idx="277" formatCode="General">
                  <c:v>8.1116307588679895E-2</c:v>
                </c:pt>
                <c:pt idx="278" formatCode="General">
                  <c:v>7.3462064525076032E-2</c:v>
                </c:pt>
                <c:pt idx="279" formatCode="General">
                  <c:v>6.6461232454706656E-2</c:v>
                </c:pt>
                <c:pt idx="280" formatCode="General">
                  <c:v>6.0113811377571748E-2</c:v>
                </c:pt>
                <c:pt idx="281" formatCode="General">
                  <c:v>5.4326456866066387E-2</c:v>
                </c:pt>
                <c:pt idx="282" formatCode="General">
                  <c:v>4.9005824492585663E-2</c:v>
                </c:pt>
                <c:pt idx="283" formatCode="General">
                  <c:v>4.4151914257129561E-2</c:v>
                </c:pt>
                <c:pt idx="284" formatCode="General">
                  <c:v>3.9764726159698081E-2</c:v>
                </c:pt>
                <c:pt idx="285" formatCode="General">
                  <c:v>3.5750915772686298E-2</c:v>
                </c:pt>
                <c:pt idx="286" formatCode="General">
                  <c:v>3.2203827523699151E-2</c:v>
                </c:pt>
                <c:pt idx="287" formatCode="General">
                  <c:v>2.8843428129921848E-2</c:v>
                </c:pt>
                <c:pt idx="288" formatCode="General">
                  <c:v>2.5856406446564249E-2</c:v>
                </c:pt>
                <c:pt idx="289" formatCode="General">
                  <c:v>2.324276247362634E-2</c:v>
                </c:pt>
                <c:pt idx="290" formatCode="General">
                  <c:v>2.0815807355898289E-2</c:v>
                </c:pt>
                <c:pt idx="291" formatCode="General">
                  <c:v>1.8575541093380089E-2</c:v>
                </c:pt>
                <c:pt idx="292" formatCode="General">
                  <c:v>1.6615308113676661E-2</c:v>
                </c:pt>
                <c:pt idx="293" formatCode="General">
                  <c:v>1.484176398918309E-2</c:v>
                </c:pt>
                <c:pt idx="294" formatCode="General">
                  <c:v>1.3161564292294431E-2</c:v>
                </c:pt>
                <c:pt idx="295" formatCode="General">
                  <c:v>1.176139787822056E-2</c:v>
                </c:pt>
                <c:pt idx="296" formatCode="General">
                  <c:v>1.0454575891751611E-2</c:v>
                </c:pt>
                <c:pt idx="297" formatCode="General">
                  <c:v>9.2971049894505376E-3</c:v>
                </c:pt>
                <c:pt idx="298" formatCode="General">
                  <c:v>8.2516474002753762E-3</c:v>
                </c:pt>
                <c:pt idx="299" formatCode="General">
                  <c:v>7.3182031242261256E-3</c:v>
                </c:pt>
                <c:pt idx="300" formatCode="General">
                  <c:v>6.4874377185422921E-3</c:v>
                </c:pt>
                <c:pt idx="301" formatCode="General">
                  <c:v>5.7406822977028923E-3</c:v>
                </c:pt>
                <c:pt idx="302" formatCode="General">
                  <c:v>5.0779368617079237E-3</c:v>
                </c:pt>
                <c:pt idx="303" formatCode="General">
                  <c:v>4.480532525036403E-3</c:v>
                </c:pt>
                <c:pt idx="304" formatCode="General">
                  <c:v>3.9578037304488231E-3</c:v>
                </c:pt>
                <c:pt idx="305" formatCode="General">
                  <c:v>3.491081592424197E-3</c:v>
                </c:pt>
                <c:pt idx="306" formatCode="General">
                  <c:v>3.071031668202035E-3</c:v>
                </c:pt>
                <c:pt idx="307" formatCode="General">
                  <c:v>8.1302996443889742E-12</c:v>
                </c:pt>
                <c:pt idx="308" formatCode="General">
                  <c:v>1.0267887036541761E-11</c:v>
                </c:pt>
                <c:pt idx="309" formatCode="General">
                  <c:v>1.3068219864689509E-11</c:v>
                </c:pt>
                <c:pt idx="310" formatCode="General">
                  <c:v>1.652196368607174E-11</c:v>
                </c:pt>
                <c:pt idx="311" formatCode="General">
                  <c:v>2.0815807355898289E-11</c:v>
                </c:pt>
                <c:pt idx="312" formatCode="General">
                  <c:v>2.6323128584588871E-11</c:v>
                </c:pt>
                <c:pt idx="313" formatCode="General">
                  <c:v>3.3137271799748398E-11</c:v>
                </c:pt>
                <c:pt idx="314" formatCode="General">
                  <c:v>4.1818303567006428E-11</c:v>
                </c:pt>
                <c:pt idx="315" formatCode="General">
                  <c:v>5.2552912741572818E-11</c:v>
                </c:pt>
                <c:pt idx="316" formatCode="General">
                  <c:v>6.608785474428696E-11</c:v>
                </c:pt>
                <c:pt idx="317" formatCode="General">
                  <c:v>8.2983196140778389E-11</c:v>
                </c:pt>
                <c:pt idx="318" formatCode="General">
                  <c:v>1.036123146414668E-10</c:v>
                </c:pt>
                <c:pt idx="319" formatCode="General">
                  <c:v>1.306821986468951E-10</c:v>
                </c:pt>
                <c:pt idx="320" formatCode="General">
                  <c:v>1.6335274830861891E-10</c:v>
                </c:pt>
                <c:pt idx="321" formatCode="General">
                  <c:v>2.0442429645478589E-10</c:v>
                </c:pt>
                <c:pt idx="322">
                  <c:v>2.5483028736144541E-10</c:v>
                </c:pt>
                <c:pt idx="323">
                  <c:v>3.1830449813279452E-10</c:v>
                </c:pt>
                <c:pt idx="324">
                  <c:v>3.9671381732093149E-10</c:v>
                </c:pt>
                <c:pt idx="325">
                  <c:v>4.9472546630610296E-10</c:v>
                </c:pt>
                <c:pt idx="326">
                  <c:v>6.1513977791645628E-10</c:v>
                </c:pt>
                <c:pt idx="327">
                  <c:v>7.6449086208433624E-10</c:v>
                </c:pt>
                <c:pt idx="328">
                  <c:v>9.5211316157023566E-10</c:v>
                </c:pt>
                <c:pt idx="329">
                  <c:v>1.1761397878220559E-9</c:v>
                </c:pt>
                <c:pt idx="330">
                  <c:v>1.456173070636831E-9</c:v>
                </c:pt>
                <c:pt idx="331">
                  <c:v>1.810881895535546E-9</c:v>
                </c:pt>
                <c:pt idx="332">
                  <c:v>2.230931819757709E-9</c:v>
                </c:pt>
                <c:pt idx="333">
                  <c:v>2.7629950571057819E-9</c:v>
                </c:pt>
                <c:pt idx="334">
                  <c:v>3.4070716075797649E-9</c:v>
                </c:pt>
                <c:pt idx="335">
                  <c:v>4.2004992422216277E-9</c:v>
                </c:pt>
                <c:pt idx="336">
                  <c:v>5.1712812893128496E-9</c:v>
                </c:pt>
                <c:pt idx="337">
                  <c:v>6.3660899626558901E-9</c:v>
                </c:pt>
                <c:pt idx="338">
                  <c:v>7.8222630332927209E-9</c:v>
                </c:pt>
                <c:pt idx="339">
                  <c:v>9.614476043307283E-9</c:v>
                </c:pt>
                <c:pt idx="340">
                  <c:v>1.1761397878220561E-8</c:v>
                </c:pt>
                <c:pt idx="341">
                  <c:v>1.446838627876339E-8</c:v>
                </c:pt>
                <c:pt idx="342">
                  <c:v>1.7642096817330841E-8</c:v>
                </c:pt>
                <c:pt idx="343">
                  <c:v>2.1655907204342611E-8</c:v>
                </c:pt>
                <c:pt idx="344">
                  <c:v>2.6416473012193799E-8</c:v>
                </c:pt>
                <c:pt idx="345">
                  <c:v>3.2297171951304072E-8</c:v>
                </c:pt>
                <c:pt idx="346">
                  <c:v>3.9298004021673462E-8</c:v>
                </c:pt>
                <c:pt idx="347">
                  <c:v>4.7885691361326567E-8</c:v>
                </c:pt>
                <c:pt idx="348">
                  <c:v>5.8246922825473253E-8</c:v>
                </c:pt>
                <c:pt idx="349">
                  <c:v>7.0848420552138124E-8</c:v>
                </c:pt>
                <c:pt idx="350">
                  <c:v>8.6063562251740927E-8</c:v>
                </c:pt>
                <c:pt idx="351">
                  <c:v>1.045457589175161E-7</c:v>
                </c:pt>
                <c:pt idx="352">
                  <c:v>1.2694842154269811E-7</c:v>
                </c:pt>
                <c:pt idx="353">
                  <c:v>1.5308486127207709E-7</c:v>
                </c:pt>
                <c:pt idx="354">
                  <c:v>1.848219666577517E-7</c:v>
                </c:pt>
                <c:pt idx="355">
                  <c:v>2.2402662625182019E-7</c:v>
                </c:pt>
                <c:pt idx="356">
                  <c:v>2.6976539577823347E-7</c:v>
                </c:pt>
                <c:pt idx="357">
                  <c:v>3.2577205234118849E-7</c:v>
                </c:pt>
                <c:pt idx="358">
                  <c:v>3.9204659594068531E-7</c:v>
                </c:pt>
                <c:pt idx="359">
                  <c:v>4.7232280368092077E-7</c:v>
                </c:pt>
                <c:pt idx="360">
                  <c:v>5.6753411983794446E-7</c:v>
                </c:pt>
              </c:numCache>
            </c:numRef>
          </c:val>
          <c:smooth val="0"/>
          <c:extLst>
            <c:ext xmlns:c16="http://schemas.microsoft.com/office/drawing/2014/chart" uri="{C3380CC4-5D6E-409C-BE32-E72D297353CC}">
              <c16:uniqueId val="{00000001-BF0B-4E21-A196-5B571DED6E28}"/>
            </c:ext>
          </c:extLst>
        </c:ser>
        <c:ser>
          <c:idx val="2"/>
          <c:order val="2"/>
          <c:tx>
            <c:v>Valve Lift (In)</c:v>
          </c:tx>
          <c:spPr>
            <a:ln w="19050" cap="rnd">
              <a:solidFill>
                <a:schemeClr val="accent3"/>
              </a:solidFill>
              <a:round/>
            </a:ln>
            <a:effectLst/>
          </c:spPr>
          <c:marker>
            <c:symbol val="circle"/>
            <c:size val="5"/>
            <c:spPr>
              <a:solidFill>
                <a:schemeClr val="accent3"/>
              </a:solidFill>
              <a:ln w="9525">
                <a:solidFill>
                  <a:schemeClr val="accent3"/>
                </a:solidFill>
              </a:ln>
              <a:effectLst/>
            </c:spPr>
          </c:marker>
          <c:cat>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cat>
          <c:val>
            <c:numRef>
              <c:f>'360x360 for Valve Lift (Exh)'!$C$2:$C$362</c:f>
              <c:numCache>
                <c:formatCode>0.00E+00</c:formatCode>
                <c:ptCount val="361"/>
                <c:pt idx="0">
                  <c:v>6.0444662367636419E-7</c:v>
                </c:pt>
                <c:pt idx="1">
                  <c:v>7.2533594841163708E-7</c:v>
                </c:pt>
                <c:pt idx="2">
                  <c:v>8.694095272057293E-7</c:v>
                </c:pt>
                <c:pt idx="3">
                  <c:v>1.0432914326468749E-6</c:v>
                </c:pt>
                <c:pt idx="4">
                  <c:v>1.242013610293899E-6</c:v>
                </c:pt>
                <c:pt idx="5">
                  <c:v>1.490416332352679E-6</c:v>
                </c:pt>
                <c:pt idx="6">
                  <c:v>1.771939417352629E-6</c:v>
                </c:pt>
                <c:pt idx="7">
                  <c:v>2.1197032282349208E-6</c:v>
                </c:pt>
                <c:pt idx="8">
                  <c:v>2.5254276742642609E-6</c:v>
                </c:pt>
                <c:pt idx="9">
                  <c:v>2.997392846175944E-6</c:v>
                </c:pt>
                <c:pt idx="10">
                  <c:v>3.5687191069111371E-6</c:v>
                </c:pt>
                <c:pt idx="11">
                  <c:v>4.2394064564698434E-6</c:v>
                </c:pt>
                <c:pt idx="12">
                  <c:v>5.0260150763226457E-6</c:v>
                </c:pt>
                <c:pt idx="13">
                  <c:v>5.9533852386754229E-6</c:v>
                </c:pt>
                <c:pt idx="14">
                  <c:v>7.0546373064693467E-6</c:v>
                </c:pt>
                <c:pt idx="15">
                  <c:v>8.3628916426455873E-6</c:v>
                </c:pt>
                <c:pt idx="16">
                  <c:v>9.8533079749982653E-6</c:v>
                </c:pt>
                <c:pt idx="17">
                  <c:v>1.159212702940973E-5</c:v>
                </c:pt>
                <c:pt idx="18">
                  <c:v>1.374495062058582E-5</c:v>
                </c:pt>
                <c:pt idx="19">
                  <c:v>1.6146176933820691E-5</c:v>
                </c:pt>
                <c:pt idx="20">
                  <c:v>1.904420869117312E-5</c:v>
                </c:pt>
                <c:pt idx="21">
                  <c:v>2.2356244985290179E-5</c:v>
                </c:pt>
                <c:pt idx="22">
                  <c:v>2.624788763087773E-5</c:v>
                </c:pt>
                <c:pt idx="23">
                  <c:v>3.08019375352887E-5</c:v>
                </c:pt>
                <c:pt idx="24">
                  <c:v>3.6101195605875998E-5</c:v>
                </c:pt>
                <c:pt idx="25">
                  <c:v>4.2228462749992577E-5</c:v>
                </c:pt>
                <c:pt idx="26">
                  <c:v>4.9432141689697183E-5</c:v>
                </c:pt>
                <c:pt idx="27">
                  <c:v>5.7795033332342777E-5</c:v>
                </c:pt>
                <c:pt idx="28">
                  <c:v>6.7399938585282259E-5</c:v>
                </c:pt>
                <c:pt idx="29">
                  <c:v>7.8660861985280282E-5</c:v>
                </c:pt>
                <c:pt idx="30">
                  <c:v>9.1909007161748534E-5</c:v>
                </c:pt>
                <c:pt idx="31">
                  <c:v>1.0681317048527531E-4</c:v>
                </c:pt>
                <c:pt idx="32">
                  <c:v>1.2420136102938989E-4</c:v>
                </c:pt>
                <c:pt idx="33">
                  <c:v>1.4407357879409231E-4</c:v>
                </c:pt>
                <c:pt idx="34">
                  <c:v>1.672578328529118E-4</c:v>
                </c:pt>
                <c:pt idx="35">
                  <c:v>1.9375412320584819E-4</c:v>
                </c:pt>
                <c:pt idx="36">
                  <c:v>2.243904589264311E-4</c:v>
                </c:pt>
                <c:pt idx="37">
                  <c:v>2.5916684001466028E-4</c:v>
                </c:pt>
                <c:pt idx="38">
                  <c:v>2.9973928461759429E-4</c:v>
                </c:pt>
                <c:pt idx="39">
                  <c:v>3.4610779273523332E-4</c:v>
                </c:pt>
                <c:pt idx="40">
                  <c:v>3.9910037344110632E-4</c:v>
                </c:pt>
                <c:pt idx="41">
                  <c:v>4.595450358087427E-4</c:v>
                </c:pt>
                <c:pt idx="42">
                  <c:v>5.2826978891167171E-4</c:v>
                </c:pt>
                <c:pt idx="43">
                  <c:v>6.0775865997048128E-4</c:v>
                </c:pt>
                <c:pt idx="44">
                  <c:v>6.9801164898517128E-4</c:v>
                </c:pt>
                <c:pt idx="45">
                  <c:v>8.0068477410280027E-4</c:v>
                </c:pt>
                <c:pt idx="46">
                  <c:v>9.1909007161748539E-4</c:v>
                </c:pt>
                <c:pt idx="47">
                  <c:v>1.051571523382168E-3</c:v>
                </c:pt>
                <c:pt idx="48">
                  <c:v>1.2006131566174359E-3</c:v>
                </c:pt>
                <c:pt idx="49">
                  <c:v>1.3744950620585819E-3</c:v>
                </c:pt>
                <c:pt idx="50">
                  <c:v>1.5649371489703131E-3</c:v>
                </c:pt>
                <c:pt idx="51">
                  <c:v>1.788499598823215E-3</c:v>
                </c:pt>
                <c:pt idx="52">
                  <c:v>2.0369023208819952E-3</c:v>
                </c:pt>
                <c:pt idx="53">
                  <c:v>2.3184254058819451E-3</c:v>
                </c:pt>
                <c:pt idx="54">
                  <c:v>2.6330688538230662E-3</c:v>
                </c:pt>
                <c:pt idx="55">
                  <c:v>2.9973928461759429E-3</c:v>
                </c:pt>
                <c:pt idx="56">
                  <c:v>3.3948372014699908E-3</c:v>
                </c:pt>
                <c:pt idx="57">
                  <c:v>3.8502421919110871E-3</c:v>
                </c:pt>
                <c:pt idx="58">
                  <c:v>4.3636078174992326E-3</c:v>
                </c:pt>
                <c:pt idx="59">
                  <c:v>4.9349340782344261E-3</c:v>
                </c:pt>
                <c:pt idx="60">
                  <c:v>5.5725010648519611E-3</c:v>
                </c:pt>
                <c:pt idx="61">
                  <c:v>6.2928689588224226E-3</c:v>
                </c:pt>
                <c:pt idx="62">
                  <c:v>7.0960377601458104E-3</c:v>
                </c:pt>
                <c:pt idx="63">
                  <c:v>7.9985676502927101E-3</c:v>
                </c:pt>
                <c:pt idx="64">
                  <c:v>9.0252989014690012E-3</c:v>
                </c:pt>
                <c:pt idx="65">
                  <c:v>1.0101710697057051E-2</c:v>
                </c:pt>
                <c:pt idx="66">
                  <c:v>1.134372430735095E-2</c:v>
                </c:pt>
                <c:pt idx="67">
                  <c:v>1.27513397323507E-2</c:v>
                </c:pt>
                <c:pt idx="68">
                  <c:v>1.43245569720563E-2</c:v>
                </c:pt>
                <c:pt idx="69">
                  <c:v>1.598057511911484E-2</c:v>
                </c:pt>
                <c:pt idx="70">
                  <c:v>1.788499598823215E-2</c:v>
                </c:pt>
                <c:pt idx="71">
                  <c:v>2.0037819579408239E-2</c:v>
                </c:pt>
                <c:pt idx="72">
                  <c:v>2.235624498529018E-2</c:v>
                </c:pt>
                <c:pt idx="73">
                  <c:v>2.4923073113230911E-2</c:v>
                </c:pt>
                <c:pt idx="74">
                  <c:v>2.7738303963230421E-2</c:v>
                </c:pt>
                <c:pt idx="75">
                  <c:v>3.088473844264162E-2</c:v>
                </c:pt>
                <c:pt idx="76">
                  <c:v>3.4362376551464548E-2</c:v>
                </c:pt>
                <c:pt idx="77">
                  <c:v>3.8171218289699167E-2</c:v>
                </c:pt>
                <c:pt idx="78">
                  <c:v>4.2334199508682259E-2</c:v>
                </c:pt>
                <c:pt idx="79">
                  <c:v>4.6927083038641737E-2</c:v>
                </c:pt>
                <c:pt idx="80">
                  <c:v>5.1965601051974682E-2</c:v>
                </c:pt>
                <c:pt idx="81">
                  <c:v>5.7486848355175181E-2</c:v>
                </c:pt>
                <c:pt idx="82">
                  <c:v>6.3530238180143236E-2</c:v>
                </c:pt>
                <c:pt idx="83">
                  <c:v>7.0137833387814139E-2</c:v>
                </c:pt>
                <c:pt idx="84">
                  <c:v>7.7354180866343741E-2</c:v>
                </c:pt>
                <c:pt idx="85">
                  <c:v>8.5226973938367354E-2</c:v>
                </c:pt>
                <c:pt idx="86">
                  <c:v>9.3805147940130548E-2</c:v>
                </c:pt>
                <c:pt idx="87">
                  <c:v>0.10314260626232009</c:v>
                </c:pt>
                <c:pt idx="88">
                  <c:v>0.11329482551286239</c:v>
                </c:pt>
                <c:pt idx="89">
                  <c:v>0.1243197663269046</c:v>
                </c:pt>
                <c:pt idx="90">
                  <c:v>0.1362795293849613</c:v>
                </c:pt>
                <c:pt idx="91">
                  <c:v>0.14923869939476789</c:v>
                </c:pt>
                <c:pt idx="92">
                  <c:v>0.1632643450912801</c:v>
                </c:pt>
                <c:pt idx="93">
                  <c:v>0.17842767525482151</c:v>
                </c:pt>
                <c:pt idx="94">
                  <c:v>0.19480155468386279</c:v>
                </c:pt>
                <c:pt idx="95">
                  <c:v>0.21246216021316849</c:v>
                </c:pt>
                <c:pt idx="96">
                  <c:v>0.231489808722871</c:v>
                </c:pt>
                <c:pt idx="97">
                  <c:v>0.25196564510217628</c:v>
                </c:pt>
                <c:pt idx="98">
                  <c:v>0.27397495428565771</c:v>
                </c:pt>
                <c:pt idx="99">
                  <c:v>0.29760550523510942</c:v>
                </c:pt>
                <c:pt idx="100">
                  <c:v>0.32294589492139908</c:v>
                </c:pt>
                <c:pt idx="101">
                  <c:v>0.35008968836983551</c:v>
                </c:pt>
                <c:pt idx="102">
                  <c:v>0.37912962259665389</c:v>
                </c:pt>
                <c:pt idx="103">
                  <c:v>0.41016257466345729</c:v>
                </c:pt>
                <c:pt idx="104">
                  <c:v>0.44328707764999548</c:v>
                </c:pt>
                <c:pt idx="105">
                  <c:v>0.47860083662694519</c:v>
                </c:pt>
                <c:pt idx="106">
                  <c:v>0.51620404069220327</c:v>
                </c:pt>
                <c:pt idx="107">
                  <c:v>0.55619853496181393</c:v>
                </c:pt>
                <c:pt idx="108">
                  <c:v>0.59868368052460053</c:v>
                </c:pt>
                <c:pt idx="109">
                  <c:v>0.64376215050568086</c:v>
                </c:pt>
                <c:pt idx="110">
                  <c:v>0.69153330599387841</c:v>
                </c:pt>
                <c:pt idx="111">
                  <c:v>0.74209650807801653</c:v>
                </c:pt>
                <c:pt idx="112">
                  <c:v>0.79555028983784537</c:v>
                </c:pt>
                <c:pt idx="113">
                  <c:v>0.85198821629867372</c:v>
                </c:pt>
                <c:pt idx="114">
                  <c:v>0.91151378859469268</c:v>
                </c:pt>
                <c:pt idx="115">
                  <c:v>0.9742023555515934</c:v>
                </c:pt>
                <c:pt idx="116">
                  <c:v>1.040144998167464</c:v>
                </c:pt>
                <c:pt idx="117">
                  <c:v>1.109432797440393</c:v>
                </c:pt>
                <c:pt idx="118">
                  <c:v>1.182140274186998</c:v>
                </c:pt>
                <c:pt idx="119">
                  <c:v>1.258325389042426</c:v>
                </c:pt>
                <c:pt idx="120">
                  <c:v>1.3380709429140289</c:v>
                </c:pt>
                <c:pt idx="121">
                  <c:v>1.4214348964369561</c:v>
                </c:pt>
                <c:pt idx="122">
                  <c:v>1.5084503699741461</c:v>
                </c:pt>
                <c:pt idx="123">
                  <c:v>1.5991836042514831</c:v>
                </c:pt>
                <c:pt idx="124">
                  <c:v>1.693642879359702</c:v>
                </c:pt>
                <c:pt idx="125">
                  <c:v>1.7918778758432139</c:v>
                </c:pt>
                <c:pt idx="126">
                  <c:v>1.8938803136112841</c:v>
                </c:pt>
                <c:pt idx="127">
                  <c:v>1.9996667528453831</c:v>
                </c:pt>
                <c:pt idx="128">
                  <c:v>2.1092206333640409</c:v>
                </c:pt>
                <c:pt idx="129">
                  <c:v>2.2225253949857851</c:v>
                </c:pt>
                <c:pt idx="130">
                  <c:v>2.339547917347677</c:v>
                </c:pt>
                <c:pt idx="131">
                  <c:v>2.460230239814567</c:v>
                </c:pt>
                <c:pt idx="132" formatCode="General">
                  <c:v>2.5845226818420461</c:v>
                </c:pt>
                <c:pt idx="133" formatCode="General">
                  <c:v>2.712342442522758</c:v>
                </c:pt>
                <c:pt idx="134" formatCode="General">
                  <c:v>2.8435984408586168</c:v>
                </c:pt>
                <c:pt idx="135" formatCode="General">
                  <c:v>2.9781830356700638</c:v>
                </c:pt>
                <c:pt idx="136" formatCode="General">
                  <c:v>3.11598858577754</c:v>
                </c:pt>
                <c:pt idx="137" formatCode="General">
                  <c:v>3.2568577694570742</c:v>
                </c:pt>
                <c:pt idx="138" formatCode="General">
                  <c:v>3.400649825166167</c:v>
                </c:pt>
                <c:pt idx="139" formatCode="General">
                  <c:v>3.5471908709993758</c:v>
                </c:pt>
                <c:pt idx="140" formatCode="General">
                  <c:v>3.6963070250512611</c:v>
                </c:pt>
                <c:pt idx="141" formatCode="General">
                  <c:v>3.847783004962706</c:v>
                </c:pt>
                <c:pt idx="142" formatCode="General">
                  <c:v>4.001411808465325</c:v>
                </c:pt>
                <c:pt idx="143" formatCode="General">
                  <c:v>4.156953312927798</c:v>
                </c:pt>
                <c:pt idx="144" formatCode="General">
                  <c:v>4.3141756758095351</c:v>
                </c:pt>
                <c:pt idx="145" formatCode="General">
                  <c:v>4.4728056541162724</c:v>
                </c:pt>
                <c:pt idx="146" formatCode="General">
                  <c:v>4.6325700048537444</c:v>
                </c:pt>
                <c:pt idx="147" formatCode="General">
                  <c:v>4.7931789248462158</c:v>
                </c:pt>
                <c:pt idx="148" formatCode="General">
                  <c:v>4.9543343308272174</c:v>
                </c:pt>
                <c:pt idx="149" formatCode="General">
                  <c:v>5.1157132992580703</c:v>
                </c:pt>
                <c:pt idx="150" formatCode="General">
                  <c:v>5.2770094667815721</c:v>
                </c:pt>
                <c:pt idx="151" formatCode="General">
                  <c:v>5.4378667894961028</c:v>
                </c:pt>
                <c:pt idx="152" formatCode="General">
                  <c:v>5.5979623438629851</c:v>
                </c:pt>
                <c:pt idx="153" formatCode="General">
                  <c:v>5.7569235257991336</c:v>
                </c:pt>
                <c:pt idx="154" formatCode="General">
                  <c:v>5.9144108515843996</c:v>
                </c:pt>
                <c:pt idx="155" formatCode="General">
                  <c:v>6.0700434370449621</c:v>
                </c:pt>
                <c:pt idx="156" formatCode="General">
                  <c:v>6.2234652382792</c:v>
                </c:pt>
                <c:pt idx="157" formatCode="General">
                  <c:v>6.3742953711132904</c:v>
                </c:pt>
                <c:pt idx="158" formatCode="General">
                  <c:v>6.5221777916456176</c:v>
                </c:pt>
                <c:pt idx="159" formatCode="General">
                  <c:v>6.6667233356116213</c:v>
                </c:pt>
                <c:pt idx="160" formatCode="General">
                  <c:v>6.8075676790189492</c:v>
                </c:pt>
                <c:pt idx="161" formatCode="General">
                  <c:v>6.944346497875248</c:v>
                </c:pt>
                <c:pt idx="162" formatCode="General">
                  <c:v>7.0767037482789021</c:v>
                </c:pt>
                <c:pt idx="163" formatCode="General">
                  <c:v>7.2042751062375574</c:v>
                </c:pt>
                <c:pt idx="164" formatCode="General">
                  <c:v>7.3267128079403276</c:v>
                </c:pt>
                <c:pt idx="165" formatCode="General">
                  <c:v>7.4436856497578088</c:v>
                </c:pt>
                <c:pt idx="166" formatCode="General">
                  <c:v>7.5548707081513182</c:v>
                </c:pt>
                <c:pt idx="167" formatCode="General">
                  <c:v>7.6599450595821814</c:v>
                </c:pt>
                <c:pt idx="168" formatCode="General">
                  <c:v>7.7586106207839292</c:v>
                </c:pt>
                <c:pt idx="169" formatCode="General">
                  <c:v>7.8505858686715602</c:v>
                </c:pt>
                <c:pt idx="170" formatCode="General">
                  <c:v>7.9356141204322812</c:v>
                </c:pt>
                <c:pt idx="171" formatCode="General">
                  <c:v>8.0134304131625598</c:v>
                </c:pt>
                <c:pt idx="172" formatCode="General">
                  <c:v>8.0838111844125482</c:v>
                </c:pt>
                <c:pt idx="173" formatCode="General">
                  <c:v>8.1465494319138614</c:v>
                </c:pt>
                <c:pt idx="174" formatCode="General">
                  <c:v>8.2014629936703223</c:v>
                </c:pt>
                <c:pt idx="175" formatCode="General">
                  <c:v>8.2483779877764896</c:v>
                </c:pt>
                <c:pt idx="176" formatCode="General">
                  <c:v>8.2871288124176594</c:v>
                </c:pt>
                <c:pt idx="177" formatCode="General">
                  <c:v>8.3176823472308907</c:v>
                </c:pt>
                <c:pt idx="178" formatCode="General">
                  <c:v>8.3398729904014743</c:v>
                </c:pt>
                <c:pt idx="179" formatCode="General">
                  <c:v>8.3536179410220601</c:v>
                </c:pt>
                <c:pt idx="180" formatCode="General">
                  <c:v>8.359</c:v>
                </c:pt>
                <c:pt idx="181" formatCode="General">
                  <c:v>8.3558535655205883</c:v>
                </c:pt>
                <c:pt idx="182" formatCode="General">
                  <c:v>8.3441786375838269</c:v>
                </c:pt>
                <c:pt idx="183" formatCode="General">
                  <c:v>8.3242236189117715</c:v>
                </c:pt>
                <c:pt idx="184" formatCode="General">
                  <c:v>8.2958229076897165</c:v>
                </c:pt>
                <c:pt idx="185" formatCode="General">
                  <c:v>8.2591172654601639</c:v>
                </c:pt>
                <c:pt idx="186" formatCode="General">
                  <c:v>8.2142722940378192</c:v>
                </c:pt>
                <c:pt idx="187" formatCode="General">
                  <c:v>8.1613956346022398</c:v>
                </c:pt>
                <c:pt idx="188" formatCode="General">
                  <c:v>8.1006528889681331</c:v>
                </c:pt>
                <c:pt idx="189" formatCode="General">
                  <c:v>8.0322096589502046</c:v>
                </c:pt>
                <c:pt idx="190" formatCode="General">
                  <c:v>7.9562812269075716</c:v>
                </c:pt>
                <c:pt idx="191" formatCode="General">
                  <c:v>7.8730828751993496</c:v>
                </c:pt>
                <c:pt idx="192" formatCode="General">
                  <c:v>7.7828630065476014</c:v>
                </c:pt>
                <c:pt idx="193" formatCode="General">
                  <c:v>7.6858865838558534</c:v>
                </c:pt>
                <c:pt idx="194" formatCode="General">
                  <c:v>7.582426850118372</c:v>
                </c:pt>
                <c:pt idx="195" formatCode="General">
                  <c:v>7.4727818886016264</c:v>
                </c:pt>
                <c:pt idx="196" formatCode="General">
                  <c:v>7.357266342753559</c:v>
                </c:pt>
                <c:pt idx="197" formatCode="General">
                  <c:v>7.2361948560221094</c:v>
                </c:pt>
                <c:pt idx="198" formatCode="General">
                  <c:v>7.1099069121274256</c:v>
                </c:pt>
                <c:pt idx="199" formatCode="General">
                  <c:v>6.9787502748803902</c:v>
                </c:pt>
                <c:pt idx="200" formatCode="General">
                  <c:v>6.8430727080918841</c:v>
                </c:pt>
                <c:pt idx="201" formatCode="General">
                  <c:v>6.7032302556635246</c:v>
                </c:pt>
                <c:pt idx="202" formatCode="General">
                  <c:v>6.55960380176914</c:v>
                </c:pt>
                <c:pt idx="203" formatCode="General">
                  <c:v>6.4125411102196068</c:v>
                </c:pt>
                <c:pt idx="204" formatCode="General">
                  <c:v>6.2624313452794862</c:v>
                </c:pt>
                <c:pt idx="205" formatCode="General">
                  <c:v>6.1096388309411296</c:v>
                </c:pt>
                <c:pt idx="206" formatCode="General">
                  <c:v>5.9545361712876286</c:v>
                </c:pt>
                <c:pt idx="207" formatCode="General">
                  <c:v>5.7974959704020694</c:v>
                </c:pt>
                <c:pt idx="208" formatCode="General">
                  <c:v>5.6388742721860661</c:v>
                </c:pt>
                <c:pt idx="209" formatCode="General">
                  <c:v>5.4790436807227128</c:v>
                </c:pt>
                <c:pt idx="210" formatCode="General">
                  <c:v>5.3183436797321528</c:v>
                </c:pt>
                <c:pt idx="211" formatCode="General">
                  <c:v>5.1571303131160038</c:v>
                </c:pt>
                <c:pt idx="212" formatCode="General">
                  <c:v>4.9957347845036786</c:v>
                </c:pt>
                <c:pt idx="213" formatCode="General">
                  <c:v>4.8344965776153268</c:v>
                </c:pt>
                <c:pt idx="214" formatCode="General">
                  <c:v>4.6737137757174132</c:v>
                </c:pt>
                <c:pt idx="215" formatCode="General">
                  <c:v>4.5137010222578819</c:v>
                </c:pt>
                <c:pt idx="216" formatCode="General">
                  <c:v>4.3547564005032049</c:v>
                </c:pt>
                <c:pt idx="217" formatCode="General">
                  <c:v>4.1971531534476441</c:v>
                </c:pt>
                <c:pt idx="218" formatCode="General">
                  <c:v>4.0411562439947302</c:v>
                </c:pt>
                <c:pt idx="219" formatCode="General">
                  <c:v>3.8870140748665221</c:v>
                </c:pt>
                <c:pt idx="220" formatCode="General">
                  <c:v>3.734958488603608</c:v>
                </c:pt>
                <c:pt idx="221" formatCode="General">
                  <c:v>3.585221327746575</c:v>
                </c:pt>
                <c:pt idx="222" formatCode="General">
                  <c:v>3.438001314473071</c:v>
                </c:pt>
                <c:pt idx="223" formatCode="General">
                  <c:v>3.293488890870008</c:v>
                </c:pt>
                <c:pt idx="224" formatCode="General">
                  <c:v>3.1518496587520932</c:v>
                </c:pt>
                <c:pt idx="225" formatCode="General">
                  <c:v>3.0132492199340288</c:v>
                </c:pt>
                <c:pt idx="226" formatCode="General">
                  <c:v>2.8778200558675819</c:v>
                </c:pt>
                <c:pt idx="227" formatCode="General">
                  <c:v>2.7457029280952518</c:v>
                </c:pt>
                <c:pt idx="228" formatCode="General">
                  <c:v>2.616988917615128</c:v>
                </c:pt>
                <c:pt idx="229" formatCode="General">
                  <c:v>2.4917856656067681</c:v>
                </c:pt>
                <c:pt idx="230" formatCode="General">
                  <c:v>2.3701676928867892</c:v>
                </c:pt>
                <c:pt idx="231" formatCode="General">
                  <c:v>2.2522095202718102</c:v>
                </c:pt>
                <c:pt idx="232" formatCode="General">
                  <c:v>2.1379442681247709</c:v>
                </c:pt>
                <c:pt idx="233" formatCode="General">
                  <c:v>2.0274216169900838</c:v>
                </c:pt>
                <c:pt idx="234" formatCode="General">
                  <c:v>1.920666407139956</c:v>
                </c:pt>
                <c:pt idx="235" formatCode="General">
                  <c:v>1.8176951987558569</c:v>
                </c:pt>
                <c:pt idx="236" formatCode="General">
                  <c:v>1.7184914316563149</c:v>
                </c:pt>
                <c:pt idx="237" formatCode="General">
                  <c:v>1.6230633859320669</c:v>
                </c:pt>
                <c:pt idx="238" formatCode="General">
                  <c:v>1.531377941220172</c:v>
                </c:pt>
                <c:pt idx="239" formatCode="General">
                  <c:v>1.4434102572484231</c:v>
                </c:pt>
                <c:pt idx="240" formatCode="General">
                  <c:v>1.3591189335631431</c:v>
                </c:pt>
                <c:pt idx="241" formatCode="General">
                  <c:v>1.278454289619922</c:v>
                </c:pt>
                <c:pt idx="242" formatCode="General">
                  <c:v>1.2013583647836119</c:v>
                </c:pt>
                <c:pt idx="243" formatCode="General">
                  <c:v>1.1277649183283309</c:v>
                </c:pt>
                <c:pt idx="244" formatCode="General">
                  <c:v>1.0576077095281959</c:v>
                </c:pt>
                <c:pt idx="245" formatCode="General">
                  <c:v>0.99081221756659044</c:v>
                </c:pt>
                <c:pt idx="246" formatCode="General">
                  <c:v>0.9272956415361604</c:v>
                </c:pt>
                <c:pt idx="247" formatCode="General">
                  <c:v>0.86696690043881808</c:v>
                </c:pt>
                <c:pt idx="248" formatCode="General">
                  <c:v>0.80974567739443104</c:v>
                </c:pt>
                <c:pt idx="249" formatCode="General">
                  <c:v>0.75553426733232298</c:v>
                </c:pt>
                <c:pt idx="250" formatCode="General">
                  <c:v>0.70423910522718491</c:v>
                </c:pt>
                <c:pt idx="251" formatCode="General">
                  <c:v>0.65576082999019347</c:v>
                </c:pt>
                <c:pt idx="252" formatCode="General">
                  <c:v>0.61000090854159861</c:v>
                </c:pt>
                <c:pt idx="253" formatCode="General">
                  <c:v>0.56685915178350321</c:v>
                </c:pt>
                <c:pt idx="254" formatCode="General">
                  <c:v>0.5262353706180104</c:v>
                </c:pt>
                <c:pt idx="255" formatCode="General">
                  <c:v>0.48802854793814948</c:v>
                </c:pt>
                <c:pt idx="256" formatCode="General">
                  <c:v>0.45213683862787629</c:v>
                </c:pt>
                <c:pt idx="257" formatCode="General">
                  <c:v>0.418460053589294</c:v>
                </c:pt>
                <c:pt idx="258" formatCode="General">
                  <c:v>0.3868996597426525</c:v>
                </c:pt>
                <c:pt idx="259" formatCode="General">
                  <c:v>0.35735712400820191</c:v>
                </c:pt>
                <c:pt idx="260" formatCode="General">
                  <c:v>0.32973556932433912</c:v>
                </c:pt>
                <c:pt idx="261" formatCode="General">
                  <c:v>0.30394143066575541</c:v>
                </c:pt>
                <c:pt idx="262" formatCode="General">
                  <c:v>0.27988114300714201</c:v>
                </c:pt>
                <c:pt idx="263" formatCode="General">
                  <c:v>0.25746445335948409</c:v>
                </c:pt>
                <c:pt idx="264" formatCode="General">
                  <c:v>0.23660276475191419</c:v>
                </c:pt>
                <c:pt idx="265" formatCode="General">
                  <c:v>0.2172116202589324</c:v>
                </c:pt>
                <c:pt idx="266" formatCode="General">
                  <c:v>0.1992082189731855</c:v>
                </c:pt>
                <c:pt idx="267" formatCode="General">
                  <c:v>0.18251141600546791</c:v>
                </c:pt>
                <c:pt idx="268" formatCode="General">
                  <c:v>0.16725783285291179</c:v>
                </c:pt>
                <c:pt idx="269" formatCode="General">
                  <c:v>0.15235366952938489</c:v>
                </c:pt>
                <c:pt idx="270" formatCode="General">
                  <c:v>0.1391055243529167</c:v>
                </c:pt>
                <c:pt idx="271" formatCode="General">
                  <c:v>0.127513397323507</c:v>
                </c:pt>
                <c:pt idx="272" formatCode="General">
                  <c:v>0.11592127029409729</c:v>
                </c:pt>
                <c:pt idx="273" formatCode="General">
                  <c:v>0.1059851614117461</c:v>
                </c:pt>
                <c:pt idx="274" formatCode="General">
                  <c:v>9.6049052529394871E-2</c:v>
                </c:pt>
                <c:pt idx="275" formatCode="General">
                  <c:v>8.7768961794102193E-2</c:v>
                </c:pt>
                <c:pt idx="276" formatCode="General">
                  <c:v>7.9323269244103684E-2</c:v>
                </c:pt>
                <c:pt idx="277" formatCode="General">
                  <c:v>7.1953988489693227E-2</c:v>
                </c:pt>
                <c:pt idx="278" formatCode="General">
                  <c:v>6.5164314086753244E-2</c:v>
                </c:pt>
                <c:pt idx="279" formatCode="General">
                  <c:v>5.8954246035283743E-2</c:v>
                </c:pt>
                <c:pt idx="280" formatCode="General">
                  <c:v>5.3323784335284737E-2</c:v>
                </c:pt>
                <c:pt idx="281" formatCode="General">
                  <c:v>4.8190128079403288E-2</c:v>
                </c:pt>
                <c:pt idx="282" formatCode="General">
                  <c:v>4.3470476360286468E-2</c:v>
                </c:pt>
                <c:pt idx="283" formatCode="General">
                  <c:v>3.9164829177934291E-2</c:v>
                </c:pt>
                <c:pt idx="284" formatCode="General">
                  <c:v>3.5273186532346741E-2</c:v>
                </c:pt>
                <c:pt idx="285" formatCode="General">
                  <c:v>3.171274751617089E-2</c:v>
                </c:pt>
                <c:pt idx="286" formatCode="General">
                  <c:v>2.8566313036759688E-2</c:v>
                </c:pt>
                <c:pt idx="287" formatCode="General">
                  <c:v>2.5585480372054319E-2</c:v>
                </c:pt>
                <c:pt idx="288" formatCode="General">
                  <c:v>2.2935851336760672E-2</c:v>
                </c:pt>
                <c:pt idx="289" formatCode="General">
                  <c:v>2.061742593087873E-2</c:v>
                </c:pt>
                <c:pt idx="290" formatCode="General">
                  <c:v>1.8464602339702631E-2</c:v>
                </c:pt>
                <c:pt idx="291" formatCode="General">
                  <c:v>1.6477380563232401E-2</c:v>
                </c:pt>
                <c:pt idx="292" formatCode="General">
                  <c:v>1.4738561508820939E-2</c:v>
                </c:pt>
                <c:pt idx="293" formatCode="General">
                  <c:v>1.316534426911533E-2</c:v>
                </c:pt>
                <c:pt idx="294" formatCode="General">
                  <c:v>1.167492793676265E-2</c:v>
                </c:pt>
                <c:pt idx="295" formatCode="General">
                  <c:v>1.0432914326468749E-2</c:v>
                </c:pt>
                <c:pt idx="296" formatCode="General">
                  <c:v>9.2737016235277803E-3</c:v>
                </c:pt>
                <c:pt idx="297" formatCode="General">
                  <c:v>8.246970372351491E-3</c:v>
                </c:pt>
                <c:pt idx="298" formatCode="General">
                  <c:v>7.3196002099987128E-3</c:v>
                </c:pt>
                <c:pt idx="299" formatCode="General">
                  <c:v>6.4915911364694457E-3</c:v>
                </c:pt>
                <c:pt idx="300" formatCode="General">
                  <c:v>5.7546630610283986E-3</c:v>
                </c:pt>
                <c:pt idx="301" formatCode="General">
                  <c:v>5.0922558022049869E-3</c:v>
                </c:pt>
                <c:pt idx="302" formatCode="General">
                  <c:v>4.5043693599992078E-3</c:v>
                </c:pt>
                <c:pt idx="303" formatCode="General">
                  <c:v>3.9744435529404784E-3</c:v>
                </c:pt>
                <c:pt idx="304" formatCode="General">
                  <c:v>3.510758471764088E-3</c:v>
                </c:pt>
                <c:pt idx="305" formatCode="General">
                  <c:v>3.0967539349994549E-3</c:v>
                </c:pt>
                <c:pt idx="306" formatCode="General">
                  <c:v>2.7241498519112849E-3</c:v>
                </c:pt>
                <c:pt idx="307" formatCode="General">
                  <c:v>7.2119590304399074E-12</c:v>
                </c:pt>
                <c:pt idx="308" formatCode="General">
                  <c:v>9.1080998088219279E-12</c:v>
                </c:pt>
                <c:pt idx="309" formatCode="General">
                  <c:v>1.159212702940973E-11</c:v>
                </c:pt>
                <c:pt idx="310" formatCode="General">
                  <c:v>1.4655760601468009E-11</c:v>
                </c:pt>
                <c:pt idx="311" formatCode="General">
                  <c:v>1.8464602339702631E-11</c:v>
                </c:pt>
                <c:pt idx="312" formatCode="General">
                  <c:v>2.3349855873525299E-11</c:v>
                </c:pt>
                <c:pt idx="313" formatCode="General">
                  <c:v>2.9394322110288943E-11</c:v>
                </c:pt>
                <c:pt idx="314" formatCode="General">
                  <c:v>3.7094806494111117E-11</c:v>
                </c:pt>
                <c:pt idx="315" formatCode="General">
                  <c:v>4.6616910839697687E-11</c:v>
                </c:pt>
                <c:pt idx="316" formatCode="General">
                  <c:v>5.8623042405872038E-11</c:v>
                </c:pt>
                <c:pt idx="317" formatCode="General">
                  <c:v>7.3610006636751753E-11</c:v>
                </c:pt>
                <c:pt idx="318" formatCode="General">
                  <c:v>9.1909007161748536E-11</c:v>
                </c:pt>
                <c:pt idx="319" formatCode="General">
                  <c:v>1.159212702940973E-10</c:v>
                </c:pt>
                <c:pt idx="320" formatCode="General">
                  <c:v>1.4490158786762161E-10</c:v>
                </c:pt>
                <c:pt idx="321" formatCode="General">
                  <c:v>1.813339871029093E-10</c:v>
                </c:pt>
                <c:pt idx="322">
                  <c:v>2.2604647707348961E-10</c:v>
                </c:pt>
                <c:pt idx="323">
                  <c:v>2.8235109407347968E-10</c:v>
                </c:pt>
                <c:pt idx="324">
                  <c:v>3.519038562499381E-10</c:v>
                </c:pt>
                <c:pt idx="325">
                  <c:v>4.38844808970511E-10</c:v>
                </c:pt>
                <c:pt idx="326">
                  <c:v>5.4565797945578635E-10</c:v>
                </c:pt>
                <c:pt idx="327">
                  <c:v>6.7813943122046885E-10</c:v>
                </c:pt>
                <c:pt idx="328">
                  <c:v>8.4456925499985142E-10</c:v>
                </c:pt>
                <c:pt idx="329">
                  <c:v>1.043291432646875E-9</c:v>
                </c:pt>
                <c:pt idx="330">
                  <c:v>1.2916941547056549E-9</c:v>
                </c:pt>
                <c:pt idx="331">
                  <c:v>1.606337602646776E-9</c:v>
                </c:pt>
                <c:pt idx="332">
                  <c:v>1.978941685734946E-9</c:v>
                </c:pt>
                <c:pt idx="333">
                  <c:v>2.450906857646628E-9</c:v>
                </c:pt>
                <c:pt idx="334">
                  <c:v>3.022233118381821E-9</c:v>
                </c:pt>
                <c:pt idx="335">
                  <c:v>3.7260408308816966E-9</c:v>
                </c:pt>
                <c:pt idx="336">
                  <c:v>4.5871702673521346E-9</c:v>
                </c:pt>
                <c:pt idx="337">
                  <c:v>5.6470218814695946E-9</c:v>
                </c:pt>
                <c:pt idx="338">
                  <c:v>6.9387160361752491E-9</c:v>
                </c:pt>
                <c:pt idx="339">
                  <c:v>8.5284934573514399E-9</c:v>
                </c:pt>
                <c:pt idx="340">
                  <c:v>1.043291432646875E-8</c:v>
                </c:pt>
                <c:pt idx="341">
                  <c:v>1.283414063970362E-8</c:v>
                </c:pt>
                <c:pt idx="342">
                  <c:v>1.5649371489703131E-8</c:v>
                </c:pt>
                <c:pt idx="343">
                  <c:v>1.920981050587897E-8</c:v>
                </c:pt>
                <c:pt idx="344">
                  <c:v>2.343265678087823E-8</c:v>
                </c:pt>
                <c:pt idx="345">
                  <c:v>2.8649113944112601E-8</c:v>
                </c:pt>
                <c:pt idx="346">
                  <c:v>3.4859181995582101E-8</c:v>
                </c:pt>
                <c:pt idx="347">
                  <c:v>4.2476865472051353E-8</c:v>
                </c:pt>
                <c:pt idx="348">
                  <c:v>5.1667766188226207E-8</c:v>
                </c:pt>
                <c:pt idx="349">
                  <c:v>6.2845888680871298E-8</c:v>
                </c:pt>
                <c:pt idx="350">
                  <c:v>7.6342436579398345E-8</c:v>
                </c:pt>
                <c:pt idx="351">
                  <c:v>9.2737016235277798E-8</c:v>
                </c:pt>
                <c:pt idx="352">
                  <c:v>1.126092339999802E-7</c:v>
                </c:pt>
                <c:pt idx="353">
                  <c:v>1.357934880587997E-7</c:v>
                </c:pt>
                <c:pt idx="354">
                  <c:v>1.6394579655879471E-7</c:v>
                </c:pt>
                <c:pt idx="355">
                  <c:v>1.9872217764702391E-7</c:v>
                </c:pt>
                <c:pt idx="356">
                  <c:v>2.3929462224995789E-7</c:v>
                </c:pt>
                <c:pt idx="357">
                  <c:v>2.8897516666171392E-7</c:v>
                </c:pt>
                <c:pt idx="358">
                  <c:v>3.4776381088229169E-7</c:v>
                </c:pt>
                <c:pt idx="359">
                  <c:v>4.189725912058087E-7</c:v>
                </c:pt>
                <c:pt idx="360">
                  <c:v>5.0342951670579385E-7</c:v>
                </c:pt>
              </c:numCache>
            </c:numRef>
          </c:val>
          <c:smooth val="0"/>
          <c:extLst>
            <c:ext xmlns:c16="http://schemas.microsoft.com/office/drawing/2014/chart" uri="{C3380CC4-5D6E-409C-BE32-E72D297353CC}">
              <c16:uniqueId val="{00000002-BF0B-4E21-A196-5B571DED6E28}"/>
            </c:ext>
          </c:extLst>
        </c:ser>
        <c:dLbls>
          <c:showLegendKey val="0"/>
          <c:showVal val="0"/>
          <c:showCatName val="0"/>
          <c:showSerName val="0"/>
          <c:showPercent val="0"/>
          <c:showBubbleSize val="0"/>
        </c:dLbls>
        <c:marker val="1"/>
        <c:smooth val="0"/>
        <c:axId val="1324038272"/>
        <c:axId val="1324037792"/>
      </c:lineChart>
      <c:lineChart>
        <c:grouping val="stacked"/>
        <c:varyColors val="0"/>
        <c:ser>
          <c:idx val="0"/>
          <c:order val="0"/>
          <c:tx>
            <c:v>Piston Position</c:v>
          </c:tx>
          <c:spPr>
            <a:ln w="19050" cap="rnd">
              <a:solidFill>
                <a:schemeClr val="accent1"/>
              </a:solidFill>
              <a:round/>
            </a:ln>
            <a:effectLst/>
          </c:spPr>
          <c:marker>
            <c:symbol val="circle"/>
            <c:size val="5"/>
            <c:spPr>
              <a:solidFill>
                <a:schemeClr val="accent1"/>
              </a:solidFill>
              <a:ln w="9525">
                <a:solidFill>
                  <a:schemeClr val="accent1"/>
                </a:solidFill>
              </a:ln>
              <a:effectLst/>
            </c:spPr>
          </c:marker>
          <c:cat>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cat>
          <c:val>
            <c:numRef>
              <c:f>'360x360 for Valve Lift (Inlet)'!$D$2:$D$362</c:f>
              <c:numCache>
                <c:formatCode>0.00E+00</c:formatCode>
                <c:ptCount val="361"/>
                <c:pt idx="0">
                  <c:v>0</c:v>
                </c:pt>
                <c:pt idx="1">
                  <c:v>3.2156907529622003E-5</c:v>
                </c:pt>
                <c:pt idx="2">
                  <c:v>1.2856391714929124E-4</c:v>
                </c:pt>
                <c:pt idx="3">
                  <c:v>2.8903004768012527E-4</c:v>
                </c:pt>
                <c:pt idx="4">
                  <c:v>5.1323752295858653E-4</c:v>
                </c:pt>
                <c:pt idx="5">
                  <c:v>8.0074256066369051E-4</c:v>
                </c:pt>
                <c:pt idx="6">
                  <c:v>1.1509764768977246E-3</c:v>
                </c:pt>
                <c:pt idx="7">
                  <c:v>1.5632471066776906E-3</c:v>
                </c:pt>
                <c:pt idx="8">
                  <c:v>2.0367405404462992E-3</c:v>
                </c:pt>
                <c:pt idx="9">
                  <c:v>2.5705231765918816E-3</c:v>
                </c:pt>
                <c:pt idx="10">
                  <c:v>3.16354408976432E-3</c:v>
                </c:pt>
                <c:pt idx="11">
                  <c:v>3.814637714468239E-3</c:v>
                </c:pt>
                <c:pt idx="12">
                  <c:v>4.5225268429976038E-3</c:v>
                </c:pt>
                <c:pt idx="13">
                  <c:v>5.285825936226533E-3</c:v>
                </c:pt>
                <c:pt idx="14">
                  <c:v>6.1030447450831325E-3</c:v>
                </c:pt>
                <c:pt idx="15">
                  <c:v>6.972592239689818E-3</c:v>
                </c:pt>
                <c:pt idx="16">
                  <c:v>7.89278084214615E-3</c:v>
                </c:pt>
                <c:pt idx="17">
                  <c:v>8.8618309577537455E-3</c:v>
                </c:pt>
                <c:pt idx="18">
                  <c:v>9.877875798124873E-3</c:v>
                </c:pt>
                <c:pt idx="19">
                  <c:v>1.0938966488082394E-2</c:v>
                </c:pt>
                <c:pt idx="20">
                  <c:v>1.2043077446542805E-2</c:v>
                </c:pt>
                <c:pt idx="21">
                  <c:v>1.3188112029686644E-2</c:v>
                </c:pt>
                <c:pt idx="22">
                  <c:v>1.43719084226679E-2</c:v>
                </c:pt>
                <c:pt idx="23">
                  <c:v>1.5592245763912936E-2</c:v>
                </c:pt>
                <c:pt idx="24">
                  <c:v>1.6846850483731607E-2</c:v>
                </c:pt>
                <c:pt idx="25">
                  <c:v>1.8133402836530869E-2</c:v>
                </c:pt>
                <c:pt idx="26">
                  <c:v>1.9449543603424432E-2</c:v>
                </c:pt>
                <c:pt idx="27">
                  <c:v>2.0792880939500713E-2</c:v>
                </c:pt>
                <c:pt idx="28">
                  <c:v>2.2160997337498749E-2</c:v>
                </c:pt>
                <c:pt idx="29">
                  <c:v>2.3551456677191471E-2</c:v>
                </c:pt>
                <c:pt idx="30">
                  <c:v>2.4961811327445061E-2</c:v>
                </c:pt>
                <c:pt idx="31">
                  <c:v>2.6389609265772655E-2</c:v>
                </c:pt>
                <c:pt idx="32">
                  <c:v>2.7832401178283714E-2</c:v>
                </c:pt>
                <c:pt idx="33">
                  <c:v>2.9287747501319163E-2</c:v>
                </c:pt>
                <c:pt idx="34">
                  <c:v>3.0753225364803988E-2</c:v>
                </c:pt>
                <c:pt idx="35">
                  <c:v>3.2226435396514388E-2</c:v>
                </c:pt>
                <c:pt idx="36">
                  <c:v>3.3705008346083712E-2</c:v>
                </c:pt>
                <c:pt idx="37">
                  <c:v>3.5186611487716749E-2</c:v>
                </c:pt>
                <c:pt idx="38">
                  <c:v>3.6668954761272479E-2</c:v>
                </c:pt>
                <c:pt idx="39">
                  <c:v>3.8149796612636032E-2</c:v>
                </c:pt>
                <c:pt idx="40">
                  <c:v>3.9626949496147083E-2</c:v>
                </c:pt>
                <c:pt idx="41">
                  <c:v>4.1098285004269056E-2</c:v>
                </c:pt>
                <c:pt idx="42">
                  <c:v>4.2561738592666966E-2</c:v>
                </c:pt>
                <c:pt idx="43">
                  <c:v>4.4015313872361059E-2</c:v>
                </c:pt>
                <c:pt idx="44">
                  <c:v>4.5457086444602855E-2</c:v>
                </c:pt>
                <c:pt idx="45">
                  <c:v>4.6885207258506111E-2</c:v>
                </c:pt>
                <c:pt idx="46">
                  <c:v>4.829790547618644E-2</c:v>
                </c:pt>
                <c:pt idx="47">
                  <c:v>4.9693490835132866E-2</c:v>
                </c:pt>
                <c:pt idx="48">
                  <c:v>5.1070355502653937E-2</c:v>
                </c:pt>
                <c:pt idx="49">
                  <c:v>5.24269754224184E-2</c:v>
                </c:pt>
                <c:pt idx="50">
                  <c:v>5.3761911158235191E-2</c:v>
                </c:pt>
                <c:pt idx="51">
                  <c:v>5.5073808245201666E-2</c:v>
                </c:pt>
                <c:pt idx="52">
                  <c:v>5.6361397063085399E-2</c:v>
                </c:pt>
                <c:pt idx="53">
                  <c:v>5.7623492251220508E-2</c:v>
                </c:pt>
                <c:pt idx="54">
                  <c:v>5.885899168820443E-2</c:v>
                </c:pt>
                <c:pt idx="55">
                  <c:v>6.0066875063223821E-2</c:v>
                </c:pt>
                <c:pt idx="56">
                  <c:v>6.1246202068859237E-2</c:v>
                </c:pt>
                <c:pt idx="57">
                  <c:v>6.2396110247689276E-2</c:v>
                </c:pt>
                <c:pt idx="58">
                  <c:v>6.3515812526914628E-2</c:v>
                </c:pt>
                <c:pt idx="59">
                  <c:v>6.4604594476544153E-2</c:v>
                </c:pt>
                <c:pt idx="60">
                  <c:v>6.5661811327445085E-2</c:v>
                </c:pt>
                <c:pt idx="61">
                  <c:v>6.668688478577435E-2</c:v>
                </c:pt>
                <c:pt idx="62">
                  <c:v>6.7679299680017541E-2</c:v>
                </c:pt>
                <c:pt idx="63">
                  <c:v>6.8638600476108022E-2</c:v>
                </c:pt>
                <c:pt idx="64">
                  <c:v>6.9564387694933019E-2</c:v>
                </c:pt>
                <c:pt idx="65">
                  <c:v>7.0456314265015169E-2</c:v>
                </c:pt>
                <c:pt idx="66">
                  <c:v>7.131408184134265E-2</c:v>
                </c:pt>
                <c:pt idx="67">
                  <c:v>7.2137437119275311E-2</c:v>
                </c:pt>
                <c:pt idx="68">
                  <c:v>7.292616817023409E-2</c:v>
                </c:pt>
                <c:pt idx="69">
                  <c:v>7.3680100823546535E-2</c:v>
                </c:pt>
                <c:pt idx="70">
                  <c:v>7.4399095116427602E-2</c:v>
                </c:pt>
                <c:pt idx="71">
                  <c:v>7.508304183166957E-2</c:v>
                </c:pt>
                <c:pt idx="72">
                  <c:v>7.5731859140245592E-2</c:v>
                </c:pt>
                <c:pt idx="73">
                  <c:v>7.6345489363734156E-2</c:v>
                </c:pt>
                <c:pt idx="74">
                  <c:v>7.6923895869279224E-2</c:v>
                </c:pt>
                <c:pt idx="75">
                  <c:v>7.746706010774311E-2</c:v>
                </c:pt>
                <c:pt idx="76">
                  <c:v>7.7974978803799791E-2</c:v>
                </c:pt>
                <c:pt idx="77">
                  <c:v>7.8447661304978683E-2</c:v>
                </c:pt>
                <c:pt idx="78">
                  <c:v>7.8885127095105312E-2</c:v>
                </c:pt>
                <c:pt idx="79">
                  <c:v>7.9287403476204735E-2</c:v>
                </c:pt>
                <c:pt idx="80">
                  <c:v>7.9654523421737261E-2</c:v>
                </c:pt>
                <c:pt idx="81">
                  <c:v>7.998652360301739E-2</c:v>
                </c:pt>
                <c:pt idx="82">
                  <c:v>8.0283442589825463E-2</c:v>
                </c:pt>
                <c:pt idx="83">
                  <c:v>8.0545319225543796E-2</c:v>
                </c:pt>
                <c:pt idx="84">
                  <c:v>8.077219117662951E-2</c:v>
                </c:pt>
                <c:pt idx="85">
                  <c:v>8.0964093655857425E-2</c:v>
                </c:pt>
                <c:pt idx="86">
                  <c:v>8.1121058318522399E-2</c:v>
                </c:pt>
                <c:pt idx="87">
                  <c:v>8.1243112330657577E-2</c:v>
                </c:pt>
                <c:pt idx="88">
                  <c:v>8.1330277608298987E-2</c:v>
                </c:pt>
                <c:pt idx="89">
                  <c:v>8.1382570226884027E-2</c:v>
                </c:pt>
                <c:pt idx="90">
                  <c:v>8.14E-2</c:v>
                </c:pt>
                <c:pt idx="91">
                  <c:v>8.1382570226884027E-2</c:v>
                </c:pt>
                <c:pt idx="92">
                  <c:v>8.1330277608298987E-2</c:v>
                </c:pt>
                <c:pt idx="93">
                  <c:v>8.1243112330657577E-2</c:v>
                </c:pt>
                <c:pt idx="94">
                  <c:v>8.1121058318522413E-2</c:v>
                </c:pt>
                <c:pt idx="95">
                  <c:v>8.0964093655857425E-2</c:v>
                </c:pt>
                <c:pt idx="96">
                  <c:v>8.077219117662951E-2</c:v>
                </c:pt>
                <c:pt idx="97">
                  <c:v>8.0545319225543796E-2</c:v>
                </c:pt>
                <c:pt idx="98">
                  <c:v>8.0283442589825463E-2</c:v>
                </c:pt>
                <c:pt idx="99">
                  <c:v>7.998652360301739E-2</c:v>
                </c:pt>
                <c:pt idx="100">
                  <c:v>7.9654523421737261E-2</c:v>
                </c:pt>
                <c:pt idx="101">
                  <c:v>7.9287403476204735E-2</c:v>
                </c:pt>
                <c:pt idx="102">
                  <c:v>7.8885127095105312E-2</c:v>
                </c:pt>
                <c:pt idx="103">
                  <c:v>7.8447661304978697E-2</c:v>
                </c:pt>
                <c:pt idx="104">
                  <c:v>7.7974978803799791E-2</c:v>
                </c:pt>
                <c:pt idx="105">
                  <c:v>7.7467060107743124E-2</c:v>
                </c:pt>
                <c:pt idx="106">
                  <c:v>7.6923895869279224E-2</c:v>
                </c:pt>
                <c:pt idx="107">
                  <c:v>7.6345489363734143E-2</c:v>
                </c:pt>
                <c:pt idx="108">
                  <c:v>7.5731859140245592E-2</c:v>
                </c:pt>
                <c:pt idx="109">
                  <c:v>7.5083041831669556E-2</c:v>
                </c:pt>
                <c:pt idx="110">
                  <c:v>7.4399095116427602E-2</c:v>
                </c:pt>
                <c:pt idx="111">
                  <c:v>7.3680100823546521E-2</c:v>
                </c:pt>
                <c:pt idx="112">
                  <c:v>7.292616817023409E-2</c:v>
                </c:pt>
                <c:pt idx="113">
                  <c:v>7.2137437119275311E-2</c:v>
                </c:pt>
                <c:pt idx="114">
                  <c:v>7.131408184134265E-2</c:v>
                </c:pt>
                <c:pt idx="115">
                  <c:v>7.0456314265015169E-2</c:v>
                </c:pt>
                <c:pt idx="116">
                  <c:v>6.9564387694933019E-2</c:v>
                </c:pt>
                <c:pt idx="117">
                  <c:v>6.8638600476108008E-2</c:v>
                </c:pt>
                <c:pt idx="118">
                  <c:v>6.7679299680017541E-2</c:v>
                </c:pt>
                <c:pt idx="119">
                  <c:v>6.6686884785774336E-2</c:v>
                </c:pt>
                <c:pt idx="120">
                  <c:v>6.5661811327445058E-2</c:v>
                </c:pt>
                <c:pt idx="121">
                  <c:v>6.4604594476544153E-2</c:v>
                </c:pt>
                <c:pt idx="122">
                  <c:v>6.3515812526914614E-2</c:v>
                </c:pt>
                <c:pt idx="123">
                  <c:v>6.2396110247689276E-2</c:v>
                </c:pt>
                <c:pt idx="124">
                  <c:v>6.1246202068859223E-2</c:v>
                </c:pt>
                <c:pt idx="125">
                  <c:v>6.0066875063223835E-2</c:v>
                </c:pt>
                <c:pt idx="126">
                  <c:v>5.885899168820443E-2</c:v>
                </c:pt>
                <c:pt idx="127">
                  <c:v>5.7623492251220487E-2</c:v>
                </c:pt>
                <c:pt idx="128">
                  <c:v>5.6361397063085399E-2</c:v>
                </c:pt>
                <c:pt idx="129">
                  <c:v>5.5073808245201646E-2</c:v>
                </c:pt>
                <c:pt idx="130">
                  <c:v>5.3761911158235191E-2</c:v>
                </c:pt>
                <c:pt idx="131">
                  <c:v>5.2426975422418379E-2</c:v>
                </c:pt>
                <c:pt idx="132">
                  <c:v>5.1070355502653944E-2</c:v>
                </c:pt>
                <c:pt idx="133">
                  <c:v>4.9693490835132859E-2</c:v>
                </c:pt>
                <c:pt idx="134">
                  <c:v>4.8297905476186447E-2</c:v>
                </c:pt>
                <c:pt idx="135">
                  <c:v>4.6885207258506097E-2</c:v>
                </c:pt>
                <c:pt idx="136">
                  <c:v>4.5457086444602869E-2</c:v>
                </c:pt>
                <c:pt idx="137">
                  <c:v>4.4015313872361059E-2</c:v>
                </c:pt>
                <c:pt idx="138">
                  <c:v>4.2561738592666952E-2</c:v>
                </c:pt>
                <c:pt idx="139">
                  <c:v>4.1098285004269056E-2</c:v>
                </c:pt>
                <c:pt idx="140">
                  <c:v>3.9626949496147063E-2</c:v>
                </c:pt>
                <c:pt idx="141">
                  <c:v>3.8149796612636032E-2</c:v>
                </c:pt>
                <c:pt idx="142">
                  <c:v>3.6668954761272445E-2</c:v>
                </c:pt>
                <c:pt idx="143">
                  <c:v>3.5186611487716762E-2</c:v>
                </c:pt>
                <c:pt idx="144">
                  <c:v>3.3705008346083705E-2</c:v>
                </c:pt>
                <c:pt idx="145">
                  <c:v>3.2226435396514395E-2</c:v>
                </c:pt>
                <c:pt idx="146">
                  <c:v>3.0753225364803988E-2</c:v>
                </c:pt>
                <c:pt idx="147">
                  <c:v>2.9287747501319142E-2</c:v>
                </c:pt>
                <c:pt idx="148">
                  <c:v>2.7832401178283714E-2</c:v>
                </c:pt>
                <c:pt idx="149">
                  <c:v>2.6389609265772634E-2</c:v>
                </c:pt>
                <c:pt idx="150">
                  <c:v>2.4961811327445061E-2</c:v>
                </c:pt>
                <c:pt idx="151">
                  <c:v>2.3551456677191461E-2</c:v>
                </c:pt>
                <c:pt idx="152">
                  <c:v>2.216099733749876E-2</c:v>
                </c:pt>
                <c:pt idx="153">
                  <c:v>2.0792880939500703E-2</c:v>
                </c:pt>
                <c:pt idx="154">
                  <c:v>1.9449543603424442E-2</c:v>
                </c:pt>
                <c:pt idx="155">
                  <c:v>1.8133402836530865E-2</c:v>
                </c:pt>
                <c:pt idx="156">
                  <c:v>1.6846850483731593E-2</c:v>
                </c:pt>
                <c:pt idx="157">
                  <c:v>1.5592245763912936E-2</c:v>
                </c:pt>
                <c:pt idx="158">
                  <c:v>1.4371908422667886E-2</c:v>
                </c:pt>
                <c:pt idx="159">
                  <c:v>1.3188112029686644E-2</c:v>
                </c:pt>
                <c:pt idx="160">
                  <c:v>1.2043077446542797E-2</c:v>
                </c:pt>
                <c:pt idx="161">
                  <c:v>1.0938966488082397E-2</c:v>
                </c:pt>
                <c:pt idx="162">
                  <c:v>9.8778757981248678E-3</c:v>
                </c:pt>
                <c:pt idx="163">
                  <c:v>8.8618309577537524E-3</c:v>
                </c:pt>
                <c:pt idx="164">
                  <c:v>7.89278084214615E-3</c:v>
                </c:pt>
                <c:pt idx="165">
                  <c:v>6.9725922396898041E-3</c:v>
                </c:pt>
                <c:pt idx="166">
                  <c:v>6.1030447450831282E-3</c:v>
                </c:pt>
                <c:pt idx="167">
                  <c:v>5.2858259362264966E-3</c:v>
                </c:pt>
                <c:pt idx="168">
                  <c:v>4.5225268429976082E-3</c:v>
                </c:pt>
                <c:pt idx="169">
                  <c:v>3.8146377144682342E-3</c:v>
                </c:pt>
                <c:pt idx="170">
                  <c:v>3.16354408976432E-3</c:v>
                </c:pt>
                <c:pt idx="171">
                  <c:v>2.5705231765918816E-3</c:v>
                </c:pt>
                <c:pt idx="172">
                  <c:v>2.0367405404462992E-3</c:v>
                </c:pt>
                <c:pt idx="173">
                  <c:v>1.5632471066776906E-3</c:v>
                </c:pt>
                <c:pt idx="174">
                  <c:v>1.1509764768977203E-3</c:v>
                </c:pt>
                <c:pt idx="175">
                  <c:v>8.0074256066369051E-4</c:v>
                </c:pt>
                <c:pt idx="176">
                  <c:v>5.1323752295858198E-4</c:v>
                </c:pt>
                <c:pt idx="177">
                  <c:v>2.8903004768012527E-4</c:v>
                </c:pt>
                <c:pt idx="178">
                  <c:v>1.2856391714929124E-4</c:v>
                </c:pt>
                <c:pt idx="179">
                  <c:v>3.2156907529622003E-5</c:v>
                </c:pt>
                <c:pt idx="180">
                  <c:v>0</c:v>
                </c:pt>
                <c:pt idx="181">
                  <c:v>3.2156907529622003E-5</c:v>
                </c:pt>
                <c:pt idx="182">
                  <c:v>1.2856391714929124E-4</c:v>
                </c:pt>
                <c:pt idx="183">
                  <c:v>2.8903004768012527E-4</c:v>
                </c:pt>
                <c:pt idx="184">
                  <c:v>5.1323752295858198E-4</c:v>
                </c:pt>
                <c:pt idx="185">
                  <c:v>8.0074256066369051E-4</c:v>
                </c:pt>
                <c:pt idx="186">
                  <c:v>1.1509764768977203E-3</c:v>
                </c:pt>
                <c:pt idx="187">
                  <c:v>1.5632471066776906E-3</c:v>
                </c:pt>
                <c:pt idx="188">
                  <c:v>2.0367405404462992E-3</c:v>
                </c:pt>
                <c:pt idx="189">
                  <c:v>2.5705231765918816E-3</c:v>
                </c:pt>
                <c:pt idx="190">
                  <c:v>3.16354408976432E-3</c:v>
                </c:pt>
                <c:pt idx="191">
                  <c:v>3.8146377144682342E-3</c:v>
                </c:pt>
                <c:pt idx="192">
                  <c:v>4.5225268429976082E-3</c:v>
                </c:pt>
                <c:pt idx="193">
                  <c:v>5.2858259362264966E-3</c:v>
                </c:pt>
                <c:pt idx="194">
                  <c:v>6.1030447450831282E-3</c:v>
                </c:pt>
                <c:pt idx="195">
                  <c:v>6.9725922396898041E-3</c:v>
                </c:pt>
                <c:pt idx="196">
                  <c:v>7.89278084214615E-3</c:v>
                </c:pt>
                <c:pt idx="197">
                  <c:v>8.8618309577537524E-3</c:v>
                </c:pt>
                <c:pt idx="198">
                  <c:v>9.8778757981248678E-3</c:v>
                </c:pt>
                <c:pt idx="199">
                  <c:v>1.0938966488082397E-2</c:v>
                </c:pt>
                <c:pt idx="200">
                  <c:v>1.2043077446542797E-2</c:v>
                </c:pt>
                <c:pt idx="201">
                  <c:v>1.3188112029686644E-2</c:v>
                </c:pt>
                <c:pt idx="202">
                  <c:v>1.4371908422667886E-2</c:v>
                </c:pt>
                <c:pt idx="203">
                  <c:v>1.5592245763912936E-2</c:v>
                </c:pt>
                <c:pt idx="204">
                  <c:v>1.6846850483731593E-2</c:v>
                </c:pt>
                <c:pt idx="205">
                  <c:v>1.8133402836530865E-2</c:v>
                </c:pt>
                <c:pt idx="206">
                  <c:v>1.9449543603424442E-2</c:v>
                </c:pt>
                <c:pt idx="207">
                  <c:v>2.0792880939500703E-2</c:v>
                </c:pt>
                <c:pt idx="208">
                  <c:v>2.216099733749876E-2</c:v>
                </c:pt>
                <c:pt idx="209">
                  <c:v>2.3551456677191461E-2</c:v>
                </c:pt>
                <c:pt idx="210">
                  <c:v>2.4961811327445061E-2</c:v>
                </c:pt>
                <c:pt idx="211">
                  <c:v>2.6389609265772634E-2</c:v>
                </c:pt>
                <c:pt idx="212">
                  <c:v>2.7832401178283714E-2</c:v>
                </c:pt>
                <c:pt idx="213">
                  <c:v>2.9287747501319142E-2</c:v>
                </c:pt>
                <c:pt idx="214">
                  <c:v>3.0753225364803988E-2</c:v>
                </c:pt>
                <c:pt idx="215">
                  <c:v>3.2226435396514395E-2</c:v>
                </c:pt>
                <c:pt idx="216">
                  <c:v>3.3705008346083705E-2</c:v>
                </c:pt>
                <c:pt idx="217">
                  <c:v>3.5186611487716762E-2</c:v>
                </c:pt>
                <c:pt idx="218">
                  <c:v>3.6668954761272445E-2</c:v>
                </c:pt>
                <c:pt idx="219">
                  <c:v>3.8149796612636032E-2</c:v>
                </c:pt>
                <c:pt idx="220">
                  <c:v>3.9626949496147063E-2</c:v>
                </c:pt>
                <c:pt idx="221">
                  <c:v>4.1098285004269056E-2</c:v>
                </c:pt>
                <c:pt idx="222">
                  <c:v>4.2561738592666952E-2</c:v>
                </c:pt>
                <c:pt idx="223">
                  <c:v>4.4015313872361059E-2</c:v>
                </c:pt>
                <c:pt idx="224">
                  <c:v>4.5457086444602869E-2</c:v>
                </c:pt>
                <c:pt idx="225">
                  <c:v>4.6885207258506097E-2</c:v>
                </c:pt>
                <c:pt idx="226">
                  <c:v>4.8297905476186447E-2</c:v>
                </c:pt>
                <c:pt idx="227">
                  <c:v>4.9693490835132859E-2</c:v>
                </c:pt>
                <c:pt idx="228">
                  <c:v>5.1070355502653944E-2</c:v>
                </c:pt>
                <c:pt idx="229">
                  <c:v>5.2426975422418379E-2</c:v>
                </c:pt>
                <c:pt idx="230">
                  <c:v>5.3761911158235191E-2</c:v>
                </c:pt>
                <c:pt idx="231">
                  <c:v>5.5073808245201646E-2</c:v>
                </c:pt>
                <c:pt idx="232">
                  <c:v>5.6361397063085399E-2</c:v>
                </c:pt>
                <c:pt idx="233">
                  <c:v>5.7623492251220487E-2</c:v>
                </c:pt>
                <c:pt idx="234">
                  <c:v>5.885899168820443E-2</c:v>
                </c:pt>
                <c:pt idx="235">
                  <c:v>6.0066875063223835E-2</c:v>
                </c:pt>
                <c:pt idx="236">
                  <c:v>6.1246202068859223E-2</c:v>
                </c:pt>
                <c:pt idx="237">
                  <c:v>6.2396110247689276E-2</c:v>
                </c:pt>
                <c:pt idx="238">
                  <c:v>6.3515812526914614E-2</c:v>
                </c:pt>
                <c:pt idx="239">
                  <c:v>6.4604594476544153E-2</c:v>
                </c:pt>
                <c:pt idx="240">
                  <c:v>6.5661811327445058E-2</c:v>
                </c:pt>
                <c:pt idx="241">
                  <c:v>6.6686884785774336E-2</c:v>
                </c:pt>
                <c:pt idx="242">
                  <c:v>6.7679299680017541E-2</c:v>
                </c:pt>
                <c:pt idx="243">
                  <c:v>6.8638600476108008E-2</c:v>
                </c:pt>
                <c:pt idx="244">
                  <c:v>6.9564387694933019E-2</c:v>
                </c:pt>
                <c:pt idx="245">
                  <c:v>7.0456314265015169E-2</c:v>
                </c:pt>
                <c:pt idx="246">
                  <c:v>7.131408184134265E-2</c:v>
                </c:pt>
                <c:pt idx="247">
                  <c:v>7.2137437119275311E-2</c:v>
                </c:pt>
                <c:pt idx="248">
                  <c:v>7.292616817023409E-2</c:v>
                </c:pt>
                <c:pt idx="249">
                  <c:v>7.3680100823546521E-2</c:v>
                </c:pt>
                <c:pt idx="250">
                  <c:v>7.4399095116427602E-2</c:v>
                </c:pt>
                <c:pt idx="251">
                  <c:v>7.5083041831669556E-2</c:v>
                </c:pt>
                <c:pt idx="252">
                  <c:v>7.5731859140245592E-2</c:v>
                </c:pt>
                <c:pt idx="253">
                  <c:v>7.6345489363734143E-2</c:v>
                </c:pt>
                <c:pt idx="254">
                  <c:v>7.6923895869279224E-2</c:v>
                </c:pt>
                <c:pt idx="255">
                  <c:v>7.7467060107743124E-2</c:v>
                </c:pt>
                <c:pt idx="256">
                  <c:v>7.7974978803799791E-2</c:v>
                </c:pt>
                <c:pt idx="257">
                  <c:v>7.8447661304978697E-2</c:v>
                </c:pt>
                <c:pt idx="258">
                  <c:v>7.8885127095105312E-2</c:v>
                </c:pt>
                <c:pt idx="259">
                  <c:v>7.9287403476204735E-2</c:v>
                </c:pt>
                <c:pt idx="260">
                  <c:v>7.9654523421737261E-2</c:v>
                </c:pt>
                <c:pt idx="261">
                  <c:v>7.998652360301739E-2</c:v>
                </c:pt>
                <c:pt idx="262">
                  <c:v>8.0283442589825463E-2</c:v>
                </c:pt>
                <c:pt idx="263">
                  <c:v>8.0545319225543796E-2</c:v>
                </c:pt>
                <c:pt idx="264">
                  <c:v>8.077219117662951E-2</c:v>
                </c:pt>
                <c:pt idx="265">
                  <c:v>8.0964093655857425E-2</c:v>
                </c:pt>
                <c:pt idx="266">
                  <c:v>8.1121058318522413E-2</c:v>
                </c:pt>
                <c:pt idx="267">
                  <c:v>8.1243112330657577E-2</c:v>
                </c:pt>
                <c:pt idx="268">
                  <c:v>8.1330277608298987E-2</c:v>
                </c:pt>
                <c:pt idx="269">
                  <c:v>8.1382570226884027E-2</c:v>
                </c:pt>
                <c:pt idx="270">
                  <c:v>8.14E-2</c:v>
                </c:pt>
                <c:pt idx="271">
                  <c:v>8.1382570226884027E-2</c:v>
                </c:pt>
                <c:pt idx="272">
                  <c:v>8.1330277608298987E-2</c:v>
                </c:pt>
                <c:pt idx="273">
                  <c:v>8.1243112330657577E-2</c:v>
                </c:pt>
                <c:pt idx="274">
                  <c:v>8.1121058318522399E-2</c:v>
                </c:pt>
                <c:pt idx="275">
                  <c:v>8.0964093655857425E-2</c:v>
                </c:pt>
                <c:pt idx="276">
                  <c:v>8.077219117662951E-2</c:v>
                </c:pt>
                <c:pt idx="277">
                  <c:v>8.0545319225543796E-2</c:v>
                </c:pt>
                <c:pt idx="278">
                  <c:v>8.0283442589825463E-2</c:v>
                </c:pt>
                <c:pt idx="279">
                  <c:v>7.998652360301739E-2</c:v>
                </c:pt>
                <c:pt idx="280">
                  <c:v>7.9654523421737261E-2</c:v>
                </c:pt>
                <c:pt idx="281">
                  <c:v>7.9287403476204735E-2</c:v>
                </c:pt>
                <c:pt idx="282">
                  <c:v>7.8885127095105312E-2</c:v>
                </c:pt>
                <c:pt idx="283">
                  <c:v>7.8447661304978683E-2</c:v>
                </c:pt>
                <c:pt idx="284">
                  <c:v>7.7974978803799791E-2</c:v>
                </c:pt>
                <c:pt idx="285">
                  <c:v>7.746706010774311E-2</c:v>
                </c:pt>
                <c:pt idx="286">
                  <c:v>7.6923895869279224E-2</c:v>
                </c:pt>
                <c:pt idx="287">
                  <c:v>7.6345489363734156E-2</c:v>
                </c:pt>
                <c:pt idx="288">
                  <c:v>7.5731859140245592E-2</c:v>
                </c:pt>
                <c:pt idx="289">
                  <c:v>7.508304183166957E-2</c:v>
                </c:pt>
                <c:pt idx="290">
                  <c:v>7.4399095116427602E-2</c:v>
                </c:pt>
                <c:pt idx="291">
                  <c:v>7.3680100823546535E-2</c:v>
                </c:pt>
                <c:pt idx="292">
                  <c:v>7.292616817023409E-2</c:v>
                </c:pt>
                <c:pt idx="293">
                  <c:v>7.2137437119275311E-2</c:v>
                </c:pt>
                <c:pt idx="294">
                  <c:v>7.131408184134265E-2</c:v>
                </c:pt>
                <c:pt idx="295">
                  <c:v>7.0456314265015169E-2</c:v>
                </c:pt>
                <c:pt idx="296">
                  <c:v>6.9564387694933019E-2</c:v>
                </c:pt>
                <c:pt idx="297">
                  <c:v>6.8638600476108022E-2</c:v>
                </c:pt>
                <c:pt idx="298">
                  <c:v>6.7679299680017541E-2</c:v>
                </c:pt>
                <c:pt idx="299">
                  <c:v>6.668688478577435E-2</c:v>
                </c:pt>
                <c:pt idx="300">
                  <c:v>6.5661811327445085E-2</c:v>
                </c:pt>
                <c:pt idx="301">
                  <c:v>6.4604594476544153E-2</c:v>
                </c:pt>
                <c:pt idx="302">
                  <c:v>6.3515812526914628E-2</c:v>
                </c:pt>
                <c:pt idx="303">
                  <c:v>6.2396110247689276E-2</c:v>
                </c:pt>
                <c:pt idx="304">
                  <c:v>6.1246202068859237E-2</c:v>
                </c:pt>
                <c:pt idx="305">
                  <c:v>6.0066875063223821E-2</c:v>
                </c:pt>
                <c:pt idx="306">
                  <c:v>5.885899168820443E-2</c:v>
                </c:pt>
                <c:pt idx="307">
                  <c:v>5.7623492251220508E-2</c:v>
                </c:pt>
                <c:pt idx="308">
                  <c:v>5.6361397063085399E-2</c:v>
                </c:pt>
                <c:pt idx="309">
                  <c:v>5.5073808245201666E-2</c:v>
                </c:pt>
                <c:pt idx="310">
                  <c:v>5.3761911158235191E-2</c:v>
                </c:pt>
                <c:pt idx="311">
                  <c:v>5.24269754224184E-2</c:v>
                </c:pt>
                <c:pt idx="312">
                  <c:v>5.1070355502653937E-2</c:v>
                </c:pt>
                <c:pt idx="313">
                  <c:v>4.9693490835132866E-2</c:v>
                </c:pt>
                <c:pt idx="314">
                  <c:v>4.829790547618644E-2</c:v>
                </c:pt>
                <c:pt idx="315">
                  <c:v>4.6885207258506111E-2</c:v>
                </c:pt>
                <c:pt idx="316">
                  <c:v>4.5457086444602855E-2</c:v>
                </c:pt>
                <c:pt idx="317">
                  <c:v>4.4015313872361059E-2</c:v>
                </c:pt>
                <c:pt idx="318">
                  <c:v>4.2561738592666966E-2</c:v>
                </c:pt>
                <c:pt idx="319">
                  <c:v>4.1098285004269056E-2</c:v>
                </c:pt>
                <c:pt idx="320">
                  <c:v>3.9626949496147083E-2</c:v>
                </c:pt>
                <c:pt idx="321">
                  <c:v>3.8149796612636032E-2</c:v>
                </c:pt>
                <c:pt idx="322">
                  <c:v>3.6668954761272479E-2</c:v>
                </c:pt>
                <c:pt idx="323">
                  <c:v>3.5186611487716749E-2</c:v>
                </c:pt>
                <c:pt idx="324">
                  <c:v>3.3705008346083712E-2</c:v>
                </c:pt>
                <c:pt idx="325">
                  <c:v>3.2226435396514388E-2</c:v>
                </c:pt>
                <c:pt idx="326">
                  <c:v>3.0753225364803988E-2</c:v>
                </c:pt>
                <c:pt idx="327">
                  <c:v>2.9287747501319163E-2</c:v>
                </c:pt>
                <c:pt idx="328">
                  <c:v>2.7832401178283714E-2</c:v>
                </c:pt>
                <c:pt idx="329">
                  <c:v>2.6389609265772655E-2</c:v>
                </c:pt>
                <c:pt idx="330">
                  <c:v>2.4961811327445061E-2</c:v>
                </c:pt>
                <c:pt idx="331">
                  <c:v>2.3551456677191471E-2</c:v>
                </c:pt>
                <c:pt idx="332">
                  <c:v>2.2160997337498749E-2</c:v>
                </c:pt>
                <c:pt idx="333">
                  <c:v>2.0792880939500713E-2</c:v>
                </c:pt>
                <c:pt idx="334">
                  <c:v>1.9449543603424432E-2</c:v>
                </c:pt>
                <c:pt idx="335">
                  <c:v>1.8133402836530869E-2</c:v>
                </c:pt>
                <c:pt idx="336">
                  <c:v>1.6846850483731607E-2</c:v>
                </c:pt>
                <c:pt idx="337">
                  <c:v>1.5592245763912936E-2</c:v>
                </c:pt>
                <c:pt idx="338">
                  <c:v>1.43719084226679E-2</c:v>
                </c:pt>
                <c:pt idx="339">
                  <c:v>1.3188112029686644E-2</c:v>
                </c:pt>
                <c:pt idx="340">
                  <c:v>1.2043077446542805E-2</c:v>
                </c:pt>
                <c:pt idx="341">
                  <c:v>1.0938966488082394E-2</c:v>
                </c:pt>
                <c:pt idx="342">
                  <c:v>9.877875798124873E-3</c:v>
                </c:pt>
                <c:pt idx="343">
                  <c:v>8.8618309577537455E-3</c:v>
                </c:pt>
                <c:pt idx="344">
                  <c:v>7.89278084214615E-3</c:v>
                </c:pt>
                <c:pt idx="345">
                  <c:v>6.972592239689818E-3</c:v>
                </c:pt>
                <c:pt idx="346">
                  <c:v>6.1030447450831325E-3</c:v>
                </c:pt>
                <c:pt idx="347">
                  <c:v>5.285825936226533E-3</c:v>
                </c:pt>
                <c:pt idx="348">
                  <c:v>4.5225268429976038E-3</c:v>
                </c:pt>
                <c:pt idx="349">
                  <c:v>3.814637714468239E-3</c:v>
                </c:pt>
                <c:pt idx="350">
                  <c:v>3.16354408976432E-3</c:v>
                </c:pt>
                <c:pt idx="351">
                  <c:v>2.5705231765918816E-3</c:v>
                </c:pt>
                <c:pt idx="352">
                  <c:v>2.0367405404462992E-3</c:v>
                </c:pt>
                <c:pt idx="353">
                  <c:v>1.5632471066776906E-3</c:v>
                </c:pt>
                <c:pt idx="354">
                  <c:v>1.1509764768977246E-3</c:v>
                </c:pt>
                <c:pt idx="355">
                  <c:v>8.0074256066369051E-4</c:v>
                </c:pt>
                <c:pt idx="356">
                  <c:v>5.1323752295858653E-4</c:v>
                </c:pt>
                <c:pt idx="357">
                  <c:v>2.8903004768012527E-4</c:v>
                </c:pt>
                <c:pt idx="358">
                  <c:v>1.2856391714929124E-4</c:v>
                </c:pt>
                <c:pt idx="359">
                  <c:v>3.2156907529622003E-5</c:v>
                </c:pt>
                <c:pt idx="360">
                  <c:v>0</c:v>
                </c:pt>
              </c:numCache>
            </c:numRef>
          </c:val>
          <c:smooth val="0"/>
          <c:extLst>
            <c:ext xmlns:c16="http://schemas.microsoft.com/office/drawing/2014/chart" uri="{C3380CC4-5D6E-409C-BE32-E72D297353CC}">
              <c16:uniqueId val="{00000000-BF0B-4E21-A196-5B571DED6E28}"/>
            </c:ext>
          </c:extLst>
        </c:ser>
        <c:dLbls>
          <c:showLegendKey val="0"/>
          <c:showVal val="0"/>
          <c:showCatName val="0"/>
          <c:showSerName val="0"/>
          <c:showPercent val="0"/>
          <c:showBubbleSize val="0"/>
        </c:dLbls>
        <c:marker val="1"/>
        <c:smooth val="0"/>
        <c:axId val="798325631"/>
        <c:axId val="798305951"/>
      </c:lineChart>
      <c:catAx>
        <c:axId val="13240382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4037792"/>
        <c:crosses val="autoZero"/>
        <c:auto val="1"/>
        <c:lblAlgn val="ctr"/>
        <c:lblOffset val="100"/>
        <c:noMultiLvlLbl val="0"/>
      </c:catAx>
      <c:valAx>
        <c:axId val="1324037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4038272"/>
        <c:crosses val="autoZero"/>
        <c:crossBetween val="between"/>
      </c:valAx>
      <c:valAx>
        <c:axId val="79830595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Pistion</a:t>
                </a:r>
                <a:r>
                  <a:rPr lang="en-GB" baseline="0"/>
                  <a:t> Position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8325631"/>
        <c:crosses val="max"/>
        <c:crossBetween val="between"/>
      </c:valAx>
      <c:catAx>
        <c:axId val="798325631"/>
        <c:scaling>
          <c:orientation val="minMax"/>
        </c:scaling>
        <c:delete val="1"/>
        <c:axPos val="b"/>
        <c:numFmt formatCode="General" sourceLinked="1"/>
        <c:majorTickMark val="out"/>
        <c:minorTickMark val="none"/>
        <c:tickLblPos val="nextTo"/>
        <c:crossAx val="798305951"/>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Exhuast Valve Flow against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trendline>
            <c:spPr>
              <a:ln w="19050" cap="rnd">
                <a:solidFill>
                  <a:schemeClr val="accent1"/>
                </a:solidFill>
                <a:prstDash val="sysDot"/>
              </a:ln>
              <a:effectLst/>
            </c:spPr>
            <c:trendlineType val="linear"/>
            <c:dispRSqr val="0"/>
            <c:dispEq val="0"/>
          </c:trendline>
          <c:xVal>
            <c:numRef>
              <c:f>'Part 2'!$B$36:$L$36</c:f>
              <c:numCache>
                <c:formatCode>General</c:formatCode>
                <c:ptCount val="11"/>
                <c:pt idx="0">
                  <c:v>1.23</c:v>
                </c:pt>
                <c:pt idx="1">
                  <c:v>2.4500000000000002</c:v>
                </c:pt>
                <c:pt idx="2">
                  <c:v>3.68</c:v>
                </c:pt>
                <c:pt idx="3" formatCode="0.00">
                  <c:v>4.9033333333333298</c:v>
                </c:pt>
                <c:pt idx="4" formatCode="0.00">
                  <c:v>6.1283333333333303</c:v>
                </c:pt>
                <c:pt idx="5" formatCode="0.00">
                  <c:v>7.3533333333333299</c:v>
                </c:pt>
                <c:pt idx="6" formatCode="0.00">
                  <c:v>8.5783333333333296</c:v>
                </c:pt>
                <c:pt idx="7" formatCode="0.00">
                  <c:v>9.8033333333333292</c:v>
                </c:pt>
                <c:pt idx="8" formatCode="0.00">
                  <c:v>11.0283333333333</c:v>
                </c:pt>
                <c:pt idx="9" formatCode="0.00">
                  <c:v>12.2533333333333</c:v>
                </c:pt>
                <c:pt idx="10" formatCode="0.00">
                  <c:v>13.05</c:v>
                </c:pt>
              </c:numCache>
            </c:numRef>
          </c:xVal>
          <c:yVal>
            <c:numRef>
              <c:f>'Part 2'!$B$42:$L$42</c:f>
              <c:numCache>
                <c:formatCode>0.00</c:formatCode>
                <c:ptCount val="11"/>
                <c:pt idx="0">
                  <c:v>16.138500000000001</c:v>
                </c:pt>
                <c:pt idx="1">
                  <c:v>31.875</c:v>
                </c:pt>
                <c:pt idx="2">
                  <c:v>48</c:v>
                </c:pt>
                <c:pt idx="3">
                  <c:v>59.25</c:v>
                </c:pt>
                <c:pt idx="4">
                  <c:v>66.825000000000003</c:v>
                </c:pt>
                <c:pt idx="5">
                  <c:v>62.37</c:v>
                </c:pt>
                <c:pt idx="6">
                  <c:v>71.28</c:v>
                </c:pt>
                <c:pt idx="7">
                  <c:v>73.507499999999993</c:v>
                </c:pt>
                <c:pt idx="8">
                  <c:v>74.992500000000007</c:v>
                </c:pt>
                <c:pt idx="9">
                  <c:v>75.734999999999999</c:v>
                </c:pt>
                <c:pt idx="10">
                  <c:v>76.477500000000006</c:v>
                </c:pt>
              </c:numCache>
            </c:numRef>
          </c:yVal>
          <c:smooth val="0"/>
          <c:extLst>
            <c:ext xmlns:c16="http://schemas.microsoft.com/office/drawing/2014/chart" uri="{C3380CC4-5D6E-409C-BE32-E72D297353CC}">
              <c16:uniqueId val="{00000003-1299-44E8-8AC1-830FC330B4AF}"/>
            </c:ext>
          </c:extLst>
        </c:ser>
        <c:dLbls>
          <c:dLblPos val="t"/>
          <c:showLegendKey val="0"/>
          <c:showVal val="1"/>
          <c:showCatName val="0"/>
          <c:showSerName val="0"/>
          <c:showPercent val="0"/>
          <c:showBubbleSize val="0"/>
        </c:dLbls>
        <c:axId val="1126892032"/>
        <c:axId val="1126898272"/>
      </c:scatterChart>
      <c:valAx>
        <c:axId val="11268920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6898272"/>
        <c:crosses val="autoZero"/>
        <c:crossBetween val="midCat"/>
      </c:valAx>
      <c:valAx>
        <c:axId val="1126898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689203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Valve Flow against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trendline>
            <c:spPr>
              <a:ln w="19050" cap="rnd">
                <a:solidFill>
                  <a:schemeClr val="accent1"/>
                </a:solidFill>
                <a:prstDash val="sysDot"/>
              </a:ln>
              <a:effectLst/>
            </c:spPr>
            <c:trendlineType val="linear"/>
            <c:dispRSqr val="0"/>
            <c:dispEq val="0"/>
          </c:trendline>
          <c:xVal>
            <c:numRef>
              <c:f>'Part 2'!$B$22:$K$22</c:f>
              <c:numCache>
                <c:formatCode>General</c:formatCode>
                <c:ptCount val="10"/>
                <c:pt idx="0">
                  <c:v>1.44</c:v>
                </c:pt>
                <c:pt idx="1">
                  <c:v>2.88</c:v>
                </c:pt>
                <c:pt idx="2">
                  <c:v>4.32</c:v>
                </c:pt>
                <c:pt idx="3">
                  <c:v>5.76</c:v>
                </c:pt>
                <c:pt idx="4">
                  <c:v>7.2</c:v>
                </c:pt>
                <c:pt idx="5">
                  <c:v>8.64</c:v>
                </c:pt>
                <c:pt idx="6">
                  <c:v>10.08</c:v>
                </c:pt>
                <c:pt idx="7">
                  <c:v>11.52</c:v>
                </c:pt>
                <c:pt idx="8">
                  <c:v>12.96</c:v>
                </c:pt>
                <c:pt idx="9">
                  <c:v>13.46</c:v>
                </c:pt>
              </c:numCache>
            </c:numRef>
          </c:xVal>
          <c:yVal>
            <c:numRef>
              <c:f>'Part 2'!$B$28:$K$28</c:f>
              <c:numCache>
                <c:formatCode>0.00</c:formatCode>
                <c:ptCount val="10"/>
                <c:pt idx="0">
                  <c:v>22.078000000000003</c:v>
                </c:pt>
                <c:pt idx="1">
                  <c:v>24.415500000000002</c:v>
                </c:pt>
                <c:pt idx="2">
                  <c:v>60.639000000000003</c:v>
                </c:pt>
                <c:pt idx="3">
                  <c:v>73.936999999999998</c:v>
                </c:pt>
                <c:pt idx="4">
                  <c:v>85.683999999999997</c:v>
                </c:pt>
                <c:pt idx="5">
                  <c:v>93.975999999999999</c:v>
                </c:pt>
                <c:pt idx="6">
                  <c:v>99.503999999999991</c:v>
                </c:pt>
                <c:pt idx="7">
                  <c:v>103.64999999999999</c:v>
                </c:pt>
                <c:pt idx="8">
                  <c:v>105.032</c:v>
                </c:pt>
                <c:pt idx="9">
                  <c:v>107.79599999999999</c:v>
                </c:pt>
              </c:numCache>
            </c:numRef>
          </c:yVal>
          <c:smooth val="0"/>
          <c:extLst>
            <c:ext xmlns:c16="http://schemas.microsoft.com/office/drawing/2014/chart" uri="{C3380CC4-5D6E-409C-BE32-E72D297353CC}">
              <c16:uniqueId val="{00000002-E3CA-46ED-A851-C492924453C0}"/>
            </c:ext>
          </c:extLst>
        </c:ser>
        <c:dLbls>
          <c:dLblPos val="t"/>
          <c:showLegendKey val="0"/>
          <c:showVal val="1"/>
          <c:showCatName val="0"/>
          <c:showSerName val="0"/>
          <c:showPercent val="0"/>
          <c:showBubbleSize val="0"/>
        </c:dLbls>
        <c:axId val="1293931952"/>
        <c:axId val="1293929072"/>
      </c:scatterChart>
      <c:valAx>
        <c:axId val="12939319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a:p>
                <a:pPr>
                  <a:defRPr/>
                </a:pP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3929072"/>
        <c:crosses val="autoZero"/>
        <c:crossBetween val="midCat"/>
      </c:valAx>
      <c:valAx>
        <c:axId val="1293929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393195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(Inlet)'!$D$2:$D$362</c:f>
              <c:numCache>
                <c:formatCode>0.00E+00</c:formatCode>
                <c:ptCount val="361"/>
                <c:pt idx="0">
                  <c:v>0</c:v>
                </c:pt>
                <c:pt idx="1">
                  <c:v>3.2156907529622003E-5</c:v>
                </c:pt>
                <c:pt idx="2">
                  <c:v>1.2856391714929124E-4</c:v>
                </c:pt>
                <c:pt idx="3">
                  <c:v>2.8903004768012527E-4</c:v>
                </c:pt>
                <c:pt idx="4">
                  <c:v>5.1323752295858653E-4</c:v>
                </c:pt>
                <c:pt idx="5">
                  <c:v>8.0074256066369051E-4</c:v>
                </c:pt>
                <c:pt idx="6">
                  <c:v>1.1509764768977246E-3</c:v>
                </c:pt>
                <c:pt idx="7">
                  <c:v>1.5632471066776906E-3</c:v>
                </c:pt>
                <c:pt idx="8">
                  <c:v>2.0367405404462992E-3</c:v>
                </c:pt>
                <c:pt idx="9">
                  <c:v>2.5705231765918816E-3</c:v>
                </c:pt>
                <c:pt idx="10">
                  <c:v>3.16354408976432E-3</c:v>
                </c:pt>
                <c:pt idx="11">
                  <c:v>3.814637714468239E-3</c:v>
                </c:pt>
                <c:pt idx="12">
                  <c:v>4.5225268429976038E-3</c:v>
                </c:pt>
                <c:pt idx="13">
                  <c:v>5.285825936226533E-3</c:v>
                </c:pt>
                <c:pt idx="14">
                  <c:v>6.1030447450831325E-3</c:v>
                </c:pt>
                <c:pt idx="15">
                  <c:v>6.972592239689818E-3</c:v>
                </c:pt>
                <c:pt idx="16">
                  <c:v>7.89278084214615E-3</c:v>
                </c:pt>
                <c:pt idx="17">
                  <c:v>8.8618309577537455E-3</c:v>
                </c:pt>
                <c:pt idx="18">
                  <c:v>9.877875798124873E-3</c:v>
                </c:pt>
                <c:pt idx="19">
                  <c:v>1.0938966488082394E-2</c:v>
                </c:pt>
                <c:pt idx="20">
                  <c:v>1.2043077446542805E-2</c:v>
                </c:pt>
                <c:pt idx="21">
                  <c:v>1.3188112029686644E-2</c:v>
                </c:pt>
                <c:pt idx="22">
                  <c:v>1.43719084226679E-2</c:v>
                </c:pt>
                <c:pt idx="23">
                  <c:v>1.5592245763912936E-2</c:v>
                </c:pt>
                <c:pt idx="24">
                  <c:v>1.6846850483731607E-2</c:v>
                </c:pt>
                <c:pt idx="25">
                  <c:v>1.8133402836530869E-2</c:v>
                </c:pt>
                <c:pt idx="26">
                  <c:v>1.9449543603424432E-2</c:v>
                </c:pt>
                <c:pt idx="27">
                  <c:v>2.0792880939500713E-2</c:v>
                </c:pt>
                <c:pt idx="28">
                  <c:v>2.2160997337498749E-2</c:v>
                </c:pt>
                <c:pt idx="29">
                  <c:v>2.3551456677191471E-2</c:v>
                </c:pt>
                <c:pt idx="30">
                  <c:v>2.4961811327445061E-2</c:v>
                </c:pt>
                <c:pt idx="31">
                  <c:v>2.6389609265772655E-2</c:v>
                </c:pt>
                <c:pt idx="32">
                  <c:v>2.7832401178283714E-2</c:v>
                </c:pt>
                <c:pt idx="33">
                  <c:v>2.9287747501319163E-2</c:v>
                </c:pt>
                <c:pt idx="34">
                  <c:v>3.0753225364803988E-2</c:v>
                </c:pt>
                <c:pt idx="35">
                  <c:v>3.2226435396514388E-2</c:v>
                </c:pt>
                <c:pt idx="36">
                  <c:v>3.3705008346083712E-2</c:v>
                </c:pt>
                <c:pt idx="37">
                  <c:v>3.5186611487716749E-2</c:v>
                </c:pt>
                <c:pt idx="38">
                  <c:v>3.6668954761272479E-2</c:v>
                </c:pt>
                <c:pt idx="39">
                  <c:v>3.8149796612636032E-2</c:v>
                </c:pt>
                <c:pt idx="40">
                  <c:v>3.9626949496147083E-2</c:v>
                </c:pt>
                <c:pt idx="41">
                  <c:v>4.1098285004269056E-2</c:v>
                </c:pt>
                <c:pt idx="42">
                  <c:v>4.2561738592666966E-2</c:v>
                </c:pt>
                <c:pt idx="43">
                  <c:v>4.4015313872361059E-2</c:v>
                </c:pt>
                <c:pt idx="44">
                  <c:v>4.5457086444602855E-2</c:v>
                </c:pt>
                <c:pt idx="45">
                  <c:v>4.6885207258506111E-2</c:v>
                </c:pt>
                <c:pt idx="46">
                  <c:v>4.829790547618644E-2</c:v>
                </c:pt>
                <c:pt idx="47">
                  <c:v>4.9693490835132866E-2</c:v>
                </c:pt>
                <c:pt idx="48">
                  <c:v>5.1070355502653937E-2</c:v>
                </c:pt>
                <c:pt idx="49">
                  <c:v>5.24269754224184E-2</c:v>
                </c:pt>
                <c:pt idx="50">
                  <c:v>5.3761911158235191E-2</c:v>
                </c:pt>
                <c:pt idx="51">
                  <c:v>5.5073808245201666E-2</c:v>
                </c:pt>
                <c:pt idx="52">
                  <c:v>5.6361397063085399E-2</c:v>
                </c:pt>
                <c:pt idx="53">
                  <c:v>5.7623492251220508E-2</c:v>
                </c:pt>
                <c:pt idx="54">
                  <c:v>5.885899168820443E-2</c:v>
                </c:pt>
                <c:pt idx="55">
                  <c:v>6.0066875063223821E-2</c:v>
                </c:pt>
                <c:pt idx="56">
                  <c:v>6.1246202068859237E-2</c:v>
                </c:pt>
                <c:pt idx="57">
                  <c:v>6.2396110247689276E-2</c:v>
                </c:pt>
                <c:pt idx="58">
                  <c:v>6.3515812526914628E-2</c:v>
                </c:pt>
                <c:pt idx="59">
                  <c:v>6.4604594476544153E-2</c:v>
                </c:pt>
                <c:pt idx="60">
                  <c:v>6.5661811327445085E-2</c:v>
                </c:pt>
                <c:pt idx="61">
                  <c:v>6.668688478577435E-2</c:v>
                </c:pt>
                <c:pt idx="62">
                  <c:v>6.7679299680017541E-2</c:v>
                </c:pt>
                <c:pt idx="63">
                  <c:v>6.8638600476108022E-2</c:v>
                </c:pt>
                <c:pt idx="64">
                  <c:v>6.9564387694933019E-2</c:v>
                </c:pt>
                <c:pt idx="65">
                  <c:v>7.0456314265015169E-2</c:v>
                </c:pt>
                <c:pt idx="66">
                  <c:v>7.131408184134265E-2</c:v>
                </c:pt>
                <c:pt idx="67">
                  <c:v>7.2137437119275311E-2</c:v>
                </c:pt>
                <c:pt idx="68">
                  <c:v>7.292616817023409E-2</c:v>
                </c:pt>
                <c:pt idx="69">
                  <c:v>7.3680100823546535E-2</c:v>
                </c:pt>
                <c:pt idx="70">
                  <c:v>7.4399095116427602E-2</c:v>
                </c:pt>
                <c:pt idx="71">
                  <c:v>7.508304183166957E-2</c:v>
                </c:pt>
                <c:pt idx="72">
                  <c:v>7.5731859140245592E-2</c:v>
                </c:pt>
                <c:pt idx="73">
                  <c:v>7.6345489363734156E-2</c:v>
                </c:pt>
                <c:pt idx="74">
                  <c:v>7.6923895869279224E-2</c:v>
                </c:pt>
                <c:pt idx="75">
                  <c:v>7.746706010774311E-2</c:v>
                </c:pt>
                <c:pt idx="76">
                  <c:v>7.7974978803799791E-2</c:v>
                </c:pt>
                <c:pt idx="77">
                  <c:v>7.8447661304978683E-2</c:v>
                </c:pt>
                <c:pt idx="78">
                  <c:v>7.8885127095105312E-2</c:v>
                </c:pt>
                <c:pt idx="79">
                  <c:v>7.9287403476204735E-2</c:v>
                </c:pt>
                <c:pt idx="80">
                  <c:v>7.9654523421737261E-2</c:v>
                </c:pt>
                <c:pt idx="81">
                  <c:v>7.998652360301739E-2</c:v>
                </c:pt>
                <c:pt idx="82">
                  <c:v>8.0283442589825463E-2</c:v>
                </c:pt>
                <c:pt idx="83">
                  <c:v>8.0545319225543796E-2</c:v>
                </c:pt>
                <c:pt idx="84">
                  <c:v>8.077219117662951E-2</c:v>
                </c:pt>
                <c:pt idx="85">
                  <c:v>8.0964093655857425E-2</c:v>
                </c:pt>
                <c:pt idx="86">
                  <c:v>8.1121058318522399E-2</c:v>
                </c:pt>
                <c:pt idx="87">
                  <c:v>8.1243112330657577E-2</c:v>
                </c:pt>
                <c:pt idx="88">
                  <c:v>8.1330277608298987E-2</c:v>
                </c:pt>
                <c:pt idx="89">
                  <c:v>8.1382570226884027E-2</c:v>
                </c:pt>
                <c:pt idx="90">
                  <c:v>8.14E-2</c:v>
                </c:pt>
                <c:pt idx="91">
                  <c:v>8.1382570226884027E-2</c:v>
                </c:pt>
                <c:pt idx="92">
                  <c:v>8.1330277608298987E-2</c:v>
                </c:pt>
                <c:pt idx="93">
                  <c:v>8.1243112330657577E-2</c:v>
                </c:pt>
                <c:pt idx="94">
                  <c:v>8.1121058318522413E-2</c:v>
                </c:pt>
                <c:pt idx="95">
                  <c:v>8.0964093655857425E-2</c:v>
                </c:pt>
                <c:pt idx="96">
                  <c:v>8.077219117662951E-2</c:v>
                </c:pt>
                <c:pt idx="97">
                  <c:v>8.0545319225543796E-2</c:v>
                </c:pt>
                <c:pt idx="98">
                  <c:v>8.0283442589825463E-2</c:v>
                </c:pt>
                <c:pt idx="99">
                  <c:v>7.998652360301739E-2</c:v>
                </c:pt>
                <c:pt idx="100">
                  <c:v>7.9654523421737261E-2</c:v>
                </c:pt>
                <c:pt idx="101">
                  <c:v>7.9287403476204735E-2</c:v>
                </c:pt>
                <c:pt idx="102">
                  <c:v>7.8885127095105312E-2</c:v>
                </c:pt>
                <c:pt idx="103">
                  <c:v>7.8447661304978697E-2</c:v>
                </c:pt>
                <c:pt idx="104">
                  <c:v>7.7974978803799791E-2</c:v>
                </c:pt>
                <c:pt idx="105">
                  <c:v>7.7467060107743124E-2</c:v>
                </c:pt>
                <c:pt idx="106">
                  <c:v>7.6923895869279224E-2</c:v>
                </c:pt>
                <c:pt idx="107">
                  <c:v>7.6345489363734143E-2</c:v>
                </c:pt>
                <c:pt idx="108">
                  <c:v>7.5731859140245592E-2</c:v>
                </c:pt>
                <c:pt idx="109">
                  <c:v>7.5083041831669556E-2</c:v>
                </c:pt>
                <c:pt idx="110">
                  <c:v>7.4399095116427602E-2</c:v>
                </c:pt>
                <c:pt idx="111">
                  <c:v>7.3680100823546521E-2</c:v>
                </c:pt>
                <c:pt idx="112">
                  <c:v>7.292616817023409E-2</c:v>
                </c:pt>
                <c:pt idx="113">
                  <c:v>7.2137437119275311E-2</c:v>
                </c:pt>
                <c:pt idx="114">
                  <c:v>7.131408184134265E-2</c:v>
                </c:pt>
                <c:pt idx="115">
                  <c:v>7.0456314265015169E-2</c:v>
                </c:pt>
                <c:pt idx="116">
                  <c:v>6.9564387694933019E-2</c:v>
                </c:pt>
                <c:pt idx="117">
                  <c:v>6.8638600476108008E-2</c:v>
                </c:pt>
                <c:pt idx="118">
                  <c:v>6.7679299680017541E-2</c:v>
                </c:pt>
                <c:pt idx="119">
                  <c:v>6.6686884785774336E-2</c:v>
                </c:pt>
                <c:pt idx="120">
                  <c:v>6.5661811327445058E-2</c:v>
                </c:pt>
                <c:pt idx="121">
                  <c:v>6.4604594476544153E-2</c:v>
                </c:pt>
                <c:pt idx="122">
                  <c:v>6.3515812526914614E-2</c:v>
                </c:pt>
                <c:pt idx="123">
                  <c:v>6.2396110247689276E-2</c:v>
                </c:pt>
                <c:pt idx="124">
                  <c:v>6.1246202068859223E-2</c:v>
                </c:pt>
                <c:pt idx="125">
                  <c:v>6.0066875063223835E-2</c:v>
                </c:pt>
                <c:pt idx="126">
                  <c:v>5.885899168820443E-2</c:v>
                </c:pt>
                <c:pt idx="127">
                  <c:v>5.7623492251220487E-2</c:v>
                </c:pt>
                <c:pt idx="128">
                  <c:v>5.6361397063085399E-2</c:v>
                </c:pt>
                <c:pt idx="129">
                  <c:v>5.5073808245201646E-2</c:v>
                </c:pt>
                <c:pt idx="130">
                  <c:v>5.3761911158235191E-2</c:v>
                </c:pt>
                <c:pt idx="131">
                  <c:v>5.2426975422418379E-2</c:v>
                </c:pt>
                <c:pt idx="132">
                  <c:v>5.1070355502653944E-2</c:v>
                </c:pt>
                <c:pt idx="133">
                  <c:v>4.9693490835132859E-2</c:v>
                </c:pt>
                <c:pt idx="134">
                  <c:v>4.8297905476186447E-2</c:v>
                </c:pt>
                <c:pt idx="135">
                  <c:v>4.6885207258506097E-2</c:v>
                </c:pt>
                <c:pt idx="136">
                  <c:v>4.5457086444602869E-2</c:v>
                </c:pt>
                <c:pt idx="137">
                  <c:v>4.4015313872361059E-2</c:v>
                </c:pt>
                <c:pt idx="138">
                  <c:v>4.2561738592666952E-2</c:v>
                </c:pt>
                <c:pt idx="139">
                  <c:v>4.1098285004269056E-2</c:v>
                </c:pt>
                <c:pt idx="140">
                  <c:v>3.9626949496147063E-2</c:v>
                </c:pt>
                <c:pt idx="141">
                  <c:v>3.8149796612636032E-2</c:v>
                </c:pt>
                <c:pt idx="142">
                  <c:v>3.6668954761272445E-2</c:v>
                </c:pt>
                <c:pt idx="143">
                  <c:v>3.5186611487716762E-2</c:v>
                </c:pt>
                <c:pt idx="144">
                  <c:v>3.3705008346083705E-2</c:v>
                </c:pt>
                <c:pt idx="145">
                  <c:v>3.2226435396514395E-2</c:v>
                </c:pt>
                <c:pt idx="146">
                  <c:v>3.0753225364803988E-2</c:v>
                </c:pt>
                <c:pt idx="147">
                  <c:v>2.9287747501319142E-2</c:v>
                </c:pt>
                <c:pt idx="148">
                  <c:v>2.7832401178283714E-2</c:v>
                </c:pt>
                <c:pt idx="149">
                  <c:v>2.6389609265772634E-2</c:v>
                </c:pt>
                <c:pt idx="150">
                  <c:v>2.4961811327445061E-2</c:v>
                </c:pt>
                <c:pt idx="151">
                  <c:v>2.3551456677191461E-2</c:v>
                </c:pt>
                <c:pt idx="152">
                  <c:v>2.216099733749876E-2</c:v>
                </c:pt>
                <c:pt idx="153">
                  <c:v>2.0792880939500703E-2</c:v>
                </c:pt>
                <c:pt idx="154">
                  <c:v>1.9449543603424442E-2</c:v>
                </c:pt>
                <c:pt idx="155">
                  <c:v>1.8133402836530865E-2</c:v>
                </c:pt>
                <c:pt idx="156">
                  <c:v>1.6846850483731593E-2</c:v>
                </c:pt>
                <c:pt idx="157">
                  <c:v>1.5592245763912936E-2</c:v>
                </c:pt>
                <c:pt idx="158">
                  <c:v>1.4371908422667886E-2</c:v>
                </c:pt>
                <c:pt idx="159">
                  <c:v>1.3188112029686644E-2</c:v>
                </c:pt>
                <c:pt idx="160">
                  <c:v>1.2043077446542797E-2</c:v>
                </c:pt>
                <c:pt idx="161">
                  <c:v>1.0938966488082397E-2</c:v>
                </c:pt>
                <c:pt idx="162">
                  <c:v>9.8778757981248678E-3</c:v>
                </c:pt>
                <c:pt idx="163">
                  <c:v>8.8618309577537524E-3</c:v>
                </c:pt>
                <c:pt idx="164">
                  <c:v>7.89278084214615E-3</c:v>
                </c:pt>
                <c:pt idx="165">
                  <c:v>6.9725922396898041E-3</c:v>
                </c:pt>
                <c:pt idx="166">
                  <c:v>6.1030447450831282E-3</c:v>
                </c:pt>
                <c:pt idx="167">
                  <c:v>5.2858259362264966E-3</c:v>
                </c:pt>
                <c:pt idx="168">
                  <c:v>4.5225268429976082E-3</c:v>
                </c:pt>
                <c:pt idx="169">
                  <c:v>3.8146377144682342E-3</c:v>
                </c:pt>
                <c:pt idx="170">
                  <c:v>3.16354408976432E-3</c:v>
                </c:pt>
                <c:pt idx="171">
                  <c:v>2.5705231765918816E-3</c:v>
                </c:pt>
                <c:pt idx="172">
                  <c:v>2.0367405404462992E-3</c:v>
                </c:pt>
                <c:pt idx="173">
                  <c:v>1.5632471066776906E-3</c:v>
                </c:pt>
                <c:pt idx="174">
                  <c:v>1.1509764768977203E-3</c:v>
                </c:pt>
                <c:pt idx="175">
                  <c:v>8.0074256066369051E-4</c:v>
                </c:pt>
                <c:pt idx="176">
                  <c:v>5.1323752295858198E-4</c:v>
                </c:pt>
                <c:pt idx="177">
                  <c:v>2.8903004768012527E-4</c:v>
                </c:pt>
                <c:pt idx="178">
                  <c:v>1.2856391714929124E-4</c:v>
                </c:pt>
                <c:pt idx="179">
                  <c:v>3.2156907529622003E-5</c:v>
                </c:pt>
                <c:pt idx="180">
                  <c:v>0</c:v>
                </c:pt>
                <c:pt idx="181">
                  <c:v>3.2156907529622003E-5</c:v>
                </c:pt>
                <c:pt idx="182">
                  <c:v>1.2856391714929124E-4</c:v>
                </c:pt>
                <c:pt idx="183">
                  <c:v>2.8903004768012527E-4</c:v>
                </c:pt>
                <c:pt idx="184">
                  <c:v>5.1323752295858198E-4</c:v>
                </c:pt>
                <c:pt idx="185">
                  <c:v>8.0074256066369051E-4</c:v>
                </c:pt>
                <c:pt idx="186">
                  <c:v>1.1509764768977203E-3</c:v>
                </c:pt>
                <c:pt idx="187">
                  <c:v>1.5632471066776906E-3</c:v>
                </c:pt>
                <c:pt idx="188">
                  <c:v>2.0367405404462992E-3</c:v>
                </c:pt>
                <c:pt idx="189">
                  <c:v>2.5705231765918816E-3</c:v>
                </c:pt>
                <c:pt idx="190">
                  <c:v>3.16354408976432E-3</c:v>
                </c:pt>
                <c:pt idx="191">
                  <c:v>3.8146377144682342E-3</c:v>
                </c:pt>
                <c:pt idx="192">
                  <c:v>4.5225268429976082E-3</c:v>
                </c:pt>
                <c:pt idx="193">
                  <c:v>5.2858259362264966E-3</c:v>
                </c:pt>
                <c:pt idx="194">
                  <c:v>6.1030447450831282E-3</c:v>
                </c:pt>
                <c:pt idx="195">
                  <c:v>6.9725922396898041E-3</c:v>
                </c:pt>
                <c:pt idx="196">
                  <c:v>7.89278084214615E-3</c:v>
                </c:pt>
                <c:pt idx="197">
                  <c:v>8.8618309577537524E-3</c:v>
                </c:pt>
                <c:pt idx="198">
                  <c:v>9.8778757981248678E-3</c:v>
                </c:pt>
                <c:pt idx="199">
                  <c:v>1.0938966488082397E-2</c:v>
                </c:pt>
                <c:pt idx="200">
                  <c:v>1.2043077446542797E-2</c:v>
                </c:pt>
                <c:pt idx="201">
                  <c:v>1.3188112029686644E-2</c:v>
                </c:pt>
                <c:pt idx="202">
                  <c:v>1.4371908422667886E-2</c:v>
                </c:pt>
                <c:pt idx="203">
                  <c:v>1.5592245763912936E-2</c:v>
                </c:pt>
                <c:pt idx="204">
                  <c:v>1.6846850483731593E-2</c:v>
                </c:pt>
                <c:pt idx="205">
                  <c:v>1.8133402836530865E-2</c:v>
                </c:pt>
                <c:pt idx="206">
                  <c:v>1.9449543603424442E-2</c:v>
                </c:pt>
                <c:pt idx="207">
                  <c:v>2.0792880939500703E-2</c:v>
                </c:pt>
                <c:pt idx="208">
                  <c:v>2.216099733749876E-2</c:v>
                </c:pt>
                <c:pt idx="209">
                  <c:v>2.3551456677191461E-2</c:v>
                </c:pt>
                <c:pt idx="210">
                  <c:v>2.4961811327445061E-2</c:v>
                </c:pt>
                <c:pt idx="211">
                  <c:v>2.6389609265772634E-2</c:v>
                </c:pt>
                <c:pt idx="212">
                  <c:v>2.7832401178283714E-2</c:v>
                </c:pt>
                <c:pt idx="213">
                  <c:v>2.9287747501319142E-2</c:v>
                </c:pt>
                <c:pt idx="214">
                  <c:v>3.0753225364803988E-2</c:v>
                </c:pt>
                <c:pt idx="215">
                  <c:v>3.2226435396514395E-2</c:v>
                </c:pt>
                <c:pt idx="216">
                  <c:v>3.3705008346083705E-2</c:v>
                </c:pt>
                <c:pt idx="217">
                  <c:v>3.5186611487716762E-2</c:v>
                </c:pt>
                <c:pt idx="218">
                  <c:v>3.6668954761272445E-2</c:v>
                </c:pt>
                <c:pt idx="219">
                  <c:v>3.8149796612636032E-2</c:v>
                </c:pt>
                <c:pt idx="220">
                  <c:v>3.9626949496147063E-2</c:v>
                </c:pt>
                <c:pt idx="221">
                  <c:v>4.1098285004269056E-2</c:v>
                </c:pt>
                <c:pt idx="222">
                  <c:v>4.2561738592666952E-2</c:v>
                </c:pt>
                <c:pt idx="223">
                  <c:v>4.4015313872361059E-2</c:v>
                </c:pt>
                <c:pt idx="224">
                  <c:v>4.5457086444602869E-2</c:v>
                </c:pt>
                <c:pt idx="225">
                  <c:v>4.6885207258506097E-2</c:v>
                </c:pt>
                <c:pt idx="226">
                  <c:v>4.8297905476186447E-2</c:v>
                </c:pt>
                <c:pt idx="227">
                  <c:v>4.9693490835132859E-2</c:v>
                </c:pt>
                <c:pt idx="228">
                  <c:v>5.1070355502653944E-2</c:v>
                </c:pt>
                <c:pt idx="229">
                  <c:v>5.2426975422418379E-2</c:v>
                </c:pt>
                <c:pt idx="230">
                  <c:v>5.3761911158235191E-2</c:v>
                </c:pt>
                <c:pt idx="231">
                  <c:v>5.5073808245201646E-2</c:v>
                </c:pt>
                <c:pt idx="232">
                  <c:v>5.6361397063085399E-2</c:v>
                </c:pt>
                <c:pt idx="233">
                  <c:v>5.7623492251220487E-2</c:v>
                </c:pt>
                <c:pt idx="234">
                  <c:v>5.885899168820443E-2</c:v>
                </c:pt>
                <c:pt idx="235">
                  <c:v>6.0066875063223835E-2</c:v>
                </c:pt>
                <c:pt idx="236">
                  <c:v>6.1246202068859223E-2</c:v>
                </c:pt>
                <c:pt idx="237">
                  <c:v>6.2396110247689276E-2</c:v>
                </c:pt>
                <c:pt idx="238">
                  <c:v>6.3515812526914614E-2</c:v>
                </c:pt>
                <c:pt idx="239">
                  <c:v>6.4604594476544153E-2</c:v>
                </c:pt>
                <c:pt idx="240">
                  <c:v>6.5661811327445058E-2</c:v>
                </c:pt>
                <c:pt idx="241">
                  <c:v>6.6686884785774336E-2</c:v>
                </c:pt>
                <c:pt idx="242">
                  <c:v>6.7679299680017541E-2</c:v>
                </c:pt>
                <c:pt idx="243">
                  <c:v>6.8638600476108008E-2</c:v>
                </c:pt>
                <c:pt idx="244">
                  <c:v>6.9564387694933019E-2</c:v>
                </c:pt>
                <c:pt idx="245">
                  <c:v>7.0456314265015169E-2</c:v>
                </c:pt>
                <c:pt idx="246">
                  <c:v>7.131408184134265E-2</c:v>
                </c:pt>
                <c:pt idx="247">
                  <c:v>7.2137437119275311E-2</c:v>
                </c:pt>
                <c:pt idx="248">
                  <c:v>7.292616817023409E-2</c:v>
                </c:pt>
                <c:pt idx="249">
                  <c:v>7.3680100823546521E-2</c:v>
                </c:pt>
                <c:pt idx="250">
                  <c:v>7.4399095116427602E-2</c:v>
                </c:pt>
                <c:pt idx="251">
                  <c:v>7.5083041831669556E-2</c:v>
                </c:pt>
                <c:pt idx="252">
                  <c:v>7.5731859140245592E-2</c:v>
                </c:pt>
                <c:pt idx="253">
                  <c:v>7.6345489363734143E-2</c:v>
                </c:pt>
                <c:pt idx="254">
                  <c:v>7.6923895869279224E-2</c:v>
                </c:pt>
                <c:pt idx="255">
                  <c:v>7.7467060107743124E-2</c:v>
                </c:pt>
                <c:pt idx="256">
                  <c:v>7.7974978803799791E-2</c:v>
                </c:pt>
                <c:pt idx="257">
                  <c:v>7.8447661304978697E-2</c:v>
                </c:pt>
                <c:pt idx="258">
                  <c:v>7.8885127095105312E-2</c:v>
                </c:pt>
                <c:pt idx="259">
                  <c:v>7.9287403476204735E-2</c:v>
                </c:pt>
                <c:pt idx="260">
                  <c:v>7.9654523421737261E-2</c:v>
                </c:pt>
                <c:pt idx="261">
                  <c:v>7.998652360301739E-2</c:v>
                </c:pt>
                <c:pt idx="262">
                  <c:v>8.0283442589825463E-2</c:v>
                </c:pt>
                <c:pt idx="263">
                  <c:v>8.0545319225543796E-2</c:v>
                </c:pt>
                <c:pt idx="264">
                  <c:v>8.077219117662951E-2</c:v>
                </c:pt>
                <c:pt idx="265">
                  <c:v>8.0964093655857425E-2</c:v>
                </c:pt>
                <c:pt idx="266">
                  <c:v>8.1121058318522413E-2</c:v>
                </c:pt>
                <c:pt idx="267">
                  <c:v>8.1243112330657577E-2</c:v>
                </c:pt>
                <c:pt idx="268">
                  <c:v>8.1330277608298987E-2</c:v>
                </c:pt>
                <c:pt idx="269">
                  <c:v>8.1382570226884027E-2</c:v>
                </c:pt>
                <c:pt idx="270">
                  <c:v>8.14E-2</c:v>
                </c:pt>
                <c:pt idx="271">
                  <c:v>8.1382570226884027E-2</c:v>
                </c:pt>
                <c:pt idx="272">
                  <c:v>8.1330277608298987E-2</c:v>
                </c:pt>
                <c:pt idx="273">
                  <c:v>8.1243112330657577E-2</c:v>
                </c:pt>
                <c:pt idx="274">
                  <c:v>8.1121058318522399E-2</c:v>
                </c:pt>
                <c:pt idx="275">
                  <c:v>8.0964093655857425E-2</c:v>
                </c:pt>
                <c:pt idx="276">
                  <c:v>8.077219117662951E-2</c:v>
                </c:pt>
                <c:pt idx="277">
                  <c:v>8.0545319225543796E-2</c:v>
                </c:pt>
                <c:pt idx="278">
                  <c:v>8.0283442589825463E-2</c:v>
                </c:pt>
                <c:pt idx="279">
                  <c:v>7.998652360301739E-2</c:v>
                </c:pt>
                <c:pt idx="280">
                  <c:v>7.9654523421737261E-2</c:v>
                </c:pt>
                <c:pt idx="281">
                  <c:v>7.9287403476204735E-2</c:v>
                </c:pt>
                <c:pt idx="282">
                  <c:v>7.8885127095105312E-2</c:v>
                </c:pt>
                <c:pt idx="283">
                  <c:v>7.8447661304978683E-2</c:v>
                </c:pt>
                <c:pt idx="284">
                  <c:v>7.7974978803799791E-2</c:v>
                </c:pt>
                <c:pt idx="285">
                  <c:v>7.746706010774311E-2</c:v>
                </c:pt>
                <c:pt idx="286">
                  <c:v>7.6923895869279224E-2</c:v>
                </c:pt>
                <c:pt idx="287">
                  <c:v>7.6345489363734156E-2</c:v>
                </c:pt>
                <c:pt idx="288">
                  <c:v>7.5731859140245592E-2</c:v>
                </c:pt>
                <c:pt idx="289">
                  <c:v>7.508304183166957E-2</c:v>
                </c:pt>
                <c:pt idx="290">
                  <c:v>7.4399095116427602E-2</c:v>
                </c:pt>
                <c:pt idx="291">
                  <c:v>7.3680100823546535E-2</c:v>
                </c:pt>
                <c:pt idx="292">
                  <c:v>7.292616817023409E-2</c:v>
                </c:pt>
                <c:pt idx="293">
                  <c:v>7.2137437119275311E-2</c:v>
                </c:pt>
                <c:pt idx="294">
                  <c:v>7.131408184134265E-2</c:v>
                </c:pt>
                <c:pt idx="295">
                  <c:v>7.0456314265015169E-2</c:v>
                </c:pt>
                <c:pt idx="296">
                  <c:v>6.9564387694933019E-2</c:v>
                </c:pt>
                <c:pt idx="297">
                  <c:v>6.8638600476108022E-2</c:v>
                </c:pt>
                <c:pt idx="298">
                  <c:v>6.7679299680017541E-2</c:v>
                </c:pt>
                <c:pt idx="299">
                  <c:v>6.668688478577435E-2</c:v>
                </c:pt>
                <c:pt idx="300">
                  <c:v>6.5661811327445085E-2</c:v>
                </c:pt>
                <c:pt idx="301">
                  <c:v>6.4604594476544153E-2</c:v>
                </c:pt>
                <c:pt idx="302">
                  <c:v>6.3515812526914628E-2</c:v>
                </c:pt>
                <c:pt idx="303">
                  <c:v>6.2396110247689276E-2</c:v>
                </c:pt>
                <c:pt idx="304">
                  <c:v>6.1246202068859237E-2</c:v>
                </c:pt>
                <c:pt idx="305">
                  <c:v>6.0066875063223821E-2</c:v>
                </c:pt>
                <c:pt idx="306">
                  <c:v>5.885899168820443E-2</c:v>
                </c:pt>
                <c:pt idx="307">
                  <c:v>5.7623492251220508E-2</c:v>
                </c:pt>
                <c:pt idx="308">
                  <c:v>5.6361397063085399E-2</c:v>
                </c:pt>
                <c:pt idx="309">
                  <c:v>5.5073808245201666E-2</c:v>
                </c:pt>
                <c:pt idx="310">
                  <c:v>5.3761911158235191E-2</c:v>
                </c:pt>
                <c:pt idx="311">
                  <c:v>5.24269754224184E-2</c:v>
                </c:pt>
                <c:pt idx="312">
                  <c:v>5.1070355502653937E-2</c:v>
                </c:pt>
                <c:pt idx="313">
                  <c:v>4.9693490835132866E-2</c:v>
                </c:pt>
                <c:pt idx="314">
                  <c:v>4.829790547618644E-2</c:v>
                </c:pt>
                <c:pt idx="315">
                  <c:v>4.6885207258506111E-2</c:v>
                </c:pt>
                <c:pt idx="316">
                  <c:v>4.5457086444602855E-2</c:v>
                </c:pt>
                <c:pt idx="317">
                  <c:v>4.4015313872361059E-2</c:v>
                </c:pt>
                <c:pt idx="318">
                  <c:v>4.2561738592666966E-2</c:v>
                </c:pt>
                <c:pt idx="319">
                  <c:v>4.1098285004269056E-2</c:v>
                </c:pt>
                <c:pt idx="320">
                  <c:v>3.9626949496147083E-2</c:v>
                </c:pt>
                <c:pt idx="321">
                  <c:v>3.8149796612636032E-2</c:v>
                </c:pt>
                <c:pt idx="322">
                  <c:v>3.6668954761272479E-2</c:v>
                </c:pt>
                <c:pt idx="323">
                  <c:v>3.5186611487716749E-2</c:v>
                </c:pt>
                <c:pt idx="324">
                  <c:v>3.3705008346083712E-2</c:v>
                </c:pt>
                <c:pt idx="325">
                  <c:v>3.2226435396514388E-2</c:v>
                </c:pt>
                <c:pt idx="326">
                  <c:v>3.0753225364803988E-2</c:v>
                </c:pt>
                <c:pt idx="327">
                  <c:v>2.9287747501319163E-2</c:v>
                </c:pt>
                <c:pt idx="328">
                  <c:v>2.7832401178283714E-2</c:v>
                </c:pt>
                <c:pt idx="329">
                  <c:v>2.6389609265772655E-2</c:v>
                </c:pt>
                <c:pt idx="330">
                  <c:v>2.4961811327445061E-2</c:v>
                </c:pt>
                <c:pt idx="331">
                  <c:v>2.3551456677191471E-2</c:v>
                </c:pt>
                <c:pt idx="332">
                  <c:v>2.2160997337498749E-2</c:v>
                </c:pt>
                <c:pt idx="333">
                  <c:v>2.0792880939500713E-2</c:v>
                </c:pt>
                <c:pt idx="334">
                  <c:v>1.9449543603424432E-2</c:v>
                </c:pt>
                <c:pt idx="335">
                  <c:v>1.8133402836530869E-2</c:v>
                </c:pt>
                <c:pt idx="336">
                  <c:v>1.6846850483731607E-2</c:v>
                </c:pt>
                <c:pt idx="337">
                  <c:v>1.5592245763912936E-2</c:v>
                </c:pt>
                <c:pt idx="338">
                  <c:v>1.43719084226679E-2</c:v>
                </c:pt>
                <c:pt idx="339">
                  <c:v>1.3188112029686644E-2</c:v>
                </c:pt>
                <c:pt idx="340">
                  <c:v>1.2043077446542805E-2</c:v>
                </c:pt>
                <c:pt idx="341">
                  <c:v>1.0938966488082394E-2</c:v>
                </c:pt>
                <c:pt idx="342">
                  <c:v>9.877875798124873E-3</c:v>
                </c:pt>
                <c:pt idx="343">
                  <c:v>8.8618309577537455E-3</c:v>
                </c:pt>
                <c:pt idx="344">
                  <c:v>7.89278084214615E-3</c:v>
                </c:pt>
                <c:pt idx="345">
                  <c:v>6.972592239689818E-3</c:v>
                </c:pt>
                <c:pt idx="346">
                  <c:v>6.1030447450831325E-3</c:v>
                </c:pt>
                <c:pt idx="347">
                  <c:v>5.285825936226533E-3</c:v>
                </c:pt>
                <c:pt idx="348">
                  <c:v>4.5225268429976038E-3</c:v>
                </c:pt>
                <c:pt idx="349">
                  <c:v>3.814637714468239E-3</c:v>
                </c:pt>
                <c:pt idx="350">
                  <c:v>3.16354408976432E-3</c:v>
                </c:pt>
                <c:pt idx="351">
                  <c:v>2.5705231765918816E-3</c:v>
                </c:pt>
                <c:pt idx="352">
                  <c:v>2.0367405404462992E-3</c:v>
                </c:pt>
                <c:pt idx="353">
                  <c:v>1.5632471066776906E-3</c:v>
                </c:pt>
                <c:pt idx="354">
                  <c:v>1.1509764768977246E-3</c:v>
                </c:pt>
                <c:pt idx="355">
                  <c:v>8.0074256066369051E-4</c:v>
                </c:pt>
                <c:pt idx="356">
                  <c:v>5.1323752295858653E-4</c:v>
                </c:pt>
                <c:pt idx="357">
                  <c:v>2.8903004768012527E-4</c:v>
                </c:pt>
                <c:pt idx="358">
                  <c:v>1.2856391714929124E-4</c:v>
                </c:pt>
                <c:pt idx="359">
                  <c:v>3.2156907529622003E-5</c:v>
                </c:pt>
                <c:pt idx="360">
                  <c:v>0</c:v>
                </c:pt>
              </c:numCache>
            </c:numRef>
          </c:yVal>
          <c:smooth val="1"/>
          <c:extLst>
            <c:ext xmlns:c16="http://schemas.microsoft.com/office/drawing/2014/chart" uri="{C3380CC4-5D6E-409C-BE32-E72D297353CC}">
              <c16:uniqueId val="{00000000-ADD6-441D-AAE6-FDCC40ACC24D}"/>
            </c:ext>
          </c:extLst>
        </c:ser>
        <c:dLbls>
          <c:showLegendKey val="0"/>
          <c:showVal val="0"/>
          <c:showCatName val="0"/>
          <c:showSerName val="0"/>
          <c:showPercent val="0"/>
          <c:showBubbleSize val="0"/>
        </c:dLbls>
        <c:axId val="1223309279"/>
        <c:axId val="1223310239"/>
      </c:scatterChart>
      <c:valAx>
        <c:axId val="1223309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3310239"/>
        <c:crosses val="autoZero"/>
        <c:crossBetween val="midCat"/>
      </c:valAx>
      <c:valAx>
        <c:axId val="1223310239"/>
        <c:scaling>
          <c:orientation val="minMax"/>
        </c:scaling>
        <c:delete val="0"/>
        <c:axPos val="l"/>
        <c:majorGridlines>
          <c:spPr>
            <a:ln w="9525" cap="flat" cmpd="sng" algn="ctr">
              <a:solidFill>
                <a:schemeClr val="tx1">
                  <a:lumMod val="15000"/>
                  <a:lumOff val="85000"/>
                </a:schemeClr>
              </a:solidFill>
              <a:round/>
            </a:ln>
            <a:effectLst/>
          </c:spPr>
        </c:majorGridlines>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3309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velocity (m/s)</a:t>
            </a:r>
            <a:r>
              <a:rPr lang="en-GB" baseline="0"/>
              <a: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6000</c:v>
          </c:tx>
          <c:spPr>
            <a:ln w="19050" cap="rnd">
              <a:solidFill>
                <a:schemeClr val="accent1"/>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(Inlet)'!$I$2:$I$362</c:f>
              <c:numCache>
                <c:formatCode>0.00E+00</c:formatCode>
                <c:ptCount val="361"/>
                <c:pt idx="0">
                  <c:v>0</c:v>
                </c:pt>
                <c:pt idx="1">
                  <c:v>5.7882433553319609E-4</c:v>
                </c:pt>
                <c:pt idx="2">
                  <c:v>1.7353261731540464E-3</c:v>
                </c:pt>
                <c:pt idx="3">
                  <c:v>2.8883903495550128E-3</c:v>
                </c:pt>
                <c:pt idx="4">
                  <c:v>4.0357345550123026E-3</c:v>
                </c:pt>
                <c:pt idx="5">
                  <c:v>5.175090678691872E-3</c:v>
                </c:pt>
                <c:pt idx="6">
                  <c:v>6.3042104922126137E-3</c:v>
                </c:pt>
                <c:pt idx="7">
                  <c:v>7.420871336039388E-3</c:v>
                </c:pt>
                <c:pt idx="8">
                  <c:v>8.5228818078349564E-3</c:v>
                </c:pt>
                <c:pt idx="9">
                  <c:v>9.6080874506204832E-3</c:v>
                </c:pt>
                <c:pt idx="10">
                  <c:v>1.0674376437103891E-2</c:v>
                </c:pt>
                <c:pt idx="11">
                  <c:v>1.1719685244670541E-2</c:v>
                </c:pt>
                <c:pt idx="12">
                  <c:v>1.2742004313528567E-2</c:v>
                </c:pt>
                <c:pt idx="13">
                  <c:v>1.3739383678120725E-2</c:v>
                </c:pt>
                <c:pt idx="14">
                  <c:v>1.4709938559418791E-2</c:v>
                </c:pt>
                <c:pt idx="15">
                  <c:v>1.5651854902920339E-2</c:v>
                </c:pt>
                <c:pt idx="16">
                  <c:v>1.6563394844213975E-2</c:v>
                </c:pt>
                <c:pt idx="17">
                  <c:v>1.7442902080936719E-2</c:v>
                </c:pt>
                <c:pt idx="18">
                  <c:v>1.8288807126680295E-2</c:v>
                </c:pt>
                <c:pt idx="19">
                  <c:v>1.909963241923537E-2</c:v>
                </c:pt>
                <c:pt idx="20">
                  <c:v>1.9873997252287414E-2</c:v>
                </c:pt>
                <c:pt idx="21">
                  <c:v>2.0610622496589091E-2</c:v>
                </c:pt>
                <c:pt idx="22">
                  <c:v>2.1308335073662608E-2</c:v>
                </c:pt>
                <c:pt idx="23">
                  <c:v>2.1966072142410645E-2</c:v>
                </c:pt>
                <c:pt idx="24">
                  <c:v>2.258288495673608E-2</c:v>
                </c:pt>
                <c:pt idx="25">
                  <c:v>2.3157942350386714E-2</c:v>
                </c:pt>
                <c:pt idx="26">
                  <c:v>2.3690533804084132E-2</c:v>
                </c:pt>
                <c:pt idx="27">
                  <c:v>2.4180072049373065E-2</c:v>
                </c:pt>
                <c:pt idx="28">
                  <c:v>2.4626095163964655E-2</c:v>
                </c:pt>
                <c:pt idx="29">
                  <c:v>2.5028268114468996E-2</c:v>
                </c:pt>
                <c:pt idx="30">
                  <c:v>2.5386383704564613E-2</c:v>
                </c:pt>
                <c:pt idx="31">
                  <c:v>2.5700362889896695E-2</c:v>
                </c:pt>
                <c:pt idx="32">
                  <c:v>2.5970254425199055E-2</c:v>
                </c:pt>
                <c:pt idx="33">
                  <c:v>2.6196233814638079E-2</c:v>
                </c:pt>
                <c:pt idx="34">
                  <c:v>2.6378601542726851E-2</c:v>
                </c:pt>
                <c:pt idx="35">
                  <c:v>2.6517780570787214E-2</c:v>
                </c:pt>
                <c:pt idx="36">
                  <c:v>2.6614313092247821E-2</c:v>
                </c:pt>
                <c:pt idx="37">
                  <c:v>2.6668856549394659E-2</c:v>
                </c:pt>
                <c:pt idx="38">
                  <c:v>2.6682178924003153E-2</c:v>
                </c:pt>
                <c:pt idx="39">
                  <c:v>2.6655153324543948E-2</c:v>
                </c:pt>
                <c:pt idx="40">
                  <c:v>2.6588751903198926E-2</c:v>
                </c:pt>
                <c:pt idx="41">
                  <c:v>2.6484039146195501E-2</c:v>
                </c:pt>
                <c:pt idx="42">
                  <c:v>2.6342164591162384E-2</c:v>
                </c:pt>
                <c:pt idx="43">
                  <c:v>2.6164355034493672E-2</c:v>
                </c:pt>
                <c:pt idx="44">
                  <c:v>2.5951906300352337E-2</c:v>
                </c:pt>
                <c:pt idx="45">
                  <c:v>2.5706174650258595E-2</c:v>
                </c:pt>
                <c:pt idx="46">
                  <c:v>2.5428567918245923E-2</c:v>
                </c:pt>
                <c:pt idx="47">
                  <c:v>2.5120536461035667E-2</c:v>
                </c:pt>
                <c:pt idx="48">
                  <c:v>2.4783564015379289E-2</c:v>
                </c:pt>
                <c:pt idx="49">
                  <c:v>2.4419158555760323E-2</c:v>
                </c:pt>
                <c:pt idx="50">
                  <c:v>2.4028843244702253E-2</c:v>
                </c:pt>
                <c:pt idx="51">
                  <c:v>2.3614147565396551E-2</c:v>
                </c:pt>
                <c:pt idx="52">
                  <c:v>2.317659872190718E-2</c:v>
                </c:pt>
                <c:pt idx="53">
                  <c:v>2.271771338643197E-2</c:v>
                </c:pt>
                <c:pt idx="54">
                  <c:v>2.2238989865710601E-2</c:v>
                </c:pt>
                <c:pt idx="55">
                  <c:v>2.1741900750349027E-2</c:v>
                </c:pt>
                <c:pt idx="56">
                  <c:v>2.1227886101437499E-2</c:v>
                </c:pt>
                <c:pt idx="57">
                  <c:v>2.0698347218940705E-2</c:v>
                </c:pt>
                <c:pt idx="58">
                  <c:v>2.0154641026056325E-2</c:v>
                </c:pt>
                <c:pt idx="59">
                  <c:v>1.9598075093331446E-2</c:v>
                </c:pt>
                <c:pt idx="60">
                  <c:v>1.902990331621679E-2</c:v>
                </c:pt>
                <c:pt idx="61">
                  <c:v>1.8451322249926766E-2</c:v>
                </c:pt>
                <c:pt idx="62">
                  <c:v>1.7863468096377427E-2</c:v>
                </c:pt>
                <c:pt idx="63">
                  <c:v>1.7267414329628666E-2</c:v>
                </c:pt>
                <c:pt idx="64">
                  <c:v>1.6664169938849949E-2</c:v>
                </c:pt>
                <c:pt idx="65">
                  <c:v>1.6054678261478689E-2</c:v>
                </c:pt>
                <c:pt idx="66">
                  <c:v>1.543981637389466E-2</c:v>
                </c:pt>
                <c:pt idx="67">
                  <c:v>1.4820395002787895E-2</c:v>
                </c:pt>
                <c:pt idx="68">
                  <c:v>1.4197158917258035E-2</c:v>
                </c:pt>
                <c:pt idx="69">
                  <c:v>1.3570787759624003E-2</c:v>
                </c:pt>
                <c:pt idx="70">
                  <c:v>1.294189727185921E-2</c:v>
                </c:pt>
                <c:pt idx="71">
                  <c:v>1.2311040874355417E-2</c:v>
                </c:pt>
                <c:pt idx="72">
                  <c:v>1.1678711554368393E-2</c:v>
                </c:pt>
                <c:pt idx="73">
                  <c:v>1.1045344022794168E-2</c:v>
                </c:pt>
                <c:pt idx="74">
                  <c:v>1.0411317099811218E-2</c:v>
                </c:pt>
                <c:pt idx="75">
                  <c:v>9.7769562923499531E-3</c:v>
                </c:pt>
                <c:pt idx="76">
                  <c:v>9.1425365290202509E-3</c:v>
                </c:pt>
                <c:pt idx="77">
                  <c:v>8.5082850212200578E-3</c:v>
                </c:pt>
                <c:pt idx="78">
                  <c:v>7.8743842222793181E-3</c:v>
                </c:pt>
                <c:pt idx="79">
                  <c:v>7.2409748597896118E-3</c:v>
                </c:pt>
                <c:pt idx="80">
                  <c:v>6.6081590195854745E-3</c:v>
                </c:pt>
                <c:pt idx="81">
                  <c:v>5.9760032630423177E-3</c:v>
                </c:pt>
                <c:pt idx="82">
                  <c:v>5.3445417625453129E-3</c:v>
                </c:pt>
                <c:pt idx="83">
                  <c:v>4.7137794429299995E-3</c:v>
                </c:pt>
                <c:pt idx="84">
                  <c:v>4.0836951195428461E-3</c:v>
                </c:pt>
                <c:pt idx="85">
                  <c:v>3.4542446261024706E-3</c:v>
                </c:pt>
                <c:pt idx="86">
                  <c:v>2.825363927969532E-3</c:v>
                </c:pt>
                <c:pt idx="87">
                  <c:v>2.1969722184332074E-3</c:v>
                </c:pt>
                <c:pt idx="88">
                  <c:v>1.5689749975453804E-3</c:v>
                </c:pt>
                <c:pt idx="89">
                  <c:v>9.4126713453071553E-4</c:v>
                </c:pt>
                <c:pt idx="90">
                  <c:v>3.1373591608752083E-4</c:v>
                </c:pt>
                <c:pt idx="91">
                  <c:v>-3.1373591608752083E-4</c:v>
                </c:pt>
                <c:pt idx="92">
                  <c:v>-9.4126713453071553E-4</c:v>
                </c:pt>
                <c:pt idx="93">
                  <c:v>-1.5689749975453804E-3</c:v>
                </c:pt>
                <c:pt idx="94">
                  <c:v>-2.1969722184329576E-3</c:v>
                </c:pt>
                <c:pt idx="95">
                  <c:v>-2.8253639279697818E-3</c:v>
                </c:pt>
                <c:pt idx="96">
                  <c:v>-3.4542446261024706E-3</c:v>
                </c:pt>
                <c:pt idx="97">
                  <c:v>-4.0836951195428461E-3</c:v>
                </c:pt>
                <c:pt idx="98">
                  <c:v>-4.7137794429299995E-3</c:v>
                </c:pt>
                <c:pt idx="99">
                  <c:v>-5.3445417625453129E-3</c:v>
                </c:pt>
                <c:pt idx="100">
                  <c:v>-5.9760032630423177E-3</c:v>
                </c:pt>
                <c:pt idx="101">
                  <c:v>-6.6081590195854745E-3</c:v>
                </c:pt>
                <c:pt idx="102">
                  <c:v>-7.2409748597896118E-3</c:v>
                </c:pt>
                <c:pt idx="103">
                  <c:v>-7.8743842222790683E-3</c:v>
                </c:pt>
                <c:pt idx="104">
                  <c:v>-8.5082850212203076E-3</c:v>
                </c:pt>
                <c:pt idx="105">
                  <c:v>-9.1425365290200011E-3</c:v>
                </c:pt>
                <c:pt idx="106">
                  <c:v>-9.7769562923502029E-3</c:v>
                </c:pt>
                <c:pt idx="107">
                  <c:v>-1.0411317099811468E-2</c:v>
                </c:pt>
                <c:pt idx="108">
                  <c:v>-1.1045344022793918E-2</c:v>
                </c:pt>
                <c:pt idx="109">
                  <c:v>-1.1678711554368643E-2</c:v>
                </c:pt>
                <c:pt idx="110">
                  <c:v>-1.2311040874355167E-2</c:v>
                </c:pt>
                <c:pt idx="111">
                  <c:v>-1.2941897271859459E-2</c:v>
                </c:pt>
                <c:pt idx="112">
                  <c:v>-1.3570787759623754E-2</c:v>
                </c:pt>
                <c:pt idx="113">
                  <c:v>-1.4197158917258035E-2</c:v>
                </c:pt>
                <c:pt idx="114">
                  <c:v>-1.4820395002787895E-2</c:v>
                </c:pt>
                <c:pt idx="115">
                  <c:v>-1.543981637389466E-2</c:v>
                </c:pt>
                <c:pt idx="116">
                  <c:v>-1.6054678261478689E-2</c:v>
                </c:pt>
                <c:pt idx="117">
                  <c:v>-1.6664169938850198E-2</c:v>
                </c:pt>
                <c:pt idx="118">
                  <c:v>-1.7267414329628417E-2</c:v>
                </c:pt>
                <c:pt idx="119">
                  <c:v>-1.7863468096377677E-2</c:v>
                </c:pt>
                <c:pt idx="120">
                  <c:v>-1.8451322249927016E-2</c:v>
                </c:pt>
                <c:pt idx="121">
                  <c:v>-1.902990331621629E-2</c:v>
                </c:pt>
                <c:pt idx="122">
                  <c:v>-1.9598075093331696E-2</c:v>
                </c:pt>
                <c:pt idx="123">
                  <c:v>-2.0154641026056075E-2</c:v>
                </c:pt>
                <c:pt idx="124">
                  <c:v>-2.0698347218940955E-2</c:v>
                </c:pt>
                <c:pt idx="125">
                  <c:v>-2.1227886101436999E-2</c:v>
                </c:pt>
                <c:pt idx="126">
                  <c:v>-2.1741900750349277E-2</c:v>
                </c:pt>
                <c:pt idx="127">
                  <c:v>-2.2238989865710976E-2</c:v>
                </c:pt>
                <c:pt idx="128">
                  <c:v>-2.2717713386431596E-2</c:v>
                </c:pt>
                <c:pt idx="129">
                  <c:v>-2.3176598721907554E-2</c:v>
                </c:pt>
                <c:pt idx="130">
                  <c:v>-2.3614147565396176E-2</c:v>
                </c:pt>
                <c:pt idx="131">
                  <c:v>-2.4028843244702627E-2</c:v>
                </c:pt>
                <c:pt idx="132">
                  <c:v>-2.4419158555759823E-2</c:v>
                </c:pt>
                <c:pt idx="133">
                  <c:v>-2.4783564015379539E-2</c:v>
                </c:pt>
                <c:pt idx="134">
                  <c:v>-2.5120536461035417E-2</c:v>
                </c:pt>
                <c:pt idx="135">
                  <c:v>-2.5428567918246298E-2</c:v>
                </c:pt>
                <c:pt idx="136">
                  <c:v>-2.5706174650258096E-2</c:v>
                </c:pt>
                <c:pt idx="137">
                  <c:v>-2.5951906300352587E-2</c:v>
                </c:pt>
                <c:pt idx="138">
                  <c:v>-2.6164355034493922E-2</c:v>
                </c:pt>
                <c:pt idx="139">
                  <c:v>-2.6342164591162134E-2</c:v>
                </c:pt>
                <c:pt idx="140">
                  <c:v>-2.6484039146195876E-2</c:v>
                </c:pt>
                <c:pt idx="141">
                  <c:v>-2.6588751903198551E-2</c:v>
                </c:pt>
                <c:pt idx="142">
                  <c:v>-2.6655153324544573E-2</c:v>
                </c:pt>
                <c:pt idx="143">
                  <c:v>-2.6682178924002278E-2</c:v>
                </c:pt>
                <c:pt idx="144">
                  <c:v>-2.6668856549395034E-2</c:v>
                </c:pt>
                <c:pt idx="145">
                  <c:v>-2.6614313092247571E-2</c:v>
                </c:pt>
                <c:pt idx="146">
                  <c:v>-2.6517780570787339E-2</c:v>
                </c:pt>
                <c:pt idx="147">
                  <c:v>-2.6378601542727226E-2</c:v>
                </c:pt>
                <c:pt idx="148">
                  <c:v>-2.6196233814637704E-2</c:v>
                </c:pt>
                <c:pt idx="149">
                  <c:v>-2.5970254425199429E-2</c:v>
                </c:pt>
                <c:pt idx="150">
                  <c:v>-2.5700362889896321E-2</c:v>
                </c:pt>
                <c:pt idx="151">
                  <c:v>-2.5386383704564801E-2</c:v>
                </c:pt>
                <c:pt idx="152">
                  <c:v>-2.5028268114468621E-2</c:v>
                </c:pt>
                <c:pt idx="153">
                  <c:v>-2.462609516396503E-2</c:v>
                </c:pt>
                <c:pt idx="154">
                  <c:v>-2.418007204937269E-2</c:v>
                </c:pt>
                <c:pt idx="155">
                  <c:v>-2.3690533804084382E-2</c:v>
                </c:pt>
                <c:pt idx="156">
                  <c:v>-2.3157942350386901E-2</c:v>
                </c:pt>
                <c:pt idx="157">
                  <c:v>-2.258288495673583E-2</c:v>
                </c:pt>
                <c:pt idx="158">
                  <c:v>-2.1966072142410895E-2</c:v>
                </c:pt>
                <c:pt idx="159">
                  <c:v>-2.1308335073662359E-2</c:v>
                </c:pt>
                <c:pt idx="160">
                  <c:v>-2.0610622496589247E-2</c:v>
                </c:pt>
                <c:pt idx="161">
                  <c:v>-1.9873997252287195E-2</c:v>
                </c:pt>
                <c:pt idx="162">
                  <c:v>-1.9099632419235527E-2</c:v>
                </c:pt>
                <c:pt idx="163">
                  <c:v>-1.8288807126680077E-2</c:v>
                </c:pt>
                <c:pt idx="164">
                  <c:v>-1.7442902080936844E-2</c:v>
                </c:pt>
                <c:pt idx="165">
                  <c:v>-1.6563394844214225E-2</c:v>
                </c:pt>
                <c:pt idx="166">
                  <c:v>-1.5651854902920169E-2</c:v>
                </c:pt>
                <c:pt idx="167">
                  <c:v>-1.4709938559419369E-2</c:v>
                </c:pt>
                <c:pt idx="168">
                  <c:v>-1.3739383678119992E-2</c:v>
                </c:pt>
                <c:pt idx="169">
                  <c:v>-1.2742004313528732E-2</c:v>
                </c:pt>
                <c:pt idx="170">
                  <c:v>-1.1719685244670455E-2</c:v>
                </c:pt>
                <c:pt idx="171">
                  <c:v>-1.0674376437103891E-2</c:v>
                </c:pt>
                <c:pt idx="172">
                  <c:v>-9.6080874506204832E-3</c:v>
                </c:pt>
                <c:pt idx="173">
                  <c:v>-8.5228818078349564E-3</c:v>
                </c:pt>
                <c:pt idx="174">
                  <c:v>-7.4208713360394661E-3</c:v>
                </c:pt>
                <c:pt idx="175">
                  <c:v>-6.3042104922125357E-3</c:v>
                </c:pt>
                <c:pt idx="176">
                  <c:v>-5.1750906786919536E-3</c:v>
                </c:pt>
                <c:pt idx="177">
                  <c:v>-4.0357345550122211E-3</c:v>
                </c:pt>
                <c:pt idx="178">
                  <c:v>-2.8883903495550128E-3</c:v>
                </c:pt>
                <c:pt idx="179">
                  <c:v>-1.7353261731540464E-3</c:v>
                </c:pt>
                <c:pt idx="180">
                  <c:v>-5.7882433553319609E-4</c:v>
                </c:pt>
                <c:pt idx="181">
                  <c:v>5.7882433553319609E-4</c:v>
                </c:pt>
                <c:pt idx="182">
                  <c:v>1.7353261731540464E-3</c:v>
                </c:pt>
                <c:pt idx="183">
                  <c:v>2.8883903495550128E-3</c:v>
                </c:pt>
                <c:pt idx="184">
                  <c:v>4.0357345550122211E-3</c:v>
                </c:pt>
                <c:pt idx="185">
                  <c:v>5.1750906786919536E-3</c:v>
                </c:pt>
                <c:pt idx="186">
                  <c:v>6.3042104922125357E-3</c:v>
                </c:pt>
                <c:pt idx="187">
                  <c:v>7.4208713360394661E-3</c:v>
                </c:pt>
                <c:pt idx="188">
                  <c:v>8.5228818078349564E-3</c:v>
                </c:pt>
                <c:pt idx="189">
                  <c:v>9.6080874506204832E-3</c:v>
                </c:pt>
                <c:pt idx="190">
                  <c:v>1.0674376437103891E-2</c:v>
                </c:pt>
                <c:pt idx="191">
                  <c:v>1.1719685244670455E-2</c:v>
                </c:pt>
                <c:pt idx="192">
                  <c:v>1.2742004313528732E-2</c:v>
                </c:pt>
                <c:pt idx="193">
                  <c:v>1.3739383678119992E-2</c:v>
                </c:pt>
                <c:pt idx="194">
                  <c:v>1.4709938559419369E-2</c:v>
                </c:pt>
                <c:pt idx="195">
                  <c:v>1.5651854902920169E-2</c:v>
                </c:pt>
                <c:pt idx="196">
                  <c:v>1.6563394844214225E-2</c:v>
                </c:pt>
                <c:pt idx="197">
                  <c:v>1.7442902080936844E-2</c:v>
                </c:pt>
                <c:pt idx="198">
                  <c:v>1.8288807126680077E-2</c:v>
                </c:pt>
                <c:pt idx="199">
                  <c:v>1.9099632419235527E-2</c:v>
                </c:pt>
                <c:pt idx="200">
                  <c:v>1.9873997252287195E-2</c:v>
                </c:pt>
                <c:pt idx="201">
                  <c:v>2.0610622496589247E-2</c:v>
                </c:pt>
                <c:pt idx="202">
                  <c:v>2.1308335073662359E-2</c:v>
                </c:pt>
                <c:pt idx="203">
                  <c:v>2.1966072142410895E-2</c:v>
                </c:pt>
                <c:pt idx="204">
                  <c:v>2.258288495673583E-2</c:v>
                </c:pt>
                <c:pt idx="205">
                  <c:v>2.3157942350386901E-2</c:v>
                </c:pt>
                <c:pt idx="206">
                  <c:v>2.3690533804084382E-2</c:v>
                </c:pt>
                <c:pt idx="207">
                  <c:v>2.418007204937269E-2</c:v>
                </c:pt>
                <c:pt idx="208">
                  <c:v>2.462609516396503E-2</c:v>
                </c:pt>
                <c:pt idx="209">
                  <c:v>2.5028268114468621E-2</c:v>
                </c:pt>
                <c:pt idx="210">
                  <c:v>2.5386383704564801E-2</c:v>
                </c:pt>
                <c:pt idx="211">
                  <c:v>2.5700362889896321E-2</c:v>
                </c:pt>
                <c:pt idx="212">
                  <c:v>2.5970254425199429E-2</c:v>
                </c:pt>
                <c:pt idx="213">
                  <c:v>2.6196233814637704E-2</c:v>
                </c:pt>
                <c:pt idx="214">
                  <c:v>2.6378601542727226E-2</c:v>
                </c:pt>
                <c:pt idx="215">
                  <c:v>2.6517780570787339E-2</c:v>
                </c:pt>
                <c:pt idx="216">
                  <c:v>2.6614313092247571E-2</c:v>
                </c:pt>
                <c:pt idx="217">
                  <c:v>2.6668856549395034E-2</c:v>
                </c:pt>
                <c:pt idx="218">
                  <c:v>2.6682178924002278E-2</c:v>
                </c:pt>
                <c:pt idx="219">
                  <c:v>2.6655153324544573E-2</c:v>
                </c:pt>
                <c:pt idx="220">
                  <c:v>2.6588751903198551E-2</c:v>
                </c:pt>
                <c:pt idx="221">
                  <c:v>2.6484039146195876E-2</c:v>
                </c:pt>
                <c:pt idx="222">
                  <c:v>2.6342164591162134E-2</c:v>
                </c:pt>
                <c:pt idx="223">
                  <c:v>2.6164355034493922E-2</c:v>
                </c:pt>
                <c:pt idx="224">
                  <c:v>2.5951906300352587E-2</c:v>
                </c:pt>
                <c:pt idx="225">
                  <c:v>2.5706174650258096E-2</c:v>
                </c:pt>
                <c:pt idx="226">
                  <c:v>2.5428567918246298E-2</c:v>
                </c:pt>
                <c:pt idx="227">
                  <c:v>2.5120536461035417E-2</c:v>
                </c:pt>
                <c:pt idx="228">
                  <c:v>2.4783564015379539E-2</c:v>
                </c:pt>
                <c:pt idx="229">
                  <c:v>2.4419158555759823E-2</c:v>
                </c:pt>
                <c:pt idx="230">
                  <c:v>2.4028843244702627E-2</c:v>
                </c:pt>
                <c:pt idx="231">
                  <c:v>2.3614147565396176E-2</c:v>
                </c:pt>
                <c:pt idx="232">
                  <c:v>2.3176598721907554E-2</c:v>
                </c:pt>
                <c:pt idx="233">
                  <c:v>2.2717713386431596E-2</c:v>
                </c:pt>
                <c:pt idx="234">
                  <c:v>2.2238989865710976E-2</c:v>
                </c:pt>
                <c:pt idx="235">
                  <c:v>2.1741900750349277E-2</c:v>
                </c:pt>
                <c:pt idx="236">
                  <c:v>2.1227886101436999E-2</c:v>
                </c:pt>
                <c:pt idx="237">
                  <c:v>2.0698347218940955E-2</c:v>
                </c:pt>
                <c:pt idx="238">
                  <c:v>2.0154641026056075E-2</c:v>
                </c:pt>
                <c:pt idx="239">
                  <c:v>1.9598075093331696E-2</c:v>
                </c:pt>
                <c:pt idx="240">
                  <c:v>1.902990331621629E-2</c:v>
                </c:pt>
                <c:pt idx="241">
                  <c:v>1.8451322249927016E-2</c:v>
                </c:pt>
                <c:pt idx="242">
                  <c:v>1.7863468096377677E-2</c:v>
                </c:pt>
                <c:pt idx="243">
                  <c:v>1.7267414329628417E-2</c:v>
                </c:pt>
                <c:pt idx="244">
                  <c:v>1.6664169938850198E-2</c:v>
                </c:pt>
                <c:pt idx="245">
                  <c:v>1.6054678261478689E-2</c:v>
                </c:pt>
                <c:pt idx="246">
                  <c:v>1.543981637389466E-2</c:v>
                </c:pt>
                <c:pt idx="247">
                  <c:v>1.4820395002787895E-2</c:v>
                </c:pt>
                <c:pt idx="248">
                  <c:v>1.4197158917258035E-2</c:v>
                </c:pt>
                <c:pt idx="249">
                  <c:v>1.3570787759623754E-2</c:v>
                </c:pt>
                <c:pt idx="250">
                  <c:v>1.2941897271859459E-2</c:v>
                </c:pt>
                <c:pt idx="251">
                  <c:v>1.2311040874355167E-2</c:v>
                </c:pt>
                <c:pt idx="252">
                  <c:v>1.1678711554368643E-2</c:v>
                </c:pt>
                <c:pt idx="253">
                  <c:v>1.1045344022793918E-2</c:v>
                </c:pt>
                <c:pt idx="254">
                  <c:v>1.0411317099811468E-2</c:v>
                </c:pt>
                <c:pt idx="255">
                  <c:v>9.7769562923502029E-3</c:v>
                </c:pt>
                <c:pt idx="256">
                  <c:v>9.1425365290200011E-3</c:v>
                </c:pt>
                <c:pt idx="257">
                  <c:v>8.5082850212203076E-3</c:v>
                </c:pt>
                <c:pt idx="258">
                  <c:v>7.8743842222790683E-3</c:v>
                </c:pt>
                <c:pt idx="259">
                  <c:v>7.2409748597896118E-3</c:v>
                </c:pt>
                <c:pt idx="260">
                  <c:v>6.6081590195854745E-3</c:v>
                </c:pt>
                <c:pt idx="261">
                  <c:v>5.9760032630423177E-3</c:v>
                </c:pt>
                <c:pt idx="262">
                  <c:v>5.3445417625453129E-3</c:v>
                </c:pt>
                <c:pt idx="263">
                  <c:v>4.7137794429299995E-3</c:v>
                </c:pt>
                <c:pt idx="264">
                  <c:v>4.0836951195428461E-3</c:v>
                </c:pt>
                <c:pt idx="265">
                  <c:v>3.4542446261024706E-3</c:v>
                </c:pt>
                <c:pt idx="266">
                  <c:v>2.8253639279697818E-3</c:v>
                </c:pt>
                <c:pt idx="267">
                  <c:v>2.1969722184329576E-3</c:v>
                </c:pt>
                <c:pt idx="268">
                  <c:v>1.5689749975453804E-3</c:v>
                </c:pt>
                <c:pt idx="269">
                  <c:v>9.4126713453071553E-4</c:v>
                </c:pt>
                <c:pt idx="270">
                  <c:v>3.1373591608752083E-4</c:v>
                </c:pt>
                <c:pt idx="271">
                  <c:v>-3.1373591608752083E-4</c:v>
                </c:pt>
                <c:pt idx="272">
                  <c:v>-9.4126713453071553E-4</c:v>
                </c:pt>
                <c:pt idx="273">
                  <c:v>-1.5689749975453804E-3</c:v>
                </c:pt>
                <c:pt idx="274">
                  <c:v>-2.1969722184332074E-3</c:v>
                </c:pt>
                <c:pt idx="275">
                  <c:v>-2.825363927969532E-3</c:v>
                </c:pt>
                <c:pt idx="276">
                  <c:v>-3.4542446261024706E-3</c:v>
                </c:pt>
                <c:pt idx="277">
                  <c:v>-4.0836951195428461E-3</c:v>
                </c:pt>
                <c:pt idx="278">
                  <c:v>-4.7137794429299995E-3</c:v>
                </c:pt>
                <c:pt idx="279">
                  <c:v>-5.3445417625453129E-3</c:v>
                </c:pt>
                <c:pt idx="280">
                  <c:v>-5.9760032630423177E-3</c:v>
                </c:pt>
                <c:pt idx="281">
                  <c:v>-6.6081590195854745E-3</c:v>
                </c:pt>
                <c:pt idx="282">
                  <c:v>-7.2409748597896118E-3</c:v>
                </c:pt>
                <c:pt idx="283">
                  <c:v>-7.8743842222793181E-3</c:v>
                </c:pt>
                <c:pt idx="284">
                  <c:v>-8.5082850212200578E-3</c:v>
                </c:pt>
                <c:pt idx="285">
                  <c:v>-9.1425365290202509E-3</c:v>
                </c:pt>
                <c:pt idx="286">
                  <c:v>-9.7769562923499531E-3</c:v>
                </c:pt>
                <c:pt idx="287">
                  <c:v>-1.0411317099811218E-2</c:v>
                </c:pt>
                <c:pt idx="288">
                  <c:v>-1.1045344022794168E-2</c:v>
                </c:pt>
                <c:pt idx="289">
                  <c:v>-1.1678711554368393E-2</c:v>
                </c:pt>
                <c:pt idx="290">
                  <c:v>-1.2311040874355417E-2</c:v>
                </c:pt>
                <c:pt idx="291">
                  <c:v>-1.294189727185921E-2</c:v>
                </c:pt>
                <c:pt idx="292">
                  <c:v>-1.3570787759624003E-2</c:v>
                </c:pt>
                <c:pt idx="293">
                  <c:v>-1.4197158917258035E-2</c:v>
                </c:pt>
                <c:pt idx="294">
                  <c:v>-1.4820395002787895E-2</c:v>
                </c:pt>
                <c:pt idx="295">
                  <c:v>-1.543981637389466E-2</c:v>
                </c:pt>
                <c:pt idx="296">
                  <c:v>-1.6054678261478689E-2</c:v>
                </c:pt>
                <c:pt idx="297">
                  <c:v>-1.6664169938849949E-2</c:v>
                </c:pt>
                <c:pt idx="298">
                  <c:v>-1.7267414329628666E-2</c:v>
                </c:pt>
                <c:pt idx="299">
                  <c:v>-1.7863468096377427E-2</c:v>
                </c:pt>
                <c:pt idx="300">
                  <c:v>-1.8451322249926766E-2</c:v>
                </c:pt>
                <c:pt idx="301">
                  <c:v>-1.902990331621679E-2</c:v>
                </c:pt>
                <c:pt idx="302">
                  <c:v>-1.9598075093331446E-2</c:v>
                </c:pt>
                <c:pt idx="303">
                  <c:v>-2.0154641026056325E-2</c:v>
                </c:pt>
                <c:pt idx="304">
                  <c:v>-2.0698347218940705E-2</c:v>
                </c:pt>
                <c:pt idx="305">
                  <c:v>-2.1227886101437499E-2</c:v>
                </c:pt>
                <c:pt idx="306">
                  <c:v>-2.1741900750349027E-2</c:v>
                </c:pt>
                <c:pt idx="307">
                  <c:v>-2.2238989865710601E-2</c:v>
                </c:pt>
                <c:pt idx="308">
                  <c:v>-2.271771338643197E-2</c:v>
                </c:pt>
                <c:pt idx="309">
                  <c:v>-2.317659872190718E-2</c:v>
                </c:pt>
                <c:pt idx="310">
                  <c:v>-2.3614147565396551E-2</c:v>
                </c:pt>
                <c:pt idx="311">
                  <c:v>-2.4028843244702253E-2</c:v>
                </c:pt>
                <c:pt idx="312">
                  <c:v>-2.4419158555760323E-2</c:v>
                </c:pt>
                <c:pt idx="313">
                  <c:v>-2.4783564015379289E-2</c:v>
                </c:pt>
                <c:pt idx="314">
                  <c:v>-2.5120536461035667E-2</c:v>
                </c:pt>
                <c:pt idx="315">
                  <c:v>-2.5428567918245923E-2</c:v>
                </c:pt>
                <c:pt idx="316">
                  <c:v>-2.5706174650258595E-2</c:v>
                </c:pt>
                <c:pt idx="317">
                  <c:v>-2.5951906300352337E-2</c:v>
                </c:pt>
                <c:pt idx="318">
                  <c:v>-2.6164355034493672E-2</c:v>
                </c:pt>
                <c:pt idx="319">
                  <c:v>-2.6342164591162384E-2</c:v>
                </c:pt>
                <c:pt idx="320">
                  <c:v>-2.6484039146195501E-2</c:v>
                </c:pt>
                <c:pt idx="321">
                  <c:v>-2.6588751903198926E-2</c:v>
                </c:pt>
                <c:pt idx="322">
                  <c:v>-2.6655153324543948E-2</c:v>
                </c:pt>
                <c:pt idx="323">
                  <c:v>-2.6682178924003153E-2</c:v>
                </c:pt>
                <c:pt idx="324">
                  <c:v>-2.6668856549394659E-2</c:v>
                </c:pt>
                <c:pt idx="325">
                  <c:v>-2.6614313092247821E-2</c:v>
                </c:pt>
                <c:pt idx="326">
                  <c:v>-2.6517780570787214E-2</c:v>
                </c:pt>
                <c:pt idx="327">
                  <c:v>-2.6378601542726851E-2</c:v>
                </c:pt>
                <c:pt idx="328">
                  <c:v>-2.6196233814638079E-2</c:v>
                </c:pt>
                <c:pt idx="329">
                  <c:v>-2.5970254425199055E-2</c:v>
                </c:pt>
                <c:pt idx="330">
                  <c:v>-2.5700362889896695E-2</c:v>
                </c:pt>
                <c:pt idx="331">
                  <c:v>-2.5386383704564613E-2</c:v>
                </c:pt>
                <c:pt idx="332">
                  <c:v>-2.5028268114468996E-2</c:v>
                </c:pt>
                <c:pt idx="333">
                  <c:v>-2.4626095163964655E-2</c:v>
                </c:pt>
                <c:pt idx="334">
                  <c:v>-2.4180072049373065E-2</c:v>
                </c:pt>
                <c:pt idx="335">
                  <c:v>-2.3690533804084132E-2</c:v>
                </c:pt>
                <c:pt idx="336">
                  <c:v>-2.3157942350386714E-2</c:v>
                </c:pt>
                <c:pt idx="337">
                  <c:v>-2.258288495673608E-2</c:v>
                </c:pt>
                <c:pt idx="338">
                  <c:v>-2.1966072142410645E-2</c:v>
                </c:pt>
                <c:pt idx="339">
                  <c:v>-2.1308335073662608E-2</c:v>
                </c:pt>
                <c:pt idx="340">
                  <c:v>-2.0610622496589091E-2</c:v>
                </c:pt>
                <c:pt idx="341">
                  <c:v>-1.9873997252287414E-2</c:v>
                </c:pt>
                <c:pt idx="342">
                  <c:v>-1.909963241923537E-2</c:v>
                </c:pt>
                <c:pt idx="343">
                  <c:v>-1.8288807126680295E-2</c:v>
                </c:pt>
                <c:pt idx="344">
                  <c:v>-1.7442902080936719E-2</c:v>
                </c:pt>
                <c:pt idx="345">
                  <c:v>-1.6563394844213975E-2</c:v>
                </c:pt>
                <c:pt idx="346">
                  <c:v>-1.5651854902920339E-2</c:v>
                </c:pt>
                <c:pt idx="347">
                  <c:v>-1.4709938559418791E-2</c:v>
                </c:pt>
                <c:pt idx="348">
                  <c:v>-1.3739383678120725E-2</c:v>
                </c:pt>
                <c:pt idx="349">
                  <c:v>-1.2742004313528567E-2</c:v>
                </c:pt>
                <c:pt idx="350">
                  <c:v>-1.1719685244670541E-2</c:v>
                </c:pt>
                <c:pt idx="351">
                  <c:v>-1.0674376437103891E-2</c:v>
                </c:pt>
                <c:pt idx="352">
                  <c:v>-9.6080874506204832E-3</c:v>
                </c:pt>
                <c:pt idx="353">
                  <c:v>-8.5228818078349564E-3</c:v>
                </c:pt>
                <c:pt idx="354">
                  <c:v>-7.420871336039388E-3</c:v>
                </c:pt>
                <c:pt idx="355">
                  <c:v>-6.3042104922126137E-3</c:v>
                </c:pt>
                <c:pt idx="356">
                  <c:v>-5.175090678691872E-3</c:v>
                </c:pt>
                <c:pt idx="357">
                  <c:v>-4.0357345550123026E-3</c:v>
                </c:pt>
                <c:pt idx="358">
                  <c:v>-2.8883903495550128E-3</c:v>
                </c:pt>
                <c:pt idx="359">
                  <c:v>-1.7353261731540464E-3</c:v>
                </c:pt>
                <c:pt idx="360">
                  <c:v>-5.7882433553319609E-4</c:v>
                </c:pt>
              </c:numCache>
            </c:numRef>
          </c:yVal>
          <c:smooth val="1"/>
          <c:extLst>
            <c:ext xmlns:c16="http://schemas.microsoft.com/office/drawing/2014/chart" uri="{C3380CC4-5D6E-409C-BE32-E72D297353CC}">
              <c16:uniqueId val="{00000000-3B6C-4FFB-80DA-E14DCC23BEB9}"/>
            </c:ext>
          </c:extLst>
        </c:ser>
        <c:ser>
          <c:idx val="1"/>
          <c:order val="1"/>
          <c:tx>
            <c:v>2000</c:v>
          </c:tx>
          <c:spPr>
            <a:ln w="19050" cap="rnd">
              <a:solidFill>
                <a:schemeClr val="accent2"/>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(Inlet)'!$G$2:$G$362</c:f>
              <c:numCache>
                <c:formatCode>0.00E+00</c:formatCode>
                <c:ptCount val="361"/>
                <c:pt idx="0">
                  <c:v>0</c:v>
                </c:pt>
                <c:pt idx="1">
                  <c:v>1.9294144517773202E-4</c:v>
                </c:pt>
                <c:pt idx="2">
                  <c:v>5.7844205771801546E-4</c:v>
                </c:pt>
                <c:pt idx="3">
                  <c:v>9.6279678318500418E-4</c:v>
                </c:pt>
                <c:pt idx="4">
                  <c:v>1.3452448516707675E-3</c:v>
                </c:pt>
                <c:pt idx="5">
                  <c:v>1.7250302262306239E-3</c:v>
                </c:pt>
                <c:pt idx="6">
                  <c:v>2.1014034974042046E-3</c:v>
                </c:pt>
                <c:pt idx="7">
                  <c:v>2.4736237786797959E-3</c:v>
                </c:pt>
                <c:pt idx="8">
                  <c:v>2.840960602611652E-3</c:v>
                </c:pt>
                <c:pt idx="9">
                  <c:v>3.2026958168734944E-3</c:v>
                </c:pt>
                <c:pt idx="10">
                  <c:v>3.5581254790346302E-3</c:v>
                </c:pt>
                <c:pt idx="11">
                  <c:v>3.9065617482235138E-3</c:v>
                </c:pt>
                <c:pt idx="12">
                  <c:v>4.2473347711761891E-3</c:v>
                </c:pt>
                <c:pt idx="13">
                  <c:v>4.5797945593735751E-3</c:v>
                </c:pt>
                <c:pt idx="14">
                  <c:v>4.9033128531395971E-3</c:v>
                </c:pt>
                <c:pt idx="15">
                  <c:v>5.217284967640113E-3</c:v>
                </c:pt>
                <c:pt idx="16">
                  <c:v>5.5211316147379917E-3</c:v>
                </c:pt>
                <c:pt idx="17">
                  <c:v>5.8143006936455729E-3</c:v>
                </c:pt>
                <c:pt idx="18">
                  <c:v>6.0962690422267651E-3</c:v>
                </c:pt>
                <c:pt idx="19">
                  <c:v>6.3665441397451235E-3</c:v>
                </c:pt>
                <c:pt idx="20">
                  <c:v>6.6246657507624714E-3</c:v>
                </c:pt>
                <c:pt idx="21">
                  <c:v>6.8702074988630304E-3</c:v>
                </c:pt>
                <c:pt idx="22">
                  <c:v>7.1027783578875361E-3</c:v>
                </c:pt>
                <c:pt idx="23">
                  <c:v>7.3220240474702152E-3</c:v>
                </c:pt>
                <c:pt idx="24">
                  <c:v>7.5276283189120267E-3</c:v>
                </c:pt>
                <c:pt idx="25">
                  <c:v>7.7193141167955712E-3</c:v>
                </c:pt>
                <c:pt idx="26">
                  <c:v>7.8968446013613774E-3</c:v>
                </c:pt>
                <c:pt idx="27">
                  <c:v>8.0600240164576883E-3</c:v>
                </c:pt>
                <c:pt idx="28">
                  <c:v>8.2086983879882183E-3</c:v>
                </c:pt>
                <c:pt idx="29">
                  <c:v>8.342756038156332E-3</c:v>
                </c:pt>
                <c:pt idx="30">
                  <c:v>8.4621279015215378E-3</c:v>
                </c:pt>
                <c:pt idx="31">
                  <c:v>8.5667876299655651E-3</c:v>
                </c:pt>
                <c:pt idx="32">
                  <c:v>8.6567514750663516E-3</c:v>
                </c:pt>
                <c:pt idx="33">
                  <c:v>8.7320779382126928E-3</c:v>
                </c:pt>
                <c:pt idx="34">
                  <c:v>8.7928671809089504E-3</c:v>
                </c:pt>
                <c:pt idx="35">
                  <c:v>8.8392601902624046E-3</c:v>
                </c:pt>
                <c:pt idx="36">
                  <c:v>8.8714376974159403E-3</c:v>
                </c:pt>
                <c:pt idx="37">
                  <c:v>8.8896188497982198E-3</c:v>
                </c:pt>
                <c:pt idx="38">
                  <c:v>8.8940596413343842E-3</c:v>
                </c:pt>
                <c:pt idx="39">
                  <c:v>8.885051108181316E-3</c:v>
                </c:pt>
                <c:pt idx="40">
                  <c:v>8.8629173010663087E-3</c:v>
                </c:pt>
                <c:pt idx="41">
                  <c:v>8.8280130487318337E-3</c:v>
                </c:pt>
                <c:pt idx="42">
                  <c:v>8.7807215303874614E-3</c:v>
                </c:pt>
                <c:pt idx="43">
                  <c:v>8.7214516781645574E-3</c:v>
                </c:pt>
                <c:pt idx="44">
                  <c:v>8.650635433450779E-3</c:v>
                </c:pt>
                <c:pt idx="45">
                  <c:v>8.5687248834195318E-3</c:v>
                </c:pt>
                <c:pt idx="46">
                  <c:v>8.4761893060819743E-3</c:v>
                </c:pt>
                <c:pt idx="47">
                  <c:v>8.3735121536785556E-3</c:v>
                </c:pt>
                <c:pt idx="48">
                  <c:v>8.2611880051264297E-3</c:v>
                </c:pt>
                <c:pt idx="49">
                  <c:v>8.1397195185867743E-3</c:v>
                </c:pt>
                <c:pt idx="50">
                  <c:v>8.0096144149007509E-3</c:v>
                </c:pt>
                <c:pt idx="51">
                  <c:v>7.8713825217988503E-3</c:v>
                </c:pt>
                <c:pt idx="52">
                  <c:v>7.7255329073023932E-3</c:v>
                </c:pt>
                <c:pt idx="53">
                  <c:v>7.5725711288106567E-3</c:v>
                </c:pt>
                <c:pt idx="54">
                  <c:v>7.4129966219035337E-3</c:v>
                </c:pt>
                <c:pt idx="55">
                  <c:v>7.2473002501163425E-3</c:v>
                </c:pt>
                <c:pt idx="56">
                  <c:v>7.0759620338124996E-3</c:v>
                </c:pt>
                <c:pt idx="57">
                  <c:v>6.8994490729802349E-3</c:v>
                </c:pt>
                <c:pt idx="58">
                  <c:v>6.7182136753521082E-3</c:v>
                </c:pt>
                <c:pt idx="59">
                  <c:v>6.5326916977771488E-3</c:v>
                </c:pt>
                <c:pt idx="60">
                  <c:v>6.3433011054055966E-3</c:v>
                </c:pt>
                <c:pt idx="61">
                  <c:v>6.1504407499755887E-3</c:v>
                </c:pt>
                <c:pt idx="62">
                  <c:v>5.9544893654591424E-3</c:v>
                </c:pt>
                <c:pt idx="63">
                  <c:v>5.7558047765428888E-3</c:v>
                </c:pt>
                <c:pt idx="64">
                  <c:v>5.5547233129499829E-3</c:v>
                </c:pt>
                <c:pt idx="65">
                  <c:v>5.3515594204928962E-3</c:v>
                </c:pt>
                <c:pt idx="66">
                  <c:v>5.1466054579648868E-3</c:v>
                </c:pt>
                <c:pt idx="67">
                  <c:v>4.940131667595965E-3</c:v>
                </c:pt>
                <c:pt idx="68">
                  <c:v>4.7323863057526783E-3</c:v>
                </c:pt>
                <c:pt idx="69">
                  <c:v>4.5235959198746678E-3</c:v>
                </c:pt>
                <c:pt idx="70">
                  <c:v>4.3139657572864032E-3</c:v>
                </c:pt>
                <c:pt idx="71">
                  <c:v>4.1036802914518056E-3</c:v>
                </c:pt>
                <c:pt idx="72">
                  <c:v>3.8929038514561309E-3</c:v>
                </c:pt>
                <c:pt idx="73">
                  <c:v>3.6817813409313893E-3</c:v>
                </c:pt>
                <c:pt idx="74">
                  <c:v>3.470439033270406E-3</c:v>
                </c:pt>
                <c:pt idx="75">
                  <c:v>3.2589854307833177E-3</c:v>
                </c:pt>
                <c:pt idx="76">
                  <c:v>3.0475121763400836E-3</c:v>
                </c:pt>
                <c:pt idx="77">
                  <c:v>2.8360950070733526E-3</c:v>
                </c:pt>
                <c:pt idx="78">
                  <c:v>2.6247947407597727E-3</c:v>
                </c:pt>
                <c:pt idx="79">
                  <c:v>2.4136582865965373E-3</c:v>
                </c:pt>
                <c:pt idx="80">
                  <c:v>2.2027196731951582E-3</c:v>
                </c:pt>
                <c:pt idx="81">
                  <c:v>1.9920010876807726E-3</c:v>
                </c:pt>
                <c:pt idx="82">
                  <c:v>1.7815139208484376E-3</c:v>
                </c:pt>
                <c:pt idx="83">
                  <c:v>1.5712598143099998E-3</c:v>
                </c:pt>
                <c:pt idx="84">
                  <c:v>1.361231706514282E-3</c:v>
                </c:pt>
                <c:pt idx="85">
                  <c:v>1.1514148753674902E-3</c:v>
                </c:pt>
                <c:pt idx="86">
                  <c:v>9.4178797598984398E-4</c:v>
                </c:pt>
                <c:pt idx="87">
                  <c:v>7.3232407281106915E-4</c:v>
                </c:pt>
                <c:pt idx="88">
                  <c:v>5.2299166584846013E-4</c:v>
                </c:pt>
                <c:pt idx="89">
                  <c:v>3.1375571151023851E-4</c:v>
                </c:pt>
                <c:pt idx="90">
                  <c:v>1.0457863869584028E-4</c:v>
                </c:pt>
                <c:pt idx="91">
                  <c:v>-1.0457863869584028E-4</c:v>
                </c:pt>
                <c:pt idx="92">
                  <c:v>-3.1375571151023851E-4</c:v>
                </c:pt>
                <c:pt idx="93">
                  <c:v>-5.2299166584846013E-4</c:v>
                </c:pt>
                <c:pt idx="94">
                  <c:v>-7.3232407281098588E-4</c:v>
                </c:pt>
                <c:pt idx="95">
                  <c:v>-9.4178797598992725E-4</c:v>
                </c:pt>
                <c:pt idx="96">
                  <c:v>-1.1514148753674902E-3</c:v>
                </c:pt>
                <c:pt idx="97">
                  <c:v>-1.361231706514282E-3</c:v>
                </c:pt>
                <c:pt idx="98">
                  <c:v>-1.5712598143099998E-3</c:v>
                </c:pt>
                <c:pt idx="99">
                  <c:v>-1.7815139208484376E-3</c:v>
                </c:pt>
                <c:pt idx="100">
                  <c:v>-1.9920010876807726E-3</c:v>
                </c:pt>
                <c:pt idx="101">
                  <c:v>-2.2027196731951582E-3</c:v>
                </c:pt>
                <c:pt idx="102">
                  <c:v>-2.4136582865965373E-3</c:v>
                </c:pt>
                <c:pt idx="103">
                  <c:v>-2.6247947407596894E-3</c:v>
                </c:pt>
                <c:pt idx="104">
                  <c:v>-2.8360950070734359E-3</c:v>
                </c:pt>
                <c:pt idx="105">
                  <c:v>-3.0475121763400004E-3</c:v>
                </c:pt>
                <c:pt idx="106">
                  <c:v>-3.258985430783401E-3</c:v>
                </c:pt>
                <c:pt idx="107">
                  <c:v>-3.4704390332704893E-3</c:v>
                </c:pt>
                <c:pt idx="108">
                  <c:v>-3.681781340931306E-3</c:v>
                </c:pt>
                <c:pt idx="109">
                  <c:v>-3.8929038514562142E-3</c:v>
                </c:pt>
                <c:pt idx="110">
                  <c:v>-4.1036802914517223E-3</c:v>
                </c:pt>
                <c:pt idx="111">
                  <c:v>-4.3139657572864865E-3</c:v>
                </c:pt>
                <c:pt idx="112">
                  <c:v>-4.5235959198745845E-3</c:v>
                </c:pt>
                <c:pt idx="113">
                  <c:v>-4.7323863057526783E-3</c:v>
                </c:pt>
                <c:pt idx="114">
                  <c:v>-4.940131667595965E-3</c:v>
                </c:pt>
                <c:pt idx="115">
                  <c:v>-5.1466054579648868E-3</c:v>
                </c:pt>
                <c:pt idx="116">
                  <c:v>-5.3515594204928962E-3</c:v>
                </c:pt>
                <c:pt idx="117">
                  <c:v>-5.5547233129500662E-3</c:v>
                </c:pt>
                <c:pt idx="118">
                  <c:v>-5.7558047765428055E-3</c:v>
                </c:pt>
                <c:pt idx="119">
                  <c:v>-5.9544893654592257E-3</c:v>
                </c:pt>
                <c:pt idx="120">
                  <c:v>-6.1504407499756719E-3</c:v>
                </c:pt>
                <c:pt idx="121">
                  <c:v>-6.34330110540543E-3</c:v>
                </c:pt>
                <c:pt idx="122">
                  <c:v>-6.532691697777232E-3</c:v>
                </c:pt>
                <c:pt idx="123">
                  <c:v>-6.718213675352025E-3</c:v>
                </c:pt>
                <c:pt idx="124">
                  <c:v>-6.8994490729803182E-3</c:v>
                </c:pt>
                <c:pt idx="125">
                  <c:v>-7.075962033812333E-3</c:v>
                </c:pt>
                <c:pt idx="126">
                  <c:v>-7.2473002501164258E-3</c:v>
                </c:pt>
                <c:pt idx="127">
                  <c:v>-7.4129966219036586E-3</c:v>
                </c:pt>
                <c:pt idx="128">
                  <c:v>-7.5725711288105318E-3</c:v>
                </c:pt>
                <c:pt idx="129">
                  <c:v>-7.7255329073025181E-3</c:v>
                </c:pt>
                <c:pt idx="130">
                  <c:v>-7.8713825217987254E-3</c:v>
                </c:pt>
                <c:pt idx="131">
                  <c:v>-8.0096144149008758E-3</c:v>
                </c:pt>
                <c:pt idx="132">
                  <c:v>-8.1397195185866078E-3</c:v>
                </c:pt>
                <c:pt idx="133">
                  <c:v>-8.261188005126513E-3</c:v>
                </c:pt>
                <c:pt idx="134">
                  <c:v>-8.3735121536784723E-3</c:v>
                </c:pt>
                <c:pt idx="135">
                  <c:v>-8.4761893060820992E-3</c:v>
                </c:pt>
                <c:pt idx="136">
                  <c:v>-8.5687248834193652E-3</c:v>
                </c:pt>
                <c:pt idx="137">
                  <c:v>-8.6506354334508623E-3</c:v>
                </c:pt>
                <c:pt idx="138">
                  <c:v>-8.7214516781646406E-3</c:v>
                </c:pt>
                <c:pt idx="139">
                  <c:v>-8.7807215303873781E-3</c:v>
                </c:pt>
                <c:pt idx="140">
                  <c:v>-8.8280130487319586E-3</c:v>
                </c:pt>
                <c:pt idx="141">
                  <c:v>-8.8629173010661838E-3</c:v>
                </c:pt>
                <c:pt idx="142">
                  <c:v>-8.8850511081815242E-3</c:v>
                </c:pt>
                <c:pt idx="143">
                  <c:v>-8.8940596413340928E-3</c:v>
                </c:pt>
                <c:pt idx="144">
                  <c:v>-8.8896188497983447E-3</c:v>
                </c:pt>
                <c:pt idx="145">
                  <c:v>-8.8714376974158571E-3</c:v>
                </c:pt>
                <c:pt idx="146">
                  <c:v>-8.8392601902624462E-3</c:v>
                </c:pt>
                <c:pt idx="147">
                  <c:v>-8.7928671809090753E-3</c:v>
                </c:pt>
                <c:pt idx="148">
                  <c:v>-8.7320779382125679E-3</c:v>
                </c:pt>
                <c:pt idx="149">
                  <c:v>-8.6567514750664765E-3</c:v>
                </c:pt>
                <c:pt idx="150">
                  <c:v>-8.5667876299654402E-3</c:v>
                </c:pt>
                <c:pt idx="151">
                  <c:v>-8.4621279015216003E-3</c:v>
                </c:pt>
                <c:pt idx="152">
                  <c:v>-8.3427560381562071E-3</c:v>
                </c:pt>
                <c:pt idx="153">
                  <c:v>-8.2086983879883432E-3</c:v>
                </c:pt>
                <c:pt idx="154">
                  <c:v>-8.0600240164575634E-3</c:v>
                </c:pt>
                <c:pt idx="155">
                  <c:v>-7.8968446013614607E-3</c:v>
                </c:pt>
                <c:pt idx="156">
                  <c:v>-7.7193141167956336E-3</c:v>
                </c:pt>
                <c:pt idx="157">
                  <c:v>-7.5276283189119435E-3</c:v>
                </c:pt>
                <c:pt idx="158">
                  <c:v>-7.3220240474702984E-3</c:v>
                </c:pt>
                <c:pt idx="159">
                  <c:v>-7.1027783578874529E-3</c:v>
                </c:pt>
                <c:pt idx="160">
                  <c:v>-6.8702074988630825E-3</c:v>
                </c:pt>
                <c:pt idx="161">
                  <c:v>-6.6246657507623985E-3</c:v>
                </c:pt>
                <c:pt idx="162">
                  <c:v>-6.3665441397451755E-3</c:v>
                </c:pt>
                <c:pt idx="163">
                  <c:v>-6.0962690422266923E-3</c:v>
                </c:pt>
                <c:pt idx="164">
                  <c:v>-5.8143006936456146E-3</c:v>
                </c:pt>
                <c:pt idx="165">
                  <c:v>-5.521131614738075E-3</c:v>
                </c:pt>
                <c:pt idx="166">
                  <c:v>-5.2172849676400557E-3</c:v>
                </c:pt>
                <c:pt idx="167">
                  <c:v>-4.9033128531397897E-3</c:v>
                </c:pt>
                <c:pt idx="168">
                  <c:v>-4.5797945593733305E-3</c:v>
                </c:pt>
                <c:pt idx="169">
                  <c:v>-4.2473347711762437E-3</c:v>
                </c:pt>
                <c:pt idx="170">
                  <c:v>-3.9065617482234851E-3</c:v>
                </c:pt>
                <c:pt idx="171">
                  <c:v>-3.5581254790346302E-3</c:v>
                </c:pt>
                <c:pt idx="172">
                  <c:v>-3.2026958168734944E-3</c:v>
                </c:pt>
                <c:pt idx="173">
                  <c:v>-2.840960602611652E-3</c:v>
                </c:pt>
                <c:pt idx="174">
                  <c:v>-2.4736237786798219E-3</c:v>
                </c:pt>
                <c:pt idx="175">
                  <c:v>-2.1014034974041786E-3</c:v>
                </c:pt>
                <c:pt idx="176">
                  <c:v>-1.7250302262306512E-3</c:v>
                </c:pt>
                <c:pt idx="177">
                  <c:v>-1.3452448516707402E-3</c:v>
                </c:pt>
                <c:pt idx="178">
                  <c:v>-9.6279678318500418E-4</c:v>
                </c:pt>
                <c:pt idx="179">
                  <c:v>-5.7844205771801546E-4</c:v>
                </c:pt>
                <c:pt idx="180">
                  <c:v>-1.9294144517773202E-4</c:v>
                </c:pt>
                <c:pt idx="181">
                  <c:v>1.9294144517773202E-4</c:v>
                </c:pt>
                <c:pt idx="182">
                  <c:v>5.7844205771801546E-4</c:v>
                </c:pt>
                <c:pt idx="183">
                  <c:v>9.6279678318500418E-4</c:v>
                </c:pt>
                <c:pt idx="184">
                  <c:v>1.3452448516707402E-3</c:v>
                </c:pt>
                <c:pt idx="185">
                  <c:v>1.7250302262306512E-3</c:v>
                </c:pt>
                <c:pt idx="186">
                  <c:v>2.1014034974041786E-3</c:v>
                </c:pt>
                <c:pt idx="187">
                  <c:v>2.4736237786798219E-3</c:v>
                </c:pt>
                <c:pt idx="188">
                  <c:v>2.840960602611652E-3</c:v>
                </c:pt>
                <c:pt idx="189">
                  <c:v>3.2026958168734944E-3</c:v>
                </c:pt>
                <c:pt idx="190">
                  <c:v>3.5581254790346302E-3</c:v>
                </c:pt>
                <c:pt idx="191">
                  <c:v>3.9065617482234851E-3</c:v>
                </c:pt>
                <c:pt idx="192">
                  <c:v>4.2473347711762437E-3</c:v>
                </c:pt>
                <c:pt idx="193">
                  <c:v>4.5797945593733305E-3</c:v>
                </c:pt>
                <c:pt idx="194">
                  <c:v>4.9033128531397897E-3</c:v>
                </c:pt>
                <c:pt idx="195">
                  <c:v>5.2172849676400557E-3</c:v>
                </c:pt>
                <c:pt idx="196">
                  <c:v>5.521131614738075E-3</c:v>
                </c:pt>
                <c:pt idx="197">
                  <c:v>5.8143006936456146E-3</c:v>
                </c:pt>
                <c:pt idx="198">
                  <c:v>6.0962690422266923E-3</c:v>
                </c:pt>
                <c:pt idx="199">
                  <c:v>6.3665441397451755E-3</c:v>
                </c:pt>
                <c:pt idx="200">
                  <c:v>6.6246657507623985E-3</c:v>
                </c:pt>
                <c:pt idx="201">
                  <c:v>6.8702074988630825E-3</c:v>
                </c:pt>
                <c:pt idx="202">
                  <c:v>7.1027783578874529E-3</c:v>
                </c:pt>
                <c:pt idx="203">
                  <c:v>7.3220240474702984E-3</c:v>
                </c:pt>
                <c:pt idx="204">
                  <c:v>7.5276283189119435E-3</c:v>
                </c:pt>
                <c:pt idx="205">
                  <c:v>7.7193141167956336E-3</c:v>
                </c:pt>
                <c:pt idx="206">
                  <c:v>7.8968446013614607E-3</c:v>
                </c:pt>
                <c:pt idx="207">
                  <c:v>8.0600240164575634E-3</c:v>
                </c:pt>
                <c:pt idx="208">
                  <c:v>8.2086983879883432E-3</c:v>
                </c:pt>
                <c:pt idx="209">
                  <c:v>8.3427560381562071E-3</c:v>
                </c:pt>
                <c:pt idx="210">
                  <c:v>8.4621279015216003E-3</c:v>
                </c:pt>
                <c:pt idx="211">
                  <c:v>8.5667876299654402E-3</c:v>
                </c:pt>
                <c:pt idx="212">
                  <c:v>8.6567514750664765E-3</c:v>
                </c:pt>
                <c:pt idx="213">
                  <c:v>8.7320779382125679E-3</c:v>
                </c:pt>
                <c:pt idx="214">
                  <c:v>8.7928671809090753E-3</c:v>
                </c:pt>
                <c:pt idx="215">
                  <c:v>8.8392601902624462E-3</c:v>
                </c:pt>
                <c:pt idx="216">
                  <c:v>8.8714376974158571E-3</c:v>
                </c:pt>
                <c:pt idx="217">
                  <c:v>8.8896188497983447E-3</c:v>
                </c:pt>
                <c:pt idx="218">
                  <c:v>8.8940596413340928E-3</c:v>
                </c:pt>
                <c:pt idx="219">
                  <c:v>8.8850511081815242E-3</c:v>
                </c:pt>
                <c:pt idx="220">
                  <c:v>8.8629173010661838E-3</c:v>
                </c:pt>
                <c:pt idx="221">
                  <c:v>8.8280130487319586E-3</c:v>
                </c:pt>
                <c:pt idx="222">
                  <c:v>8.7807215303873781E-3</c:v>
                </c:pt>
                <c:pt idx="223">
                  <c:v>8.7214516781646406E-3</c:v>
                </c:pt>
                <c:pt idx="224">
                  <c:v>8.6506354334508623E-3</c:v>
                </c:pt>
                <c:pt idx="225">
                  <c:v>8.5687248834193652E-3</c:v>
                </c:pt>
                <c:pt idx="226">
                  <c:v>8.4761893060820992E-3</c:v>
                </c:pt>
                <c:pt idx="227">
                  <c:v>8.3735121536784723E-3</c:v>
                </c:pt>
                <c:pt idx="228">
                  <c:v>8.261188005126513E-3</c:v>
                </c:pt>
                <c:pt idx="229">
                  <c:v>8.1397195185866078E-3</c:v>
                </c:pt>
                <c:pt idx="230">
                  <c:v>8.0096144149008758E-3</c:v>
                </c:pt>
                <c:pt idx="231">
                  <c:v>7.8713825217987254E-3</c:v>
                </c:pt>
                <c:pt idx="232">
                  <c:v>7.7255329073025181E-3</c:v>
                </c:pt>
                <c:pt idx="233">
                  <c:v>7.5725711288105318E-3</c:v>
                </c:pt>
                <c:pt idx="234">
                  <c:v>7.4129966219036586E-3</c:v>
                </c:pt>
                <c:pt idx="235">
                  <c:v>7.2473002501164258E-3</c:v>
                </c:pt>
                <c:pt idx="236">
                  <c:v>7.075962033812333E-3</c:v>
                </c:pt>
                <c:pt idx="237">
                  <c:v>6.8994490729803182E-3</c:v>
                </c:pt>
                <c:pt idx="238">
                  <c:v>6.718213675352025E-3</c:v>
                </c:pt>
                <c:pt idx="239">
                  <c:v>6.532691697777232E-3</c:v>
                </c:pt>
                <c:pt idx="240">
                  <c:v>6.34330110540543E-3</c:v>
                </c:pt>
                <c:pt idx="241">
                  <c:v>6.1504407499756719E-3</c:v>
                </c:pt>
                <c:pt idx="242">
                  <c:v>5.9544893654592257E-3</c:v>
                </c:pt>
                <c:pt idx="243">
                  <c:v>5.7558047765428055E-3</c:v>
                </c:pt>
                <c:pt idx="244">
                  <c:v>5.5547233129500662E-3</c:v>
                </c:pt>
                <c:pt idx="245">
                  <c:v>5.3515594204928962E-3</c:v>
                </c:pt>
                <c:pt idx="246">
                  <c:v>5.1466054579648868E-3</c:v>
                </c:pt>
                <c:pt idx="247">
                  <c:v>4.940131667595965E-3</c:v>
                </c:pt>
                <c:pt idx="248">
                  <c:v>4.7323863057526783E-3</c:v>
                </c:pt>
                <c:pt idx="249">
                  <c:v>4.5235959198745845E-3</c:v>
                </c:pt>
                <c:pt idx="250">
                  <c:v>4.3139657572864865E-3</c:v>
                </c:pt>
                <c:pt idx="251">
                  <c:v>4.1036802914517223E-3</c:v>
                </c:pt>
                <c:pt idx="252">
                  <c:v>3.8929038514562142E-3</c:v>
                </c:pt>
                <c:pt idx="253">
                  <c:v>3.681781340931306E-3</c:v>
                </c:pt>
                <c:pt idx="254">
                  <c:v>3.4704390332704893E-3</c:v>
                </c:pt>
                <c:pt idx="255">
                  <c:v>3.258985430783401E-3</c:v>
                </c:pt>
                <c:pt idx="256">
                  <c:v>3.0475121763400004E-3</c:v>
                </c:pt>
                <c:pt idx="257">
                  <c:v>2.8360950070734359E-3</c:v>
                </c:pt>
                <c:pt idx="258">
                  <c:v>2.6247947407596894E-3</c:v>
                </c:pt>
                <c:pt idx="259">
                  <c:v>2.4136582865965373E-3</c:v>
                </c:pt>
                <c:pt idx="260">
                  <c:v>2.2027196731951582E-3</c:v>
                </c:pt>
                <c:pt idx="261">
                  <c:v>1.9920010876807726E-3</c:v>
                </c:pt>
                <c:pt idx="262">
                  <c:v>1.7815139208484376E-3</c:v>
                </c:pt>
                <c:pt idx="263">
                  <c:v>1.5712598143099998E-3</c:v>
                </c:pt>
                <c:pt idx="264">
                  <c:v>1.361231706514282E-3</c:v>
                </c:pt>
                <c:pt idx="265">
                  <c:v>1.1514148753674902E-3</c:v>
                </c:pt>
                <c:pt idx="266">
                  <c:v>9.4178797598992725E-4</c:v>
                </c:pt>
                <c:pt idx="267">
                  <c:v>7.3232407281098588E-4</c:v>
                </c:pt>
                <c:pt idx="268">
                  <c:v>5.2299166584846013E-4</c:v>
                </c:pt>
                <c:pt idx="269">
                  <c:v>3.1375571151023851E-4</c:v>
                </c:pt>
                <c:pt idx="270">
                  <c:v>1.0457863869584028E-4</c:v>
                </c:pt>
                <c:pt idx="271">
                  <c:v>-1.0457863869584028E-4</c:v>
                </c:pt>
                <c:pt idx="272">
                  <c:v>-3.1375571151023851E-4</c:v>
                </c:pt>
                <c:pt idx="273">
                  <c:v>-5.2299166584846013E-4</c:v>
                </c:pt>
                <c:pt idx="274">
                  <c:v>-7.3232407281106915E-4</c:v>
                </c:pt>
                <c:pt idx="275">
                  <c:v>-9.4178797598984398E-4</c:v>
                </c:pt>
                <c:pt idx="276">
                  <c:v>-1.1514148753674902E-3</c:v>
                </c:pt>
                <c:pt idx="277">
                  <c:v>-1.361231706514282E-3</c:v>
                </c:pt>
                <c:pt idx="278">
                  <c:v>-1.5712598143099998E-3</c:v>
                </c:pt>
                <c:pt idx="279">
                  <c:v>-1.7815139208484376E-3</c:v>
                </c:pt>
                <c:pt idx="280">
                  <c:v>-1.9920010876807726E-3</c:v>
                </c:pt>
                <c:pt idx="281">
                  <c:v>-2.2027196731951582E-3</c:v>
                </c:pt>
                <c:pt idx="282">
                  <c:v>-2.4136582865965373E-3</c:v>
                </c:pt>
                <c:pt idx="283">
                  <c:v>-2.6247947407597727E-3</c:v>
                </c:pt>
                <c:pt idx="284">
                  <c:v>-2.8360950070733526E-3</c:v>
                </c:pt>
                <c:pt idx="285">
                  <c:v>-3.0475121763400836E-3</c:v>
                </c:pt>
                <c:pt idx="286">
                  <c:v>-3.2589854307833177E-3</c:v>
                </c:pt>
                <c:pt idx="287">
                  <c:v>-3.470439033270406E-3</c:v>
                </c:pt>
                <c:pt idx="288">
                  <c:v>-3.6817813409313893E-3</c:v>
                </c:pt>
                <c:pt idx="289">
                  <c:v>-3.8929038514561309E-3</c:v>
                </c:pt>
                <c:pt idx="290">
                  <c:v>-4.1036802914518056E-3</c:v>
                </c:pt>
                <c:pt idx="291">
                  <c:v>-4.3139657572864032E-3</c:v>
                </c:pt>
                <c:pt idx="292">
                  <c:v>-4.5235959198746678E-3</c:v>
                </c:pt>
                <c:pt idx="293">
                  <c:v>-4.7323863057526783E-3</c:v>
                </c:pt>
                <c:pt idx="294">
                  <c:v>-4.940131667595965E-3</c:v>
                </c:pt>
                <c:pt idx="295">
                  <c:v>-5.1466054579648868E-3</c:v>
                </c:pt>
                <c:pt idx="296">
                  <c:v>-5.3515594204928962E-3</c:v>
                </c:pt>
                <c:pt idx="297">
                  <c:v>-5.5547233129499829E-3</c:v>
                </c:pt>
                <c:pt idx="298">
                  <c:v>-5.7558047765428888E-3</c:v>
                </c:pt>
                <c:pt idx="299">
                  <c:v>-5.9544893654591424E-3</c:v>
                </c:pt>
                <c:pt idx="300">
                  <c:v>-6.1504407499755887E-3</c:v>
                </c:pt>
                <c:pt idx="301">
                  <c:v>-6.3433011054055966E-3</c:v>
                </c:pt>
                <c:pt idx="302">
                  <c:v>-6.5326916977771488E-3</c:v>
                </c:pt>
                <c:pt idx="303">
                  <c:v>-6.7182136753521082E-3</c:v>
                </c:pt>
                <c:pt idx="304">
                  <c:v>-6.8994490729802349E-3</c:v>
                </c:pt>
                <c:pt idx="305">
                  <c:v>-7.0759620338124996E-3</c:v>
                </c:pt>
                <c:pt idx="306">
                  <c:v>-7.2473002501163425E-3</c:v>
                </c:pt>
                <c:pt idx="307">
                  <c:v>-7.4129966219035337E-3</c:v>
                </c:pt>
                <c:pt idx="308">
                  <c:v>-7.5725711288106567E-3</c:v>
                </c:pt>
                <c:pt idx="309">
                  <c:v>-7.7255329073023932E-3</c:v>
                </c:pt>
                <c:pt idx="310">
                  <c:v>-7.8713825217988503E-3</c:v>
                </c:pt>
                <c:pt idx="311">
                  <c:v>-8.0096144149007509E-3</c:v>
                </c:pt>
                <c:pt idx="312">
                  <c:v>-8.1397195185867743E-3</c:v>
                </c:pt>
                <c:pt idx="313">
                  <c:v>-8.2611880051264297E-3</c:v>
                </c:pt>
                <c:pt idx="314">
                  <c:v>-8.3735121536785556E-3</c:v>
                </c:pt>
                <c:pt idx="315">
                  <c:v>-8.4761893060819743E-3</c:v>
                </c:pt>
                <c:pt idx="316">
                  <c:v>-8.5687248834195318E-3</c:v>
                </c:pt>
                <c:pt idx="317">
                  <c:v>-8.650635433450779E-3</c:v>
                </c:pt>
                <c:pt idx="318">
                  <c:v>-8.7214516781645574E-3</c:v>
                </c:pt>
                <c:pt idx="319">
                  <c:v>-8.7807215303874614E-3</c:v>
                </c:pt>
                <c:pt idx="320">
                  <c:v>-8.8280130487318337E-3</c:v>
                </c:pt>
                <c:pt idx="321">
                  <c:v>-8.8629173010663087E-3</c:v>
                </c:pt>
                <c:pt idx="322">
                  <c:v>-8.885051108181316E-3</c:v>
                </c:pt>
                <c:pt idx="323">
                  <c:v>-8.8940596413343842E-3</c:v>
                </c:pt>
                <c:pt idx="324">
                  <c:v>-8.8896188497982198E-3</c:v>
                </c:pt>
                <c:pt idx="325">
                  <c:v>-8.8714376974159403E-3</c:v>
                </c:pt>
                <c:pt idx="326">
                  <c:v>-8.8392601902624046E-3</c:v>
                </c:pt>
                <c:pt idx="327">
                  <c:v>-8.7928671809089504E-3</c:v>
                </c:pt>
                <c:pt idx="328">
                  <c:v>-8.7320779382126928E-3</c:v>
                </c:pt>
                <c:pt idx="329">
                  <c:v>-8.6567514750663516E-3</c:v>
                </c:pt>
                <c:pt idx="330">
                  <c:v>-8.5667876299655651E-3</c:v>
                </c:pt>
                <c:pt idx="331">
                  <c:v>-8.4621279015215378E-3</c:v>
                </c:pt>
                <c:pt idx="332">
                  <c:v>-8.342756038156332E-3</c:v>
                </c:pt>
                <c:pt idx="333">
                  <c:v>-8.2086983879882183E-3</c:v>
                </c:pt>
                <c:pt idx="334">
                  <c:v>-8.0600240164576883E-3</c:v>
                </c:pt>
                <c:pt idx="335">
                  <c:v>-7.8968446013613774E-3</c:v>
                </c:pt>
                <c:pt idx="336">
                  <c:v>-7.7193141167955712E-3</c:v>
                </c:pt>
                <c:pt idx="337">
                  <c:v>-7.5276283189120267E-3</c:v>
                </c:pt>
                <c:pt idx="338">
                  <c:v>-7.3220240474702152E-3</c:v>
                </c:pt>
                <c:pt idx="339">
                  <c:v>-7.1027783578875361E-3</c:v>
                </c:pt>
                <c:pt idx="340">
                  <c:v>-6.8702074988630304E-3</c:v>
                </c:pt>
                <c:pt idx="341">
                  <c:v>-6.6246657507624714E-3</c:v>
                </c:pt>
                <c:pt idx="342">
                  <c:v>-6.3665441397451235E-3</c:v>
                </c:pt>
                <c:pt idx="343">
                  <c:v>-6.0962690422267651E-3</c:v>
                </c:pt>
                <c:pt idx="344">
                  <c:v>-5.8143006936455729E-3</c:v>
                </c:pt>
                <c:pt idx="345">
                  <c:v>-5.5211316147379917E-3</c:v>
                </c:pt>
                <c:pt idx="346">
                  <c:v>-5.217284967640113E-3</c:v>
                </c:pt>
                <c:pt idx="347">
                  <c:v>-4.9033128531395971E-3</c:v>
                </c:pt>
                <c:pt idx="348">
                  <c:v>-4.5797945593735751E-3</c:v>
                </c:pt>
                <c:pt idx="349">
                  <c:v>-4.2473347711761891E-3</c:v>
                </c:pt>
                <c:pt idx="350">
                  <c:v>-3.9065617482235138E-3</c:v>
                </c:pt>
                <c:pt idx="351">
                  <c:v>-3.5581254790346302E-3</c:v>
                </c:pt>
                <c:pt idx="352">
                  <c:v>-3.2026958168734944E-3</c:v>
                </c:pt>
                <c:pt idx="353">
                  <c:v>-2.840960602611652E-3</c:v>
                </c:pt>
                <c:pt idx="354">
                  <c:v>-2.4736237786797959E-3</c:v>
                </c:pt>
                <c:pt idx="355">
                  <c:v>-2.1014034974042046E-3</c:v>
                </c:pt>
                <c:pt idx="356">
                  <c:v>-1.7250302262306239E-3</c:v>
                </c:pt>
                <c:pt idx="357">
                  <c:v>-1.3452448516707675E-3</c:v>
                </c:pt>
                <c:pt idx="358">
                  <c:v>-9.6279678318500418E-4</c:v>
                </c:pt>
                <c:pt idx="359">
                  <c:v>-5.7844205771801546E-4</c:v>
                </c:pt>
                <c:pt idx="360">
                  <c:v>-1.9294144517773202E-4</c:v>
                </c:pt>
              </c:numCache>
            </c:numRef>
          </c:yVal>
          <c:smooth val="1"/>
          <c:extLst>
            <c:ext xmlns:c16="http://schemas.microsoft.com/office/drawing/2014/chart" uri="{C3380CC4-5D6E-409C-BE32-E72D297353CC}">
              <c16:uniqueId val="{00000000-A617-437D-BFD1-EF71A6A79A1D}"/>
            </c:ext>
          </c:extLst>
        </c:ser>
        <c:ser>
          <c:idx val="2"/>
          <c:order val="2"/>
          <c:tx>
            <c:v>4000</c:v>
          </c:tx>
          <c:spPr>
            <a:ln w="19050" cap="rnd">
              <a:solidFill>
                <a:schemeClr val="accent3"/>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(Inlet)'!$H$2:$H$362</c:f>
              <c:numCache>
                <c:formatCode>0.00E+00</c:formatCode>
                <c:ptCount val="361"/>
                <c:pt idx="0">
                  <c:v>0</c:v>
                </c:pt>
                <c:pt idx="1">
                  <c:v>3.8588289035546404E-4</c:v>
                </c:pt>
                <c:pt idx="2">
                  <c:v>1.1568841154360309E-3</c:v>
                </c:pt>
                <c:pt idx="3">
                  <c:v>1.9255935663700084E-3</c:v>
                </c:pt>
                <c:pt idx="4">
                  <c:v>2.6904897033415351E-3</c:v>
                </c:pt>
                <c:pt idx="5">
                  <c:v>3.4500604524612477E-3</c:v>
                </c:pt>
                <c:pt idx="6">
                  <c:v>4.2028069948084092E-3</c:v>
                </c:pt>
                <c:pt idx="7">
                  <c:v>4.9472475573595917E-3</c:v>
                </c:pt>
                <c:pt idx="8">
                  <c:v>5.681921205223304E-3</c:v>
                </c:pt>
                <c:pt idx="9">
                  <c:v>6.4053916337469888E-3</c:v>
                </c:pt>
                <c:pt idx="10">
                  <c:v>7.1162509580692604E-3</c:v>
                </c:pt>
                <c:pt idx="11">
                  <c:v>7.8131234964470275E-3</c:v>
                </c:pt>
                <c:pt idx="12">
                  <c:v>8.4946695423523781E-3</c:v>
                </c:pt>
                <c:pt idx="13">
                  <c:v>9.1595891187471502E-3</c:v>
                </c:pt>
                <c:pt idx="14">
                  <c:v>9.8066257062791942E-3</c:v>
                </c:pt>
                <c:pt idx="15">
                  <c:v>1.0434569935280226E-2</c:v>
                </c:pt>
                <c:pt idx="16">
                  <c:v>1.1042263229475983E-2</c:v>
                </c:pt>
                <c:pt idx="17">
                  <c:v>1.1628601387291146E-2</c:v>
                </c:pt>
                <c:pt idx="18">
                  <c:v>1.219253808445353E-2</c:v>
                </c:pt>
                <c:pt idx="19">
                  <c:v>1.2733088279490247E-2</c:v>
                </c:pt>
                <c:pt idx="20">
                  <c:v>1.3249331501524943E-2</c:v>
                </c:pt>
                <c:pt idx="21">
                  <c:v>1.3740414997726061E-2</c:v>
                </c:pt>
                <c:pt idx="22">
                  <c:v>1.4205556715775072E-2</c:v>
                </c:pt>
                <c:pt idx="23">
                  <c:v>1.464404809494043E-2</c:v>
                </c:pt>
                <c:pt idx="24">
                  <c:v>1.5055256637824053E-2</c:v>
                </c:pt>
                <c:pt idx="25">
                  <c:v>1.5438628233591142E-2</c:v>
                </c:pt>
                <c:pt idx="26">
                  <c:v>1.5793689202722755E-2</c:v>
                </c:pt>
                <c:pt idx="27">
                  <c:v>1.6120048032915377E-2</c:v>
                </c:pt>
                <c:pt idx="28">
                  <c:v>1.6417396775976437E-2</c:v>
                </c:pt>
                <c:pt idx="29">
                  <c:v>1.6685512076312664E-2</c:v>
                </c:pt>
                <c:pt idx="30">
                  <c:v>1.6924255803043076E-2</c:v>
                </c:pt>
                <c:pt idx="31">
                  <c:v>1.713357525993113E-2</c:v>
                </c:pt>
                <c:pt idx="32">
                  <c:v>1.7313502950132703E-2</c:v>
                </c:pt>
                <c:pt idx="33">
                  <c:v>1.7464155876425386E-2</c:v>
                </c:pt>
                <c:pt idx="34">
                  <c:v>1.7585734361817901E-2</c:v>
                </c:pt>
                <c:pt idx="35">
                  <c:v>1.7678520380524809E-2</c:v>
                </c:pt>
                <c:pt idx="36">
                  <c:v>1.7742875394831881E-2</c:v>
                </c:pt>
                <c:pt idx="37">
                  <c:v>1.777923769959644E-2</c:v>
                </c:pt>
                <c:pt idx="38">
                  <c:v>1.7788119282668768E-2</c:v>
                </c:pt>
                <c:pt idx="39">
                  <c:v>1.7770102216362632E-2</c:v>
                </c:pt>
                <c:pt idx="40">
                  <c:v>1.7725834602132617E-2</c:v>
                </c:pt>
                <c:pt idx="41">
                  <c:v>1.7656026097463667E-2</c:v>
                </c:pt>
                <c:pt idx="42">
                  <c:v>1.7561443060774923E-2</c:v>
                </c:pt>
                <c:pt idx="43">
                  <c:v>1.7442903356329115E-2</c:v>
                </c:pt>
                <c:pt idx="44">
                  <c:v>1.7301270866901558E-2</c:v>
                </c:pt>
                <c:pt idx="45">
                  <c:v>1.7137449766839064E-2</c:v>
                </c:pt>
                <c:pt idx="46">
                  <c:v>1.6952378612163949E-2</c:v>
                </c:pt>
                <c:pt idx="47">
                  <c:v>1.6747024307357111E-2</c:v>
                </c:pt>
                <c:pt idx="48">
                  <c:v>1.6522376010252859E-2</c:v>
                </c:pt>
                <c:pt idx="49">
                  <c:v>1.6279439037173549E-2</c:v>
                </c:pt>
                <c:pt idx="50">
                  <c:v>1.6019228829801502E-2</c:v>
                </c:pt>
                <c:pt idx="51">
                  <c:v>1.5742765043597701E-2</c:v>
                </c:pt>
                <c:pt idx="52">
                  <c:v>1.5451065814604786E-2</c:v>
                </c:pt>
                <c:pt idx="53">
                  <c:v>1.5145142257621313E-2</c:v>
                </c:pt>
                <c:pt idx="54">
                  <c:v>1.4825993243807067E-2</c:v>
                </c:pt>
                <c:pt idx="55">
                  <c:v>1.4494600500232685E-2</c:v>
                </c:pt>
                <c:pt idx="56">
                  <c:v>1.4151924067624999E-2</c:v>
                </c:pt>
                <c:pt idx="57">
                  <c:v>1.379889814596047E-2</c:v>
                </c:pt>
                <c:pt idx="58">
                  <c:v>1.3436427350704216E-2</c:v>
                </c:pt>
                <c:pt idx="59">
                  <c:v>1.3065383395554298E-2</c:v>
                </c:pt>
                <c:pt idx="60">
                  <c:v>1.2686602210811193E-2</c:v>
                </c:pt>
                <c:pt idx="61">
                  <c:v>1.2300881499951177E-2</c:v>
                </c:pt>
                <c:pt idx="62">
                  <c:v>1.1908978730918285E-2</c:v>
                </c:pt>
                <c:pt idx="63">
                  <c:v>1.1511609553085778E-2</c:v>
                </c:pt>
                <c:pt idx="64">
                  <c:v>1.1109446625899966E-2</c:v>
                </c:pt>
                <c:pt idx="65">
                  <c:v>1.0703118840985792E-2</c:v>
                </c:pt>
                <c:pt idx="66">
                  <c:v>1.0293210915929774E-2</c:v>
                </c:pt>
                <c:pt idx="67">
                  <c:v>9.88026333519193E-3</c:v>
                </c:pt>
                <c:pt idx="68">
                  <c:v>9.4647726115053565E-3</c:v>
                </c:pt>
                <c:pt idx="69">
                  <c:v>9.0471918397493356E-3</c:v>
                </c:pt>
                <c:pt idx="70">
                  <c:v>8.6279315145728064E-3</c:v>
                </c:pt>
                <c:pt idx="71">
                  <c:v>8.2073605829036111E-3</c:v>
                </c:pt>
                <c:pt idx="72">
                  <c:v>7.7858077029122619E-3</c:v>
                </c:pt>
                <c:pt idx="73">
                  <c:v>7.3635626818627786E-3</c:v>
                </c:pt>
                <c:pt idx="74">
                  <c:v>6.9408780665408121E-3</c:v>
                </c:pt>
                <c:pt idx="75">
                  <c:v>6.5179708615666354E-3</c:v>
                </c:pt>
                <c:pt idx="76">
                  <c:v>6.0950243526801673E-3</c:v>
                </c:pt>
                <c:pt idx="77">
                  <c:v>5.6721900141467052E-3</c:v>
                </c:pt>
                <c:pt idx="78">
                  <c:v>5.2495894815195454E-3</c:v>
                </c:pt>
                <c:pt idx="79">
                  <c:v>4.8273165731930745E-3</c:v>
                </c:pt>
                <c:pt idx="80">
                  <c:v>4.4054393463903163E-3</c:v>
                </c:pt>
                <c:pt idx="81">
                  <c:v>3.9840021753615451E-3</c:v>
                </c:pt>
                <c:pt idx="82">
                  <c:v>3.5630278416968753E-3</c:v>
                </c:pt>
                <c:pt idx="83">
                  <c:v>3.1425196286199997E-3</c:v>
                </c:pt>
                <c:pt idx="84">
                  <c:v>2.7224634130285641E-3</c:v>
                </c:pt>
                <c:pt idx="85">
                  <c:v>2.3028297507349804E-3</c:v>
                </c:pt>
                <c:pt idx="86">
                  <c:v>1.883575951979688E-3</c:v>
                </c:pt>
                <c:pt idx="87">
                  <c:v>1.4646481456221383E-3</c:v>
                </c:pt>
                <c:pt idx="88">
                  <c:v>1.0459833316969203E-3</c:v>
                </c:pt>
                <c:pt idx="89">
                  <c:v>6.2751142302047702E-4</c:v>
                </c:pt>
                <c:pt idx="90">
                  <c:v>2.0915727739168055E-4</c:v>
                </c:pt>
                <c:pt idx="91">
                  <c:v>-2.0915727739168055E-4</c:v>
                </c:pt>
                <c:pt idx="92">
                  <c:v>-6.2751142302047702E-4</c:v>
                </c:pt>
                <c:pt idx="93">
                  <c:v>-1.0459833316969203E-3</c:v>
                </c:pt>
                <c:pt idx="94">
                  <c:v>-1.4646481456219718E-3</c:v>
                </c:pt>
                <c:pt idx="95">
                  <c:v>-1.8835759519798545E-3</c:v>
                </c:pt>
                <c:pt idx="96">
                  <c:v>-2.3028297507349804E-3</c:v>
                </c:pt>
                <c:pt idx="97">
                  <c:v>-2.7224634130285641E-3</c:v>
                </c:pt>
                <c:pt idx="98">
                  <c:v>-3.1425196286199997E-3</c:v>
                </c:pt>
                <c:pt idx="99">
                  <c:v>-3.5630278416968753E-3</c:v>
                </c:pt>
                <c:pt idx="100">
                  <c:v>-3.9840021753615451E-3</c:v>
                </c:pt>
                <c:pt idx="101">
                  <c:v>-4.4054393463903163E-3</c:v>
                </c:pt>
                <c:pt idx="102">
                  <c:v>-4.8273165731930745E-3</c:v>
                </c:pt>
                <c:pt idx="103">
                  <c:v>-5.2495894815193789E-3</c:v>
                </c:pt>
                <c:pt idx="104">
                  <c:v>-5.6721900141468717E-3</c:v>
                </c:pt>
                <c:pt idx="105">
                  <c:v>-6.0950243526800008E-3</c:v>
                </c:pt>
                <c:pt idx="106">
                  <c:v>-6.5179708615668019E-3</c:v>
                </c:pt>
                <c:pt idx="107">
                  <c:v>-6.9408780665409786E-3</c:v>
                </c:pt>
                <c:pt idx="108">
                  <c:v>-7.3635626818626121E-3</c:v>
                </c:pt>
                <c:pt idx="109">
                  <c:v>-7.7858077029124284E-3</c:v>
                </c:pt>
                <c:pt idx="110">
                  <c:v>-8.2073605829034446E-3</c:v>
                </c:pt>
                <c:pt idx="111">
                  <c:v>-8.6279315145729729E-3</c:v>
                </c:pt>
                <c:pt idx="112">
                  <c:v>-9.0471918397491691E-3</c:v>
                </c:pt>
                <c:pt idx="113">
                  <c:v>-9.4647726115053565E-3</c:v>
                </c:pt>
                <c:pt idx="114">
                  <c:v>-9.88026333519193E-3</c:v>
                </c:pt>
                <c:pt idx="115">
                  <c:v>-1.0293210915929774E-2</c:v>
                </c:pt>
                <c:pt idx="116">
                  <c:v>-1.0703118840985792E-2</c:v>
                </c:pt>
                <c:pt idx="117">
                  <c:v>-1.1109446625900132E-2</c:v>
                </c:pt>
                <c:pt idx="118">
                  <c:v>-1.1511609553085611E-2</c:v>
                </c:pt>
                <c:pt idx="119">
                  <c:v>-1.1908978730918451E-2</c:v>
                </c:pt>
                <c:pt idx="120">
                  <c:v>-1.2300881499951344E-2</c:v>
                </c:pt>
                <c:pt idx="121">
                  <c:v>-1.268660221081086E-2</c:v>
                </c:pt>
                <c:pt idx="122">
                  <c:v>-1.3065383395554464E-2</c:v>
                </c:pt>
                <c:pt idx="123">
                  <c:v>-1.343642735070405E-2</c:v>
                </c:pt>
                <c:pt idx="124">
                  <c:v>-1.3798898145960636E-2</c:v>
                </c:pt>
                <c:pt idx="125">
                  <c:v>-1.4151924067624666E-2</c:v>
                </c:pt>
                <c:pt idx="126">
                  <c:v>-1.4494600500232852E-2</c:v>
                </c:pt>
                <c:pt idx="127">
                  <c:v>-1.4825993243807317E-2</c:v>
                </c:pt>
                <c:pt idx="128">
                  <c:v>-1.5145142257621064E-2</c:v>
                </c:pt>
                <c:pt idx="129">
                  <c:v>-1.5451065814605036E-2</c:v>
                </c:pt>
                <c:pt idx="130">
                  <c:v>-1.5742765043597451E-2</c:v>
                </c:pt>
                <c:pt idx="131">
                  <c:v>-1.6019228829801752E-2</c:v>
                </c:pt>
                <c:pt idx="132">
                  <c:v>-1.6279439037173216E-2</c:v>
                </c:pt>
                <c:pt idx="133">
                  <c:v>-1.6522376010253026E-2</c:v>
                </c:pt>
                <c:pt idx="134">
                  <c:v>-1.6747024307356945E-2</c:v>
                </c:pt>
                <c:pt idx="135">
                  <c:v>-1.6952378612164198E-2</c:v>
                </c:pt>
                <c:pt idx="136">
                  <c:v>-1.713744976683873E-2</c:v>
                </c:pt>
                <c:pt idx="137">
                  <c:v>-1.7301270866901725E-2</c:v>
                </c:pt>
                <c:pt idx="138">
                  <c:v>-1.7442903356329281E-2</c:v>
                </c:pt>
                <c:pt idx="139">
                  <c:v>-1.7561443060774756E-2</c:v>
                </c:pt>
                <c:pt idx="140">
                  <c:v>-1.7656026097463917E-2</c:v>
                </c:pt>
                <c:pt idx="141">
                  <c:v>-1.7725834602132368E-2</c:v>
                </c:pt>
                <c:pt idx="142">
                  <c:v>-1.7770102216363048E-2</c:v>
                </c:pt>
                <c:pt idx="143">
                  <c:v>-1.7788119282668186E-2</c:v>
                </c:pt>
                <c:pt idx="144">
                  <c:v>-1.7779237699596689E-2</c:v>
                </c:pt>
                <c:pt idx="145">
                  <c:v>-1.7742875394831714E-2</c:v>
                </c:pt>
                <c:pt idx="146">
                  <c:v>-1.7678520380524892E-2</c:v>
                </c:pt>
                <c:pt idx="147">
                  <c:v>-1.7585734361818151E-2</c:v>
                </c:pt>
                <c:pt idx="148">
                  <c:v>-1.7464155876425136E-2</c:v>
                </c:pt>
                <c:pt idx="149">
                  <c:v>-1.7313502950132953E-2</c:v>
                </c:pt>
                <c:pt idx="150">
                  <c:v>-1.713357525993088E-2</c:v>
                </c:pt>
                <c:pt idx="151">
                  <c:v>-1.6924255803043201E-2</c:v>
                </c:pt>
                <c:pt idx="152">
                  <c:v>-1.6685512076312414E-2</c:v>
                </c:pt>
                <c:pt idx="153">
                  <c:v>-1.6417396775976686E-2</c:v>
                </c:pt>
                <c:pt idx="154">
                  <c:v>-1.6120048032915127E-2</c:v>
                </c:pt>
                <c:pt idx="155">
                  <c:v>-1.5793689202722921E-2</c:v>
                </c:pt>
                <c:pt idx="156">
                  <c:v>-1.5438628233591267E-2</c:v>
                </c:pt>
                <c:pt idx="157">
                  <c:v>-1.5055256637823887E-2</c:v>
                </c:pt>
                <c:pt idx="158">
                  <c:v>-1.4644048094940597E-2</c:v>
                </c:pt>
                <c:pt idx="159">
                  <c:v>-1.4205556715774906E-2</c:v>
                </c:pt>
                <c:pt idx="160">
                  <c:v>-1.3740414997726165E-2</c:v>
                </c:pt>
                <c:pt idx="161">
                  <c:v>-1.3249331501524797E-2</c:v>
                </c:pt>
                <c:pt idx="162">
                  <c:v>-1.2733088279490351E-2</c:v>
                </c:pt>
                <c:pt idx="163">
                  <c:v>-1.2192538084453385E-2</c:v>
                </c:pt>
                <c:pt idx="164">
                  <c:v>-1.1628601387291229E-2</c:v>
                </c:pt>
                <c:pt idx="165">
                  <c:v>-1.104226322947615E-2</c:v>
                </c:pt>
                <c:pt idx="166">
                  <c:v>-1.0434569935280111E-2</c:v>
                </c:pt>
                <c:pt idx="167">
                  <c:v>-9.8066257062795793E-3</c:v>
                </c:pt>
                <c:pt idx="168">
                  <c:v>-9.159589118746661E-3</c:v>
                </c:pt>
                <c:pt idx="169">
                  <c:v>-8.4946695423524874E-3</c:v>
                </c:pt>
                <c:pt idx="170">
                  <c:v>-7.8131234964469703E-3</c:v>
                </c:pt>
                <c:pt idx="171">
                  <c:v>-7.1162509580692604E-3</c:v>
                </c:pt>
                <c:pt idx="172">
                  <c:v>-6.4053916337469888E-3</c:v>
                </c:pt>
                <c:pt idx="173">
                  <c:v>-5.681921205223304E-3</c:v>
                </c:pt>
                <c:pt idx="174">
                  <c:v>-4.9472475573596438E-3</c:v>
                </c:pt>
                <c:pt idx="175">
                  <c:v>-4.2028069948083571E-3</c:v>
                </c:pt>
                <c:pt idx="176">
                  <c:v>-3.4500604524613024E-3</c:v>
                </c:pt>
                <c:pt idx="177">
                  <c:v>-2.6904897033414804E-3</c:v>
                </c:pt>
                <c:pt idx="178">
                  <c:v>-1.9255935663700084E-3</c:v>
                </c:pt>
                <c:pt idx="179">
                  <c:v>-1.1568841154360309E-3</c:v>
                </c:pt>
                <c:pt idx="180">
                  <c:v>-3.8588289035546404E-4</c:v>
                </c:pt>
                <c:pt idx="181">
                  <c:v>3.8588289035546404E-4</c:v>
                </c:pt>
                <c:pt idx="182">
                  <c:v>1.1568841154360309E-3</c:v>
                </c:pt>
                <c:pt idx="183">
                  <c:v>1.9255935663700084E-3</c:v>
                </c:pt>
                <c:pt idx="184">
                  <c:v>2.6904897033414804E-3</c:v>
                </c:pt>
                <c:pt idx="185">
                  <c:v>3.4500604524613024E-3</c:v>
                </c:pt>
                <c:pt idx="186">
                  <c:v>4.2028069948083571E-3</c:v>
                </c:pt>
                <c:pt idx="187">
                  <c:v>4.9472475573596438E-3</c:v>
                </c:pt>
                <c:pt idx="188">
                  <c:v>5.681921205223304E-3</c:v>
                </c:pt>
                <c:pt idx="189">
                  <c:v>6.4053916337469888E-3</c:v>
                </c:pt>
                <c:pt idx="190">
                  <c:v>7.1162509580692604E-3</c:v>
                </c:pt>
                <c:pt idx="191">
                  <c:v>7.8131234964469703E-3</c:v>
                </c:pt>
                <c:pt idx="192">
                  <c:v>8.4946695423524874E-3</c:v>
                </c:pt>
                <c:pt idx="193">
                  <c:v>9.159589118746661E-3</c:v>
                </c:pt>
                <c:pt idx="194">
                  <c:v>9.8066257062795793E-3</c:v>
                </c:pt>
                <c:pt idx="195">
                  <c:v>1.0434569935280111E-2</c:v>
                </c:pt>
                <c:pt idx="196">
                  <c:v>1.104226322947615E-2</c:v>
                </c:pt>
                <c:pt idx="197">
                  <c:v>1.1628601387291229E-2</c:v>
                </c:pt>
                <c:pt idx="198">
                  <c:v>1.2192538084453385E-2</c:v>
                </c:pt>
                <c:pt idx="199">
                  <c:v>1.2733088279490351E-2</c:v>
                </c:pt>
                <c:pt idx="200">
                  <c:v>1.3249331501524797E-2</c:v>
                </c:pt>
                <c:pt idx="201">
                  <c:v>1.3740414997726165E-2</c:v>
                </c:pt>
                <c:pt idx="202">
                  <c:v>1.4205556715774906E-2</c:v>
                </c:pt>
                <c:pt idx="203">
                  <c:v>1.4644048094940597E-2</c:v>
                </c:pt>
                <c:pt idx="204">
                  <c:v>1.5055256637823887E-2</c:v>
                </c:pt>
                <c:pt idx="205">
                  <c:v>1.5438628233591267E-2</c:v>
                </c:pt>
                <c:pt idx="206">
                  <c:v>1.5793689202722921E-2</c:v>
                </c:pt>
                <c:pt idx="207">
                  <c:v>1.6120048032915127E-2</c:v>
                </c:pt>
                <c:pt idx="208">
                  <c:v>1.6417396775976686E-2</c:v>
                </c:pt>
                <c:pt idx="209">
                  <c:v>1.6685512076312414E-2</c:v>
                </c:pt>
                <c:pt idx="210">
                  <c:v>1.6924255803043201E-2</c:v>
                </c:pt>
                <c:pt idx="211">
                  <c:v>1.713357525993088E-2</c:v>
                </c:pt>
                <c:pt idx="212">
                  <c:v>1.7313502950132953E-2</c:v>
                </c:pt>
                <c:pt idx="213">
                  <c:v>1.7464155876425136E-2</c:v>
                </c:pt>
                <c:pt idx="214">
                  <c:v>1.7585734361818151E-2</c:v>
                </c:pt>
                <c:pt idx="215">
                  <c:v>1.7678520380524892E-2</c:v>
                </c:pt>
                <c:pt idx="216">
                  <c:v>1.7742875394831714E-2</c:v>
                </c:pt>
                <c:pt idx="217">
                  <c:v>1.7779237699596689E-2</c:v>
                </c:pt>
                <c:pt idx="218">
                  <c:v>1.7788119282668186E-2</c:v>
                </c:pt>
                <c:pt idx="219">
                  <c:v>1.7770102216363048E-2</c:v>
                </c:pt>
                <c:pt idx="220">
                  <c:v>1.7725834602132368E-2</c:v>
                </c:pt>
                <c:pt idx="221">
                  <c:v>1.7656026097463917E-2</c:v>
                </c:pt>
                <c:pt idx="222">
                  <c:v>1.7561443060774756E-2</c:v>
                </c:pt>
                <c:pt idx="223">
                  <c:v>1.7442903356329281E-2</c:v>
                </c:pt>
                <c:pt idx="224">
                  <c:v>1.7301270866901725E-2</c:v>
                </c:pt>
                <c:pt idx="225">
                  <c:v>1.713744976683873E-2</c:v>
                </c:pt>
                <c:pt idx="226">
                  <c:v>1.6952378612164198E-2</c:v>
                </c:pt>
                <c:pt idx="227">
                  <c:v>1.6747024307356945E-2</c:v>
                </c:pt>
                <c:pt idx="228">
                  <c:v>1.6522376010253026E-2</c:v>
                </c:pt>
                <c:pt idx="229">
                  <c:v>1.6279439037173216E-2</c:v>
                </c:pt>
                <c:pt idx="230">
                  <c:v>1.6019228829801752E-2</c:v>
                </c:pt>
                <c:pt idx="231">
                  <c:v>1.5742765043597451E-2</c:v>
                </c:pt>
                <c:pt idx="232">
                  <c:v>1.5451065814605036E-2</c:v>
                </c:pt>
                <c:pt idx="233">
                  <c:v>1.5145142257621064E-2</c:v>
                </c:pt>
                <c:pt idx="234">
                  <c:v>1.4825993243807317E-2</c:v>
                </c:pt>
                <c:pt idx="235">
                  <c:v>1.4494600500232852E-2</c:v>
                </c:pt>
                <c:pt idx="236">
                  <c:v>1.4151924067624666E-2</c:v>
                </c:pt>
                <c:pt idx="237">
                  <c:v>1.3798898145960636E-2</c:v>
                </c:pt>
                <c:pt idx="238">
                  <c:v>1.343642735070405E-2</c:v>
                </c:pt>
                <c:pt idx="239">
                  <c:v>1.3065383395554464E-2</c:v>
                </c:pt>
                <c:pt idx="240">
                  <c:v>1.268660221081086E-2</c:v>
                </c:pt>
                <c:pt idx="241">
                  <c:v>1.2300881499951344E-2</c:v>
                </c:pt>
                <c:pt idx="242">
                  <c:v>1.1908978730918451E-2</c:v>
                </c:pt>
                <c:pt idx="243">
                  <c:v>1.1511609553085611E-2</c:v>
                </c:pt>
                <c:pt idx="244">
                  <c:v>1.1109446625900132E-2</c:v>
                </c:pt>
                <c:pt idx="245">
                  <c:v>1.0703118840985792E-2</c:v>
                </c:pt>
                <c:pt idx="246">
                  <c:v>1.0293210915929774E-2</c:v>
                </c:pt>
                <c:pt idx="247">
                  <c:v>9.88026333519193E-3</c:v>
                </c:pt>
                <c:pt idx="248">
                  <c:v>9.4647726115053565E-3</c:v>
                </c:pt>
                <c:pt idx="249">
                  <c:v>9.0471918397491691E-3</c:v>
                </c:pt>
                <c:pt idx="250">
                  <c:v>8.6279315145729729E-3</c:v>
                </c:pt>
                <c:pt idx="251">
                  <c:v>8.2073605829034446E-3</c:v>
                </c:pt>
                <c:pt idx="252">
                  <c:v>7.7858077029124284E-3</c:v>
                </c:pt>
                <c:pt idx="253">
                  <c:v>7.3635626818626121E-3</c:v>
                </c:pt>
                <c:pt idx="254">
                  <c:v>6.9408780665409786E-3</c:v>
                </c:pt>
                <c:pt idx="255">
                  <c:v>6.5179708615668019E-3</c:v>
                </c:pt>
                <c:pt idx="256">
                  <c:v>6.0950243526800008E-3</c:v>
                </c:pt>
                <c:pt idx="257">
                  <c:v>5.6721900141468717E-3</c:v>
                </c:pt>
                <c:pt idx="258">
                  <c:v>5.2495894815193789E-3</c:v>
                </c:pt>
                <c:pt idx="259">
                  <c:v>4.8273165731930745E-3</c:v>
                </c:pt>
                <c:pt idx="260">
                  <c:v>4.4054393463903163E-3</c:v>
                </c:pt>
                <c:pt idx="261">
                  <c:v>3.9840021753615451E-3</c:v>
                </c:pt>
                <c:pt idx="262">
                  <c:v>3.5630278416968753E-3</c:v>
                </c:pt>
                <c:pt idx="263">
                  <c:v>3.1425196286199997E-3</c:v>
                </c:pt>
                <c:pt idx="264">
                  <c:v>2.7224634130285641E-3</c:v>
                </c:pt>
                <c:pt idx="265">
                  <c:v>2.3028297507349804E-3</c:v>
                </c:pt>
                <c:pt idx="266">
                  <c:v>1.8835759519798545E-3</c:v>
                </c:pt>
                <c:pt idx="267">
                  <c:v>1.4646481456219718E-3</c:v>
                </c:pt>
                <c:pt idx="268">
                  <c:v>1.0459833316969203E-3</c:v>
                </c:pt>
                <c:pt idx="269">
                  <c:v>6.2751142302047702E-4</c:v>
                </c:pt>
                <c:pt idx="270">
                  <c:v>2.0915727739168055E-4</c:v>
                </c:pt>
                <c:pt idx="271">
                  <c:v>-2.0915727739168055E-4</c:v>
                </c:pt>
                <c:pt idx="272">
                  <c:v>-6.2751142302047702E-4</c:v>
                </c:pt>
                <c:pt idx="273">
                  <c:v>-1.0459833316969203E-3</c:v>
                </c:pt>
                <c:pt idx="274">
                  <c:v>-1.4646481456221383E-3</c:v>
                </c:pt>
                <c:pt idx="275">
                  <c:v>-1.883575951979688E-3</c:v>
                </c:pt>
                <c:pt idx="276">
                  <c:v>-2.3028297507349804E-3</c:v>
                </c:pt>
                <c:pt idx="277">
                  <c:v>-2.7224634130285641E-3</c:v>
                </c:pt>
                <c:pt idx="278">
                  <c:v>-3.1425196286199997E-3</c:v>
                </c:pt>
                <c:pt idx="279">
                  <c:v>-3.5630278416968753E-3</c:v>
                </c:pt>
                <c:pt idx="280">
                  <c:v>-3.9840021753615451E-3</c:v>
                </c:pt>
                <c:pt idx="281">
                  <c:v>-4.4054393463903163E-3</c:v>
                </c:pt>
                <c:pt idx="282">
                  <c:v>-4.8273165731930745E-3</c:v>
                </c:pt>
                <c:pt idx="283">
                  <c:v>-5.2495894815195454E-3</c:v>
                </c:pt>
                <c:pt idx="284">
                  <c:v>-5.6721900141467052E-3</c:v>
                </c:pt>
                <c:pt idx="285">
                  <c:v>-6.0950243526801673E-3</c:v>
                </c:pt>
                <c:pt idx="286">
                  <c:v>-6.5179708615666354E-3</c:v>
                </c:pt>
                <c:pt idx="287">
                  <c:v>-6.9408780665408121E-3</c:v>
                </c:pt>
                <c:pt idx="288">
                  <c:v>-7.3635626818627786E-3</c:v>
                </c:pt>
                <c:pt idx="289">
                  <c:v>-7.7858077029122619E-3</c:v>
                </c:pt>
                <c:pt idx="290">
                  <c:v>-8.2073605829036111E-3</c:v>
                </c:pt>
                <c:pt idx="291">
                  <c:v>-8.6279315145728064E-3</c:v>
                </c:pt>
                <c:pt idx="292">
                  <c:v>-9.0471918397493356E-3</c:v>
                </c:pt>
                <c:pt idx="293">
                  <c:v>-9.4647726115053565E-3</c:v>
                </c:pt>
                <c:pt idx="294">
                  <c:v>-9.88026333519193E-3</c:v>
                </c:pt>
                <c:pt idx="295">
                  <c:v>-1.0293210915929774E-2</c:v>
                </c:pt>
                <c:pt idx="296">
                  <c:v>-1.0703118840985792E-2</c:v>
                </c:pt>
                <c:pt idx="297">
                  <c:v>-1.1109446625899966E-2</c:v>
                </c:pt>
                <c:pt idx="298">
                  <c:v>-1.1511609553085778E-2</c:v>
                </c:pt>
                <c:pt idx="299">
                  <c:v>-1.1908978730918285E-2</c:v>
                </c:pt>
                <c:pt idx="300">
                  <c:v>-1.2300881499951177E-2</c:v>
                </c:pt>
                <c:pt idx="301">
                  <c:v>-1.2686602210811193E-2</c:v>
                </c:pt>
                <c:pt idx="302">
                  <c:v>-1.3065383395554298E-2</c:v>
                </c:pt>
                <c:pt idx="303">
                  <c:v>-1.3436427350704216E-2</c:v>
                </c:pt>
                <c:pt idx="304">
                  <c:v>-1.379889814596047E-2</c:v>
                </c:pt>
                <c:pt idx="305">
                  <c:v>-1.4151924067624999E-2</c:v>
                </c:pt>
                <c:pt idx="306">
                  <c:v>-1.4494600500232685E-2</c:v>
                </c:pt>
                <c:pt idx="307">
                  <c:v>-1.4825993243807067E-2</c:v>
                </c:pt>
                <c:pt idx="308">
                  <c:v>-1.5145142257621313E-2</c:v>
                </c:pt>
                <c:pt idx="309">
                  <c:v>-1.5451065814604786E-2</c:v>
                </c:pt>
                <c:pt idx="310">
                  <c:v>-1.5742765043597701E-2</c:v>
                </c:pt>
                <c:pt idx="311">
                  <c:v>-1.6019228829801502E-2</c:v>
                </c:pt>
                <c:pt idx="312">
                  <c:v>-1.6279439037173549E-2</c:v>
                </c:pt>
                <c:pt idx="313">
                  <c:v>-1.6522376010252859E-2</c:v>
                </c:pt>
                <c:pt idx="314">
                  <c:v>-1.6747024307357111E-2</c:v>
                </c:pt>
                <c:pt idx="315">
                  <c:v>-1.6952378612163949E-2</c:v>
                </c:pt>
                <c:pt idx="316">
                  <c:v>-1.7137449766839064E-2</c:v>
                </c:pt>
                <c:pt idx="317">
                  <c:v>-1.7301270866901558E-2</c:v>
                </c:pt>
                <c:pt idx="318">
                  <c:v>-1.7442903356329115E-2</c:v>
                </c:pt>
                <c:pt idx="319">
                  <c:v>-1.7561443060774923E-2</c:v>
                </c:pt>
                <c:pt idx="320">
                  <c:v>-1.7656026097463667E-2</c:v>
                </c:pt>
                <c:pt idx="321">
                  <c:v>-1.7725834602132617E-2</c:v>
                </c:pt>
                <c:pt idx="322">
                  <c:v>-1.7770102216362632E-2</c:v>
                </c:pt>
                <c:pt idx="323">
                  <c:v>-1.7788119282668768E-2</c:v>
                </c:pt>
                <c:pt idx="324">
                  <c:v>-1.777923769959644E-2</c:v>
                </c:pt>
                <c:pt idx="325">
                  <c:v>-1.7742875394831881E-2</c:v>
                </c:pt>
                <c:pt idx="326">
                  <c:v>-1.7678520380524809E-2</c:v>
                </c:pt>
                <c:pt idx="327">
                  <c:v>-1.7585734361817901E-2</c:v>
                </c:pt>
                <c:pt idx="328">
                  <c:v>-1.7464155876425386E-2</c:v>
                </c:pt>
                <c:pt idx="329">
                  <c:v>-1.7313502950132703E-2</c:v>
                </c:pt>
                <c:pt idx="330">
                  <c:v>-1.713357525993113E-2</c:v>
                </c:pt>
                <c:pt idx="331">
                  <c:v>-1.6924255803043076E-2</c:v>
                </c:pt>
                <c:pt idx="332">
                  <c:v>-1.6685512076312664E-2</c:v>
                </c:pt>
                <c:pt idx="333">
                  <c:v>-1.6417396775976437E-2</c:v>
                </c:pt>
                <c:pt idx="334">
                  <c:v>-1.6120048032915377E-2</c:v>
                </c:pt>
                <c:pt idx="335">
                  <c:v>-1.5793689202722755E-2</c:v>
                </c:pt>
                <c:pt idx="336">
                  <c:v>-1.5438628233591142E-2</c:v>
                </c:pt>
                <c:pt idx="337">
                  <c:v>-1.5055256637824053E-2</c:v>
                </c:pt>
                <c:pt idx="338">
                  <c:v>-1.464404809494043E-2</c:v>
                </c:pt>
                <c:pt idx="339">
                  <c:v>-1.4205556715775072E-2</c:v>
                </c:pt>
                <c:pt idx="340">
                  <c:v>-1.3740414997726061E-2</c:v>
                </c:pt>
                <c:pt idx="341">
                  <c:v>-1.3249331501524943E-2</c:v>
                </c:pt>
                <c:pt idx="342">
                  <c:v>-1.2733088279490247E-2</c:v>
                </c:pt>
                <c:pt idx="343">
                  <c:v>-1.219253808445353E-2</c:v>
                </c:pt>
                <c:pt idx="344">
                  <c:v>-1.1628601387291146E-2</c:v>
                </c:pt>
                <c:pt idx="345">
                  <c:v>-1.1042263229475983E-2</c:v>
                </c:pt>
                <c:pt idx="346">
                  <c:v>-1.0434569935280226E-2</c:v>
                </c:pt>
                <c:pt idx="347">
                  <c:v>-9.8066257062791942E-3</c:v>
                </c:pt>
                <c:pt idx="348">
                  <c:v>-9.1595891187471502E-3</c:v>
                </c:pt>
                <c:pt idx="349">
                  <c:v>-8.4946695423523781E-3</c:v>
                </c:pt>
                <c:pt idx="350">
                  <c:v>-7.8131234964470275E-3</c:v>
                </c:pt>
                <c:pt idx="351">
                  <c:v>-7.1162509580692604E-3</c:v>
                </c:pt>
                <c:pt idx="352">
                  <c:v>-6.4053916337469888E-3</c:v>
                </c:pt>
                <c:pt idx="353">
                  <c:v>-5.681921205223304E-3</c:v>
                </c:pt>
                <c:pt idx="354">
                  <c:v>-4.9472475573595917E-3</c:v>
                </c:pt>
                <c:pt idx="355">
                  <c:v>-4.2028069948084092E-3</c:v>
                </c:pt>
                <c:pt idx="356">
                  <c:v>-3.4500604524612477E-3</c:v>
                </c:pt>
                <c:pt idx="357">
                  <c:v>-2.6904897033415351E-3</c:v>
                </c:pt>
                <c:pt idx="358">
                  <c:v>-1.9255935663700084E-3</c:v>
                </c:pt>
                <c:pt idx="359">
                  <c:v>-1.1568841154360309E-3</c:v>
                </c:pt>
                <c:pt idx="360">
                  <c:v>-3.8588289035546404E-4</c:v>
                </c:pt>
              </c:numCache>
            </c:numRef>
          </c:yVal>
          <c:smooth val="1"/>
          <c:extLst>
            <c:ext xmlns:c16="http://schemas.microsoft.com/office/drawing/2014/chart" uri="{C3380CC4-5D6E-409C-BE32-E72D297353CC}">
              <c16:uniqueId val="{00000001-A617-437D-BFD1-EF71A6A79A1D}"/>
            </c:ext>
          </c:extLst>
        </c:ser>
        <c:ser>
          <c:idx val="3"/>
          <c:order val="3"/>
          <c:tx>
            <c:v>8000</c:v>
          </c:tx>
          <c:spPr>
            <a:ln w="19050" cap="rnd">
              <a:solidFill>
                <a:schemeClr val="accent4"/>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(Inlet)'!$J$2:$J$362</c:f>
              <c:numCache>
                <c:formatCode>0.00E+00</c:formatCode>
                <c:ptCount val="361"/>
                <c:pt idx="0">
                  <c:v>0</c:v>
                </c:pt>
                <c:pt idx="1">
                  <c:v>7.7176578071092808E-4</c:v>
                </c:pt>
                <c:pt idx="2">
                  <c:v>2.3137682308720618E-3</c:v>
                </c:pt>
                <c:pt idx="3">
                  <c:v>3.8511871327400167E-3</c:v>
                </c:pt>
                <c:pt idx="4">
                  <c:v>5.3809794066830702E-3</c:v>
                </c:pt>
                <c:pt idx="5">
                  <c:v>6.9001209049224955E-3</c:v>
                </c:pt>
                <c:pt idx="6">
                  <c:v>8.4056139896168183E-3</c:v>
                </c:pt>
                <c:pt idx="7">
                  <c:v>9.8944951147191835E-3</c:v>
                </c:pt>
                <c:pt idx="8">
                  <c:v>1.1363842410446608E-2</c:v>
                </c:pt>
                <c:pt idx="9">
                  <c:v>1.2810783267493978E-2</c:v>
                </c:pt>
                <c:pt idx="10">
                  <c:v>1.4232501916138521E-2</c:v>
                </c:pt>
                <c:pt idx="11">
                  <c:v>1.5626246992894055E-2</c:v>
                </c:pt>
                <c:pt idx="12">
                  <c:v>1.6989339084704756E-2</c:v>
                </c:pt>
                <c:pt idx="13">
                  <c:v>1.83191782374943E-2</c:v>
                </c:pt>
                <c:pt idx="14">
                  <c:v>1.9613251412558388E-2</c:v>
                </c:pt>
                <c:pt idx="15">
                  <c:v>2.0869139870560452E-2</c:v>
                </c:pt>
                <c:pt idx="16">
                  <c:v>2.2084526458951967E-2</c:v>
                </c:pt>
                <c:pt idx="17">
                  <c:v>2.3257202774582292E-2</c:v>
                </c:pt>
                <c:pt idx="18">
                  <c:v>2.4385076168907061E-2</c:v>
                </c:pt>
                <c:pt idx="19">
                  <c:v>2.5466176558980494E-2</c:v>
                </c:pt>
                <c:pt idx="20">
                  <c:v>2.6498663003049885E-2</c:v>
                </c:pt>
                <c:pt idx="21">
                  <c:v>2.7480829995452122E-2</c:v>
                </c:pt>
                <c:pt idx="22">
                  <c:v>2.8411113431550145E-2</c:v>
                </c:pt>
                <c:pt idx="23">
                  <c:v>2.9288096189880861E-2</c:v>
                </c:pt>
                <c:pt idx="24">
                  <c:v>3.0110513275648107E-2</c:v>
                </c:pt>
                <c:pt idx="25">
                  <c:v>3.0877256467182285E-2</c:v>
                </c:pt>
                <c:pt idx="26">
                  <c:v>3.158737840544551E-2</c:v>
                </c:pt>
                <c:pt idx="27">
                  <c:v>3.2240096065830753E-2</c:v>
                </c:pt>
                <c:pt idx="28">
                  <c:v>3.2834793551952873E-2</c:v>
                </c:pt>
                <c:pt idx="29">
                  <c:v>3.3371024152625328E-2</c:v>
                </c:pt>
                <c:pt idx="30">
                  <c:v>3.3848511606086151E-2</c:v>
                </c:pt>
                <c:pt idx="31">
                  <c:v>3.4267150519862261E-2</c:v>
                </c:pt>
                <c:pt idx="32">
                  <c:v>3.4627005900265406E-2</c:v>
                </c:pt>
                <c:pt idx="33">
                  <c:v>3.4928311752850771E-2</c:v>
                </c:pt>
                <c:pt idx="34">
                  <c:v>3.5171468723635801E-2</c:v>
                </c:pt>
                <c:pt idx="35">
                  <c:v>3.5357040761049618E-2</c:v>
                </c:pt>
                <c:pt idx="36">
                  <c:v>3.5485750789663761E-2</c:v>
                </c:pt>
                <c:pt idx="37">
                  <c:v>3.5558475399192879E-2</c:v>
                </c:pt>
                <c:pt idx="38">
                  <c:v>3.5576238565337537E-2</c:v>
                </c:pt>
                <c:pt idx="39">
                  <c:v>3.5540204432725264E-2</c:v>
                </c:pt>
                <c:pt idx="40">
                  <c:v>3.5451669204265235E-2</c:v>
                </c:pt>
                <c:pt idx="41">
                  <c:v>3.5312052194927335E-2</c:v>
                </c:pt>
                <c:pt idx="42">
                  <c:v>3.5122886121549846E-2</c:v>
                </c:pt>
                <c:pt idx="43">
                  <c:v>3.4885806712658229E-2</c:v>
                </c:pt>
                <c:pt idx="44">
                  <c:v>3.4602541733803116E-2</c:v>
                </c:pt>
                <c:pt idx="45">
                  <c:v>3.4274899533678127E-2</c:v>
                </c:pt>
                <c:pt idx="46">
                  <c:v>3.3904757224327897E-2</c:v>
                </c:pt>
                <c:pt idx="47">
                  <c:v>3.3494048614714222E-2</c:v>
                </c:pt>
                <c:pt idx="48">
                  <c:v>3.3044752020505719E-2</c:v>
                </c:pt>
                <c:pt idx="49">
                  <c:v>3.2558878074347097E-2</c:v>
                </c:pt>
                <c:pt idx="50">
                  <c:v>3.2038457659603004E-2</c:v>
                </c:pt>
                <c:pt idx="51">
                  <c:v>3.1485530087195401E-2</c:v>
                </c:pt>
                <c:pt idx="52">
                  <c:v>3.0902131629209573E-2</c:v>
                </c:pt>
                <c:pt idx="53">
                  <c:v>3.0290284515242627E-2</c:v>
                </c:pt>
                <c:pt idx="54">
                  <c:v>2.9651986487614135E-2</c:v>
                </c:pt>
                <c:pt idx="55">
                  <c:v>2.898920100046537E-2</c:v>
                </c:pt>
                <c:pt idx="56">
                  <c:v>2.8303848135249998E-2</c:v>
                </c:pt>
                <c:pt idx="57">
                  <c:v>2.759779629192094E-2</c:v>
                </c:pt>
                <c:pt idx="58">
                  <c:v>2.6872854701408433E-2</c:v>
                </c:pt>
                <c:pt idx="59">
                  <c:v>2.6130766791108595E-2</c:v>
                </c:pt>
                <c:pt idx="60">
                  <c:v>2.5373204421622386E-2</c:v>
                </c:pt>
                <c:pt idx="61">
                  <c:v>2.4601762999902355E-2</c:v>
                </c:pt>
                <c:pt idx="62">
                  <c:v>2.381795746183657E-2</c:v>
                </c:pt>
                <c:pt idx="63">
                  <c:v>2.3023219106171555E-2</c:v>
                </c:pt>
                <c:pt idx="64">
                  <c:v>2.2218893251799932E-2</c:v>
                </c:pt>
                <c:pt idx="65">
                  <c:v>2.1406237681971585E-2</c:v>
                </c:pt>
                <c:pt idx="66">
                  <c:v>2.0586421831859547E-2</c:v>
                </c:pt>
                <c:pt idx="67">
                  <c:v>1.976052667038386E-2</c:v>
                </c:pt>
                <c:pt idx="68">
                  <c:v>1.8929545223010713E-2</c:v>
                </c:pt>
                <c:pt idx="69">
                  <c:v>1.8094383679498671E-2</c:v>
                </c:pt>
                <c:pt idx="70">
                  <c:v>1.7255863029145613E-2</c:v>
                </c:pt>
                <c:pt idx="71">
                  <c:v>1.6414721165807222E-2</c:v>
                </c:pt>
                <c:pt idx="72">
                  <c:v>1.5571615405824524E-2</c:v>
                </c:pt>
                <c:pt idx="73">
                  <c:v>1.4727125363725557E-2</c:v>
                </c:pt>
                <c:pt idx="74">
                  <c:v>1.3881756133081624E-2</c:v>
                </c:pt>
                <c:pt idx="75">
                  <c:v>1.3035941723133271E-2</c:v>
                </c:pt>
                <c:pt idx="76">
                  <c:v>1.2190048705360335E-2</c:v>
                </c:pt>
                <c:pt idx="77">
                  <c:v>1.134438002829341E-2</c:v>
                </c:pt>
                <c:pt idx="78">
                  <c:v>1.0499178963039091E-2</c:v>
                </c:pt>
                <c:pt idx="79">
                  <c:v>9.654633146386149E-3</c:v>
                </c:pt>
                <c:pt idx="80">
                  <c:v>8.8108786927806326E-3</c:v>
                </c:pt>
                <c:pt idx="81">
                  <c:v>7.9680043507230902E-3</c:v>
                </c:pt>
                <c:pt idx="82">
                  <c:v>7.1260556833937505E-3</c:v>
                </c:pt>
                <c:pt idx="83">
                  <c:v>6.2850392572399993E-3</c:v>
                </c:pt>
                <c:pt idx="84">
                  <c:v>5.4449268260571282E-3</c:v>
                </c:pt>
                <c:pt idx="85">
                  <c:v>4.6056595014699608E-3</c:v>
                </c:pt>
                <c:pt idx="86">
                  <c:v>3.7671519039593759E-3</c:v>
                </c:pt>
                <c:pt idx="87">
                  <c:v>2.9292962912442766E-3</c:v>
                </c:pt>
                <c:pt idx="88">
                  <c:v>2.0919666633938405E-3</c:v>
                </c:pt>
                <c:pt idx="89">
                  <c:v>1.255022846040954E-3</c:v>
                </c:pt>
                <c:pt idx="90">
                  <c:v>4.183145547833611E-4</c:v>
                </c:pt>
                <c:pt idx="91">
                  <c:v>-4.183145547833611E-4</c:v>
                </c:pt>
                <c:pt idx="92">
                  <c:v>-1.255022846040954E-3</c:v>
                </c:pt>
                <c:pt idx="93">
                  <c:v>-2.0919666633938405E-3</c:v>
                </c:pt>
                <c:pt idx="94">
                  <c:v>-2.9292962912439435E-3</c:v>
                </c:pt>
                <c:pt idx="95">
                  <c:v>-3.767151903959709E-3</c:v>
                </c:pt>
                <c:pt idx="96">
                  <c:v>-4.6056595014699608E-3</c:v>
                </c:pt>
                <c:pt idx="97">
                  <c:v>-5.4449268260571282E-3</c:v>
                </c:pt>
                <c:pt idx="98">
                  <c:v>-6.2850392572399993E-3</c:v>
                </c:pt>
                <c:pt idx="99">
                  <c:v>-7.1260556833937505E-3</c:v>
                </c:pt>
                <c:pt idx="100">
                  <c:v>-7.9680043507230902E-3</c:v>
                </c:pt>
                <c:pt idx="101">
                  <c:v>-8.8108786927806326E-3</c:v>
                </c:pt>
                <c:pt idx="102">
                  <c:v>-9.654633146386149E-3</c:v>
                </c:pt>
                <c:pt idx="103">
                  <c:v>-1.0499178963038758E-2</c:v>
                </c:pt>
                <c:pt idx="104">
                  <c:v>-1.1344380028293743E-2</c:v>
                </c:pt>
                <c:pt idx="105">
                  <c:v>-1.2190048705360002E-2</c:v>
                </c:pt>
                <c:pt idx="106">
                  <c:v>-1.3035941723133604E-2</c:v>
                </c:pt>
                <c:pt idx="107">
                  <c:v>-1.3881756133081957E-2</c:v>
                </c:pt>
                <c:pt idx="108">
                  <c:v>-1.4727125363725224E-2</c:v>
                </c:pt>
                <c:pt idx="109">
                  <c:v>-1.5571615405824857E-2</c:v>
                </c:pt>
                <c:pt idx="110">
                  <c:v>-1.6414721165806889E-2</c:v>
                </c:pt>
                <c:pt idx="111">
                  <c:v>-1.7255863029145946E-2</c:v>
                </c:pt>
                <c:pt idx="112">
                  <c:v>-1.8094383679498338E-2</c:v>
                </c:pt>
                <c:pt idx="113">
                  <c:v>-1.8929545223010713E-2</c:v>
                </c:pt>
                <c:pt idx="114">
                  <c:v>-1.976052667038386E-2</c:v>
                </c:pt>
                <c:pt idx="115">
                  <c:v>-2.0586421831859547E-2</c:v>
                </c:pt>
                <c:pt idx="116">
                  <c:v>-2.1406237681971585E-2</c:v>
                </c:pt>
                <c:pt idx="117">
                  <c:v>-2.2218893251800265E-2</c:v>
                </c:pt>
                <c:pt idx="118">
                  <c:v>-2.3023219106171222E-2</c:v>
                </c:pt>
                <c:pt idx="119">
                  <c:v>-2.3817957461836903E-2</c:v>
                </c:pt>
                <c:pt idx="120">
                  <c:v>-2.4601762999902688E-2</c:v>
                </c:pt>
                <c:pt idx="121">
                  <c:v>-2.537320442162172E-2</c:v>
                </c:pt>
                <c:pt idx="122">
                  <c:v>-2.6130766791108928E-2</c:v>
                </c:pt>
                <c:pt idx="123">
                  <c:v>-2.68728547014081E-2</c:v>
                </c:pt>
                <c:pt idx="124">
                  <c:v>-2.7597796291921273E-2</c:v>
                </c:pt>
                <c:pt idx="125">
                  <c:v>-2.8303848135249332E-2</c:v>
                </c:pt>
                <c:pt idx="126">
                  <c:v>-2.8989201000465703E-2</c:v>
                </c:pt>
                <c:pt idx="127">
                  <c:v>-2.9651986487614634E-2</c:v>
                </c:pt>
                <c:pt idx="128">
                  <c:v>-3.0290284515242127E-2</c:v>
                </c:pt>
                <c:pt idx="129">
                  <c:v>-3.0902131629210072E-2</c:v>
                </c:pt>
                <c:pt idx="130">
                  <c:v>-3.1485530087194902E-2</c:v>
                </c:pt>
                <c:pt idx="131">
                  <c:v>-3.2038457659603503E-2</c:v>
                </c:pt>
                <c:pt idx="132">
                  <c:v>-3.2558878074346431E-2</c:v>
                </c:pt>
                <c:pt idx="133">
                  <c:v>-3.3044752020506052E-2</c:v>
                </c:pt>
                <c:pt idx="134">
                  <c:v>-3.3494048614713889E-2</c:v>
                </c:pt>
                <c:pt idx="135">
                  <c:v>-3.3904757224328397E-2</c:v>
                </c:pt>
                <c:pt idx="136">
                  <c:v>-3.4274899533677461E-2</c:v>
                </c:pt>
                <c:pt idx="137">
                  <c:v>-3.4602541733803449E-2</c:v>
                </c:pt>
                <c:pt idx="138">
                  <c:v>-3.4885806712658562E-2</c:v>
                </c:pt>
                <c:pt idx="139">
                  <c:v>-3.5122886121549513E-2</c:v>
                </c:pt>
                <c:pt idx="140">
                  <c:v>-3.5312052194927834E-2</c:v>
                </c:pt>
                <c:pt idx="141">
                  <c:v>-3.5451669204264735E-2</c:v>
                </c:pt>
                <c:pt idx="142">
                  <c:v>-3.5540204432726097E-2</c:v>
                </c:pt>
                <c:pt idx="143">
                  <c:v>-3.5576238565336371E-2</c:v>
                </c:pt>
                <c:pt idx="144">
                  <c:v>-3.5558475399193379E-2</c:v>
                </c:pt>
                <c:pt idx="145">
                  <c:v>-3.5485750789663428E-2</c:v>
                </c:pt>
                <c:pt idx="146">
                  <c:v>-3.5357040761049785E-2</c:v>
                </c:pt>
                <c:pt idx="147">
                  <c:v>-3.5171468723636301E-2</c:v>
                </c:pt>
                <c:pt idx="148">
                  <c:v>-3.4928311752850272E-2</c:v>
                </c:pt>
                <c:pt idx="149">
                  <c:v>-3.4627005900265906E-2</c:v>
                </c:pt>
                <c:pt idx="150">
                  <c:v>-3.4267150519861761E-2</c:v>
                </c:pt>
                <c:pt idx="151">
                  <c:v>-3.3848511606086401E-2</c:v>
                </c:pt>
                <c:pt idx="152">
                  <c:v>-3.3371024152624829E-2</c:v>
                </c:pt>
                <c:pt idx="153">
                  <c:v>-3.2834793551953373E-2</c:v>
                </c:pt>
                <c:pt idx="154">
                  <c:v>-3.2240096065830254E-2</c:v>
                </c:pt>
                <c:pt idx="155">
                  <c:v>-3.1587378405445843E-2</c:v>
                </c:pt>
                <c:pt idx="156">
                  <c:v>-3.0877256467182534E-2</c:v>
                </c:pt>
                <c:pt idx="157">
                  <c:v>-3.0110513275647774E-2</c:v>
                </c:pt>
                <c:pt idx="158">
                  <c:v>-2.9288096189881194E-2</c:v>
                </c:pt>
                <c:pt idx="159">
                  <c:v>-2.8411113431549812E-2</c:v>
                </c:pt>
                <c:pt idx="160">
                  <c:v>-2.748082999545233E-2</c:v>
                </c:pt>
                <c:pt idx="161">
                  <c:v>-2.6498663003049594E-2</c:v>
                </c:pt>
                <c:pt idx="162">
                  <c:v>-2.5466176558980702E-2</c:v>
                </c:pt>
                <c:pt idx="163">
                  <c:v>-2.4385076168906769E-2</c:v>
                </c:pt>
                <c:pt idx="164">
                  <c:v>-2.3257202774582458E-2</c:v>
                </c:pt>
                <c:pt idx="165">
                  <c:v>-2.20845264589523E-2</c:v>
                </c:pt>
                <c:pt idx="166">
                  <c:v>-2.0869139870560223E-2</c:v>
                </c:pt>
                <c:pt idx="167">
                  <c:v>-1.9613251412559159E-2</c:v>
                </c:pt>
                <c:pt idx="168">
                  <c:v>-1.8319178237493322E-2</c:v>
                </c:pt>
                <c:pt idx="169">
                  <c:v>-1.6989339084704975E-2</c:v>
                </c:pt>
                <c:pt idx="170">
                  <c:v>-1.5626246992893941E-2</c:v>
                </c:pt>
                <c:pt idx="171">
                  <c:v>-1.4232501916138521E-2</c:v>
                </c:pt>
                <c:pt idx="172">
                  <c:v>-1.2810783267493978E-2</c:v>
                </c:pt>
                <c:pt idx="173">
                  <c:v>-1.1363842410446608E-2</c:v>
                </c:pt>
                <c:pt idx="174">
                  <c:v>-9.8944951147192876E-3</c:v>
                </c:pt>
                <c:pt idx="175">
                  <c:v>-8.4056139896167142E-3</c:v>
                </c:pt>
                <c:pt idx="176">
                  <c:v>-6.9001209049226048E-3</c:v>
                </c:pt>
                <c:pt idx="177">
                  <c:v>-5.3809794066829609E-3</c:v>
                </c:pt>
                <c:pt idx="178">
                  <c:v>-3.8511871327400167E-3</c:v>
                </c:pt>
                <c:pt idx="179">
                  <c:v>-2.3137682308720618E-3</c:v>
                </c:pt>
                <c:pt idx="180">
                  <c:v>-7.7176578071092808E-4</c:v>
                </c:pt>
                <c:pt idx="181">
                  <c:v>7.7176578071092808E-4</c:v>
                </c:pt>
                <c:pt idx="182">
                  <c:v>2.3137682308720618E-3</c:v>
                </c:pt>
                <c:pt idx="183">
                  <c:v>3.8511871327400167E-3</c:v>
                </c:pt>
                <c:pt idx="184">
                  <c:v>5.3809794066829609E-3</c:v>
                </c:pt>
                <c:pt idx="185">
                  <c:v>6.9001209049226048E-3</c:v>
                </c:pt>
                <c:pt idx="186">
                  <c:v>8.4056139896167142E-3</c:v>
                </c:pt>
                <c:pt idx="187">
                  <c:v>9.8944951147192876E-3</c:v>
                </c:pt>
                <c:pt idx="188">
                  <c:v>1.1363842410446608E-2</c:v>
                </c:pt>
                <c:pt idx="189">
                  <c:v>1.2810783267493978E-2</c:v>
                </c:pt>
                <c:pt idx="190">
                  <c:v>1.4232501916138521E-2</c:v>
                </c:pt>
                <c:pt idx="191">
                  <c:v>1.5626246992893941E-2</c:v>
                </c:pt>
                <c:pt idx="192">
                  <c:v>1.6989339084704975E-2</c:v>
                </c:pt>
                <c:pt idx="193">
                  <c:v>1.8319178237493322E-2</c:v>
                </c:pt>
                <c:pt idx="194">
                  <c:v>1.9613251412559159E-2</c:v>
                </c:pt>
                <c:pt idx="195">
                  <c:v>2.0869139870560223E-2</c:v>
                </c:pt>
                <c:pt idx="196">
                  <c:v>2.20845264589523E-2</c:v>
                </c:pt>
                <c:pt idx="197">
                  <c:v>2.3257202774582458E-2</c:v>
                </c:pt>
                <c:pt idx="198">
                  <c:v>2.4385076168906769E-2</c:v>
                </c:pt>
                <c:pt idx="199">
                  <c:v>2.5466176558980702E-2</c:v>
                </c:pt>
                <c:pt idx="200">
                  <c:v>2.6498663003049594E-2</c:v>
                </c:pt>
                <c:pt idx="201">
                  <c:v>2.748082999545233E-2</c:v>
                </c:pt>
                <c:pt idx="202">
                  <c:v>2.8411113431549812E-2</c:v>
                </c:pt>
                <c:pt idx="203">
                  <c:v>2.9288096189881194E-2</c:v>
                </c:pt>
                <c:pt idx="204">
                  <c:v>3.0110513275647774E-2</c:v>
                </c:pt>
                <c:pt idx="205">
                  <c:v>3.0877256467182534E-2</c:v>
                </c:pt>
                <c:pt idx="206">
                  <c:v>3.1587378405445843E-2</c:v>
                </c:pt>
                <c:pt idx="207">
                  <c:v>3.2240096065830254E-2</c:v>
                </c:pt>
                <c:pt idx="208">
                  <c:v>3.2834793551953373E-2</c:v>
                </c:pt>
                <c:pt idx="209">
                  <c:v>3.3371024152624829E-2</c:v>
                </c:pt>
                <c:pt idx="210">
                  <c:v>3.3848511606086401E-2</c:v>
                </c:pt>
                <c:pt idx="211">
                  <c:v>3.4267150519861761E-2</c:v>
                </c:pt>
                <c:pt idx="212">
                  <c:v>3.4627005900265906E-2</c:v>
                </c:pt>
                <c:pt idx="213">
                  <c:v>3.4928311752850272E-2</c:v>
                </c:pt>
                <c:pt idx="214">
                  <c:v>3.5171468723636301E-2</c:v>
                </c:pt>
                <c:pt idx="215">
                  <c:v>3.5357040761049785E-2</c:v>
                </c:pt>
                <c:pt idx="216">
                  <c:v>3.5485750789663428E-2</c:v>
                </c:pt>
                <c:pt idx="217">
                  <c:v>3.5558475399193379E-2</c:v>
                </c:pt>
                <c:pt idx="218">
                  <c:v>3.5576238565336371E-2</c:v>
                </c:pt>
                <c:pt idx="219">
                  <c:v>3.5540204432726097E-2</c:v>
                </c:pt>
                <c:pt idx="220">
                  <c:v>3.5451669204264735E-2</c:v>
                </c:pt>
                <c:pt idx="221">
                  <c:v>3.5312052194927834E-2</c:v>
                </c:pt>
                <c:pt idx="222">
                  <c:v>3.5122886121549513E-2</c:v>
                </c:pt>
                <c:pt idx="223">
                  <c:v>3.4885806712658562E-2</c:v>
                </c:pt>
                <c:pt idx="224">
                  <c:v>3.4602541733803449E-2</c:v>
                </c:pt>
                <c:pt idx="225">
                  <c:v>3.4274899533677461E-2</c:v>
                </c:pt>
                <c:pt idx="226">
                  <c:v>3.3904757224328397E-2</c:v>
                </c:pt>
                <c:pt idx="227">
                  <c:v>3.3494048614713889E-2</c:v>
                </c:pt>
                <c:pt idx="228">
                  <c:v>3.3044752020506052E-2</c:v>
                </c:pt>
                <c:pt idx="229">
                  <c:v>3.2558878074346431E-2</c:v>
                </c:pt>
                <c:pt idx="230">
                  <c:v>3.2038457659603503E-2</c:v>
                </c:pt>
                <c:pt idx="231">
                  <c:v>3.1485530087194902E-2</c:v>
                </c:pt>
                <c:pt idx="232">
                  <c:v>3.0902131629210072E-2</c:v>
                </c:pt>
                <c:pt idx="233">
                  <c:v>3.0290284515242127E-2</c:v>
                </c:pt>
                <c:pt idx="234">
                  <c:v>2.9651986487614634E-2</c:v>
                </c:pt>
                <c:pt idx="235">
                  <c:v>2.8989201000465703E-2</c:v>
                </c:pt>
                <c:pt idx="236">
                  <c:v>2.8303848135249332E-2</c:v>
                </c:pt>
                <c:pt idx="237">
                  <c:v>2.7597796291921273E-2</c:v>
                </c:pt>
                <c:pt idx="238">
                  <c:v>2.68728547014081E-2</c:v>
                </c:pt>
                <c:pt idx="239">
                  <c:v>2.6130766791108928E-2</c:v>
                </c:pt>
                <c:pt idx="240">
                  <c:v>2.537320442162172E-2</c:v>
                </c:pt>
                <c:pt idx="241">
                  <c:v>2.4601762999902688E-2</c:v>
                </c:pt>
                <c:pt idx="242">
                  <c:v>2.3817957461836903E-2</c:v>
                </c:pt>
                <c:pt idx="243">
                  <c:v>2.3023219106171222E-2</c:v>
                </c:pt>
                <c:pt idx="244">
                  <c:v>2.2218893251800265E-2</c:v>
                </c:pt>
                <c:pt idx="245">
                  <c:v>2.1406237681971585E-2</c:v>
                </c:pt>
                <c:pt idx="246">
                  <c:v>2.0586421831859547E-2</c:v>
                </c:pt>
                <c:pt idx="247">
                  <c:v>1.976052667038386E-2</c:v>
                </c:pt>
                <c:pt idx="248">
                  <c:v>1.8929545223010713E-2</c:v>
                </c:pt>
                <c:pt idx="249">
                  <c:v>1.8094383679498338E-2</c:v>
                </c:pt>
                <c:pt idx="250">
                  <c:v>1.7255863029145946E-2</c:v>
                </c:pt>
                <c:pt idx="251">
                  <c:v>1.6414721165806889E-2</c:v>
                </c:pt>
                <c:pt idx="252">
                  <c:v>1.5571615405824857E-2</c:v>
                </c:pt>
                <c:pt idx="253">
                  <c:v>1.4727125363725224E-2</c:v>
                </c:pt>
                <c:pt idx="254">
                  <c:v>1.3881756133081957E-2</c:v>
                </c:pt>
                <c:pt idx="255">
                  <c:v>1.3035941723133604E-2</c:v>
                </c:pt>
                <c:pt idx="256">
                  <c:v>1.2190048705360002E-2</c:v>
                </c:pt>
                <c:pt idx="257">
                  <c:v>1.1344380028293743E-2</c:v>
                </c:pt>
                <c:pt idx="258">
                  <c:v>1.0499178963038758E-2</c:v>
                </c:pt>
                <c:pt idx="259">
                  <c:v>9.654633146386149E-3</c:v>
                </c:pt>
                <c:pt idx="260">
                  <c:v>8.8108786927806326E-3</c:v>
                </c:pt>
                <c:pt idx="261">
                  <c:v>7.9680043507230902E-3</c:v>
                </c:pt>
                <c:pt idx="262">
                  <c:v>7.1260556833937505E-3</c:v>
                </c:pt>
                <c:pt idx="263">
                  <c:v>6.2850392572399993E-3</c:v>
                </c:pt>
                <c:pt idx="264">
                  <c:v>5.4449268260571282E-3</c:v>
                </c:pt>
                <c:pt idx="265">
                  <c:v>4.6056595014699608E-3</c:v>
                </c:pt>
                <c:pt idx="266">
                  <c:v>3.767151903959709E-3</c:v>
                </c:pt>
                <c:pt idx="267">
                  <c:v>2.9292962912439435E-3</c:v>
                </c:pt>
                <c:pt idx="268">
                  <c:v>2.0919666633938405E-3</c:v>
                </c:pt>
                <c:pt idx="269">
                  <c:v>1.255022846040954E-3</c:v>
                </c:pt>
                <c:pt idx="270">
                  <c:v>4.183145547833611E-4</c:v>
                </c:pt>
                <c:pt idx="271">
                  <c:v>-4.183145547833611E-4</c:v>
                </c:pt>
                <c:pt idx="272">
                  <c:v>-1.255022846040954E-3</c:v>
                </c:pt>
                <c:pt idx="273">
                  <c:v>-2.0919666633938405E-3</c:v>
                </c:pt>
                <c:pt idx="274">
                  <c:v>-2.9292962912442766E-3</c:v>
                </c:pt>
                <c:pt idx="275">
                  <c:v>-3.7671519039593759E-3</c:v>
                </c:pt>
                <c:pt idx="276">
                  <c:v>-4.6056595014699608E-3</c:v>
                </c:pt>
                <c:pt idx="277">
                  <c:v>-5.4449268260571282E-3</c:v>
                </c:pt>
                <c:pt idx="278">
                  <c:v>-6.2850392572399993E-3</c:v>
                </c:pt>
                <c:pt idx="279">
                  <c:v>-7.1260556833937505E-3</c:v>
                </c:pt>
                <c:pt idx="280">
                  <c:v>-7.9680043507230902E-3</c:v>
                </c:pt>
                <c:pt idx="281">
                  <c:v>-8.8108786927806326E-3</c:v>
                </c:pt>
                <c:pt idx="282">
                  <c:v>-9.654633146386149E-3</c:v>
                </c:pt>
                <c:pt idx="283">
                  <c:v>-1.0499178963039091E-2</c:v>
                </c:pt>
                <c:pt idx="284">
                  <c:v>-1.134438002829341E-2</c:v>
                </c:pt>
                <c:pt idx="285">
                  <c:v>-1.2190048705360335E-2</c:v>
                </c:pt>
                <c:pt idx="286">
                  <c:v>-1.3035941723133271E-2</c:v>
                </c:pt>
                <c:pt idx="287">
                  <c:v>-1.3881756133081624E-2</c:v>
                </c:pt>
                <c:pt idx="288">
                  <c:v>-1.4727125363725557E-2</c:v>
                </c:pt>
                <c:pt idx="289">
                  <c:v>-1.5571615405824524E-2</c:v>
                </c:pt>
                <c:pt idx="290">
                  <c:v>-1.6414721165807222E-2</c:v>
                </c:pt>
                <c:pt idx="291">
                  <c:v>-1.7255863029145613E-2</c:v>
                </c:pt>
                <c:pt idx="292">
                  <c:v>-1.8094383679498671E-2</c:v>
                </c:pt>
                <c:pt idx="293">
                  <c:v>-1.8929545223010713E-2</c:v>
                </c:pt>
                <c:pt idx="294">
                  <c:v>-1.976052667038386E-2</c:v>
                </c:pt>
                <c:pt idx="295">
                  <c:v>-2.0586421831859547E-2</c:v>
                </c:pt>
                <c:pt idx="296">
                  <c:v>-2.1406237681971585E-2</c:v>
                </c:pt>
                <c:pt idx="297">
                  <c:v>-2.2218893251799932E-2</c:v>
                </c:pt>
                <c:pt idx="298">
                  <c:v>-2.3023219106171555E-2</c:v>
                </c:pt>
                <c:pt idx="299">
                  <c:v>-2.381795746183657E-2</c:v>
                </c:pt>
                <c:pt idx="300">
                  <c:v>-2.4601762999902355E-2</c:v>
                </c:pt>
                <c:pt idx="301">
                  <c:v>-2.5373204421622386E-2</c:v>
                </c:pt>
                <c:pt idx="302">
                  <c:v>-2.6130766791108595E-2</c:v>
                </c:pt>
                <c:pt idx="303">
                  <c:v>-2.6872854701408433E-2</c:v>
                </c:pt>
                <c:pt idx="304">
                  <c:v>-2.759779629192094E-2</c:v>
                </c:pt>
                <c:pt idx="305">
                  <c:v>-2.8303848135249998E-2</c:v>
                </c:pt>
                <c:pt idx="306">
                  <c:v>-2.898920100046537E-2</c:v>
                </c:pt>
                <c:pt idx="307">
                  <c:v>-2.9651986487614135E-2</c:v>
                </c:pt>
                <c:pt idx="308">
                  <c:v>-3.0290284515242627E-2</c:v>
                </c:pt>
                <c:pt idx="309">
                  <c:v>-3.0902131629209573E-2</c:v>
                </c:pt>
                <c:pt idx="310">
                  <c:v>-3.1485530087195401E-2</c:v>
                </c:pt>
                <c:pt idx="311">
                  <c:v>-3.2038457659603004E-2</c:v>
                </c:pt>
                <c:pt idx="312">
                  <c:v>-3.2558878074347097E-2</c:v>
                </c:pt>
                <c:pt idx="313">
                  <c:v>-3.3044752020505719E-2</c:v>
                </c:pt>
                <c:pt idx="314">
                  <c:v>-3.3494048614714222E-2</c:v>
                </c:pt>
                <c:pt idx="315">
                  <c:v>-3.3904757224327897E-2</c:v>
                </c:pt>
                <c:pt idx="316">
                  <c:v>-3.4274899533678127E-2</c:v>
                </c:pt>
                <c:pt idx="317">
                  <c:v>-3.4602541733803116E-2</c:v>
                </c:pt>
                <c:pt idx="318">
                  <c:v>-3.4885806712658229E-2</c:v>
                </c:pt>
                <c:pt idx="319">
                  <c:v>-3.5122886121549846E-2</c:v>
                </c:pt>
                <c:pt idx="320">
                  <c:v>-3.5312052194927335E-2</c:v>
                </c:pt>
                <c:pt idx="321">
                  <c:v>-3.5451669204265235E-2</c:v>
                </c:pt>
                <c:pt idx="322">
                  <c:v>-3.5540204432725264E-2</c:v>
                </c:pt>
                <c:pt idx="323">
                  <c:v>-3.5576238565337537E-2</c:v>
                </c:pt>
                <c:pt idx="324">
                  <c:v>-3.5558475399192879E-2</c:v>
                </c:pt>
                <c:pt idx="325">
                  <c:v>-3.5485750789663761E-2</c:v>
                </c:pt>
                <c:pt idx="326">
                  <c:v>-3.5357040761049618E-2</c:v>
                </c:pt>
                <c:pt idx="327">
                  <c:v>-3.5171468723635801E-2</c:v>
                </c:pt>
                <c:pt idx="328">
                  <c:v>-3.4928311752850771E-2</c:v>
                </c:pt>
                <c:pt idx="329">
                  <c:v>-3.4627005900265406E-2</c:v>
                </c:pt>
                <c:pt idx="330">
                  <c:v>-3.4267150519862261E-2</c:v>
                </c:pt>
                <c:pt idx="331">
                  <c:v>-3.3848511606086151E-2</c:v>
                </c:pt>
                <c:pt idx="332">
                  <c:v>-3.3371024152625328E-2</c:v>
                </c:pt>
                <c:pt idx="333">
                  <c:v>-3.2834793551952873E-2</c:v>
                </c:pt>
                <c:pt idx="334">
                  <c:v>-3.2240096065830753E-2</c:v>
                </c:pt>
                <c:pt idx="335">
                  <c:v>-3.158737840544551E-2</c:v>
                </c:pt>
                <c:pt idx="336">
                  <c:v>-3.0877256467182285E-2</c:v>
                </c:pt>
                <c:pt idx="337">
                  <c:v>-3.0110513275648107E-2</c:v>
                </c:pt>
                <c:pt idx="338">
                  <c:v>-2.9288096189880861E-2</c:v>
                </c:pt>
                <c:pt idx="339">
                  <c:v>-2.8411113431550145E-2</c:v>
                </c:pt>
                <c:pt idx="340">
                  <c:v>-2.7480829995452122E-2</c:v>
                </c:pt>
                <c:pt idx="341">
                  <c:v>-2.6498663003049885E-2</c:v>
                </c:pt>
                <c:pt idx="342">
                  <c:v>-2.5466176558980494E-2</c:v>
                </c:pt>
                <c:pt idx="343">
                  <c:v>-2.4385076168907061E-2</c:v>
                </c:pt>
                <c:pt idx="344">
                  <c:v>-2.3257202774582292E-2</c:v>
                </c:pt>
                <c:pt idx="345">
                  <c:v>-2.2084526458951967E-2</c:v>
                </c:pt>
                <c:pt idx="346">
                  <c:v>-2.0869139870560452E-2</c:v>
                </c:pt>
                <c:pt idx="347">
                  <c:v>-1.9613251412558388E-2</c:v>
                </c:pt>
                <c:pt idx="348">
                  <c:v>-1.83191782374943E-2</c:v>
                </c:pt>
                <c:pt idx="349">
                  <c:v>-1.6989339084704756E-2</c:v>
                </c:pt>
                <c:pt idx="350">
                  <c:v>-1.5626246992894055E-2</c:v>
                </c:pt>
                <c:pt idx="351">
                  <c:v>-1.4232501916138521E-2</c:v>
                </c:pt>
                <c:pt idx="352">
                  <c:v>-1.2810783267493978E-2</c:v>
                </c:pt>
                <c:pt idx="353">
                  <c:v>-1.1363842410446608E-2</c:v>
                </c:pt>
                <c:pt idx="354">
                  <c:v>-9.8944951147191835E-3</c:v>
                </c:pt>
                <c:pt idx="355">
                  <c:v>-8.4056139896168183E-3</c:v>
                </c:pt>
                <c:pt idx="356">
                  <c:v>-6.9001209049224955E-3</c:v>
                </c:pt>
                <c:pt idx="357">
                  <c:v>-5.3809794066830702E-3</c:v>
                </c:pt>
                <c:pt idx="358">
                  <c:v>-3.8511871327400167E-3</c:v>
                </c:pt>
                <c:pt idx="359">
                  <c:v>-2.3137682308720618E-3</c:v>
                </c:pt>
                <c:pt idx="360">
                  <c:v>-7.7176578071092808E-4</c:v>
                </c:pt>
              </c:numCache>
            </c:numRef>
          </c:yVal>
          <c:smooth val="1"/>
          <c:extLst>
            <c:ext xmlns:c16="http://schemas.microsoft.com/office/drawing/2014/chart" uri="{C3380CC4-5D6E-409C-BE32-E72D297353CC}">
              <c16:uniqueId val="{00000002-A617-437D-BFD1-EF71A6A79A1D}"/>
            </c:ext>
          </c:extLst>
        </c:ser>
        <c:ser>
          <c:idx val="4"/>
          <c:order val="4"/>
          <c:tx>
            <c:v>10000</c:v>
          </c:tx>
          <c:spPr>
            <a:ln w="19050" cap="rnd">
              <a:solidFill>
                <a:schemeClr val="accent5"/>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(Inlet)'!$K$2:$K$362</c:f>
              <c:numCache>
                <c:formatCode>0.00E+00</c:formatCode>
                <c:ptCount val="361"/>
                <c:pt idx="0">
                  <c:v>0</c:v>
                </c:pt>
                <c:pt idx="1">
                  <c:v>9.6470722588866008E-4</c:v>
                </c:pt>
                <c:pt idx="2">
                  <c:v>2.8922102885900773E-3</c:v>
                </c:pt>
                <c:pt idx="3">
                  <c:v>4.8139839159250207E-3</c:v>
                </c:pt>
                <c:pt idx="4">
                  <c:v>6.7262242583538377E-3</c:v>
                </c:pt>
                <c:pt idx="5">
                  <c:v>8.6251511311531189E-3</c:v>
                </c:pt>
                <c:pt idx="6">
                  <c:v>1.0507017487021023E-2</c:v>
                </c:pt>
                <c:pt idx="7">
                  <c:v>1.2368118893398979E-2</c:v>
                </c:pt>
                <c:pt idx="8">
                  <c:v>1.420480301305826E-2</c:v>
                </c:pt>
                <c:pt idx="9">
                  <c:v>1.6013479084367472E-2</c:v>
                </c:pt>
                <c:pt idx="10">
                  <c:v>1.7790627395173151E-2</c:v>
                </c:pt>
                <c:pt idx="11">
                  <c:v>1.9532808741117569E-2</c:v>
                </c:pt>
                <c:pt idx="12">
                  <c:v>2.1236673855880947E-2</c:v>
                </c:pt>
                <c:pt idx="13">
                  <c:v>2.2898972796867874E-2</c:v>
                </c:pt>
                <c:pt idx="14">
                  <c:v>2.4516564265697986E-2</c:v>
                </c:pt>
                <c:pt idx="15">
                  <c:v>2.6086424838200565E-2</c:v>
                </c:pt>
                <c:pt idx="16">
                  <c:v>2.7605658073689959E-2</c:v>
                </c:pt>
                <c:pt idx="17">
                  <c:v>2.9071503468227865E-2</c:v>
                </c:pt>
                <c:pt idx="18">
                  <c:v>3.0481345211133826E-2</c:v>
                </c:pt>
                <c:pt idx="19">
                  <c:v>3.1832720698725614E-2</c:v>
                </c:pt>
                <c:pt idx="20">
                  <c:v>3.3123328753812353E-2</c:v>
                </c:pt>
                <c:pt idx="21">
                  <c:v>3.4351037494315152E-2</c:v>
                </c:pt>
                <c:pt idx="22">
                  <c:v>3.5513891789437681E-2</c:v>
                </c:pt>
                <c:pt idx="23">
                  <c:v>3.6610120237351079E-2</c:v>
                </c:pt>
                <c:pt idx="24">
                  <c:v>3.7638141594560137E-2</c:v>
                </c:pt>
                <c:pt idx="25">
                  <c:v>3.8596570583977856E-2</c:v>
                </c:pt>
                <c:pt idx="26">
                  <c:v>3.9484223006806887E-2</c:v>
                </c:pt>
                <c:pt idx="27">
                  <c:v>4.0300120082288442E-2</c:v>
                </c:pt>
                <c:pt idx="28">
                  <c:v>4.1043491939941092E-2</c:v>
                </c:pt>
                <c:pt idx="29">
                  <c:v>4.171378019078166E-2</c:v>
                </c:pt>
                <c:pt idx="30">
                  <c:v>4.2310639507607689E-2</c:v>
                </c:pt>
                <c:pt idx="31">
                  <c:v>4.2833938149827826E-2</c:v>
                </c:pt>
                <c:pt idx="32">
                  <c:v>4.3283757375331758E-2</c:v>
                </c:pt>
                <c:pt idx="33">
                  <c:v>4.3660389691063464E-2</c:v>
                </c:pt>
                <c:pt idx="34">
                  <c:v>4.3964335904544752E-2</c:v>
                </c:pt>
                <c:pt idx="35">
                  <c:v>4.4196300951312023E-2</c:v>
                </c:pt>
                <c:pt idx="36">
                  <c:v>4.4357188487079702E-2</c:v>
                </c:pt>
                <c:pt idx="37">
                  <c:v>4.4448094248991099E-2</c:v>
                </c:pt>
                <c:pt idx="38">
                  <c:v>4.4470298206671921E-2</c:v>
                </c:pt>
                <c:pt idx="39">
                  <c:v>4.442525554090658E-2</c:v>
                </c:pt>
                <c:pt idx="40">
                  <c:v>4.4314586505331544E-2</c:v>
                </c:pt>
                <c:pt idx="41">
                  <c:v>4.4140065243659168E-2</c:v>
                </c:pt>
                <c:pt idx="42">
                  <c:v>4.3903607651937307E-2</c:v>
                </c:pt>
                <c:pt idx="43">
                  <c:v>4.3607258390822787E-2</c:v>
                </c:pt>
                <c:pt idx="44">
                  <c:v>4.3253177167253895E-2</c:v>
                </c:pt>
                <c:pt idx="45">
                  <c:v>4.2843624417097659E-2</c:v>
                </c:pt>
                <c:pt idx="46">
                  <c:v>4.2380946530409871E-2</c:v>
                </c:pt>
                <c:pt idx="47">
                  <c:v>4.1867560768392778E-2</c:v>
                </c:pt>
                <c:pt idx="48">
                  <c:v>4.1305940025632149E-2</c:v>
                </c:pt>
                <c:pt idx="49">
                  <c:v>4.0698597592933872E-2</c:v>
                </c:pt>
                <c:pt idx="50">
                  <c:v>4.0048072074503754E-2</c:v>
                </c:pt>
                <c:pt idx="51">
                  <c:v>3.9356912608994252E-2</c:v>
                </c:pt>
                <c:pt idx="52">
                  <c:v>3.8627664536511966E-2</c:v>
                </c:pt>
                <c:pt idx="53">
                  <c:v>3.7862855644053284E-2</c:v>
                </c:pt>
                <c:pt idx="54">
                  <c:v>3.7064983109517669E-2</c:v>
                </c:pt>
                <c:pt idx="55">
                  <c:v>3.6236501250581712E-2</c:v>
                </c:pt>
                <c:pt idx="56">
                  <c:v>3.5379810169062498E-2</c:v>
                </c:pt>
                <c:pt idx="57">
                  <c:v>3.4497245364901175E-2</c:v>
                </c:pt>
                <c:pt idx="58">
                  <c:v>3.3591068376760541E-2</c:v>
                </c:pt>
                <c:pt idx="59">
                  <c:v>3.2663458488885744E-2</c:v>
                </c:pt>
                <c:pt idx="60">
                  <c:v>3.1716505527027983E-2</c:v>
                </c:pt>
                <c:pt idx="61">
                  <c:v>3.0752203749877943E-2</c:v>
                </c:pt>
                <c:pt idx="62">
                  <c:v>2.9772446827295712E-2</c:v>
                </c:pt>
                <c:pt idx="63">
                  <c:v>2.8779023882714444E-2</c:v>
                </c:pt>
                <c:pt idx="64">
                  <c:v>2.7773616564749914E-2</c:v>
                </c:pt>
                <c:pt idx="65">
                  <c:v>2.6757797102464481E-2</c:v>
                </c:pt>
                <c:pt idx="66">
                  <c:v>2.5733027289824434E-2</c:v>
                </c:pt>
                <c:pt idx="67">
                  <c:v>2.4700658337979825E-2</c:v>
                </c:pt>
                <c:pt idx="68">
                  <c:v>2.3661931528763391E-2</c:v>
                </c:pt>
                <c:pt idx="69">
                  <c:v>2.2617979599373339E-2</c:v>
                </c:pt>
                <c:pt idx="70">
                  <c:v>2.1569828786432016E-2</c:v>
                </c:pt>
                <c:pt idx="71">
                  <c:v>2.0518401457259028E-2</c:v>
                </c:pt>
                <c:pt idx="72">
                  <c:v>1.9464519257280655E-2</c:v>
                </c:pt>
                <c:pt idx="73">
                  <c:v>1.8408906704656947E-2</c:v>
                </c:pt>
                <c:pt idx="74">
                  <c:v>1.735219516635203E-2</c:v>
                </c:pt>
                <c:pt idx="75">
                  <c:v>1.6294927153916589E-2</c:v>
                </c:pt>
                <c:pt idx="76">
                  <c:v>1.5237560881700418E-2</c:v>
                </c:pt>
                <c:pt idx="77">
                  <c:v>1.4180475035366763E-2</c:v>
                </c:pt>
                <c:pt idx="78">
                  <c:v>1.3123973703798864E-2</c:v>
                </c:pt>
                <c:pt idx="79">
                  <c:v>1.2068291432982686E-2</c:v>
                </c:pt>
                <c:pt idx="80">
                  <c:v>1.1013598365975791E-2</c:v>
                </c:pt>
                <c:pt idx="81">
                  <c:v>9.9600054384038628E-3</c:v>
                </c:pt>
                <c:pt idx="82">
                  <c:v>8.9075696042421881E-3</c:v>
                </c:pt>
                <c:pt idx="83">
                  <c:v>7.8562990715499992E-3</c:v>
                </c:pt>
                <c:pt idx="84">
                  <c:v>6.8061585325714102E-3</c:v>
                </c:pt>
                <c:pt idx="85">
                  <c:v>5.757074376837451E-3</c:v>
                </c:pt>
                <c:pt idx="86">
                  <c:v>4.7089398799492199E-3</c:v>
                </c:pt>
                <c:pt idx="87">
                  <c:v>3.6616203640553457E-3</c:v>
                </c:pt>
                <c:pt idx="88">
                  <c:v>2.6149583292423006E-3</c:v>
                </c:pt>
                <c:pt idx="89">
                  <c:v>1.5687785575511926E-3</c:v>
                </c:pt>
                <c:pt idx="90">
                  <c:v>5.2289319347920138E-4</c:v>
                </c:pt>
                <c:pt idx="91">
                  <c:v>-5.2289319347920138E-4</c:v>
                </c:pt>
                <c:pt idx="92">
                  <c:v>-1.5687785575511926E-3</c:v>
                </c:pt>
                <c:pt idx="93">
                  <c:v>-2.6149583292423006E-3</c:v>
                </c:pt>
                <c:pt idx="94">
                  <c:v>-3.6616203640549294E-3</c:v>
                </c:pt>
                <c:pt idx="95">
                  <c:v>-4.7089398799496363E-3</c:v>
                </c:pt>
                <c:pt idx="96">
                  <c:v>-5.757074376837451E-3</c:v>
                </c:pt>
                <c:pt idx="97">
                  <c:v>-6.8061585325714102E-3</c:v>
                </c:pt>
                <c:pt idx="98">
                  <c:v>-7.8562990715499992E-3</c:v>
                </c:pt>
                <c:pt idx="99">
                  <c:v>-8.9075696042421881E-3</c:v>
                </c:pt>
                <c:pt idx="100">
                  <c:v>-9.9600054384038628E-3</c:v>
                </c:pt>
                <c:pt idx="101">
                  <c:v>-1.1013598365975791E-2</c:v>
                </c:pt>
                <c:pt idx="102">
                  <c:v>-1.2068291432982686E-2</c:v>
                </c:pt>
                <c:pt idx="103">
                  <c:v>-1.3123973703798447E-2</c:v>
                </c:pt>
                <c:pt idx="104">
                  <c:v>-1.4180475035367179E-2</c:v>
                </c:pt>
                <c:pt idx="105">
                  <c:v>-1.5237560881700002E-2</c:v>
                </c:pt>
                <c:pt idx="106">
                  <c:v>-1.6294927153917005E-2</c:v>
                </c:pt>
                <c:pt idx="107">
                  <c:v>-1.7352195166352447E-2</c:v>
                </c:pt>
                <c:pt idx="108">
                  <c:v>-1.840890670465653E-2</c:v>
                </c:pt>
                <c:pt idx="109">
                  <c:v>-1.9464519257281071E-2</c:v>
                </c:pt>
                <c:pt idx="110">
                  <c:v>-2.0518401457258612E-2</c:v>
                </c:pt>
                <c:pt idx="111">
                  <c:v>-2.1569828786432432E-2</c:v>
                </c:pt>
                <c:pt idx="112">
                  <c:v>-2.2617979599372923E-2</c:v>
                </c:pt>
                <c:pt idx="113">
                  <c:v>-2.3661931528763391E-2</c:v>
                </c:pt>
                <c:pt idx="114">
                  <c:v>-2.4700658337979825E-2</c:v>
                </c:pt>
                <c:pt idx="115">
                  <c:v>-2.5733027289824434E-2</c:v>
                </c:pt>
                <c:pt idx="116">
                  <c:v>-2.6757797102464481E-2</c:v>
                </c:pt>
                <c:pt idx="117">
                  <c:v>-2.7773616564750331E-2</c:v>
                </c:pt>
                <c:pt idx="118">
                  <c:v>-2.8779023882714028E-2</c:v>
                </c:pt>
                <c:pt idx="119">
                  <c:v>-2.9772446827296128E-2</c:v>
                </c:pt>
                <c:pt idx="120">
                  <c:v>-3.075220374987836E-2</c:v>
                </c:pt>
                <c:pt idx="121">
                  <c:v>-3.171650552702715E-2</c:v>
                </c:pt>
                <c:pt idx="122">
                  <c:v>-3.266345848888616E-2</c:v>
                </c:pt>
                <c:pt idx="123">
                  <c:v>-3.3591068376760125E-2</c:v>
                </c:pt>
                <c:pt idx="124">
                  <c:v>-3.4497245364901591E-2</c:v>
                </c:pt>
                <c:pt idx="125">
                  <c:v>-3.5379810169061665E-2</c:v>
                </c:pt>
                <c:pt idx="126">
                  <c:v>-3.6236501250582129E-2</c:v>
                </c:pt>
                <c:pt idx="127">
                  <c:v>-3.7064983109518293E-2</c:v>
                </c:pt>
                <c:pt idx="128">
                  <c:v>-3.7862855644052659E-2</c:v>
                </c:pt>
                <c:pt idx="129">
                  <c:v>-3.862766453651259E-2</c:v>
                </c:pt>
                <c:pt idx="130">
                  <c:v>-3.9356912608993627E-2</c:v>
                </c:pt>
                <c:pt idx="131">
                  <c:v>-4.0048072074504379E-2</c:v>
                </c:pt>
                <c:pt idx="132">
                  <c:v>-4.0698597592933039E-2</c:v>
                </c:pt>
                <c:pt idx="133">
                  <c:v>-4.1305940025632565E-2</c:v>
                </c:pt>
                <c:pt idx="134">
                  <c:v>-4.1867560768392362E-2</c:v>
                </c:pt>
                <c:pt idx="135">
                  <c:v>-4.2380946530410496E-2</c:v>
                </c:pt>
                <c:pt idx="136">
                  <c:v>-4.2843624417096826E-2</c:v>
                </c:pt>
                <c:pt idx="137">
                  <c:v>-4.3253177167254311E-2</c:v>
                </c:pt>
                <c:pt idx="138">
                  <c:v>-4.3607258390823203E-2</c:v>
                </c:pt>
                <c:pt idx="139">
                  <c:v>-4.3903607651936891E-2</c:v>
                </c:pt>
                <c:pt idx="140">
                  <c:v>-4.4140065243659793E-2</c:v>
                </c:pt>
                <c:pt idx="141">
                  <c:v>-4.4314586505330919E-2</c:v>
                </c:pt>
                <c:pt idx="142">
                  <c:v>-4.4425255540907621E-2</c:v>
                </c:pt>
                <c:pt idx="143">
                  <c:v>-4.4470298206670464E-2</c:v>
                </c:pt>
                <c:pt idx="144">
                  <c:v>-4.4448094248991724E-2</c:v>
                </c:pt>
                <c:pt idx="145">
                  <c:v>-4.4357188487079285E-2</c:v>
                </c:pt>
                <c:pt idx="146">
                  <c:v>-4.4196300951312231E-2</c:v>
                </c:pt>
                <c:pt idx="147">
                  <c:v>-4.3964335904545376E-2</c:v>
                </c:pt>
                <c:pt idx="148">
                  <c:v>-4.366038969106284E-2</c:v>
                </c:pt>
                <c:pt idx="149">
                  <c:v>-4.3283757375332382E-2</c:v>
                </c:pt>
                <c:pt idx="150">
                  <c:v>-4.2833938149827201E-2</c:v>
                </c:pt>
                <c:pt idx="151">
                  <c:v>-4.2310639507608001E-2</c:v>
                </c:pt>
                <c:pt idx="152">
                  <c:v>-4.1713780190781036E-2</c:v>
                </c:pt>
                <c:pt idx="153">
                  <c:v>-4.1043491939941716E-2</c:v>
                </c:pt>
                <c:pt idx="154">
                  <c:v>-4.0300120082287817E-2</c:v>
                </c:pt>
                <c:pt idx="155">
                  <c:v>-3.9484223006807304E-2</c:v>
                </c:pt>
                <c:pt idx="156">
                  <c:v>-3.8596570583978168E-2</c:v>
                </c:pt>
                <c:pt idx="157">
                  <c:v>-3.7638141594559721E-2</c:v>
                </c:pt>
                <c:pt idx="158">
                  <c:v>-3.6610120237351496E-2</c:v>
                </c:pt>
                <c:pt idx="159">
                  <c:v>-3.5513891789437264E-2</c:v>
                </c:pt>
                <c:pt idx="160">
                  <c:v>-3.4351037494315409E-2</c:v>
                </c:pt>
                <c:pt idx="161">
                  <c:v>-3.3123328753811992E-2</c:v>
                </c:pt>
                <c:pt idx="162">
                  <c:v>-3.1832720698725878E-2</c:v>
                </c:pt>
                <c:pt idx="163">
                  <c:v>-3.0481345211133461E-2</c:v>
                </c:pt>
                <c:pt idx="164">
                  <c:v>-2.9071503468228073E-2</c:v>
                </c:pt>
                <c:pt idx="165">
                  <c:v>-2.7605658073690375E-2</c:v>
                </c:pt>
                <c:pt idx="166">
                  <c:v>-2.6086424838200277E-2</c:v>
                </c:pt>
                <c:pt idx="167">
                  <c:v>-2.4516564265698947E-2</c:v>
                </c:pt>
                <c:pt idx="168">
                  <c:v>-2.2898972796866653E-2</c:v>
                </c:pt>
                <c:pt idx="169">
                  <c:v>-2.1236673855881218E-2</c:v>
                </c:pt>
                <c:pt idx="170">
                  <c:v>-1.9532808741117427E-2</c:v>
                </c:pt>
                <c:pt idx="171">
                  <c:v>-1.7790627395173151E-2</c:v>
                </c:pt>
                <c:pt idx="172">
                  <c:v>-1.6013479084367472E-2</c:v>
                </c:pt>
                <c:pt idx="173">
                  <c:v>-1.420480301305826E-2</c:v>
                </c:pt>
                <c:pt idx="174">
                  <c:v>-1.2368118893399109E-2</c:v>
                </c:pt>
                <c:pt idx="175">
                  <c:v>-1.0507017487020893E-2</c:v>
                </c:pt>
                <c:pt idx="176">
                  <c:v>-8.625151131153256E-3</c:v>
                </c:pt>
                <c:pt idx="177">
                  <c:v>-6.7262242583537007E-3</c:v>
                </c:pt>
                <c:pt idx="178">
                  <c:v>-4.8139839159250207E-3</c:v>
                </c:pt>
                <c:pt idx="179">
                  <c:v>-2.8922102885900773E-3</c:v>
                </c:pt>
                <c:pt idx="180">
                  <c:v>-9.6470722588866008E-4</c:v>
                </c:pt>
                <c:pt idx="181">
                  <c:v>9.6470722588866008E-4</c:v>
                </c:pt>
                <c:pt idx="182">
                  <c:v>2.8922102885900773E-3</c:v>
                </c:pt>
                <c:pt idx="183">
                  <c:v>4.8139839159250207E-3</c:v>
                </c:pt>
                <c:pt idx="184">
                  <c:v>6.7262242583537007E-3</c:v>
                </c:pt>
                <c:pt idx="185">
                  <c:v>8.625151131153256E-3</c:v>
                </c:pt>
                <c:pt idx="186">
                  <c:v>1.0507017487020893E-2</c:v>
                </c:pt>
                <c:pt idx="187">
                  <c:v>1.2368118893399109E-2</c:v>
                </c:pt>
                <c:pt idx="188">
                  <c:v>1.420480301305826E-2</c:v>
                </c:pt>
                <c:pt idx="189">
                  <c:v>1.6013479084367472E-2</c:v>
                </c:pt>
                <c:pt idx="190">
                  <c:v>1.7790627395173151E-2</c:v>
                </c:pt>
                <c:pt idx="191">
                  <c:v>1.9532808741117427E-2</c:v>
                </c:pt>
                <c:pt idx="192">
                  <c:v>2.1236673855881218E-2</c:v>
                </c:pt>
                <c:pt idx="193">
                  <c:v>2.2898972796866653E-2</c:v>
                </c:pt>
                <c:pt idx="194">
                  <c:v>2.4516564265698947E-2</c:v>
                </c:pt>
                <c:pt idx="195">
                  <c:v>2.6086424838200277E-2</c:v>
                </c:pt>
                <c:pt idx="196">
                  <c:v>2.7605658073690375E-2</c:v>
                </c:pt>
                <c:pt idx="197">
                  <c:v>2.9071503468228073E-2</c:v>
                </c:pt>
                <c:pt idx="198">
                  <c:v>3.0481345211133461E-2</c:v>
                </c:pt>
                <c:pt idx="199">
                  <c:v>3.1832720698725878E-2</c:v>
                </c:pt>
                <c:pt idx="200">
                  <c:v>3.3123328753811992E-2</c:v>
                </c:pt>
                <c:pt idx="201">
                  <c:v>3.4351037494315409E-2</c:v>
                </c:pt>
                <c:pt idx="202">
                  <c:v>3.5513891789437264E-2</c:v>
                </c:pt>
                <c:pt idx="203">
                  <c:v>3.6610120237351496E-2</c:v>
                </c:pt>
                <c:pt idx="204">
                  <c:v>3.7638141594559721E-2</c:v>
                </c:pt>
                <c:pt idx="205">
                  <c:v>3.8596570583978168E-2</c:v>
                </c:pt>
                <c:pt idx="206">
                  <c:v>3.9484223006807304E-2</c:v>
                </c:pt>
                <c:pt idx="207">
                  <c:v>4.0300120082287817E-2</c:v>
                </c:pt>
                <c:pt idx="208">
                  <c:v>4.1043491939941716E-2</c:v>
                </c:pt>
                <c:pt idx="209">
                  <c:v>4.1713780190781036E-2</c:v>
                </c:pt>
                <c:pt idx="210">
                  <c:v>4.2310639507608001E-2</c:v>
                </c:pt>
                <c:pt idx="211">
                  <c:v>4.2833938149827201E-2</c:v>
                </c:pt>
                <c:pt idx="212">
                  <c:v>4.3283757375332382E-2</c:v>
                </c:pt>
                <c:pt idx="213">
                  <c:v>4.366038969106284E-2</c:v>
                </c:pt>
                <c:pt idx="214">
                  <c:v>4.3964335904545376E-2</c:v>
                </c:pt>
                <c:pt idx="215">
                  <c:v>4.4196300951312231E-2</c:v>
                </c:pt>
                <c:pt idx="216">
                  <c:v>4.4357188487079285E-2</c:v>
                </c:pt>
                <c:pt idx="217">
                  <c:v>4.4448094248991724E-2</c:v>
                </c:pt>
                <c:pt idx="218">
                  <c:v>4.4470298206670464E-2</c:v>
                </c:pt>
                <c:pt idx="219">
                  <c:v>4.4425255540907621E-2</c:v>
                </c:pt>
                <c:pt idx="220">
                  <c:v>4.4314586505330919E-2</c:v>
                </c:pt>
                <c:pt idx="221">
                  <c:v>4.4140065243659793E-2</c:v>
                </c:pt>
                <c:pt idx="222">
                  <c:v>4.3903607651936891E-2</c:v>
                </c:pt>
                <c:pt idx="223">
                  <c:v>4.3607258390823203E-2</c:v>
                </c:pt>
                <c:pt idx="224">
                  <c:v>4.3253177167254311E-2</c:v>
                </c:pt>
                <c:pt idx="225">
                  <c:v>4.2843624417096826E-2</c:v>
                </c:pt>
                <c:pt idx="226">
                  <c:v>4.2380946530410496E-2</c:v>
                </c:pt>
                <c:pt idx="227">
                  <c:v>4.1867560768392362E-2</c:v>
                </c:pt>
                <c:pt idx="228">
                  <c:v>4.1305940025632565E-2</c:v>
                </c:pt>
                <c:pt idx="229">
                  <c:v>4.0698597592933039E-2</c:v>
                </c:pt>
                <c:pt idx="230">
                  <c:v>4.0048072074504379E-2</c:v>
                </c:pt>
                <c:pt idx="231">
                  <c:v>3.9356912608993627E-2</c:v>
                </c:pt>
                <c:pt idx="232">
                  <c:v>3.862766453651259E-2</c:v>
                </c:pt>
                <c:pt idx="233">
                  <c:v>3.7862855644052659E-2</c:v>
                </c:pt>
                <c:pt idx="234">
                  <c:v>3.7064983109518293E-2</c:v>
                </c:pt>
                <c:pt idx="235">
                  <c:v>3.6236501250582129E-2</c:v>
                </c:pt>
                <c:pt idx="236">
                  <c:v>3.5379810169061665E-2</c:v>
                </c:pt>
                <c:pt idx="237">
                  <c:v>3.4497245364901591E-2</c:v>
                </c:pt>
                <c:pt idx="238">
                  <c:v>3.3591068376760125E-2</c:v>
                </c:pt>
                <c:pt idx="239">
                  <c:v>3.266345848888616E-2</c:v>
                </c:pt>
                <c:pt idx="240">
                  <c:v>3.171650552702715E-2</c:v>
                </c:pt>
                <c:pt idx="241">
                  <c:v>3.075220374987836E-2</c:v>
                </c:pt>
                <c:pt idx="242">
                  <c:v>2.9772446827296128E-2</c:v>
                </c:pt>
                <c:pt idx="243">
                  <c:v>2.8779023882714028E-2</c:v>
                </c:pt>
                <c:pt idx="244">
                  <c:v>2.7773616564750331E-2</c:v>
                </c:pt>
                <c:pt idx="245">
                  <c:v>2.6757797102464481E-2</c:v>
                </c:pt>
                <c:pt idx="246">
                  <c:v>2.5733027289824434E-2</c:v>
                </c:pt>
                <c:pt idx="247">
                  <c:v>2.4700658337979825E-2</c:v>
                </c:pt>
                <c:pt idx="248">
                  <c:v>2.3661931528763391E-2</c:v>
                </c:pt>
                <c:pt idx="249">
                  <c:v>2.2617979599372923E-2</c:v>
                </c:pt>
                <c:pt idx="250">
                  <c:v>2.1569828786432432E-2</c:v>
                </c:pt>
                <c:pt idx="251">
                  <c:v>2.0518401457258612E-2</c:v>
                </c:pt>
                <c:pt idx="252">
                  <c:v>1.9464519257281071E-2</c:v>
                </c:pt>
                <c:pt idx="253">
                  <c:v>1.840890670465653E-2</c:v>
                </c:pt>
                <c:pt idx="254">
                  <c:v>1.7352195166352447E-2</c:v>
                </c:pt>
                <c:pt idx="255">
                  <c:v>1.6294927153917005E-2</c:v>
                </c:pt>
                <c:pt idx="256">
                  <c:v>1.5237560881700002E-2</c:v>
                </c:pt>
                <c:pt idx="257">
                  <c:v>1.4180475035367179E-2</c:v>
                </c:pt>
                <c:pt idx="258">
                  <c:v>1.3123973703798447E-2</c:v>
                </c:pt>
                <c:pt idx="259">
                  <c:v>1.2068291432982686E-2</c:v>
                </c:pt>
                <c:pt idx="260">
                  <c:v>1.1013598365975791E-2</c:v>
                </c:pt>
                <c:pt idx="261">
                  <c:v>9.9600054384038628E-3</c:v>
                </c:pt>
                <c:pt idx="262">
                  <c:v>8.9075696042421881E-3</c:v>
                </c:pt>
                <c:pt idx="263">
                  <c:v>7.8562990715499992E-3</c:v>
                </c:pt>
                <c:pt idx="264">
                  <c:v>6.8061585325714102E-3</c:v>
                </c:pt>
                <c:pt idx="265">
                  <c:v>5.757074376837451E-3</c:v>
                </c:pt>
                <c:pt idx="266">
                  <c:v>4.7089398799496363E-3</c:v>
                </c:pt>
                <c:pt idx="267">
                  <c:v>3.6616203640549294E-3</c:v>
                </c:pt>
                <c:pt idx="268">
                  <c:v>2.6149583292423006E-3</c:v>
                </c:pt>
                <c:pt idx="269">
                  <c:v>1.5687785575511926E-3</c:v>
                </c:pt>
                <c:pt idx="270">
                  <c:v>5.2289319347920138E-4</c:v>
                </c:pt>
                <c:pt idx="271">
                  <c:v>-5.2289319347920138E-4</c:v>
                </c:pt>
                <c:pt idx="272">
                  <c:v>-1.5687785575511926E-3</c:v>
                </c:pt>
                <c:pt idx="273">
                  <c:v>-2.6149583292423006E-3</c:v>
                </c:pt>
                <c:pt idx="274">
                  <c:v>-3.6616203640553457E-3</c:v>
                </c:pt>
                <c:pt idx="275">
                  <c:v>-4.7089398799492199E-3</c:v>
                </c:pt>
                <c:pt idx="276">
                  <c:v>-5.757074376837451E-3</c:v>
                </c:pt>
                <c:pt idx="277">
                  <c:v>-6.8061585325714102E-3</c:v>
                </c:pt>
                <c:pt idx="278">
                  <c:v>-7.8562990715499992E-3</c:v>
                </c:pt>
                <c:pt idx="279">
                  <c:v>-8.9075696042421881E-3</c:v>
                </c:pt>
                <c:pt idx="280">
                  <c:v>-9.9600054384038628E-3</c:v>
                </c:pt>
                <c:pt idx="281">
                  <c:v>-1.1013598365975791E-2</c:v>
                </c:pt>
                <c:pt idx="282">
                  <c:v>-1.2068291432982686E-2</c:v>
                </c:pt>
                <c:pt idx="283">
                  <c:v>-1.3123973703798864E-2</c:v>
                </c:pt>
                <c:pt idx="284">
                  <c:v>-1.4180475035366763E-2</c:v>
                </c:pt>
                <c:pt idx="285">
                  <c:v>-1.5237560881700418E-2</c:v>
                </c:pt>
                <c:pt idx="286">
                  <c:v>-1.6294927153916589E-2</c:v>
                </c:pt>
                <c:pt idx="287">
                  <c:v>-1.735219516635203E-2</c:v>
                </c:pt>
                <c:pt idx="288">
                  <c:v>-1.8408906704656947E-2</c:v>
                </c:pt>
                <c:pt idx="289">
                  <c:v>-1.9464519257280655E-2</c:v>
                </c:pt>
                <c:pt idx="290">
                  <c:v>-2.0518401457259028E-2</c:v>
                </c:pt>
                <c:pt idx="291">
                  <c:v>-2.1569828786432016E-2</c:v>
                </c:pt>
                <c:pt idx="292">
                  <c:v>-2.2617979599373339E-2</c:v>
                </c:pt>
                <c:pt idx="293">
                  <c:v>-2.3661931528763391E-2</c:v>
                </c:pt>
                <c:pt idx="294">
                  <c:v>-2.4700658337979825E-2</c:v>
                </c:pt>
                <c:pt idx="295">
                  <c:v>-2.5733027289824434E-2</c:v>
                </c:pt>
                <c:pt idx="296">
                  <c:v>-2.6757797102464481E-2</c:v>
                </c:pt>
                <c:pt idx="297">
                  <c:v>-2.7773616564749914E-2</c:v>
                </c:pt>
                <c:pt idx="298">
                  <c:v>-2.8779023882714444E-2</c:v>
                </c:pt>
                <c:pt idx="299">
                  <c:v>-2.9772446827295712E-2</c:v>
                </c:pt>
                <c:pt idx="300">
                  <c:v>-3.0752203749877943E-2</c:v>
                </c:pt>
                <c:pt idx="301">
                  <c:v>-3.1716505527027983E-2</c:v>
                </c:pt>
                <c:pt idx="302">
                  <c:v>-3.2663458488885744E-2</c:v>
                </c:pt>
                <c:pt idx="303">
                  <c:v>-3.3591068376760541E-2</c:v>
                </c:pt>
                <c:pt idx="304">
                  <c:v>-3.4497245364901175E-2</c:v>
                </c:pt>
                <c:pt idx="305">
                  <c:v>-3.5379810169062498E-2</c:v>
                </c:pt>
                <c:pt idx="306">
                  <c:v>-3.6236501250581712E-2</c:v>
                </c:pt>
                <c:pt idx="307">
                  <c:v>-3.7064983109517669E-2</c:v>
                </c:pt>
                <c:pt idx="308">
                  <c:v>-3.7862855644053284E-2</c:v>
                </c:pt>
                <c:pt idx="309">
                  <c:v>-3.8627664536511966E-2</c:v>
                </c:pt>
                <c:pt idx="310">
                  <c:v>-3.9356912608994252E-2</c:v>
                </c:pt>
                <c:pt idx="311">
                  <c:v>-4.0048072074503754E-2</c:v>
                </c:pt>
                <c:pt idx="312">
                  <c:v>-4.0698597592933872E-2</c:v>
                </c:pt>
                <c:pt idx="313">
                  <c:v>-4.1305940025632149E-2</c:v>
                </c:pt>
                <c:pt idx="314">
                  <c:v>-4.1867560768392778E-2</c:v>
                </c:pt>
                <c:pt idx="315">
                  <c:v>-4.2380946530409871E-2</c:v>
                </c:pt>
                <c:pt idx="316">
                  <c:v>-4.2843624417097659E-2</c:v>
                </c:pt>
                <c:pt idx="317">
                  <c:v>-4.3253177167253895E-2</c:v>
                </c:pt>
                <c:pt idx="318">
                  <c:v>-4.3607258390822787E-2</c:v>
                </c:pt>
                <c:pt idx="319">
                  <c:v>-4.3903607651937307E-2</c:v>
                </c:pt>
                <c:pt idx="320">
                  <c:v>-4.4140065243659168E-2</c:v>
                </c:pt>
                <c:pt idx="321">
                  <c:v>-4.4314586505331544E-2</c:v>
                </c:pt>
                <c:pt idx="322">
                  <c:v>-4.442525554090658E-2</c:v>
                </c:pt>
                <c:pt idx="323">
                  <c:v>-4.4470298206671921E-2</c:v>
                </c:pt>
                <c:pt idx="324">
                  <c:v>-4.4448094248991099E-2</c:v>
                </c:pt>
                <c:pt idx="325">
                  <c:v>-4.4357188487079702E-2</c:v>
                </c:pt>
                <c:pt idx="326">
                  <c:v>-4.4196300951312023E-2</c:v>
                </c:pt>
                <c:pt idx="327">
                  <c:v>-4.3964335904544752E-2</c:v>
                </c:pt>
                <c:pt idx="328">
                  <c:v>-4.3660389691063464E-2</c:v>
                </c:pt>
                <c:pt idx="329">
                  <c:v>-4.3283757375331758E-2</c:v>
                </c:pt>
                <c:pt idx="330">
                  <c:v>-4.2833938149827826E-2</c:v>
                </c:pt>
                <c:pt idx="331">
                  <c:v>-4.2310639507607689E-2</c:v>
                </c:pt>
                <c:pt idx="332">
                  <c:v>-4.171378019078166E-2</c:v>
                </c:pt>
                <c:pt idx="333">
                  <c:v>-4.1043491939941092E-2</c:v>
                </c:pt>
                <c:pt idx="334">
                  <c:v>-4.0300120082288442E-2</c:v>
                </c:pt>
                <c:pt idx="335">
                  <c:v>-3.9484223006806887E-2</c:v>
                </c:pt>
                <c:pt idx="336">
                  <c:v>-3.8596570583977856E-2</c:v>
                </c:pt>
                <c:pt idx="337">
                  <c:v>-3.7638141594560137E-2</c:v>
                </c:pt>
                <c:pt idx="338">
                  <c:v>-3.6610120237351079E-2</c:v>
                </c:pt>
                <c:pt idx="339">
                  <c:v>-3.5513891789437681E-2</c:v>
                </c:pt>
                <c:pt idx="340">
                  <c:v>-3.4351037494315152E-2</c:v>
                </c:pt>
                <c:pt idx="341">
                  <c:v>-3.3123328753812353E-2</c:v>
                </c:pt>
                <c:pt idx="342">
                  <c:v>-3.1832720698725614E-2</c:v>
                </c:pt>
                <c:pt idx="343">
                  <c:v>-3.0481345211133826E-2</c:v>
                </c:pt>
                <c:pt idx="344">
                  <c:v>-2.9071503468227865E-2</c:v>
                </c:pt>
                <c:pt idx="345">
                  <c:v>-2.7605658073689959E-2</c:v>
                </c:pt>
                <c:pt idx="346">
                  <c:v>-2.6086424838200565E-2</c:v>
                </c:pt>
                <c:pt idx="347">
                  <c:v>-2.4516564265697986E-2</c:v>
                </c:pt>
                <c:pt idx="348">
                  <c:v>-2.2898972796867874E-2</c:v>
                </c:pt>
                <c:pt idx="349">
                  <c:v>-2.1236673855880947E-2</c:v>
                </c:pt>
                <c:pt idx="350">
                  <c:v>-1.9532808741117569E-2</c:v>
                </c:pt>
                <c:pt idx="351">
                  <c:v>-1.7790627395173151E-2</c:v>
                </c:pt>
                <c:pt idx="352">
                  <c:v>-1.6013479084367472E-2</c:v>
                </c:pt>
                <c:pt idx="353">
                  <c:v>-1.420480301305826E-2</c:v>
                </c:pt>
                <c:pt idx="354">
                  <c:v>-1.2368118893398979E-2</c:v>
                </c:pt>
                <c:pt idx="355">
                  <c:v>-1.0507017487021023E-2</c:v>
                </c:pt>
                <c:pt idx="356">
                  <c:v>-8.6251511311531189E-3</c:v>
                </c:pt>
                <c:pt idx="357">
                  <c:v>-6.7262242583538377E-3</c:v>
                </c:pt>
                <c:pt idx="358">
                  <c:v>-4.8139839159250207E-3</c:v>
                </c:pt>
                <c:pt idx="359">
                  <c:v>-2.8922102885900773E-3</c:v>
                </c:pt>
                <c:pt idx="360">
                  <c:v>-9.6470722588866008E-4</c:v>
                </c:pt>
              </c:numCache>
            </c:numRef>
          </c:yVal>
          <c:smooth val="1"/>
          <c:extLst>
            <c:ext xmlns:c16="http://schemas.microsoft.com/office/drawing/2014/chart" uri="{C3380CC4-5D6E-409C-BE32-E72D297353CC}">
              <c16:uniqueId val="{00000003-A617-437D-BFD1-EF71A6A79A1D}"/>
            </c:ext>
          </c:extLst>
        </c:ser>
        <c:ser>
          <c:idx val="5"/>
          <c:order val="5"/>
          <c:tx>
            <c:v>12000</c:v>
          </c:tx>
          <c:spPr>
            <a:ln w="19050" cap="rnd">
              <a:solidFill>
                <a:schemeClr val="accent6"/>
              </a:solidFill>
              <a:round/>
            </a:ln>
            <a:effectLst/>
          </c:spPr>
          <c:marker>
            <c:symbol val="none"/>
          </c:marker>
          <c:xVal>
            <c:numRef>
              <c:f>'360x360 for Valve Lift (Inlet)'!$A$2:$A$362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(Inlet)'!$L$2:$L$362</c:f>
              <c:numCache>
                <c:formatCode>0.00E+00</c:formatCode>
                <c:ptCount val="361"/>
                <c:pt idx="0">
                  <c:v>0</c:v>
                </c:pt>
                <c:pt idx="1">
                  <c:v>1.1576486710663922E-3</c:v>
                </c:pt>
                <c:pt idx="2">
                  <c:v>3.4706523463080927E-3</c:v>
                </c:pt>
                <c:pt idx="3">
                  <c:v>5.7767806991100255E-3</c:v>
                </c:pt>
                <c:pt idx="4">
                  <c:v>8.0714691100246053E-3</c:v>
                </c:pt>
                <c:pt idx="5">
                  <c:v>1.0350181357383744E-2</c:v>
                </c:pt>
                <c:pt idx="6">
                  <c:v>1.2608420984425227E-2</c:v>
                </c:pt>
                <c:pt idx="7">
                  <c:v>1.4841742672078776E-2</c:v>
                </c:pt>
                <c:pt idx="8">
                  <c:v>1.7045763615669913E-2</c:v>
                </c:pt>
                <c:pt idx="9">
                  <c:v>1.9216174901240966E-2</c:v>
                </c:pt>
                <c:pt idx="10">
                  <c:v>2.1348752874207781E-2</c:v>
                </c:pt>
                <c:pt idx="11">
                  <c:v>2.3439370489341083E-2</c:v>
                </c:pt>
                <c:pt idx="12">
                  <c:v>2.5484008627057134E-2</c:v>
                </c:pt>
                <c:pt idx="13">
                  <c:v>2.7478767356241451E-2</c:v>
                </c:pt>
                <c:pt idx="14">
                  <c:v>2.9419877118837583E-2</c:v>
                </c:pt>
                <c:pt idx="15">
                  <c:v>3.1303709805840678E-2</c:v>
                </c:pt>
                <c:pt idx="16">
                  <c:v>3.312678968842795E-2</c:v>
                </c:pt>
                <c:pt idx="17">
                  <c:v>3.4885804161873438E-2</c:v>
                </c:pt>
                <c:pt idx="18">
                  <c:v>3.6577614253360591E-2</c:v>
                </c:pt>
                <c:pt idx="19">
                  <c:v>3.8199264838470741E-2</c:v>
                </c:pt>
                <c:pt idx="20">
                  <c:v>3.9747994504574828E-2</c:v>
                </c:pt>
                <c:pt idx="21">
                  <c:v>4.1221244993178183E-2</c:v>
                </c:pt>
                <c:pt idx="22">
                  <c:v>4.2616670147325217E-2</c:v>
                </c:pt>
                <c:pt idx="23">
                  <c:v>4.3932144284821291E-2</c:v>
                </c:pt>
                <c:pt idx="24">
                  <c:v>4.516576991347216E-2</c:v>
                </c:pt>
                <c:pt idx="25">
                  <c:v>4.6315884700773427E-2</c:v>
                </c:pt>
                <c:pt idx="26">
                  <c:v>4.7381067608168265E-2</c:v>
                </c:pt>
                <c:pt idx="27">
                  <c:v>4.836014409874613E-2</c:v>
                </c:pt>
                <c:pt idx="28">
                  <c:v>4.925219032792931E-2</c:v>
                </c:pt>
                <c:pt idx="29">
                  <c:v>5.0056536228937992E-2</c:v>
                </c:pt>
                <c:pt idx="30">
                  <c:v>5.0772767409129227E-2</c:v>
                </c:pt>
                <c:pt idx="31">
                  <c:v>5.1400725779793391E-2</c:v>
                </c:pt>
                <c:pt idx="32">
                  <c:v>5.1940508850398109E-2</c:v>
                </c:pt>
                <c:pt idx="33">
                  <c:v>5.2392467629276157E-2</c:v>
                </c:pt>
                <c:pt idx="34">
                  <c:v>5.2757203085453702E-2</c:v>
                </c:pt>
                <c:pt idx="35">
                  <c:v>5.3035561141574428E-2</c:v>
                </c:pt>
                <c:pt idx="36">
                  <c:v>5.3228626184495642E-2</c:v>
                </c:pt>
                <c:pt idx="37">
                  <c:v>5.3337713098789319E-2</c:v>
                </c:pt>
                <c:pt idx="38">
                  <c:v>5.3364357848006305E-2</c:v>
                </c:pt>
                <c:pt idx="39">
                  <c:v>5.3310306649087896E-2</c:v>
                </c:pt>
                <c:pt idx="40">
                  <c:v>5.3177503806397852E-2</c:v>
                </c:pt>
                <c:pt idx="41">
                  <c:v>5.2968078292391002E-2</c:v>
                </c:pt>
                <c:pt idx="42">
                  <c:v>5.2684329182324768E-2</c:v>
                </c:pt>
                <c:pt idx="43">
                  <c:v>5.2328710068987344E-2</c:v>
                </c:pt>
                <c:pt idx="44">
                  <c:v>5.1903812600704674E-2</c:v>
                </c:pt>
                <c:pt idx="45">
                  <c:v>5.1412349300517191E-2</c:v>
                </c:pt>
                <c:pt idx="46">
                  <c:v>5.0857135836491846E-2</c:v>
                </c:pt>
                <c:pt idx="47">
                  <c:v>5.0241072922071334E-2</c:v>
                </c:pt>
                <c:pt idx="48">
                  <c:v>4.9567128030758578E-2</c:v>
                </c:pt>
                <c:pt idx="49">
                  <c:v>4.8838317111520646E-2</c:v>
                </c:pt>
                <c:pt idx="50">
                  <c:v>4.8057686489404505E-2</c:v>
                </c:pt>
                <c:pt idx="51">
                  <c:v>4.7228295130793102E-2</c:v>
                </c:pt>
                <c:pt idx="52">
                  <c:v>4.6353197443814359E-2</c:v>
                </c:pt>
                <c:pt idx="53">
                  <c:v>4.543542677286394E-2</c:v>
                </c:pt>
                <c:pt idx="54">
                  <c:v>4.4477979731421202E-2</c:v>
                </c:pt>
                <c:pt idx="55">
                  <c:v>4.3483801500698055E-2</c:v>
                </c:pt>
                <c:pt idx="56">
                  <c:v>4.2455772202874997E-2</c:v>
                </c:pt>
                <c:pt idx="57">
                  <c:v>4.1396694437881409E-2</c:v>
                </c:pt>
                <c:pt idx="58">
                  <c:v>4.0309282052112649E-2</c:v>
                </c:pt>
                <c:pt idx="59">
                  <c:v>3.9196150186662893E-2</c:v>
                </c:pt>
                <c:pt idx="60">
                  <c:v>3.8059806632433579E-2</c:v>
                </c:pt>
                <c:pt idx="61">
                  <c:v>3.6902644499853532E-2</c:v>
                </c:pt>
                <c:pt idx="62">
                  <c:v>3.5726936192754855E-2</c:v>
                </c:pt>
                <c:pt idx="63">
                  <c:v>3.4534828659257333E-2</c:v>
                </c:pt>
                <c:pt idx="64">
                  <c:v>3.3328339877699897E-2</c:v>
                </c:pt>
                <c:pt idx="65">
                  <c:v>3.2109356522957377E-2</c:v>
                </c:pt>
                <c:pt idx="66">
                  <c:v>3.0879632747789321E-2</c:v>
                </c:pt>
                <c:pt idx="67">
                  <c:v>2.964079000557579E-2</c:v>
                </c:pt>
                <c:pt idx="68">
                  <c:v>2.839431783451607E-2</c:v>
                </c:pt>
                <c:pt idx="69">
                  <c:v>2.7141575519248007E-2</c:v>
                </c:pt>
                <c:pt idx="70">
                  <c:v>2.5883794543718419E-2</c:v>
                </c:pt>
                <c:pt idx="71">
                  <c:v>2.4622081748710833E-2</c:v>
                </c:pt>
                <c:pt idx="72">
                  <c:v>2.3357423108736786E-2</c:v>
                </c:pt>
                <c:pt idx="73">
                  <c:v>2.2090688045588336E-2</c:v>
                </c:pt>
                <c:pt idx="74">
                  <c:v>2.0822634199622436E-2</c:v>
                </c:pt>
                <c:pt idx="75">
                  <c:v>1.9553912584699906E-2</c:v>
                </c:pt>
                <c:pt idx="76">
                  <c:v>1.8285073058040502E-2</c:v>
                </c:pt>
                <c:pt idx="77">
                  <c:v>1.7016570042440116E-2</c:v>
                </c:pt>
                <c:pt idx="78">
                  <c:v>1.5748768444558636E-2</c:v>
                </c:pt>
                <c:pt idx="79">
                  <c:v>1.4481949719579224E-2</c:v>
                </c:pt>
                <c:pt idx="80">
                  <c:v>1.3216318039170949E-2</c:v>
                </c:pt>
                <c:pt idx="81">
                  <c:v>1.1952006526084635E-2</c:v>
                </c:pt>
                <c:pt idx="82">
                  <c:v>1.0689083525090626E-2</c:v>
                </c:pt>
                <c:pt idx="83">
                  <c:v>9.427558885859999E-3</c:v>
                </c:pt>
                <c:pt idx="84">
                  <c:v>8.1673902390856923E-3</c:v>
                </c:pt>
                <c:pt idx="85">
                  <c:v>6.9084892522049413E-3</c:v>
                </c:pt>
                <c:pt idx="86">
                  <c:v>5.6507278559390639E-3</c:v>
                </c:pt>
                <c:pt idx="87">
                  <c:v>4.3939444368664149E-3</c:v>
                </c:pt>
                <c:pt idx="88">
                  <c:v>3.1379499950907608E-3</c:v>
                </c:pt>
                <c:pt idx="89">
                  <c:v>1.8825342690614311E-3</c:v>
                </c:pt>
                <c:pt idx="90">
                  <c:v>6.2747183217504165E-4</c:v>
                </c:pt>
                <c:pt idx="91">
                  <c:v>-6.2747183217504165E-4</c:v>
                </c:pt>
                <c:pt idx="92">
                  <c:v>-1.8825342690614311E-3</c:v>
                </c:pt>
                <c:pt idx="93">
                  <c:v>-3.1379499950907608E-3</c:v>
                </c:pt>
                <c:pt idx="94">
                  <c:v>-4.3939444368659153E-3</c:v>
                </c:pt>
                <c:pt idx="95">
                  <c:v>-5.6507278559395635E-3</c:v>
                </c:pt>
                <c:pt idx="96">
                  <c:v>-6.9084892522049413E-3</c:v>
                </c:pt>
                <c:pt idx="97">
                  <c:v>-8.1673902390856923E-3</c:v>
                </c:pt>
                <c:pt idx="98">
                  <c:v>-9.427558885859999E-3</c:v>
                </c:pt>
                <c:pt idx="99">
                  <c:v>-1.0689083525090626E-2</c:v>
                </c:pt>
                <c:pt idx="100">
                  <c:v>-1.1952006526084635E-2</c:v>
                </c:pt>
                <c:pt idx="101">
                  <c:v>-1.3216318039170949E-2</c:v>
                </c:pt>
                <c:pt idx="102">
                  <c:v>-1.4481949719579224E-2</c:v>
                </c:pt>
                <c:pt idx="103">
                  <c:v>-1.5748768444558137E-2</c:v>
                </c:pt>
                <c:pt idx="104">
                  <c:v>-1.7016570042440615E-2</c:v>
                </c:pt>
                <c:pt idx="105">
                  <c:v>-1.8285073058040002E-2</c:v>
                </c:pt>
                <c:pt idx="106">
                  <c:v>-1.9553912584700406E-2</c:v>
                </c:pt>
                <c:pt idx="107">
                  <c:v>-2.0822634199622936E-2</c:v>
                </c:pt>
                <c:pt idx="108">
                  <c:v>-2.2090688045587836E-2</c:v>
                </c:pt>
                <c:pt idx="109">
                  <c:v>-2.3357423108737285E-2</c:v>
                </c:pt>
                <c:pt idx="110">
                  <c:v>-2.4622081748710334E-2</c:v>
                </c:pt>
                <c:pt idx="111">
                  <c:v>-2.5883794543718919E-2</c:v>
                </c:pt>
                <c:pt idx="112">
                  <c:v>-2.7141575519247507E-2</c:v>
                </c:pt>
                <c:pt idx="113">
                  <c:v>-2.839431783451607E-2</c:v>
                </c:pt>
                <c:pt idx="114">
                  <c:v>-2.964079000557579E-2</c:v>
                </c:pt>
                <c:pt idx="115">
                  <c:v>-3.0879632747789321E-2</c:v>
                </c:pt>
                <c:pt idx="116">
                  <c:v>-3.2109356522957377E-2</c:v>
                </c:pt>
                <c:pt idx="117">
                  <c:v>-3.3328339877700397E-2</c:v>
                </c:pt>
                <c:pt idx="118">
                  <c:v>-3.4534828659256833E-2</c:v>
                </c:pt>
                <c:pt idx="119">
                  <c:v>-3.5726936192755354E-2</c:v>
                </c:pt>
                <c:pt idx="120">
                  <c:v>-3.6902644499854032E-2</c:v>
                </c:pt>
                <c:pt idx="121">
                  <c:v>-3.805980663243258E-2</c:v>
                </c:pt>
                <c:pt idx="122">
                  <c:v>-3.9196150186663392E-2</c:v>
                </c:pt>
                <c:pt idx="123">
                  <c:v>-4.030928205211215E-2</c:v>
                </c:pt>
                <c:pt idx="124">
                  <c:v>-4.1396694437881909E-2</c:v>
                </c:pt>
                <c:pt idx="125">
                  <c:v>-4.2455772202873998E-2</c:v>
                </c:pt>
                <c:pt idx="126">
                  <c:v>-4.3483801500698555E-2</c:v>
                </c:pt>
                <c:pt idx="127">
                  <c:v>-4.4477979731421952E-2</c:v>
                </c:pt>
                <c:pt idx="128">
                  <c:v>-4.5435426772863191E-2</c:v>
                </c:pt>
                <c:pt idx="129">
                  <c:v>-4.6353197443815108E-2</c:v>
                </c:pt>
                <c:pt idx="130">
                  <c:v>-4.7228295130792353E-2</c:v>
                </c:pt>
                <c:pt idx="131">
                  <c:v>-4.8057686489405255E-2</c:v>
                </c:pt>
                <c:pt idx="132">
                  <c:v>-4.8838317111519647E-2</c:v>
                </c:pt>
                <c:pt idx="133">
                  <c:v>-4.9567128030759078E-2</c:v>
                </c:pt>
                <c:pt idx="134">
                  <c:v>-5.0241072922070834E-2</c:v>
                </c:pt>
                <c:pt idx="135">
                  <c:v>-5.0857135836492595E-2</c:v>
                </c:pt>
                <c:pt idx="136">
                  <c:v>-5.1412349300516191E-2</c:v>
                </c:pt>
                <c:pt idx="137">
                  <c:v>-5.1903812600705174E-2</c:v>
                </c:pt>
                <c:pt idx="138">
                  <c:v>-5.2328710068987844E-2</c:v>
                </c:pt>
                <c:pt idx="139">
                  <c:v>-5.2684329182324269E-2</c:v>
                </c:pt>
                <c:pt idx="140">
                  <c:v>-5.2968078292391751E-2</c:v>
                </c:pt>
                <c:pt idx="141">
                  <c:v>-5.3177503806397103E-2</c:v>
                </c:pt>
                <c:pt idx="142">
                  <c:v>-5.3310306649089145E-2</c:v>
                </c:pt>
                <c:pt idx="143">
                  <c:v>-5.3364357848004557E-2</c:v>
                </c:pt>
                <c:pt idx="144">
                  <c:v>-5.3337713098790068E-2</c:v>
                </c:pt>
                <c:pt idx="145">
                  <c:v>-5.3228626184495142E-2</c:v>
                </c:pt>
                <c:pt idx="146">
                  <c:v>-5.3035561141574677E-2</c:v>
                </c:pt>
                <c:pt idx="147">
                  <c:v>-5.2757203085454452E-2</c:v>
                </c:pt>
                <c:pt idx="148">
                  <c:v>-5.2392467629275408E-2</c:v>
                </c:pt>
                <c:pt idx="149">
                  <c:v>-5.1940508850398859E-2</c:v>
                </c:pt>
                <c:pt idx="150">
                  <c:v>-5.1400725779792641E-2</c:v>
                </c:pt>
                <c:pt idx="151">
                  <c:v>-5.0772767409129602E-2</c:v>
                </c:pt>
                <c:pt idx="152">
                  <c:v>-5.0056536228937243E-2</c:v>
                </c:pt>
                <c:pt idx="153">
                  <c:v>-4.9252190327930059E-2</c:v>
                </c:pt>
                <c:pt idx="154">
                  <c:v>-4.8360144098745381E-2</c:v>
                </c:pt>
                <c:pt idx="155">
                  <c:v>-4.7381067608168764E-2</c:v>
                </c:pt>
                <c:pt idx="156">
                  <c:v>-4.6315884700773802E-2</c:v>
                </c:pt>
                <c:pt idx="157">
                  <c:v>-4.5165769913471661E-2</c:v>
                </c:pt>
                <c:pt idx="158">
                  <c:v>-4.3932144284821791E-2</c:v>
                </c:pt>
                <c:pt idx="159">
                  <c:v>-4.2616670147324717E-2</c:v>
                </c:pt>
                <c:pt idx="160">
                  <c:v>-4.1221244993178495E-2</c:v>
                </c:pt>
                <c:pt idx="161">
                  <c:v>-3.9747994504574391E-2</c:v>
                </c:pt>
                <c:pt idx="162">
                  <c:v>-3.8199264838471053E-2</c:v>
                </c:pt>
                <c:pt idx="163">
                  <c:v>-3.6577614253360154E-2</c:v>
                </c:pt>
                <c:pt idx="164">
                  <c:v>-3.4885804161873687E-2</c:v>
                </c:pt>
                <c:pt idx="165">
                  <c:v>-3.312678968842845E-2</c:v>
                </c:pt>
                <c:pt idx="166">
                  <c:v>-3.1303709805840338E-2</c:v>
                </c:pt>
                <c:pt idx="167">
                  <c:v>-2.9419877118838738E-2</c:v>
                </c:pt>
                <c:pt idx="168">
                  <c:v>-2.7478767356239983E-2</c:v>
                </c:pt>
                <c:pt idx="169">
                  <c:v>-2.5484008627057464E-2</c:v>
                </c:pt>
                <c:pt idx="170">
                  <c:v>-2.3439370489340909E-2</c:v>
                </c:pt>
                <c:pt idx="171">
                  <c:v>-2.1348752874207781E-2</c:v>
                </c:pt>
                <c:pt idx="172">
                  <c:v>-1.9216174901240966E-2</c:v>
                </c:pt>
                <c:pt idx="173">
                  <c:v>-1.7045763615669913E-2</c:v>
                </c:pt>
                <c:pt idx="174">
                  <c:v>-1.4841742672078932E-2</c:v>
                </c:pt>
                <c:pt idx="175">
                  <c:v>-1.2608420984425071E-2</c:v>
                </c:pt>
                <c:pt idx="176">
                  <c:v>-1.0350181357383907E-2</c:v>
                </c:pt>
                <c:pt idx="177">
                  <c:v>-8.0714691100244422E-3</c:v>
                </c:pt>
                <c:pt idx="178">
                  <c:v>-5.7767806991100255E-3</c:v>
                </c:pt>
                <c:pt idx="179">
                  <c:v>-3.4706523463080927E-3</c:v>
                </c:pt>
                <c:pt idx="180">
                  <c:v>-1.1576486710663922E-3</c:v>
                </c:pt>
                <c:pt idx="181">
                  <c:v>1.1576486710663922E-3</c:v>
                </c:pt>
                <c:pt idx="182">
                  <c:v>3.4706523463080927E-3</c:v>
                </c:pt>
                <c:pt idx="183">
                  <c:v>5.7767806991100255E-3</c:v>
                </c:pt>
                <c:pt idx="184">
                  <c:v>8.0714691100244422E-3</c:v>
                </c:pt>
                <c:pt idx="185">
                  <c:v>1.0350181357383907E-2</c:v>
                </c:pt>
                <c:pt idx="186">
                  <c:v>1.2608420984425071E-2</c:v>
                </c:pt>
                <c:pt idx="187">
                  <c:v>1.4841742672078932E-2</c:v>
                </c:pt>
                <c:pt idx="188">
                  <c:v>1.7045763615669913E-2</c:v>
                </c:pt>
                <c:pt idx="189">
                  <c:v>1.9216174901240966E-2</c:v>
                </c:pt>
                <c:pt idx="190">
                  <c:v>2.1348752874207781E-2</c:v>
                </c:pt>
                <c:pt idx="191">
                  <c:v>2.3439370489340909E-2</c:v>
                </c:pt>
                <c:pt idx="192">
                  <c:v>2.5484008627057464E-2</c:v>
                </c:pt>
                <c:pt idx="193">
                  <c:v>2.7478767356239983E-2</c:v>
                </c:pt>
                <c:pt idx="194">
                  <c:v>2.9419877118838738E-2</c:v>
                </c:pt>
                <c:pt idx="195">
                  <c:v>3.1303709805840338E-2</c:v>
                </c:pt>
                <c:pt idx="196">
                  <c:v>3.312678968842845E-2</c:v>
                </c:pt>
                <c:pt idx="197">
                  <c:v>3.4885804161873687E-2</c:v>
                </c:pt>
                <c:pt idx="198">
                  <c:v>3.6577614253360154E-2</c:v>
                </c:pt>
                <c:pt idx="199">
                  <c:v>3.8199264838471053E-2</c:v>
                </c:pt>
                <c:pt idx="200">
                  <c:v>3.9747994504574391E-2</c:v>
                </c:pt>
                <c:pt idx="201">
                  <c:v>4.1221244993178495E-2</c:v>
                </c:pt>
                <c:pt idx="202">
                  <c:v>4.2616670147324717E-2</c:v>
                </c:pt>
                <c:pt idx="203">
                  <c:v>4.3932144284821791E-2</c:v>
                </c:pt>
                <c:pt idx="204">
                  <c:v>4.5165769913471661E-2</c:v>
                </c:pt>
                <c:pt idx="205">
                  <c:v>4.6315884700773802E-2</c:v>
                </c:pt>
                <c:pt idx="206">
                  <c:v>4.7381067608168764E-2</c:v>
                </c:pt>
                <c:pt idx="207">
                  <c:v>4.8360144098745381E-2</c:v>
                </c:pt>
                <c:pt idx="208">
                  <c:v>4.9252190327930059E-2</c:v>
                </c:pt>
                <c:pt idx="209">
                  <c:v>5.0056536228937243E-2</c:v>
                </c:pt>
                <c:pt idx="210">
                  <c:v>5.0772767409129602E-2</c:v>
                </c:pt>
                <c:pt idx="211">
                  <c:v>5.1400725779792641E-2</c:v>
                </c:pt>
                <c:pt idx="212">
                  <c:v>5.1940508850398859E-2</c:v>
                </c:pt>
                <c:pt idx="213">
                  <c:v>5.2392467629275408E-2</c:v>
                </c:pt>
                <c:pt idx="214">
                  <c:v>5.2757203085454452E-2</c:v>
                </c:pt>
                <c:pt idx="215">
                  <c:v>5.3035561141574677E-2</c:v>
                </c:pt>
                <c:pt idx="216">
                  <c:v>5.3228626184495142E-2</c:v>
                </c:pt>
                <c:pt idx="217">
                  <c:v>5.3337713098790068E-2</c:v>
                </c:pt>
                <c:pt idx="218">
                  <c:v>5.3364357848004557E-2</c:v>
                </c:pt>
                <c:pt idx="219">
                  <c:v>5.3310306649089145E-2</c:v>
                </c:pt>
                <c:pt idx="220">
                  <c:v>5.3177503806397103E-2</c:v>
                </c:pt>
                <c:pt idx="221">
                  <c:v>5.2968078292391751E-2</c:v>
                </c:pt>
                <c:pt idx="222">
                  <c:v>5.2684329182324269E-2</c:v>
                </c:pt>
                <c:pt idx="223">
                  <c:v>5.2328710068987844E-2</c:v>
                </c:pt>
                <c:pt idx="224">
                  <c:v>5.1903812600705174E-2</c:v>
                </c:pt>
                <c:pt idx="225">
                  <c:v>5.1412349300516191E-2</c:v>
                </c:pt>
                <c:pt idx="226">
                  <c:v>5.0857135836492595E-2</c:v>
                </c:pt>
                <c:pt idx="227">
                  <c:v>5.0241072922070834E-2</c:v>
                </c:pt>
                <c:pt idx="228">
                  <c:v>4.9567128030759078E-2</c:v>
                </c:pt>
                <c:pt idx="229">
                  <c:v>4.8838317111519647E-2</c:v>
                </c:pt>
                <c:pt idx="230">
                  <c:v>4.8057686489405255E-2</c:v>
                </c:pt>
                <c:pt idx="231">
                  <c:v>4.7228295130792353E-2</c:v>
                </c:pt>
                <c:pt idx="232">
                  <c:v>4.6353197443815108E-2</c:v>
                </c:pt>
                <c:pt idx="233">
                  <c:v>4.5435426772863191E-2</c:v>
                </c:pt>
                <c:pt idx="234">
                  <c:v>4.4477979731421952E-2</c:v>
                </c:pt>
                <c:pt idx="235">
                  <c:v>4.3483801500698555E-2</c:v>
                </c:pt>
                <c:pt idx="236">
                  <c:v>4.2455772202873998E-2</c:v>
                </c:pt>
                <c:pt idx="237">
                  <c:v>4.1396694437881909E-2</c:v>
                </c:pt>
                <c:pt idx="238">
                  <c:v>4.030928205211215E-2</c:v>
                </c:pt>
                <c:pt idx="239">
                  <c:v>3.9196150186663392E-2</c:v>
                </c:pt>
                <c:pt idx="240">
                  <c:v>3.805980663243258E-2</c:v>
                </c:pt>
                <c:pt idx="241">
                  <c:v>3.6902644499854032E-2</c:v>
                </c:pt>
                <c:pt idx="242">
                  <c:v>3.5726936192755354E-2</c:v>
                </c:pt>
                <c:pt idx="243">
                  <c:v>3.4534828659256833E-2</c:v>
                </c:pt>
                <c:pt idx="244">
                  <c:v>3.3328339877700397E-2</c:v>
                </c:pt>
                <c:pt idx="245">
                  <c:v>3.2109356522957377E-2</c:v>
                </c:pt>
                <c:pt idx="246">
                  <c:v>3.0879632747789321E-2</c:v>
                </c:pt>
                <c:pt idx="247">
                  <c:v>2.964079000557579E-2</c:v>
                </c:pt>
                <c:pt idx="248">
                  <c:v>2.839431783451607E-2</c:v>
                </c:pt>
                <c:pt idx="249">
                  <c:v>2.7141575519247507E-2</c:v>
                </c:pt>
                <c:pt idx="250">
                  <c:v>2.5883794543718919E-2</c:v>
                </c:pt>
                <c:pt idx="251">
                  <c:v>2.4622081748710334E-2</c:v>
                </c:pt>
                <c:pt idx="252">
                  <c:v>2.3357423108737285E-2</c:v>
                </c:pt>
                <c:pt idx="253">
                  <c:v>2.2090688045587836E-2</c:v>
                </c:pt>
                <c:pt idx="254">
                  <c:v>2.0822634199622936E-2</c:v>
                </c:pt>
                <c:pt idx="255">
                  <c:v>1.9553912584700406E-2</c:v>
                </c:pt>
                <c:pt idx="256">
                  <c:v>1.8285073058040002E-2</c:v>
                </c:pt>
                <c:pt idx="257">
                  <c:v>1.7016570042440615E-2</c:v>
                </c:pt>
                <c:pt idx="258">
                  <c:v>1.5748768444558137E-2</c:v>
                </c:pt>
                <c:pt idx="259">
                  <c:v>1.4481949719579224E-2</c:v>
                </c:pt>
                <c:pt idx="260">
                  <c:v>1.3216318039170949E-2</c:v>
                </c:pt>
                <c:pt idx="261">
                  <c:v>1.1952006526084635E-2</c:v>
                </c:pt>
                <c:pt idx="262">
                  <c:v>1.0689083525090626E-2</c:v>
                </c:pt>
                <c:pt idx="263">
                  <c:v>9.427558885859999E-3</c:v>
                </c:pt>
                <c:pt idx="264">
                  <c:v>8.1673902390856923E-3</c:v>
                </c:pt>
                <c:pt idx="265">
                  <c:v>6.9084892522049413E-3</c:v>
                </c:pt>
                <c:pt idx="266">
                  <c:v>5.6507278559395635E-3</c:v>
                </c:pt>
                <c:pt idx="267">
                  <c:v>4.3939444368659153E-3</c:v>
                </c:pt>
                <c:pt idx="268">
                  <c:v>3.1379499950907608E-3</c:v>
                </c:pt>
                <c:pt idx="269">
                  <c:v>1.8825342690614311E-3</c:v>
                </c:pt>
                <c:pt idx="270">
                  <c:v>6.2747183217504165E-4</c:v>
                </c:pt>
                <c:pt idx="271">
                  <c:v>-6.2747183217504165E-4</c:v>
                </c:pt>
                <c:pt idx="272">
                  <c:v>-1.8825342690614311E-3</c:v>
                </c:pt>
                <c:pt idx="273">
                  <c:v>-3.1379499950907608E-3</c:v>
                </c:pt>
                <c:pt idx="274">
                  <c:v>-4.3939444368664149E-3</c:v>
                </c:pt>
                <c:pt idx="275">
                  <c:v>-5.6507278559390639E-3</c:v>
                </c:pt>
                <c:pt idx="276">
                  <c:v>-6.9084892522049413E-3</c:v>
                </c:pt>
                <c:pt idx="277">
                  <c:v>-8.1673902390856923E-3</c:v>
                </c:pt>
                <c:pt idx="278">
                  <c:v>-9.427558885859999E-3</c:v>
                </c:pt>
                <c:pt idx="279">
                  <c:v>-1.0689083525090626E-2</c:v>
                </c:pt>
                <c:pt idx="280">
                  <c:v>-1.1952006526084635E-2</c:v>
                </c:pt>
                <c:pt idx="281">
                  <c:v>-1.3216318039170949E-2</c:v>
                </c:pt>
                <c:pt idx="282">
                  <c:v>-1.4481949719579224E-2</c:v>
                </c:pt>
                <c:pt idx="283">
                  <c:v>-1.5748768444558636E-2</c:v>
                </c:pt>
                <c:pt idx="284">
                  <c:v>-1.7016570042440116E-2</c:v>
                </c:pt>
                <c:pt idx="285">
                  <c:v>-1.8285073058040502E-2</c:v>
                </c:pt>
                <c:pt idx="286">
                  <c:v>-1.9553912584699906E-2</c:v>
                </c:pt>
                <c:pt idx="287">
                  <c:v>-2.0822634199622436E-2</c:v>
                </c:pt>
                <c:pt idx="288">
                  <c:v>-2.2090688045588336E-2</c:v>
                </c:pt>
                <c:pt idx="289">
                  <c:v>-2.3357423108736786E-2</c:v>
                </c:pt>
                <c:pt idx="290">
                  <c:v>-2.4622081748710833E-2</c:v>
                </c:pt>
                <c:pt idx="291">
                  <c:v>-2.5883794543718419E-2</c:v>
                </c:pt>
                <c:pt idx="292">
                  <c:v>-2.7141575519248007E-2</c:v>
                </c:pt>
                <c:pt idx="293">
                  <c:v>-2.839431783451607E-2</c:v>
                </c:pt>
                <c:pt idx="294">
                  <c:v>-2.964079000557579E-2</c:v>
                </c:pt>
                <c:pt idx="295">
                  <c:v>-3.0879632747789321E-2</c:v>
                </c:pt>
                <c:pt idx="296">
                  <c:v>-3.2109356522957377E-2</c:v>
                </c:pt>
                <c:pt idx="297">
                  <c:v>-3.3328339877699897E-2</c:v>
                </c:pt>
                <c:pt idx="298">
                  <c:v>-3.4534828659257333E-2</c:v>
                </c:pt>
                <c:pt idx="299">
                  <c:v>-3.5726936192754855E-2</c:v>
                </c:pt>
                <c:pt idx="300">
                  <c:v>-3.6902644499853532E-2</c:v>
                </c:pt>
                <c:pt idx="301">
                  <c:v>-3.8059806632433579E-2</c:v>
                </c:pt>
                <c:pt idx="302">
                  <c:v>-3.9196150186662893E-2</c:v>
                </c:pt>
                <c:pt idx="303">
                  <c:v>-4.0309282052112649E-2</c:v>
                </c:pt>
                <c:pt idx="304">
                  <c:v>-4.1396694437881409E-2</c:v>
                </c:pt>
                <c:pt idx="305">
                  <c:v>-4.2455772202874997E-2</c:v>
                </c:pt>
                <c:pt idx="306">
                  <c:v>-4.3483801500698055E-2</c:v>
                </c:pt>
                <c:pt idx="307">
                  <c:v>-4.4477979731421202E-2</c:v>
                </c:pt>
                <c:pt idx="308">
                  <c:v>-4.543542677286394E-2</c:v>
                </c:pt>
                <c:pt idx="309">
                  <c:v>-4.6353197443814359E-2</c:v>
                </c:pt>
                <c:pt idx="310">
                  <c:v>-4.7228295130793102E-2</c:v>
                </c:pt>
                <c:pt idx="311">
                  <c:v>-4.8057686489404505E-2</c:v>
                </c:pt>
                <c:pt idx="312">
                  <c:v>-4.8838317111520646E-2</c:v>
                </c:pt>
                <c:pt idx="313">
                  <c:v>-4.9567128030758578E-2</c:v>
                </c:pt>
                <c:pt idx="314">
                  <c:v>-5.0241072922071334E-2</c:v>
                </c:pt>
                <c:pt idx="315">
                  <c:v>-5.0857135836491846E-2</c:v>
                </c:pt>
                <c:pt idx="316">
                  <c:v>-5.1412349300517191E-2</c:v>
                </c:pt>
                <c:pt idx="317">
                  <c:v>-5.1903812600704674E-2</c:v>
                </c:pt>
                <c:pt idx="318">
                  <c:v>-5.2328710068987344E-2</c:v>
                </c:pt>
                <c:pt idx="319">
                  <c:v>-5.2684329182324768E-2</c:v>
                </c:pt>
                <c:pt idx="320">
                  <c:v>-5.2968078292391002E-2</c:v>
                </c:pt>
                <c:pt idx="321">
                  <c:v>-5.3177503806397852E-2</c:v>
                </c:pt>
                <c:pt idx="322">
                  <c:v>-5.3310306649087896E-2</c:v>
                </c:pt>
                <c:pt idx="323">
                  <c:v>-5.3364357848006305E-2</c:v>
                </c:pt>
                <c:pt idx="324">
                  <c:v>-5.3337713098789319E-2</c:v>
                </c:pt>
                <c:pt idx="325">
                  <c:v>-5.3228626184495642E-2</c:v>
                </c:pt>
                <c:pt idx="326">
                  <c:v>-5.3035561141574428E-2</c:v>
                </c:pt>
                <c:pt idx="327">
                  <c:v>-5.2757203085453702E-2</c:v>
                </c:pt>
                <c:pt idx="328">
                  <c:v>-5.2392467629276157E-2</c:v>
                </c:pt>
                <c:pt idx="329">
                  <c:v>-5.1940508850398109E-2</c:v>
                </c:pt>
                <c:pt idx="330">
                  <c:v>-5.1400725779793391E-2</c:v>
                </c:pt>
                <c:pt idx="331">
                  <c:v>-5.0772767409129227E-2</c:v>
                </c:pt>
                <c:pt idx="332">
                  <c:v>-5.0056536228937992E-2</c:v>
                </c:pt>
                <c:pt idx="333">
                  <c:v>-4.925219032792931E-2</c:v>
                </c:pt>
                <c:pt idx="334">
                  <c:v>-4.836014409874613E-2</c:v>
                </c:pt>
                <c:pt idx="335">
                  <c:v>-4.7381067608168265E-2</c:v>
                </c:pt>
                <c:pt idx="336">
                  <c:v>-4.6315884700773427E-2</c:v>
                </c:pt>
                <c:pt idx="337">
                  <c:v>-4.516576991347216E-2</c:v>
                </c:pt>
                <c:pt idx="338">
                  <c:v>-4.3932144284821291E-2</c:v>
                </c:pt>
                <c:pt idx="339">
                  <c:v>-4.2616670147325217E-2</c:v>
                </c:pt>
                <c:pt idx="340">
                  <c:v>-4.1221244993178183E-2</c:v>
                </c:pt>
                <c:pt idx="341">
                  <c:v>-3.9747994504574828E-2</c:v>
                </c:pt>
                <c:pt idx="342">
                  <c:v>-3.8199264838470741E-2</c:v>
                </c:pt>
                <c:pt idx="343">
                  <c:v>-3.6577614253360591E-2</c:v>
                </c:pt>
                <c:pt idx="344">
                  <c:v>-3.4885804161873438E-2</c:v>
                </c:pt>
                <c:pt idx="345">
                  <c:v>-3.312678968842795E-2</c:v>
                </c:pt>
                <c:pt idx="346">
                  <c:v>-3.1303709805840678E-2</c:v>
                </c:pt>
                <c:pt idx="347">
                  <c:v>-2.9419877118837583E-2</c:v>
                </c:pt>
                <c:pt idx="348">
                  <c:v>-2.7478767356241451E-2</c:v>
                </c:pt>
                <c:pt idx="349">
                  <c:v>-2.5484008627057134E-2</c:v>
                </c:pt>
                <c:pt idx="350">
                  <c:v>-2.3439370489341083E-2</c:v>
                </c:pt>
                <c:pt idx="351">
                  <c:v>-2.1348752874207781E-2</c:v>
                </c:pt>
                <c:pt idx="352">
                  <c:v>-1.9216174901240966E-2</c:v>
                </c:pt>
                <c:pt idx="353">
                  <c:v>-1.7045763615669913E-2</c:v>
                </c:pt>
                <c:pt idx="354">
                  <c:v>-1.4841742672078776E-2</c:v>
                </c:pt>
                <c:pt idx="355">
                  <c:v>-1.2608420984425227E-2</c:v>
                </c:pt>
                <c:pt idx="356">
                  <c:v>-1.0350181357383744E-2</c:v>
                </c:pt>
                <c:pt idx="357">
                  <c:v>-8.0714691100246053E-3</c:v>
                </c:pt>
                <c:pt idx="358">
                  <c:v>-5.7767806991100255E-3</c:v>
                </c:pt>
                <c:pt idx="359">
                  <c:v>-3.4706523463080927E-3</c:v>
                </c:pt>
                <c:pt idx="360">
                  <c:v>-1.1576486710663922E-3</c:v>
                </c:pt>
              </c:numCache>
            </c:numRef>
          </c:yVal>
          <c:smooth val="1"/>
          <c:extLst>
            <c:ext xmlns:c16="http://schemas.microsoft.com/office/drawing/2014/chart" uri="{C3380CC4-5D6E-409C-BE32-E72D297353CC}">
              <c16:uniqueId val="{00000004-A617-437D-BFD1-EF71A6A79A1D}"/>
            </c:ext>
          </c:extLst>
        </c:ser>
        <c:dLbls>
          <c:showLegendKey val="0"/>
          <c:showVal val="0"/>
          <c:showCatName val="0"/>
          <c:showSerName val="0"/>
          <c:showPercent val="0"/>
          <c:showBubbleSize val="0"/>
        </c:dLbls>
        <c:axId val="1411122751"/>
        <c:axId val="1411136191"/>
      </c:scatterChart>
      <c:valAx>
        <c:axId val="141112275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1136191"/>
        <c:crosses val="autoZero"/>
        <c:crossBetween val="midCat"/>
      </c:valAx>
      <c:valAx>
        <c:axId val="14111361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1122751"/>
        <c:crosses val="autoZero"/>
        <c:crossBetween val="midCat"/>
      </c:valAx>
      <c:spPr>
        <a:noFill/>
        <a:ln>
          <a:noFill/>
        </a:ln>
        <a:effectLst/>
      </c:spPr>
    </c:plotArea>
    <c:legend>
      <c:legendPos val="r"/>
      <c:layout>
        <c:manualLayout>
          <c:xMode val="edge"/>
          <c:yMode val="edge"/>
          <c:x val="0.79777777777777781"/>
          <c:y val="0.24731299212598426"/>
          <c:w val="0.18555555555555553"/>
          <c:h val="0.547456984543598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(Exh)'!$D$2:$D$362</c:f>
              <c:numCache>
                <c:formatCode>0.00E+00</c:formatCode>
                <c:ptCount val="361"/>
                <c:pt idx="0">
                  <c:v>0</c:v>
                </c:pt>
                <c:pt idx="1">
                  <c:v>3.2156907529622003E-5</c:v>
                </c:pt>
                <c:pt idx="2">
                  <c:v>1.2856391714929124E-4</c:v>
                </c:pt>
                <c:pt idx="3">
                  <c:v>2.8903004768012527E-4</c:v>
                </c:pt>
                <c:pt idx="4">
                  <c:v>5.1323752295858653E-4</c:v>
                </c:pt>
                <c:pt idx="5">
                  <c:v>8.0074256066369051E-4</c:v>
                </c:pt>
                <c:pt idx="6">
                  <c:v>1.1509764768977246E-3</c:v>
                </c:pt>
                <c:pt idx="7">
                  <c:v>1.5632471066776906E-3</c:v>
                </c:pt>
                <c:pt idx="8">
                  <c:v>2.0367405404462992E-3</c:v>
                </c:pt>
                <c:pt idx="9">
                  <c:v>2.5705231765918816E-3</c:v>
                </c:pt>
                <c:pt idx="10">
                  <c:v>3.16354408976432E-3</c:v>
                </c:pt>
                <c:pt idx="11">
                  <c:v>3.814637714468239E-3</c:v>
                </c:pt>
                <c:pt idx="12">
                  <c:v>4.5225268429976038E-3</c:v>
                </c:pt>
                <c:pt idx="13">
                  <c:v>5.285825936226533E-3</c:v>
                </c:pt>
                <c:pt idx="14">
                  <c:v>6.1030447450831325E-3</c:v>
                </c:pt>
                <c:pt idx="15">
                  <c:v>6.972592239689818E-3</c:v>
                </c:pt>
                <c:pt idx="16">
                  <c:v>7.89278084214615E-3</c:v>
                </c:pt>
                <c:pt idx="17">
                  <c:v>8.8618309577537455E-3</c:v>
                </c:pt>
                <c:pt idx="18">
                  <c:v>9.877875798124873E-3</c:v>
                </c:pt>
                <c:pt idx="19">
                  <c:v>1.0938966488082394E-2</c:v>
                </c:pt>
                <c:pt idx="20">
                  <c:v>1.2043077446542805E-2</c:v>
                </c:pt>
                <c:pt idx="21">
                  <c:v>1.3188112029686644E-2</c:v>
                </c:pt>
                <c:pt idx="22">
                  <c:v>1.43719084226679E-2</c:v>
                </c:pt>
                <c:pt idx="23">
                  <c:v>1.5592245763912936E-2</c:v>
                </c:pt>
                <c:pt idx="24">
                  <c:v>1.6846850483731607E-2</c:v>
                </c:pt>
                <c:pt idx="25">
                  <c:v>1.8133402836530869E-2</c:v>
                </c:pt>
                <c:pt idx="26">
                  <c:v>1.9449543603424432E-2</c:v>
                </c:pt>
                <c:pt idx="27">
                  <c:v>2.0792880939500713E-2</c:v>
                </c:pt>
                <c:pt idx="28">
                  <c:v>2.2160997337498749E-2</c:v>
                </c:pt>
                <c:pt idx="29">
                  <c:v>2.3551456677191471E-2</c:v>
                </c:pt>
                <c:pt idx="30">
                  <c:v>2.4961811327445061E-2</c:v>
                </c:pt>
                <c:pt idx="31">
                  <c:v>2.6389609265772655E-2</c:v>
                </c:pt>
                <c:pt idx="32">
                  <c:v>2.7832401178283714E-2</c:v>
                </c:pt>
                <c:pt idx="33">
                  <c:v>2.9287747501319163E-2</c:v>
                </c:pt>
                <c:pt idx="34">
                  <c:v>3.0753225364803988E-2</c:v>
                </c:pt>
                <c:pt idx="35">
                  <c:v>3.2226435396514388E-2</c:v>
                </c:pt>
                <c:pt idx="36">
                  <c:v>3.3705008346083712E-2</c:v>
                </c:pt>
                <c:pt idx="37">
                  <c:v>3.5186611487716749E-2</c:v>
                </c:pt>
                <c:pt idx="38">
                  <c:v>3.6668954761272479E-2</c:v>
                </c:pt>
                <c:pt idx="39">
                  <c:v>3.8149796612636032E-2</c:v>
                </c:pt>
                <c:pt idx="40">
                  <c:v>3.9626949496147083E-2</c:v>
                </c:pt>
                <c:pt idx="41">
                  <c:v>4.1098285004269056E-2</c:v>
                </c:pt>
                <c:pt idx="42">
                  <c:v>4.2561738592666966E-2</c:v>
                </c:pt>
                <c:pt idx="43">
                  <c:v>4.4015313872361059E-2</c:v>
                </c:pt>
                <c:pt idx="44">
                  <c:v>4.5457086444602855E-2</c:v>
                </c:pt>
                <c:pt idx="45">
                  <c:v>4.6885207258506111E-2</c:v>
                </c:pt>
                <c:pt idx="46">
                  <c:v>4.829790547618644E-2</c:v>
                </c:pt>
                <c:pt idx="47">
                  <c:v>4.9693490835132866E-2</c:v>
                </c:pt>
                <c:pt idx="48">
                  <c:v>5.1070355502653937E-2</c:v>
                </c:pt>
                <c:pt idx="49">
                  <c:v>5.24269754224184E-2</c:v>
                </c:pt>
                <c:pt idx="50">
                  <c:v>5.3761911158235191E-2</c:v>
                </c:pt>
                <c:pt idx="51">
                  <c:v>5.5073808245201666E-2</c:v>
                </c:pt>
                <c:pt idx="52">
                  <c:v>5.6361397063085399E-2</c:v>
                </c:pt>
                <c:pt idx="53">
                  <c:v>5.7623492251220508E-2</c:v>
                </c:pt>
                <c:pt idx="54">
                  <c:v>5.885899168820443E-2</c:v>
                </c:pt>
                <c:pt idx="55">
                  <c:v>6.0066875063223821E-2</c:v>
                </c:pt>
                <c:pt idx="56">
                  <c:v>6.1246202068859237E-2</c:v>
                </c:pt>
                <c:pt idx="57">
                  <c:v>6.2396110247689276E-2</c:v>
                </c:pt>
                <c:pt idx="58">
                  <c:v>6.3515812526914628E-2</c:v>
                </c:pt>
                <c:pt idx="59">
                  <c:v>6.4604594476544153E-2</c:v>
                </c:pt>
                <c:pt idx="60">
                  <c:v>6.5661811327445085E-2</c:v>
                </c:pt>
                <c:pt idx="61">
                  <c:v>6.668688478577435E-2</c:v>
                </c:pt>
                <c:pt idx="62">
                  <c:v>6.7679299680017541E-2</c:v>
                </c:pt>
                <c:pt idx="63">
                  <c:v>6.8638600476108022E-2</c:v>
                </c:pt>
                <c:pt idx="64">
                  <c:v>6.9564387694933019E-2</c:v>
                </c:pt>
                <c:pt idx="65">
                  <c:v>7.0456314265015169E-2</c:v>
                </c:pt>
                <c:pt idx="66">
                  <c:v>7.131408184134265E-2</c:v>
                </c:pt>
                <c:pt idx="67">
                  <c:v>7.2137437119275311E-2</c:v>
                </c:pt>
                <c:pt idx="68">
                  <c:v>7.292616817023409E-2</c:v>
                </c:pt>
                <c:pt idx="69">
                  <c:v>7.3680100823546535E-2</c:v>
                </c:pt>
                <c:pt idx="70">
                  <c:v>7.4399095116427602E-2</c:v>
                </c:pt>
                <c:pt idx="71">
                  <c:v>7.508304183166957E-2</c:v>
                </c:pt>
                <c:pt idx="72">
                  <c:v>7.5731859140245592E-2</c:v>
                </c:pt>
                <c:pt idx="73">
                  <c:v>7.6345489363734156E-2</c:v>
                </c:pt>
                <c:pt idx="74">
                  <c:v>7.6923895869279224E-2</c:v>
                </c:pt>
                <c:pt idx="75">
                  <c:v>7.746706010774311E-2</c:v>
                </c:pt>
                <c:pt idx="76">
                  <c:v>7.7974978803799791E-2</c:v>
                </c:pt>
                <c:pt idx="77">
                  <c:v>7.8447661304978683E-2</c:v>
                </c:pt>
                <c:pt idx="78">
                  <c:v>7.8885127095105312E-2</c:v>
                </c:pt>
                <c:pt idx="79">
                  <c:v>7.9287403476204735E-2</c:v>
                </c:pt>
                <c:pt idx="80">
                  <c:v>7.9654523421737261E-2</c:v>
                </c:pt>
                <c:pt idx="81">
                  <c:v>7.998652360301739E-2</c:v>
                </c:pt>
                <c:pt idx="82">
                  <c:v>8.0283442589825463E-2</c:v>
                </c:pt>
                <c:pt idx="83">
                  <c:v>8.0545319225543796E-2</c:v>
                </c:pt>
                <c:pt idx="84">
                  <c:v>8.077219117662951E-2</c:v>
                </c:pt>
                <c:pt idx="85">
                  <c:v>8.0964093655857425E-2</c:v>
                </c:pt>
                <c:pt idx="86">
                  <c:v>8.1121058318522399E-2</c:v>
                </c:pt>
                <c:pt idx="87">
                  <c:v>8.1243112330657577E-2</c:v>
                </c:pt>
                <c:pt idx="88">
                  <c:v>8.1330277608298987E-2</c:v>
                </c:pt>
                <c:pt idx="89">
                  <c:v>8.1382570226884027E-2</c:v>
                </c:pt>
                <c:pt idx="90">
                  <c:v>8.14E-2</c:v>
                </c:pt>
                <c:pt idx="91">
                  <c:v>8.1382570226884027E-2</c:v>
                </c:pt>
                <c:pt idx="92">
                  <c:v>8.1330277608298987E-2</c:v>
                </c:pt>
                <c:pt idx="93">
                  <c:v>8.1243112330657577E-2</c:v>
                </c:pt>
                <c:pt idx="94">
                  <c:v>8.1121058318522413E-2</c:v>
                </c:pt>
                <c:pt idx="95">
                  <c:v>8.0964093655857425E-2</c:v>
                </c:pt>
                <c:pt idx="96">
                  <c:v>8.077219117662951E-2</c:v>
                </c:pt>
                <c:pt idx="97">
                  <c:v>8.0545319225543796E-2</c:v>
                </c:pt>
                <c:pt idx="98">
                  <c:v>8.0283442589825463E-2</c:v>
                </c:pt>
                <c:pt idx="99">
                  <c:v>7.998652360301739E-2</c:v>
                </c:pt>
                <c:pt idx="100">
                  <c:v>7.9654523421737261E-2</c:v>
                </c:pt>
                <c:pt idx="101">
                  <c:v>7.9287403476204735E-2</c:v>
                </c:pt>
                <c:pt idx="102">
                  <c:v>7.8885127095105312E-2</c:v>
                </c:pt>
                <c:pt idx="103">
                  <c:v>7.8447661304978697E-2</c:v>
                </c:pt>
                <c:pt idx="104">
                  <c:v>7.7974978803799791E-2</c:v>
                </c:pt>
                <c:pt idx="105">
                  <c:v>7.7467060107743124E-2</c:v>
                </c:pt>
                <c:pt idx="106">
                  <c:v>7.6923895869279224E-2</c:v>
                </c:pt>
                <c:pt idx="107">
                  <c:v>7.6345489363734143E-2</c:v>
                </c:pt>
                <c:pt idx="108">
                  <c:v>7.5731859140245592E-2</c:v>
                </c:pt>
                <c:pt idx="109">
                  <c:v>7.5083041831669556E-2</c:v>
                </c:pt>
                <c:pt idx="110">
                  <c:v>7.4399095116427602E-2</c:v>
                </c:pt>
                <c:pt idx="111">
                  <c:v>7.3680100823546521E-2</c:v>
                </c:pt>
                <c:pt idx="112">
                  <c:v>7.292616817023409E-2</c:v>
                </c:pt>
                <c:pt idx="113">
                  <c:v>7.2137437119275311E-2</c:v>
                </c:pt>
                <c:pt idx="114">
                  <c:v>7.131408184134265E-2</c:v>
                </c:pt>
                <c:pt idx="115">
                  <c:v>7.0456314265015169E-2</c:v>
                </c:pt>
                <c:pt idx="116">
                  <c:v>6.9564387694933019E-2</c:v>
                </c:pt>
                <c:pt idx="117">
                  <c:v>6.8638600476108008E-2</c:v>
                </c:pt>
                <c:pt idx="118">
                  <c:v>6.7679299680017541E-2</c:v>
                </c:pt>
                <c:pt idx="119">
                  <c:v>6.6686884785774336E-2</c:v>
                </c:pt>
                <c:pt idx="120">
                  <c:v>6.5661811327445058E-2</c:v>
                </c:pt>
                <c:pt idx="121">
                  <c:v>6.4604594476544153E-2</c:v>
                </c:pt>
                <c:pt idx="122">
                  <c:v>6.3515812526914614E-2</c:v>
                </c:pt>
                <c:pt idx="123">
                  <c:v>6.2396110247689276E-2</c:v>
                </c:pt>
                <c:pt idx="124">
                  <c:v>6.1246202068859223E-2</c:v>
                </c:pt>
                <c:pt idx="125">
                  <c:v>6.0066875063223835E-2</c:v>
                </c:pt>
                <c:pt idx="126">
                  <c:v>5.885899168820443E-2</c:v>
                </c:pt>
                <c:pt idx="127">
                  <c:v>5.7623492251220487E-2</c:v>
                </c:pt>
                <c:pt idx="128">
                  <c:v>5.6361397063085399E-2</c:v>
                </c:pt>
                <c:pt idx="129">
                  <c:v>5.5073808245201646E-2</c:v>
                </c:pt>
                <c:pt idx="130">
                  <c:v>5.3761911158235191E-2</c:v>
                </c:pt>
                <c:pt idx="131">
                  <c:v>5.2426975422418379E-2</c:v>
                </c:pt>
                <c:pt idx="132">
                  <c:v>5.1070355502653944E-2</c:v>
                </c:pt>
                <c:pt idx="133">
                  <c:v>4.9693490835132859E-2</c:v>
                </c:pt>
                <c:pt idx="134">
                  <c:v>4.8297905476186447E-2</c:v>
                </c:pt>
                <c:pt idx="135">
                  <c:v>4.6885207258506097E-2</c:v>
                </c:pt>
                <c:pt idx="136">
                  <c:v>4.5457086444602869E-2</c:v>
                </c:pt>
                <c:pt idx="137">
                  <c:v>4.4015313872361059E-2</c:v>
                </c:pt>
                <c:pt idx="138">
                  <c:v>4.2561738592666952E-2</c:v>
                </c:pt>
                <c:pt idx="139">
                  <c:v>4.1098285004269056E-2</c:v>
                </c:pt>
                <c:pt idx="140">
                  <c:v>3.9626949496147063E-2</c:v>
                </c:pt>
                <c:pt idx="141">
                  <c:v>3.8149796612636032E-2</c:v>
                </c:pt>
                <c:pt idx="142">
                  <c:v>3.6668954761272445E-2</c:v>
                </c:pt>
                <c:pt idx="143">
                  <c:v>3.5186611487716762E-2</c:v>
                </c:pt>
                <c:pt idx="144">
                  <c:v>3.3705008346083705E-2</c:v>
                </c:pt>
                <c:pt idx="145">
                  <c:v>3.2226435396514395E-2</c:v>
                </c:pt>
                <c:pt idx="146">
                  <c:v>3.0753225364803988E-2</c:v>
                </c:pt>
                <c:pt idx="147">
                  <c:v>2.9287747501319142E-2</c:v>
                </c:pt>
                <c:pt idx="148">
                  <c:v>2.7832401178283714E-2</c:v>
                </c:pt>
                <c:pt idx="149">
                  <c:v>2.6389609265772634E-2</c:v>
                </c:pt>
                <c:pt idx="150">
                  <c:v>2.4961811327445061E-2</c:v>
                </c:pt>
                <c:pt idx="151">
                  <c:v>2.3551456677191461E-2</c:v>
                </c:pt>
                <c:pt idx="152">
                  <c:v>2.216099733749876E-2</c:v>
                </c:pt>
                <c:pt idx="153">
                  <c:v>2.0792880939500703E-2</c:v>
                </c:pt>
                <c:pt idx="154">
                  <c:v>1.9449543603424442E-2</c:v>
                </c:pt>
                <c:pt idx="155">
                  <c:v>1.8133402836530865E-2</c:v>
                </c:pt>
                <c:pt idx="156">
                  <c:v>1.6846850483731593E-2</c:v>
                </c:pt>
                <c:pt idx="157">
                  <c:v>1.5592245763912936E-2</c:v>
                </c:pt>
                <c:pt idx="158">
                  <c:v>1.4371908422667886E-2</c:v>
                </c:pt>
                <c:pt idx="159">
                  <c:v>1.3188112029686644E-2</c:v>
                </c:pt>
                <c:pt idx="160">
                  <c:v>1.2043077446542797E-2</c:v>
                </c:pt>
                <c:pt idx="161">
                  <c:v>1.0938966488082397E-2</c:v>
                </c:pt>
                <c:pt idx="162">
                  <c:v>9.8778757981248678E-3</c:v>
                </c:pt>
                <c:pt idx="163">
                  <c:v>8.8618309577537524E-3</c:v>
                </c:pt>
                <c:pt idx="164">
                  <c:v>7.89278084214615E-3</c:v>
                </c:pt>
                <c:pt idx="165">
                  <c:v>6.9725922396898041E-3</c:v>
                </c:pt>
                <c:pt idx="166">
                  <c:v>6.1030447450831282E-3</c:v>
                </c:pt>
                <c:pt idx="167">
                  <c:v>5.2858259362264966E-3</c:v>
                </c:pt>
                <c:pt idx="168">
                  <c:v>4.5225268429976082E-3</c:v>
                </c:pt>
                <c:pt idx="169">
                  <c:v>3.8146377144682342E-3</c:v>
                </c:pt>
                <c:pt idx="170">
                  <c:v>3.16354408976432E-3</c:v>
                </c:pt>
                <c:pt idx="171">
                  <c:v>2.5705231765918816E-3</c:v>
                </c:pt>
                <c:pt idx="172">
                  <c:v>2.0367405404462992E-3</c:v>
                </c:pt>
                <c:pt idx="173">
                  <c:v>1.5632471066776906E-3</c:v>
                </c:pt>
                <c:pt idx="174">
                  <c:v>1.1509764768977203E-3</c:v>
                </c:pt>
                <c:pt idx="175">
                  <c:v>8.0074256066369051E-4</c:v>
                </c:pt>
                <c:pt idx="176">
                  <c:v>5.1323752295858198E-4</c:v>
                </c:pt>
                <c:pt idx="177">
                  <c:v>2.8903004768012527E-4</c:v>
                </c:pt>
                <c:pt idx="178">
                  <c:v>1.2856391714929124E-4</c:v>
                </c:pt>
                <c:pt idx="179">
                  <c:v>3.2156907529622003E-5</c:v>
                </c:pt>
                <c:pt idx="180">
                  <c:v>0</c:v>
                </c:pt>
                <c:pt idx="181">
                  <c:v>3.2156907529622003E-5</c:v>
                </c:pt>
                <c:pt idx="182">
                  <c:v>1.2856391714929124E-4</c:v>
                </c:pt>
                <c:pt idx="183">
                  <c:v>2.8903004768012527E-4</c:v>
                </c:pt>
                <c:pt idx="184">
                  <c:v>5.1323752295858198E-4</c:v>
                </c:pt>
                <c:pt idx="185">
                  <c:v>8.0074256066369051E-4</c:v>
                </c:pt>
                <c:pt idx="186">
                  <c:v>1.1509764768977203E-3</c:v>
                </c:pt>
                <c:pt idx="187">
                  <c:v>1.5632471066776906E-3</c:v>
                </c:pt>
                <c:pt idx="188">
                  <c:v>2.0367405404462992E-3</c:v>
                </c:pt>
                <c:pt idx="189">
                  <c:v>2.5705231765918816E-3</c:v>
                </c:pt>
                <c:pt idx="190">
                  <c:v>3.16354408976432E-3</c:v>
                </c:pt>
                <c:pt idx="191">
                  <c:v>3.8146377144682342E-3</c:v>
                </c:pt>
                <c:pt idx="192">
                  <c:v>4.5225268429976082E-3</c:v>
                </c:pt>
                <c:pt idx="193">
                  <c:v>5.2858259362264966E-3</c:v>
                </c:pt>
                <c:pt idx="194">
                  <c:v>6.1030447450831282E-3</c:v>
                </c:pt>
                <c:pt idx="195">
                  <c:v>6.9725922396898041E-3</c:v>
                </c:pt>
                <c:pt idx="196">
                  <c:v>7.89278084214615E-3</c:v>
                </c:pt>
                <c:pt idx="197">
                  <c:v>8.8618309577537524E-3</c:v>
                </c:pt>
                <c:pt idx="198">
                  <c:v>9.8778757981248678E-3</c:v>
                </c:pt>
                <c:pt idx="199">
                  <c:v>1.0938966488082397E-2</c:v>
                </c:pt>
                <c:pt idx="200">
                  <c:v>1.2043077446542797E-2</c:v>
                </c:pt>
                <c:pt idx="201">
                  <c:v>1.3188112029686644E-2</c:v>
                </c:pt>
                <c:pt idx="202">
                  <c:v>1.4371908422667886E-2</c:v>
                </c:pt>
                <c:pt idx="203">
                  <c:v>1.5592245763912936E-2</c:v>
                </c:pt>
                <c:pt idx="204">
                  <c:v>1.6846850483731593E-2</c:v>
                </c:pt>
                <c:pt idx="205">
                  <c:v>1.8133402836530865E-2</c:v>
                </c:pt>
                <c:pt idx="206">
                  <c:v>1.9449543603424442E-2</c:v>
                </c:pt>
                <c:pt idx="207">
                  <c:v>2.0792880939500703E-2</c:v>
                </c:pt>
                <c:pt idx="208">
                  <c:v>2.216099733749876E-2</c:v>
                </c:pt>
                <c:pt idx="209">
                  <c:v>2.3551456677191461E-2</c:v>
                </c:pt>
                <c:pt idx="210">
                  <c:v>2.4961811327445061E-2</c:v>
                </c:pt>
                <c:pt idx="211">
                  <c:v>2.6389609265772634E-2</c:v>
                </c:pt>
                <c:pt idx="212">
                  <c:v>2.7832401178283714E-2</c:v>
                </c:pt>
                <c:pt idx="213">
                  <c:v>2.9287747501319142E-2</c:v>
                </c:pt>
                <c:pt idx="214">
                  <c:v>3.0753225364803988E-2</c:v>
                </c:pt>
                <c:pt idx="215">
                  <c:v>3.2226435396514395E-2</c:v>
                </c:pt>
                <c:pt idx="216">
                  <c:v>3.3705008346083705E-2</c:v>
                </c:pt>
                <c:pt idx="217">
                  <c:v>3.5186611487716762E-2</c:v>
                </c:pt>
                <c:pt idx="218">
                  <c:v>3.6668954761272445E-2</c:v>
                </c:pt>
                <c:pt idx="219">
                  <c:v>3.8149796612636032E-2</c:v>
                </c:pt>
                <c:pt idx="220">
                  <c:v>3.9626949496147063E-2</c:v>
                </c:pt>
                <c:pt idx="221">
                  <c:v>4.1098285004269056E-2</c:v>
                </c:pt>
                <c:pt idx="222">
                  <c:v>4.2561738592666952E-2</c:v>
                </c:pt>
                <c:pt idx="223">
                  <c:v>4.4015313872361059E-2</c:v>
                </c:pt>
                <c:pt idx="224">
                  <c:v>4.5457086444602869E-2</c:v>
                </c:pt>
                <c:pt idx="225">
                  <c:v>4.6885207258506097E-2</c:v>
                </c:pt>
                <c:pt idx="226">
                  <c:v>4.8297905476186447E-2</c:v>
                </c:pt>
                <c:pt idx="227">
                  <c:v>4.9693490835132859E-2</c:v>
                </c:pt>
                <c:pt idx="228">
                  <c:v>5.1070355502653944E-2</c:v>
                </c:pt>
                <c:pt idx="229">
                  <c:v>5.2426975422418379E-2</c:v>
                </c:pt>
                <c:pt idx="230">
                  <c:v>5.3761911158235191E-2</c:v>
                </c:pt>
                <c:pt idx="231">
                  <c:v>5.5073808245201646E-2</c:v>
                </c:pt>
                <c:pt idx="232">
                  <c:v>5.6361397063085399E-2</c:v>
                </c:pt>
                <c:pt idx="233">
                  <c:v>5.7623492251220487E-2</c:v>
                </c:pt>
                <c:pt idx="234">
                  <c:v>5.885899168820443E-2</c:v>
                </c:pt>
                <c:pt idx="235">
                  <c:v>6.0066875063223835E-2</c:v>
                </c:pt>
                <c:pt idx="236">
                  <c:v>6.1246202068859223E-2</c:v>
                </c:pt>
                <c:pt idx="237">
                  <c:v>6.2396110247689276E-2</c:v>
                </c:pt>
                <c:pt idx="238">
                  <c:v>6.3515812526914614E-2</c:v>
                </c:pt>
                <c:pt idx="239">
                  <c:v>6.4604594476544153E-2</c:v>
                </c:pt>
                <c:pt idx="240">
                  <c:v>6.5661811327445058E-2</c:v>
                </c:pt>
                <c:pt idx="241">
                  <c:v>6.6686884785774336E-2</c:v>
                </c:pt>
                <c:pt idx="242">
                  <c:v>6.7679299680017541E-2</c:v>
                </c:pt>
                <c:pt idx="243">
                  <c:v>6.8638600476108008E-2</c:v>
                </c:pt>
                <c:pt idx="244">
                  <c:v>6.9564387694933019E-2</c:v>
                </c:pt>
                <c:pt idx="245">
                  <c:v>7.0456314265015169E-2</c:v>
                </c:pt>
                <c:pt idx="246">
                  <c:v>7.131408184134265E-2</c:v>
                </c:pt>
                <c:pt idx="247">
                  <c:v>7.2137437119275311E-2</c:v>
                </c:pt>
                <c:pt idx="248">
                  <c:v>7.292616817023409E-2</c:v>
                </c:pt>
                <c:pt idx="249">
                  <c:v>7.3680100823546521E-2</c:v>
                </c:pt>
                <c:pt idx="250">
                  <c:v>7.4399095116427602E-2</c:v>
                </c:pt>
                <c:pt idx="251">
                  <c:v>7.5083041831669556E-2</c:v>
                </c:pt>
                <c:pt idx="252">
                  <c:v>7.5731859140245592E-2</c:v>
                </c:pt>
                <c:pt idx="253">
                  <c:v>7.6345489363734143E-2</c:v>
                </c:pt>
                <c:pt idx="254">
                  <c:v>7.6923895869279224E-2</c:v>
                </c:pt>
                <c:pt idx="255">
                  <c:v>7.7467060107743124E-2</c:v>
                </c:pt>
                <c:pt idx="256">
                  <c:v>7.7974978803799791E-2</c:v>
                </c:pt>
                <c:pt idx="257">
                  <c:v>7.8447661304978697E-2</c:v>
                </c:pt>
                <c:pt idx="258">
                  <c:v>7.8885127095105312E-2</c:v>
                </c:pt>
                <c:pt idx="259">
                  <c:v>7.9287403476204735E-2</c:v>
                </c:pt>
                <c:pt idx="260">
                  <c:v>7.9654523421737261E-2</c:v>
                </c:pt>
                <c:pt idx="261">
                  <c:v>7.998652360301739E-2</c:v>
                </c:pt>
                <c:pt idx="262">
                  <c:v>8.0283442589825463E-2</c:v>
                </c:pt>
                <c:pt idx="263">
                  <c:v>8.0545319225543796E-2</c:v>
                </c:pt>
                <c:pt idx="264">
                  <c:v>8.077219117662951E-2</c:v>
                </c:pt>
                <c:pt idx="265">
                  <c:v>8.0964093655857425E-2</c:v>
                </c:pt>
                <c:pt idx="266">
                  <c:v>8.1121058318522413E-2</c:v>
                </c:pt>
                <c:pt idx="267">
                  <c:v>8.1243112330657577E-2</c:v>
                </c:pt>
                <c:pt idx="268">
                  <c:v>8.1330277608298987E-2</c:v>
                </c:pt>
                <c:pt idx="269">
                  <c:v>8.1382570226884027E-2</c:v>
                </c:pt>
                <c:pt idx="270">
                  <c:v>8.14E-2</c:v>
                </c:pt>
                <c:pt idx="271">
                  <c:v>8.1382570226884027E-2</c:v>
                </c:pt>
                <c:pt idx="272">
                  <c:v>8.1330277608298987E-2</c:v>
                </c:pt>
                <c:pt idx="273">
                  <c:v>8.1243112330657577E-2</c:v>
                </c:pt>
                <c:pt idx="274">
                  <c:v>8.1121058318522399E-2</c:v>
                </c:pt>
                <c:pt idx="275">
                  <c:v>8.0964093655857425E-2</c:v>
                </c:pt>
                <c:pt idx="276">
                  <c:v>8.077219117662951E-2</c:v>
                </c:pt>
                <c:pt idx="277">
                  <c:v>8.0545319225543796E-2</c:v>
                </c:pt>
                <c:pt idx="278">
                  <c:v>8.0283442589825463E-2</c:v>
                </c:pt>
                <c:pt idx="279">
                  <c:v>7.998652360301739E-2</c:v>
                </c:pt>
                <c:pt idx="280">
                  <c:v>7.9654523421737261E-2</c:v>
                </c:pt>
                <c:pt idx="281">
                  <c:v>7.9287403476204735E-2</c:v>
                </c:pt>
                <c:pt idx="282">
                  <c:v>7.8885127095105312E-2</c:v>
                </c:pt>
                <c:pt idx="283">
                  <c:v>7.8447661304978683E-2</c:v>
                </c:pt>
                <c:pt idx="284">
                  <c:v>7.7974978803799791E-2</c:v>
                </c:pt>
                <c:pt idx="285">
                  <c:v>7.746706010774311E-2</c:v>
                </c:pt>
                <c:pt idx="286">
                  <c:v>7.6923895869279224E-2</c:v>
                </c:pt>
                <c:pt idx="287">
                  <c:v>7.6345489363734156E-2</c:v>
                </c:pt>
                <c:pt idx="288">
                  <c:v>7.5731859140245592E-2</c:v>
                </c:pt>
                <c:pt idx="289">
                  <c:v>7.508304183166957E-2</c:v>
                </c:pt>
                <c:pt idx="290">
                  <c:v>7.4399095116427602E-2</c:v>
                </c:pt>
                <c:pt idx="291">
                  <c:v>7.3680100823546535E-2</c:v>
                </c:pt>
                <c:pt idx="292">
                  <c:v>7.292616817023409E-2</c:v>
                </c:pt>
                <c:pt idx="293">
                  <c:v>7.2137437119275311E-2</c:v>
                </c:pt>
                <c:pt idx="294">
                  <c:v>7.131408184134265E-2</c:v>
                </c:pt>
                <c:pt idx="295">
                  <c:v>7.0456314265015169E-2</c:v>
                </c:pt>
                <c:pt idx="296">
                  <c:v>6.9564387694933019E-2</c:v>
                </c:pt>
                <c:pt idx="297">
                  <c:v>6.8638600476108022E-2</c:v>
                </c:pt>
                <c:pt idx="298">
                  <c:v>6.7679299680017541E-2</c:v>
                </c:pt>
                <c:pt idx="299">
                  <c:v>6.668688478577435E-2</c:v>
                </c:pt>
                <c:pt idx="300">
                  <c:v>6.5661811327445085E-2</c:v>
                </c:pt>
                <c:pt idx="301">
                  <c:v>6.4604594476544153E-2</c:v>
                </c:pt>
                <c:pt idx="302">
                  <c:v>6.3515812526914628E-2</c:v>
                </c:pt>
                <c:pt idx="303">
                  <c:v>6.2396110247689276E-2</c:v>
                </c:pt>
                <c:pt idx="304">
                  <c:v>6.1246202068859237E-2</c:v>
                </c:pt>
                <c:pt idx="305">
                  <c:v>6.0066875063223821E-2</c:v>
                </c:pt>
                <c:pt idx="306">
                  <c:v>5.885899168820443E-2</c:v>
                </c:pt>
                <c:pt idx="307">
                  <c:v>5.7623492251220508E-2</c:v>
                </c:pt>
                <c:pt idx="308">
                  <c:v>5.6361397063085399E-2</c:v>
                </c:pt>
                <c:pt idx="309">
                  <c:v>5.5073808245201666E-2</c:v>
                </c:pt>
                <c:pt idx="310">
                  <c:v>5.3761911158235191E-2</c:v>
                </c:pt>
                <c:pt idx="311">
                  <c:v>5.24269754224184E-2</c:v>
                </c:pt>
                <c:pt idx="312">
                  <c:v>5.1070355502653937E-2</c:v>
                </c:pt>
                <c:pt idx="313">
                  <c:v>4.9693490835132866E-2</c:v>
                </c:pt>
                <c:pt idx="314">
                  <c:v>4.829790547618644E-2</c:v>
                </c:pt>
                <c:pt idx="315">
                  <c:v>4.6885207258506111E-2</c:v>
                </c:pt>
                <c:pt idx="316">
                  <c:v>4.5457086444602855E-2</c:v>
                </c:pt>
                <c:pt idx="317">
                  <c:v>4.4015313872361059E-2</c:v>
                </c:pt>
                <c:pt idx="318">
                  <c:v>4.2561738592666966E-2</c:v>
                </c:pt>
                <c:pt idx="319">
                  <c:v>4.1098285004269056E-2</c:v>
                </c:pt>
                <c:pt idx="320">
                  <c:v>3.9626949496147083E-2</c:v>
                </c:pt>
                <c:pt idx="321">
                  <c:v>3.8149796612636032E-2</c:v>
                </c:pt>
                <c:pt idx="322">
                  <c:v>3.6668954761272479E-2</c:v>
                </c:pt>
                <c:pt idx="323">
                  <c:v>3.5186611487716749E-2</c:v>
                </c:pt>
                <c:pt idx="324">
                  <c:v>3.3705008346083712E-2</c:v>
                </c:pt>
                <c:pt idx="325">
                  <c:v>3.2226435396514388E-2</c:v>
                </c:pt>
                <c:pt idx="326">
                  <c:v>3.0753225364803988E-2</c:v>
                </c:pt>
                <c:pt idx="327">
                  <c:v>2.9287747501319163E-2</c:v>
                </c:pt>
                <c:pt idx="328">
                  <c:v>2.7832401178283714E-2</c:v>
                </c:pt>
                <c:pt idx="329">
                  <c:v>2.6389609265772655E-2</c:v>
                </c:pt>
                <c:pt idx="330">
                  <c:v>2.4961811327445061E-2</c:v>
                </c:pt>
                <c:pt idx="331">
                  <c:v>2.3551456677191471E-2</c:v>
                </c:pt>
                <c:pt idx="332">
                  <c:v>2.2160997337498749E-2</c:v>
                </c:pt>
                <c:pt idx="333">
                  <c:v>2.0792880939500713E-2</c:v>
                </c:pt>
                <c:pt idx="334">
                  <c:v>1.9449543603424432E-2</c:v>
                </c:pt>
                <c:pt idx="335">
                  <c:v>1.8133402836530869E-2</c:v>
                </c:pt>
                <c:pt idx="336">
                  <c:v>1.6846850483731607E-2</c:v>
                </c:pt>
                <c:pt idx="337">
                  <c:v>1.5592245763912936E-2</c:v>
                </c:pt>
                <c:pt idx="338">
                  <c:v>1.43719084226679E-2</c:v>
                </c:pt>
                <c:pt idx="339">
                  <c:v>1.3188112029686644E-2</c:v>
                </c:pt>
                <c:pt idx="340">
                  <c:v>1.2043077446542805E-2</c:v>
                </c:pt>
                <c:pt idx="341">
                  <c:v>1.0938966488082394E-2</c:v>
                </c:pt>
                <c:pt idx="342">
                  <c:v>9.877875798124873E-3</c:v>
                </c:pt>
                <c:pt idx="343">
                  <c:v>8.8618309577537455E-3</c:v>
                </c:pt>
                <c:pt idx="344">
                  <c:v>7.89278084214615E-3</c:v>
                </c:pt>
                <c:pt idx="345">
                  <c:v>6.972592239689818E-3</c:v>
                </c:pt>
                <c:pt idx="346">
                  <c:v>6.1030447450831325E-3</c:v>
                </c:pt>
                <c:pt idx="347">
                  <c:v>5.285825936226533E-3</c:v>
                </c:pt>
                <c:pt idx="348">
                  <c:v>4.5225268429976038E-3</c:v>
                </c:pt>
                <c:pt idx="349">
                  <c:v>3.814637714468239E-3</c:v>
                </c:pt>
                <c:pt idx="350">
                  <c:v>3.16354408976432E-3</c:v>
                </c:pt>
                <c:pt idx="351">
                  <c:v>2.5705231765918816E-3</c:v>
                </c:pt>
                <c:pt idx="352">
                  <c:v>2.0367405404462992E-3</c:v>
                </c:pt>
                <c:pt idx="353">
                  <c:v>1.5632471066776906E-3</c:v>
                </c:pt>
                <c:pt idx="354">
                  <c:v>1.1509764768977246E-3</c:v>
                </c:pt>
                <c:pt idx="355">
                  <c:v>8.0074256066369051E-4</c:v>
                </c:pt>
                <c:pt idx="356">
                  <c:v>5.1323752295858653E-4</c:v>
                </c:pt>
                <c:pt idx="357">
                  <c:v>2.8903004768012527E-4</c:v>
                </c:pt>
                <c:pt idx="358">
                  <c:v>1.2856391714929124E-4</c:v>
                </c:pt>
                <c:pt idx="359">
                  <c:v>3.2156907529622003E-5</c:v>
                </c:pt>
                <c:pt idx="360">
                  <c:v>0</c:v>
                </c:pt>
              </c:numCache>
            </c:numRef>
          </c:yVal>
          <c:smooth val="1"/>
          <c:extLst>
            <c:ext xmlns:c16="http://schemas.microsoft.com/office/drawing/2014/chart" uri="{C3380CC4-5D6E-409C-BE32-E72D297353CC}">
              <c16:uniqueId val="{00000000-0A42-4245-8550-64EE19CDCD7E}"/>
            </c:ext>
          </c:extLst>
        </c:ser>
        <c:dLbls>
          <c:showLegendKey val="0"/>
          <c:showVal val="0"/>
          <c:showCatName val="0"/>
          <c:showSerName val="0"/>
          <c:showPercent val="0"/>
          <c:showBubbleSize val="0"/>
        </c:dLbls>
        <c:axId val="1223309279"/>
        <c:axId val="1223310239"/>
      </c:scatterChart>
      <c:valAx>
        <c:axId val="1223309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3310239"/>
        <c:crosses val="autoZero"/>
        <c:crossBetween val="midCat"/>
      </c:valAx>
      <c:valAx>
        <c:axId val="1223310239"/>
        <c:scaling>
          <c:orientation val="minMax"/>
        </c:scaling>
        <c:delete val="0"/>
        <c:axPos val="l"/>
        <c:majorGridlines>
          <c:spPr>
            <a:ln w="9525" cap="flat" cmpd="sng" algn="ctr">
              <a:solidFill>
                <a:schemeClr val="tx1">
                  <a:lumMod val="15000"/>
                  <a:lumOff val="85000"/>
                </a:schemeClr>
              </a:solidFill>
              <a:round/>
            </a:ln>
            <a:effectLst/>
          </c:spPr>
        </c:majorGridlines>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3309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velocity (m/s)</a:t>
            </a:r>
            <a:r>
              <a:rPr lang="en-GB" baseline="0"/>
              <a: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6000</c:v>
          </c:tx>
          <c:spPr>
            <a:ln w="19050" cap="rnd">
              <a:solidFill>
                <a:schemeClr val="accent1"/>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(Exh)'!$I$2:$I$362</c:f>
              <c:numCache>
                <c:formatCode>0.00E+00</c:formatCode>
                <c:ptCount val="361"/>
                <c:pt idx="0">
                  <c:v>0</c:v>
                </c:pt>
                <c:pt idx="1">
                  <c:v>5.7882433553319609E-4</c:v>
                </c:pt>
                <c:pt idx="2">
                  <c:v>1.7353261731540464E-3</c:v>
                </c:pt>
                <c:pt idx="3">
                  <c:v>2.8883903495550128E-3</c:v>
                </c:pt>
                <c:pt idx="4">
                  <c:v>4.0357345550123026E-3</c:v>
                </c:pt>
                <c:pt idx="5">
                  <c:v>5.175090678691872E-3</c:v>
                </c:pt>
                <c:pt idx="6">
                  <c:v>6.3042104922126137E-3</c:v>
                </c:pt>
                <c:pt idx="7">
                  <c:v>7.420871336039388E-3</c:v>
                </c:pt>
                <c:pt idx="8">
                  <c:v>8.5228818078349564E-3</c:v>
                </c:pt>
                <c:pt idx="9">
                  <c:v>9.6080874506204832E-3</c:v>
                </c:pt>
                <c:pt idx="10">
                  <c:v>1.0674376437103891E-2</c:v>
                </c:pt>
                <c:pt idx="11">
                  <c:v>1.1719685244670541E-2</c:v>
                </c:pt>
                <c:pt idx="12">
                  <c:v>1.2742004313528567E-2</c:v>
                </c:pt>
                <c:pt idx="13">
                  <c:v>1.3739383678120725E-2</c:v>
                </c:pt>
                <c:pt idx="14">
                  <c:v>1.4709938559418791E-2</c:v>
                </c:pt>
                <c:pt idx="15">
                  <c:v>1.5651854902920339E-2</c:v>
                </c:pt>
                <c:pt idx="16">
                  <c:v>1.6563394844213975E-2</c:v>
                </c:pt>
                <c:pt idx="17">
                  <c:v>1.7442902080936719E-2</c:v>
                </c:pt>
                <c:pt idx="18">
                  <c:v>1.8288807126680295E-2</c:v>
                </c:pt>
                <c:pt idx="19">
                  <c:v>1.909963241923537E-2</c:v>
                </c:pt>
                <c:pt idx="20">
                  <c:v>1.9873997252287414E-2</c:v>
                </c:pt>
                <c:pt idx="21">
                  <c:v>2.0610622496589091E-2</c:v>
                </c:pt>
                <c:pt idx="22">
                  <c:v>2.1308335073662608E-2</c:v>
                </c:pt>
                <c:pt idx="23">
                  <c:v>2.1966072142410645E-2</c:v>
                </c:pt>
                <c:pt idx="24">
                  <c:v>2.258288495673608E-2</c:v>
                </c:pt>
                <c:pt idx="25">
                  <c:v>2.3157942350386714E-2</c:v>
                </c:pt>
                <c:pt idx="26">
                  <c:v>2.3690533804084132E-2</c:v>
                </c:pt>
                <c:pt idx="27">
                  <c:v>2.4180072049373065E-2</c:v>
                </c:pt>
                <c:pt idx="28">
                  <c:v>2.4626095163964655E-2</c:v>
                </c:pt>
                <c:pt idx="29">
                  <c:v>2.5028268114468996E-2</c:v>
                </c:pt>
                <c:pt idx="30">
                  <c:v>2.5386383704564613E-2</c:v>
                </c:pt>
                <c:pt idx="31">
                  <c:v>2.5700362889896695E-2</c:v>
                </c:pt>
                <c:pt idx="32">
                  <c:v>2.5970254425199055E-2</c:v>
                </c:pt>
                <c:pt idx="33">
                  <c:v>2.6196233814638079E-2</c:v>
                </c:pt>
                <c:pt idx="34">
                  <c:v>2.6378601542726851E-2</c:v>
                </c:pt>
                <c:pt idx="35">
                  <c:v>2.6517780570787214E-2</c:v>
                </c:pt>
                <c:pt idx="36">
                  <c:v>2.6614313092247821E-2</c:v>
                </c:pt>
                <c:pt idx="37">
                  <c:v>2.6668856549394659E-2</c:v>
                </c:pt>
                <c:pt idx="38">
                  <c:v>2.6682178924003153E-2</c:v>
                </c:pt>
                <c:pt idx="39">
                  <c:v>2.6655153324543948E-2</c:v>
                </c:pt>
                <c:pt idx="40">
                  <c:v>2.6588751903198926E-2</c:v>
                </c:pt>
                <c:pt idx="41">
                  <c:v>2.6484039146195501E-2</c:v>
                </c:pt>
                <c:pt idx="42">
                  <c:v>2.6342164591162384E-2</c:v>
                </c:pt>
                <c:pt idx="43">
                  <c:v>2.6164355034493672E-2</c:v>
                </c:pt>
                <c:pt idx="44">
                  <c:v>2.5951906300352337E-2</c:v>
                </c:pt>
                <c:pt idx="45">
                  <c:v>2.5706174650258595E-2</c:v>
                </c:pt>
                <c:pt idx="46">
                  <c:v>2.5428567918245923E-2</c:v>
                </c:pt>
                <c:pt idx="47">
                  <c:v>2.5120536461035667E-2</c:v>
                </c:pt>
                <c:pt idx="48">
                  <c:v>2.4783564015379289E-2</c:v>
                </c:pt>
                <c:pt idx="49">
                  <c:v>2.4419158555760323E-2</c:v>
                </c:pt>
                <c:pt idx="50">
                  <c:v>2.4028843244702253E-2</c:v>
                </c:pt>
                <c:pt idx="51">
                  <c:v>2.3614147565396551E-2</c:v>
                </c:pt>
                <c:pt idx="52">
                  <c:v>2.317659872190718E-2</c:v>
                </c:pt>
                <c:pt idx="53">
                  <c:v>2.271771338643197E-2</c:v>
                </c:pt>
                <c:pt idx="54">
                  <c:v>2.2238989865710601E-2</c:v>
                </c:pt>
                <c:pt idx="55">
                  <c:v>2.1741900750349027E-2</c:v>
                </c:pt>
                <c:pt idx="56">
                  <c:v>2.1227886101437499E-2</c:v>
                </c:pt>
                <c:pt idx="57">
                  <c:v>2.0698347218940705E-2</c:v>
                </c:pt>
                <c:pt idx="58">
                  <c:v>2.0154641026056325E-2</c:v>
                </c:pt>
                <c:pt idx="59">
                  <c:v>1.9598075093331446E-2</c:v>
                </c:pt>
                <c:pt idx="60">
                  <c:v>1.902990331621679E-2</c:v>
                </c:pt>
                <c:pt idx="61">
                  <c:v>1.8451322249926766E-2</c:v>
                </c:pt>
                <c:pt idx="62">
                  <c:v>1.7863468096377427E-2</c:v>
                </c:pt>
                <c:pt idx="63">
                  <c:v>1.7267414329628666E-2</c:v>
                </c:pt>
                <c:pt idx="64">
                  <c:v>1.6664169938849949E-2</c:v>
                </c:pt>
                <c:pt idx="65">
                  <c:v>1.6054678261478689E-2</c:v>
                </c:pt>
                <c:pt idx="66">
                  <c:v>1.543981637389466E-2</c:v>
                </c:pt>
                <c:pt idx="67">
                  <c:v>1.4820395002787895E-2</c:v>
                </c:pt>
                <c:pt idx="68">
                  <c:v>1.4197158917258035E-2</c:v>
                </c:pt>
                <c:pt idx="69">
                  <c:v>1.3570787759624003E-2</c:v>
                </c:pt>
                <c:pt idx="70">
                  <c:v>1.294189727185921E-2</c:v>
                </c:pt>
                <c:pt idx="71">
                  <c:v>1.2311040874355417E-2</c:v>
                </c:pt>
                <c:pt idx="72">
                  <c:v>1.1678711554368393E-2</c:v>
                </c:pt>
                <c:pt idx="73">
                  <c:v>1.1045344022794168E-2</c:v>
                </c:pt>
                <c:pt idx="74">
                  <c:v>1.0411317099811218E-2</c:v>
                </c:pt>
                <c:pt idx="75">
                  <c:v>9.7769562923499531E-3</c:v>
                </c:pt>
                <c:pt idx="76">
                  <c:v>9.1425365290202509E-3</c:v>
                </c:pt>
                <c:pt idx="77">
                  <c:v>8.5082850212200578E-3</c:v>
                </c:pt>
                <c:pt idx="78">
                  <c:v>7.8743842222793181E-3</c:v>
                </c:pt>
                <c:pt idx="79">
                  <c:v>7.2409748597896118E-3</c:v>
                </c:pt>
                <c:pt idx="80">
                  <c:v>6.6081590195854745E-3</c:v>
                </c:pt>
                <c:pt idx="81">
                  <c:v>5.9760032630423177E-3</c:v>
                </c:pt>
                <c:pt idx="82">
                  <c:v>5.3445417625453129E-3</c:v>
                </c:pt>
                <c:pt idx="83">
                  <c:v>4.7137794429299995E-3</c:v>
                </c:pt>
                <c:pt idx="84">
                  <c:v>4.0836951195428461E-3</c:v>
                </c:pt>
                <c:pt idx="85">
                  <c:v>3.4542446261024706E-3</c:v>
                </c:pt>
                <c:pt idx="86">
                  <c:v>2.825363927969532E-3</c:v>
                </c:pt>
                <c:pt idx="87">
                  <c:v>2.1969722184332074E-3</c:v>
                </c:pt>
                <c:pt idx="88">
                  <c:v>1.5689749975453804E-3</c:v>
                </c:pt>
                <c:pt idx="89">
                  <c:v>9.4126713453071553E-4</c:v>
                </c:pt>
                <c:pt idx="90">
                  <c:v>3.1373591608752083E-4</c:v>
                </c:pt>
                <c:pt idx="91">
                  <c:v>-3.1373591608752083E-4</c:v>
                </c:pt>
                <c:pt idx="92">
                  <c:v>-9.4126713453071553E-4</c:v>
                </c:pt>
                <c:pt idx="93">
                  <c:v>-1.5689749975453804E-3</c:v>
                </c:pt>
                <c:pt idx="94">
                  <c:v>-2.1969722184329576E-3</c:v>
                </c:pt>
                <c:pt idx="95">
                  <c:v>-2.8253639279697818E-3</c:v>
                </c:pt>
                <c:pt idx="96">
                  <c:v>-3.4542446261024706E-3</c:v>
                </c:pt>
                <c:pt idx="97">
                  <c:v>-4.0836951195428461E-3</c:v>
                </c:pt>
                <c:pt idx="98">
                  <c:v>-4.7137794429299995E-3</c:v>
                </c:pt>
                <c:pt idx="99">
                  <c:v>-5.3445417625453129E-3</c:v>
                </c:pt>
                <c:pt idx="100">
                  <c:v>-5.9760032630423177E-3</c:v>
                </c:pt>
                <c:pt idx="101">
                  <c:v>-6.6081590195854745E-3</c:v>
                </c:pt>
                <c:pt idx="102">
                  <c:v>-7.2409748597896118E-3</c:v>
                </c:pt>
                <c:pt idx="103">
                  <c:v>-7.8743842222790683E-3</c:v>
                </c:pt>
                <c:pt idx="104">
                  <c:v>-8.5082850212203076E-3</c:v>
                </c:pt>
                <c:pt idx="105">
                  <c:v>-9.1425365290200011E-3</c:v>
                </c:pt>
                <c:pt idx="106">
                  <c:v>-9.7769562923502029E-3</c:v>
                </c:pt>
                <c:pt idx="107">
                  <c:v>-1.0411317099811468E-2</c:v>
                </c:pt>
                <c:pt idx="108">
                  <c:v>-1.1045344022793918E-2</c:v>
                </c:pt>
                <c:pt idx="109">
                  <c:v>-1.1678711554368643E-2</c:v>
                </c:pt>
                <c:pt idx="110">
                  <c:v>-1.2311040874355167E-2</c:v>
                </c:pt>
                <c:pt idx="111">
                  <c:v>-1.2941897271859459E-2</c:v>
                </c:pt>
                <c:pt idx="112">
                  <c:v>-1.3570787759623754E-2</c:v>
                </c:pt>
                <c:pt idx="113">
                  <c:v>-1.4197158917258035E-2</c:v>
                </c:pt>
                <c:pt idx="114">
                  <c:v>-1.4820395002787895E-2</c:v>
                </c:pt>
                <c:pt idx="115">
                  <c:v>-1.543981637389466E-2</c:v>
                </c:pt>
                <c:pt idx="116">
                  <c:v>-1.6054678261478689E-2</c:v>
                </c:pt>
                <c:pt idx="117">
                  <c:v>-1.6664169938850198E-2</c:v>
                </c:pt>
                <c:pt idx="118">
                  <c:v>-1.7267414329628417E-2</c:v>
                </c:pt>
                <c:pt idx="119">
                  <c:v>-1.7863468096377677E-2</c:v>
                </c:pt>
                <c:pt idx="120">
                  <c:v>-1.8451322249927016E-2</c:v>
                </c:pt>
                <c:pt idx="121">
                  <c:v>-1.902990331621629E-2</c:v>
                </c:pt>
                <c:pt idx="122">
                  <c:v>-1.9598075093331696E-2</c:v>
                </c:pt>
                <c:pt idx="123">
                  <c:v>-2.0154641026056075E-2</c:v>
                </c:pt>
                <c:pt idx="124">
                  <c:v>-2.0698347218940955E-2</c:v>
                </c:pt>
                <c:pt idx="125">
                  <c:v>-2.1227886101436999E-2</c:v>
                </c:pt>
                <c:pt idx="126">
                  <c:v>-2.1741900750349277E-2</c:v>
                </c:pt>
                <c:pt idx="127">
                  <c:v>-2.2238989865710976E-2</c:v>
                </c:pt>
                <c:pt idx="128">
                  <c:v>-2.2717713386431596E-2</c:v>
                </c:pt>
                <c:pt idx="129">
                  <c:v>-2.3176598721907554E-2</c:v>
                </c:pt>
                <c:pt idx="130">
                  <c:v>-2.3614147565396176E-2</c:v>
                </c:pt>
                <c:pt idx="131">
                  <c:v>-2.4028843244702627E-2</c:v>
                </c:pt>
                <c:pt idx="132">
                  <c:v>-2.4419158555759823E-2</c:v>
                </c:pt>
                <c:pt idx="133">
                  <c:v>-2.4783564015379539E-2</c:v>
                </c:pt>
                <c:pt idx="134">
                  <c:v>-2.5120536461035417E-2</c:v>
                </c:pt>
                <c:pt idx="135">
                  <c:v>-2.5428567918246298E-2</c:v>
                </c:pt>
                <c:pt idx="136">
                  <c:v>-2.5706174650258096E-2</c:v>
                </c:pt>
                <c:pt idx="137">
                  <c:v>-2.5951906300352587E-2</c:v>
                </c:pt>
                <c:pt idx="138">
                  <c:v>-2.6164355034493922E-2</c:v>
                </c:pt>
                <c:pt idx="139">
                  <c:v>-2.6342164591162134E-2</c:v>
                </c:pt>
                <c:pt idx="140">
                  <c:v>-2.6484039146195876E-2</c:v>
                </c:pt>
                <c:pt idx="141">
                  <c:v>-2.6588751903198551E-2</c:v>
                </c:pt>
                <c:pt idx="142">
                  <c:v>-2.6655153324544573E-2</c:v>
                </c:pt>
                <c:pt idx="143">
                  <c:v>-2.6682178924002278E-2</c:v>
                </c:pt>
                <c:pt idx="144">
                  <c:v>-2.6668856549395034E-2</c:v>
                </c:pt>
                <c:pt idx="145">
                  <c:v>-2.6614313092247571E-2</c:v>
                </c:pt>
                <c:pt idx="146">
                  <c:v>-2.6517780570787339E-2</c:v>
                </c:pt>
                <c:pt idx="147">
                  <c:v>-2.6378601542727226E-2</c:v>
                </c:pt>
                <c:pt idx="148">
                  <c:v>-2.6196233814637704E-2</c:v>
                </c:pt>
                <c:pt idx="149">
                  <c:v>-2.5970254425199429E-2</c:v>
                </c:pt>
                <c:pt idx="150">
                  <c:v>-2.5700362889896321E-2</c:v>
                </c:pt>
                <c:pt idx="151">
                  <c:v>-2.5386383704564801E-2</c:v>
                </c:pt>
                <c:pt idx="152">
                  <c:v>-2.5028268114468621E-2</c:v>
                </c:pt>
                <c:pt idx="153">
                  <c:v>-2.462609516396503E-2</c:v>
                </c:pt>
                <c:pt idx="154">
                  <c:v>-2.418007204937269E-2</c:v>
                </c:pt>
                <c:pt idx="155">
                  <c:v>-2.3690533804084382E-2</c:v>
                </c:pt>
                <c:pt idx="156">
                  <c:v>-2.3157942350386901E-2</c:v>
                </c:pt>
                <c:pt idx="157">
                  <c:v>-2.258288495673583E-2</c:v>
                </c:pt>
                <c:pt idx="158">
                  <c:v>-2.1966072142410895E-2</c:v>
                </c:pt>
                <c:pt idx="159">
                  <c:v>-2.1308335073662359E-2</c:v>
                </c:pt>
                <c:pt idx="160">
                  <c:v>-2.0610622496589247E-2</c:v>
                </c:pt>
                <c:pt idx="161">
                  <c:v>-1.9873997252287195E-2</c:v>
                </c:pt>
                <c:pt idx="162">
                  <c:v>-1.9099632419235527E-2</c:v>
                </c:pt>
                <c:pt idx="163">
                  <c:v>-1.8288807126680077E-2</c:v>
                </c:pt>
                <c:pt idx="164">
                  <c:v>-1.7442902080936844E-2</c:v>
                </c:pt>
                <c:pt idx="165">
                  <c:v>-1.6563394844214225E-2</c:v>
                </c:pt>
                <c:pt idx="166">
                  <c:v>-1.5651854902920169E-2</c:v>
                </c:pt>
                <c:pt idx="167">
                  <c:v>-1.4709938559419369E-2</c:v>
                </c:pt>
                <c:pt idx="168">
                  <c:v>-1.3739383678119992E-2</c:v>
                </c:pt>
                <c:pt idx="169">
                  <c:v>-1.2742004313528732E-2</c:v>
                </c:pt>
                <c:pt idx="170">
                  <c:v>-1.1719685244670455E-2</c:v>
                </c:pt>
                <c:pt idx="171">
                  <c:v>-1.0674376437103891E-2</c:v>
                </c:pt>
                <c:pt idx="172">
                  <c:v>-9.6080874506204832E-3</c:v>
                </c:pt>
                <c:pt idx="173">
                  <c:v>-8.5228818078349564E-3</c:v>
                </c:pt>
                <c:pt idx="174">
                  <c:v>-7.4208713360394661E-3</c:v>
                </c:pt>
                <c:pt idx="175">
                  <c:v>-6.3042104922125357E-3</c:v>
                </c:pt>
                <c:pt idx="176">
                  <c:v>-5.1750906786919536E-3</c:v>
                </c:pt>
                <c:pt idx="177">
                  <c:v>-4.0357345550122211E-3</c:v>
                </c:pt>
                <c:pt idx="178">
                  <c:v>-2.8883903495550128E-3</c:v>
                </c:pt>
                <c:pt idx="179">
                  <c:v>-1.7353261731540464E-3</c:v>
                </c:pt>
                <c:pt idx="180">
                  <c:v>-5.7882433553319609E-4</c:v>
                </c:pt>
                <c:pt idx="181">
                  <c:v>5.7882433553319609E-4</c:v>
                </c:pt>
                <c:pt idx="182">
                  <c:v>1.7353261731540464E-3</c:v>
                </c:pt>
                <c:pt idx="183">
                  <c:v>2.8883903495550128E-3</c:v>
                </c:pt>
                <c:pt idx="184">
                  <c:v>4.0357345550122211E-3</c:v>
                </c:pt>
                <c:pt idx="185">
                  <c:v>5.1750906786919536E-3</c:v>
                </c:pt>
                <c:pt idx="186">
                  <c:v>6.3042104922125357E-3</c:v>
                </c:pt>
                <c:pt idx="187">
                  <c:v>7.4208713360394661E-3</c:v>
                </c:pt>
                <c:pt idx="188">
                  <c:v>8.5228818078349564E-3</c:v>
                </c:pt>
                <c:pt idx="189">
                  <c:v>9.6080874506204832E-3</c:v>
                </c:pt>
                <c:pt idx="190">
                  <c:v>1.0674376437103891E-2</c:v>
                </c:pt>
                <c:pt idx="191">
                  <c:v>1.1719685244670455E-2</c:v>
                </c:pt>
                <c:pt idx="192">
                  <c:v>1.2742004313528732E-2</c:v>
                </c:pt>
                <c:pt idx="193">
                  <c:v>1.3739383678119992E-2</c:v>
                </c:pt>
                <c:pt idx="194">
                  <c:v>1.4709938559419369E-2</c:v>
                </c:pt>
                <c:pt idx="195">
                  <c:v>1.5651854902920169E-2</c:v>
                </c:pt>
                <c:pt idx="196">
                  <c:v>1.6563394844214225E-2</c:v>
                </c:pt>
                <c:pt idx="197">
                  <c:v>1.7442902080936844E-2</c:v>
                </c:pt>
                <c:pt idx="198">
                  <c:v>1.8288807126680077E-2</c:v>
                </c:pt>
                <c:pt idx="199">
                  <c:v>1.9099632419235527E-2</c:v>
                </c:pt>
                <c:pt idx="200">
                  <c:v>1.9873997252287195E-2</c:v>
                </c:pt>
                <c:pt idx="201">
                  <c:v>2.0610622496589247E-2</c:v>
                </c:pt>
                <c:pt idx="202">
                  <c:v>2.1308335073662359E-2</c:v>
                </c:pt>
                <c:pt idx="203">
                  <c:v>2.1966072142410895E-2</c:v>
                </c:pt>
                <c:pt idx="204">
                  <c:v>2.258288495673583E-2</c:v>
                </c:pt>
                <c:pt idx="205">
                  <c:v>2.3157942350386901E-2</c:v>
                </c:pt>
                <c:pt idx="206">
                  <c:v>2.3690533804084382E-2</c:v>
                </c:pt>
                <c:pt idx="207">
                  <c:v>2.418007204937269E-2</c:v>
                </c:pt>
                <c:pt idx="208">
                  <c:v>2.462609516396503E-2</c:v>
                </c:pt>
                <c:pt idx="209">
                  <c:v>2.5028268114468621E-2</c:v>
                </c:pt>
                <c:pt idx="210">
                  <c:v>2.5386383704564801E-2</c:v>
                </c:pt>
                <c:pt idx="211">
                  <c:v>2.5700362889896321E-2</c:v>
                </c:pt>
                <c:pt idx="212">
                  <c:v>2.5970254425199429E-2</c:v>
                </c:pt>
                <c:pt idx="213">
                  <c:v>2.6196233814637704E-2</c:v>
                </c:pt>
                <c:pt idx="214">
                  <c:v>2.6378601542727226E-2</c:v>
                </c:pt>
                <c:pt idx="215">
                  <c:v>2.6517780570787339E-2</c:v>
                </c:pt>
                <c:pt idx="216">
                  <c:v>2.6614313092247571E-2</c:v>
                </c:pt>
                <c:pt idx="217">
                  <c:v>2.6668856549395034E-2</c:v>
                </c:pt>
                <c:pt idx="218">
                  <c:v>2.6682178924002278E-2</c:v>
                </c:pt>
                <c:pt idx="219">
                  <c:v>2.6655153324544573E-2</c:v>
                </c:pt>
                <c:pt idx="220">
                  <c:v>2.6588751903198551E-2</c:v>
                </c:pt>
                <c:pt idx="221">
                  <c:v>2.6484039146195876E-2</c:v>
                </c:pt>
                <c:pt idx="222">
                  <c:v>2.6342164591162134E-2</c:v>
                </c:pt>
                <c:pt idx="223">
                  <c:v>2.6164355034493922E-2</c:v>
                </c:pt>
                <c:pt idx="224">
                  <c:v>2.5951906300352587E-2</c:v>
                </c:pt>
                <c:pt idx="225">
                  <c:v>2.5706174650258096E-2</c:v>
                </c:pt>
                <c:pt idx="226">
                  <c:v>2.5428567918246298E-2</c:v>
                </c:pt>
                <c:pt idx="227">
                  <c:v>2.5120536461035417E-2</c:v>
                </c:pt>
                <c:pt idx="228">
                  <c:v>2.4783564015379539E-2</c:v>
                </c:pt>
                <c:pt idx="229">
                  <c:v>2.4419158555759823E-2</c:v>
                </c:pt>
                <c:pt idx="230">
                  <c:v>2.4028843244702627E-2</c:v>
                </c:pt>
                <c:pt idx="231">
                  <c:v>2.3614147565396176E-2</c:v>
                </c:pt>
                <c:pt idx="232">
                  <c:v>2.3176598721907554E-2</c:v>
                </c:pt>
                <c:pt idx="233">
                  <c:v>2.2717713386431596E-2</c:v>
                </c:pt>
                <c:pt idx="234">
                  <c:v>2.2238989865710976E-2</c:v>
                </c:pt>
                <c:pt idx="235">
                  <c:v>2.1741900750349277E-2</c:v>
                </c:pt>
                <c:pt idx="236">
                  <c:v>2.1227886101436999E-2</c:v>
                </c:pt>
                <c:pt idx="237">
                  <c:v>2.0698347218940955E-2</c:v>
                </c:pt>
                <c:pt idx="238">
                  <c:v>2.0154641026056075E-2</c:v>
                </c:pt>
                <c:pt idx="239">
                  <c:v>1.9598075093331696E-2</c:v>
                </c:pt>
                <c:pt idx="240">
                  <c:v>1.902990331621629E-2</c:v>
                </c:pt>
                <c:pt idx="241">
                  <c:v>1.8451322249927016E-2</c:v>
                </c:pt>
                <c:pt idx="242">
                  <c:v>1.7863468096377677E-2</c:v>
                </c:pt>
                <c:pt idx="243">
                  <c:v>1.7267414329628417E-2</c:v>
                </c:pt>
                <c:pt idx="244">
                  <c:v>1.6664169938850198E-2</c:v>
                </c:pt>
                <c:pt idx="245">
                  <c:v>1.6054678261478689E-2</c:v>
                </c:pt>
                <c:pt idx="246">
                  <c:v>1.543981637389466E-2</c:v>
                </c:pt>
                <c:pt idx="247">
                  <c:v>1.4820395002787895E-2</c:v>
                </c:pt>
                <c:pt idx="248">
                  <c:v>1.4197158917258035E-2</c:v>
                </c:pt>
                <c:pt idx="249">
                  <c:v>1.3570787759623754E-2</c:v>
                </c:pt>
                <c:pt idx="250">
                  <c:v>1.2941897271859459E-2</c:v>
                </c:pt>
                <c:pt idx="251">
                  <c:v>1.2311040874355167E-2</c:v>
                </c:pt>
                <c:pt idx="252">
                  <c:v>1.1678711554368643E-2</c:v>
                </c:pt>
                <c:pt idx="253">
                  <c:v>1.1045344022793918E-2</c:v>
                </c:pt>
                <c:pt idx="254">
                  <c:v>1.0411317099811468E-2</c:v>
                </c:pt>
                <c:pt idx="255">
                  <c:v>9.7769562923502029E-3</c:v>
                </c:pt>
                <c:pt idx="256">
                  <c:v>9.1425365290200011E-3</c:v>
                </c:pt>
                <c:pt idx="257">
                  <c:v>8.5082850212203076E-3</c:v>
                </c:pt>
                <c:pt idx="258">
                  <c:v>7.8743842222790683E-3</c:v>
                </c:pt>
                <c:pt idx="259">
                  <c:v>7.2409748597896118E-3</c:v>
                </c:pt>
                <c:pt idx="260">
                  <c:v>6.6081590195854745E-3</c:v>
                </c:pt>
                <c:pt idx="261">
                  <c:v>5.9760032630423177E-3</c:v>
                </c:pt>
                <c:pt idx="262">
                  <c:v>5.3445417625453129E-3</c:v>
                </c:pt>
                <c:pt idx="263">
                  <c:v>4.7137794429299995E-3</c:v>
                </c:pt>
                <c:pt idx="264">
                  <c:v>4.0836951195428461E-3</c:v>
                </c:pt>
                <c:pt idx="265">
                  <c:v>3.4542446261024706E-3</c:v>
                </c:pt>
                <c:pt idx="266">
                  <c:v>2.8253639279697818E-3</c:v>
                </c:pt>
                <c:pt idx="267">
                  <c:v>2.1969722184329576E-3</c:v>
                </c:pt>
                <c:pt idx="268">
                  <c:v>1.5689749975453804E-3</c:v>
                </c:pt>
                <c:pt idx="269">
                  <c:v>9.4126713453071553E-4</c:v>
                </c:pt>
                <c:pt idx="270">
                  <c:v>3.1373591608752083E-4</c:v>
                </c:pt>
                <c:pt idx="271">
                  <c:v>-3.1373591608752083E-4</c:v>
                </c:pt>
                <c:pt idx="272">
                  <c:v>-9.4126713453071553E-4</c:v>
                </c:pt>
                <c:pt idx="273">
                  <c:v>-1.5689749975453804E-3</c:v>
                </c:pt>
                <c:pt idx="274">
                  <c:v>-2.1969722184332074E-3</c:v>
                </c:pt>
                <c:pt idx="275">
                  <c:v>-2.825363927969532E-3</c:v>
                </c:pt>
                <c:pt idx="276">
                  <c:v>-3.4542446261024706E-3</c:v>
                </c:pt>
                <c:pt idx="277">
                  <c:v>-4.0836951195428461E-3</c:v>
                </c:pt>
                <c:pt idx="278">
                  <c:v>-4.7137794429299995E-3</c:v>
                </c:pt>
                <c:pt idx="279">
                  <c:v>-5.3445417625453129E-3</c:v>
                </c:pt>
                <c:pt idx="280">
                  <c:v>-5.9760032630423177E-3</c:v>
                </c:pt>
                <c:pt idx="281">
                  <c:v>-6.6081590195854745E-3</c:v>
                </c:pt>
                <c:pt idx="282">
                  <c:v>-7.2409748597896118E-3</c:v>
                </c:pt>
                <c:pt idx="283">
                  <c:v>-7.8743842222793181E-3</c:v>
                </c:pt>
                <c:pt idx="284">
                  <c:v>-8.5082850212200578E-3</c:v>
                </c:pt>
                <c:pt idx="285">
                  <c:v>-9.1425365290202509E-3</c:v>
                </c:pt>
                <c:pt idx="286">
                  <c:v>-9.7769562923499531E-3</c:v>
                </c:pt>
                <c:pt idx="287">
                  <c:v>-1.0411317099811218E-2</c:v>
                </c:pt>
                <c:pt idx="288">
                  <c:v>-1.1045344022794168E-2</c:v>
                </c:pt>
                <c:pt idx="289">
                  <c:v>-1.1678711554368393E-2</c:v>
                </c:pt>
                <c:pt idx="290">
                  <c:v>-1.2311040874355417E-2</c:v>
                </c:pt>
                <c:pt idx="291">
                  <c:v>-1.294189727185921E-2</c:v>
                </c:pt>
                <c:pt idx="292">
                  <c:v>-1.3570787759624003E-2</c:v>
                </c:pt>
                <c:pt idx="293">
                  <c:v>-1.4197158917258035E-2</c:v>
                </c:pt>
                <c:pt idx="294">
                  <c:v>-1.4820395002787895E-2</c:v>
                </c:pt>
                <c:pt idx="295">
                  <c:v>-1.543981637389466E-2</c:v>
                </c:pt>
                <c:pt idx="296">
                  <c:v>-1.6054678261478689E-2</c:v>
                </c:pt>
                <c:pt idx="297">
                  <c:v>-1.6664169938849949E-2</c:v>
                </c:pt>
                <c:pt idx="298">
                  <c:v>-1.7267414329628666E-2</c:v>
                </c:pt>
                <c:pt idx="299">
                  <c:v>-1.7863468096377427E-2</c:v>
                </c:pt>
                <c:pt idx="300">
                  <c:v>-1.8451322249926766E-2</c:v>
                </c:pt>
                <c:pt idx="301">
                  <c:v>-1.902990331621679E-2</c:v>
                </c:pt>
                <c:pt idx="302">
                  <c:v>-1.9598075093331446E-2</c:v>
                </c:pt>
                <c:pt idx="303">
                  <c:v>-2.0154641026056325E-2</c:v>
                </c:pt>
                <c:pt idx="304">
                  <c:v>-2.0698347218940705E-2</c:v>
                </c:pt>
                <c:pt idx="305">
                  <c:v>-2.1227886101437499E-2</c:v>
                </c:pt>
                <c:pt idx="306">
                  <c:v>-2.1741900750349027E-2</c:v>
                </c:pt>
                <c:pt idx="307">
                  <c:v>-2.2238989865710601E-2</c:v>
                </c:pt>
                <c:pt idx="308">
                  <c:v>-2.271771338643197E-2</c:v>
                </c:pt>
                <c:pt idx="309">
                  <c:v>-2.317659872190718E-2</c:v>
                </c:pt>
                <c:pt idx="310">
                  <c:v>-2.3614147565396551E-2</c:v>
                </c:pt>
                <c:pt idx="311">
                  <c:v>-2.4028843244702253E-2</c:v>
                </c:pt>
                <c:pt idx="312">
                  <c:v>-2.4419158555760323E-2</c:v>
                </c:pt>
                <c:pt idx="313">
                  <c:v>-2.4783564015379289E-2</c:v>
                </c:pt>
                <c:pt idx="314">
                  <c:v>-2.5120536461035667E-2</c:v>
                </c:pt>
                <c:pt idx="315">
                  <c:v>-2.5428567918245923E-2</c:v>
                </c:pt>
                <c:pt idx="316">
                  <c:v>-2.5706174650258595E-2</c:v>
                </c:pt>
                <c:pt idx="317">
                  <c:v>-2.5951906300352337E-2</c:v>
                </c:pt>
                <c:pt idx="318">
                  <c:v>-2.6164355034493672E-2</c:v>
                </c:pt>
                <c:pt idx="319">
                  <c:v>-2.6342164591162384E-2</c:v>
                </c:pt>
                <c:pt idx="320">
                  <c:v>-2.6484039146195501E-2</c:v>
                </c:pt>
                <c:pt idx="321">
                  <c:v>-2.6588751903198926E-2</c:v>
                </c:pt>
                <c:pt idx="322">
                  <c:v>-2.6655153324543948E-2</c:v>
                </c:pt>
                <c:pt idx="323">
                  <c:v>-2.6682178924003153E-2</c:v>
                </c:pt>
                <c:pt idx="324">
                  <c:v>-2.6668856549394659E-2</c:v>
                </c:pt>
                <c:pt idx="325">
                  <c:v>-2.6614313092247821E-2</c:v>
                </c:pt>
                <c:pt idx="326">
                  <c:v>-2.6517780570787214E-2</c:v>
                </c:pt>
                <c:pt idx="327">
                  <c:v>-2.6378601542726851E-2</c:v>
                </c:pt>
                <c:pt idx="328">
                  <c:v>-2.6196233814638079E-2</c:v>
                </c:pt>
                <c:pt idx="329">
                  <c:v>-2.5970254425199055E-2</c:v>
                </c:pt>
                <c:pt idx="330">
                  <c:v>-2.5700362889896695E-2</c:v>
                </c:pt>
                <c:pt idx="331">
                  <c:v>-2.5386383704564613E-2</c:v>
                </c:pt>
                <c:pt idx="332">
                  <c:v>-2.5028268114468996E-2</c:v>
                </c:pt>
                <c:pt idx="333">
                  <c:v>-2.4626095163964655E-2</c:v>
                </c:pt>
                <c:pt idx="334">
                  <c:v>-2.4180072049373065E-2</c:v>
                </c:pt>
                <c:pt idx="335">
                  <c:v>-2.3690533804084132E-2</c:v>
                </c:pt>
                <c:pt idx="336">
                  <c:v>-2.3157942350386714E-2</c:v>
                </c:pt>
                <c:pt idx="337">
                  <c:v>-2.258288495673608E-2</c:v>
                </c:pt>
                <c:pt idx="338">
                  <c:v>-2.1966072142410645E-2</c:v>
                </c:pt>
                <c:pt idx="339">
                  <c:v>-2.1308335073662608E-2</c:v>
                </c:pt>
                <c:pt idx="340">
                  <c:v>-2.0610622496589091E-2</c:v>
                </c:pt>
                <c:pt idx="341">
                  <c:v>-1.9873997252287414E-2</c:v>
                </c:pt>
                <c:pt idx="342">
                  <c:v>-1.909963241923537E-2</c:v>
                </c:pt>
                <c:pt idx="343">
                  <c:v>-1.8288807126680295E-2</c:v>
                </c:pt>
                <c:pt idx="344">
                  <c:v>-1.7442902080936719E-2</c:v>
                </c:pt>
                <c:pt idx="345">
                  <c:v>-1.6563394844213975E-2</c:v>
                </c:pt>
                <c:pt idx="346">
                  <c:v>-1.5651854902920339E-2</c:v>
                </c:pt>
                <c:pt idx="347">
                  <c:v>-1.4709938559418791E-2</c:v>
                </c:pt>
                <c:pt idx="348">
                  <c:v>-1.3739383678120725E-2</c:v>
                </c:pt>
                <c:pt idx="349">
                  <c:v>-1.2742004313528567E-2</c:v>
                </c:pt>
                <c:pt idx="350">
                  <c:v>-1.1719685244670541E-2</c:v>
                </c:pt>
                <c:pt idx="351">
                  <c:v>-1.0674376437103891E-2</c:v>
                </c:pt>
                <c:pt idx="352">
                  <c:v>-9.6080874506204832E-3</c:v>
                </c:pt>
                <c:pt idx="353">
                  <c:v>-8.5228818078349564E-3</c:v>
                </c:pt>
                <c:pt idx="354">
                  <c:v>-7.420871336039388E-3</c:v>
                </c:pt>
                <c:pt idx="355">
                  <c:v>-6.3042104922126137E-3</c:v>
                </c:pt>
                <c:pt idx="356">
                  <c:v>-5.175090678691872E-3</c:v>
                </c:pt>
                <c:pt idx="357">
                  <c:v>-4.0357345550123026E-3</c:v>
                </c:pt>
                <c:pt idx="358">
                  <c:v>-2.8883903495550128E-3</c:v>
                </c:pt>
                <c:pt idx="359">
                  <c:v>-1.7353261731540464E-3</c:v>
                </c:pt>
                <c:pt idx="360">
                  <c:v>-5.7882433553319609E-4</c:v>
                </c:pt>
              </c:numCache>
            </c:numRef>
          </c:yVal>
          <c:smooth val="1"/>
          <c:extLst>
            <c:ext xmlns:c16="http://schemas.microsoft.com/office/drawing/2014/chart" uri="{C3380CC4-5D6E-409C-BE32-E72D297353CC}">
              <c16:uniqueId val="{00000000-F5B0-498C-9CD8-49B288C343AC}"/>
            </c:ext>
          </c:extLst>
        </c:ser>
        <c:ser>
          <c:idx val="1"/>
          <c:order val="1"/>
          <c:tx>
            <c:v>2000</c:v>
          </c:tx>
          <c:spPr>
            <a:ln w="19050" cap="rnd">
              <a:solidFill>
                <a:schemeClr val="accent2"/>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(Exh)'!$G$2:$G$362</c:f>
              <c:numCache>
                <c:formatCode>0.00E+00</c:formatCode>
                <c:ptCount val="361"/>
                <c:pt idx="0">
                  <c:v>0</c:v>
                </c:pt>
                <c:pt idx="1">
                  <c:v>1.9294144517773202E-4</c:v>
                </c:pt>
                <c:pt idx="2">
                  <c:v>5.7844205771801546E-4</c:v>
                </c:pt>
                <c:pt idx="3">
                  <c:v>9.6279678318500418E-4</c:v>
                </c:pt>
                <c:pt idx="4">
                  <c:v>1.3452448516707675E-3</c:v>
                </c:pt>
                <c:pt idx="5">
                  <c:v>1.7250302262306239E-3</c:v>
                </c:pt>
                <c:pt idx="6">
                  <c:v>2.1014034974042046E-3</c:v>
                </c:pt>
                <c:pt idx="7">
                  <c:v>2.4736237786797959E-3</c:v>
                </c:pt>
                <c:pt idx="8">
                  <c:v>2.840960602611652E-3</c:v>
                </c:pt>
                <c:pt idx="9">
                  <c:v>3.2026958168734944E-3</c:v>
                </c:pt>
                <c:pt idx="10">
                  <c:v>3.5581254790346302E-3</c:v>
                </c:pt>
                <c:pt idx="11">
                  <c:v>3.9065617482235138E-3</c:v>
                </c:pt>
                <c:pt idx="12">
                  <c:v>4.2473347711761891E-3</c:v>
                </c:pt>
                <c:pt idx="13">
                  <c:v>4.5797945593735751E-3</c:v>
                </c:pt>
                <c:pt idx="14">
                  <c:v>4.9033128531395971E-3</c:v>
                </c:pt>
                <c:pt idx="15">
                  <c:v>5.217284967640113E-3</c:v>
                </c:pt>
                <c:pt idx="16">
                  <c:v>5.5211316147379917E-3</c:v>
                </c:pt>
                <c:pt idx="17">
                  <c:v>5.8143006936455729E-3</c:v>
                </c:pt>
                <c:pt idx="18">
                  <c:v>6.0962690422267651E-3</c:v>
                </c:pt>
                <c:pt idx="19">
                  <c:v>6.3665441397451235E-3</c:v>
                </c:pt>
                <c:pt idx="20">
                  <c:v>6.6246657507624714E-3</c:v>
                </c:pt>
                <c:pt idx="21">
                  <c:v>6.8702074988630304E-3</c:v>
                </c:pt>
                <c:pt idx="22">
                  <c:v>7.1027783578875361E-3</c:v>
                </c:pt>
                <c:pt idx="23">
                  <c:v>7.3220240474702152E-3</c:v>
                </c:pt>
                <c:pt idx="24">
                  <c:v>7.5276283189120267E-3</c:v>
                </c:pt>
                <c:pt idx="25">
                  <c:v>7.7193141167955712E-3</c:v>
                </c:pt>
                <c:pt idx="26">
                  <c:v>7.8968446013613774E-3</c:v>
                </c:pt>
                <c:pt idx="27">
                  <c:v>8.0600240164576883E-3</c:v>
                </c:pt>
                <c:pt idx="28">
                  <c:v>8.2086983879882183E-3</c:v>
                </c:pt>
                <c:pt idx="29">
                  <c:v>8.342756038156332E-3</c:v>
                </c:pt>
                <c:pt idx="30">
                  <c:v>8.4621279015215378E-3</c:v>
                </c:pt>
                <c:pt idx="31">
                  <c:v>8.5667876299655651E-3</c:v>
                </c:pt>
                <c:pt idx="32">
                  <c:v>8.6567514750663516E-3</c:v>
                </c:pt>
                <c:pt idx="33">
                  <c:v>8.7320779382126928E-3</c:v>
                </c:pt>
                <c:pt idx="34">
                  <c:v>8.7928671809089504E-3</c:v>
                </c:pt>
                <c:pt idx="35">
                  <c:v>8.8392601902624046E-3</c:v>
                </c:pt>
                <c:pt idx="36">
                  <c:v>8.8714376974159403E-3</c:v>
                </c:pt>
                <c:pt idx="37">
                  <c:v>8.8896188497982198E-3</c:v>
                </c:pt>
                <c:pt idx="38">
                  <c:v>8.8940596413343842E-3</c:v>
                </c:pt>
                <c:pt idx="39">
                  <c:v>8.885051108181316E-3</c:v>
                </c:pt>
                <c:pt idx="40">
                  <c:v>8.8629173010663087E-3</c:v>
                </c:pt>
                <c:pt idx="41">
                  <c:v>8.8280130487318337E-3</c:v>
                </c:pt>
                <c:pt idx="42">
                  <c:v>8.7807215303874614E-3</c:v>
                </c:pt>
                <c:pt idx="43">
                  <c:v>8.7214516781645574E-3</c:v>
                </c:pt>
                <c:pt idx="44">
                  <c:v>8.650635433450779E-3</c:v>
                </c:pt>
                <c:pt idx="45">
                  <c:v>8.5687248834195318E-3</c:v>
                </c:pt>
                <c:pt idx="46">
                  <c:v>8.4761893060819743E-3</c:v>
                </c:pt>
                <c:pt idx="47">
                  <c:v>8.3735121536785556E-3</c:v>
                </c:pt>
                <c:pt idx="48">
                  <c:v>8.2611880051264297E-3</c:v>
                </c:pt>
                <c:pt idx="49">
                  <c:v>8.1397195185867743E-3</c:v>
                </c:pt>
                <c:pt idx="50">
                  <c:v>8.0096144149007509E-3</c:v>
                </c:pt>
                <c:pt idx="51">
                  <c:v>7.8713825217988503E-3</c:v>
                </c:pt>
                <c:pt idx="52">
                  <c:v>7.7255329073023932E-3</c:v>
                </c:pt>
                <c:pt idx="53">
                  <c:v>7.5725711288106567E-3</c:v>
                </c:pt>
                <c:pt idx="54">
                  <c:v>7.4129966219035337E-3</c:v>
                </c:pt>
                <c:pt idx="55">
                  <c:v>7.2473002501163425E-3</c:v>
                </c:pt>
                <c:pt idx="56">
                  <c:v>7.0759620338124996E-3</c:v>
                </c:pt>
                <c:pt idx="57">
                  <c:v>6.8994490729802349E-3</c:v>
                </c:pt>
                <c:pt idx="58">
                  <c:v>6.7182136753521082E-3</c:v>
                </c:pt>
                <c:pt idx="59">
                  <c:v>6.5326916977771488E-3</c:v>
                </c:pt>
                <c:pt idx="60">
                  <c:v>6.3433011054055966E-3</c:v>
                </c:pt>
                <c:pt idx="61">
                  <c:v>6.1504407499755887E-3</c:v>
                </c:pt>
                <c:pt idx="62">
                  <c:v>5.9544893654591424E-3</c:v>
                </c:pt>
                <c:pt idx="63">
                  <c:v>5.7558047765428888E-3</c:v>
                </c:pt>
                <c:pt idx="64">
                  <c:v>5.5547233129499829E-3</c:v>
                </c:pt>
                <c:pt idx="65">
                  <c:v>5.3515594204928962E-3</c:v>
                </c:pt>
                <c:pt idx="66">
                  <c:v>5.1466054579648868E-3</c:v>
                </c:pt>
                <c:pt idx="67">
                  <c:v>4.940131667595965E-3</c:v>
                </c:pt>
                <c:pt idx="68">
                  <c:v>4.7323863057526783E-3</c:v>
                </c:pt>
                <c:pt idx="69">
                  <c:v>4.5235959198746678E-3</c:v>
                </c:pt>
                <c:pt idx="70">
                  <c:v>4.3139657572864032E-3</c:v>
                </c:pt>
                <c:pt idx="71">
                  <c:v>4.1036802914518056E-3</c:v>
                </c:pt>
                <c:pt idx="72">
                  <c:v>3.8929038514561309E-3</c:v>
                </c:pt>
                <c:pt idx="73">
                  <c:v>3.6817813409313893E-3</c:v>
                </c:pt>
                <c:pt idx="74">
                  <c:v>3.470439033270406E-3</c:v>
                </c:pt>
                <c:pt idx="75">
                  <c:v>3.2589854307833177E-3</c:v>
                </c:pt>
                <c:pt idx="76">
                  <c:v>3.0475121763400836E-3</c:v>
                </c:pt>
                <c:pt idx="77">
                  <c:v>2.8360950070733526E-3</c:v>
                </c:pt>
                <c:pt idx="78">
                  <c:v>2.6247947407597727E-3</c:v>
                </c:pt>
                <c:pt idx="79">
                  <c:v>2.4136582865965373E-3</c:v>
                </c:pt>
                <c:pt idx="80">
                  <c:v>2.2027196731951582E-3</c:v>
                </c:pt>
                <c:pt idx="81">
                  <c:v>1.9920010876807726E-3</c:v>
                </c:pt>
                <c:pt idx="82">
                  <c:v>1.7815139208484376E-3</c:v>
                </c:pt>
                <c:pt idx="83">
                  <c:v>1.5712598143099998E-3</c:v>
                </c:pt>
                <c:pt idx="84">
                  <c:v>1.361231706514282E-3</c:v>
                </c:pt>
                <c:pt idx="85">
                  <c:v>1.1514148753674902E-3</c:v>
                </c:pt>
                <c:pt idx="86">
                  <c:v>9.4178797598984398E-4</c:v>
                </c:pt>
                <c:pt idx="87">
                  <c:v>7.3232407281106915E-4</c:v>
                </c:pt>
                <c:pt idx="88">
                  <c:v>5.2299166584846013E-4</c:v>
                </c:pt>
                <c:pt idx="89">
                  <c:v>3.1375571151023851E-4</c:v>
                </c:pt>
                <c:pt idx="90">
                  <c:v>1.0457863869584028E-4</c:v>
                </c:pt>
                <c:pt idx="91">
                  <c:v>-1.0457863869584028E-4</c:v>
                </c:pt>
                <c:pt idx="92">
                  <c:v>-3.1375571151023851E-4</c:v>
                </c:pt>
                <c:pt idx="93">
                  <c:v>-5.2299166584846013E-4</c:v>
                </c:pt>
                <c:pt idx="94">
                  <c:v>-7.3232407281098588E-4</c:v>
                </c:pt>
                <c:pt idx="95">
                  <c:v>-9.4178797598992725E-4</c:v>
                </c:pt>
                <c:pt idx="96">
                  <c:v>-1.1514148753674902E-3</c:v>
                </c:pt>
                <c:pt idx="97">
                  <c:v>-1.361231706514282E-3</c:v>
                </c:pt>
                <c:pt idx="98">
                  <c:v>-1.5712598143099998E-3</c:v>
                </c:pt>
                <c:pt idx="99">
                  <c:v>-1.7815139208484376E-3</c:v>
                </c:pt>
                <c:pt idx="100">
                  <c:v>-1.9920010876807726E-3</c:v>
                </c:pt>
                <c:pt idx="101">
                  <c:v>-2.2027196731951582E-3</c:v>
                </c:pt>
                <c:pt idx="102">
                  <c:v>-2.4136582865965373E-3</c:v>
                </c:pt>
                <c:pt idx="103">
                  <c:v>-2.6247947407596894E-3</c:v>
                </c:pt>
                <c:pt idx="104">
                  <c:v>-2.8360950070734359E-3</c:v>
                </c:pt>
                <c:pt idx="105">
                  <c:v>-3.0475121763400004E-3</c:v>
                </c:pt>
                <c:pt idx="106">
                  <c:v>-3.258985430783401E-3</c:v>
                </c:pt>
                <c:pt idx="107">
                  <c:v>-3.4704390332704893E-3</c:v>
                </c:pt>
                <c:pt idx="108">
                  <c:v>-3.681781340931306E-3</c:v>
                </c:pt>
                <c:pt idx="109">
                  <c:v>-3.8929038514562142E-3</c:v>
                </c:pt>
                <c:pt idx="110">
                  <c:v>-4.1036802914517223E-3</c:v>
                </c:pt>
                <c:pt idx="111">
                  <c:v>-4.3139657572864865E-3</c:v>
                </c:pt>
                <c:pt idx="112">
                  <c:v>-4.5235959198745845E-3</c:v>
                </c:pt>
                <c:pt idx="113">
                  <c:v>-4.7323863057526783E-3</c:v>
                </c:pt>
                <c:pt idx="114">
                  <c:v>-4.940131667595965E-3</c:v>
                </c:pt>
                <c:pt idx="115">
                  <c:v>-5.1466054579648868E-3</c:v>
                </c:pt>
                <c:pt idx="116">
                  <c:v>-5.3515594204928962E-3</c:v>
                </c:pt>
                <c:pt idx="117">
                  <c:v>-5.5547233129500662E-3</c:v>
                </c:pt>
                <c:pt idx="118">
                  <c:v>-5.7558047765428055E-3</c:v>
                </c:pt>
                <c:pt idx="119">
                  <c:v>-5.9544893654592257E-3</c:v>
                </c:pt>
                <c:pt idx="120">
                  <c:v>-6.1504407499756719E-3</c:v>
                </c:pt>
                <c:pt idx="121">
                  <c:v>-6.34330110540543E-3</c:v>
                </c:pt>
                <c:pt idx="122">
                  <c:v>-6.532691697777232E-3</c:v>
                </c:pt>
                <c:pt idx="123">
                  <c:v>-6.718213675352025E-3</c:v>
                </c:pt>
                <c:pt idx="124">
                  <c:v>-6.8994490729803182E-3</c:v>
                </c:pt>
                <c:pt idx="125">
                  <c:v>-7.075962033812333E-3</c:v>
                </c:pt>
                <c:pt idx="126">
                  <c:v>-7.2473002501164258E-3</c:v>
                </c:pt>
                <c:pt idx="127">
                  <c:v>-7.4129966219036586E-3</c:v>
                </c:pt>
                <c:pt idx="128">
                  <c:v>-7.5725711288105318E-3</c:v>
                </c:pt>
                <c:pt idx="129">
                  <c:v>-7.7255329073025181E-3</c:v>
                </c:pt>
                <c:pt idx="130">
                  <c:v>-7.8713825217987254E-3</c:v>
                </c:pt>
                <c:pt idx="131">
                  <c:v>-8.0096144149008758E-3</c:v>
                </c:pt>
                <c:pt idx="132">
                  <c:v>-8.1397195185866078E-3</c:v>
                </c:pt>
                <c:pt idx="133">
                  <c:v>-8.261188005126513E-3</c:v>
                </c:pt>
                <c:pt idx="134">
                  <c:v>-8.3735121536784723E-3</c:v>
                </c:pt>
                <c:pt idx="135">
                  <c:v>-8.4761893060820992E-3</c:v>
                </c:pt>
                <c:pt idx="136">
                  <c:v>-8.5687248834193652E-3</c:v>
                </c:pt>
                <c:pt idx="137">
                  <c:v>-8.6506354334508623E-3</c:v>
                </c:pt>
                <c:pt idx="138">
                  <c:v>-8.7214516781646406E-3</c:v>
                </c:pt>
                <c:pt idx="139">
                  <c:v>-8.7807215303873781E-3</c:v>
                </c:pt>
                <c:pt idx="140">
                  <c:v>-8.8280130487319586E-3</c:v>
                </c:pt>
                <c:pt idx="141">
                  <c:v>-8.8629173010661838E-3</c:v>
                </c:pt>
                <c:pt idx="142">
                  <c:v>-8.8850511081815242E-3</c:v>
                </c:pt>
                <c:pt idx="143">
                  <c:v>-8.8940596413340928E-3</c:v>
                </c:pt>
                <c:pt idx="144">
                  <c:v>-8.8896188497983447E-3</c:v>
                </c:pt>
                <c:pt idx="145">
                  <c:v>-8.8714376974158571E-3</c:v>
                </c:pt>
                <c:pt idx="146">
                  <c:v>-8.8392601902624462E-3</c:v>
                </c:pt>
                <c:pt idx="147">
                  <c:v>-8.7928671809090753E-3</c:v>
                </c:pt>
                <c:pt idx="148">
                  <c:v>-8.7320779382125679E-3</c:v>
                </c:pt>
                <c:pt idx="149">
                  <c:v>-8.6567514750664765E-3</c:v>
                </c:pt>
                <c:pt idx="150">
                  <c:v>-8.5667876299654402E-3</c:v>
                </c:pt>
                <c:pt idx="151">
                  <c:v>-8.4621279015216003E-3</c:v>
                </c:pt>
                <c:pt idx="152">
                  <c:v>-8.3427560381562071E-3</c:v>
                </c:pt>
                <c:pt idx="153">
                  <c:v>-8.2086983879883432E-3</c:v>
                </c:pt>
                <c:pt idx="154">
                  <c:v>-8.0600240164575634E-3</c:v>
                </c:pt>
                <c:pt idx="155">
                  <c:v>-7.8968446013614607E-3</c:v>
                </c:pt>
                <c:pt idx="156">
                  <c:v>-7.7193141167956336E-3</c:v>
                </c:pt>
                <c:pt idx="157">
                  <c:v>-7.5276283189119435E-3</c:v>
                </c:pt>
                <c:pt idx="158">
                  <c:v>-7.3220240474702984E-3</c:v>
                </c:pt>
                <c:pt idx="159">
                  <c:v>-7.1027783578874529E-3</c:v>
                </c:pt>
                <c:pt idx="160">
                  <c:v>-6.8702074988630825E-3</c:v>
                </c:pt>
                <c:pt idx="161">
                  <c:v>-6.6246657507623985E-3</c:v>
                </c:pt>
                <c:pt idx="162">
                  <c:v>-6.3665441397451755E-3</c:v>
                </c:pt>
                <c:pt idx="163">
                  <c:v>-6.0962690422266923E-3</c:v>
                </c:pt>
                <c:pt idx="164">
                  <c:v>-5.8143006936456146E-3</c:v>
                </c:pt>
                <c:pt idx="165">
                  <c:v>-5.521131614738075E-3</c:v>
                </c:pt>
                <c:pt idx="166">
                  <c:v>-5.2172849676400557E-3</c:v>
                </c:pt>
                <c:pt idx="167">
                  <c:v>-4.9033128531397897E-3</c:v>
                </c:pt>
                <c:pt idx="168">
                  <c:v>-4.5797945593733305E-3</c:v>
                </c:pt>
                <c:pt idx="169">
                  <c:v>-4.2473347711762437E-3</c:v>
                </c:pt>
                <c:pt idx="170">
                  <c:v>-3.9065617482234851E-3</c:v>
                </c:pt>
                <c:pt idx="171">
                  <c:v>-3.5581254790346302E-3</c:v>
                </c:pt>
                <c:pt idx="172">
                  <c:v>-3.2026958168734944E-3</c:v>
                </c:pt>
                <c:pt idx="173">
                  <c:v>-2.840960602611652E-3</c:v>
                </c:pt>
                <c:pt idx="174">
                  <c:v>-2.4736237786798219E-3</c:v>
                </c:pt>
                <c:pt idx="175">
                  <c:v>-2.1014034974041786E-3</c:v>
                </c:pt>
                <c:pt idx="176">
                  <c:v>-1.7250302262306512E-3</c:v>
                </c:pt>
                <c:pt idx="177">
                  <c:v>-1.3452448516707402E-3</c:v>
                </c:pt>
                <c:pt idx="178">
                  <c:v>-9.6279678318500418E-4</c:v>
                </c:pt>
                <c:pt idx="179">
                  <c:v>-5.7844205771801546E-4</c:v>
                </c:pt>
                <c:pt idx="180">
                  <c:v>-1.9294144517773202E-4</c:v>
                </c:pt>
                <c:pt idx="181">
                  <c:v>1.9294144517773202E-4</c:v>
                </c:pt>
                <c:pt idx="182">
                  <c:v>5.7844205771801546E-4</c:v>
                </c:pt>
                <c:pt idx="183">
                  <c:v>9.6279678318500418E-4</c:v>
                </c:pt>
                <c:pt idx="184">
                  <c:v>1.3452448516707402E-3</c:v>
                </c:pt>
                <c:pt idx="185">
                  <c:v>1.7250302262306512E-3</c:v>
                </c:pt>
                <c:pt idx="186">
                  <c:v>2.1014034974041786E-3</c:v>
                </c:pt>
                <c:pt idx="187">
                  <c:v>2.4736237786798219E-3</c:v>
                </c:pt>
                <c:pt idx="188">
                  <c:v>2.840960602611652E-3</c:v>
                </c:pt>
                <c:pt idx="189">
                  <c:v>3.2026958168734944E-3</c:v>
                </c:pt>
                <c:pt idx="190">
                  <c:v>3.5581254790346302E-3</c:v>
                </c:pt>
                <c:pt idx="191">
                  <c:v>3.9065617482234851E-3</c:v>
                </c:pt>
                <c:pt idx="192">
                  <c:v>4.2473347711762437E-3</c:v>
                </c:pt>
                <c:pt idx="193">
                  <c:v>4.5797945593733305E-3</c:v>
                </c:pt>
                <c:pt idx="194">
                  <c:v>4.9033128531397897E-3</c:v>
                </c:pt>
                <c:pt idx="195">
                  <c:v>5.2172849676400557E-3</c:v>
                </c:pt>
                <c:pt idx="196">
                  <c:v>5.521131614738075E-3</c:v>
                </c:pt>
                <c:pt idx="197">
                  <c:v>5.8143006936456146E-3</c:v>
                </c:pt>
                <c:pt idx="198">
                  <c:v>6.0962690422266923E-3</c:v>
                </c:pt>
                <c:pt idx="199">
                  <c:v>6.3665441397451755E-3</c:v>
                </c:pt>
                <c:pt idx="200">
                  <c:v>6.6246657507623985E-3</c:v>
                </c:pt>
                <c:pt idx="201">
                  <c:v>6.8702074988630825E-3</c:v>
                </c:pt>
                <c:pt idx="202">
                  <c:v>7.1027783578874529E-3</c:v>
                </c:pt>
                <c:pt idx="203">
                  <c:v>7.3220240474702984E-3</c:v>
                </c:pt>
                <c:pt idx="204">
                  <c:v>7.5276283189119435E-3</c:v>
                </c:pt>
                <c:pt idx="205">
                  <c:v>7.7193141167956336E-3</c:v>
                </c:pt>
                <c:pt idx="206">
                  <c:v>7.8968446013614607E-3</c:v>
                </c:pt>
                <c:pt idx="207">
                  <c:v>8.0600240164575634E-3</c:v>
                </c:pt>
                <c:pt idx="208">
                  <c:v>8.2086983879883432E-3</c:v>
                </c:pt>
                <c:pt idx="209">
                  <c:v>8.3427560381562071E-3</c:v>
                </c:pt>
                <c:pt idx="210">
                  <c:v>8.4621279015216003E-3</c:v>
                </c:pt>
                <c:pt idx="211">
                  <c:v>8.5667876299654402E-3</c:v>
                </c:pt>
                <c:pt idx="212">
                  <c:v>8.6567514750664765E-3</c:v>
                </c:pt>
                <c:pt idx="213">
                  <c:v>8.7320779382125679E-3</c:v>
                </c:pt>
                <c:pt idx="214">
                  <c:v>8.7928671809090753E-3</c:v>
                </c:pt>
                <c:pt idx="215">
                  <c:v>8.8392601902624462E-3</c:v>
                </c:pt>
                <c:pt idx="216">
                  <c:v>8.8714376974158571E-3</c:v>
                </c:pt>
                <c:pt idx="217">
                  <c:v>8.8896188497983447E-3</c:v>
                </c:pt>
                <c:pt idx="218">
                  <c:v>8.8940596413340928E-3</c:v>
                </c:pt>
                <c:pt idx="219">
                  <c:v>8.8850511081815242E-3</c:v>
                </c:pt>
                <c:pt idx="220">
                  <c:v>8.8629173010661838E-3</c:v>
                </c:pt>
                <c:pt idx="221">
                  <c:v>8.8280130487319586E-3</c:v>
                </c:pt>
                <c:pt idx="222">
                  <c:v>8.7807215303873781E-3</c:v>
                </c:pt>
                <c:pt idx="223">
                  <c:v>8.7214516781646406E-3</c:v>
                </c:pt>
                <c:pt idx="224">
                  <c:v>8.6506354334508623E-3</c:v>
                </c:pt>
                <c:pt idx="225">
                  <c:v>8.5687248834193652E-3</c:v>
                </c:pt>
                <c:pt idx="226">
                  <c:v>8.4761893060820992E-3</c:v>
                </c:pt>
                <c:pt idx="227">
                  <c:v>8.3735121536784723E-3</c:v>
                </c:pt>
                <c:pt idx="228">
                  <c:v>8.261188005126513E-3</c:v>
                </c:pt>
                <c:pt idx="229">
                  <c:v>8.1397195185866078E-3</c:v>
                </c:pt>
                <c:pt idx="230">
                  <c:v>8.0096144149008758E-3</c:v>
                </c:pt>
                <c:pt idx="231">
                  <c:v>7.8713825217987254E-3</c:v>
                </c:pt>
                <c:pt idx="232">
                  <c:v>7.7255329073025181E-3</c:v>
                </c:pt>
                <c:pt idx="233">
                  <c:v>7.5725711288105318E-3</c:v>
                </c:pt>
                <c:pt idx="234">
                  <c:v>7.4129966219036586E-3</c:v>
                </c:pt>
                <c:pt idx="235">
                  <c:v>7.2473002501164258E-3</c:v>
                </c:pt>
                <c:pt idx="236">
                  <c:v>7.075962033812333E-3</c:v>
                </c:pt>
                <c:pt idx="237">
                  <c:v>6.8994490729803182E-3</c:v>
                </c:pt>
                <c:pt idx="238">
                  <c:v>6.718213675352025E-3</c:v>
                </c:pt>
                <c:pt idx="239">
                  <c:v>6.532691697777232E-3</c:v>
                </c:pt>
                <c:pt idx="240">
                  <c:v>6.34330110540543E-3</c:v>
                </c:pt>
                <c:pt idx="241">
                  <c:v>6.1504407499756719E-3</c:v>
                </c:pt>
                <c:pt idx="242">
                  <c:v>5.9544893654592257E-3</c:v>
                </c:pt>
                <c:pt idx="243">
                  <c:v>5.7558047765428055E-3</c:v>
                </c:pt>
                <c:pt idx="244">
                  <c:v>5.5547233129500662E-3</c:v>
                </c:pt>
                <c:pt idx="245">
                  <c:v>5.3515594204928962E-3</c:v>
                </c:pt>
                <c:pt idx="246">
                  <c:v>5.1466054579648868E-3</c:v>
                </c:pt>
                <c:pt idx="247">
                  <c:v>4.940131667595965E-3</c:v>
                </c:pt>
                <c:pt idx="248">
                  <c:v>4.7323863057526783E-3</c:v>
                </c:pt>
                <c:pt idx="249">
                  <c:v>4.5235959198745845E-3</c:v>
                </c:pt>
                <c:pt idx="250">
                  <c:v>4.3139657572864865E-3</c:v>
                </c:pt>
                <c:pt idx="251">
                  <c:v>4.1036802914517223E-3</c:v>
                </c:pt>
                <c:pt idx="252">
                  <c:v>3.8929038514562142E-3</c:v>
                </c:pt>
                <c:pt idx="253">
                  <c:v>3.681781340931306E-3</c:v>
                </c:pt>
                <c:pt idx="254">
                  <c:v>3.4704390332704893E-3</c:v>
                </c:pt>
                <c:pt idx="255">
                  <c:v>3.258985430783401E-3</c:v>
                </c:pt>
                <c:pt idx="256">
                  <c:v>3.0475121763400004E-3</c:v>
                </c:pt>
                <c:pt idx="257">
                  <c:v>2.8360950070734359E-3</c:v>
                </c:pt>
                <c:pt idx="258">
                  <c:v>2.6247947407596894E-3</c:v>
                </c:pt>
                <c:pt idx="259">
                  <c:v>2.4136582865965373E-3</c:v>
                </c:pt>
                <c:pt idx="260">
                  <c:v>2.2027196731951582E-3</c:v>
                </c:pt>
                <c:pt idx="261">
                  <c:v>1.9920010876807726E-3</c:v>
                </c:pt>
                <c:pt idx="262">
                  <c:v>1.7815139208484376E-3</c:v>
                </c:pt>
                <c:pt idx="263">
                  <c:v>1.5712598143099998E-3</c:v>
                </c:pt>
                <c:pt idx="264">
                  <c:v>1.361231706514282E-3</c:v>
                </c:pt>
                <c:pt idx="265">
                  <c:v>1.1514148753674902E-3</c:v>
                </c:pt>
                <c:pt idx="266">
                  <c:v>9.4178797598992725E-4</c:v>
                </c:pt>
                <c:pt idx="267">
                  <c:v>7.3232407281098588E-4</c:v>
                </c:pt>
                <c:pt idx="268">
                  <c:v>5.2299166584846013E-4</c:v>
                </c:pt>
                <c:pt idx="269">
                  <c:v>3.1375571151023851E-4</c:v>
                </c:pt>
                <c:pt idx="270">
                  <c:v>1.0457863869584028E-4</c:v>
                </c:pt>
                <c:pt idx="271">
                  <c:v>-1.0457863869584028E-4</c:v>
                </c:pt>
                <c:pt idx="272">
                  <c:v>-3.1375571151023851E-4</c:v>
                </c:pt>
                <c:pt idx="273">
                  <c:v>-5.2299166584846013E-4</c:v>
                </c:pt>
                <c:pt idx="274">
                  <c:v>-7.3232407281106915E-4</c:v>
                </c:pt>
                <c:pt idx="275">
                  <c:v>-9.4178797598984398E-4</c:v>
                </c:pt>
                <c:pt idx="276">
                  <c:v>-1.1514148753674902E-3</c:v>
                </c:pt>
                <c:pt idx="277">
                  <c:v>-1.361231706514282E-3</c:v>
                </c:pt>
                <c:pt idx="278">
                  <c:v>-1.5712598143099998E-3</c:v>
                </c:pt>
                <c:pt idx="279">
                  <c:v>-1.7815139208484376E-3</c:v>
                </c:pt>
                <c:pt idx="280">
                  <c:v>-1.9920010876807726E-3</c:v>
                </c:pt>
                <c:pt idx="281">
                  <c:v>-2.2027196731951582E-3</c:v>
                </c:pt>
                <c:pt idx="282">
                  <c:v>-2.4136582865965373E-3</c:v>
                </c:pt>
                <c:pt idx="283">
                  <c:v>-2.6247947407597727E-3</c:v>
                </c:pt>
                <c:pt idx="284">
                  <c:v>-2.8360950070733526E-3</c:v>
                </c:pt>
                <c:pt idx="285">
                  <c:v>-3.0475121763400836E-3</c:v>
                </c:pt>
                <c:pt idx="286">
                  <c:v>-3.2589854307833177E-3</c:v>
                </c:pt>
                <c:pt idx="287">
                  <c:v>-3.470439033270406E-3</c:v>
                </c:pt>
                <c:pt idx="288">
                  <c:v>-3.6817813409313893E-3</c:v>
                </c:pt>
                <c:pt idx="289">
                  <c:v>-3.8929038514561309E-3</c:v>
                </c:pt>
                <c:pt idx="290">
                  <c:v>-4.1036802914518056E-3</c:v>
                </c:pt>
                <c:pt idx="291">
                  <c:v>-4.3139657572864032E-3</c:v>
                </c:pt>
                <c:pt idx="292">
                  <c:v>-4.5235959198746678E-3</c:v>
                </c:pt>
                <c:pt idx="293">
                  <c:v>-4.7323863057526783E-3</c:v>
                </c:pt>
                <c:pt idx="294">
                  <c:v>-4.940131667595965E-3</c:v>
                </c:pt>
                <c:pt idx="295">
                  <c:v>-5.1466054579648868E-3</c:v>
                </c:pt>
                <c:pt idx="296">
                  <c:v>-5.3515594204928962E-3</c:v>
                </c:pt>
                <c:pt idx="297">
                  <c:v>-5.5547233129499829E-3</c:v>
                </c:pt>
                <c:pt idx="298">
                  <c:v>-5.7558047765428888E-3</c:v>
                </c:pt>
                <c:pt idx="299">
                  <c:v>-5.9544893654591424E-3</c:v>
                </c:pt>
                <c:pt idx="300">
                  <c:v>-6.1504407499755887E-3</c:v>
                </c:pt>
                <c:pt idx="301">
                  <c:v>-6.3433011054055966E-3</c:v>
                </c:pt>
                <c:pt idx="302">
                  <c:v>-6.5326916977771488E-3</c:v>
                </c:pt>
                <c:pt idx="303">
                  <c:v>-6.7182136753521082E-3</c:v>
                </c:pt>
                <c:pt idx="304">
                  <c:v>-6.8994490729802349E-3</c:v>
                </c:pt>
                <c:pt idx="305">
                  <c:v>-7.0759620338124996E-3</c:v>
                </c:pt>
                <c:pt idx="306">
                  <c:v>-7.2473002501163425E-3</c:v>
                </c:pt>
                <c:pt idx="307">
                  <c:v>-7.4129966219035337E-3</c:v>
                </c:pt>
                <c:pt idx="308">
                  <c:v>-7.5725711288106567E-3</c:v>
                </c:pt>
                <c:pt idx="309">
                  <c:v>-7.7255329073023932E-3</c:v>
                </c:pt>
                <c:pt idx="310">
                  <c:v>-7.8713825217988503E-3</c:v>
                </c:pt>
                <c:pt idx="311">
                  <c:v>-8.0096144149007509E-3</c:v>
                </c:pt>
                <c:pt idx="312">
                  <c:v>-8.1397195185867743E-3</c:v>
                </c:pt>
                <c:pt idx="313">
                  <c:v>-8.2611880051264297E-3</c:v>
                </c:pt>
                <c:pt idx="314">
                  <c:v>-8.3735121536785556E-3</c:v>
                </c:pt>
                <c:pt idx="315">
                  <c:v>-8.4761893060819743E-3</c:v>
                </c:pt>
                <c:pt idx="316">
                  <c:v>-8.5687248834195318E-3</c:v>
                </c:pt>
                <c:pt idx="317">
                  <c:v>-8.650635433450779E-3</c:v>
                </c:pt>
                <c:pt idx="318">
                  <c:v>-8.7214516781645574E-3</c:v>
                </c:pt>
                <c:pt idx="319">
                  <c:v>-8.7807215303874614E-3</c:v>
                </c:pt>
                <c:pt idx="320">
                  <c:v>-8.8280130487318337E-3</c:v>
                </c:pt>
                <c:pt idx="321">
                  <c:v>-8.8629173010663087E-3</c:v>
                </c:pt>
                <c:pt idx="322">
                  <c:v>-8.885051108181316E-3</c:v>
                </c:pt>
                <c:pt idx="323">
                  <c:v>-8.8940596413343842E-3</c:v>
                </c:pt>
                <c:pt idx="324">
                  <c:v>-8.8896188497982198E-3</c:v>
                </c:pt>
                <c:pt idx="325">
                  <c:v>-8.8714376974159403E-3</c:v>
                </c:pt>
                <c:pt idx="326">
                  <c:v>-8.8392601902624046E-3</c:v>
                </c:pt>
                <c:pt idx="327">
                  <c:v>-8.7928671809089504E-3</c:v>
                </c:pt>
                <c:pt idx="328">
                  <c:v>-8.7320779382126928E-3</c:v>
                </c:pt>
                <c:pt idx="329">
                  <c:v>-8.6567514750663516E-3</c:v>
                </c:pt>
                <c:pt idx="330">
                  <c:v>-8.5667876299655651E-3</c:v>
                </c:pt>
                <c:pt idx="331">
                  <c:v>-8.4621279015215378E-3</c:v>
                </c:pt>
                <c:pt idx="332">
                  <c:v>-8.342756038156332E-3</c:v>
                </c:pt>
                <c:pt idx="333">
                  <c:v>-8.2086983879882183E-3</c:v>
                </c:pt>
                <c:pt idx="334">
                  <c:v>-8.0600240164576883E-3</c:v>
                </c:pt>
                <c:pt idx="335">
                  <c:v>-7.8968446013613774E-3</c:v>
                </c:pt>
                <c:pt idx="336">
                  <c:v>-7.7193141167955712E-3</c:v>
                </c:pt>
                <c:pt idx="337">
                  <c:v>-7.5276283189120267E-3</c:v>
                </c:pt>
                <c:pt idx="338">
                  <c:v>-7.3220240474702152E-3</c:v>
                </c:pt>
                <c:pt idx="339">
                  <c:v>-7.1027783578875361E-3</c:v>
                </c:pt>
                <c:pt idx="340">
                  <c:v>-6.8702074988630304E-3</c:v>
                </c:pt>
                <c:pt idx="341">
                  <c:v>-6.6246657507624714E-3</c:v>
                </c:pt>
                <c:pt idx="342">
                  <c:v>-6.3665441397451235E-3</c:v>
                </c:pt>
                <c:pt idx="343">
                  <c:v>-6.0962690422267651E-3</c:v>
                </c:pt>
                <c:pt idx="344">
                  <c:v>-5.8143006936455729E-3</c:v>
                </c:pt>
                <c:pt idx="345">
                  <c:v>-5.5211316147379917E-3</c:v>
                </c:pt>
                <c:pt idx="346">
                  <c:v>-5.217284967640113E-3</c:v>
                </c:pt>
                <c:pt idx="347">
                  <c:v>-4.9033128531395971E-3</c:v>
                </c:pt>
                <c:pt idx="348">
                  <c:v>-4.5797945593735751E-3</c:v>
                </c:pt>
                <c:pt idx="349">
                  <c:v>-4.2473347711761891E-3</c:v>
                </c:pt>
                <c:pt idx="350">
                  <c:v>-3.9065617482235138E-3</c:v>
                </c:pt>
                <c:pt idx="351">
                  <c:v>-3.5581254790346302E-3</c:v>
                </c:pt>
                <c:pt idx="352">
                  <c:v>-3.2026958168734944E-3</c:v>
                </c:pt>
                <c:pt idx="353">
                  <c:v>-2.840960602611652E-3</c:v>
                </c:pt>
                <c:pt idx="354">
                  <c:v>-2.4736237786797959E-3</c:v>
                </c:pt>
                <c:pt idx="355">
                  <c:v>-2.1014034974042046E-3</c:v>
                </c:pt>
                <c:pt idx="356">
                  <c:v>-1.7250302262306239E-3</c:v>
                </c:pt>
                <c:pt idx="357">
                  <c:v>-1.3452448516707675E-3</c:v>
                </c:pt>
                <c:pt idx="358">
                  <c:v>-9.6279678318500418E-4</c:v>
                </c:pt>
                <c:pt idx="359">
                  <c:v>-5.7844205771801546E-4</c:v>
                </c:pt>
                <c:pt idx="360">
                  <c:v>-1.9294144517773202E-4</c:v>
                </c:pt>
              </c:numCache>
            </c:numRef>
          </c:yVal>
          <c:smooth val="1"/>
          <c:extLst>
            <c:ext xmlns:c16="http://schemas.microsoft.com/office/drawing/2014/chart" uri="{C3380CC4-5D6E-409C-BE32-E72D297353CC}">
              <c16:uniqueId val="{00000001-F5B0-498C-9CD8-49B288C343AC}"/>
            </c:ext>
          </c:extLst>
        </c:ser>
        <c:ser>
          <c:idx val="2"/>
          <c:order val="2"/>
          <c:tx>
            <c:v>4000</c:v>
          </c:tx>
          <c:spPr>
            <a:ln w="19050" cap="rnd">
              <a:solidFill>
                <a:schemeClr val="accent3"/>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(Exh)'!$H$2:$H$362</c:f>
              <c:numCache>
                <c:formatCode>0.00E+00</c:formatCode>
                <c:ptCount val="361"/>
                <c:pt idx="0">
                  <c:v>0</c:v>
                </c:pt>
                <c:pt idx="1">
                  <c:v>3.8588289035546404E-4</c:v>
                </c:pt>
                <c:pt idx="2">
                  <c:v>1.1568841154360309E-3</c:v>
                </c:pt>
                <c:pt idx="3">
                  <c:v>1.9255935663700084E-3</c:v>
                </c:pt>
                <c:pt idx="4">
                  <c:v>2.6904897033415351E-3</c:v>
                </c:pt>
                <c:pt idx="5">
                  <c:v>3.4500604524612477E-3</c:v>
                </c:pt>
                <c:pt idx="6">
                  <c:v>4.2028069948084092E-3</c:v>
                </c:pt>
                <c:pt idx="7">
                  <c:v>4.9472475573595917E-3</c:v>
                </c:pt>
                <c:pt idx="8">
                  <c:v>5.681921205223304E-3</c:v>
                </c:pt>
                <c:pt idx="9">
                  <c:v>6.4053916337469888E-3</c:v>
                </c:pt>
                <c:pt idx="10">
                  <c:v>7.1162509580692604E-3</c:v>
                </c:pt>
                <c:pt idx="11">
                  <c:v>7.8131234964470275E-3</c:v>
                </c:pt>
                <c:pt idx="12">
                  <c:v>8.4946695423523781E-3</c:v>
                </c:pt>
                <c:pt idx="13">
                  <c:v>9.1595891187471502E-3</c:v>
                </c:pt>
                <c:pt idx="14">
                  <c:v>9.8066257062791942E-3</c:v>
                </c:pt>
                <c:pt idx="15">
                  <c:v>1.0434569935280226E-2</c:v>
                </c:pt>
                <c:pt idx="16">
                  <c:v>1.1042263229475983E-2</c:v>
                </c:pt>
                <c:pt idx="17">
                  <c:v>1.1628601387291146E-2</c:v>
                </c:pt>
                <c:pt idx="18">
                  <c:v>1.219253808445353E-2</c:v>
                </c:pt>
                <c:pt idx="19">
                  <c:v>1.2733088279490247E-2</c:v>
                </c:pt>
                <c:pt idx="20">
                  <c:v>1.3249331501524943E-2</c:v>
                </c:pt>
                <c:pt idx="21">
                  <c:v>1.3740414997726061E-2</c:v>
                </c:pt>
                <c:pt idx="22">
                  <c:v>1.4205556715775072E-2</c:v>
                </c:pt>
                <c:pt idx="23">
                  <c:v>1.464404809494043E-2</c:v>
                </c:pt>
                <c:pt idx="24">
                  <c:v>1.5055256637824053E-2</c:v>
                </c:pt>
                <c:pt idx="25">
                  <c:v>1.5438628233591142E-2</c:v>
                </c:pt>
                <c:pt idx="26">
                  <c:v>1.5793689202722755E-2</c:v>
                </c:pt>
                <c:pt idx="27">
                  <c:v>1.6120048032915377E-2</c:v>
                </c:pt>
                <c:pt idx="28">
                  <c:v>1.6417396775976437E-2</c:v>
                </c:pt>
                <c:pt idx="29">
                  <c:v>1.6685512076312664E-2</c:v>
                </c:pt>
                <c:pt idx="30">
                  <c:v>1.6924255803043076E-2</c:v>
                </c:pt>
                <c:pt idx="31">
                  <c:v>1.713357525993113E-2</c:v>
                </c:pt>
                <c:pt idx="32">
                  <c:v>1.7313502950132703E-2</c:v>
                </c:pt>
                <c:pt idx="33">
                  <c:v>1.7464155876425386E-2</c:v>
                </c:pt>
                <c:pt idx="34">
                  <c:v>1.7585734361817901E-2</c:v>
                </c:pt>
                <c:pt idx="35">
                  <c:v>1.7678520380524809E-2</c:v>
                </c:pt>
                <c:pt idx="36">
                  <c:v>1.7742875394831881E-2</c:v>
                </c:pt>
                <c:pt idx="37">
                  <c:v>1.777923769959644E-2</c:v>
                </c:pt>
                <c:pt idx="38">
                  <c:v>1.7788119282668768E-2</c:v>
                </c:pt>
                <c:pt idx="39">
                  <c:v>1.7770102216362632E-2</c:v>
                </c:pt>
                <c:pt idx="40">
                  <c:v>1.7725834602132617E-2</c:v>
                </c:pt>
                <c:pt idx="41">
                  <c:v>1.7656026097463667E-2</c:v>
                </c:pt>
                <c:pt idx="42">
                  <c:v>1.7561443060774923E-2</c:v>
                </c:pt>
                <c:pt idx="43">
                  <c:v>1.7442903356329115E-2</c:v>
                </c:pt>
                <c:pt idx="44">
                  <c:v>1.7301270866901558E-2</c:v>
                </c:pt>
                <c:pt idx="45">
                  <c:v>1.7137449766839064E-2</c:v>
                </c:pt>
                <c:pt idx="46">
                  <c:v>1.6952378612163949E-2</c:v>
                </c:pt>
                <c:pt idx="47">
                  <c:v>1.6747024307357111E-2</c:v>
                </c:pt>
                <c:pt idx="48">
                  <c:v>1.6522376010252859E-2</c:v>
                </c:pt>
                <c:pt idx="49">
                  <c:v>1.6279439037173549E-2</c:v>
                </c:pt>
                <c:pt idx="50">
                  <c:v>1.6019228829801502E-2</c:v>
                </c:pt>
                <c:pt idx="51">
                  <c:v>1.5742765043597701E-2</c:v>
                </c:pt>
                <c:pt idx="52">
                  <c:v>1.5451065814604786E-2</c:v>
                </c:pt>
                <c:pt idx="53">
                  <c:v>1.5145142257621313E-2</c:v>
                </c:pt>
                <c:pt idx="54">
                  <c:v>1.4825993243807067E-2</c:v>
                </c:pt>
                <c:pt idx="55">
                  <c:v>1.4494600500232685E-2</c:v>
                </c:pt>
                <c:pt idx="56">
                  <c:v>1.4151924067624999E-2</c:v>
                </c:pt>
                <c:pt idx="57">
                  <c:v>1.379889814596047E-2</c:v>
                </c:pt>
                <c:pt idx="58">
                  <c:v>1.3436427350704216E-2</c:v>
                </c:pt>
                <c:pt idx="59">
                  <c:v>1.3065383395554298E-2</c:v>
                </c:pt>
                <c:pt idx="60">
                  <c:v>1.2686602210811193E-2</c:v>
                </c:pt>
                <c:pt idx="61">
                  <c:v>1.2300881499951177E-2</c:v>
                </c:pt>
                <c:pt idx="62">
                  <c:v>1.1908978730918285E-2</c:v>
                </c:pt>
                <c:pt idx="63">
                  <c:v>1.1511609553085778E-2</c:v>
                </c:pt>
                <c:pt idx="64">
                  <c:v>1.1109446625899966E-2</c:v>
                </c:pt>
                <c:pt idx="65">
                  <c:v>1.0703118840985792E-2</c:v>
                </c:pt>
                <c:pt idx="66">
                  <c:v>1.0293210915929774E-2</c:v>
                </c:pt>
                <c:pt idx="67">
                  <c:v>9.88026333519193E-3</c:v>
                </c:pt>
                <c:pt idx="68">
                  <c:v>9.4647726115053565E-3</c:v>
                </c:pt>
                <c:pt idx="69">
                  <c:v>9.0471918397493356E-3</c:v>
                </c:pt>
                <c:pt idx="70">
                  <c:v>8.6279315145728064E-3</c:v>
                </c:pt>
                <c:pt idx="71">
                  <c:v>8.2073605829036111E-3</c:v>
                </c:pt>
                <c:pt idx="72">
                  <c:v>7.7858077029122619E-3</c:v>
                </c:pt>
                <c:pt idx="73">
                  <c:v>7.3635626818627786E-3</c:v>
                </c:pt>
                <c:pt idx="74">
                  <c:v>6.9408780665408121E-3</c:v>
                </c:pt>
                <c:pt idx="75">
                  <c:v>6.5179708615666354E-3</c:v>
                </c:pt>
                <c:pt idx="76">
                  <c:v>6.0950243526801673E-3</c:v>
                </c:pt>
                <c:pt idx="77">
                  <c:v>5.6721900141467052E-3</c:v>
                </c:pt>
                <c:pt idx="78">
                  <c:v>5.2495894815195454E-3</c:v>
                </c:pt>
                <c:pt idx="79">
                  <c:v>4.8273165731930745E-3</c:v>
                </c:pt>
                <c:pt idx="80">
                  <c:v>4.4054393463903163E-3</c:v>
                </c:pt>
                <c:pt idx="81">
                  <c:v>3.9840021753615451E-3</c:v>
                </c:pt>
                <c:pt idx="82">
                  <c:v>3.5630278416968753E-3</c:v>
                </c:pt>
                <c:pt idx="83">
                  <c:v>3.1425196286199997E-3</c:v>
                </c:pt>
                <c:pt idx="84">
                  <c:v>2.7224634130285641E-3</c:v>
                </c:pt>
                <c:pt idx="85">
                  <c:v>2.3028297507349804E-3</c:v>
                </c:pt>
                <c:pt idx="86">
                  <c:v>1.883575951979688E-3</c:v>
                </c:pt>
                <c:pt idx="87">
                  <c:v>1.4646481456221383E-3</c:v>
                </c:pt>
                <c:pt idx="88">
                  <c:v>1.0459833316969203E-3</c:v>
                </c:pt>
                <c:pt idx="89">
                  <c:v>6.2751142302047702E-4</c:v>
                </c:pt>
                <c:pt idx="90">
                  <c:v>2.0915727739168055E-4</c:v>
                </c:pt>
                <c:pt idx="91">
                  <c:v>-2.0915727739168055E-4</c:v>
                </c:pt>
                <c:pt idx="92">
                  <c:v>-6.2751142302047702E-4</c:v>
                </c:pt>
                <c:pt idx="93">
                  <c:v>-1.0459833316969203E-3</c:v>
                </c:pt>
                <c:pt idx="94">
                  <c:v>-1.4646481456219718E-3</c:v>
                </c:pt>
                <c:pt idx="95">
                  <c:v>-1.8835759519798545E-3</c:v>
                </c:pt>
                <c:pt idx="96">
                  <c:v>-2.3028297507349804E-3</c:v>
                </c:pt>
                <c:pt idx="97">
                  <c:v>-2.7224634130285641E-3</c:v>
                </c:pt>
                <c:pt idx="98">
                  <c:v>-3.1425196286199997E-3</c:v>
                </c:pt>
                <c:pt idx="99">
                  <c:v>-3.5630278416968753E-3</c:v>
                </c:pt>
                <c:pt idx="100">
                  <c:v>-3.9840021753615451E-3</c:v>
                </c:pt>
                <c:pt idx="101">
                  <c:v>-4.4054393463903163E-3</c:v>
                </c:pt>
                <c:pt idx="102">
                  <c:v>-4.8273165731930745E-3</c:v>
                </c:pt>
                <c:pt idx="103">
                  <c:v>-5.2495894815193789E-3</c:v>
                </c:pt>
                <c:pt idx="104">
                  <c:v>-5.6721900141468717E-3</c:v>
                </c:pt>
                <c:pt idx="105">
                  <c:v>-6.0950243526800008E-3</c:v>
                </c:pt>
                <c:pt idx="106">
                  <c:v>-6.5179708615668019E-3</c:v>
                </c:pt>
                <c:pt idx="107">
                  <c:v>-6.9408780665409786E-3</c:v>
                </c:pt>
                <c:pt idx="108">
                  <c:v>-7.3635626818626121E-3</c:v>
                </c:pt>
                <c:pt idx="109">
                  <c:v>-7.7858077029124284E-3</c:v>
                </c:pt>
                <c:pt idx="110">
                  <c:v>-8.2073605829034446E-3</c:v>
                </c:pt>
                <c:pt idx="111">
                  <c:v>-8.6279315145729729E-3</c:v>
                </c:pt>
                <c:pt idx="112">
                  <c:v>-9.0471918397491691E-3</c:v>
                </c:pt>
                <c:pt idx="113">
                  <c:v>-9.4647726115053565E-3</c:v>
                </c:pt>
                <c:pt idx="114">
                  <c:v>-9.88026333519193E-3</c:v>
                </c:pt>
                <c:pt idx="115">
                  <c:v>-1.0293210915929774E-2</c:v>
                </c:pt>
                <c:pt idx="116">
                  <c:v>-1.0703118840985792E-2</c:v>
                </c:pt>
                <c:pt idx="117">
                  <c:v>-1.1109446625900132E-2</c:v>
                </c:pt>
                <c:pt idx="118">
                  <c:v>-1.1511609553085611E-2</c:v>
                </c:pt>
                <c:pt idx="119">
                  <c:v>-1.1908978730918451E-2</c:v>
                </c:pt>
                <c:pt idx="120">
                  <c:v>-1.2300881499951344E-2</c:v>
                </c:pt>
                <c:pt idx="121">
                  <c:v>-1.268660221081086E-2</c:v>
                </c:pt>
                <c:pt idx="122">
                  <c:v>-1.3065383395554464E-2</c:v>
                </c:pt>
                <c:pt idx="123">
                  <c:v>-1.343642735070405E-2</c:v>
                </c:pt>
                <c:pt idx="124">
                  <c:v>-1.3798898145960636E-2</c:v>
                </c:pt>
                <c:pt idx="125">
                  <c:v>-1.4151924067624666E-2</c:v>
                </c:pt>
                <c:pt idx="126">
                  <c:v>-1.4494600500232852E-2</c:v>
                </c:pt>
                <c:pt idx="127">
                  <c:v>-1.4825993243807317E-2</c:v>
                </c:pt>
                <c:pt idx="128">
                  <c:v>-1.5145142257621064E-2</c:v>
                </c:pt>
                <c:pt idx="129">
                  <c:v>-1.5451065814605036E-2</c:v>
                </c:pt>
                <c:pt idx="130">
                  <c:v>-1.5742765043597451E-2</c:v>
                </c:pt>
                <c:pt idx="131">
                  <c:v>-1.6019228829801752E-2</c:v>
                </c:pt>
                <c:pt idx="132">
                  <c:v>-1.6279439037173216E-2</c:v>
                </c:pt>
                <c:pt idx="133">
                  <c:v>-1.6522376010253026E-2</c:v>
                </c:pt>
                <c:pt idx="134">
                  <c:v>-1.6747024307356945E-2</c:v>
                </c:pt>
                <c:pt idx="135">
                  <c:v>-1.6952378612164198E-2</c:v>
                </c:pt>
                <c:pt idx="136">
                  <c:v>-1.713744976683873E-2</c:v>
                </c:pt>
                <c:pt idx="137">
                  <c:v>-1.7301270866901725E-2</c:v>
                </c:pt>
                <c:pt idx="138">
                  <c:v>-1.7442903356329281E-2</c:v>
                </c:pt>
                <c:pt idx="139">
                  <c:v>-1.7561443060774756E-2</c:v>
                </c:pt>
                <c:pt idx="140">
                  <c:v>-1.7656026097463917E-2</c:v>
                </c:pt>
                <c:pt idx="141">
                  <c:v>-1.7725834602132368E-2</c:v>
                </c:pt>
                <c:pt idx="142">
                  <c:v>-1.7770102216363048E-2</c:v>
                </c:pt>
                <c:pt idx="143">
                  <c:v>-1.7788119282668186E-2</c:v>
                </c:pt>
                <c:pt idx="144">
                  <c:v>-1.7779237699596689E-2</c:v>
                </c:pt>
                <c:pt idx="145">
                  <c:v>-1.7742875394831714E-2</c:v>
                </c:pt>
                <c:pt idx="146">
                  <c:v>-1.7678520380524892E-2</c:v>
                </c:pt>
                <c:pt idx="147">
                  <c:v>-1.7585734361818151E-2</c:v>
                </c:pt>
                <c:pt idx="148">
                  <c:v>-1.7464155876425136E-2</c:v>
                </c:pt>
                <c:pt idx="149">
                  <c:v>-1.7313502950132953E-2</c:v>
                </c:pt>
                <c:pt idx="150">
                  <c:v>-1.713357525993088E-2</c:v>
                </c:pt>
                <c:pt idx="151">
                  <c:v>-1.6924255803043201E-2</c:v>
                </c:pt>
                <c:pt idx="152">
                  <c:v>-1.6685512076312414E-2</c:v>
                </c:pt>
                <c:pt idx="153">
                  <c:v>-1.6417396775976686E-2</c:v>
                </c:pt>
                <c:pt idx="154">
                  <c:v>-1.6120048032915127E-2</c:v>
                </c:pt>
                <c:pt idx="155">
                  <c:v>-1.5793689202722921E-2</c:v>
                </c:pt>
                <c:pt idx="156">
                  <c:v>-1.5438628233591267E-2</c:v>
                </c:pt>
                <c:pt idx="157">
                  <c:v>-1.5055256637823887E-2</c:v>
                </c:pt>
                <c:pt idx="158">
                  <c:v>-1.4644048094940597E-2</c:v>
                </c:pt>
                <c:pt idx="159">
                  <c:v>-1.4205556715774906E-2</c:v>
                </c:pt>
                <c:pt idx="160">
                  <c:v>-1.3740414997726165E-2</c:v>
                </c:pt>
                <c:pt idx="161">
                  <c:v>-1.3249331501524797E-2</c:v>
                </c:pt>
                <c:pt idx="162">
                  <c:v>-1.2733088279490351E-2</c:v>
                </c:pt>
                <c:pt idx="163">
                  <c:v>-1.2192538084453385E-2</c:v>
                </c:pt>
                <c:pt idx="164">
                  <c:v>-1.1628601387291229E-2</c:v>
                </c:pt>
                <c:pt idx="165">
                  <c:v>-1.104226322947615E-2</c:v>
                </c:pt>
                <c:pt idx="166">
                  <c:v>-1.0434569935280111E-2</c:v>
                </c:pt>
                <c:pt idx="167">
                  <c:v>-9.8066257062795793E-3</c:v>
                </c:pt>
                <c:pt idx="168">
                  <c:v>-9.159589118746661E-3</c:v>
                </c:pt>
                <c:pt idx="169">
                  <c:v>-8.4946695423524874E-3</c:v>
                </c:pt>
                <c:pt idx="170">
                  <c:v>-7.8131234964469703E-3</c:v>
                </c:pt>
                <c:pt idx="171">
                  <c:v>-7.1162509580692604E-3</c:v>
                </c:pt>
                <c:pt idx="172">
                  <c:v>-6.4053916337469888E-3</c:v>
                </c:pt>
                <c:pt idx="173">
                  <c:v>-5.681921205223304E-3</c:v>
                </c:pt>
                <c:pt idx="174">
                  <c:v>-4.9472475573596438E-3</c:v>
                </c:pt>
                <c:pt idx="175">
                  <c:v>-4.2028069948083571E-3</c:v>
                </c:pt>
                <c:pt idx="176">
                  <c:v>-3.4500604524613024E-3</c:v>
                </c:pt>
                <c:pt idx="177">
                  <c:v>-2.6904897033414804E-3</c:v>
                </c:pt>
                <c:pt idx="178">
                  <c:v>-1.9255935663700084E-3</c:v>
                </c:pt>
                <c:pt idx="179">
                  <c:v>-1.1568841154360309E-3</c:v>
                </c:pt>
                <c:pt idx="180">
                  <c:v>-3.8588289035546404E-4</c:v>
                </c:pt>
                <c:pt idx="181">
                  <c:v>3.8588289035546404E-4</c:v>
                </c:pt>
                <c:pt idx="182">
                  <c:v>1.1568841154360309E-3</c:v>
                </c:pt>
                <c:pt idx="183">
                  <c:v>1.9255935663700084E-3</c:v>
                </c:pt>
                <c:pt idx="184">
                  <c:v>2.6904897033414804E-3</c:v>
                </c:pt>
                <c:pt idx="185">
                  <c:v>3.4500604524613024E-3</c:v>
                </c:pt>
                <c:pt idx="186">
                  <c:v>4.2028069948083571E-3</c:v>
                </c:pt>
                <c:pt idx="187">
                  <c:v>4.9472475573596438E-3</c:v>
                </c:pt>
                <c:pt idx="188">
                  <c:v>5.681921205223304E-3</c:v>
                </c:pt>
                <c:pt idx="189">
                  <c:v>6.4053916337469888E-3</c:v>
                </c:pt>
                <c:pt idx="190">
                  <c:v>7.1162509580692604E-3</c:v>
                </c:pt>
                <c:pt idx="191">
                  <c:v>7.8131234964469703E-3</c:v>
                </c:pt>
                <c:pt idx="192">
                  <c:v>8.4946695423524874E-3</c:v>
                </c:pt>
                <c:pt idx="193">
                  <c:v>9.159589118746661E-3</c:v>
                </c:pt>
                <c:pt idx="194">
                  <c:v>9.8066257062795793E-3</c:v>
                </c:pt>
                <c:pt idx="195">
                  <c:v>1.0434569935280111E-2</c:v>
                </c:pt>
                <c:pt idx="196">
                  <c:v>1.104226322947615E-2</c:v>
                </c:pt>
                <c:pt idx="197">
                  <c:v>1.1628601387291229E-2</c:v>
                </c:pt>
                <c:pt idx="198">
                  <c:v>1.2192538084453385E-2</c:v>
                </c:pt>
                <c:pt idx="199">
                  <c:v>1.2733088279490351E-2</c:v>
                </c:pt>
                <c:pt idx="200">
                  <c:v>1.3249331501524797E-2</c:v>
                </c:pt>
                <c:pt idx="201">
                  <c:v>1.3740414997726165E-2</c:v>
                </c:pt>
                <c:pt idx="202">
                  <c:v>1.4205556715774906E-2</c:v>
                </c:pt>
                <c:pt idx="203">
                  <c:v>1.4644048094940597E-2</c:v>
                </c:pt>
                <c:pt idx="204">
                  <c:v>1.5055256637823887E-2</c:v>
                </c:pt>
                <c:pt idx="205">
                  <c:v>1.5438628233591267E-2</c:v>
                </c:pt>
                <c:pt idx="206">
                  <c:v>1.5793689202722921E-2</c:v>
                </c:pt>
                <c:pt idx="207">
                  <c:v>1.6120048032915127E-2</c:v>
                </c:pt>
                <c:pt idx="208">
                  <c:v>1.6417396775976686E-2</c:v>
                </c:pt>
                <c:pt idx="209">
                  <c:v>1.6685512076312414E-2</c:v>
                </c:pt>
                <c:pt idx="210">
                  <c:v>1.6924255803043201E-2</c:v>
                </c:pt>
                <c:pt idx="211">
                  <c:v>1.713357525993088E-2</c:v>
                </c:pt>
                <c:pt idx="212">
                  <c:v>1.7313502950132953E-2</c:v>
                </c:pt>
                <c:pt idx="213">
                  <c:v>1.7464155876425136E-2</c:v>
                </c:pt>
                <c:pt idx="214">
                  <c:v>1.7585734361818151E-2</c:v>
                </c:pt>
                <c:pt idx="215">
                  <c:v>1.7678520380524892E-2</c:v>
                </c:pt>
                <c:pt idx="216">
                  <c:v>1.7742875394831714E-2</c:v>
                </c:pt>
                <c:pt idx="217">
                  <c:v>1.7779237699596689E-2</c:v>
                </c:pt>
                <c:pt idx="218">
                  <c:v>1.7788119282668186E-2</c:v>
                </c:pt>
                <c:pt idx="219">
                  <c:v>1.7770102216363048E-2</c:v>
                </c:pt>
                <c:pt idx="220">
                  <c:v>1.7725834602132368E-2</c:v>
                </c:pt>
                <c:pt idx="221">
                  <c:v>1.7656026097463917E-2</c:v>
                </c:pt>
                <c:pt idx="222">
                  <c:v>1.7561443060774756E-2</c:v>
                </c:pt>
                <c:pt idx="223">
                  <c:v>1.7442903356329281E-2</c:v>
                </c:pt>
                <c:pt idx="224">
                  <c:v>1.7301270866901725E-2</c:v>
                </c:pt>
                <c:pt idx="225">
                  <c:v>1.713744976683873E-2</c:v>
                </c:pt>
                <c:pt idx="226">
                  <c:v>1.6952378612164198E-2</c:v>
                </c:pt>
                <c:pt idx="227">
                  <c:v>1.6747024307356945E-2</c:v>
                </c:pt>
                <c:pt idx="228">
                  <c:v>1.6522376010253026E-2</c:v>
                </c:pt>
                <c:pt idx="229">
                  <c:v>1.6279439037173216E-2</c:v>
                </c:pt>
                <c:pt idx="230">
                  <c:v>1.6019228829801752E-2</c:v>
                </c:pt>
                <c:pt idx="231">
                  <c:v>1.5742765043597451E-2</c:v>
                </c:pt>
                <c:pt idx="232">
                  <c:v>1.5451065814605036E-2</c:v>
                </c:pt>
                <c:pt idx="233">
                  <c:v>1.5145142257621064E-2</c:v>
                </c:pt>
                <c:pt idx="234">
                  <c:v>1.4825993243807317E-2</c:v>
                </c:pt>
                <c:pt idx="235">
                  <c:v>1.4494600500232852E-2</c:v>
                </c:pt>
                <c:pt idx="236">
                  <c:v>1.4151924067624666E-2</c:v>
                </c:pt>
                <c:pt idx="237">
                  <c:v>1.3798898145960636E-2</c:v>
                </c:pt>
                <c:pt idx="238">
                  <c:v>1.343642735070405E-2</c:v>
                </c:pt>
                <c:pt idx="239">
                  <c:v>1.3065383395554464E-2</c:v>
                </c:pt>
                <c:pt idx="240">
                  <c:v>1.268660221081086E-2</c:v>
                </c:pt>
                <c:pt idx="241">
                  <c:v>1.2300881499951344E-2</c:v>
                </c:pt>
                <c:pt idx="242">
                  <c:v>1.1908978730918451E-2</c:v>
                </c:pt>
                <c:pt idx="243">
                  <c:v>1.1511609553085611E-2</c:v>
                </c:pt>
                <c:pt idx="244">
                  <c:v>1.1109446625900132E-2</c:v>
                </c:pt>
                <c:pt idx="245">
                  <c:v>1.0703118840985792E-2</c:v>
                </c:pt>
                <c:pt idx="246">
                  <c:v>1.0293210915929774E-2</c:v>
                </c:pt>
                <c:pt idx="247">
                  <c:v>9.88026333519193E-3</c:v>
                </c:pt>
                <c:pt idx="248">
                  <c:v>9.4647726115053565E-3</c:v>
                </c:pt>
                <c:pt idx="249">
                  <c:v>9.0471918397491691E-3</c:v>
                </c:pt>
                <c:pt idx="250">
                  <c:v>8.6279315145729729E-3</c:v>
                </c:pt>
                <c:pt idx="251">
                  <c:v>8.2073605829034446E-3</c:v>
                </c:pt>
                <c:pt idx="252">
                  <c:v>7.7858077029124284E-3</c:v>
                </c:pt>
                <c:pt idx="253">
                  <c:v>7.3635626818626121E-3</c:v>
                </c:pt>
                <c:pt idx="254">
                  <c:v>6.9408780665409786E-3</c:v>
                </c:pt>
                <c:pt idx="255">
                  <c:v>6.5179708615668019E-3</c:v>
                </c:pt>
                <c:pt idx="256">
                  <c:v>6.0950243526800008E-3</c:v>
                </c:pt>
                <c:pt idx="257">
                  <c:v>5.6721900141468717E-3</c:v>
                </c:pt>
                <c:pt idx="258">
                  <c:v>5.2495894815193789E-3</c:v>
                </c:pt>
                <c:pt idx="259">
                  <c:v>4.8273165731930745E-3</c:v>
                </c:pt>
                <c:pt idx="260">
                  <c:v>4.4054393463903163E-3</c:v>
                </c:pt>
                <c:pt idx="261">
                  <c:v>3.9840021753615451E-3</c:v>
                </c:pt>
                <c:pt idx="262">
                  <c:v>3.5630278416968753E-3</c:v>
                </c:pt>
                <c:pt idx="263">
                  <c:v>3.1425196286199997E-3</c:v>
                </c:pt>
                <c:pt idx="264">
                  <c:v>2.7224634130285641E-3</c:v>
                </c:pt>
                <c:pt idx="265">
                  <c:v>2.3028297507349804E-3</c:v>
                </c:pt>
                <c:pt idx="266">
                  <c:v>1.8835759519798545E-3</c:v>
                </c:pt>
                <c:pt idx="267">
                  <c:v>1.4646481456219718E-3</c:v>
                </c:pt>
                <c:pt idx="268">
                  <c:v>1.0459833316969203E-3</c:v>
                </c:pt>
                <c:pt idx="269">
                  <c:v>6.2751142302047702E-4</c:v>
                </c:pt>
                <c:pt idx="270">
                  <c:v>2.0915727739168055E-4</c:v>
                </c:pt>
                <c:pt idx="271">
                  <c:v>-2.0915727739168055E-4</c:v>
                </c:pt>
                <c:pt idx="272">
                  <c:v>-6.2751142302047702E-4</c:v>
                </c:pt>
                <c:pt idx="273">
                  <c:v>-1.0459833316969203E-3</c:v>
                </c:pt>
                <c:pt idx="274">
                  <c:v>-1.4646481456221383E-3</c:v>
                </c:pt>
                <c:pt idx="275">
                  <c:v>-1.883575951979688E-3</c:v>
                </c:pt>
                <c:pt idx="276">
                  <c:v>-2.3028297507349804E-3</c:v>
                </c:pt>
                <c:pt idx="277">
                  <c:v>-2.7224634130285641E-3</c:v>
                </c:pt>
                <c:pt idx="278">
                  <c:v>-3.1425196286199997E-3</c:v>
                </c:pt>
                <c:pt idx="279">
                  <c:v>-3.5630278416968753E-3</c:v>
                </c:pt>
                <c:pt idx="280">
                  <c:v>-3.9840021753615451E-3</c:v>
                </c:pt>
                <c:pt idx="281">
                  <c:v>-4.4054393463903163E-3</c:v>
                </c:pt>
                <c:pt idx="282">
                  <c:v>-4.8273165731930745E-3</c:v>
                </c:pt>
                <c:pt idx="283">
                  <c:v>-5.2495894815195454E-3</c:v>
                </c:pt>
                <c:pt idx="284">
                  <c:v>-5.6721900141467052E-3</c:v>
                </c:pt>
                <c:pt idx="285">
                  <c:v>-6.0950243526801673E-3</c:v>
                </c:pt>
                <c:pt idx="286">
                  <c:v>-6.5179708615666354E-3</c:v>
                </c:pt>
                <c:pt idx="287">
                  <c:v>-6.9408780665408121E-3</c:v>
                </c:pt>
                <c:pt idx="288">
                  <c:v>-7.3635626818627786E-3</c:v>
                </c:pt>
                <c:pt idx="289">
                  <c:v>-7.7858077029122619E-3</c:v>
                </c:pt>
                <c:pt idx="290">
                  <c:v>-8.2073605829036111E-3</c:v>
                </c:pt>
                <c:pt idx="291">
                  <c:v>-8.6279315145728064E-3</c:v>
                </c:pt>
                <c:pt idx="292">
                  <c:v>-9.0471918397493356E-3</c:v>
                </c:pt>
                <c:pt idx="293">
                  <c:v>-9.4647726115053565E-3</c:v>
                </c:pt>
                <c:pt idx="294">
                  <c:v>-9.88026333519193E-3</c:v>
                </c:pt>
                <c:pt idx="295">
                  <c:v>-1.0293210915929774E-2</c:v>
                </c:pt>
                <c:pt idx="296">
                  <c:v>-1.0703118840985792E-2</c:v>
                </c:pt>
                <c:pt idx="297">
                  <c:v>-1.1109446625899966E-2</c:v>
                </c:pt>
                <c:pt idx="298">
                  <c:v>-1.1511609553085778E-2</c:v>
                </c:pt>
                <c:pt idx="299">
                  <c:v>-1.1908978730918285E-2</c:v>
                </c:pt>
                <c:pt idx="300">
                  <c:v>-1.2300881499951177E-2</c:v>
                </c:pt>
                <c:pt idx="301">
                  <c:v>-1.2686602210811193E-2</c:v>
                </c:pt>
                <c:pt idx="302">
                  <c:v>-1.3065383395554298E-2</c:v>
                </c:pt>
                <c:pt idx="303">
                  <c:v>-1.3436427350704216E-2</c:v>
                </c:pt>
                <c:pt idx="304">
                  <c:v>-1.379889814596047E-2</c:v>
                </c:pt>
                <c:pt idx="305">
                  <c:v>-1.4151924067624999E-2</c:v>
                </c:pt>
                <c:pt idx="306">
                  <c:v>-1.4494600500232685E-2</c:v>
                </c:pt>
                <c:pt idx="307">
                  <c:v>-1.4825993243807067E-2</c:v>
                </c:pt>
                <c:pt idx="308">
                  <c:v>-1.5145142257621313E-2</c:v>
                </c:pt>
                <c:pt idx="309">
                  <c:v>-1.5451065814604786E-2</c:v>
                </c:pt>
                <c:pt idx="310">
                  <c:v>-1.5742765043597701E-2</c:v>
                </c:pt>
                <c:pt idx="311">
                  <c:v>-1.6019228829801502E-2</c:v>
                </c:pt>
                <c:pt idx="312">
                  <c:v>-1.6279439037173549E-2</c:v>
                </c:pt>
                <c:pt idx="313">
                  <c:v>-1.6522376010252859E-2</c:v>
                </c:pt>
                <c:pt idx="314">
                  <c:v>-1.6747024307357111E-2</c:v>
                </c:pt>
                <c:pt idx="315">
                  <c:v>-1.6952378612163949E-2</c:v>
                </c:pt>
                <c:pt idx="316">
                  <c:v>-1.7137449766839064E-2</c:v>
                </c:pt>
                <c:pt idx="317">
                  <c:v>-1.7301270866901558E-2</c:v>
                </c:pt>
                <c:pt idx="318">
                  <c:v>-1.7442903356329115E-2</c:v>
                </c:pt>
                <c:pt idx="319">
                  <c:v>-1.7561443060774923E-2</c:v>
                </c:pt>
                <c:pt idx="320">
                  <c:v>-1.7656026097463667E-2</c:v>
                </c:pt>
                <c:pt idx="321">
                  <c:v>-1.7725834602132617E-2</c:v>
                </c:pt>
                <c:pt idx="322">
                  <c:v>-1.7770102216362632E-2</c:v>
                </c:pt>
                <c:pt idx="323">
                  <c:v>-1.7788119282668768E-2</c:v>
                </c:pt>
                <c:pt idx="324">
                  <c:v>-1.777923769959644E-2</c:v>
                </c:pt>
                <c:pt idx="325">
                  <c:v>-1.7742875394831881E-2</c:v>
                </c:pt>
                <c:pt idx="326">
                  <c:v>-1.7678520380524809E-2</c:v>
                </c:pt>
                <c:pt idx="327">
                  <c:v>-1.7585734361817901E-2</c:v>
                </c:pt>
                <c:pt idx="328">
                  <c:v>-1.7464155876425386E-2</c:v>
                </c:pt>
                <c:pt idx="329">
                  <c:v>-1.7313502950132703E-2</c:v>
                </c:pt>
                <c:pt idx="330">
                  <c:v>-1.713357525993113E-2</c:v>
                </c:pt>
                <c:pt idx="331">
                  <c:v>-1.6924255803043076E-2</c:v>
                </c:pt>
                <c:pt idx="332">
                  <c:v>-1.6685512076312664E-2</c:v>
                </c:pt>
                <c:pt idx="333">
                  <c:v>-1.6417396775976437E-2</c:v>
                </c:pt>
                <c:pt idx="334">
                  <c:v>-1.6120048032915377E-2</c:v>
                </c:pt>
                <c:pt idx="335">
                  <c:v>-1.5793689202722755E-2</c:v>
                </c:pt>
                <c:pt idx="336">
                  <c:v>-1.5438628233591142E-2</c:v>
                </c:pt>
                <c:pt idx="337">
                  <c:v>-1.5055256637824053E-2</c:v>
                </c:pt>
                <c:pt idx="338">
                  <c:v>-1.464404809494043E-2</c:v>
                </c:pt>
                <c:pt idx="339">
                  <c:v>-1.4205556715775072E-2</c:v>
                </c:pt>
                <c:pt idx="340">
                  <c:v>-1.3740414997726061E-2</c:v>
                </c:pt>
                <c:pt idx="341">
                  <c:v>-1.3249331501524943E-2</c:v>
                </c:pt>
                <c:pt idx="342">
                  <c:v>-1.2733088279490247E-2</c:v>
                </c:pt>
                <c:pt idx="343">
                  <c:v>-1.219253808445353E-2</c:v>
                </c:pt>
                <c:pt idx="344">
                  <c:v>-1.1628601387291146E-2</c:v>
                </c:pt>
                <c:pt idx="345">
                  <c:v>-1.1042263229475983E-2</c:v>
                </c:pt>
                <c:pt idx="346">
                  <c:v>-1.0434569935280226E-2</c:v>
                </c:pt>
                <c:pt idx="347">
                  <c:v>-9.8066257062791942E-3</c:v>
                </c:pt>
                <c:pt idx="348">
                  <c:v>-9.1595891187471502E-3</c:v>
                </c:pt>
                <c:pt idx="349">
                  <c:v>-8.4946695423523781E-3</c:v>
                </c:pt>
                <c:pt idx="350">
                  <c:v>-7.8131234964470275E-3</c:v>
                </c:pt>
                <c:pt idx="351">
                  <c:v>-7.1162509580692604E-3</c:v>
                </c:pt>
                <c:pt idx="352">
                  <c:v>-6.4053916337469888E-3</c:v>
                </c:pt>
                <c:pt idx="353">
                  <c:v>-5.681921205223304E-3</c:v>
                </c:pt>
                <c:pt idx="354">
                  <c:v>-4.9472475573595917E-3</c:v>
                </c:pt>
                <c:pt idx="355">
                  <c:v>-4.2028069948084092E-3</c:v>
                </c:pt>
                <c:pt idx="356">
                  <c:v>-3.4500604524612477E-3</c:v>
                </c:pt>
                <c:pt idx="357">
                  <c:v>-2.6904897033415351E-3</c:v>
                </c:pt>
                <c:pt idx="358">
                  <c:v>-1.9255935663700084E-3</c:v>
                </c:pt>
                <c:pt idx="359">
                  <c:v>-1.1568841154360309E-3</c:v>
                </c:pt>
                <c:pt idx="360">
                  <c:v>-3.8588289035546404E-4</c:v>
                </c:pt>
              </c:numCache>
            </c:numRef>
          </c:yVal>
          <c:smooth val="1"/>
          <c:extLst>
            <c:ext xmlns:c16="http://schemas.microsoft.com/office/drawing/2014/chart" uri="{C3380CC4-5D6E-409C-BE32-E72D297353CC}">
              <c16:uniqueId val="{00000002-F5B0-498C-9CD8-49B288C343AC}"/>
            </c:ext>
          </c:extLst>
        </c:ser>
        <c:ser>
          <c:idx val="3"/>
          <c:order val="3"/>
          <c:tx>
            <c:v>8000</c:v>
          </c:tx>
          <c:spPr>
            <a:ln w="19050" cap="rnd">
              <a:solidFill>
                <a:schemeClr val="accent4"/>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(Exh)'!$J$2:$J$362</c:f>
              <c:numCache>
                <c:formatCode>0.00E+00</c:formatCode>
                <c:ptCount val="361"/>
                <c:pt idx="0">
                  <c:v>0</c:v>
                </c:pt>
                <c:pt idx="1">
                  <c:v>7.7176578071092808E-4</c:v>
                </c:pt>
                <c:pt idx="2">
                  <c:v>2.3137682308720618E-3</c:v>
                </c:pt>
                <c:pt idx="3">
                  <c:v>3.8511871327400167E-3</c:v>
                </c:pt>
                <c:pt idx="4">
                  <c:v>5.3809794066830702E-3</c:v>
                </c:pt>
                <c:pt idx="5">
                  <c:v>6.9001209049224955E-3</c:v>
                </c:pt>
                <c:pt idx="6">
                  <c:v>8.4056139896168183E-3</c:v>
                </c:pt>
                <c:pt idx="7">
                  <c:v>9.8944951147191835E-3</c:v>
                </c:pt>
                <c:pt idx="8">
                  <c:v>1.1363842410446608E-2</c:v>
                </c:pt>
                <c:pt idx="9">
                  <c:v>1.2810783267493978E-2</c:v>
                </c:pt>
                <c:pt idx="10">
                  <c:v>1.4232501916138521E-2</c:v>
                </c:pt>
                <c:pt idx="11">
                  <c:v>1.5626246992894055E-2</c:v>
                </c:pt>
                <c:pt idx="12">
                  <c:v>1.6989339084704756E-2</c:v>
                </c:pt>
                <c:pt idx="13">
                  <c:v>1.83191782374943E-2</c:v>
                </c:pt>
                <c:pt idx="14">
                  <c:v>1.9613251412558388E-2</c:v>
                </c:pt>
                <c:pt idx="15">
                  <c:v>2.0869139870560452E-2</c:v>
                </c:pt>
                <c:pt idx="16">
                  <c:v>2.2084526458951967E-2</c:v>
                </c:pt>
                <c:pt idx="17">
                  <c:v>2.3257202774582292E-2</c:v>
                </c:pt>
                <c:pt idx="18">
                  <c:v>2.4385076168907061E-2</c:v>
                </c:pt>
                <c:pt idx="19">
                  <c:v>2.5466176558980494E-2</c:v>
                </c:pt>
                <c:pt idx="20">
                  <c:v>2.6498663003049885E-2</c:v>
                </c:pt>
                <c:pt idx="21">
                  <c:v>2.7480829995452122E-2</c:v>
                </c:pt>
                <c:pt idx="22">
                  <c:v>2.8411113431550145E-2</c:v>
                </c:pt>
                <c:pt idx="23">
                  <c:v>2.9288096189880861E-2</c:v>
                </c:pt>
                <c:pt idx="24">
                  <c:v>3.0110513275648107E-2</c:v>
                </c:pt>
                <c:pt idx="25">
                  <c:v>3.0877256467182285E-2</c:v>
                </c:pt>
                <c:pt idx="26">
                  <c:v>3.158737840544551E-2</c:v>
                </c:pt>
                <c:pt idx="27">
                  <c:v>3.2240096065830753E-2</c:v>
                </c:pt>
                <c:pt idx="28">
                  <c:v>3.2834793551952873E-2</c:v>
                </c:pt>
                <c:pt idx="29">
                  <c:v>3.3371024152625328E-2</c:v>
                </c:pt>
                <c:pt idx="30">
                  <c:v>3.3848511606086151E-2</c:v>
                </c:pt>
                <c:pt idx="31">
                  <c:v>3.4267150519862261E-2</c:v>
                </c:pt>
                <c:pt idx="32">
                  <c:v>3.4627005900265406E-2</c:v>
                </c:pt>
                <c:pt idx="33">
                  <c:v>3.4928311752850771E-2</c:v>
                </c:pt>
                <c:pt idx="34">
                  <c:v>3.5171468723635801E-2</c:v>
                </c:pt>
                <c:pt idx="35">
                  <c:v>3.5357040761049618E-2</c:v>
                </c:pt>
                <c:pt idx="36">
                  <c:v>3.5485750789663761E-2</c:v>
                </c:pt>
                <c:pt idx="37">
                  <c:v>3.5558475399192879E-2</c:v>
                </c:pt>
                <c:pt idx="38">
                  <c:v>3.5576238565337537E-2</c:v>
                </c:pt>
                <c:pt idx="39">
                  <c:v>3.5540204432725264E-2</c:v>
                </c:pt>
                <c:pt idx="40">
                  <c:v>3.5451669204265235E-2</c:v>
                </c:pt>
                <c:pt idx="41">
                  <c:v>3.5312052194927335E-2</c:v>
                </c:pt>
                <c:pt idx="42">
                  <c:v>3.5122886121549846E-2</c:v>
                </c:pt>
                <c:pt idx="43">
                  <c:v>3.4885806712658229E-2</c:v>
                </c:pt>
                <c:pt idx="44">
                  <c:v>3.4602541733803116E-2</c:v>
                </c:pt>
                <c:pt idx="45">
                  <c:v>3.4274899533678127E-2</c:v>
                </c:pt>
                <c:pt idx="46">
                  <c:v>3.3904757224327897E-2</c:v>
                </c:pt>
                <c:pt idx="47">
                  <c:v>3.3494048614714222E-2</c:v>
                </c:pt>
                <c:pt idx="48">
                  <c:v>3.3044752020505719E-2</c:v>
                </c:pt>
                <c:pt idx="49">
                  <c:v>3.2558878074347097E-2</c:v>
                </c:pt>
                <c:pt idx="50">
                  <c:v>3.2038457659603004E-2</c:v>
                </c:pt>
                <c:pt idx="51">
                  <c:v>3.1485530087195401E-2</c:v>
                </c:pt>
                <c:pt idx="52">
                  <c:v>3.0902131629209573E-2</c:v>
                </c:pt>
                <c:pt idx="53">
                  <c:v>3.0290284515242627E-2</c:v>
                </c:pt>
                <c:pt idx="54">
                  <c:v>2.9651986487614135E-2</c:v>
                </c:pt>
                <c:pt idx="55">
                  <c:v>2.898920100046537E-2</c:v>
                </c:pt>
                <c:pt idx="56">
                  <c:v>2.8303848135249998E-2</c:v>
                </c:pt>
                <c:pt idx="57">
                  <c:v>2.759779629192094E-2</c:v>
                </c:pt>
                <c:pt idx="58">
                  <c:v>2.6872854701408433E-2</c:v>
                </c:pt>
                <c:pt idx="59">
                  <c:v>2.6130766791108595E-2</c:v>
                </c:pt>
                <c:pt idx="60">
                  <c:v>2.5373204421622386E-2</c:v>
                </c:pt>
                <c:pt idx="61">
                  <c:v>2.4601762999902355E-2</c:v>
                </c:pt>
                <c:pt idx="62">
                  <c:v>2.381795746183657E-2</c:v>
                </c:pt>
                <c:pt idx="63">
                  <c:v>2.3023219106171555E-2</c:v>
                </c:pt>
                <c:pt idx="64">
                  <c:v>2.2218893251799932E-2</c:v>
                </c:pt>
                <c:pt idx="65">
                  <c:v>2.1406237681971585E-2</c:v>
                </c:pt>
                <c:pt idx="66">
                  <c:v>2.0586421831859547E-2</c:v>
                </c:pt>
                <c:pt idx="67">
                  <c:v>1.976052667038386E-2</c:v>
                </c:pt>
                <c:pt idx="68">
                  <c:v>1.8929545223010713E-2</c:v>
                </c:pt>
                <c:pt idx="69">
                  <c:v>1.8094383679498671E-2</c:v>
                </c:pt>
                <c:pt idx="70">
                  <c:v>1.7255863029145613E-2</c:v>
                </c:pt>
                <c:pt idx="71">
                  <c:v>1.6414721165807222E-2</c:v>
                </c:pt>
                <c:pt idx="72">
                  <c:v>1.5571615405824524E-2</c:v>
                </c:pt>
                <c:pt idx="73">
                  <c:v>1.4727125363725557E-2</c:v>
                </c:pt>
                <c:pt idx="74">
                  <c:v>1.3881756133081624E-2</c:v>
                </c:pt>
                <c:pt idx="75">
                  <c:v>1.3035941723133271E-2</c:v>
                </c:pt>
                <c:pt idx="76">
                  <c:v>1.2190048705360335E-2</c:v>
                </c:pt>
                <c:pt idx="77">
                  <c:v>1.134438002829341E-2</c:v>
                </c:pt>
                <c:pt idx="78">
                  <c:v>1.0499178963039091E-2</c:v>
                </c:pt>
                <c:pt idx="79">
                  <c:v>9.654633146386149E-3</c:v>
                </c:pt>
                <c:pt idx="80">
                  <c:v>8.8108786927806326E-3</c:v>
                </c:pt>
                <c:pt idx="81">
                  <c:v>7.9680043507230902E-3</c:v>
                </c:pt>
                <c:pt idx="82">
                  <c:v>7.1260556833937505E-3</c:v>
                </c:pt>
                <c:pt idx="83">
                  <c:v>6.2850392572399993E-3</c:v>
                </c:pt>
                <c:pt idx="84">
                  <c:v>5.4449268260571282E-3</c:v>
                </c:pt>
                <c:pt idx="85">
                  <c:v>4.6056595014699608E-3</c:v>
                </c:pt>
                <c:pt idx="86">
                  <c:v>3.7671519039593759E-3</c:v>
                </c:pt>
                <c:pt idx="87">
                  <c:v>2.9292962912442766E-3</c:v>
                </c:pt>
                <c:pt idx="88">
                  <c:v>2.0919666633938405E-3</c:v>
                </c:pt>
                <c:pt idx="89">
                  <c:v>1.255022846040954E-3</c:v>
                </c:pt>
                <c:pt idx="90">
                  <c:v>4.183145547833611E-4</c:v>
                </c:pt>
                <c:pt idx="91">
                  <c:v>-4.183145547833611E-4</c:v>
                </c:pt>
                <c:pt idx="92">
                  <c:v>-1.255022846040954E-3</c:v>
                </c:pt>
                <c:pt idx="93">
                  <c:v>-2.0919666633938405E-3</c:v>
                </c:pt>
                <c:pt idx="94">
                  <c:v>-2.9292962912439435E-3</c:v>
                </c:pt>
                <c:pt idx="95">
                  <c:v>-3.767151903959709E-3</c:v>
                </c:pt>
                <c:pt idx="96">
                  <c:v>-4.6056595014699608E-3</c:v>
                </c:pt>
                <c:pt idx="97">
                  <c:v>-5.4449268260571282E-3</c:v>
                </c:pt>
                <c:pt idx="98">
                  <c:v>-6.2850392572399993E-3</c:v>
                </c:pt>
                <c:pt idx="99">
                  <c:v>-7.1260556833937505E-3</c:v>
                </c:pt>
                <c:pt idx="100">
                  <c:v>-7.9680043507230902E-3</c:v>
                </c:pt>
                <c:pt idx="101">
                  <c:v>-8.8108786927806326E-3</c:v>
                </c:pt>
                <c:pt idx="102">
                  <c:v>-9.654633146386149E-3</c:v>
                </c:pt>
                <c:pt idx="103">
                  <c:v>-1.0499178963038758E-2</c:v>
                </c:pt>
                <c:pt idx="104">
                  <c:v>-1.1344380028293743E-2</c:v>
                </c:pt>
                <c:pt idx="105">
                  <c:v>-1.2190048705360002E-2</c:v>
                </c:pt>
                <c:pt idx="106">
                  <c:v>-1.3035941723133604E-2</c:v>
                </c:pt>
                <c:pt idx="107">
                  <c:v>-1.3881756133081957E-2</c:v>
                </c:pt>
                <c:pt idx="108">
                  <c:v>-1.4727125363725224E-2</c:v>
                </c:pt>
                <c:pt idx="109">
                  <c:v>-1.5571615405824857E-2</c:v>
                </c:pt>
                <c:pt idx="110">
                  <c:v>-1.6414721165806889E-2</c:v>
                </c:pt>
                <c:pt idx="111">
                  <c:v>-1.7255863029145946E-2</c:v>
                </c:pt>
                <c:pt idx="112">
                  <c:v>-1.8094383679498338E-2</c:v>
                </c:pt>
                <c:pt idx="113">
                  <c:v>-1.8929545223010713E-2</c:v>
                </c:pt>
                <c:pt idx="114">
                  <c:v>-1.976052667038386E-2</c:v>
                </c:pt>
                <c:pt idx="115">
                  <c:v>-2.0586421831859547E-2</c:v>
                </c:pt>
                <c:pt idx="116">
                  <c:v>-2.1406237681971585E-2</c:v>
                </c:pt>
                <c:pt idx="117">
                  <c:v>-2.2218893251800265E-2</c:v>
                </c:pt>
                <c:pt idx="118">
                  <c:v>-2.3023219106171222E-2</c:v>
                </c:pt>
                <c:pt idx="119">
                  <c:v>-2.3817957461836903E-2</c:v>
                </c:pt>
                <c:pt idx="120">
                  <c:v>-2.4601762999902688E-2</c:v>
                </c:pt>
                <c:pt idx="121">
                  <c:v>-2.537320442162172E-2</c:v>
                </c:pt>
                <c:pt idx="122">
                  <c:v>-2.6130766791108928E-2</c:v>
                </c:pt>
                <c:pt idx="123">
                  <c:v>-2.68728547014081E-2</c:v>
                </c:pt>
                <c:pt idx="124">
                  <c:v>-2.7597796291921273E-2</c:v>
                </c:pt>
                <c:pt idx="125">
                  <c:v>-2.8303848135249332E-2</c:v>
                </c:pt>
                <c:pt idx="126">
                  <c:v>-2.8989201000465703E-2</c:v>
                </c:pt>
                <c:pt idx="127">
                  <c:v>-2.9651986487614634E-2</c:v>
                </c:pt>
                <c:pt idx="128">
                  <c:v>-3.0290284515242127E-2</c:v>
                </c:pt>
                <c:pt idx="129">
                  <c:v>-3.0902131629210072E-2</c:v>
                </c:pt>
                <c:pt idx="130">
                  <c:v>-3.1485530087194902E-2</c:v>
                </c:pt>
                <c:pt idx="131">
                  <c:v>-3.2038457659603503E-2</c:v>
                </c:pt>
                <c:pt idx="132">
                  <c:v>-3.2558878074346431E-2</c:v>
                </c:pt>
                <c:pt idx="133">
                  <c:v>-3.3044752020506052E-2</c:v>
                </c:pt>
                <c:pt idx="134">
                  <c:v>-3.3494048614713889E-2</c:v>
                </c:pt>
                <c:pt idx="135">
                  <c:v>-3.3904757224328397E-2</c:v>
                </c:pt>
                <c:pt idx="136">
                  <c:v>-3.4274899533677461E-2</c:v>
                </c:pt>
                <c:pt idx="137">
                  <c:v>-3.4602541733803449E-2</c:v>
                </c:pt>
                <c:pt idx="138">
                  <c:v>-3.4885806712658562E-2</c:v>
                </c:pt>
                <c:pt idx="139">
                  <c:v>-3.5122886121549513E-2</c:v>
                </c:pt>
                <c:pt idx="140">
                  <c:v>-3.5312052194927834E-2</c:v>
                </c:pt>
                <c:pt idx="141">
                  <c:v>-3.5451669204264735E-2</c:v>
                </c:pt>
                <c:pt idx="142">
                  <c:v>-3.5540204432726097E-2</c:v>
                </c:pt>
                <c:pt idx="143">
                  <c:v>-3.5576238565336371E-2</c:v>
                </c:pt>
                <c:pt idx="144">
                  <c:v>-3.5558475399193379E-2</c:v>
                </c:pt>
                <c:pt idx="145">
                  <c:v>-3.5485750789663428E-2</c:v>
                </c:pt>
                <c:pt idx="146">
                  <c:v>-3.5357040761049785E-2</c:v>
                </c:pt>
                <c:pt idx="147">
                  <c:v>-3.5171468723636301E-2</c:v>
                </c:pt>
                <c:pt idx="148">
                  <c:v>-3.4928311752850272E-2</c:v>
                </c:pt>
                <c:pt idx="149">
                  <c:v>-3.4627005900265906E-2</c:v>
                </c:pt>
                <c:pt idx="150">
                  <c:v>-3.4267150519861761E-2</c:v>
                </c:pt>
                <c:pt idx="151">
                  <c:v>-3.3848511606086401E-2</c:v>
                </c:pt>
                <c:pt idx="152">
                  <c:v>-3.3371024152624829E-2</c:v>
                </c:pt>
                <c:pt idx="153">
                  <c:v>-3.2834793551953373E-2</c:v>
                </c:pt>
                <c:pt idx="154">
                  <c:v>-3.2240096065830254E-2</c:v>
                </c:pt>
                <c:pt idx="155">
                  <c:v>-3.1587378405445843E-2</c:v>
                </c:pt>
                <c:pt idx="156">
                  <c:v>-3.0877256467182534E-2</c:v>
                </c:pt>
                <c:pt idx="157">
                  <c:v>-3.0110513275647774E-2</c:v>
                </c:pt>
                <c:pt idx="158">
                  <c:v>-2.9288096189881194E-2</c:v>
                </c:pt>
                <c:pt idx="159">
                  <c:v>-2.8411113431549812E-2</c:v>
                </c:pt>
                <c:pt idx="160">
                  <c:v>-2.748082999545233E-2</c:v>
                </c:pt>
                <c:pt idx="161">
                  <c:v>-2.6498663003049594E-2</c:v>
                </c:pt>
                <c:pt idx="162">
                  <c:v>-2.5466176558980702E-2</c:v>
                </c:pt>
                <c:pt idx="163">
                  <c:v>-2.4385076168906769E-2</c:v>
                </c:pt>
                <c:pt idx="164">
                  <c:v>-2.3257202774582458E-2</c:v>
                </c:pt>
                <c:pt idx="165">
                  <c:v>-2.20845264589523E-2</c:v>
                </c:pt>
                <c:pt idx="166">
                  <c:v>-2.0869139870560223E-2</c:v>
                </c:pt>
                <c:pt idx="167">
                  <c:v>-1.9613251412559159E-2</c:v>
                </c:pt>
                <c:pt idx="168">
                  <c:v>-1.8319178237493322E-2</c:v>
                </c:pt>
                <c:pt idx="169">
                  <c:v>-1.6989339084704975E-2</c:v>
                </c:pt>
                <c:pt idx="170">
                  <c:v>-1.5626246992893941E-2</c:v>
                </c:pt>
                <c:pt idx="171">
                  <c:v>-1.4232501916138521E-2</c:v>
                </c:pt>
                <c:pt idx="172">
                  <c:v>-1.2810783267493978E-2</c:v>
                </c:pt>
                <c:pt idx="173">
                  <c:v>-1.1363842410446608E-2</c:v>
                </c:pt>
                <c:pt idx="174">
                  <c:v>-9.8944951147192876E-3</c:v>
                </c:pt>
                <c:pt idx="175">
                  <c:v>-8.4056139896167142E-3</c:v>
                </c:pt>
                <c:pt idx="176">
                  <c:v>-6.9001209049226048E-3</c:v>
                </c:pt>
                <c:pt idx="177">
                  <c:v>-5.3809794066829609E-3</c:v>
                </c:pt>
                <c:pt idx="178">
                  <c:v>-3.8511871327400167E-3</c:v>
                </c:pt>
                <c:pt idx="179">
                  <c:v>-2.3137682308720618E-3</c:v>
                </c:pt>
                <c:pt idx="180">
                  <c:v>-7.7176578071092808E-4</c:v>
                </c:pt>
                <c:pt idx="181">
                  <c:v>7.7176578071092808E-4</c:v>
                </c:pt>
                <c:pt idx="182">
                  <c:v>2.3137682308720618E-3</c:v>
                </c:pt>
                <c:pt idx="183">
                  <c:v>3.8511871327400167E-3</c:v>
                </c:pt>
                <c:pt idx="184">
                  <c:v>5.3809794066829609E-3</c:v>
                </c:pt>
                <c:pt idx="185">
                  <c:v>6.9001209049226048E-3</c:v>
                </c:pt>
                <c:pt idx="186">
                  <c:v>8.4056139896167142E-3</c:v>
                </c:pt>
                <c:pt idx="187">
                  <c:v>9.8944951147192876E-3</c:v>
                </c:pt>
                <c:pt idx="188">
                  <c:v>1.1363842410446608E-2</c:v>
                </c:pt>
                <c:pt idx="189">
                  <c:v>1.2810783267493978E-2</c:v>
                </c:pt>
                <c:pt idx="190">
                  <c:v>1.4232501916138521E-2</c:v>
                </c:pt>
                <c:pt idx="191">
                  <c:v>1.5626246992893941E-2</c:v>
                </c:pt>
                <c:pt idx="192">
                  <c:v>1.6989339084704975E-2</c:v>
                </c:pt>
                <c:pt idx="193">
                  <c:v>1.8319178237493322E-2</c:v>
                </c:pt>
                <c:pt idx="194">
                  <c:v>1.9613251412559159E-2</c:v>
                </c:pt>
                <c:pt idx="195">
                  <c:v>2.0869139870560223E-2</c:v>
                </c:pt>
                <c:pt idx="196">
                  <c:v>2.20845264589523E-2</c:v>
                </c:pt>
                <c:pt idx="197">
                  <c:v>2.3257202774582458E-2</c:v>
                </c:pt>
                <c:pt idx="198">
                  <c:v>2.4385076168906769E-2</c:v>
                </c:pt>
                <c:pt idx="199">
                  <c:v>2.5466176558980702E-2</c:v>
                </c:pt>
                <c:pt idx="200">
                  <c:v>2.6498663003049594E-2</c:v>
                </c:pt>
                <c:pt idx="201">
                  <c:v>2.748082999545233E-2</c:v>
                </c:pt>
                <c:pt idx="202">
                  <c:v>2.8411113431549812E-2</c:v>
                </c:pt>
                <c:pt idx="203">
                  <c:v>2.9288096189881194E-2</c:v>
                </c:pt>
                <c:pt idx="204">
                  <c:v>3.0110513275647774E-2</c:v>
                </c:pt>
                <c:pt idx="205">
                  <c:v>3.0877256467182534E-2</c:v>
                </c:pt>
                <c:pt idx="206">
                  <c:v>3.1587378405445843E-2</c:v>
                </c:pt>
                <c:pt idx="207">
                  <c:v>3.2240096065830254E-2</c:v>
                </c:pt>
                <c:pt idx="208">
                  <c:v>3.2834793551953373E-2</c:v>
                </c:pt>
                <c:pt idx="209">
                  <c:v>3.3371024152624829E-2</c:v>
                </c:pt>
                <c:pt idx="210">
                  <c:v>3.3848511606086401E-2</c:v>
                </c:pt>
                <c:pt idx="211">
                  <c:v>3.4267150519861761E-2</c:v>
                </c:pt>
                <c:pt idx="212">
                  <c:v>3.4627005900265906E-2</c:v>
                </c:pt>
                <c:pt idx="213">
                  <c:v>3.4928311752850272E-2</c:v>
                </c:pt>
                <c:pt idx="214">
                  <c:v>3.5171468723636301E-2</c:v>
                </c:pt>
                <c:pt idx="215">
                  <c:v>3.5357040761049785E-2</c:v>
                </c:pt>
                <c:pt idx="216">
                  <c:v>3.5485750789663428E-2</c:v>
                </c:pt>
                <c:pt idx="217">
                  <c:v>3.5558475399193379E-2</c:v>
                </c:pt>
                <c:pt idx="218">
                  <c:v>3.5576238565336371E-2</c:v>
                </c:pt>
                <c:pt idx="219">
                  <c:v>3.5540204432726097E-2</c:v>
                </c:pt>
                <c:pt idx="220">
                  <c:v>3.5451669204264735E-2</c:v>
                </c:pt>
                <c:pt idx="221">
                  <c:v>3.5312052194927834E-2</c:v>
                </c:pt>
                <c:pt idx="222">
                  <c:v>3.5122886121549513E-2</c:v>
                </c:pt>
                <c:pt idx="223">
                  <c:v>3.4885806712658562E-2</c:v>
                </c:pt>
                <c:pt idx="224">
                  <c:v>3.4602541733803449E-2</c:v>
                </c:pt>
                <c:pt idx="225">
                  <c:v>3.4274899533677461E-2</c:v>
                </c:pt>
                <c:pt idx="226">
                  <c:v>3.3904757224328397E-2</c:v>
                </c:pt>
                <c:pt idx="227">
                  <c:v>3.3494048614713889E-2</c:v>
                </c:pt>
                <c:pt idx="228">
                  <c:v>3.3044752020506052E-2</c:v>
                </c:pt>
                <c:pt idx="229">
                  <c:v>3.2558878074346431E-2</c:v>
                </c:pt>
                <c:pt idx="230">
                  <c:v>3.2038457659603503E-2</c:v>
                </c:pt>
                <c:pt idx="231">
                  <c:v>3.1485530087194902E-2</c:v>
                </c:pt>
                <c:pt idx="232">
                  <c:v>3.0902131629210072E-2</c:v>
                </c:pt>
                <c:pt idx="233">
                  <c:v>3.0290284515242127E-2</c:v>
                </c:pt>
                <c:pt idx="234">
                  <c:v>2.9651986487614634E-2</c:v>
                </c:pt>
                <c:pt idx="235">
                  <c:v>2.8989201000465703E-2</c:v>
                </c:pt>
                <c:pt idx="236">
                  <c:v>2.8303848135249332E-2</c:v>
                </c:pt>
                <c:pt idx="237">
                  <c:v>2.7597796291921273E-2</c:v>
                </c:pt>
                <c:pt idx="238">
                  <c:v>2.68728547014081E-2</c:v>
                </c:pt>
                <c:pt idx="239">
                  <c:v>2.6130766791108928E-2</c:v>
                </c:pt>
                <c:pt idx="240">
                  <c:v>2.537320442162172E-2</c:v>
                </c:pt>
                <c:pt idx="241">
                  <c:v>2.4601762999902688E-2</c:v>
                </c:pt>
                <c:pt idx="242">
                  <c:v>2.3817957461836903E-2</c:v>
                </c:pt>
                <c:pt idx="243">
                  <c:v>2.3023219106171222E-2</c:v>
                </c:pt>
                <c:pt idx="244">
                  <c:v>2.2218893251800265E-2</c:v>
                </c:pt>
                <c:pt idx="245">
                  <c:v>2.1406237681971585E-2</c:v>
                </c:pt>
                <c:pt idx="246">
                  <c:v>2.0586421831859547E-2</c:v>
                </c:pt>
                <c:pt idx="247">
                  <c:v>1.976052667038386E-2</c:v>
                </c:pt>
                <c:pt idx="248">
                  <c:v>1.8929545223010713E-2</c:v>
                </c:pt>
                <c:pt idx="249">
                  <c:v>1.8094383679498338E-2</c:v>
                </c:pt>
                <c:pt idx="250">
                  <c:v>1.7255863029145946E-2</c:v>
                </c:pt>
                <c:pt idx="251">
                  <c:v>1.6414721165806889E-2</c:v>
                </c:pt>
                <c:pt idx="252">
                  <c:v>1.5571615405824857E-2</c:v>
                </c:pt>
                <c:pt idx="253">
                  <c:v>1.4727125363725224E-2</c:v>
                </c:pt>
                <c:pt idx="254">
                  <c:v>1.3881756133081957E-2</c:v>
                </c:pt>
                <c:pt idx="255">
                  <c:v>1.3035941723133604E-2</c:v>
                </c:pt>
                <c:pt idx="256">
                  <c:v>1.2190048705360002E-2</c:v>
                </c:pt>
                <c:pt idx="257">
                  <c:v>1.1344380028293743E-2</c:v>
                </c:pt>
                <c:pt idx="258">
                  <c:v>1.0499178963038758E-2</c:v>
                </c:pt>
                <c:pt idx="259">
                  <c:v>9.654633146386149E-3</c:v>
                </c:pt>
                <c:pt idx="260">
                  <c:v>8.8108786927806326E-3</c:v>
                </c:pt>
                <c:pt idx="261">
                  <c:v>7.9680043507230902E-3</c:v>
                </c:pt>
                <c:pt idx="262">
                  <c:v>7.1260556833937505E-3</c:v>
                </c:pt>
                <c:pt idx="263">
                  <c:v>6.2850392572399993E-3</c:v>
                </c:pt>
                <c:pt idx="264">
                  <c:v>5.4449268260571282E-3</c:v>
                </c:pt>
                <c:pt idx="265">
                  <c:v>4.6056595014699608E-3</c:v>
                </c:pt>
                <c:pt idx="266">
                  <c:v>3.767151903959709E-3</c:v>
                </c:pt>
                <c:pt idx="267">
                  <c:v>2.9292962912439435E-3</c:v>
                </c:pt>
                <c:pt idx="268">
                  <c:v>2.0919666633938405E-3</c:v>
                </c:pt>
                <c:pt idx="269">
                  <c:v>1.255022846040954E-3</c:v>
                </c:pt>
                <c:pt idx="270">
                  <c:v>4.183145547833611E-4</c:v>
                </c:pt>
                <c:pt idx="271">
                  <c:v>-4.183145547833611E-4</c:v>
                </c:pt>
                <c:pt idx="272">
                  <c:v>-1.255022846040954E-3</c:v>
                </c:pt>
                <c:pt idx="273">
                  <c:v>-2.0919666633938405E-3</c:v>
                </c:pt>
                <c:pt idx="274">
                  <c:v>-2.9292962912442766E-3</c:v>
                </c:pt>
                <c:pt idx="275">
                  <c:v>-3.7671519039593759E-3</c:v>
                </c:pt>
                <c:pt idx="276">
                  <c:v>-4.6056595014699608E-3</c:v>
                </c:pt>
                <c:pt idx="277">
                  <c:v>-5.4449268260571282E-3</c:v>
                </c:pt>
                <c:pt idx="278">
                  <c:v>-6.2850392572399993E-3</c:v>
                </c:pt>
                <c:pt idx="279">
                  <c:v>-7.1260556833937505E-3</c:v>
                </c:pt>
                <c:pt idx="280">
                  <c:v>-7.9680043507230902E-3</c:v>
                </c:pt>
                <c:pt idx="281">
                  <c:v>-8.8108786927806326E-3</c:v>
                </c:pt>
                <c:pt idx="282">
                  <c:v>-9.654633146386149E-3</c:v>
                </c:pt>
                <c:pt idx="283">
                  <c:v>-1.0499178963039091E-2</c:v>
                </c:pt>
                <c:pt idx="284">
                  <c:v>-1.134438002829341E-2</c:v>
                </c:pt>
                <c:pt idx="285">
                  <c:v>-1.2190048705360335E-2</c:v>
                </c:pt>
                <c:pt idx="286">
                  <c:v>-1.3035941723133271E-2</c:v>
                </c:pt>
                <c:pt idx="287">
                  <c:v>-1.3881756133081624E-2</c:v>
                </c:pt>
                <c:pt idx="288">
                  <c:v>-1.4727125363725557E-2</c:v>
                </c:pt>
                <c:pt idx="289">
                  <c:v>-1.5571615405824524E-2</c:v>
                </c:pt>
                <c:pt idx="290">
                  <c:v>-1.6414721165807222E-2</c:v>
                </c:pt>
                <c:pt idx="291">
                  <c:v>-1.7255863029145613E-2</c:v>
                </c:pt>
                <c:pt idx="292">
                  <c:v>-1.8094383679498671E-2</c:v>
                </c:pt>
                <c:pt idx="293">
                  <c:v>-1.8929545223010713E-2</c:v>
                </c:pt>
                <c:pt idx="294">
                  <c:v>-1.976052667038386E-2</c:v>
                </c:pt>
                <c:pt idx="295">
                  <c:v>-2.0586421831859547E-2</c:v>
                </c:pt>
                <c:pt idx="296">
                  <c:v>-2.1406237681971585E-2</c:v>
                </c:pt>
                <c:pt idx="297">
                  <c:v>-2.2218893251799932E-2</c:v>
                </c:pt>
                <c:pt idx="298">
                  <c:v>-2.3023219106171555E-2</c:v>
                </c:pt>
                <c:pt idx="299">
                  <c:v>-2.381795746183657E-2</c:v>
                </c:pt>
                <c:pt idx="300">
                  <c:v>-2.4601762999902355E-2</c:v>
                </c:pt>
                <c:pt idx="301">
                  <c:v>-2.5373204421622386E-2</c:v>
                </c:pt>
                <c:pt idx="302">
                  <c:v>-2.6130766791108595E-2</c:v>
                </c:pt>
                <c:pt idx="303">
                  <c:v>-2.6872854701408433E-2</c:v>
                </c:pt>
                <c:pt idx="304">
                  <c:v>-2.759779629192094E-2</c:v>
                </c:pt>
                <c:pt idx="305">
                  <c:v>-2.8303848135249998E-2</c:v>
                </c:pt>
                <c:pt idx="306">
                  <c:v>-2.898920100046537E-2</c:v>
                </c:pt>
                <c:pt idx="307">
                  <c:v>-2.9651986487614135E-2</c:v>
                </c:pt>
                <c:pt idx="308">
                  <c:v>-3.0290284515242627E-2</c:v>
                </c:pt>
                <c:pt idx="309">
                  <c:v>-3.0902131629209573E-2</c:v>
                </c:pt>
                <c:pt idx="310">
                  <c:v>-3.1485530087195401E-2</c:v>
                </c:pt>
                <c:pt idx="311">
                  <c:v>-3.2038457659603004E-2</c:v>
                </c:pt>
                <c:pt idx="312">
                  <c:v>-3.2558878074347097E-2</c:v>
                </c:pt>
                <c:pt idx="313">
                  <c:v>-3.3044752020505719E-2</c:v>
                </c:pt>
                <c:pt idx="314">
                  <c:v>-3.3494048614714222E-2</c:v>
                </c:pt>
                <c:pt idx="315">
                  <c:v>-3.3904757224327897E-2</c:v>
                </c:pt>
                <c:pt idx="316">
                  <c:v>-3.4274899533678127E-2</c:v>
                </c:pt>
                <c:pt idx="317">
                  <c:v>-3.4602541733803116E-2</c:v>
                </c:pt>
                <c:pt idx="318">
                  <c:v>-3.4885806712658229E-2</c:v>
                </c:pt>
                <c:pt idx="319">
                  <c:v>-3.5122886121549846E-2</c:v>
                </c:pt>
                <c:pt idx="320">
                  <c:v>-3.5312052194927335E-2</c:v>
                </c:pt>
                <c:pt idx="321">
                  <c:v>-3.5451669204265235E-2</c:v>
                </c:pt>
                <c:pt idx="322">
                  <c:v>-3.5540204432725264E-2</c:v>
                </c:pt>
                <c:pt idx="323">
                  <c:v>-3.5576238565337537E-2</c:v>
                </c:pt>
                <c:pt idx="324">
                  <c:v>-3.5558475399192879E-2</c:v>
                </c:pt>
                <c:pt idx="325">
                  <c:v>-3.5485750789663761E-2</c:v>
                </c:pt>
                <c:pt idx="326">
                  <c:v>-3.5357040761049618E-2</c:v>
                </c:pt>
                <c:pt idx="327">
                  <c:v>-3.5171468723635801E-2</c:v>
                </c:pt>
                <c:pt idx="328">
                  <c:v>-3.4928311752850771E-2</c:v>
                </c:pt>
                <c:pt idx="329">
                  <c:v>-3.4627005900265406E-2</c:v>
                </c:pt>
                <c:pt idx="330">
                  <c:v>-3.4267150519862261E-2</c:v>
                </c:pt>
                <c:pt idx="331">
                  <c:v>-3.3848511606086151E-2</c:v>
                </c:pt>
                <c:pt idx="332">
                  <c:v>-3.3371024152625328E-2</c:v>
                </c:pt>
                <c:pt idx="333">
                  <c:v>-3.2834793551952873E-2</c:v>
                </c:pt>
                <c:pt idx="334">
                  <c:v>-3.2240096065830753E-2</c:v>
                </c:pt>
                <c:pt idx="335">
                  <c:v>-3.158737840544551E-2</c:v>
                </c:pt>
                <c:pt idx="336">
                  <c:v>-3.0877256467182285E-2</c:v>
                </c:pt>
                <c:pt idx="337">
                  <c:v>-3.0110513275648107E-2</c:v>
                </c:pt>
                <c:pt idx="338">
                  <c:v>-2.9288096189880861E-2</c:v>
                </c:pt>
                <c:pt idx="339">
                  <c:v>-2.8411113431550145E-2</c:v>
                </c:pt>
                <c:pt idx="340">
                  <c:v>-2.7480829995452122E-2</c:v>
                </c:pt>
                <c:pt idx="341">
                  <c:v>-2.6498663003049885E-2</c:v>
                </c:pt>
                <c:pt idx="342">
                  <c:v>-2.5466176558980494E-2</c:v>
                </c:pt>
                <c:pt idx="343">
                  <c:v>-2.4385076168907061E-2</c:v>
                </c:pt>
                <c:pt idx="344">
                  <c:v>-2.3257202774582292E-2</c:v>
                </c:pt>
                <c:pt idx="345">
                  <c:v>-2.2084526458951967E-2</c:v>
                </c:pt>
                <c:pt idx="346">
                  <c:v>-2.0869139870560452E-2</c:v>
                </c:pt>
                <c:pt idx="347">
                  <c:v>-1.9613251412558388E-2</c:v>
                </c:pt>
                <c:pt idx="348">
                  <c:v>-1.83191782374943E-2</c:v>
                </c:pt>
                <c:pt idx="349">
                  <c:v>-1.6989339084704756E-2</c:v>
                </c:pt>
                <c:pt idx="350">
                  <c:v>-1.5626246992894055E-2</c:v>
                </c:pt>
                <c:pt idx="351">
                  <c:v>-1.4232501916138521E-2</c:v>
                </c:pt>
                <c:pt idx="352">
                  <c:v>-1.2810783267493978E-2</c:v>
                </c:pt>
                <c:pt idx="353">
                  <c:v>-1.1363842410446608E-2</c:v>
                </c:pt>
                <c:pt idx="354">
                  <c:v>-9.8944951147191835E-3</c:v>
                </c:pt>
                <c:pt idx="355">
                  <c:v>-8.4056139896168183E-3</c:v>
                </c:pt>
                <c:pt idx="356">
                  <c:v>-6.9001209049224955E-3</c:v>
                </c:pt>
                <c:pt idx="357">
                  <c:v>-5.3809794066830702E-3</c:v>
                </c:pt>
                <c:pt idx="358">
                  <c:v>-3.8511871327400167E-3</c:v>
                </c:pt>
                <c:pt idx="359">
                  <c:v>-2.3137682308720618E-3</c:v>
                </c:pt>
                <c:pt idx="360">
                  <c:v>-7.7176578071092808E-4</c:v>
                </c:pt>
              </c:numCache>
            </c:numRef>
          </c:yVal>
          <c:smooth val="1"/>
          <c:extLst>
            <c:ext xmlns:c16="http://schemas.microsoft.com/office/drawing/2014/chart" uri="{C3380CC4-5D6E-409C-BE32-E72D297353CC}">
              <c16:uniqueId val="{00000003-F5B0-498C-9CD8-49B288C343AC}"/>
            </c:ext>
          </c:extLst>
        </c:ser>
        <c:ser>
          <c:idx val="4"/>
          <c:order val="4"/>
          <c:tx>
            <c:v>10000</c:v>
          </c:tx>
          <c:spPr>
            <a:ln w="19050" cap="rnd">
              <a:solidFill>
                <a:schemeClr val="accent5"/>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(Exh)'!$K$2:$K$362</c:f>
              <c:numCache>
                <c:formatCode>0.00E+00</c:formatCode>
                <c:ptCount val="361"/>
                <c:pt idx="0">
                  <c:v>0</c:v>
                </c:pt>
                <c:pt idx="1">
                  <c:v>9.6470722588866008E-4</c:v>
                </c:pt>
                <c:pt idx="2">
                  <c:v>2.8922102885900773E-3</c:v>
                </c:pt>
                <c:pt idx="3">
                  <c:v>4.8139839159250207E-3</c:v>
                </c:pt>
                <c:pt idx="4">
                  <c:v>6.7262242583538377E-3</c:v>
                </c:pt>
                <c:pt idx="5">
                  <c:v>8.6251511311531189E-3</c:v>
                </c:pt>
                <c:pt idx="6">
                  <c:v>1.0507017487021023E-2</c:v>
                </c:pt>
                <c:pt idx="7">
                  <c:v>1.2368118893398979E-2</c:v>
                </c:pt>
                <c:pt idx="8">
                  <c:v>1.420480301305826E-2</c:v>
                </c:pt>
                <c:pt idx="9">
                  <c:v>1.6013479084367472E-2</c:v>
                </c:pt>
                <c:pt idx="10">
                  <c:v>1.7790627395173151E-2</c:v>
                </c:pt>
                <c:pt idx="11">
                  <c:v>1.9532808741117569E-2</c:v>
                </c:pt>
                <c:pt idx="12">
                  <c:v>2.1236673855880947E-2</c:v>
                </c:pt>
                <c:pt idx="13">
                  <c:v>2.2898972796867874E-2</c:v>
                </c:pt>
                <c:pt idx="14">
                  <c:v>2.4516564265697986E-2</c:v>
                </c:pt>
                <c:pt idx="15">
                  <c:v>2.6086424838200565E-2</c:v>
                </c:pt>
                <c:pt idx="16">
                  <c:v>2.7605658073689959E-2</c:v>
                </c:pt>
                <c:pt idx="17">
                  <c:v>2.9071503468227865E-2</c:v>
                </c:pt>
                <c:pt idx="18">
                  <c:v>3.0481345211133826E-2</c:v>
                </c:pt>
                <c:pt idx="19">
                  <c:v>3.1832720698725614E-2</c:v>
                </c:pt>
                <c:pt idx="20">
                  <c:v>3.3123328753812353E-2</c:v>
                </c:pt>
                <c:pt idx="21">
                  <c:v>3.4351037494315152E-2</c:v>
                </c:pt>
                <c:pt idx="22">
                  <c:v>3.5513891789437681E-2</c:v>
                </c:pt>
                <c:pt idx="23">
                  <c:v>3.6610120237351079E-2</c:v>
                </c:pt>
                <c:pt idx="24">
                  <c:v>3.7638141594560137E-2</c:v>
                </c:pt>
                <c:pt idx="25">
                  <c:v>3.8596570583977856E-2</c:v>
                </c:pt>
                <c:pt idx="26">
                  <c:v>3.9484223006806887E-2</c:v>
                </c:pt>
                <c:pt idx="27">
                  <c:v>4.0300120082288442E-2</c:v>
                </c:pt>
                <c:pt idx="28">
                  <c:v>4.1043491939941092E-2</c:v>
                </c:pt>
                <c:pt idx="29">
                  <c:v>4.171378019078166E-2</c:v>
                </c:pt>
                <c:pt idx="30">
                  <c:v>4.2310639507607689E-2</c:v>
                </c:pt>
                <c:pt idx="31">
                  <c:v>4.2833938149827826E-2</c:v>
                </c:pt>
                <c:pt idx="32">
                  <c:v>4.3283757375331758E-2</c:v>
                </c:pt>
                <c:pt idx="33">
                  <c:v>4.3660389691063464E-2</c:v>
                </c:pt>
                <c:pt idx="34">
                  <c:v>4.3964335904544752E-2</c:v>
                </c:pt>
                <c:pt idx="35">
                  <c:v>4.4196300951312023E-2</c:v>
                </c:pt>
                <c:pt idx="36">
                  <c:v>4.4357188487079702E-2</c:v>
                </c:pt>
                <c:pt idx="37">
                  <c:v>4.4448094248991099E-2</c:v>
                </c:pt>
                <c:pt idx="38">
                  <c:v>4.4470298206671921E-2</c:v>
                </c:pt>
                <c:pt idx="39">
                  <c:v>4.442525554090658E-2</c:v>
                </c:pt>
                <c:pt idx="40">
                  <c:v>4.4314586505331544E-2</c:v>
                </c:pt>
                <c:pt idx="41">
                  <c:v>4.4140065243659168E-2</c:v>
                </c:pt>
                <c:pt idx="42">
                  <c:v>4.3903607651937307E-2</c:v>
                </c:pt>
                <c:pt idx="43">
                  <c:v>4.3607258390822787E-2</c:v>
                </c:pt>
                <c:pt idx="44">
                  <c:v>4.3253177167253895E-2</c:v>
                </c:pt>
                <c:pt idx="45">
                  <c:v>4.2843624417097659E-2</c:v>
                </c:pt>
                <c:pt idx="46">
                  <c:v>4.2380946530409871E-2</c:v>
                </c:pt>
                <c:pt idx="47">
                  <c:v>4.1867560768392778E-2</c:v>
                </c:pt>
                <c:pt idx="48">
                  <c:v>4.1305940025632149E-2</c:v>
                </c:pt>
                <c:pt idx="49">
                  <c:v>4.0698597592933872E-2</c:v>
                </c:pt>
                <c:pt idx="50">
                  <c:v>4.0048072074503754E-2</c:v>
                </c:pt>
                <c:pt idx="51">
                  <c:v>3.9356912608994252E-2</c:v>
                </c:pt>
                <c:pt idx="52">
                  <c:v>3.8627664536511966E-2</c:v>
                </c:pt>
                <c:pt idx="53">
                  <c:v>3.7862855644053284E-2</c:v>
                </c:pt>
                <c:pt idx="54">
                  <c:v>3.7064983109517669E-2</c:v>
                </c:pt>
                <c:pt idx="55">
                  <c:v>3.6236501250581712E-2</c:v>
                </c:pt>
                <c:pt idx="56">
                  <c:v>3.5379810169062498E-2</c:v>
                </c:pt>
                <c:pt idx="57">
                  <c:v>3.4497245364901175E-2</c:v>
                </c:pt>
                <c:pt idx="58">
                  <c:v>3.3591068376760541E-2</c:v>
                </c:pt>
                <c:pt idx="59">
                  <c:v>3.2663458488885744E-2</c:v>
                </c:pt>
                <c:pt idx="60">
                  <c:v>3.1716505527027983E-2</c:v>
                </c:pt>
                <c:pt idx="61">
                  <c:v>3.0752203749877943E-2</c:v>
                </c:pt>
                <c:pt idx="62">
                  <c:v>2.9772446827295712E-2</c:v>
                </c:pt>
                <c:pt idx="63">
                  <c:v>2.8779023882714444E-2</c:v>
                </c:pt>
                <c:pt idx="64">
                  <c:v>2.7773616564749914E-2</c:v>
                </c:pt>
                <c:pt idx="65">
                  <c:v>2.6757797102464481E-2</c:v>
                </c:pt>
                <c:pt idx="66">
                  <c:v>2.5733027289824434E-2</c:v>
                </c:pt>
                <c:pt idx="67">
                  <c:v>2.4700658337979825E-2</c:v>
                </c:pt>
                <c:pt idx="68">
                  <c:v>2.3661931528763391E-2</c:v>
                </c:pt>
                <c:pt idx="69">
                  <c:v>2.2617979599373339E-2</c:v>
                </c:pt>
                <c:pt idx="70">
                  <c:v>2.1569828786432016E-2</c:v>
                </c:pt>
                <c:pt idx="71">
                  <c:v>2.0518401457259028E-2</c:v>
                </c:pt>
                <c:pt idx="72">
                  <c:v>1.9464519257280655E-2</c:v>
                </c:pt>
                <c:pt idx="73">
                  <c:v>1.8408906704656947E-2</c:v>
                </c:pt>
                <c:pt idx="74">
                  <c:v>1.735219516635203E-2</c:v>
                </c:pt>
                <c:pt idx="75">
                  <c:v>1.6294927153916589E-2</c:v>
                </c:pt>
                <c:pt idx="76">
                  <c:v>1.5237560881700418E-2</c:v>
                </c:pt>
                <c:pt idx="77">
                  <c:v>1.4180475035366763E-2</c:v>
                </c:pt>
                <c:pt idx="78">
                  <c:v>1.3123973703798864E-2</c:v>
                </c:pt>
                <c:pt idx="79">
                  <c:v>1.2068291432982686E-2</c:v>
                </c:pt>
                <c:pt idx="80">
                  <c:v>1.1013598365975791E-2</c:v>
                </c:pt>
                <c:pt idx="81">
                  <c:v>9.9600054384038628E-3</c:v>
                </c:pt>
                <c:pt idx="82">
                  <c:v>8.9075696042421881E-3</c:v>
                </c:pt>
                <c:pt idx="83">
                  <c:v>7.8562990715499992E-3</c:v>
                </c:pt>
                <c:pt idx="84">
                  <c:v>6.8061585325714102E-3</c:v>
                </c:pt>
                <c:pt idx="85">
                  <c:v>5.757074376837451E-3</c:v>
                </c:pt>
                <c:pt idx="86">
                  <c:v>4.7089398799492199E-3</c:v>
                </c:pt>
                <c:pt idx="87">
                  <c:v>3.6616203640553457E-3</c:v>
                </c:pt>
                <c:pt idx="88">
                  <c:v>2.6149583292423006E-3</c:v>
                </c:pt>
                <c:pt idx="89">
                  <c:v>1.5687785575511926E-3</c:v>
                </c:pt>
                <c:pt idx="90">
                  <c:v>5.2289319347920138E-4</c:v>
                </c:pt>
                <c:pt idx="91">
                  <c:v>-5.2289319347920138E-4</c:v>
                </c:pt>
                <c:pt idx="92">
                  <c:v>-1.5687785575511926E-3</c:v>
                </c:pt>
                <c:pt idx="93">
                  <c:v>-2.6149583292423006E-3</c:v>
                </c:pt>
                <c:pt idx="94">
                  <c:v>-3.6616203640549294E-3</c:v>
                </c:pt>
                <c:pt idx="95">
                  <c:v>-4.7089398799496363E-3</c:v>
                </c:pt>
                <c:pt idx="96">
                  <c:v>-5.757074376837451E-3</c:v>
                </c:pt>
                <c:pt idx="97">
                  <c:v>-6.8061585325714102E-3</c:v>
                </c:pt>
                <c:pt idx="98">
                  <c:v>-7.8562990715499992E-3</c:v>
                </c:pt>
                <c:pt idx="99">
                  <c:v>-8.9075696042421881E-3</c:v>
                </c:pt>
                <c:pt idx="100">
                  <c:v>-9.9600054384038628E-3</c:v>
                </c:pt>
                <c:pt idx="101">
                  <c:v>-1.1013598365975791E-2</c:v>
                </c:pt>
                <c:pt idx="102">
                  <c:v>-1.2068291432982686E-2</c:v>
                </c:pt>
                <c:pt idx="103">
                  <c:v>-1.3123973703798447E-2</c:v>
                </c:pt>
                <c:pt idx="104">
                  <c:v>-1.4180475035367179E-2</c:v>
                </c:pt>
                <c:pt idx="105">
                  <c:v>-1.5237560881700002E-2</c:v>
                </c:pt>
                <c:pt idx="106">
                  <c:v>-1.6294927153917005E-2</c:v>
                </c:pt>
                <c:pt idx="107">
                  <c:v>-1.7352195166352447E-2</c:v>
                </c:pt>
                <c:pt idx="108">
                  <c:v>-1.840890670465653E-2</c:v>
                </c:pt>
                <c:pt idx="109">
                  <c:v>-1.9464519257281071E-2</c:v>
                </c:pt>
                <c:pt idx="110">
                  <c:v>-2.0518401457258612E-2</c:v>
                </c:pt>
                <c:pt idx="111">
                  <c:v>-2.1569828786432432E-2</c:v>
                </c:pt>
                <c:pt idx="112">
                  <c:v>-2.2617979599372923E-2</c:v>
                </c:pt>
                <c:pt idx="113">
                  <c:v>-2.3661931528763391E-2</c:v>
                </c:pt>
                <c:pt idx="114">
                  <c:v>-2.4700658337979825E-2</c:v>
                </c:pt>
                <c:pt idx="115">
                  <c:v>-2.5733027289824434E-2</c:v>
                </c:pt>
                <c:pt idx="116">
                  <c:v>-2.6757797102464481E-2</c:v>
                </c:pt>
                <c:pt idx="117">
                  <c:v>-2.7773616564750331E-2</c:v>
                </c:pt>
                <c:pt idx="118">
                  <c:v>-2.8779023882714028E-2</c:v>
                </c:pt>
                <c:pt idx="119">
                  <c:v>-2.9772446827296128E-2</c:v>
                </c:pt>
                <c:pt idx="120">
                  <c:v>-3.075220374987836E-2</c:v>
                </c:pt>
                <c:pt idx="121">
                  <c:v>-3.171650552702715E-2</c:v>
                </c:pt>
                <c:pt idx="122">
                  <c:v>-3.266345848888616E-2</c:v>
                </c:pt>
                <c:pt idx="123">
                  <c:v>-3.3591068376760125E-2</c:v>
                </c:pt>
                <c:pt idx="124">
                  <c:v>-3.4497245364901591E-2</c:v>
                </c:pt>
                <c:pt idx="125">
                  <c:v>-3.5379810169061665E-2</c:v>
                </c:pt>
                <c:pt idx="126">
                  <c:v>-3.6236501250582129E-2</c:v>
                </c:pt>
                <c:pt idx="127">
                  <c:v>-3.7064983109518293E-2</c:v>
                </c:pt>
                <c:pt idx="128">
                  <c:v>-3.7862855644052659E-2</c:v>
                </c:pt>
                <c:pt idx="129">
                  <c:v>-3.862766453651259E-2</c:v>
                </c:pt>
                <c:pt idx="130">
                  <c:v>-3.9356912608993627E-2</c:v>
                </c:pt>
                <c:pt idx="131">
                  <c:v>-4.0048072074504379E-2</c:v>
                </c:pt>
                <c:pt idx="132">
                  <c:v>-4.0698597592933039E-2</c:v>
                </c:pt>
                <c:pt idx="133">
                  <c:v>-4.1305940025632565E-2</c:v>
                </c:pt>
                <c:pt idx="134">
                  <c:v>-4.1867560768392362E-2</c:v>
                </c:pt>
                <c:pt idx="135">
                  <c:v>-4.2380946530410496E-2</c:v>
                </c:pt>
                <c:pt idx="136">
                  <c:v>-4.2843624417096826E-2</c:v>
                </c:pt>
                <c:pt idx="137">
                  <c:v>-4.3253177167254311E-2</c:v>
                </c:pt>
                <c:pt idx="138">
                  <c:v>-4.3607258390823203E-2</c:v>
                </c:pt>
                <c:pt idx="139">
                  <c:v>-4.3903607651936891E-2</c:v>
                </c:pt>
                <c:pt idx="140">
                  <c:v>-4.4140065243659793E-2</c:v>
                </c:pt>
                <c:pt idx="141">
                  <c:v>-4.4314586505330919E-2</c:v>
                </c:pt>
                <c:pt idx="142">
                  <c:v>-4.4425255540907621E-2</c:v>
                </c:pt>
                <c:pt idx="143">
                  <c:v>-4.4470298206670464E-2</c:v>
                </c:pt>
                <c:pt idx="144">
                  <c:v>-4.4448094248991724E-2</c:v>
                </c:pt>
                <c:pt idx="145">
                  <c:v>-4.4357188487079285E-2</c:v>
                </c:pt>
                <c:pt idx="146">
                  <c:v>-4.4196300951312231E-2</c:v>
                </c:pt>
                <c:pt idx="147">
                  <c:v>-4.3964335904545376E-2</c:v>
                </c:pt>
                <c:pt idx="148">
                  <c:v>-4.366038969106284E-2</c:v>
                </c:pt>
                <c:pt idx="149">
                  <c:v>-4.3283757375332382E-2</c:v>
                </c:pt>
                <c:pt idx="150">
                  <c:v>-4.2833938149827201E-2</c:v>
                </c:pt>
                <c:pt idx="151">
                  <c:v>-4.2310639507608001E-2</c:v>
                </c:pt>
                <c:pt idx="152">
                  <c:v>-4.1713780190781036E-2</c:v>
                </c:pt>
                <c:pt idx="153">
                  <c:v>-4.1043491939941716E-2</c:v>
                </c:pt>
                <c:pt idx="154">
                  <c:v>-4.0300120082287817E-2</c:v>
                </c:pt>
                <c:pt idx="155">
                  <c:v>-3.9484223006807304E-2</c:v>
                </c:pt>
                <c:pt idx="156">
                  <c:v>-3.8596570583978168E-2</c:v>
                </c:pt>
                <c:pt idx="157">
                  <c:v>-3.7638141594559721E-2</c:v>
                </c:pt>
                <c:pt idx="158">
                  <c:v>-3.6610120237351496E-2</c:v>
                </c:pt>
                <c:pt idx="159">
                  <c:v>-3.5513891789437264E-2</c:v>
                </c:pt>
                <c:pt idx="160">
                  <c:v>-3.4351037494315409E-2</c:v>
                </c:pt>
                <c:pt idx="161">
                  <c:v>-3.3123328753811992E-2</c:v>
                </c:pt>
                <c:pt idx="162">
                  <c:v>-3.1832720698725878E-2</c:v>
                </c:pt>
                <c:pt idx="163">
                  <c:v>-3.0481345211133461E-2</c:v>
                </c:pt>
                <c:pt idx="164">
                  <c:v>-2.9071503468228073E-2</c:v>
                </c:pt>
                <c:pt idx="165">
                  <c:v>-2.7605658073690375E-2</c:v>
                </c:pt>
                <c:pt idx="166">
                  <c:v>-2.6086424838200277E-2</c:v>
                </c:pt>
                <c:pt idx="167">
                  <c:v>-2.4516564265698947E-2</c:v>
                </c:pt>
                <c:pt idx="168">
                  <c:v>-2.2898972796866653E-2</c:v>
                </c:pt>
                <c:pt idx="169">
                  <c:v>-2.1236673855881218E-2</c:v>
                </c:pt>
                <c:pt idx="170">
                  <c:v>-1.9532808741117427E-2</c:v>
                </c:pt>
                <c:pt idx="171">
                  <c:v>-1.7790627395173151E-2</c:v>
                </c:pt>
                <c:pt idx="172">
                  <c:v>-1.6013479084367472E-2</c:v>
                </c:pt>
                <c:pt idx="173">
                  <c:v>-1.420480301305826E-2</c:v>
                </c:pt>
                <c:pt idx="174">
                  <c:v>-1.2368118893399109E-2</c:v>
                </c:pt>
                <c:pt idx="175">
                  <c:v>-1.0507017487020893E-2</c:v>
                </c:pt>
                <c:pt idx="176">
                  <c:v>-8.625151131153256E-3</c:v>
                </c:pt>
                <c:pt idx="177">
                  <c:v>-6.7262242583537007E-3</c:v>
                </c:pt>
                <c:pt idx="178">
                  <c:v>-4.8139839159250207E-3</c:v>
                </c:pt>
                <c:pt idx="179">
                  <c:v>-2.8922102885900773E-3</c:v>
                </c:pt>
                <c:pt idx="180">
                  <c:v>-9.6470722588866008E-4</c:v>
                </c:pt>
                <c:pt idx="181">
                  <c:v>9.6470722588866008E-4</c:v>
                </c:pt>
                <c:pt idx="182">
                  <c:v>2.8922102885900773E-3</c:v>
                </c:pt>
                <c:pt idx="183">
                  <c:v>4.8139839159250207E-3</c:v>
                </c:pt>
                <c:pt idx="184">
                  <c:v>6.7262242583537007E-3</c:v>
                </c:pt>
                <c:pt idx="185">
                  <c:v>8.625151131153256E-3</c:v>
                </c:pt>
                <c:pt idx="186">
                  <c:v>1.0507017487020893E-2</c:v>
                </c:pt>
                <c:pt idx="187">
                  <c:v>1.2368118893399109E-2</c:v>
                </c:pt>
                <c:pt idx="188">
                  <c:v>1.420480301305826E-2</c:v>
                </c:pt>
                <c:pt idx="189">
                  <c:v>1.6013479084367472E-2</c:v>
                </c:pt>
                <c:pt idx="190">
                  <c:v>1.7790627395173151E-2</c:v>
                </c:pt>
                <c:pt idx="191">
                  <c:v>1.9532808741117427E-2</c:v>
                </c:pt>
                <c:pt idx="192">
                  <c:v>2.1236673855881218E-2</c:v>
                </c:pt>
                <c:pt idx="193">
                  <c:v>2.2898972796866653E-2</c:v>
                </c:pt>
                <c:pt idx="194">
                  <c:v>2.4516564265698947E-2</c:v>
                </c:pt>
                <c:pt idx="195">
                  <c:v>2.6086424838200277E-2</c:v>
                </c:pt>
                <c:pt idx="196">
                  <c:v>2.7605658073690375E-2</c:v>
                </c:pt>
                <c:pt idx="197">
                  <c:v>2.9071503468228073E-2</c:v>
                </c:pt>
                <c:pt idx="198">
                  <c:v>3.0481345211133461E-2</c:v>
                </c:pt>
                <c:pt idx="199">
                  <c:v>3.1832720698725878E-2</c:v>
                </c:pt>
                <c:pt idx="200">
                  <c:v>3.3123328753811992E-2</c:v>
                </c:pt>
                <c:pt idx="201">
                  <c:v>3.4351037494315409E-2</c:v>
                </c:pt>
                <c:pt idx="202">
                  <c:v>3.5513891789437264E-2</c:v>
                </c:pt>
                <c:pt idx="203">
                  <c:v>3.6610120237351496E-2</c:v>
                </c:pt>
                <c:pt idx="204">
                  <c:v>3.7638141594559721E-2</c:v>
                </c:pt>
                <c:pt idx="205">
                  <c:v>3.8596570583978168E-2</c:v>
                </c:pt>
                <c:pt idx="206">
                  <c:v>3.9484223006807304E-2</c:v>
                </c:pt>
                <c:pt idx="207">
                  <c:v>4.0300120082287817E-2</c:v>
                </c:pt>
                <c:pt idx="208">
                  <c:v>4.1043491939941716E-2</c:v>
                </c:pt>
                <c:pt idx="209">
                  <c:v>4.1713780190781036E-2</c:v>
                </c:pt>
                <c:pt idx="210">
                  <c:v>4.2310639507608001E-2</c:v>
                </c:pt>
                <c:pt idx="211">
                  <c:v>4.2833938149827201E-2</c:v>
                </c:pt>
                <c:pt idx="212">
                  <c:v>4.3283757375332382E-2</c:v>
                </c:pt>
                <c:pt idx="213">
                  <c:v>4.366038969106284E-2</c:v>
                </c:pt>
                <c:pt idx="214">
                  <c:v>4.3964335904545376E-2</c:v>
                </c:pt>
                <c:pt idx="215">
                  <c:v>4.4196300951312231E-2</c:v>
                </c:pt>
                <c:pt idx="216">
                  <c:v>4.4357188487079285E-2</c:v>
                </c:pt>
                <c:pt idx="217">
                  <c:v>4.4448094248991724E-2</c:v>
                </c:pt>
                <c:pt idx="218">
                  <c:v>4.4470298206670464E-2</c:v>
                </c:pt>
                <c:pt idx="219">
                  <c:v>4.4425255540907621E-2</c:v>
                </c:pt>
                <c:pt idx="220">
                  <c:v>4.4314586505330919E-2</c:v>
                </c:pt>
                <c:pt idx="221">
                  <c:v>4.4140065243659793E-2</c:v>
                </c:pt>
                <c:pt idx="222">
                  <c:v>4.3903607651936891E-2</c:v>
                </c:pt>
                <c:pt idx="223">
                  <c:v>4.3607258390823203E-2</c:v>
                </c:pt>
                <c:pt idx="224">
                  <c:v>4.3253177167254311E-2</c:v>
                </c:pt>
                <c:pt idx="225">
                  <c:v>4.2843624417096826E-2</c:v>
                </c:pt>
                <c:pt idx="226">
                  <c:v>4.2380946530410496E-2</c:v>
                </c:pt>
                <c:pt idx="227">
                  <c:v>4.1867560768392362E-2</c:v>
                </c:pt>
                <c:pt idx="228">
                  <c:v>4.1305940025632565E-2</c:v>
                </c:pt>
                <c:pt idx="229">
                  <c:v>4.0698597592933039E-2</c:v>
                </c:pt>
                <c:pt idx="230">
                  <c:v>4.0048072074504379E-2</c:v>
                </c:pt>
                <c:pt idx="231">
                  <c:v>3.9356912608993627E-2</c:v>
                </c:pt>
                <c:pt idx="232">
                  <c:v>3.862766453651259E-2</c:v>
                </c:pt>
                <c:pt idx="233">
                  <c:v>3.7862855644052659E-2</c:v>
                </c:pt>
                <c:pt idx="234">
                  <c:v>3.7064983109518293E-2</c:v>
                </c:pt>
                <c:pt idx="235">
                  <c:v>3.6236501250582129E-2</c:v>
                </c:pt>
                <c:pt idx="236">
                  <c:v>3.5379810169061665E-2</c:v>
                </c:pt>
                <c:pt idx="237">
                  <c:v>3.4497245364901591E-2</c:v>
                </c:pt>
                <c:pt idx="238">
                  <c:v>3.3591068376760125E-2</c:v>
                </c:pt>
                <c:pt idx="239">
                  <c:v>3.266345848888616E-2</c:v>
                </c:pt>
                <c:pt idx="240">
                  <c:v>3.171650552702715E-2</c:v>
                </c:pt>
                <c:pt idx="241">
                  <c:v>3.075220374987836E-2</c:v>
                </c:pt>
                <c:pt idx="242">
                  <c:v>2.9772446827296128E-2</c:v>
                </c:pt>
                <c:pt idx="243">
                  <c:v>2.8779023882714028E-2</c:v>
                </c:pt>
                <c:pt idx="244">
                  <c:v>2.7773616564750331E-2</c:v>
                </c:pt>
                <c:pt idx="245">
                  <c:v>2.6757797102464481E-2</c:v>
                </c:pt>
                <c:pt idx="246">
                  <c:v>2.5733027289824434E-2</c:v>
                </c:pt>
                <c:pt idx="247">
                  <c:v>2.4700658337979825E-2</c:v>
                </c:pt>
                <c:pt idx="248">
                  <c:v>2.3661931528763391E-2</c:v>
                </c:pt>
                <c:pt idx="249">
                  <c:v>2.2617979599372923E-2</c:v>
                </c:pt>
                <c:pt idx="250">
                  <c:v>2.1569828786432432E-2</c:v>
                </c:pt>
                <c:pt idx="251">
                  <c:v>2.0518401457258612E-2</c:v>
                </c:pt>
                <c:pt idx="252">
                  <c:v>1.9464519257281071E-2</c:v>
                </c:pt>
                <c:pt idx="253">
                  <c:v>1.840890670465653E-2</c:v>
                </c:pt>
                <c:pt idx="254">
                  <c:v>1.7352195166352447E-2</c:v>
                </c:pt>
                <c:pt idx="255">
                  <c:v>1.6294927153917005E-2</c:v>
                </c:pt>
                <c:pt idx="256">
                  <c:v>1.5237560881700002E-2</c:v>
                </c:pt>
                <c:pt idx="257">
                  <c:v>1.4180475035367179E-2</c:v>
                </c:pt>
                <c:pt idx="258">
                  <c:v>1.3123973703798447E-2</c:v>
                </c:pt>
                <c:pt idx="259">
                  <c:v>1.2068291432982686E-2</c:v>
                </c:pt>
                <c:pt idx="260">
                  <c:v>1.1013598365975791E-2</c:v>
                </c:pt>
                <c:pt idx="261">
                  <c:v>9.9600054384038628E-3</c:v>
                </c:pt>
                <c:pt idx="262">
                  <c:v>8.9075696042421881E-3</c:v>
                </c:pt>
                <c:pt idx="263">
                  <c:v>7.8562990715499992E-3</c:v>
                </c:pt>
                <c:pt idx="264">
                  <c:v>6.8061585325714102E-3</c:v>
                </c:pt>
                <c:pt idx="265">
                  <c:v>5.757074376837451E-3</c:v>
                </c:pt>
                <c:pt idx="266">
                  <c:v>4.7089398799496363E-3</c:v>
                </c:pt>
                <c:pt idx="267">
                  <c:v>3.6616203640549294E-3</c:v>
                </c:pt>
                <c:pt idx="268">
                  <c:v>2.6149583292423006E-3</c:v>
                </c:pt>
                <c:pt idx="269">
                  <c:v>1.5687785575511926E-3</c:v>
                </c:pt>
                <c:pt idx="270">
                  <c:v>5.2289319347920138E-4</c:v>
                </c:pt>
                <c:pt idx="271">
                  <c:v>-5.2289319347920138E-4</c:v>
                </c:pt>
                <c:pt idx="272">
                  <c:v>-1.5687785575511926E-3</c:v>
                </c:pt>
                <c:pt idx="273">
                  <c:v>-2.6149583292423006E-3</c:v>
                </c:pt>
                <c:pt idx="274">
                  <c:v>-3.6616203640553457E-3</c:v>
                </c:pt>
                <c:pt idx="275">
                  <c:v>-4.7089398799492199E-3</c:v>
                </c:pt>
                <c:pt idx="276">
                  <c:v>-5.757074376837451E-3</c:v>
                </c:pt>
                <c:pt idx="277">
                  <c:v>-6.8061585325714102E-3</c:v>
                </c:pt>
                <c:pt idx="278">
                  <c:v>-7.8562990715499992E-3</c:v>
                </c:pt>
                <c:pt idx="279">
                  <c:v>-8.9075696042421881E-3</c:v>
                </c:pt>
                <c:pt idx="280">
                  <c:v>-9.9600054384038628E-3</c:v>
                </c:pt>
                <c:pt idx="281">
                  <c:v>-1.1013598365975791E-2</c:v>
                </c:pt>
                <c:pt idx="282">
                  <c:v>-1.2068291432982686E-2</c:v>
                </c:pt>
                <c:pt idx="283">
                  <c:v>-1.3123973703798864E-2</c:v>
                </c:pt>
                <c:pt idx="284">
                  <c:v>-1.4180475035366763E-2</c:v>
                </c:pt>
                <c:pt idx="285">
                  <c:v>-1.5237560881700418E-2</c:v>
                </c:pt>
                <c:pt idx="286">
                  <c:v>-1.6294927153916589E-2</c:v>
                </c:pt>
                <c:pt idx="287">
                  <c:v>-1.735219516635203E-2</c:v>
                </c:pt>
                <c:pt idx="288">
                  <c:v>-1.8408906704656947E-2</c:v>
                </c:pt>
                <c:pt idx="289">
                  <c:v>-1.9464519257280655E-2</c:v>
                </c:pt>
                <c:pt idx="290">
                  <c:v>-2.0518401457259028E-2</c:v>
                </c:pt>
                <c:pt idx="291">
                  <c:v>-2.1569828786432016E-2</c:v>
                </c:pt>
                <c:pt idx="292">
                  <c:v>-2.2617979599373339E-2</c:v>
                </c:pt>
                <c:pt idx="293">
                  <c:v>-2.3661931528763391E-2</c:v>
                </c:pt>
                <c:pt idx="294">
                  <c:v>-2.4700658337979825E-2</c:v>
                </c:pt>
                <c:pt idx="295">
                  <c:v>-2.5733027289824434E-2</c:v>
                </c:pt>
                <c:pt idx="296">
                  <c:v>-2.6757797102464481E-2</c:v>
                </c:pt>
                <c:pt idx="297">
                  <c:v>-2.7773616564749914E-2</c:v>
                </c:pt>
                <c:pt idx="298">
                  <c:v>-2.8779023882714444E-2</c:v>
                </c:pt>
                <c:pt idx="299">
                  <c:v>-2.9772446827295712E-2</c:v>
                </c:pt>
                <c:pt idx="300">
                  <c:v>-3.0752203749877943E-2</c:v>
                </c:pt>
                <c:pt idx="301">
                  <c:v>-3.1716505527027983E-2</c:v>
                </c:pt>
                <c:pt idx="302">
                  <c:v>-3.2663458488885744E-2</c:v>
                </c:pt>
                <c:pt idx="303">
                  <c:v>-3.3591068376760541E-2</c:v>
                </c:pt>
                <c:pt idx="304">
                  <c:v>-3.4497245364901175E-2</c:v>
                </c:pt>
                <c:pt idx="305">
                  <c:v>-3.5379810169062498E-2</c:v>
                </c:pt>
                <c:pt idx="306">
                  <c:v>-3.6236501250581712E-2</c:v>
                </c:pt>
                <c:pt idx="307">
                  <c:v>-3.7064983109517669E-2</c:v>
                </c:pt>
                <c:pt idx="308">
                  <c:v>-3.7862855644053284E-2</c:v>
                </c:pt>
                <c:pt idx="309">
                  <c:v>-3.8627664536511966E-2</c:v>
                </c:pt>
                <c:pt idx="310">
                  <c:v>-3.9356912608994252E-2</c:v>
                </c:pt>
                <c:pt idx="311">
                  <c:v>-4.0048072074503754E-2</c:v>
                </c:pt>
                <c:pt idx="312">
                  <c:v>-4.0698597592933872E-2</c:v>
                </c:pt>
                <c:pt idx="313">
                  <c:v>-4.1305940025632149E-2</c:v>
                </c:pt>
                <c:pt idx="314">
                  <c:v>-4.1867560768392778E-2</c:v>
                </c:pt>
                <c:pt idx="315">
                  <c:v>-4.2380946530409871E-2</c:v>
                </c:pt>
                <c:pt idx="316">
                  <c:v>-4.2843624417097659E-2</c:v>
                </c:pt>
                <c:pt idx="317">
                  <c:v>-4.3253177167253895E-2</c:v>
                </c:pt>
                <c:pt idx="318">
                  <c:v>-4.3607258390822787E-2</c:v>
                </c:pt>
                <c:pt idx="319">
                  <c:v>-4.3903607651937307E-2</c:v>
                </c:pt>
                <c:pt idx="320">
                  <c:v>-4.4140065243659168E-2</c:v>
                </c:pt>
                <c:pt idx="321">
                  <c:v>-4.4314586505331544E-2</c:v>
                </c:pt>
                <c:pt idx="322">
                  <c:v>-4.442525554090658E-2</c:v>
                </c:pt>
                <c:pt idx="323">
                  <c:v>-4.4470298206671921E-2</c:v>
                </c:pt>
                <c:pt idx="324">
                  <c:v>-4.4448094248991099E-2</c:v>
                </c:pt>
                <c:pt idx="325">
                  <c:v>-4.4357188487079702E-2</c:v>
                </c:pt>
                <c:pt idx="326">
                  <c:v>-4.4196300951312023E-2</c:v>
                </c:pt>
                <c:pt idx="327">
                  <c:v>-4.3964335904544752E-2</c:v>
                </c:pt>
                <c:pt idx="328">
                  <c:v>-4.3660389691063464E-2</c:v>
                </c:pt>
                <c:pt idx="329">
                  <c:v>-4.3283757375331758E-2</c:v>
                </c:pt>
                <c:pt idx="330">
                  <c:v>-4.2833938149827826E-2</c:v>
                </c:pt>
                <c:pt idx="331">
                  <c:v>-4.2310639507607689E-2</c:v>
                </c:pt>
                <c:pt idx="332">
                  <c:v>-4.171378019078166E-2</c:v>
                </c:pt>
                <c:pt idx="333">
                  <c:v>-4.1043491939941092E-2</c:v>
                </c:pt>
                <c:pt idx="334">
                  <c:v>-4.0300120082288442E-2</c:v>
                </c:pt>
                <c:pt idx="335">
                  <c:v>-3.9484223006806887E-2</c:v>
                </c:pt>
                <c:pt idx="336">
                  <c:v>-3.8596570583977856E-2</c:v>
                </c:pt>
                <c:pt idx="337">
                  <c:v>-3.7638141594560137E-2</c:v>
                </c:pt>
                <c:pt idx="338">
                  <c:v>-3.6610120237351079E-2</c:v>
                </c:pt>
                <c:pt idx="339">
                  <c:v>-3.5513891789437681E-2</c:v>
                </c:pt>
                <c:pt idx="340">
                  <c:v>-3.4351037494315152E-2</c:v>
                </c:pt>
                <c:pt idx="341">
                  <c:v>-3.3123328753812353E-2</c:v>
                </c:pt>
                <c:pt idx="342">
                  <c:v>-3.1832720698725614E-2</c:v>
                </c:pt>
                <c:pt idx="343">
                  <c:v>-3.0481345211133826E-2</c:v>
                </c:pt>
                <c:pt idx="344">
                  <c:v>-2.9071503468227865E-2</c:v>
                </c:pt>
                <c:pt idx="345">
                  <c:v>-2.7605658073689959E-2</c:v>
                </c:pt>
                <c:pt idx="346">
                  <c:v>-2.6086424838200565E-2</c:v>
                </c:pt>
                <c:pt idx="347">
                  <c:v>-2.4516564265697986E-2</c:v>
                </c:pt>
                <c:pt idx="348">
                  <c:v>-2.2898972796867874E-2</c:v>
                </c:pt>
                <c:pt idx="349">
                  <c:v>-2.1236673855880947E-2</c:v>
                </c:pt>
                <c:pt idx="350">
                  <c:v>-1.9532808741117569E-2</c:v>
                </c:pt>
                <c:pt idx="351">
                  <c:v>-1.7790627395173151E-2</c:v>
                </c:pt>
                <c:pt idx="352">
                  <c:v>-1.6013479084367472E-2</c:v>
                </c:pt>
                <c:pt idx="353">
                  <c:v>-1.420480301305826E-2</c:v>
                </c:pt>
                <c:pt idx="354">
                  <c:v>-1.2368118893398979E-2</c:v>
                </c:pt>
                <c:pt idx="355">
                  <c:v>-1.0507017487021023E-2</c:v>
                </c:pt>
                <c:pt idx="356">
                  <c:v>-8.6251511311531189E-3</c:v>
                </c:pt>
                <c:pt idx="357">
                  <c:v>-6.7262242583538377E-3</c:v>
                </c:pt>
                <c:pt idx="358">
                  <c:v>-4.8139839159250207E-3</c:v>
                </c:pt>
                <c:pt idx="359">
                  <c:v>-2.8922102885900773E-3</c:v>
                </c:pt>
                <c:pt idx="360">
                  <c:v>-9.6470722588866008E-4</c:v>
                </c:pt>
              </c:numCache>
            </c:numRef>
          </c:yVal>
          <c:smooth val="1"/>
          <c:extLst>
            <c:ext xmlns:c16="http://schemas.microsoft.com/office/drawing/2014/chart" uri="{C3380CC4-5D6E-409C-BE32-E72D297353CC}">
              <c16:uniqueId val="{00000004-F5B0-498C-9CD8-49B288C343AC}"/>
            </c:ext>
          </c:extLst>
        </c:ser>
        <c:ser>
          <c:idx val="5"/>
          <c:order val="5"/>
          <c:tx>
            <c:v>12000</c:v>
          </c:tx>
          <c:spPr>
            <a:ln w="19050" cap="rnd">
              <a:solidFill>
                <a:schemeClr val="accent6"/>
              </a:solidFill>
              <a:round/>
            </a:ln>
            <a:effectLst/>
          </c:spPr>
          <c:marker>
            <c:symbol val="none"/>
          </c:marker>
          <c:xVal>
            <c:numRef>
              <c:f>'360x360 for Valve Lift (Exh)'!$A$2:$A$362</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'360x360 for Valve Lift (Exh)'!$L$2:$L$362</c:f>
              <c:numCache>
                <c:formatCode>0.00E+00</c:formatCode>
                <c:ptCount val="361"/>
                <c:pt idx="0">
                  <c:v>0</c:v>
                </c:pt>
                <c:pt idx="1">
                  <c:v>1.1576486710663922E-3</c:v>
                </c:pt>
                <c:pt idx="2">
                  <c:v>3.4706523463080927E-3</c:v>
                </c:pt>
                <c:pt idx="3">
                  <c:v>5.7767806991100255E-3</c:v>
                </c:pt>
                <c:pt idx="4">
                  <c:v>8.0714691100246053E-3</c:v>
                </c:pt>
                <c:pt idx="5">
                  <c:v>1.0350181357383744E-2</c:v>
                </c:pt>
                <c:pt idx="6">
                  <c:v>1.2608420984425227E-2</c:v>
                </c:pt>
                <c:pt idx="7">
                  <c:v>1.4841742672078776E-2</c:v>
                </c:pt>
                <c:pt idx="8">
                  <c:v>1.7045763615669913E-2</c:v>
                </c:pt>
                <c:pt idx="9">
                  <c:v>1.9216174901240966E-2</c:v>
                </c:pt>
                <c:pt idx="10">
                  <c:v>2.1348752874207781E-2</c:v>
                </c:pt>
                <c:pt idx="11">
                  <c:v>2.3439370489341083E-2</c:v>
                </c:pt>
                <c:pt idx="12">
                  <c:v>2.5484008627057134E-2</c:v>
                </c:pt>
                <c:pt idx="13">
                  <c:v>2.7478767356241451E-2</c:v>
                </c:pt>
                <c:pt idx="14">
                  <c:v>2.9419877118837583E-2</c:v>
                </c:pt>
                <c:pt idx="15">
                  <c:v>3.1303709805840678E-2</c:v>
                </c:pt>
                <c:pt idx="16">
                  <c:v>3.312678968842795E-2</c:v>
                </c:pt>
                <c:pt idx="17">
                  <c:v>3.4885804161873438E-2</c:v>
                </c:pt>
                <c:pt idx="18">
                  <c:v>3.6577614253360591E-2</c:v>
                </c:pt>
                <c:pt idx="19">
                  <c:v>3.8199264838470741E-2</c:v>
                </c:pt>
                <c:pt idx="20">
                  <c:v>3.9747994504574828E-2</c:v>
                </c:pt>
                <c:pt idx="21">
                  <c:v>4.1221244993178183E-2</c:v>
                </c:pt>
                <c:pt idx="22">
                  <c:v>4.2616670147325217E-2</c:v>
                </c:pt>
                <c:pt idx="23">
                  <c:v>4.3932144284821291E-2</c:v>
                </c:pt>
                <c:pt idx="24">
                  <c:v>4.516576991347216E-2</c:v>
                </c:pt>
                <c:pt idx="25">
                  <c:v>4.6315884700773427E-2</c:v>
                </c:pt>
                <c:pt idx="26">
                  <c:v>4.7381067608168265E-2</c:v>
                </c:pt>
                <c:pt idx="27">
                  <c:v>4.836014409874613E-2</c:v>
                </c:pt>
                <c:pt idx="28">
                  <c:v>4.925219032792931E-2</c:v>
                </c:pt>
                <c:pt idx="29">
                  <c:v>5.0056536228937992E-2</c:v>
                </c:pt>
                <c:pt idx="30">
                  <c:v>5.0772767409129227E-2</c:v>
                </c:pt>
                <c:pt idx="31">
                  <c:v>5.1400725779793391E-2</c:v>
                </c:pt>
                <c:pt idx="32">
                  <c:v>5.1940508850398109E-2</c:v>
                </c:pt>
                <c:pt idx="33">
                  <c:v>5.2392467629276157E-2</c:v>
                </c:pt>
                <c:pt idx="34">
                  <c:v>5.2757203085453702E-2</c:v>
                </c:pt>
                <c:pt idx="35">
                  <c:v>5.3035561141574428E-2</c:v>
                </c:pt>
                <c:pt idx="36">
                  <c:v>5.3228626184495642E-2</c:v>
                </c:pt>
                <c:pt idx="37">
                  <c:v>5.3337713098789319E-2</c:v>
                </c:pt>
                <c:pt idx="38">
                  <c:v>5.3364357848006305E-2</c:v>
                </c:pt>
                <c:pt idx="39">
                  <c:v>5.3310306649087896E-2</c:v>
                </c:pt>
                <c:pt idx="40">
                  <c:v>5.3177503806397852E-2</c:v>
                </c:pt>
                <c:pt idx="41">
                  <c:v>5.2968078292391002E-2</c:v>
                </c:pt>
                <c:pt idx="42">
                  <c:v>5.2684329182324768E-2</c:v>
                </c:pt>
                <c:pt idx="43">
                  <c:v>5.2328710068987344E-2</c:v>
                </c:pt>
                <c:pt idx="44">
                  <c:v>5.1903812600704674E-2</c:v>
                </c:pt>
                <c:pt idx="45">
                  <c:v>5.1412349300517191E-2</c:v>
                </c:pt>
                <c:pt idx="46">
                  <c:v>5.0857135836491846E-2</c:v>
                </c:pt>
                <c:pt idx="47">
                  <c:v>5.0241072922071334E-2</c:v>
                </c:pt>
                <c:pt idx="48">
                  <c:v>4.9567128030758578E-2</c:v>
                </c:pt>
                <c:pt idx="49">
                  <c:v>4.8838317111520646E-2</c:v>
                </c:pt>
                <c:pt idx="50">
                  <c:v>4.8057686489404505E-2</c:v>
                </c:pt>
                <c:pt idx="51">
                  <c:v>4.7228295130793102E-2</c:v>
                </c:pt>
                <c:pt idx="52">
                  <c:v>4.6353197443814359E-2</c:v>
                </c:pt>
                <c:pt idx="53">
                  <c:v>4.543542677286394E-2</c:v>
                </c:pt>
                <c:pt idx="54">
                  <c:v>4.4477979731421202E-2</c:v>
                </c:pt>
                <c:pt idx="55">
                  <c:v>4.3483801500698055E-2</c:v>
                </c:pt>
                <c:pt idx="56">
                  <c:v>4.2455772202874997E-2</c:v>
                </c:pt>
                <c:pt idx="57">
                  <c:v>4.1396694437881409E-2</c:v>
                </c:pt>
                <c:pt idx="58">
                  <c:v>4.0309282052112649E-2</c:v>
                </c:pt>
                <c:pt idx="59">
                  <c:v>3.9196150186662893E-2</c:v>
                </c:pt>
                <c:pt idx="60">
                  <c:v>3.8059806632433579E-2</c:v>
                </c:pt>
                <c:pt idx="61">
                  <c:v>3.6902644499853532E-2</c:v>
                </c:pt>
                <c:pt idx="62">
                  <c:v>3.5726936192754855E-2</c:v>
                </c:pt>
                <c:pt idx="63">
                  <c:v>3.4534828659257333E-2</c:v>
                </c:pt>
                <c:pt idx="64">
                  <c:v>3.3328339877699897E-2</c:v>
                </c:pt>
                <c:pt idx="65">
                  <c:v>3.2109356522957377E-2</c:v>
                </c:pt>
                <c:pt idx="66">
                  <c:v>3.0879632747789321E-2</c:v>
                </c:pt>
                <c:pt idx="67">
                  <c:v>2.964079000557579E-2</c:v>
                </c:pt>
                <c:pt idx="68">
                  <c:v>2.839431783451607E-2</c:v>
                </c:pt>
                <c:pt idx="69">
                  <c:v>2.7141575519248007E-2</c:v>
                </c:pt>
                <c:pt idx="70">
                  <c:v>2.5883794543718419E-2</c:v>
                </c:pt>
                <c:pt idx="71">
                  <c:v>2.4622081748710833E-2</c:v>
                </c:pt>
                <c:pt idx="72">
                  <c:v>2.3357423108736786E-2</c:v>
                </c:pt>
                <c:pt idx="73">
                  <c:v>2.2090688045588336E-2</c:v>
                </c:pt>
                <c:pt idx="74">
                  <c:v>2.0822634199622436E-2</c:v>
                </c:pt>
                <c:pt idx="75">
                  <c:v>1.9553912584699906E-2</c:v>
                </c:pt>
                <c:pt idx="76">
                  <c:v>1.8285073058040502E-2</c:v>
                </c:pt>
                <c:pt idx="77">
                  <c:v>1.7016570042440116E-2</c:v>
                </c:pt>
                <c:pt idx="78">
                  <c:v>1.5748768444558636E-2</c:v>
                </c:pt>
                <c:pt idx="79">
                  <c:v>1.4481949719579224E-2</c:v>
                </c:pt>
                <c:pt idx="80">
                  <c:v>1.3216318039170949E-2</c:v>
                </c:pt>
                <c:pt idx="81">
                  <c:v>1.1952006526084635E-2</c:v>
                </c:pt>
                <c:pt idx="82">
                  <c:v>1.0689083525090626E-2</c:v>
                </c:pt>
                <c:pt idx="83">
                  <c:v>9.427558885859999E-3</c:v>
                </c:pt>
                <c:pt idx="84">
                  <c:v>8.1673902390856923E-3</c:v>
                </c:pt>
                <c:pt idx="85">
                  <c:v>6.9084892522049413E-3</c:v>
                </c:pt>
                <c:pt idx="86">
                  <c:v>5.6507278559390639E-3</c:v>
                </c:pt>
                <c:pt idx="87">
                  <c:v>4.3939444368664149E-3</c:v>
                </c:pt>
                <c:pt idx="88">
                  <c:v>3.1379499950907608E-3</c:v>
                </c:pt>
                <c:pt idx="89">
                  <c:v>1.8825342690614311E-3</c:v>
                </c:pt>
                <c:pt idx="90">
                  <c:v>6.2747183217504165E-4</c:v>
                </c:pt>
                <c:pt idx="91">
                  <c:v>-6.2747183217504165E-4</c:v>
                </c:pt>
                <c:pt idx="92">
                  <c:v>-1.8825342690614311E-3</c:v>
                </c:pt>
                <c:pt idx="93">
                  <c:v>-3.1379499950907608E-3</c:v>
                </c:pt>
                <c:pt idx="94">
                  <c:v>-4.3939444368659153E-3</c:v>
                </c:pt>
                <c:pt idx="95">
                  <c:v>-5.6507278559395635E-3</c:v>
                </c:pt>
                <c:pt idx="96">
                  <c:v>-6.9084892522049413E-3</c:v>
                </c:pt>
                <c:pt idx="97">
                  <c:v>-8.1673902390856923E-3</c:v>
                </c:pt>
                <c:pt idx="98">
                  <c:v>-9.427558885859999E-3</c:v>
                </c:pt>
                <c:pt idx="99">
                  <c:v>-1.0689083525090626E-2</c:v>
                </c:pt>
                <c:pt idx="100">
                  <c:v>-1.1952006526084635E-2</c:v>
                </c:pt>
                <c:pt idx="101">
                  <c:v>-1.3216318039170949E-2</c:v>
                </c:pt>
                <c:pt idx="102">
                  <c:v>-1.4481949719579224E-2</c:v>
                </c:pt>
                <c:pt idx="103">
                  <c:v>-1.5748768444558137E-2</c:v>
                </c:pt>
                <c:pt idx="104">
                  <c:v>-1.7016570042440615E-2</c:v>
                </c:pt>
                <c:pt idx="105">
                  <c:v>-1.8285073058040002E-2</c:v>
                </c:pt>
                <c:pt idx="106">
                  <c:v>-1.9553912584700406E-2</c:v>
                </c:pt>
                <c:pt idx="107">
                  <c:v>-2.0822634199622936E-2</c:v>
                </c:pt>
                <c:pt idx="108">
                  <c:v>-2.2090688045587836E-2</c:v>
                </c:pt>
                <c:pt idx="109">
                  <c:v>-2.3357423108737285E-2</c:v>
                </c:pt>
                <c:pt idx="110">
                  <c:v>-2.4622081748710334E-2</c:v>
                </c:pt>
                <c:pt idx="111">
                  <c:v>-2.5883794543718919E-2</c:v>
                </c:pt>
                <c:pt idx="112">
                  <c:v>-2.7141575519247507E-2</c:v>
                </c:pt>
                <c:pt idx="113">
                  <c:v>-2.839431783451607E-2</c:v>
                </c:pt>
                <c:pt idx="114">
                  <c:v>-2.964079000557579E-2</c:v>
                </c:pt>
                <c:pt idx="115">
                  <c:v>-3.0879632747789321E-2</c:v>
                </c:pt>
                <c:pt idx="116">
                  <c:v>-3.2109356522957377E-2</c:v>
                </c:pt>
                <c:pt idx="117">
                  <c:v>-3.3328339877700397E-2</c:v>
                </c:pt>
                <c:pt idx="118">
                  <c:v>-3.4534828659256833E-2</c:v>
                </c:pt>
                <c:pt idx="119">
                  <c:v>-3.5726936192755354E-2</c:v>
                </c:pt>
                <c:pt idx="120">
                  <c:v>-3.6902644499854032E-2</c:v>
                </c:pt>
                <c:pt idx="121">
                  <c:v>-3.805980663243258E-2</c:v>
                </c:pt>
                <c:pt idx="122">
                  <c:v>-3.9196150186663392E-2</c:v>
                </c:pt>
                <c:pt idx="123">
                  <c:v>-4.030928205211215E-2</c:v>
                </c:pt>
                <c:pt idx="124">
                  <c:v>-4.1396694437881909E-2</c:v>
                </c:pt>
                <c:pt idx="125">
                  <c:v>-4.2455772202873998E-2</c:v>
                </c:pt>
                <c:pt idx="126">
                  <c:v>-4.3483801500698555E-2</c:v>
                </c:pt>
                <c:pt idx="127">
                  <c:v>-4.4477979731421952E-2</c:v>
                </c:pt>
                <c:pt idx="128">
                  <c:v>-4.5435426772863191E-2</c:v>
                </c:pt>
                <c:pt idx="129">
                  <c:v>-4.6353197443815108E-2</c:v>
                </c:pt>
                <c:pt idx="130">
                  <c:v>-4.7228295130792353E-2</c:v>
                </c:pt>
                <c:pt idx="131">
                  <c:v>-4.8057686489405255E-2</c:v>
                </c:pt>
                <c:pt idx="132">
                  <c:v>-4.8838317111519647E-2</c:v>
                </c:pt>
                <c:pt idx="133">
                  <c:v>-4.9567128030759078E-2</c:v>
                </c:pt>
                <c:pt idx="134">
                  <c:v>-5.0241072922070834E-2</c:v>
                </c:pt>
                <c:pt idx="135">
                  <c:v>-5.0857135836492595E-2</c:v>
                </c:pt>
                <c:pt idx="136">
                  <c:v>-5.1412349300516191E-2</c:v>
                </c:pt>
                <c:pt idx="137">
                  <c:v>-5.1903812600705174E-2</c:v>
                </c:pt>
                <c:pt idx="138">
                  <c:v>-5.2328710068987844E-2</c:v>
                </c:pt>
                <c:pt idx="139">
                  <c:v>-5.2684329182324269E-2</c:v>
                </c:pt>
                <c:pt idx="140">
                  <c:v>-5.2968078292391751E-2</c:v>
                </c:pt>
                <c:pt idx="141">
                  <c:v>-5.3177503806397103E-2</c:v>
                </c:pt>
                <c:pt idx="142">
                  <c:v>-5.3310306649089145E-2</c:v>
                </c:pt>
                <c:pt idx="143">
                  <c:v>-5.3364357848004557E-2</c:v>
                </c:pt>
                <c:pt idx="144">
                  <c:v>-5.3337713098790068E-2</c:v>
                </c:pt>
                <c:pt idx="145">
                  <c:v>-5.3228626184495142E-2</c:v>
                </c:pt>
                <c:pt idx="146">
                  <c:v>-5.3035561141574677E-2</c:v>
                </c:pt>
                <c:pt idx="147">
                  <c:v>-5.2757203085454452E-2</c:v>
                </c:pt>
                <c:pt idx="148">
                  <c:v>-5.2392467629275408E-2</c:v>
                </c:pt>
                <c:pt idx="149">
                  <c:v>-5.1940508850398859E-2</c:v>
                </c:pt>
                <c:pt idx="150">
                  <c:v>-5.1400725779792641E-2</c:v>
                </c:pt>
                <c:pt idx="151">
                  <c:v>-5.0772767409129602E-2</c:v>
                </c:pt>
                <c:pt idx="152">
                  <c:v>-5.0056536228937243E-2</c:v>
                </c:pt>
                <c:pt idx="153">
                  <c:v>-4.9252190327930059E-2</c:v>
                </c:pt>
                <c:pt idx="154">
                  <c:v>-4.8360144098745381E-2</c:v>
                </c:pt>
                <c:pt idx="155">
                  <c:v>-4.7381067608168764E-2</c:v>
                </c:pt>
                <c:pt idx="156">
                  <c:v>-4.6315884700773802E-2</c:v>
                </c:pt>
                <c:pt idx="157">
                  <c:v>-4.5165769913471661E-2</c:v>
                </c:pt>
                <c:pt idx="158">
                  <c:v>-4.3932144284821791E-2</c:v>
                </c:pt>
                <c:pt idx="159">
                  <c:v>-4.2616670147324717E-2</c:v>
                </c:pt>
                <c:pt idx="160">
                  <c:v>-4.1221244993178495E-2</c:v>
                </c:pt>
                <c:pt idx="161">
                  <c:v>-3.9747994504574391E-2</c:v>
                </c:pt>
                <c:pt idx="162">
                  <c:v>-3.8199264838471053E-2</c:v>
                </c:pt>
                <c:pt idx="163">
                  <c:v>-3.6577614253360154E-2</c:v>
                </c:pt>
                <c:pt idx="164">
                  <c:v>-3.4885804161873687E-2</c:v>
                </c:pt>
                <c:pt idx="165">
                  <c:v>-3.312678968842845E-2</c:v>
                </c:pt>
                <c:pt idx="166">
                  <c:v>-3.1303709805840338E-2</c:v>
                </c:pt>
                <c:pt idx="167">
                  <c:v>-2.9419877118838738E-2</c:v>
                </c:pt>
                <c:pt idx="168">
                  <c:v>-2.7478767356239983E-2</c:v>
                </c:pt>
                <c:pt idx="169">
                  <c:v>-2.5484008627057464E-2</c:v>
                </c:pt>
                <c:pt idx="170">
                  <c:v>-2.3439370489340909E-2</c:v>
                </c:pt>
                <c:pt idx="171">
                  <c:v>-2.1348752874207781E-2</c:v>
                </c:pt>
                <c:pt idx="172">
                  <c:v>-1.9216174901240966E-2</c:v>
                </c:pt>
                <c:pt idx="173">
                  <c:v>-1.7045763615669913E-2</c:v>
                </c:pt>
                <c:pt idx="174">
                  <c:v>-1.4841742672078932E-2</c:v>
                </c:pt>
                <c:pt idx="175">
                  <c:v>-1.2608420984425071E-2</c:v>
                </c:pt>
                <c:pt idx="176">
                  <c:v>-1.0350181357383907E-2</c:v>
                </c:pt>
                <c:pt idx="177">
                  <c:v>-8.0714691100244422E-3</c:v>
                </c:pt>
                <c:pt idx="178">
                  <c:v>-5.7767806991100255E-3</c:v>
                </c:pt>
                <c:pt idx="179">
                  <c:v>-3.4706523463080927E-3</c:v>
                </c:pt>
                <c:pt idx="180">
                  <c:v>-1.1576486710663922E-3</c:v>
                </c:pt>
                <c:pt idx="181">
                  <c:v>1.1576486710663922E-3</c:v>
                </c:pt>
                <c:pt idx="182">
                  <c:v>3.4706523463080927E-3</c:v>
                </c:pt>
                <c:pt idx="183">
                  <c:v>5.7767806991100255E-3</c:v>
                </c:pt>
                <c:pt idx="184">
                  <c:v>8.0714691100244422E-3</c:v>
                </c:pt>
                <c:pt idx="185">
                  <c:v>1.0350181357383907E-2</c:v>
                </c:pt>
                <c:pt idx="186">
                  <c:v>1.2608420984425071E-2</c:v>
                </c:pt>
                <c:pt idx="187">
                  <c:v>1.4841742672078932E-2</c:v>
                </c:pt>
                <c:pt idx="188">
                  <c:v>1.7045763615669913E-2</c:v>
                </c:pt>
                <c:pt idx="189">
                  <c:v>1.9216174901240966E-2</c:v>
                </c:pt>
                <c:pt idx="190">
                  <c:v>2.1348752874207781E-2</c:v>
                </c:pt>
                <c:pt idx="191">
                  <c:v>2.3439370489340909E-2</c:v>
                </c:pt>
                <c:pt idx="192">
                  <c:v>2.5484008627057464E-2</c:v>
                </c:pt>
                <c:pt idx="193">
                  <c:v>2.7478767356239983E-2</c:v>
                </c:pt>
                <c:pt idx="194">
                  <c:v>2.9419877118838738E-2</c:v>
                </c:pt>
                <c:pt idx="195">
                  <c:v>3.1303709805840338E-2</c:v>
                </c:pt>
                <c:pt idx="196">
                  <c:v>3.312678968842845E-2</c:v>
                </c:pt>
                <c:pt idx="197">
                  <c:v>3.4885804161873687E-2</c:v>
                </c:pt>
                <c:pt idx="198">
                  <c:v>3.6577614253360154E-2</c:v>
                </c:pt>
                <c:pt idx="199">
                  <c:v>3.8199264838471053E-2</c:v>
                </c:pt>
                <c:pt idx="200">
                  <c:v>3.9747994504574391E-2</c:v>
                </c:pt>
                <c:pt idx="201">
                  <c:v>4.1221244993178495E-2</c:v>
                </c:pt>
                <c:pt idx="202">
                  <c:v>4.2616670147324717E-2</c:v>
                </c:pt>
                <c:pt idx="203">
                  <c:v>4.3932144284821791E-2</c:v>
                </c:pt>
                <c:pt idx="204">
                  <c:v>4.5165769913471661E-2</c:v>
                </c:pt>
                <c:pt idx="205">
                  <c:v>4.6315884700773802E-2</c:v>
                </c:pt>
                <c:pt idx="206">
                  <c:v>4.7381067608168764E-2</c:v>
                </c:pt>
                <c:pt idx="207">
                  <c:v>4.8360144098745381E-2</c:v>
                </c:pt>
                <c:pt idx="208">
                  <c:v>4.9252190327930059E-2</c:v>
                </c:pt>
                <c:pt idx="209">
                  <c:v>5.0056536228937243E-2</c:v>
                </c:pt>
                <c:pt idx="210">
                  <c:v>5.0772767409129602E-2</c:v>
                </c:pt>
                <c:pt idx="211">
                  <c:v>5.1400725779792641E-2</c:v>
                </c:pt>
                <c:pt idx="212">
                  <c:v>5.1940508850398859E-2</c:v>
                </c:pt>
                <c:pt idx="213">
                  <c:v>5.2392467629275408E-2</c:v>
                </c:pt>
                <c:pt idx="214">
                  <c:v>5.2757203085454452E-2</c:v>
                </c:pt>
                <c:pt idx="215">
                  <c:v>5.3035561141574677E-2</c:v>
                </c:pt>
                <c:pt idx="216">
                  <c:v>5.3228626184495142E-2</c:v>
                </c:pt>
                <c:pt idx="217">
                  <c:v>5.3337713098790068E-2</c:v>
                </c:pt>
                <c:pt idx="218">
                  <c:v>5.3364357848004557E-2</c:v>
                </c:pt>
                <c:pt idx="219">
                  <c:v>5.3310306649089145E-2</c:v>
                </c:pt>
                <c:pt idx="220">
                  <c:v>5.3177503806397103E-2</c:v>
                </c:pt>
                <c:pt idx="221">
                  <c:v>5.2968078292391751E-2</c:v>
                </c:pt>
                <c:pt idx="222">
                  <c:v>5.2684329182324269E-2</c:v>
                </c:pt>
                <c:pt idx="223">
                  <c:v>5.2328710068987844E-2</c:v>
                </c:pt>
                <c:pt idx="224">
                  <c:v>5.1903812600705174E-2</c:v>
                </c:pt>
                <c:pt idx="225">
                  <c:v>5.1412349300516191E-2</c:v>
                </c:pt>
                <c:pt idx="226">
                  <c:v>5.0857135836492595E-2</c:v>
                </c:pt>
                <c:pt idx="227">
                  <c:v>5.0241072922070834E-2</c:v>
                </c:pt>
                <c:pt idx="228">
                  <c:v>4.9567128030759078E-2</c:v>
                </c:pt>
                <c:pt idx="229">
                  <c:v>4.8838317111519647E-2</c:v>
                </c:pt>
                <c:pt idx="230">
                  <c:v>4.8057686489405255E-2</c:v>
                </c:pt>
                <c:pt idx="231">
                  <c:v>4.7228295130792353E-2</c:v>
                </c:pt>
                <c:pt idx="232">
                  <c:v>4.6353197443815108E-2</c:v>
                </c:pt>
                <c:pt idx="233">
                  <c:v>4.5435426772863191E-2</c:v>
                </c:pt>
                <c:pt idx="234">
                  <c:v>4.4477979731421952E-2</c:v>
                </c:pt>
                <c:pt idx="235">
                  <c:v>4.3483801500698555E-2</c:v>
                </c:pt>
                <c:pt idx="236">
                  <c:v>4.2455772202873998E-2</c:v>
                </c:pt>
                <c:pt idx="237">
                  <c:v>4.1396694437881909E-2</c:v>
                </c:pt>
                <c:pt idx="238">
                  <c:v>4.030928205211215E-2</c:v>
                </c:pt>
                <c:pt idx="239">
                  <c:v>3.9196150186663392E-2</c:v>
                </c:pt>
                <c:pt idx="240">
                  <c:v>3.805980663243258E-2</c:v>
                </c:pt>
                <c:pt idx="241">
                  <c:v>3.6902644499854032E-2</c:v>
                </c:pt>
                <c:pt idx="242">
                  <c:v>3.5726936192755354E-2</c:v>
                </c:pt>
                <c:pt idx="243">
                  <c:v>3.4534828659256833E-2</c:v>
                </c:pt>
                <c:pt idx="244">
                  <c:v>3.3328339877700397E-2</c:v>
                </c:pt>
                <c:pt idx="245">
                  <c:v>3.2109356522957377E-2</c:v>
                </c:pt>
                <c:pt idx="246">
                  <c:v>3.0879632747789321E-2</c:v>
                </c:pt>
                <c:pt idx="247">
                  <c:v>2.964079000557579E-2</c:v>
                </c:pt>
                <c:pt idx="248">
                  <c:v>2.839431783451607E-2</c:v>
                </c:pt>
                <c:pt idx="249">
                  <c:v>2.7141575519247507E-2</c:v>
                </c:pt>
                <c:pt idx="250">
                  <c:v>2.5883794543718919E-2</c:v>
                </c:pt>
                <c:pt idx="251">
                  <c:v>2.4622081748710334E-2</c:v>
                </c:pt>
                <c:pt idx="252">
                  <c:v>2.3357423108737285E-2</c:v>
                </c:pt>
                <c:pt idx="253">
                  <c:v>2.2090688045587836E-2</c:v>
                </c:pt>
                <c:pt idx="254">
                  <c:v>2.0822634199622936E-2</c:v>
                </c:pt>
                <c:pt idx="255">
                  <c:v>1.9553912584700406E-2</c:v>
                </c:pt>
                <c:pt idx="256">
                  <c:v>1.8285073058040002E-2</c:v>
                </c:pt>
                <c:pt idx="257">
                  <c:v>1.7016570042440615E-2</c:v>
                </c:pt>
                <c:pt idx="258">
                  <c:v>1.5748768444558137E-2</c:v>
                </c:pt>
                <c:pt idx="259">
                  <c:v>1.4481949719579224E-2</c:v>
                </c:pt>
                <c:pt idx="260">
                  <c:v>1.3216318039170949E-2</c:v>
                </c:pt>
                <c:pt idx="261">
                  <c:v>1.1952006526084635E-2</c:v>
                </c:pt>
                <c:pt idx="262">
                  <c:v>1.0689083525090626E-2</c:v>
                </c:pt>
                <c:pt idx="263">
                  <c:v>9.427558885859999E-3</c:v>
                </c:pt>
                <c:pt idx="264">
                  <c:v>8.1673902390856923E-3</c:v>
                </c:pt>
                <c:pt idx="265">
                  <c:v>6.9084892522049413E-3</c:v>
                </c:pt>
                <c:pt idx="266">
                  <c:v>5.6507278559395635E-3</c:v>
                </c:pt>
                <c:pt idx="267">
                  <c:v>4.3939444368659153E-3</c:v>
                </c:pt>
                <c:pt idx="268">
                  <c:v>3.1379499950907608E-3</c:v>
                </c:pt>
                <c:pt idx="269">
                  <c:v>1.8825342690614311E-3</c:v>
                </c:pt>
                <c:pt idx="270">
                  <c:v>6.2747183217504165E-4</c:v>
                </c:pt>
                <c:pt idx="271">
                  <c:v>-6.2747183217504165E-4</c:v>
                </c:pt>
                <c:pt idx="272">
                  <c:v>-1.8825342690614311E-3</c:v>
                </c:pt>
                <c:pt idx="273">
                  <c:v>-3.1379499950907608E-3</c:v>
                </c:pt>
                <c:pt idx="274">
                  <c:v>-4.3939444368664149E-3</c:v>
                </c:pt>
                <c:pt idx="275">
                  <c:v>-5.6507278559390639E-3</c:v>
                </c:pt>
                <c:pt idx="276">
                  <c:v>-6.9084892522049413E-3</c:v>
                </c:pt>
                <c:pt idx="277">
                  <c:v>-8.1673902390856923E-3</c:v>
                </c:pt>
                <c:pt idx="278">
                  <c:v>-9.427558885859999E-3</c:v>
                </c:pt>
                <c:pt idx="279">
                  <c:v>-1.0689083525090626E-2</c:v>
                </c:pt>
                <c:pt idx="280">
                  <c:v>-1.1952006526084635E-2</c:v>
                </c:pt>
                <c:pt idx="281">
                  <c:v>-1.3216318039170949E-2</c:v>
                </c:pt>
                <c:pt idx="282">
                  <c:v>-1.4481949719579224E-2</c:v>
                </c:pt>
                <c:pt idx="283">
                  <c:v>-1.5748768444558636E-2</c:v>
                </c:pt>
                <c:pt idx="284">
                  <c:v>-1.7016570042440116E-2</c:v>
                </c:pt>
                <c:pt idx="285">
                  <c:v>-1.8285073058040502E-2</c:v>
                </c:pt>
                <c:pt idx="286">
                  <c:v>-1.9553912584699906E-2</c:v>
                </c:pt>
                <c:pt idx="287">
                  <c:v>-2.0822634199622436E-2</c:v>
                </c:pt>
                <c:pt idx="288">
                  <c:v>-2.2090688045588336E-2</c:v>
                </c:pt>
                <c:pt idx="289">
                  <c:v>-2.3357423108736786E-2</c:v>
                </c:pt>
                <c:pt idx="290">
                  <c:v>-2.4622081748710833E-2</c:v>
                </c:pt>
                <c:pt idx="291">
                  <c:v>-2.5883794543718419E-2</c:v>
                </c:pt>
                <c:pt idx="292">
                  <c:v>-2.7141575519248007E-2</c:v>
                </c:pt>
                <c:pt idx="293">
                  <c:v>-2.839431783451607E-2</c:v>
                </c:pt>
                <c:pt idx="294">
                  <c:v>-2.964079000557579E-2</c:v>
                </c:pt>
                <c:pt idx="295">
                  <c:v>-3.0879632747789321E-2</c:v>
                </c:pt>
                <c:pt idx="296">
                  <c:v>-3.2109356522957377E-2</c:v>
                </c:pt>
                <c:pt idx="297">
                  <c:v>-3.3328339877699897E-2</c:v>
                </c:pt>
                <c:pt idx="298">
                  <c:v>-3.4534828659257333E-2</c:v>
                </c:pt>
                <c:pt idx="299">
                  <c:v>-3.5726936192754855E-2</c:v>
                </c:pt>
                <c:pt idx="300">
                  <c:v>-3.6902644499853532E-2</c:v>
                </c:pt>
                <c:pt idx="301">
                  <c:v>-3.8059806632433579E-2</c:v>
                </c:pt>
                <c:pt idx="302">
                  <c:v>-3.9196150186662893E-2</c:v>
                </c:pt>
                <c:pt idx="303">
                  <c:v>-4.0309282052112649E-2</c:v>
                </c:pt>
                <c:pt idx="304">
                  <c:v>-4.1396694437881409E-2</c:v>
                </c:pt>
                <c:pt idx="305">
                  <c:v>-4.2455772202874997E-2</c:v>
                </c:pt>
                <c:pt idx="306">
                  <c:v>-4.3483801500698055E-2</c:v>
                </c:pt>
                <c:pt idx="307">
                  <c:v>-4.4477979731421202E-2</c:v>
                </c:pt>
                <c:pt idx="308">
                  <c:v>-4.543542677286394E-2</c:v>
                </c:pt>
                <c:pt idx="309">
                  <c:v>-4.6353197443814359E-2</c:v>
                </c:pt>
                <c:pt idx="310">
                  <c:v>-4.7228295130793102E-2</c:v>
                </c:pt>
                <c:pt idx="311">
                  <c:v>-4.8057686489404505E-2</c:v>
                </c:pt>
                <c:pt idx="312">
                  <c:v>-4.8838317111520646E-2</c:v>
                </c:pt>
                <c:pt idx="313">
                  <c:v>-4.9567128030758578E-2</c:v>
                </c:pt>
                <c:pt idx="314">
                  <c:v>-5.0241072922071334E-2</c:v>
                </c:pt>
                <c:pt idx="315">
                  <c:v>-5.0857135836491846E-2</c:v>
                </c:pt>
                <c:pt idx="316">
                  <c:v>-5.1412349300517191E-2</c:v>
                </c:pt>
                <c:pt idx="317">
                  <c:v>-5.1903812600704674E-2</c:v>
                </c:pt>
                <c:pt idx="318">
                  <c:v>-5.2328710068987344E-2</c:v>
                </c:pt>
                <c:pt idx="319">
                  <c:v>-5.2684329182324768E-2</c:v>
                </c:pt>
                <c:pt idx="320">
                  <c:v>-5.2968078292391002E-2</c:v>
                </c:pt>
                <c:pt idx="321">
                  <c:v>-5.3177503806397852E-2</c:v>
                </c:pt>
                <c:pt idx="322">
                  <c:v>-5.3310306649087896E-2</c:v>
                </c:pt>
                <c:pt idx="323">
                  <c:v>-5.3364357848006305E-2</c:v>
                </c:pt>
                <c:pt idx="324">
                  <c:v>-5.3337713098789319E-2</c:v>
                </c:pt>
                <c:pt idx="325">
                  <c:v>-5.3228626184495642E-2</c:v>
                </c:pt>
                <c:pt idx="326">
                  <c:v>-5.3035561141574428E-2</c:v>
                </c:pt>
                <c:pt idx="327">
                  <c:v>-5.2757203085453702E-2</c:v>
                </c:pt>
                <c:pt idx="328">
                  <c:v>-5.2392467629276157E-2</c:v>
                </c:pt>
                <c:pt idx="329">
                  <c:v>-5.1940508850398109E-2</c:v>
                </c:pt>
                <c:pt idx="330">
                  <c:v>-5.1400725779793391E-2</c:v>
                </c:pt>
                <c:pt idx="331">
                  <c:v>-5.0772767409129227E-2</c:v>
                </c:pt>
                <c:pt idx="332">
                  <c:v>-5.0056536228937992E-2</c:v>
                </c:pt>
                <c:pt idx="333">
                  <c:v>-4.925219032792931E-2</c:v>
                </c:pt>
                <c:pt idx="334">
                  <c:v>-4.836014409874613E-2</c:v>
                </c:pt>
                <c:pt idx="335">
                  <c:v>-4.7381067608168265E-2</c:v>
                </c:pt>
                <c:pt idx="336">
                  <c:v>-4.6315884700773427E-2</c:v>
                </c:pt>
                <c:pt idx="337">
                  <c:v>-4.516576991347216E-2</c:v>
                </c:pt>
                <c:pt idx="338">
                  <c:v>-4.3932144284821291E-2</c:v>
                </c:pt>
                <c:pt idx="339">
                  <c:v>-4.2616670147325217E-2</c:v>
                </c:pt>
                <c:pt idx="340">
                  <c:v>-4.1221244993178183E-2</c:v>
                </c:pt>
                <c:pt idx="341">
                  <c:v>-3.9747994504574828E-2</c:v>
                </c:pt>
                <c:pt idx="342">
                  <c:v>-3.8199264838470741E-2</c:v>
                </c:pt>
                <c:pt idx="343">
                  <c:v>-3.6577614253360591E-2</c:v>
                </c:pt>
                <c:pt idx="344">
                  <c:v>-3.4885804161873438E-2</c:v>
                </c:pt>
                <c:pt idx="345">
                  <c:v>-3.312678968842795E-2</c:v>
                </c:pt>
                <c:pt idx="346">
                  <c:v>-3.1303709805840678E-2</c:v>
                </c:pt>
                <c:pt idx="347">
                  <c:v>-2.9419877118837583E-2</c:v>
                </c:pt>
                <c:pt idx="348">
                  <c:v>-2.7478767356241451E-2</c:v>
                </c:pt>
                <c:pt idx="349">
                  <c:v>-2.5484008627057134E-2</c:v>
                </c:pt>
                <c:pt idx="350">
                  <c:v>-2.3439370489341083E-2</c:v>
                </c:pt>
                <c:pt idx="351">
                  <c:v>-2.1348752874207781E-2</c:v>
                </c:pt>
                <c:pt idx="352">
                  <c:v>-1.9216174901240966E-2</c:v>
                </c:pt>
                <c:pt idx="353">
                  <c:v>-1.7045763615669913E-2</c:v>
                </c:pt>
                <c:pt idx="354">
                  <c:v>-1.4841742672078776E-2</c:v>
                </c:pt>
                <c:pt idx="355">
                  <c:v>-1.2608420984425227E-2</c:v>
                </c:pt>
                <c:pt idx="356">
                  <c:v>-1.0350181357383744E-2</c:v>
                </c:pt>
                <c:pt idx="357">
                  <c:v>-8.0714691100246053E-3</c:v>
                </c:pt>
                <c:pt idx="358">
                  <c:v>-5.7767806991100255E-3</c:v>
                </c:pt>
                <c:pt idx="359">
                  <c:v>-3.4706523463080927E-3</c:v>
                </c:pt>
                <c:pt idx="360">
                  <c:v>-1.1576486710663922E-3</c:v>
                </c:pt>
              </c:numCache>
            </c:numRef>
          </c:yVal>
          <c:smooth val="1"/>
          <c:extLst>
            <c:ext xmlns:c16="http://schemas.microsoft.com/office/drawing/2014/chart" uri="{C3380CC4-5D6E-409C-BE32-E72D297353CC}">
              <c16:uniqueId val="{00000005-F5B0-498C-9CD8-49B288C343AC}"/>
            </c:ext>
          </c:extLst>
        </c:ser>
        <c:dLbls>
          <c:showLegendKey val="0"/>
          <c:showVal val="0"/>
          <c:showCatName val="0"/>
          <c:showSerName val="0"/>
          <c:showPercent val="0"/>
          <c:showBubbleSize val="0"/>
        </c:dLbls>
        <c:axId val="1411122751"/>
        <c:axId val="1411136191"/>
      </c:scatterChart>
      <c:valAx>
        <c:axId val="141112275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1136191"/>
        <c:crosses val="autoZero"/>
        <c:crossBetween val="midCat"/>
      </c:valAx>
      <c:valAx>
        <c:axId val="14111361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1122751"/>
        <c:crosses val="autoZero"/>
        <c:crossBetween val="midCat"/>
      </c:valAx>
      <c:spPr>
        <a:noFill/>
        <a:ln>
          <a:noFill/>
        </a:ln>
        <a:effectLst/>
      </c:spPr>
    </c:plotArea>
    <c:legend>
      <c:legendPos val="r"/>
      <c:layout>
        <c:manualLayout>
          <c:xMode val="edge"/>
          <c:yMode val="edge"/>
          <c:x val="0.79777777777777781"/>
          <c:y val="0.24731299212598426"/>
          <c:w val="0.18555555555555553"/>
          <c:h val="0.547456984543598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Valve Lift Against Crank Angle</a:t>
            </a:r>
          </a:p>
        </c:rich>
      </c:tx>
      <c:layout>
        <c:manualLayout>
          <c:xMode val="edge"/>
          <c:yMode val="edge"/>
          <c:x val="0.30695759893892272"/>
          <c:y val="2.0920525219673625E-2"/>
        </c:manualLayout>
      </c:layout>
      <c:overlay val="0"/>
      <c:spPr>
        <a:noFill/>
        <a:ln w="25400">
          <a:noFill/>
        </a:ln>
      </c:spPr>
    </c:title>
    <c:autoTitleDeleted val="0"/>
    <c:plotArea>
      <c:layout>
        <c:manualLayout>
          <c:layoutTarget val="inner"/>
          <c:xMode val="edge"/>
          <c:yMode val="edge"/>
          <c:x val="5.1841746248294678E-2"/>
          <c:y val="0.1192468619246862"/>
          <c:w val="0.78035470668485674"/>
          <c:h val="0.77824267782426781"/>
        </c:manualLayout>
      </c:layout>
      <c:scatterChart>
        <c:scatterStyle val="smoothMarker"/>
        <c:varyColors val="0"/>
        <c:ser>
          <c:idx val="1"/>
          <c:order val="0"/>
          <c:tx>
            <c:v>Valve Lift (mm)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(Inlet)'!$C$3:$C$363</c:f>
              <c:numCache>
                <c:formatCode>0.00</c:formatCode>
                <c:ptCount val="361"/>
                <c:pt idx="0">
                  <c:v>6.8141432151595298E-7</c:v>
                </c:pt>
                <c:pt idx="1">
                  <c:v>8.1769718581914362E-7</c:v>
                </c:pt>
                <c:pt idx="2">
                  <c:v>9.8011648985171316E-7</c:v>
                </c:pt>
                <c:pt idx="3">
                  <c:v>1.1761397878220559E-6</c:v>
                </c:pt>
                <c:pt idx="4">
                  <c:v>1.400166414073876E-6</c:v>
                </c:pt>
                <c:pt idx="5">
                  <c:v>1.680199696888651E-6</c:v>
                </c:pt>
                <c:pt idx="6">
                  <c:v>1.9975707507453959E-6</c:v>
                </c:pt>
                <c:pt idx="7">
                  <c:v>2.3896173466860819E-6</c:v>
                </c:pt>
                <c:pt idx="8">
                  <c:v>2.8470050419502151E-6</c:v>
                </c:pt>
                <c:pt idx="9">
                  <c:v>3.3790682792982879E-6</c:v>
                </c:pt>
                <c:pt idx="10">
                  <c:v>4.0231448297722708E-6</c:v>
                </c:pt>
                <c:pt idx="11">
                  <c:v>4.7792346933721637E-6</c:v>
                </c:pt>
                <c:pt idx="12">
                  <c:v>5.6660067556189521E-6</c:v>
                </c:pt>
                <c:pt idx="13">
                  <c:v>6.7114643447941132E-6</c:v>
                </c:pt>
                <c:pt idx="14">
                  <c:v>7.9529452319396162E-6</c:v>
                </c:pt>
                <c:pt idx="15">
                  <c:v>9.4277871880974328E-6</c:v>
                </c:pt>
                <c:pt idx="16">
                  <c:v>1.1107986884986081E-5</c:v>
                </c:pt>
                <c:pt idx="17">
                  <c:v>1.306821986468951E-5</c:v>
                </c:pt>
                <c:pt idx="18">
                  <c:v>1.549517498241756E-5</c:v>
                </c:pt>
                <c:pt idx="19">
                  <c:v>1.8202163382960389E-5</c:v>
                </c:pt>
                <c:pt idx="20">
                  <c:v>2.1469218349132771E-5</c:v>
                </c:pt>
                <c:pt idx="21">
                  <c:v>2.5202995453329769E-5</c:v>
                </c:pt>
                <c:pt idx="22">
                  <c:v>2.959018355076125E-5</c:v>
                </c:pt>
                <c:pt idx="23">
                  <c:v>3.472412706903213E-5</c:v>
                </c:pt>
                <c:pt idx="24">
                  <c:v>4.0698170435747332E-5</c:v>
                </c:pt>
                <c:pt idx="25">
                  <c:v>4.7605658078511791E-5</c:v>
                </c:pt>
                <c:pt idx="26">
                  <c:v>5.5726623280140269E-5</c:v>
                </c:pt>
                <c:pt idx="27">
                  <c:v>6.5154410468237707E-5</c:v>
                </c:pt>
                <c:pt idx="28">
                  <c:v>7.5982364070409012E-5</c:v>
                </c:pt>
                <c:pt idx="29">
                  <c:v>8.8677206224678832E-5</c:v>
                </c:pt>
                <c:pt idx="30">
                  <c:v>1.0361231464146679E-4</c:v>
                </c:pt>
                <c:pt idx="31">
                  <c:v>1.204143116103533E-4</c:v>
                </c:pt>
                <c:pt idx="32">
                  <c:v>1.4001664140738759E-4</c:v>
                </c:pt>
                <c:pt idx="33">
                  <c:v>1.6241930403256959E-4</c:v>
                </c:pt>
                <c:pt idx="34">
                  <c:v>1.8855574376194859E-4</c:v>
                </c:pt>
                <c:pt idx="35">
                  <c:v>2.1842596059552471E-4</c:v>
                </c:pt>
                <c:pt idx="36">
                  <c:v>2.5296339880934691E-4</c:v>
                </c:pt>
                <c:pt idx="37">
                  <c:v>2.921680584034155E-4</c:v>
                </c:pt>
                <c:pt idx="38">
                  <c:v>3.3790682792982882E-4</c:v>
                </c:pt>
                <c:pt idx="39">
                  <c:v>3.9017970738858688E-4</c:v>
                </c:pt>
                <c:pt idx="40">
                  <c:v>4.499201410557389E-4</c:v>
                </c:pt>
                <c:pt idx="41">
                  <c:v>5.1806157320733414E-4</c:v>
                </c:pt>
                <c:pt idx="42">
                  <c:v>5.9553744811942193E-4</c:v>
                </c:pt>
                <c:pt idx="43">
                  <c:v>6.8514809862014992E-4</c:v>
                </c:pt>
                <c:pt idx="44">
                  <c:v>7.8689352470951834E-4</c:v>
                </c:pt>
                <c:pt idx="45">
                  <c:v>9.026406149396255E-4</c:v>
                </c:pt>
                <c:pt idx="46">
                  <c:v>1.0361231464146681E-3</c:v>
                </c:pt>
                <c:pt idx="47">
                  <c:v>1.1854742305825491E-3</c:v>
                </c:pt>
                <c:pt idx="48">
                  <c:v>1.353494200271414E-3</c:v>
                </c:pt>
                <c:pt idx="49">
                  <c:v>1.5495174982417561E-3</c:v>
                </c:pt>
                <c:pt idx="50">
                  <c:v>1.7642096817330839E-3</c:v>
                </c:pt>
                <c:pt idx="51">
                  <c:v>2.016239636266382E-3</c:v>
                </c:pt>
                <c:pt idx="52">
                  <c:v>2.2962729190811569E-3</c:v>
                </c:pt>
                <c:pt idx="53">
                  <c:v>2.6136439729379018E-3</c:v>
                </c:pt>
                <c:pt idx="54">
                  <c:v>2.9683527978366171E-3</c:v>
                </c:pt>
                <c:pt idx="55">
                  <c:v>3.3790682792982879E-3</c:v>
                </c:pt>
                <c:pt idx="56">
                  <c:v>3.8271215318019282E-3</c:v>
                </c:pt>
                <c:pt idx="57">
                  <c:v>4.3405158836290151E-3</c:v>
                </c:pt>
                <c:pt idx="58">
                  <c:v>4.9192513347795517E-3</c:v>
                </c:pt>
                <c:pt idx="59">
                  <c:v>5.5633278852535344E-3</c:v>
                </c:pt>
                <c:pt idx="60">
                  <c:v>6.2820799778114571E-3</c:v>
                </c:pt>
                <c:pt idx="61">
                  <c:v>7.0941764979743057E-3</c:v>
                </c:pt>
                <c:pt idx="62">
                  <c:v>7.9996174457420792E-3</c:v>
                </c:pt>
                <c:pt idx="63">
                  <c:v>9.0170717066357618E-3</c:v>
                </c:pt>
                <c:pt idx="64">
                  <c:v>1.017454260893683E-2</c:v>
                </c:pt>
                <c:pt idx="65">
                  <c:v>1.138802016780086E-2</c:v>
                </c:pt>
                <c:pt idx="66">
                  <c:v>1.2788186581874739E-2</c:v>
                </c:pt>
                <c:pt idx="67">
                  <c:v>1.437504185115846E-2</c:v>
                </c:pt>
                <c:pt idx="68">
                  <c:v>1.6148585975652038E-2</c:v>
                </c:pt>
                <c:pt idx="69">
                  <c:v>1.8015474527750541E-2</c:v>
                </c:pt>
                <c:pt idx="70">
                  <c:v>2.0162396362663822E-2</c:v>
                </c:pt>
                <c:pt idx="71">
                  <c:v>2.2589351480391869E-2</c:v>
                </c:pt>
                <c:pt idx="72">
                  <c:v>2.5202995453329768E-2</c:v>
                </c:pt>
                <c:pt idx="73">
                  <c:v>2.8096672709082449E-2</c:v>
                </c:pt>
                <c:pt idx="74">
                  <c:v>3.1270383247649899E-2</c:v>
                </c:pt>
                <c:pt idx="75">
                  <c:v>3.4817471496637047E-2</c:v>
                </c:pt>
                <c:pt idx="76">
                  <c:v>3.8737937456043911E-2</c:v>
                </c:pt>
                <c:pt idx="77">
                  <c:v>4.3031781125870458E-2</c:v>
                </c:pt>
                <c:pt idx="78">
                  <c:v>4.7724858912563277E-2</c:v>
                </c:pt>
                <c:pt idx="79">
                  <c:v>5.2902580967380861E-2</c:v>
                </c:pt>
                <c:pt idx="80">
                  <c:v>5.8582682731568157E-2</c:v>
                </c:pt>
                <c:pt idx="81">
                  <c:v>6.4806982508692171E-2</c:v>
                </c:pt>
                <c:pt idx="82">
                  <c:v>7.1619912246292841E-2</c:v>
                </c:pt>
                <c:pt idx="83">
                  <c:v>7.9068890913593468E-2</c:v>
                </c:pt>
                <c:pt idx="84">
                  <c:v>8.7204137812645494E-2</c:v>
                </c:pt>
                <c:pt idx="85">
                  <c:v>9.6079419333749375E-2</c:v>
                </c:pt>
                <c:pt idx="86">
                  <c:v>0.1057499020336196</c:v>
                </c:pt>
                <c:pt idx="87">
                  <c:v>0.116276353134627</c:v>
                </c:pt>
                <c:pt idx="88">
                  <c:v>0.1277213134032669</c:v>
                </c:pt>
                <c:pt idx="89">
                  <c:v>0.1401501239388627</c:v>
                </c:pt>
                <c:pt idx="90">
                  <c:v>0.15363279306211811</c:v>
                </c:pt>
                <c:pt idx="91">
                  <c:v>0.16824212942656491</c:v>
                </c:pt>
                <c:pt idx="92">
                  <c:v>0.18405374201856309</c:v>
                </c:pt>
                <c:pt idx="93">
                  <c:v>0.201147907045853</c:v>
                </c:pt>
                <c:pt idx="94">
                  <c:v>0.219606767604727</c:v>
                </c:pt>
                <c:pt idx="95">
                  <c:v>0.23951620056858139</c:v>
                </c:pt>
                <c:pt idx="96">
                  <c:v>0.26096675003219322</c:v>
                </c:pt>
                <c:pt idx="97">
                  <c:v>0.28404989353461513</c:v>
                </c:pt>
                <c:pt idx="98">
                  <c:v>0.30886177583628027</c:v>
                </c:pt>
                <c:pt idx="99">
                  <c:v>0.33550134203044979</c:v>
                </c:pt>
                <c:pt idx="100">
                  <c:v>0.36406847065466108</c:v>
                </c:pt>
                <c:pt idx="101">
                  <c:v>0.39466864091210763</c:v>
                </c:pt>
                <c:pt idx="102">
                  <c:v>0.42740639856170692</c:v>
                </c:pt>
                <c:pt idx="103">
                  <c:v>0.4623909565837569</c:v>
                </c:pt>
                <c:pt idx="104">
                  <c:v>0.4997333948471071</c:v>
                </c:pt>
                <c:pt idx="105">
                  <c:v>0.53954385977633168</c:v>
                </c:pt>
                <c:pt idx="106">
                  <c:v>0.58193529812883227</c:v>
                </c:pt>
                <c:pt idx="107">
                  <c:v>0.6270225235505632</c:v>
                </c:pt>
                <c:pt idx="108">
                  <c:v>0.6749175493546502</c:v>
                </c:pt>
                <c:pt idx="109">
                  <c:v>0.72573612263132359</c:v>
                </c:pt>
                <c:pt idx="110">
                  <c:v>0.77959025669370907</c:v>
                </c:pt>
                <c:pt idx="111">
                  <c:v>0.83659196485493259</c:v>
                </c:pt>
                <c:pt idx="112">
                  <c:v>0.89685232698384409</c:v>
                </c:pt>
                <c:pt idx="113">
                  <c:v>0.96047682228363707</c:v>
                </c:pt>
                <c:pt idx="114">
                  <c:v>1.027582131288818</c:v>
                </c:pt>
                <c:pt idx="115">
                  <c:v>1.098253197428507</c:v>
                </c:pt>
                <c:pt idx="116">
                  <c:v>1.1725926995730691</c:v>
                </c:pt>
                <c:pt idx="117">
                  <c:v>1.25070331659287</c:v>
                </c:pt>
                <c:pt idx="118">
                  <c:v>1.332669058472755</c:v>
                </c:pt>
                <c:pt idx="119">
                  <c:v>1.418555266312046</c:v>
                </c:pt>
                <c:pt idx="120">
                  <c:v>1.5084552845383501</c:v>
                </c:pt>
                <c:pt idx="121">
                  <c:v>1.6024344542509881</c:v>
                </c:pt>
                <c:pt idx="122">
                  <c:v>1.700530113221004</c:v>
                </c:pt>
                <c:pt idx="123">
                  <c:v>1.802816936990481</c:v>
                </c:pt>
                <c:pt idx="124">
                  <c:v>1.9093042600021799</c:v>
                </c:pt>
                <c:pt idx="125">
                  <c:v>2.0200480889126622</c:v>
                </c:pt>
                <c:pt idx="126">
                  <c:v>2.1350390892791702</c:v>
                </c:pt>
                <c:pt idx="127">
                  <c:v>2.2542959299872218</c:v>
                </c:pt>
                <c:pt idx="128">
                  <c:v>2.3777999421512979</c:v>
                </c:pt>
                <c:pt idx="129">
                  <c:v>2.5055324568858781</c:v>
                </c:pt>
                <c:pt idx="130">
                  <c:v>2.6374561364199178</c:v>
                </c:pt>
                <c:pt idx="131">
                  <c:v>2.773505639654096</c:v>
                </c:pt>
                <c:pt idx="132">
                  <c:v>2.91362495993185</c:v>
                </c:pt>
                <c:pt idx="133">
                  <c:v>3.0577207528255719</c:v>
                </c:pt>
                <c:pt idx="134">
                  <c:v>3.2056903394648999</c:v>
                </c:pt>
                <c:pt idx="135">
                  <c:v>3.3574123720939451</c:v>
                </c:pt>
                <c:pt idx="136">
                  <c:v>3.5127655029568219</c:v>
                </c:pt>
                <c:pt idx="137">
                  <c:v>3.67157237764108</c:v>
                </c:pt>
                <c:pt idx="138">
                  <c:v>3.8336743106197941</c:v>
                </c:pt>
                <c:pt idx="139">
                  <c:v>3.9988752785949901</c:v>
                </c:pt>
                <c:pt idx="140">
                  <c:v>4.1669792582686993</c:v>
                </c:pt>
                <c:pt idx="141">
                  <c:v>4.3377435541291494</c:v>
                </c:pt>
                <c:pt idx="142">
                  <c:v>4.5109348051073273</c:v>
                </c:pt>
                <c:pt idx="143">
                  <c:v>4.6862823123631792</c:v>
                </c:pt>
                <c:pt idx="144">
                  <c:v>4.8635247114994096</c:v>
                </c:pt>
                <c:pt idx="145">
                  <c:v>5.042353965904927</c:v>
                </c:pt>
                <c:pt idx="146">
                  <c:v>5.2224620389686294</c:v>
                </c:pt>
                <c:pt idx="147">
                  <c:v>5.4035222251939024</c:v>
                </c:pt>
                <c:pt idx="148">
                  <c:v>5.5851984846413689</c:v>
                </c:pt>
                <c:pt idx="149">
                  <c:v>5.7671267740433674</c:v>
                </c:pt>
                <c:pt idx="150">
                  <c:v>5.9489617190177606</c:v>
                </c:pt>
                <c:pt idx="151">
                  <c:v>6.1303019385258501</c:v>
                </c:pt>
                <c:pt idx="152">
                  <c:v>6.3107833892999716</c:v>
                </c:pt>
                <c:pt idx="153">
                  <c:v>6.4899860214159064</c:v>
                </c:pt>
                <c:pt idx="154">
                  <c:v>6.6675271227204744</c:v>
                </c:pt>
                <c:pt idx="155">
                  <c:v>6.8429773088466934</c:v>
                </c:pt>
                <c:pt idx="156">
                  <c:v>7.0159351987558578</c:v>
                </c:pt>
                <c:pt idx="157">
                  <c:v>7.1859714080809889</c:v>
                </c:pt>
                <c:pt idx="158">
                  <c:v>7.3526845557833864</c:v>
                </c:pt>
                <c:pt idx="159">
                  <c:v>7.5156359230533027</c:v>
                </c:pt>
                <c:pt idx="160">
                  <c:v>7.6744147944092802</c:v>
                </c:pt>
                <c:pt idx="161">
                  <c:v>7.8286104543698549</c:v>
                </c:pt>
                <c:pt idx="162">
                  <c:v>7.9778215218963284</c:v>
                </c:pt>
                <c:pt idx="163">
                  <c:v>8.1216372815072368</c:v>
                </c:pt>
                <c:pt idx="164">
                  <c:v>8.2596656866066382</c:v>
                </c:pt>
                <c:pt idx="165">
                  <c:v>8.3915333594841179</c:v>
                </c:pt>
                <c:pt idx="166">
                  <c:v>8.5168762568720116</c:v>
                </c:pt>
                <c:pt idx="167">
                  <c:v>8.63533033550266</c:v>
                </c:pt>
                <c:pt idx="168">
                  <c:v>8.7465595554366899</c:v>
                </c:pt>
                <c:pt idx="169">
                  <c:v>8.8502465456202408</c:v>
                </c:pt>
                <c:pt idx="170">
                  <c:v>8.9461019383277396</c:v>
                </c:pt>
                <c:pt idx="171">
                  <c:v>9.0338270313908442</c:v>
                </c:pt>
                <c:pt idx="172">
                  <c:v>9.1131697948550325</c:v>
                </c:pt>
                <c:pt idx="173">
                  <c:v>9.1838968676512849</c:v>
                </c:pt>
                <c:pt idx="174">
                  <c:v>9.2458028920388706</c:v>
                </c:pt>
                <c:pt idx="175">
                  <c:v>9.298691844719821</c:v>
                </c:pt>
                <c:pt idx="176">
                  <c:v>9.3423770368389256</c:v>
                </c:pt>
                <c:pt idx="177">
                  <c:v>9.3768211306251441</c:v>
                </c:pt>
                <c:pt idx="178">
                  <c:v>9.4018374372232643</c:v>
                </c:pt>
                <c:pt idx="179">
                  <c:v>9.4173326122056817</c:v>
                </c:pt>
                <c:pt idx="180">
                  <c:v>9.4234000000000009</c:v>
                </c:pt>
                <c:pt idx="181">
                  <c:v>9.4198529117510148</c:v>
                </c:pt>
                <c:pt idx="182">
                  <c:v>9.4066913474587199</c:v>
                </c:pt>
                <c:pt idx="183">
                  <c:v>9.3841953404059328</c:v>
                </c:pt>
                <c:pt idx="184">
                  <c:v>9.3521782017374431</c:v>
                </c:pt>
                <c:pt idx="185">
                  <c:v>9.3107986169801791</c:v>
                </c:pt>
                <c:pt idx="186">
                  <c:v>9.2602432749893513</c:v>
                </c:pt>
                <c:pt idx="187">
                  <c:v>9.2006335235208478</c:v>
                </c:pt>
                <c:pt idx="188">
                  <c:v>9.1321560514298739</c:v>
                </c:pt>
                <c:pt idx="189">
                  <c:v>9.0549975475716433</c:v>
                </c:pt>
                <c:pt idx="190">
                  <c:v>8.9694007074579272</c:v>
                </c:pt>
                <c:pt idx="191">
                  <c:v>8.8756082266004981</c:v>
                </c:pt>
                <c:pt idx="192">
                  <c:v>8.7739001382821709</c:v>
                </c:pt>
                <c:pt idx="193">
                  <c:v>8.664575144671284</c:v>
                </c:pt>
                <c:pt idx="194">
                  <c:v>8.5479412823789289</c:v>
                </c:pt>
                <c:pt idx="195">
                  <c:v>8.424334591344488</c:v>
                </c:pt>
                <c:pt idx="196">
                  <c:v>8.2941097803928567</c:v>
                </c:pt>
                <c:pt idx="197">
                  <c:v>8.157621558348934</c:v>
                </c:pt>
                <c:pt idx="198">
                  <c:v>8.0152526373659043</c:v>
                </c:pt>
                <c:pt idx="199">
                  <c:v>7.8673950640397026</c:v>
                </c:pt>
                <c:pt idx="200">
                  <c:v>7.7144408849662716</c:v>
                </c:pt>
                <c:pt idx="201">
                  <c:v>7.5567914811843133</c:v>
                </c:pt>
                <c:pt idx="202">
                  <c:v>7.394876237060811</c:v>
                </c:pt>
                <c:pt idx="203">
                  <c:v>7.2290871991917038</c:v>
                </c:pt>
                <c:pt idx="204">
                  <c:v>7.0598630863867351</c:v>
                </c:pt>
                <c:pt idx="205">
                  <c:v>6.8876146141273669</c:v>
                </c:pt>
                <c:pt idx="206">
                  <c:v>6.7127618323378213</c:v>
                </c:pt>
                <c:pt idx="207">
                  <c:v>6.5357247909423206</c:v>
                </c:pt>
                <c:pt idx="208">
                  <c:v>6.356904870979565</c:v>
                </c:pt>
                <c:pt idx="209">
                  <c:v>6.1767221223737794</c:v>
                </c:pt>
                <c:pt idx="210">
                  <c:v>5.9955592572781402</c:v>
                </c:pt>
                <c:pt idx="211">
                  <c:v>5.8138176567313504</c:v>
                </c:pt>
                <c:pt idx="212">
                  <c:v>5.63187069844383</c:v>
                </c:pt>
                <c:pt idx="213">
                  <c:v>5.4501010945687609</c:v>
                </c:pt>
                <c:pt idx="214">
                  <c:v>5.2688448850455174</c:v>
                </c:pt>
                <c:pt idx="215">
                  <c:v>5.0884567786989976</c:v>
                </c:pt>
                <c:pt idx="216">
                  <c:v>4.9092728154685856</c:v>
                </c:pt>
                <c:pt idx="217">
                  <c:v>4.7316010319653703</c:v>
                </c:pt>
                <c:pt idx="218">
                  <c:v>4.555740130357691</c:v>
                </c:pt>
                <c:pt idx="219">
                  <c:v>4.3819701439283634</c:v>
                </c:pt>
                <c:pt idx="220">
                  <c:v>4.2105524370746794</c:v>
                </c:pt>
                <c:pt idx="221">
                  <c:v>4.041748374193932</c:v>
                </c:pt>
                <c:pt idx="222">
                  <c:v>3.8757819819123749</c:v>
                </c:pt>
                <c:pt idx="223">
                  <c:v>3.7128679524134989</c:v>
                </c:pt>
                <c:pt idx="224">
                  <c:v>3.5531929745525148</c:v>
                </c:pt>
                <c:pt idx="225">
                  <c:v>3.3969437371846309</c:v>
                </c:pt>
                <c:pt idx="226">
                  <c:v>3.2442695913940152</c:v>
                </c:pt>
                <c:pt idx="227">
                  <c:v>3.0953292227075968</c:v>
                </c:pt>
                <c:pt idx="228">
                  <c:v>2.9502253099957412</c:v>
                </c:pt>
                <c:pt idx="229">
                  <c:v>2.8090792010143342</c:v>
                </c:pt>
                <c:pt idx="230">
                  <c:v>2.6719749057482201</c:v>
                </c:pt>
                <c:pt idx="231">
                  <c:v>2.538996434182244</c:v>
                </c:pt>
                <c:pt idx="232">
                  <c:v>2.4101811240874471</c:v>
                </c:pt>
                <c:pt idx="233">
                  <c:v>2.2855849821203931</c:v>
                </c:pt>
                <c:pt idx="234">
                  <c:v>2.165236011609363</c:v>
                </c:pt>
                <c:pt idx="235">
                  <c:v>2.0491528814398778</c:v>
                </c:pt>
                <c:pt idx="236">
                  <c:v>1.9373169227264171</c:v>
                </c:pt>
                <c:pt idx="237">
                  <c:v>1.829737469911741</c:v>
                </c:pt>
                <c:pt idx="238">
                  <c:v>1.726377185224808</c:v>
                </c:pt>
                <c:pt idx="239">
                  <c:v>1.627208065337336</c:v>
                </c:pt>
                <c:pt idx="240">
                  <c:v>1.532183438035521</c:v>
                </c:pt>
                <c:pt idx="241">
                  <c:v>1.441247296662804</c:v>
                </c:pt>
                <c:pt idx="242">
                  <c:v>1.354334300119858</c:v>
                </c:pt>
                <c:pt idx="243">
                  <c:v>1.271369772864601</c:v>
                </c:pt>
                <c:pt idx="244">
                  <c:v>1.1922790393549481</c:v>
                </c:pt>
                <c:pt idx="245">
                  <c:v>1.1169780896060539</c:v>
                </c:pt>
                <c:pt idx="246">
                  <c:v>1.045373579190316</c:v>
                </c:pt>
                <c:pt idx="247">
                  <c:v>0.97736282923736795</c:v>
                </c:pt>
                <c:pt idx="248">
                  <c:v>0.9128552956524324</c:v>
                </c:pt>
                <c:pt idx="249">
                  <c:v>0.85174083201093587</c:v>
                </c:pt>
                <c:pt idx="250">
                  <c:v>0.79391395910968476</c:v>
                </c:pt>
                <c:pt idx="251">
                  <c:v>0.73926266363555337</c:v>
                </c:pt>
                <c:pt idx="252">
                  <c:v>0.68767586571969141</c:v>
                </c:pt>
                <c:pt idx="253">
                  <c:v>0.6390406186046973</c:v>
                </c:pt>
                <c:pt idx="254">
                  <c:v>0.59324397553316899</c:v>
                </c:pt>
                <c:pt idx="255">
                  <c:v>0.55017205630342847</c:v>
                </c:pt>
                <c:pt idx="256">
                  <c:v>0.50971004726952152</c:v>
                </c:pt>
                <c:pt idx="257">
                  <c:v>0.47174500167404632</c:v>
                </c:pt>
                <c:pt idx="258">
                  <c:v>0.43616583964815309</c:v>
                </c:pt>
                <c:pt idx="259">
                  <c:v>0.40286148132299199</c:v>
                </c:pt>
                <c:pt idx="260">
                  <c:v>0.37172271371826499</c:v>
                </c:pt>
                <c:pt idx="261">
                  <c:v>0.34264405763077871</c:v>
                </c:pt>
                <c:pt idx="262">
                  <c:v>0.31552003385733962</c:v>
                </c:pt>
                <c:pt idx="263">
                  <c:v>0.29024889697185818</c:v>
                </c:pt>
                <c:pt idx="264">
                  <c:v>0.26673076843679733</c:v>
                </c:pt>
                <c:pt idx="265">
                  <c:v>0.24487043693599991</c:v>
                </c:pt>
                <c:pt idx="266">
                  <c:v>0.22457455804186111</c:v>
                </c:pt>
                <c:pt idx="267">
                  <c:v>0.20575165421532801</c:v>
                </c:pt>
                <c:pt idx="268">
                  <c:v>0.1885557437619487</c:v>
                </c:pt>
                <c:pt idx="269">
                  <c:v>0.1717537467930621</c:v>
                </c:pt>
                <c:pt idx="270">
                  <c:v>0.15681863837627411</c:v>
                </c:pt>
                <c:pt idx="271">
                  <c:v>0.1437504185115846</c:v>
                </c:pt>
                <c:pt idx="272">
                  <c:v>0.13068219864689509</c:v>
                </c:pt>
                <c:pt idx="273">
                  <c:v>0.1194808673343041</c:v>
                </c:pt>
                <c:pt idx="274">
                  <c:v>0.1082795360217131</c:v>
                </c:pt>
                <c:pt idx="275">
                  <c:v>9.8945093261220571E-2</c:v>
                </c:pt>
                <c:pt idx="276">
                  <c:v>8.9423961645518205E-2</c:v>
                </c:pt>
                <c:pt idx="277">
                  <c:v>8.1116307588679895E-2</c:v>
                </c:pt>
                <c:pt idx="278">
                  <c:v>7.3462064525076032E-2</c:v>
                </c:pt>
                <c:pt idx="279">
                  <c:v>6.6461232454706656E-2</c:v>
                </c:pt>
                <c:pt idx="280">
                  <c:v>6.0113811377571748E-2</c:v>
                </c:pt>
                <c:pt idx="281">
                  <c:v>5.4326456866066387E-2</c:v>
                </c:pt>
                <c:pt idx="282">
                  <c:v>4.9005824492585663E-2</c:v>
                </c:pt>
                <c:pt idx="283">
                  <c:v>4.4151914257129561E-2</c:v>
                </c:pt>
                <c:pt idx="284">
                  <c:v>3.9764726159698081E-2</c:v>
                </c:pt>
                <c:pt idx="285">
                  <c:v>3.5750915772686298E-2</c:v>
                </c:pt>
                <c:pt idx="286">
                  <c:v>3.2203827523699151E-2</c:v>
                </c:pt>
                <c:pt idx="287">
                  <c:v>2.8843428129921848E-2</c:v>
                </c:pt>
                <c:pt idx="288">
                  <c:v>2.5856406446564249E-2</c:v>
                </c:pt>
                <c:pt idx="289">
                  <c:v>2.324276247362634E-2</c:v>
                </c:pt>
                <c:pt idx="290">
                  <c:v>2.0815807355898289E-2</c:v>
                </c:pt>
                <c:pt idx="291">
                  <c:v>1.8575541093380089E-2</c:v>
                </c:pt>
                <c:pt idx="292">
                  <c:v>1.6615308113676661E-2</c:v>
                </c:pt>
                <c:pt idx="293">
                  <c:v>1.484176398918309E-2</c:v>
                </c:pt>
                <c:pt idx="294">
                  <c:v>1.3161564292294431E-2</c:v>
                </c:pt>
                <c:pt idx="295">
                  <c:v>1.176139787822056E-2</c:v>
                </c:pt>
                <c:pt idx="296">
                  <c:v>1.0454575891751611E-2</c:v>
                </c:pt>
                <c:pt idx="297">
                  <c:v>9.2971049894505376E-3</c:v>
                </c:pt>
                <c:pt idx="298">
                  <c:v>8.2516474002753762E-3</c:v>
                </c:pt>
                <c:pt idx="299">
                  <c:v>7.3182031242261256E-3</c:v>
                </c:pt>
                <c:pt idx="300">
                  <c:v>6.4874377185422921E-3</c:v>
                </c:pt>
                <c:pt idx="301">
                  <c:v>5.7406822977028923E-3</c:v>
                </c:pt>
                <c:pt idx="302">
                  <c:v>5.0779368617079237E-3</c:v>
                </c:pt>
                <c:pt idx="303">
                  <c:v>4.480532525036403E-3</c:v>
                </c:pt>
                <c:pt idx="304">
                  <c:v>3.9578037304488231E-3</c:v>
                </c:pt>
                <c:pt idx="305">
                  <c:v>3.491081592424197E-3</c:v>
                </c:pt>
                <c:pt idx="306">
                  <c:v>3.071031668202035E-3</c:v>
                </c:pt>
                <c:pt idx="307">
                  <c:v>8.1302996443889742E-12</c:v>
                </c:pt>
                <c:pt idx="308">
                  <c:v>1.0267887036541761E-11</c:v>
                </c:pt>
                <c:pt idx="309">
                  <c:v>1.3068219864689509E-11</c:v>
                </c:pt>
                <c:pt idx="310">
                  <c:v>1.652196368607174E-11</c:v>
                </c:pt>
                <c:pt idx="311">
                  <c:v>2.0815807355898289E-11</c:v>
                </c:pt>
                <c:pt idx="312">
                  <c:v>2.6323128584588871E-11</c:v>
                </c:pt>
                <c:pt idx="313">
                  <c:v>3.3137271799748398E-11</c:v>
                </c:pt>
                <c:pt idx="314">
                  <c:v>4.1818303567006428E-11</c:v>
                </c:pt>
                <c:pt idx="315">
                  <c:v>5.2552912741572818E-11</c:v>
                </c:pt>
                <c:pt idx="316">
                  <c:v>6.608785474428696E-11</c:v>
                </c:pt>
                <c:pt idx="317">
                  <c:v>8.2983196140778389E-11</c:v>
                </c:pt>
                <c:pt idx="318">
                  <c:v>1.036123146414668E-10</c:v>
                </c:pt>
                <c:pt idx="319">
                  <c:v>1.306821986468951E-10</c:v>
                </c:pt>
                <c:pt idx="320">
                  <c:v>1.6335274830861891E-10</c:v>
                </c:pt>
                <c:pt idx="321">
                  <c:v>2.0442429645478589E-10</c:v>
                </c:pt>
                <c:pt idx="322">
                  <c:v>2.5483028736144541E-10</c:v>
                </c:pt>
                <c:pt idx="323">
                  <c:v>3.1830449813279452E-10</c:v>
                </c:pt>
                <c:pt idx="324">
                  <c:v>3.9671381732093149E-10</c:v>
                </c:pt>
                <c:pt idx="325">
                  <c:v>4.9472546630610296E-10</c:v>
                </c:pt>
                <c:pt idx="326">
                  <c:v>6.1513977791645628E-10</c:v>
                </c:pt>
                <c:pt idx="327">
                  <c:v>7.6449086208433624E-10</c:v>
                </c:pt>
                <c:pt idx="328">
                  <c:v>9.5211316157023566E-10</c:v>
                </c:pt>
                <c:pt idx="329">
                  <c:v>1.1761397878220559E-9</c:v>
                </c:pt>
                <c:pt idx="330">
                  <c:v>1.456173070636831E-9</c:v>
                </c:pt>
                <c:pt idx="331">
                  <c:v>1.810881895535546E-9</c:v>
                </c:pt>
                <c:pt idx="332">
                  <c:v>2.230931819757709E-9</c:v>
                </c:pt>
                <c:pt idx="333">
                  <c:v>2.7629950571057819E-9</c:v>
                </c:pt>
                <c:pt idx="334">
                  <c:v>3.4070716075797649E-9</c:v>
                </c:pt>
                <c:pt idx="335">
                  <c:v>4.2004992422216277E-9</c:v>
                </c:pt>
                <c:pt idx="336">
                  <c:v>5.1712812893128496E-9</c:v>
                </c:pt>
                <c:pt idx="337">
                  <c:v>6.3660899626558901E-9</c:v>
                </c:pt>
                <c:pt idx="338">
                  <c:v>7.8222630332927209E-9</c:v>
                </c:pt>
                <c:pt idx="339">
                  <c:v>9.614476043307283E-9</c:v>
                </c:pt>
                <c:pt idx="340">
                  <c:v>1.1761397878220561E-8</c:v>
                </c:pt>
                <c:pt idx="341">
                  <c:v>1.446838627876339E-8</c:v>
                </c:pt>
                <c:pt idx="342">
                  <c:v>1.7642096817330841E-8</c:v>
                </c:pt>
                <c:pt idx="343">
                  <c:v>2.1655907204342611E-8</c:v>
                </c:pt>
                <c:pt idx="344">
                  <c:v>2.6416473012193799E-8</c:v>
                </c:pt>
                <c:pt idx="345">
                  <c:v>3.2297171951304072E-8</c:v>
                </c:pt>
                <c:pt idx="346">
                  <c:v>3.9298004021673462E-8</c:v>
                </c:pt>
                <c:pt idx="347">
                  <c:v>4.7885691361326567E-8</c:v>
                </c:pt>
                <c:pt idx="348">
                  <c:v>5.8246922825473253E-8</c:v>
                </c:pt>
                <c:pt idx="349">
                  <c:v>7.0848420552138124E-8</c:v>
                </c:pt>
                <c:pt idx="350">
                  <c:v>8.6063562251740927E-8</c:v>
                </c:pt>
                <c:pt idx="351">
                  <c:v>1.045457589175161E-7</c:v>
                </c:pt>
                <c:pt idx="352">
                  <c:v>1.2694842154269811E-7</c:v>
                </c:pt>
                <c:pt idx="353">
                  <c:v>1.5308486127207709E-7</c:v>
                </c:pt>
                <c:pt idx="354">
                  <c:v>1.848219666577517E-7</c:v>
                </c:pt>
                <c:pt idx="355">
                  <c:v>2.2402662625182019E-7</c:v>
                </c:pt>
                <c:pt idx="356">
                  <c:v>2.6976539577823347E-7</c:v>
                </c:pt>
                <c:pt idx="357">
                  <c:v>3.2577205234118849E-7</c:v>
                </c:pt>
                <c:pt idx="358">
                  <c:v>3.9204659594068531E-7</c:v>
                </c:pt>
                <c:pt idx="359">
                  <c:v>4.7232280368092077E-7</c:v>
                </c:pt>
                <c:pt idx="360">
                  <c:v>5.6753411983794446E-7</c:v>
                </c:pt>
              </c:numCache>
            </c:numRef>
          </c:yVal>
          <c:smooth val="1"/>
          <c:extLst>
            <c:ext xmlns:c16="http://schemas.microsoft.com/office/drawing/2014/chart" uri="{C3380CC4-5D6E-409C-BE32-E72D297353CC}">
              <c16:uniqueId val="{00000000-2E3A-914B-AD95-4929877A10AE}"/>
            </c:ext>
          </c:extLst>
        </c:ser>
        <c:dLbls>
          <c:showLegendKey val="0"/>
          <c:showVal val="0"/>
          <c:showCatName val="0"/>
          <c:showSerName val="0"/>
          <c:showPercent val="0"/>
          <c:showBubbleSize val="0"/>
        </c:dLbls>
        <c:axId val="30840287"/>
        <c:axId val="1"/>
      </c:scatterChart>
      <c:valAx>
        <c:axId val="3084028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6698494316324343"/>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Valve Lift (mm)</a:t>
                </a:r>
              </a:p>
            </c:rich>
          </c:tx>
          <c:layout>
            <c:manualLayout>
              <c:xMode val="edge"/>
              <c:yMode val="edge"/>
              <c:x val="1.2278397362251427E-2"/>
              <c:y val="0.43096221328312218"/>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840287"/>
        <c:crosses val="autoZero"/>
        <c:crossBetween val="midCat"/>
      </c:valAx>
      <c:spPr>
        <a:solidFill>
          <a:srgbClr val="C0C0C0"/>
        </a:solidFill>
        <a:ln w="12700">
          <a:solidFill>
            <a:srgbClr val="808080"/>
          </a:solidFill>
          <a:prstDash val="solid"/>
        </a:ln>
      </c:spPr>
    </c:plotArea>
    <c:legend>
      <c:legendPos val="r"/>
      <c:layout>
        <c:manualLayout>
          <c:xMode val="edge"/>
          <c:yMode val="edge"/>
          <c:x val="0.85481481481481481"/>
          <c:y val="0.50904977375565608"/>
          <c:w val="0.14518518518518519"/>
          <c:h val="3.1674208144796379E-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Valve Lift Against Crank Angle</a:t>
            </a:r>
          </a:p>
        </c:rich>
      </c:tx>
      <c:layout>
        <c:manualLayout>
          <c:xMode val="edge"/>
          <c:yMode val="edge"/>
          <c:x val="0.30695759893892272"/>
          <c:y val="2.0920525219673625E-2"/>
        </c:manualLayout>
      </c:layout>
      <c:overlay val="0"/>
      <c:spPr>
        <a:noFill/>
        <a:ln w="25400">
          <a:noFill/>
        </a:ln>
      </c:spPr>
    </c:title>
    <c:autoTitleDeleted val="0"/>
    <c:plotArea>
      <c:layout>
        <c:manualLayout>
          <c:layoutTarget val="inner"/>
          <c:xMode val="edge"/>
          <c:yMode val="edge"/>
          <c:x val="5.1841746248294678E-2"/>
          <c:y val="0.1192468619246862"/>
          <c:w val="0.78035470668485674"/>
          <c:h val="0.77824267782426781"/>
        </c:manualLayout>
      </c:layout>
      <c:scatterChart>
        <c:scatterStyle val="smoothMarker"/>
        <c:varyColors val="0"/>
        <c:ser>
          <c:idx val="1"/>
          <c:order val="0"/>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(Exh)'!$C$3:$C$363</c:f>
              <c:numCache>
                <c:formatCode>0.00</c:formatCode>
                <c:ptCount val="361"/>
                <c:pt idx="0">
                  <c:v>6.0444662367636419E-7</c:v>
                </c:pt>
                <c:pt idx="1">
                  <c:v>7.2533594841163708E-7</c:v>
                </c:pt>
                <c:pt idx="2">
                  <c:v>8.694095272057293E-7</c:v>
                </c:pt>
                <c:pt idx="3">
                  <c:v>1.0432914326468749E-6</c:v>
                </c:pt>
                <c:pt idx="4">
                  <c:v>1.242013610293899E-6</c:v>
                </c:pt>
                <c:pt idx="5">
                  <c:v>1.490416332352679E-6</c:v>
                </c:pt>
                <c:pt idx="6">
                  <c:v>1.771939417352629E-6</c:v>
                </c:pt>
                <c:pt idx="7">
                  <c:v>2.1197032282349208E-6</c:v>
                </c:pt>
                <c:pt idx="8">
                  <c:v>2.5254276742642609E-6</c:v>
                </c:pt>
                <c:pt idx="9">
                  <c:v>2.997392846175944E-6</c:v>
                </c:pt>
                <c:pt idx="10">
                  <c:v>3.5687191069111371E-6</c:v>
                </c:pt>
                <c:pt idx="11">
                  <c:v>4.2394064564698434E-6</c:v>
                </c:pt>
                <c:pt idx="12">
                  <c:v>5.0260150763226457E-6</c:v>
                </c:pt>
                <c:pt idx="13">
                  <c:v>5.9533852386754229E-6</c:v>
                </c:pt>
                <c:pt idx="14">
                  <c:v>7.0546373064693467E-6</c:v>
                </c:pt>
                <c:pt idx="15">
                  <c:v>8.3628916426455873E-6</c:v>
                </c:pt>
                <c:pt idx="16">
                  <c:v>9.8533079749982653E-6</c:v>
                </c:pt>
                <c:pt idx="17">
                  <c:v>1.159212702940973E-5</c:v>
                </c:pt>
                <c:pt idx="18">
                  <c:v>1.374495062058582E-5</c:v>
                </c:pt>
                <c:pt idx="19">
                  <c:v>1.6146176933820691E-5</c:v>
                </c:pt>
                <c:pt idx="20">
                  <c:v>1.904420869117312E-5</c:v>
                </c:pt>
                <c:pt idx="21">
                  <c:v>2.2356244985290179E-5</c:v>
                </c:pt>
                <c:pt idx="22">
                  <c:v>2.624788763087773E-5</c:v>
                </c:pt>
                <c:pt idx="23">
                  <c:v>3.08019375352887E-5</c:v>
                </c:pt>
                <c:pt idx="24">
                  <c:v>3.6101195605875998E-5</c:v>
                </c:pt>
                <c:pt idx="25">
                  <c:v>4.2228462749992577E-5</c:v>
                </c:pt>
                <c:pt idx="26">
                  <c:v>4.9432141689697183E-5</c:v>
                </c:pt>
                <c:pt idx="27">
                  <c:v>5.7795033332342777E-5</c:v>
                </c:pt>
                <c:pt idx="28">
                  <c:v>6.7399938585282259E-5</c:v>
                </c:pt>
                <c:pt idx="29">
                  <c:v>7.8660861985280282E-5</c:v>
                </c:pt>
                <c:pt idx="30">
                  <c:v>9.1909007161748534E-5</c:v>
                </c:pt>
                <c:pt idx="31">
                  <c:v>1.0681317048527531E-4</c:v>
                </c:pt>
                <c:pt idx="32">
                  <c:v>1.2420136102938989E-4</c:v>
                </c:pt>
                <c:pt idx="33">
                  <c:v>1.4407357879409231E-4</c:v>
                </c:pt>
                <c:pt idx="34">
                  <c:v>1.672578328529118E-4</c:v>
                </c:pt>
                <c:pt idx="35">
                  <c:v>1.9375412320584819E-4</c:v>
                </c:pt>
                <c:pt idx="36">
                  <c:v>2.243904589264311E-4</c:v>
                </c:pt>
                <c:pt idx="37">
                  <c:v>2.5916684001466028E-4</c:v>
                </c:pt>
                <c:pt idx="38">
                  <c:v>2.9973928461759429E-4</c:v>
                </c:pt>
                <c:pt idx="39">
                  <c:v>3.4610779273523332E-4</c:v>
                </c:pt>
                <c:pt idx="40">
                  <c:v>3.9910037344110632E-4</c:v>
                </c:pt>
                <c:pt idx="41">
                  <c:v>4.595450358087427E-4</c:v>
                </c:pt>
                <c:pt idx="42">
                  <c:v>5.2826978891167171E-4</c:v>
                </c:pt>
                <c:pt idx="43">
                  <c:v>6.0775865997048128E-4</c:v>
                </c:pt>
                <c:pt idx="44">
                  <c:v>6.9801164898517128E-4</c:v>
                </c:pt>
                <c:pt idx="45">
                  <c:v>8.0068477410280027E-4</c:v>
                </c:pt>
                <c:pt idx="46">
                  <c:v>9.1909007161748539E-4</c:v>
                </c:pt>
                <c:pt idx="47">
                  <c:v>1.051571523382168E-3</c:v>
                </c:pt>
                <c:pt idx="48">
                  <c:v>1.2006131566174359E-3</c:v>
                </c:pt>
                <c:pt idx="49">
                  <c:v>1.3744950620585819E-3</c:v>
                </c:pt>
                <c:pt idx="50">
                  <c:v>1.5649371489703131E-3</c:v>
                </c:pt>
                <c:pt idx="51">
                  <c:v>1.788499598823215E-3</c:v>
                </c:pt>
                <c:pt idx="52">
                  <c:v>2.0369023208819952E-3</c:v>
                </c:pt>
                <c:pt idx="53">
                  <c:v>2.3184254058819451E-3</c:v>
                </c:pt>
                <c:pt idx="54">
                  <c:v>2.6330688538230662E-3</c:v>
                </c:pt>
                <c:pt idx="55">
                  <c:v>2.9973928461759429E-3</c:v>
                </c:pt>
                <c:pt idx="56">
                  <c:v>3.3948372014699908E-3</c:v>
                </c:pt>
                <c:pt idx="57">
                  <c:v>3.8502421919110871E-3</c:v>
                </c:pt>
                <c:pt idx="58">
                  <c:v>4.3636078174992326E-3</c:v>
                </c:pt>
                <c:pt idx="59">
                  <c:v>4.9349340782344261E-3</c:v>
                </c:pt>
                <c:pt idx="60">
                  <c:v>5.5725010648519611E-3</c:v>
                </c:pt>
                <c:pt idx="61">
                  <c:v>6.2928689588224226E-3</c:v>
                </c:pt>
                <c:pt idx="62">
                  <c:v>7.0960377601458104E-3</c:v>
                </c:pt>
                <c:pt idx="63">
                  <c:v>7.9985676502927101E-3</c:v>
                </c:pt>
                <c:pt idx="64">
                  <c:v>9.0252989014690012E-3</c:v>
                </c:pt>
                <c:pt idx="65">
                  <c:v>1.0101710697057051E-2</c:v>
                </c:pt>
                <c:pt idx="66">
                  <c:v>1.134372430735095E-2</c:v>
                </c:pt>
                <c:pt idx="67">
                  <c:v>1.27513397323507E-2</c:v>
                </c:pt>
                <c:pt idx="68">
                  <c:v>1.43245569720563E-2</c:v>
                </c:pt>
                <c:pt idx="69">
                  <c:v>1.598057511911484E-2</c:v>
                </c:pt>
                <c:pt idx="70">
                  <c:v>1.788499598823215E-2</c:v>
                </c:pt>
                <c:pt idx="71">
                  <c:v>2.0037819579408239E-2</c:v>
                </c:pt>
                <c:pt idx="72">
                  <c:v>2.235624498529018E-2</c:v>
                </c:pt>
                <c:pt idx="73">
                  <c:v>2.4923073113230911E-2</c:v>
                </c:pt>
                <c:pt idx="74">
                  <c:v>2.7738303963230421E-2</c:v>
                </c:pt>
                <c:pt idx="75">
                  <c:v>3.088473844264162E-2</c:v>
                </c:pt>
                <c:pt idx="76">
                  <c:v>3.4362376551464548E-2</c:v>
                </c:pt>
                <c:pt idx="77">
                  <c:v>3.8171218289699167E-2</c:v>
                </c:pt>
                <c:pt idx="78">
                  <c:v>4.2334199508682259E-2</c:v>
                </c:pt>
                <c:pt idx="79">
                  <c:v>4.6927083038641737E-2</c:v>
                </c:pt>
                <c:pt idx="80">
                  <c:v>5.1965601051974682E-2</c:v>
                </c:pt>
                <c:pt idx="81">
                  <c:v>5.7486848355175181E-2</c:v>
                </c:pt>
                <c:pt idx="82">
                  <c:v>6.3530238180143236E-2</c:v>
                </c:pt>
                <c:pt idx="83">
                  <c:v>7.0137833387814139E-2</c:v>
                </c:pt>
                <c:pt idx="84">
                  <c:v>7.7354180866343741E-2</c:v>
                </c:pt>
                <c:pt idx="85">
                  <c:v>8.5226973938367354E-2</c:v>
                </c:pt>
                <c:pt idx="86">
                  <c:v>9.3805147940130548E-2</c:v>
                </c:pt>
                <c:pt idx="87">
                  <c:v>0.10314260626232009</c:v>
                </c:pt>
                <c:pt idx="88">
                  <c:v>0.11329482551286239</c:v>
                </c:pt>
                <c:pt idx="89">
                  <c:v>0.1243197663269046</c:v>
                </c:pt>
                <c:pt idx="90">
                  <c:v>0.1362795293849613</c:v>
                </c:pt>
                <c:pt idx="91">
                  <c:v>0.14923869939476789</c:v>
                </c:pt>
                <c:pt idx="92">
                  <c:v>0.1632643450912801</c:v>
                </c:pt>
                <c:pt idx="93">
                  <c:v>0.17842767525482151</c:v>
                </c:pt>
                <c:pt idx="94">
                  <c:v>0.19480155468386279</c:v>
                </c:pt>
                <c:pt idx="95">
                  <c:v>0.21246216021316849</c:v>
                </c:pt>
                <c:pt idx="96">
                  <c:v>0.231489808722871</c:v>
                </c:pt>
                <c:pt idx="97">
                  <c:v>0.25196564510217628</c:v>
                </c:pt>
                <c:pt idx="98">
                  <c:v>0.27397495428565771</c:v>
                </c:pt>
                <c:pt idx="99">
                  <c:v>0.29760550523510942</c:v>
                </c:pt>
                <c:pt idx="100">
                  <c:v>0.32294589492139908</c:v>
                </c:pt>
                <c:pt idx="101">
                  <c:v>0.35008968836983551</c:v>
                </c:pt>
                <c:pt idx="102">
                  <c:v>0.37912962259665389</c:v>
                </c:pt>
                <c:pt idx="103">
                  <c:v>0.41016257466345729</c:v>
                </c:pt>
                <c:pt idx="104">
                  <c:v>0.44328707764999548</c:v>
                </c:pt>
                <c:pt idx="105">
                  <c:v>0.47860083662694519</c:v>
                </c:pt>
                <c:pt idx="106">
                  <c:v>0.51620404069220327</c:v>
                </c:pt>
                <c:pt idx="107">
                  <c:v>0.55619853496181393</c:v>
                </c:pt>
                <c:pt idx="108">
                  <c:v>0.59868368052460053</c:v>
                </c:pt>
                <c:pt idx="109">
                  <c:v>0.64376215050568086</c:v>
                </c:pt>
                <c:pt idx="110">
                  <c:v>0.69153330599387841</c:v>
                </c:pt>
                <c:pt idx="111">
                  <c:v>0.74209650807801653</c:v>
                </c:pt>
                <c:pt idx="112">
                  <c:v>0.79555028983784537</c:v>
                </c:pt>
                <c:pt idx="113">
                  <c:v>0.85198821629867372</c:v>
                </c:pt>
                <c:pt idx="114">
                  <c:v>0.91151378859469268</c:v>
                </c:pt>
                <c:pt idx="115">
                  <c:v>0.9742023555515934</c:v>
                </c:pt>
                <c:pt idx="116">
                  <c:v>1.040144998167464</c:v>
                </c:pt>
                <c:pt idx="117">
                  <c:v>1.109432797440393</c:v>
                </c:pt>
                <c:pt idx="118">
                  <c:v>1.182140274186998</c:v>
                </c:pt>
                <c:pt idx="119">
                  <c:v>1.258325389042426</c:v>
                </c:pt>
                <c:pt idx="120">
                  <c:v>1.3380709429140289</c:v>
                </c:pt>
                <c:pt idx="121">
                  <c:v>1.4214348964369561</c:v>
                </c:pt>
                <c:pt idx="122">
                  <c:v>1.5084503699741461</c:v>
                </c:pt>
                <c:pt idx="123">
                  <c:v>1.5991836042514831</c:v>
                </c:pt>
                <c:pt idx="124">
                  <c:v>1.693642879359702</c:v>
                </c:pt>
                <c:pt idx="125">
                  <c:v>1.7918778758432139</c:v>
                </c:pt>
                <c:pt idx="126">
                  <c:v>1.8938803136112841</c:v>
                </c:pt>
                <c:pt idx="127">
                  <c:v>1.9996667528453831</c:v>
                </c:pt>
                <c:pt idx="128">
                  <c:v>2.1092206333640409</c:v>
                </c:pt>
                <c:pt idx="129">
                  <c:v>2.2225253949857851</c:v>
                </c:pt>
                <c:pt idx="130">
                  <c:v>2.339547917347677</c:v>
                </c:pt>
                <c:pt idx="131">
                  <c:v>2.460230239814567</c:v>
                </c:pt>
                <c:pt idx="132">
                  <c:v>2.5845226818420461</c:v>
                </c:pt>
                <c:pt idx="133">
                  <c:v>2.712342442522758</c:v>
                </c:pt>
                <c:pt idx="134">
                  <c:v>2.8435984408586168</c:v>
                </c:pt>
                <c:pt idx="135">
                  <c:v>2.9781830356700638</c:v>
                </c:pt>
                <c:pt idx="136">
                  <c:v>3.11598858577754</c:v>
                </c:pt>
                <c:pt idx="137">
                  <c:v>3.2568577694570742</c:v>
                </c:pt>
                <c:pt idx="138">
                  <c:v>3.400649825166167</c:v>
                </c:pt>
                <c:pt idx="139">
                  <c:v>3.5471908709993758</c:v>
                </c:pt>
                <c:pt idx="140">
                  <c:v>3.6963070250512611</c:v>
                </c:pt>
                <c:pt idx="141">
                  <c:v>3.847783004962706</c:v>
                </c:pt>
                <c:pt idx="142">
                  <c:v>4.001411808465325</c:v>
                </c:pt>
                <c:pt idx="143">
                  <c:v>4.156953312927798</c:v>
                </c:pt>
                <c:pt idx="144">
                  <c:v>4.3141756758095351</c:v>
                </c:pt>
                <c:pt idx="145">
                  <c:v>4.4728056541162724</c:v>
                </c:pt>
                <c:pt idx="146">
                  <c:v>4.6325700048537444</c:v>
                </c:pt>
                <c:pt idx="147">
                  <c:v>4.7931789248462158</c:v>
                </c:pt>
                <c:pt idx="148">
                  <c:v>4.9543343308272174</c:v>
                </c:pt>
                <c:pt idx="149">
                  <c:v>5.1157132992580703</c:v>
                </c:pt>
                <c:pt idx="150">
                  <c:v>5.2770094667815721</c:v>
                </c:pt>
                <c:pt idx="151">
                  <c:v>5.4378667894961028</c:v>
                </c:pt>
                <c:pt idx="152">
                  <c:v>5.5979623438629851</c:v>
                </c:pt>
                <c:pt idx="153">
                  <c:v>5.7569235257991336</c:v>
                </c:pt>
                <c:pt idx="154">
                  <c:v>5.9144108515843996</c:v>
                </c:pt>
                <c:pt idx="155">
                  <c:v>6.0700434370449621</c:v>
                </c:pt>
                <c:pt idx="156">
                  <c:v>6.2234652382792</c:v>
                </c:pt>
                <c:pt idx="157">
                  <c:v>6.3742953711132904</c:v>
                </c:pt>
                <c:pt idx="158">
                  <c:v>6.5221777916456176</c:v>
                </c:pt>
                <c:pt idx="159">
                  <c:v>6.6667233356116213</c:v>
                </c:pt>
                <c:pt idx="160">
                  <c:v>6.8075676790189492</c:v>
                </c:pt>
                <c:pt idx="161">
                  <c:v>6.944346497875248</c:v>
                </c:pt>
                <c:pt idx="162">
                  <c:v>7.0767037482789021</c:v>
                </c:pt>
                <c:pt idx="163">
                  <c:v>7.2042751062375574</c:v>
                </c:pt>
                <c:pt idx="164">
                  <c:v>7.3267128079403276</c:v>
                </c:pt>
                <c:pt idx="165">
                  <c:v>7.4436856497578088</c:v>
                </c:pt>
                <c:pt idx="166">
                  <c:v>7.5548707081513182</c:v>
                </c:pt>
                <c:pt idx="167">
                  <c:v>7.6599450595821814</c:v>
                </c:pt>
                <c:pt idx="168">
                  <c:v>7.7586106207839292</c:v>
                </c:pt>
                <c:pt idx="169">
                  <c:v>7.8505858686715602</c:v>
                </c:pt>
                <c:pt idx="170">
                  <c:v>7.9356141204322812</c:v>
                </c:pt>
                <c:pt idx="171">
                  <c:v>8.0134304131625598</c:v>
                </c:pt>
                <c:pt idx="172">
                  <c:v>8.0838111844125482</c:v>
                </c:pt>
                <c:pt idx="173">
                  <c:v>8.1465494319138614</c:v>
                </c:pt>
                <c:pt idx="174">
                  <c:v>8.2014629936703223</c:v>
                </c:pt>
                <c:pt idx="175">
                  <c:v>8.2483779877764896</c:v>
                </c:pt>
                <c:pt idx="176">
                  <c:v>8.2871288124176594</c:v>
                </c:pt>
                <c:pt idx="177">
                  <c:v>8.3176823472308907</c:v>
                </c:pt>
                <c:pt idx="178">
                  <c:v>8.3398729904014743</c:v>
                </c:pt>
                <c:pt idx="179">
                  <c:v>8.3536179410220601</c:v>
                </c:pt>
                <c:pt idx="180">
                  <c:v>8.359</c:v>
                </c:pt>
                <c:pt idx="181">
                  <c:v>8.3558535655205883</c:v>
                </c:pt>
                <c:pt idx="182">
                  <c:v>8.3441786375838269</c:v>
                </c:pt>
                <c:pt idx="183">
                  <c:v>8.3242236189117715</c:v>
                </c:pt>
                <c:pt idx="184">
                  <c:v>8.2958229076897165</c:v>
                </c:pt>
                <c:pt idx="185">
                  <c:v>8.2591172654601639</c:v>
                </c:pt>
                <c:pt idx="186">
                  <c:v>8.2142722940378192</c:v>
                </c:pt>
                <c:pt idx="187">
                  <c:v>8.1613956346022398</c:v>
                </c:pt>
                <c:pt idx="188">
                  <c:v>8.1006528889681331</c:v>
                </c:pt>
                <c:pt idx="189">
                  <c:v>8.0322096589502046</c:v>
                </c:pt>
                <c:pt idx="190">
                  <c:v>7.9562812269075716</c:v>
                </c:pt>
                <c:pt idx="191">
                  <c:v>7.8730828751993496</c:v>
                </c:pt>
                <c:pt idx="192">
                  <c:v>7.7828630065476014</c:v>
                </c:pt>
                <c:pt idx="193">
                  <c:v>7.6858865838558534</c:v>
                </c:pt>
                <c:pt idx="194">
                  <c:v>7.582426850118372</c:v>
                </c:pt>
                <c:pt idx="195">
                  <c:v>7.4727818886016264</c:v>
                </c:pt>
                <c:pt idx="196">
                  <c:v>7.357266342753559</c:v>
                </c:pt>
                <c:pt idx="197">
                  <c:v>7.2361948560221094</c:v>
                </c:pt>
                <c:pt idx="198">
                  <c:v>7.1099069121274256</c:v>
                </c:pt>
                <c:pt idx="199">
                  <c:v>6.9787502748803902</c:v>
                </c:pt>
                <c:pt idx="200">
                  <c:v>6.8430727080918841</c:v>
                </c:pt>
                <c:pt idx="201">
                  <c:v>6.7032302556635246</c:v>
                </c:pt>
                <c:pt idx="202">
                  <c:v>6.55960380176914</c:v>
                </c:pt>
                <c:pt idx="203">
                  <c:v>6.4125411102196068</c:v>
                </c:pt>
                <c:pt idx="204">
                  <c:v>6.2624313452794862</c:v>
                </c:pt>
                <c:pt idx="205">
                  <c:v>6.1096388309411296</c:v>
                </c:pt>
                <c:pt idx="206">
                  <c:v>5.9545361712876286</c:v>
                </c:pt>
                <c:pt idx="207">
                  <c:v>5.7974959704020694</c:v>
                </c:pt>
                <c:pt idx="208">
                  <c:v>5.6388742721860661</c:v>
                </c:pt>
                <c:pt idx="209">
                  <c:v>5.4790436807227128</c:v>
                </c:pt>
                <c:pt idx="210">
                  <c:v>5.3183436797321528</c:v>
                </c:pt>
                <c:pt idx="211">
                  <c:v>5.1571303131160038</c:v>
                </c:pt>
                <c:pt idx="212">
                  <c:v>4.9957347845036786</c:v>
                </c:pt>
                <c:pt idx="213">
                  <c:v>4.8344965776153268</c:v>
                </c:pt>
                <c:pt idx="214">
                  <c:v>4.6737137757174132</c:v>
                </c:pt>
                <c:pt idx="215">
                  <c:v>4.5137010222578819</c:v>
                </c:pt>
                <c:pt idx="216">
                  <c:v>4.3547564005032049</c:v>
                </c:pt>
                <c:pt idx="217">
                  <c:v>4.1971531534476441</c:v>
                </c:pt>
                <c:pt idx="218">
                  <c:v>4.0411562439947302</c:v>
                </c:pt>
                <c:pt idx="219">
                  <c:v>3.8870140748665221</c:v>
                </c:pt>
                <c:pt idx="220">
                  <c:v>3.734958488603608</c:v>
                </c:pt>
                <c:pt idx="221">
                  <c:v>3.585221327746575</c:v>
                </c:pt>
                <c:pt idx="222">
                  <c:v>3.438001314473071</c:v>
                </c:pt>
                <c:pt idx="223">
                  <c:v>3.293488890870008</c:v>
                </c:pt>
                <c:pt idx="224">
                  <c:v>3.1518496587520932</c:v>
                </c:pt>
                <c:pt idx="225">
                  <c:v>3.0132492199340288</c:v>
                </c:pt>
                <c:pt idx="226">
                  <c:v>2.8778200558675819</c:v>
                </c:pt>
                <c:pt idx="227">
                  <c:v>2.7457029280952518</c:v>
                </c:pt>
                <c:pt idx="228">
                  <c:v>2.616988917615128</c:v>
                </c:pt>
                <c:pt idx="229">
                  <c:v>2.4917856656067681</c:v>
                </c:pt>
                <c:pt idx="230">
                  <c:v>2.3701676928867892</c:v>
                </c:pt>
                <c:pt idx="231">
                  <c:v>2.2522095202718102</c:v>
                </c:pt>
                <c:pt idx="232">
                  <c:v>2.1379442681247709</c:v>
                </c:pt>
                <c:pt idx="233">
                  <c:v>2.0274216169900838</c:v>
                </c:pt>
                <c:pt idx="234">
                  <c:v>1.920666407139956</c:v>
                </c:pt>
                <c:pt idx="235">
                  <c:v>1.8176951987558569</c:v>
                </c:pt>
                <c:pt idx="236">
                  <c:v>1.7184914316563149</c:v>
                </c:pt>
                <c:pt idx="237">
                  <c:v>1.6230633859320669</c:v>
                </c:pt>
                <c:pt idx="238">
                  <c:v>1.531377941220172</c:v>
                </c:pt>
                <c:pt idx="239">
                  <c:v>1.4434102572484231</c:v>
                </c:pt>
                <c:pt idx="240">
                  <c:v>1.3591189335631431</c:v>
                </c:pt>
                <c:pt idx="241">
                  <c:v>1.278454289619922</c:v>
                </c:pt>
                <c:pt idx="242">
                  <c:v>1.2013583647836119</c:v>
                </c:pt>
                <c:pt idx="243">
                  <c:v>1.1277649183283309</c:v>
                </c:pt>
                <c:pt idx="244">
                  <c:v>1.0576077095281959</c:v>
                </c:pt>
                <c:pt idx="245">
                  <c:v>0.99081221756659044</c:v>
                </c:pt>
                <c:pt idx="246">
                  <c:v>0.9272956415361604</c:v>
                </c:pt>
                <c:pt idx="247">
                  <c:v>0.86696690043881808</c:v>
                </c:pt>
                <c:pt idx="248">
                  <c:v>0.80974567739443104</c:v>
                </c:pt>
                <c:pt idx="249">
                  <c:v>0.75553426733232298</c:v>
                </c:pt>
                <c:pt idx="250">
                  <c:v>0.70423910522718491</c:v>
                </c:pt>
                <c:pt idx="251">
                  <c:v>0.65576082999019347</c:v>
                </c:pt>
                <c:pt idx="252">
                  <c:v>0.61000090854159861</c:v>
                </c:pt>
                <c:pt idx="253">
                  <c:v>0.56685915178350321</c:v>
                </c:pt>
                <c:pt idx="254">
                  <c:v>0.5262353706180104</c:v>
                </c:pt>
                <c:pt idx="255">
                  <c:v>0.48802854793814948</c:v>
                </c:pt>
                <c:pt idx="256">
                  <c:v>0.45213683862787629</c:v>
                </c:pt>
                <c:pt idx="257">
                  <c:v>0.418460053589294</c:v>
                </c:pt>
                <c:pt idx="258">
                  <c:v>0.3868996597426525</c:v>
                </c:pt>
                <c:pt idx="259">
                  <c:v>0.35735712400820191</c:v>
                </c:pt>
                <c:pt idx="260">
                  <c:v>0.32973556932433912</c:v>
                </c:pt>
                <c:pt idx="261">
                  <c:v>0.30394143066575541</c:v>
                </c:pt>
                <c:pt idx="262">
                  <c:v>0.27988114300714201</c:v>
                </c:pt>
                <c:pt idx="263">
                  <c:v>0.25746445335948409</c:v>
                </c:pt>
                <c:pt idx="264">
                  <c:v>0.23660276475191419</c:v>
                </c:pt>
                <c:pt idx="265">
                  <c:v>0.2172116202589324</c:v>
                </c:pt>
                <c:pt idx="266">
                  <c:v>0.1992082189731855</c:v>
                </c:pt>
                <c:pt idx="267">
                  <c:v>0.18251141600546791</c:v>
                </c:pt>
                <c:pt idx="268">
                  <c:v>0.16725783285291179</c:v>
                </c:pt>
                <c:pt idx="269">
                  <c:v>0.15235366952938489</c:v>
                </c:pt>
                <c:pt idx="270">
                  <c:v>0.1391055243529167</c:v>
                </c:pt>
                <c:pt idx="271">
                  <c:v>0.127513397323507</c:v>
                </c:pt>
                <c:pt idx="272">
                  <c:v>0.11592127029409729</c:v>
                </c:pt>
                <c:pt idx="273">
                  <c:v>0.1059851614117461</c:v>
                </c:pt>
                <c:pt idx="274">
                  <c:v>9.6049052529394871E-2</c:v>
                </c:pt>
                <c:pt idx="275">
                  <c:v>8.7768961794102193E-2</c:v>
                </c:pt>
                <c:pt idx="276">
                  <c:v>7.9323269244103684E-2</c:v>
                </c:pt>
                <c:pt idx="277">
                  <c:v>7.1953988489693227E-2</c:v>
                </c:pt>
                <c:pt idx="278">
                  <c:v>6.5164314086753244E-2</c:v>
                </c:pt>
                <c:pt idx="279">
                  <c:v>5.8954246035283743E-2</c:v>
                </c:pt>
                <c:pt idx="280">
                  <c:v>5.3323784335284737E-2</c:v>
                </c:pt>
                <c:pt idx="281">
                  <c:v>4.8190128079403288E-2</c:v>
                </c:pt>
                <c:pt idx="282">
                  <c:v>4.3470476360286468E-2</c:v>
                </c:pt>
                <c:pt idx="283">
                  <c:v>3.9164829177934291E-2</c:v>
                </c:pt>
                <c:pt idx="284">
                  <c:v>3.5273186532346741E-2</c:v>
                </c:pt>
                <c:pt idx="285">
                  <c:v>3.171274751617089E-2</c:v>
                </c:pt>
                <c:pt idx="286">
                  <c:v>2.8566313036759688E-2</c:v>
                </c:pt>
                <c:pt idx="287">
                  <c:v>2.5585480372054319E-2</c:v>
                </c:pt>
                <c:pt idx="288">
                  <c:v>2.2935851336760672E-2</c:v>
                </c:pt>
                <c:pt idx="289">
                  <c:v>2.061742593087873E-2</c:v>
                </c:pt>
                <c:pt idx="290">
                  <c:v>1.8464602339702631E-2</c:v>
                </c:pt>
                <c:pt idx="291">
                  <c:v>1.6477380563232401E-2</c:v>
                </c:pt>
                <c:pt idx="292">
                  <c:v>1.4738561508820939E-2</c:v>
                </c:pt>
                <c:pt idx="293">
                  <c:v>1.316534426911533E-2</c:v>
                </c:pt>
                <c:pt idx="294">
                  <c:v>1.167492793676265E-2</c:v>
                </c:pt>
                <c:pt idx="295">
                  <c:v>1.0432914326468749E-2</c:v>
                </c:pt>
                <c:pt idx="296">
                  <c:v>9.2737016235277803E-3</c:v>
                </c:pt>
                <c:pt idx="297">
                  <c:v>8.246970372351491E-3</c:v>
                </c:pt>
                <c:pt idx="298">
                  <c:v>7.3196002099987128E-3</c:v>
                </c:pt>
                <c:pt idx="299">
                  <c:v>6.4915911364694457E-3</c:v>
                </c:pt>
                <c:pt idx="300">
                  <c:v>5.7546630610283986E-3</c:v>
                </c:pt>
                <c:pt idx="301">
                  <c:v>5.0922558022049869E-3</c:v>
                </c:pt>
                <c:pt idx="302">
                  <c:v>4.5043693599992078E-3</c:v>
                </c:pt>
                <c:pt idx="303">
                  <c:v>3.9744435529404784E-3</c:v>
                </c:pt>
                <c:pt idx="304">
                  <c:v>3.510758471764088E-3</c:v>
                </c:pt>
                <c:pt idx="305">
                  <c:v>3.0967539349994549E-3</c:v>
                </c:pt>
                <c:pt idx="306">
                  <c:v>2.7241498519112849E-3</c:v>
                </c:pt>
                <c:pt idx="307">
                  <c:v>7.2119590304399074E-12</c:v>
                </c:pt>
                <c:pt idx="308">
                  <c:v>9.1080998088219279E-12</c:v>
                </c:pt>
                <c:pt idx="309">
                  <c:v>1.159212702940973E-11</c:v>
                </c:pt>
                <c:pt idx="310">
                  <c:v>1.4655760601468009E-11</c:v>
                </c:pt>
                <c:pt idx="311">
                  <c:v>1.8464602339702631E-11</c:v>
                </c:pt>
                <c:pt idx="312">
                  <c:v>2.3349855873525299E-11</c:v>
                </c:pt>
                <c:pt idx="313">
                  <c:v>2.9394322110288943E-11</c:v>
                </c:pt>
                <c:pt idx="314">
                  <c:v>3.7094806494111117E-11</c:v>
                </c:pt>
                <c:pt idx="315">
                  <c:v>4.6616910839697687E-11</c:v>
                </c:pt>
                <c:pt idx="316">
                  <c:v>5.8623042405872038E-11</c:v>
                </c:pt>
                <c:pt idx="317">
                  <c:v>7.3610006636751753E-11</c:v>
                </c:pt>
                <c:pt idx="318">
                  <c:v>9.1909007161748536E-11</c:v>
                </c:pt>
                <c:pt idx="319">
                  <c:v>1.159212702940973E-10</c:v>
                </c:pt>
                <c:pt idx="320">
                  <c:v>1.4490158786762161E-10</c:v>
                </c:pt>
                <c:pt idx="321">
                  <c:v>1.813339871029093E-10</c:v>
                </c:pt>
                <c:pt idx="322">
                  <c:v>2.2604647707348961E-10</c:v>
                </c:pt>
                <c:pt idx="323">
                  <c:v>2.8235109407347968E-10</c:v>
                </c:pt>
                <c:pt idx="324">
                  <c:v>3.519038562499381E-10</c:v>
                </c:pt>
                <c:pt idx="325">
                  <c:v>4.38844808970511E-10</c:v>
                </c:pt>
                <c:pt idx="326">
                  <c:v>5.4565797945578635E-10</c:v>
                </c:pt>
                <c:pt idx="327">
                  <c:v>6.7813943122046885E-10</c:v>
                </c:pt>
                <c:pt idx="328">
                  <c:v>8.4456925499985142E-10</c:v>
                </c:pt>
                <c:pt idx="329">
                  <c:v>1.043291432646875E-9</c:v>
                </c:pt>
                <c:pt idx="330">
                  <c:v>1.2916941547056549E-9</c:v>
                </c:pt>
                <c:pt idx="331">
                  <c:v>1.606337602646776E-9</c:v>
                </c:pt>
                <c:pt idx="332">
                  <c:v>1.978941685734946E-9</c:v>
                </c:pt>
                <c:pt idx="333">
                  <c:v>2.450906857646628E-9</c:v>
                </c:pt>
                <c:pt idx="334">
                  <c:v>3.022233118381821E-9</c:v>
                </c:pt>
                <c:pt idx="335">
                  <c:v>3.7260408308816966E-9</c:v>
                </c:pt>
                <c:pt idx="336">
                  <c:v>4.5871702673521346E-9</c:v>
                </c:pt>
                <c:pt idx="337">
                  <c:v>5.6470218814695946E-9</c:v>
                </c:pt>
                <c:pt idx="338">
                  <c:v>6.9387160361752491E-9</c:v>
                </c:pt>
                <c:pt idx="339">
                  <c:v>8.5284934573514399E-9</c:v>
                </c:pt>
                <c:pt idx="340">
                  <c:v>1.043291432646875E-8</c:v>
                </c:pt>
                <c:pt idx="341">
                  <c:v>1.283414063970362E-8</c:v>
                </c:pt>
                <c:pt idx="342">
                  <c:v>1.5649371489703131E-8</c:v>
                </c:pt>
                <c:pt idx="343">
                  <c:v>1.920981050587897E-8</c:v>
                </c:pt>
                <c:pt idx="344">
                  <c:v>2.343265678087823E-8</c:v>
                </c:pt>
                <c:pt idx="345">
                  <c:v>2.8649113944112601E-8</c:v>
                </c:pt>
                <c:pt idx="346">
                  <c:v>3.4859181995582101E-8</c:v>
                </c:pt>
                <c:pt idx="347">
                  <c:v>4.2476865472051353E-8</c:v>
                </c:pt>
                <c:pt idx="348">
                  <c:v>5.1667766188226207E-8</c:v>
                </c:pt>
                <c:pt idx="349">
                  <c:v>6.2845888680871298E-8</c:v>
                </c:pt>
                <c:pt idx="350">
                  <c:v>7.6342436579398345E-8</c:v>
                </c:pt>
                <c:pt idx="351">
                  <c:v>9.2737016235277798E-8</c:v>
                </c:pt>
                <c:pt idx="352">
                  <c:v>1.126092339999802E-7</c:v>
                </c:pt>
                <c:pt idx="353">
                  <c:v>1.357934880587997E-7</c:v>
                </c:pt>
                <c:pt idx="354">
                  <c:v>1.6394579655879471E-7</c:v>
                </c:pt>
                <c:pt idx="355">
                  <c:v>1.9872217764702391E-7</c:v>
                </c:pt>
                <c:pt idx="356">
                  <c:v>2.3929462224995789E-7</c:v>
                </c:pt>
                <c:pt idx="357">
                  <c:v>2.8897516666171392E-7</c:v>
                </c:pt>
                <c:pt idx="358">
                  <c:v>3.4776381088229169E-7</c:v>
                </c:pt>
                <c:pt idx="359">
                  <c:v>4.189725912058087E-7</c:v>
                </c:pt>
                <c:pt idx="360">
                  <c:v>5.0342951670579385E-7</c:v>
                </c:pt>
              </c:numCache>
            </c:numRef>
          </c:yVal>
          <c:smooth val="1"/>
          <c:extLst>
            <c:ext xmlns:c16="http://schemas.microsoft.com/office/drawing/2014/chart" uri="{C3380CC4-5D6E-409C-BE32-E72D297353CC}">
              <c16:uniqueId val="{00000000-2F0C-41C1-B943-0E58B0AA3644}"/>
            </c:ext>
          </c:extLst>
        </c:ser>
        <c:dLbls>
          <c:showLegendKey val="0"/>
          <c:showVal val="0"/>
          <c:showCatName val="0"/>
          <c:showSerName val="0"/>
          <c:showPercent val="0"/>
          <c:showBubbleSize val="0"/>
        </c:dLbls>
        <c:axId val="30840287"/>
        <c:axId val="1"/>
      </c:scatterChart>
      <c:valAx>
        <c:axId val="3084028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6698494316324343"/>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Valve Lift (mm)</a:t>
                </a:r>
              </a:p>
            </c:rich>
          </c:tx>
          <c:layout>
            <c:manualLayout>
              <c:xMode val="edge"/>
              <c:yMode val="edge"/>
              <c:x val="1.2278397362251427E-2"/>
              <c:y val="0.43096221328312218"/>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840287"/>
        <c:crosses val="autoZero"/>
        <c:crossBetween val="midCat"/>
      </c:valAx>
      <c:spPr>
        <a:solidFill>
          <a:srgbClr val="C0C0C0"/>
        </a:solidFill>
        <a:ln w="12700">
          <a:solidFill>
            <a:srgbClr val="808080"/>
          </a:solidFill>
          <a:prstDash val="solid"/>
        </a:ln>
      </c:spPr>
    </c:plotArea>
    <c:legend>
      <c:legendPos val="r"/>
      <c:layout>
        <c:manualLayout>
          <c:xMode val="edge"/>
          <c:yMode val="edge"/>
          <c:x val="0.85481481481481481"/>
          <c:y val="0.50904977375565608"/>
          <c:w val="0.14518518518518519"/>
          <c:h val="3.1674208144796379E-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Inlet Valve Velocity Against Crank Angle</a:t>
            </a:r>
          </a:p>
        </c:rich>
      </c:tx>
      <c:layout>
        <c:manualLayout>
          <c:xMode val="edge"/>
          <c:yMode val="edge"/>
          <c:x val="0.31241488497211872"/>
          <c:y val="2.0920525219673625E-2"/>
        </c:manualLayout>
      </c:layout>
      <c:overlay val="0"/>
      <c:spPr>
        <a:noFill/>
        <a:ln w="25400">
          <a:noFill/>
        </a:ln>
      </c:spPr>
    </c:title>
    <c:autoTitleDeleted val="0"/>
    <c:plotArea>
      <c:layout>
        <c:manualLayout>
          <c:layoutTarget val="inner"/>
          <c:xMode val="edge"/>
          <c:yMode val="edge"/>
          <c:x val="5.1841746248294678E-2"/>
          <c:y val="0.1192468619246862"/>
          <c:w val="0.73806275579809"/>
          <c:h val="0.80962343096234313"/>
        </c:manualLayout>
      </c:layout>
      <c:scatterChart>
        <c:scatterStyle val="smoothMarker"/>
        <c:varyColors val="0"/>
        <c:ser>
          <c:idx val="0"/>
          <c:order val="0"/>
          <c:tx>
            <c:v>Velocity @ 2000 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(Inlet)'!$E$3:$E$363</c:f>
              <c:numCache>
                <c:formatCode>0.00E+00</c:formatCode>
                <c:ptCount val="361"/>
                <c:pt idx="0">
                  <c:v>1.6353943716382877E-3</c:v>
                </c:pt>
                <c:pt idx="1">
                  <c:v>1.9490316483908345E-3</c:v>
                </c:pt>
                <c:pt idx="2">
                  <c:v>2.3522795756441132E-3</c:v>
                </c:pt>
                <c:pt idx="3">
                  <c:v>2.6883195150218405E-3</c:v>
                </c:pt>
                <c:pt idx="4">
                  <c:v>3.3603993937773007E-3</c:v>
                </c:pt>
                <c:pt idx="5">
                  <c:v>3.8084526462809384E-3</c:v>
                </c:pt>
                <c:pt idx="6">
                  <c:v>4.7045591512882316E-3</c:v>
                </c:pt>
                <c:pt idx="7">
                  <c:v>5.4886523431695988E-3</c:v>
                </c:pt>
                <c:pt idx="8">
                  <c:v>6.3847588481768741E-3</c:v>
                </c:pt>
                <c:pt idx="9">
                  <c:v>7.7289186056877946E-3</c:v>
                </c:pt>
                <c:pt idx="10">
                  <c:v>9.0730783631987142E-3</c:v>
                </c:pt>
                <c:pt idx="11">
                  <c:v>1.0641264746961461E-2</c:v>
                </c:pt>
                <c:pt idx="12">
                  <c:v>1.2545491070101934E-2</c:v>
                </c:pt>
                <c:pt idx="13">
                  <c:v>1.4897770645746036E-2</c:v>
                </c:pt>
                <c:pt idx="14">
                  <c:v>1.7698103473893799E-2</c:v>
                </c:pt>
                <c:pt idx="15">
                  <c:v>2.0162396362663773E-2</c:v>
                </c:pt>
                <c:pt idx="16">
                  <c:v>2.3522795756441152E-2</c:v>
                </c:pt>
                <c:pt idx="17">
                  <c:v>2.9123461412736598E-2</c:v>
                </c:pt>
                <c:pt idx="18">
                  <c:v>3.2483860806513956E-2</c:v>
                </c:pt>
                <c:pt idx="19">
                  <c:v>3.9204659594068589E-2</c:v>
                </c:pt>
                <c:pt idx="20">
                  <c:v>4.4805325250363973E-2</c:v>
                </c:pt>
                <c:pt idx="21">
                  <c:v>5.2646257169177771E-2</c:v>
                </c:pt>
                <c:pt idx="22">
                  <c:v>6.1607322219250568E-2</c:v>
                </c:pt>
                <c:pt idx="23">
                  <c:v>7.168852040058242E-2</c:v>
                </c:pt>
                <c:pt idx="24">
                  <c:v>8.2889851713173507E-2</c:v>
                </c:pt>
                <c:pt idx="25">
                  <c:v>9.7451582419541743E-2</c:v>
                </c:pt>
                <c:pt idx="26">
                  <c:v>0.11313344625716926</c:v>
                </c:pt>
                <c:pt idx="27">
                  <c:v>0.12993544322605566</c:v>
                </c:pt>
                <c:pt idx="28">
                  <c:v>0.15233810585123783</c:v>
                </c:pt>
                <c:pt idx="29">
                  <c:v>0.17922130100145556</c:v>
                </c:pt>
                <c:pt idx="30">
                  <c:v>0.20162396362663806</c:v>
                </c:pt>
                <c:pt idx="31">
                  <c:v>0.23522795756441151</c:v>
                </c:pt>
                <c:pt idx="32">
                  <c:v>0.26883195150218397</c:v>
                </c:pt>
                <c:pt idx="33">
                  <c:v>0.31363727675254804</c:v>
                </c:pt>
                <c:pt idx="34">
                  <c:v>0.35844260200291339</c:v>
                </c:pt>
                <c:pt idx="35">
                  <c:v>0.4144492585658664</c:v>
                </c:pt>
                <c:pt idx="36">
                  <c:v>0.47045591512882301</c:v>
                </c:pt>
                <c:pt idx="37">
                  <c:v>0.54886523431695988</c:v>
                </c:pt>
                <c:pt idx="38">
                  <c:v>0.62727455350509675</c:v>
                </c:pt>
                <c:pt idx="39">
                  <c:v>0.71688520400582423</c:v>
                </c:pt>
                <c:pt idx="40">
                  <c:v>0.81769718581914286</c:v>
                </c:pt>
                <c:pt idx="41">
                  <c:v>0.92971049894505353</c:v>
                </c:pt>
                <c:pt idx="42">
                  <c:v>1.0753278060087359</c:v>
                </c:pt>
                <c:pt idx="43">
                  <c:v>1.2209451130724209</c:v>
                </c:pt>
                <c:pt idx="44">
                  <c:v>1.3889650827612858</c:v>
                </c:pt>
                <c:pt idx="45">
                  <c:v>1.6017903777005107</c:v>
                </c:pt>
                <c:pt idx="46">
                  <c:v>1.7922130100145726</c:v>
                </c:pt>
                <c:pt idx="47">
                  <c:v>2.0162396362663793</c:v>
                </c:pt>
                <c:pt idx="48">
                  <c:v>2.3522795756441042</c:v>
                </c:pt>
                <c:pt idx="49">
                  <c:v>2.5763062018959344</c:v>
                </c:pt>
                <c:pt idx="50">
                  <c:v>3.0243594543995771</c:v>
                </c:pt>
                <c:pt idx="51">
                  <c:v>3.3603993937772989</c:v>
                </c:pt>
                <c:pt idx="52">
                  <c:v>3.8084526462809389</c:v>
                </c:pt>
                <c:pt idx="53">
                  <c:v>4.2565058987845843</c:v>
                </c:pt>
                <c:pt idx="54">
                  <c:v>4.9285857775400492</c:v>
                </c:pt>
                <c:pt idx="55">
                  <c:v>5.3766390300436839</c:v>
                </c:pt>
                <c:pt idx="56">
                  <c:v>6.1607322219250431</c:v>
                </c:pt>
                <c:pt idx="57">
                  <c:v>6.9448254138064387</c:v>
                </c:pt>
                <c:pt idx="58">
                  <c:v>7.7289186056877925</c:v>
                </c:pt>
                <c:pt idx="59">
                  <c:v>8.6250251106950735</c:v>
                </c:pt>
                <c:pt idx="60">
                  <c:v>9.7451582419541829</c:v>
                </c:pt>
                <c:pt idx="61">
                  <c:v>10.865291373213282</c:v>
                </c:pt>
                <c:pt idx="62">
                  <c:v>12.209451130724192</c:v>
                </c:pt>
                <c:pt idx="63">
                  <c:v>13.889650827612815</c:v>
                </c:pt>
                <c:pt idx="64">
                  <c:v>14.561730706368369</c:v>
                </c:pt>
                <c:pt idx="65">
                  <c:v>16.801996968886549</c:v>
                </c:pt>
                <c:pt idx="66">
                  <c:v>19.042263231404643</c:v>
                </c:pt>
                <c:pt idx="67">
                  <c:v>21.282529493922947</c:v>
                </c:pt>
                <c:pt idx="68">
                  <c:v>22.402662625182035</c:v>
                </c:pt>
                <c:pt idx="69">
                  <c:v>25.763062018959364</c:v>
                </c:pt>
                <c:pt idx="70">
                  <c:v>29.123461412736571</c:v>
                </c:pt>
                <c:pt idx="71">
                  <c:v>31.36372767525479</c:v>
                </c:pt>
                <c:pt idx="72">
                  <c:v>34.724127069032164</c:v>
                </c:pt>
                <c:pt idx="73">
                  <c:v>38.084526462809407</c:v>
                </c:pt>
                <c:pt idx="74">
                  <c:v>42.565058987845767</c:v>
                </c:pt>
                <c:pt idx="75">
                  <c:v>47.045591512882375</c:v>
                </c:pt>
                <c:pt idx="76">
                  <c:v>51.526124037918564</c:v>
                </c:pt>
                <c:pt idx="77">
                  <c:v>56.316933440313825</c:v>
                </c:pt>
                <c:pt idx="78">
                  <c:v>62.132664657811006</c:v>
                </c:pt>
                <c:pt idx="79">
                  <c:v>68.161221170247558</c:v>
                </c:pt>
                <c:pt idx="80">
                  <c:v>74.691597325488161</c:v>
                </c:pt>
                <c:pt idx="81">
                  <c:v>81.755156851208042</c:v>
                </c:pt>
                <c:pt idx="82">
                  <c:v>89.387744007607523</c:v>
                </c:pt>
                <c:pt idx="83">
                  <c:v>97.622962788624307</c:v>
                </c:pt>
                <c:pt idx="84">
                  <c:v>106.50337825324657</c:v>
                </c:pt>
                <c:pt idx="85">
                  <c:v>116.0457923984427</c:v>
                </c:pt>
                <c:pt idx="86">
                  <c:v>126.31741321208884</c:v>
                </c:pt>
                <c:pt idx="87">
                  <c:v>137.3395232236787</c:v>
                </c:pt>
                <c:pt idx="88">
                  <c:v>149.14572642714964</c:v>
                </c:pt>
                <c:pt idx="89">
                  <c:v>161.79202947906489</c:v>
                </c:pt>
                <c:pt idx="90">
                  <c:v>175.31203637336168</c:v>
                </c:pt>
                <c:pt idx="91">
                  <c:v>189.73935110397809</c:v>
                </c:pt>
                <c:pt idx="92">
                  <c:v>205.12998032747899</c:v>
                </c:pt>
                <c:pt idx="93">
                  <c:v>221.50632670648795</c:v>
                </c:pt>
                <c:pt idx="94">
                  <c:v>238.91319556625268</c:v>
                </c:pt>
                <c:pt idx="95">
                  <c:v>257.40659356334197</c:v>
                </c:pt>
                <c:pt idx="96">
                  <c:v>276.99772202906291</c:v>
                </c:pt>
                <c:pt idx="97">
                  <c:v>297.74258761998175</c:v>
                </c:pt>
                <c:pt idx="98">
                  <c:v>319.67479433003422</c:v>
                </c:pt>
                <c:pt idx="99">
                  <c:v>342.80554349053551</c:v>
                </c:pt>
                <c:pt idx="100">
                  <c:v>367.20204308935854</c:v>
                </c:pt>
                <c:pt idx="101">
                  <c:v>392.85309179519157</c:v>
                </c:pt>
                <c:pt idx="102">
                  <c:v>419.81469626459966</c:v>
                </c:pt>
                <c:pt idx="103">
                  <c:v>448.1092591602025</c:v>
                </c:pt>
                <c:pt idx="104">
                  <c:v>477.7255791506949</c:v>
                </c:pt>
                <c:pt idx="105">
                  <c:v>508.69726023000703</c:v>
                </c:pt>
                <c:pt idx="106">
                  <c:v>541.04670506077127</c:v>
                </c:pt>
                <c:pt idx="107">
                  <c:v>574.74030964904398</c:v>
                </c:pt>
                <c:pt idx="108">
                  <c:v>609.82287932008057</c:v>
                </c:pt>
                <c:pt idx="109">
                  <c:v>646.24960874862586</c:v>
                </c:pt>
                <c:pt idx="110">
                  <c:v>684.02049793468223</c:v>
                </c:pt>
                <c:pt idx="111">
                  <c:v>723.124345546938</c:v>
                </c:pt>
                <c:pt idx="112">
                  <c:v>763.49394359751568</c:v>
                </c:pt>
                <c:pt idx="113">
                  <c:v>805.26370806217164</c:v>
                </c:pt>
                <c:pt idx="114">
                  <c:v>848.05279367626781</c:v>
                </c:pt>
                <c:pt idx="115">
                  <c:v>892.07402573474508</c:v>
                </c:pt>
                <c:pt idx="116">
                  <c:v>937.32740423761118</c:v>
                </c:pt>
                <c:pt idx="117">
                  <c:v>983.58890255861911</c:v>
                </c:pt>
                <c:pt idx="118">
                  <c:v>1030.6344940714921</c:v>
                </c:pt>
                <c:pt idx="119">
                  <c:v>1078.8002187156494</c:v>
                </c:pt>
                <c:pt idx="120">
                  <c:v>1127.7500365516557</c:v>
                </c:pt>
                <c:pt idx="121">
                  <c:v>1177.1479076401911</c:v>
                </c:pt>
                <c:pt idx="122">
                  <c:v>1227.4418852337235</c:v>
                </c:pt>
                <c:pt idx="123">
                  <c:v>1277.8478761403874</c:v>
                </c:pt>
                <c:pt idx="124">
                  <c:v>1328.9259469257875</c:v>
                </c:pt>
                <c:pt idx="125">
                  <c:v>1379.8920043980961</c:v>
                </c:pt>
                <c:pt idx="126">
                  <c:v>1431.0820884966197</c:v>
                </c:pt>
                <c:pt idx="127">
                  <c:v>1482.0481459689124</c:v>
                </c:pt>
                <c:pt idx="128">
                  <c:v>1532.7901768149629</c:v>
                </c:pt>
                <c:pt idx="129">
                  <c:v>1583.0841544084767</c:v>
                </c:pt>
                <c:pt idx="130">
                  <c:v>1632.5940388101383</c:v>
                </c:pt>
                <c:pt idx="131">
                  <c:v>1681.4318433330477</c:v>
                </c:pt>
                <c:pt idx="132">
                  <c:v>1729.1495147246626</c:v>
                </c:pt>
                <c:pt idx="133">
                  <c:v>1775.6350396719363</c:v>
                </c:pt>
                <c:pt idx="134">
                  <c:v>1820.664391548542</c:v>
                </c:pt>
                <c:pt idx="135">
                  <c:v>1864.2375703545219</c:v>
                </c:pt>
                <c:pt idx="136">
                  <c:v>1905.6824962110977</c:v>
                </c:pt>
                <c:pt idx="137">
                  <c:v>1945.2231957445695</c:v>
                </c:pt>
                <c:pt idx="138">
                  <c:v>1982.411615702352</c:v>
                </c:pt>
                <c:pt idx="139">
                  <c:v>2017.24775608451</c:v>
                </c:pt>
                <c:pt idx="140">
                  <c:v>2049.1715503254009</c:v>
                </c:pt>
                <c:pt idx="141">
                  <c:v>2078.2950117381347</c:v>
                </c:pt>
                <c:pt idx="142">
                  <c:v>2104.170087070223</c:v>
                </c:pt>
                <c:pt idx="143">
                  <c:v>2126.9087896347651</c:v>
                </c:pt>
                <c:pt idx="144">
                  <c:v>2145.9510528662095</c:v>
                </c:pt>
                <c:pt idx="145">
                  <c:v>2161.2968767644284</c:v>
                </c:pt>
                <c:pt idx="146">
                  <c:v>2172.7222347032757</c:v>
                </c:pt>
                <c:pt idx="147">
                  <c:v>2180.1151133695989</c:v>
                </c:pt>
                <c:pt idx="148">
                  <c:v>2183.1394728239816</c:v>
                </c:pt>
                <c:pt idx="149">
                  <c:v>2182.0193396927189</c:v>
                </c:pt>
                <c:pt idx="150">
                  <c:v>2176.0826340970743</c:v>
                </c:pt>
                <c:pt idx="151">
                  <c:v>2165.7774092894579</c:v>
                </c:pt>
                <c:pt idx="152">
                  <c:v>2150.4315853912176</c:v>
                </c:pt>
                <c:pt idx="153">
                  <c:v>2130.4932156548161</c:v>
                </c:pt>
                <c:pt idx="154">
                  <c:v>2105.4022335146278</c:v>
                </c:pt>
                <c:pt idx="155">
                  <c:v>2075.4946789099727</c:v>
                </c:pt>
                <c:pt idx="156">
                  <c:v>2040.4345119015729</c:v>
                </c:pt>
                <c:pt idx="157">
                  <c:v>2000.5577724287705</c:v>
                </c:pt>
                <c:pt idx="158">
                  <c:v>1955.4164072389958</c:v>
                </c:pt>
                <c:pt idx="159">
                  <c:v>1905.3464562717295</c:v>
                </c:pt>
                <c:pt idx="160">
                  <c:v>1850.3479195268965</c:v>
                </c:pt>
                <c:pt idx="161">
                  <c:v>1790.5328103176821</c:v>
                </c:pt>
                <c:pt idx="162">
                  <c:v>1725.789115330901</c:v>
                </c:pt>
                <c:pt idx="163">
                  <c:v>1656.3408611928166</c:v>
                </c:pt>
                <c:pt idx="164">
                  <c:v>1582.4120745297564</c:v>
                </c:pt>
                <c:pt idx="165">
                  <c:v>1504.1147686547233</c:v>
                </c:pt>
                <c:pt idx="166">
                  <c:v>1421.448943567782</c:v>
                </c:pt>
                <c:pt idx="167">
                  <c:v>1334.7506392083587</c:v>
                </c:pt>
                <c:pt idx="168">
                  <c:v>1244.2438822026106</c:v>
                </c:pt>
                <c:pt idx="169">
                  <c:v>1150.2647124899852</c:v>
                </c:pt>
                <c:pt idx="170">
                  <c:v>1052.7011167572552</c:v>
                </c:pt>
                <c:pt idx="171">
                  <c:v>952.11316157025999</c:v>
                </c:pt>
                <c:pt idx="172">
                  <c:v>848.72487355502813</c:v>
                </c:pt>
                <c:pt idx="173">
                  <c:v>742.87229265102894</c:v>
                </c:pt>
                <c:pt idx="174">
                  <c:v>634.6674321714047</c:v>
                </c:pt>
                <c:pt idx="175">
                  <c:v>524.22230542925513</c:v>
                </c:pt>
                <c:pt idx="176">
                  <c:v>413.32912543462186</c:v>
                </c:pt>
                <c:pt idx="177">
                  <c:v>300.19567917744183</c:v>
                </c:pt>
                <c:pt idx="178">
                  <c:v>185.94209978900977</c:v>
                </c:pt>
                <c:pt idx="179">
                  <c:v>72.808653531829748</c:v>
                </c:pt>
                <c:pt idx="180">
                  <c:v>-42.565058987833027</c:v>
                </c:pt>
                <c:pt idx="181">
                  <c:v>-157.93877150753843</c:v>
                </c:pt>
                <c:pt idx="182">
                  <c:v>-269.95208463344511</c:v>
                </c:pt>
                <c:pt idx="183">
                  <c:v>-384.20566402187717</c:v>
                </c:pt>
                <c:pt idx="184">
                  <c:v>-496.55501708716798</c:v>
                </c:pt>
                <c:pt idx="185">
                  <c:v>-606.66410388993336</c:v>
                </c:pt>
                <c:pt idx="186">
                  <c:v>-715.31701762204136</c:v>
                </c:pt>
                <c:pt idx="187">
                  <c:v>-821.72966509168782</c:v>
                </c:pt>
                <c:pt idx="188">
                  <c:v>-925.90204629876644</c:v>
                </c:pt>
                <c:pt idx="189">
                  <c:v>-1027.1620813645939</c:v>
                </c:pt>
                <c:pt idx="190">
                  <c:v>-1125.5097702891489</c:v>
                </c:pt>
                <c:pt idx="191">
                  <c:v>-1220.4970598199268</c:v>
                </c:pt>
                <c:pt idx="192">
                  <c:v>-1311.8999233306427</c:v>
                </c:pt>
                <c:pt idx="193">
                  <c:v>-1399.6063475082608</c:v>
                </c:pt>
                <c:pt idx="194">
                  <c:v>-1483.2802924132907</c:v>
                </c:pt>
                <c:pt idx="195">
                  <c:v>-1562.6977314195756</c:v>
                </c:pt>
                <c:pt idx="196">
                  <c:v>-1637.858664527073</c:v>
                </c:pt>
                <c:pt idx="197">
                  <c:v>-1708.427051796356</c:v>
                </c:pt>
                <c:pt idx="198">
                  <c:v>-1774.2908799144211</c:v>
                </c:pt>
                <c:pt idx="199">
                  <c:v>-1835.450148881172</c:v>
                </c:pt>
                <c:pt idx="200">
                  <c:v>-1891.7928453834988</c:v>
                </c:pt>
                <c:pt idx="201">
                  <c:v>-1942.9829294820279</c:v>
                </c:pt>
                <c:pt idx="202">
                  <c:v>-1989.4684544292859</c:v>
                </c:pt>
                <c:pt idx="203">
                  <c:v>-2030.6893536596249</c:v>
                </c:pt>
                <c:pt idx="204">
                  <c:v>-2066.981667112419</c:v>
                </c:pt>
                <c:pt idx="205">
                  <c:v>-2098.2333814745466</c:v>
                </c:pt>
                <c:pt idx="206">
                  <c:v>-2124.4444967460086</c:v>
                </c:pt>
                <c:pt idx="207">
                  <c:v>-2145.8390395530669</c:v>
                </c:pt>
                <c:pt idx="208">
                  <c:v>-2162.1929832694277</c:v>
                </c:pt>
                <c:pt idx="209">
                  <c:v>-2173.9543811476701</c:v>
                </c:pt>
                <c:pt idx="210">
                  <c:v>-2180.8992065614775</c:v>
                </c:pt>
                <c:pt idx="211">
                  <c:v>-2183.3634994502445</c:v>
                </c:pt>
                <c:pt idx="212">
                  <c:v>-2181.2352465008294</c:v>
                </c:pt>
                <c:pt idx="213">
                  <c:v>-2175.0745142789219</c:v>
                </c:pt>
                <c:pt idx="214">
                  <c:v>-2164.6572761582374</c:v>
                </c:pt>
                <c:pt idx="215">
                  <c:v>-2150.2075587649438</c:v>
                </c:pt>
                <c:pt idx="216">
                  <c:v>-2132.0614020385838</c:v>
                </c:pt>
                <c:pt idx="217">
                  <c:v>-2110.3308192921518</c:v>
                </c:pt>
                <c:pt idx="218">
                  <c:v>-2085.2398371519312</c:v>
                </c:pt>
                <c:pt idx="219">
                  <c:v>-2057.0124822442076</c:v>
                </c:pt>
                <c:pt idx="220">
                  <c:v>-2025.6487545689695</c:v>
                </c:pt>
                <c:pt idx="221">
                  <c:v>-1991.5967073786849</c:v>
                </c:pt>
                <c:pt idx="222">
                  <c:v>-1954.9683539865121</c:v>
                </c:pt>
                <c:pt idx="223">
                  <c:v>-1916.0997343318086</c:v>
                </c:pt>
                <c:pt idx="224">
                  <c:v>-1874.9908484146065</c:v>
                </c:pt>
                <c:pt idx="225">
                  <c:v>-1832.0897494873893</c:v>
                </c:pt>
                <c:pt idx="226">
                  <c:v>-1787.2844242370202</c:v>
                </c:pt>
                <c:pt idx="227">
                  <c:v>-1741.2469525422675</c:v>
                </c:pt>
                <c:pt idx="228">
                  <c:v>-1693.753307776884</c:v>
                </c:pt>
                <c:pt idx="229">
                  <c:v>-1645.2515431933693</c:v>
                </c:pt>
                <c:pt idx="230">
                  <c:v>-1595.741658791713</c:v>
                </c:pt>
                <c:pt idx="231">
                  <c:v>-1545.7837211375622</c:v>
                </c:pt>
                <c:pt idx="232">
                  <c:v>-1495.1537036046484</c:v>
                </c:pt>
                <c:pt idx="233">
                  <c:v>-1444.1876461323614</c:v>
                </c:pt>
                <c:pt idx="234">
                  <c:v>-1392.9975620338216</c:v>
                </c:pt>
                <c:pt idx="235">
                  <c:v>-1342.0315045615289</c:v>
                </c:pt>
                <c:pt idx="236">
                  <c:v>-1290.9534337761129</c:v>
                </c:pt>
                <c:pt idx="237">
                  <c:v>-1240.3234162431963</c:v>
                </c:pt>
                <c:pt idx="238">
                  <c:v>-1190.0294386496641</c:v>
                </c:pt>
                <c:pt idx="239">
                  <c:v>-1140.2955276217792</c:v>
                </c:pt>
                <c:pt idx="240">
                  <c:v>-1091.2336964726039</c:v>
                </c:pt>
                <c:pt idx="241">
                  <c:v>-1042.9559585153524</c:v>
                </c:pt>
                <c:pt idx="242">
                  <c:v>-995.57432706308452</c:v>
                </c:pt>
                <c:pt idx="243">
                  <c:v>-949.08880211583482</c:v>
                </c:pt>
                <c:pt idx="244">
                  <c:v>-903.61139698672946</c:v>
                </c:pt>
                <c:pt idx="245">
                  <c:v>-859.25412498885476</c:v>
                </c:pt>
                <c:pt idx="246">
                  <c:v>-816.12899943537707</c:v>
                </c:pt>
                <c:pt idx="247">
                  <c:v>-774.09040301922664</c:v>
                </c:pt>
                <c:pt idx="248">
                  <c:v>-733.37356369795839</c:v>
                </c:pt>
                <c:pt idx="249">
                  <c:v>-693.92247481501329</c:v>
                </c:pt>
                <c:pt idx="250">
                  <c:v>-655.81554568957665</c:v>
                </c:pt>
                <c:pt idx="251">
                  <c:v>-619.04157499034352</c:v>
                </c:pt>
                <c:pt idx="252">
                  <c:v>-583.62296537992938</c:v>
                </c:pt>
                <c:pt idx="253">
                  <c:v>-549.5597168583397</c:v>
                </c:pt>
                <c:pt idx="254">
                  <c:v>-516.86303075688625</c:v>
                </c:pt>
                <c:pt idx="255">
                  <c:v>-485.54410840688342</c:v>
                </c:pt>
                <c:pt idx="256">
                  <c:v>-455.58054714570238</c:v>
                </c:pt>
                <c:pt idx="257">
                  <c:v>-426.94994431071876</c:v>
                </c:pt>
                <c:pt idx="258">
                  <c:v>-399.65229990193319</c:v>
                </c:pt>
                <c:pt idx="259">
                  <c:v>-373.66521125672404</c:v>
                </c:pt>
                <c:pt idx="260">
                  <c:v>-348.9438730498353</c:v>
                </c:pt>
                <c:pt idx="261">
                  <c:v>-325.48828528126904</c:v>
                </c:pt>
                <c:pt idx="262">
                  <c:v>-303.25364262577727</c:v>
                </c:pt>
                <c:pt idx="263">
                  <c:v>-282.2175424207303</c:v>
                </c:pt>
                <c:pt idx="264">
                  <c:v>-262.32397800956898</c:v>
                </c:pt>
                <c:pt idx="265">
                  <c:v>-243.55054672966568</c:v>
                </c:pt>
                <c:pt idx="266">
                  <c:v>-225.87484591839711</c:v>
                </c:pt>
                <c:pt idx="267">
                  <c:v>-206.35092544055178</c:v>
                </c:pt>
                <c:pt idx="268">
                  <c:v>-201.62396362663915</c:v>
                </c:pt>
                <c:pt idx="269">
                  <c:v>-179.22130100145594</c:v>
                </c:pt>
                <c:pt idx="270">
                  <c:v>-156.81863837627407</c:v>
                </c:pt>
                <c:pt idx="271">
                  <c:v>-156.81863837627407</c:v>
                </c:pt>
                <c:pt idx="272">
                  <c:v>-134.41597575109188</c:v>
                </c:pt>
                <c:pt idx="273">
                  <c:v>-134.41597575109205</c:v>
                </c:pt>
                <c:pt idx="274">
                  <c:v>-112.01331312591034</c:v>
                </c:pt>
                <c:pt idx="275">
                  <c:v>-114.25357938842839</c:v>
                </c:pt>
                <c:pt idx="276">
                  <c:v>-99.691848682059714</c:v>
                </c:pt>
                <c:pt idx="277">
                  <c:v>-91.85091676324636</c:v>
                </c:pt>
                <c:pt idx="278">
                  <c:v>-84.009984844432509</c:v>
                </c:pt>
                <c:pt idx="279">
                  <c:v>-76.1690529256189</c:v>
                </c:pt>
                <c:pt idx="280">
                  <c:v>-69.448254138064328</c:v>
                </c:pt>
                <c:pt idx="281">
                  <c:v>-63.847588481768689</c:v>
                </c:pt>
                <c:pt idx="282">
                  <c:v>-58.246922825473227</c:v>
                </c:pt>
                <c:pt idx="283">
                  <c:v>-52.646257169177758</c:v>
                </c:pt>
                <c:pt idx="284">
                  <c:v>-48.165724644141399</c:v>
                </c:pt>
                <c:pt idx="285">
                  <c:v>-42.565058987845767</c:v>
                </c:pt>
                <c:pt idx="286">
                  <c:v>-40.324792725327626</c:v>
                </c:pt>
                <c:pt idx="287">
                  <c:v>-35.844260200291188</c:v>
                </c:pt>
                <c:pt idx="288">
                  <c:v>-31.363727675254914</c:v>
                </c:pt>
                <c:pt idx="289">
                  <c:v>-29.123461412736614</c:v>
                </c:pt>
                <c:pt idx="290">
                  <c:v>-26.883195150218391</c:v>
                </c:pt>
                <c:pt idx="291">
                  <c:v>-23.522795756441145</c:v>
                </c:pt>
                <c:pt idx="292">
                  <c:v>-21.282529493922841</c:v>
                </c:pt>
                <c:pt idx="293">
                  <c:v>-20.16239636266392</c:v>
                </c:pt>
                <c:pt idx="294">
                  <c:v>-16.801996968886442</c:v>
                </c:pt>
                <c:pt idx="295">
                  <c:v>-15.681863837627395</c:v>
                </c:pt>
                <c:pt idx="296">
                  <c:v>-13.889650827612877</c:v>
                </c:pt>
                <c:pt idx="297">
                  <c:v>-12.545491070101937</c:v>
                </c:pt>
                <c:pt idx="298">
                  <c:v>-11.201331312591007</c:v>
                </c:pt>
                <c:pt idx="299">
                  <c:v>-9.9691848682060034</c:v>
                </c:pt>
                <c:pt idx="300">
                  <c:v>-8.9610650500727971</c:v>
                </c:pt>
                <c:pt idx="301">
                  <c:v>-7.9529452319396228</c:v>
                </c:pt>
                <c:pt idx="302">
                  <c:v>-7.1688520400582485</c:v>
                </c:pt>
                <c:pt idx="303">
                  <c:v>-6.2727455350509578</c:v>
                </c:pt>
                <c:pt idx="304">
                  <c:v>-5.6006656562955142</c:v>
                </c:pt>
                <c:pt idx="305">
                  <c:v>-5.0405990906659435</c:v>
                </c:pt>
                <c:pt idx="306">
                  <c:v>-36.85237992086082</c:v>
                </c:pt>
                <c:pt idx="307">
                  <c:v>2.5651048705833436E-8</c:v>
                </c:pt>
                <c:pt idx="308">
                  <c:v>3.3603993937772982E-8</c:v>
                </c:pt>
                <c:pt idx="309">
                  <c:v>4.1444925856586768E-8</c:v>
                </c:pt>
                <c:pt idx="310">
                  <c:v>5.1526124037918595E-8</c:v>
                </c:pt>
                <c:pt idx="311">
                  <c:v>6.608785474428698E-8</c:v>
                </c:pt>
                <c:pt idx="312">
                  <c:v>8.1769718581914315E-8</c:v>
                </c:pt>
                <c:pt idx="313">
                  <c:v>1.0417238120709636E-7</c:v>
                </c:pt>
                <c:pt idx="314">
                  <c:v>1.2881531009479666E-7</c:v>
                </c:pt>
                <c:pt idx="315">
                  <c:v>1.624193040325697E-7</c:v>
                </c:pt>
                <c:pt idx="316">
                  <c:v>2.0274409675789717E-7</c:v>
                </c:pt>
                <c:pt idx="317">
                  <c:v>2.4754942200826094E-7</c:v>
                </c:pt>
                <c:pt idx="318">
                  <c:v>3.2483860806513956E-7</c:v>
                </c:pt>
                <c:pt idx="319">
                  <c:v>3.9204659594068573E-7</c:v>
                </c:pt>
                <c:pt idx="320">
                  <c:v>4.928585777540038E-7</c:v>
                </c:pt>
                <c:pt idx="321">
                  <c:v>6.0487189087991425E-7</c:v>
                </c:pt>
                <c:pt idx="322">
                  <c:v>7.6169052925618924E-7</c:v>
                </c:pt>
                <c:pt idx="323">
                  <c:v>9.409118302576437E-7</c:v>
                </c:pt>
                <c:pt idx="324">
                  <c:v>1.1761397878220576E-6</c:v>
                </c:pt>
                <c:pt idx="325">
                  <c:v>1.44497173932424E-6</c:v>
                </c:pt>
                <c:pt idx="326">
                  <c:v>1.7922130100145596E-6</c:v>
                </c:pt>
                <c:pt idx="327">
                  <c:v>2.2514675938307932E-6</c:v>
                </c:pt>
                <c:pt idx="328">
                  <c:v>2.6883195150218432E-6</c:v>
                </c:pt>
                <c:pt idx="329">
                  <c:v>3.3603993937773012E-6</c:v>
                </c:pt>
                <c:pt idx="330">
                  <c:v>4.2565058987845802E-6</c:v>
                </c:pt>
                <c:pt idx="331">
                  <c:v>5.0405990906659555E-6</c:v>
                </c:pt>
                <c:pt idx="332">
                  <c:v>6.3847588481768749E-6</c:v>
                </c:pt>
                <c:pt idx="333">
                  <c:v>7.7289186056877961E-6</c:v>
                </c:pt>
                <c:pt idx="334">
                  <c:v>9.5211316157023532E-6</c:v>
                </c:pt>
                <c:pt idx="335">
                  <c:v>1.1649384565094663E-5</c:v>
                </c:pt>
                <c:pt idx="336">
                  <c:v>1.4337704080116487E-5</c:v>
                </c:pt>
                <c:pt idx="337">
                  <c:v>1.7474076847641971E-5</c:v>
                </c:pt>
                <c:pt idx="338">
                  <c:v>2.1506556120174746E-5</c:v>
                </c:pt>
                <c:pt idx="339">
                  <c:v>2.5763062018959335E-5</c:v>
                </c:pt>
                <c:pt idx="340">
                  <c:v>3.2483860806513954E-5</c:v>
                </c:pt>
                <c:pt idx="341">
                  <c:v>3.8084526462809413E-5</c:v>
                </c:pt>
                <c:pt idx="342">
                  <c:v>4.8165724644141239E-5</c:v>
                </c:pt>
                <c:pt idx="343">
                  <c:v>5.7126789694214251E-5</c:v>
                </c:pt>
                <c:pt idx="344">
                  <c:v>7.0568387269323292E-5</c:v>
                </c:pt>
                <c:pt idx="345">
                  <c:v>8.4009984844432678E-5</c:v>
                </c:pt>
                <c:pt idx="346">
                  <c:v>1.0305224807583726E-4</c:v>
                </c:pt>
                <c:pt idx="347">
                  <c:v>1.2433477756976021E-4</c:v>
                </c:pt>
                <c:pt idx="348">
                  <c:v>1.5121797271997847E-4</c:v>
                </c:pt>
                <c:pt idx="349">
                  <c:v>1.8258170039523364E-4</c:v>
                </c:pt>
                <c:pt idx="350">
                  <c:v>2.2178635998930214E-4</c:v>
                </c:pt>
                <c:pt idx="351">
                  <c:v>2.6883195150218409E-4</c:v>
                </c:pt>
                <c:pt idx="352">
                  <c:v>3.1363727675254776E-4</c:v>
                </c:pt>
                <c:pt idx="353">
                  <c:v>3.8084526462809536E-4</c:v>
                </c:pt>
                <c:pt idx="354">
                  <c:v>4.7045591512882178E-4</c:v>
                </c:pt>
                <c:pt idx="355">
                  <c:v>5.4886523431695944E-4</c:v>
                </c:pt>
                <c:pt idx="356">
                  <c:v>6.7207987875546012E-4</c:v>
                </c:pt>
                <c:pt idx="357">
                  <c:v>7.9529452319396178E-4</c:v>
                </c:pt>
                <c:pt idx="358">
                  <c:v>9.6331449288282564E-4</c:v>
                </c:pt>
                <c:pt idx="359">
                  <c:v>1.1425357938842841E-3</c:v>
                </c:pt>
                <c:pt idx="360">
                  <c:v>1.891780399459815E-5</c:v>
                </c:pt>
              </c:numCache>
            </c:numRef>
          </c:yVal>
          <c:smooth val="1"/>
          <c:extLst>
            <c:ext xmlns:c16="http://schemas.microsoft.com/office/drawing/2014/chart" uri="{C3380CC4-5D6E-409C-BE32-E72D297353CC}">
              <c16:uniqueId val="{00000000-B352-FE41-8A2C-B2C8FF8D3973}"/>
            </c:ext>
          </c:extLst>
        </c:ser>
        <c:ser>
          <c:idx val="1"/>
          <c:order val="1"/>
          <c:tx>
            <c:v>Velocity @ 4000 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(Inlet)'!$F$3:$F$363</c:f>
              <c:numCache>
                <c:formatCode>0.00E+00</c:formatCode>
                <c:ptCount val="361"/>
                <c:pt idx="0">
                  <c:v>3.2707887432765754E-3</c:v>
                </c:pt>
                <c:pt idx="1">
                  <c:v>3.8980632967816689E-3</c:v>
                </c:pt>
                <c:pt idx="2">
                  <c:v>4.7045591512882264E-3</c:v>
                </c:pt>
                <c:pt idx="3">
                  <c:v>5.376639030043681E-3</c:v>
                </c:pt>
                <c:pt idx="4">
                  <c:v>6.7207987875546014E-3</c:v>
                </c:pt>
                <c:pt idx="5">
                  <c:v>7.6169052925618768E-3</c:v>
                </c:pt>
                <c:pt idx="6">
                  <c:v>9.4091183025764632E-3</c:v>
                </c:pt>
                <c:pt idx="7">
                  <c:v>1.0977304686339198E-2</c:v>
                </c:pt>
                <c:pt idx="8">
                  <c:v>1.2769517696353748E-2</c:v>
                </c:pt>
                <c:pt idx="9">
                  <c:v>1.5457837211375589E-2</c:v>
                </c:pt>
                <c:pt idx="10">
                  <c:v>1.8146156726397428E-2</c:v>
                </c:pt>
                <c:pt idx="11">
                  <c:v>2.1282529493922921E-2</c:v>
                </c:pt>
                <c:pt idx="12">
                  <c:v>2.5090982140203867E-2</c:v>
                </c:pt>
                <c:pt idx="13">
                  <c:v>2.9795541291492072E-2</c:v>
                </c:pt>
                <c:pt idx="14">
                  <c:v>3.5396206947787598E-2</c:v>
                </c:pt>
                <c:pt idx="15">
                  <c:v>4.0324792725327546E-2</c:v>
                </c:pt>
                <c:pt idx="16">
                  <c:v>4.7045591512882304E-2</c:v>
                </c:pt>
                <c:pt idx="17">
                  <c:v>5.8246922825473196E-2</c:v>
                </c:pt>
                <c:pt idx="18">
                  <c:v>6.4967721613027912E-2</c:v>
                </c:pt>
                <c:pt idx="19">
                  <c:v>7.8409319188137178E-2</c:v>
                </c:pt>
                <c:pt idx="20">
                  <c:v>8.9610650500727945E-2</c:v>
                </c:pt>
                <c:pt idx="21">
                  <c:v>0.10529251433835554</c:v>
                </c:pt>
                <c:pt idx="22">
                  <c:v>0.12321464443850114</c:v>
                </c:pt>
                <c:pt idx="23">
                  <c:v>0.14337704080116484</c:v>
                </c:pt>
                <c:pt idx="24">
                  <c:v>0.16577970342634701</c:v>
                </c:pt>
                <c:pt idx="25">
                  <c:v>0.19490316483908349</c:v>
                </c:pt>
                <c:pt idx="26">
                  <c:v>0.22626689251433851</c:v>
                </c:pt>
                <c:pt idx="27">
                  <c:v>0.25987088645211132</c:v>
                </c:pt>
                <c:pt idx="28">
                  <c:v>0.30467621170247566</c:v>
                </c:pt>
                <c:pt idx="29">
                  <c:v>0.35844260200291111</c:v>
                </c:pt>
                <c:pt idx="30">
                  <c:v>0.40324792725327613</c:v>
                </c:pt>
                <c:pt idx="31">
                  <c:v>0.47045591512882301</c:v>
                </c:pt>
                <c:pt idx="32">
                  <c:v>0.53766390300436795</c:v>
                </c:pt>
                <c:pt idx="33">
                  <c:v>0.62727455350509609</c:v>
                </c:pt>
                <c:pt idx="34">
                  <c:v>0.71688520400582678</c:v>
                </c:pt>
                <c:pt idx="35">
                  <c:v>0.82889851713173279</c:v>
                </c:pt>
                <c:pt idx="36">
                  <c:v>0.94091183025764602</c:v>
                </c:pt>
                <c:pt idx="37">
                  <c:v>1.0977304686339198</c:v>
                </c:pt>
                <c:pt idx="38">
                  <c:v>1.2545491070101935</c:v>
                </c:pt>
                <c:pt idx="39">
                  <c:v>1.4337704080116485</c:v>
                </c:pt>
                <c:pt idx="40">
                  <c:v>1.6353943716382857</c:v>
                </c:pt>
                <c:pt idx="41">
                  <c:v>1.8594209978901071</c:v>
                </c:pt>
                <c:pt idx="42">
                  <c:v>2.1506556120174718</c:v>
                </c:pt>
                <c:pt idx="43">
                  <c:v>2.4418902261448419</c:v>
                </c:pt>
                <c:pt idx="44">
                  <c:v>2.7779301655225717</c:v>
                </c:pt>
                <c:pt idx="45">
                  <c:v>3.2035807554010214</c:v>
                </c:pt>
                <c:pt idx="46">
                  <c:v>3.5844260200291451</c:v>
                </c:pt>
                <c:pt idx="47">
                  <c:v>4.0324792725327585</c:v>
                </c:pt>
                <c:pt idx="48">
                  <c:v>4.7045591512882083</c:v>
                </c:pt>
                <c:pt idx="49">
                  <c:v>5.1526124037918688</c:v>
                </c:pt>
                <c:pt idx="50">
                  <c:v>6.0487189087991542</c:v>
                </c:pt>
                <c:pt idx="51">
                  <c:v>6.7207987875545978</c:v>
                </c:pt>
                <c:pt idx="52">
                  <c:v>7.6169052925618779</c:v>
                </c:pt>
                <c:pt idx="53">
                  <c:v>8.5130117975691686</c:v>
                </c:pt>
                <c:pt idx="54">
                  <c:v>9.8571715550800985</c:v>
                </c:pt>
                <c:pt idx="55">
                  <c:v>10.753278060087368</c:v>
                </c:pt>
                <c:pt idx="56">
                  <c:v>12.321464443850086</c:v>
                </c:pt>
                <c:pt idx="57">
                  <c:v>13.889650827612877</c:v>
                </c:pt>
                <c:pt idx="58">
                  <c:v>15.457837211375585</c:v>
                </c:pt>
                <c:pt idx="59">
                  <c:v>17.250050221390147</c:v>
                </c:pt>
                <c:pt idx="60">
                  <c:v>19.490316483908366</c:v>
                </c:pt>
                <c:pt idx="61">
                  <c:v>21.730582746426563</c:v>
                </c:pt>
                <c:pt idx="62">
                  <c:v>24.418902261448384</c:v>
                </c:pt>
                <c:pt idx="63">
                  <c:v>27.77930165522563</c:v>
                </c:pt>
                <c:pt idx="64">
                  <c:v>29.123461412736738</c:v>
                </c:pt>
                <c:pt idx="65">
                  <c:v>33.603993937773097</c:v>
                </c:pt>
                <c:pt idx="66">
                  <c:v>38.084526462809286</c:v>
                </c:pt>
                <c:pt idx="67">
                  <c:v>42.565058987845894</c:v>
                </c:pt>
                <c:pt idx="68">
                  <c:v>44.805325250364071</c:v>
                </c:pt>
                <c:pt idx="69">
                  <c:v>51.526124037918727</c:v>
                </c:pt>
                <c:pt idx="70">
                  <c:v>58.246922825473142</c:v>
                </c:pt>
                <c:pt idx="71">
                  <c:v>62.72745535050958</c:v>
                </c:pt>
                <c:pt idx="72">
                  <c:v>69.448254138064328</c:v>
                </c:pt>
                <c:pt idx="73">
                  <c:v>76.169052925618814</c:v>
                </c:pt>
                <c:pt idx="74">
                  <c:v>85.130117975691533</c:v>
                </c:pt>
                <c:pt idx="75">
                  <c:v>94.091183025764749</c:v>
                </c:pt>
                <c:pt idx="76">
                  <c:v>103.05224807583713</c:v>
                </c:pt>
                <c:pt idx="77">
                  <c:v>112.63386688062765</c:v>
                </c:pt>
                <c:pt idx="78">
                  <c:v>124.26532931562201</c:v>
                </c:pt>
                <c:pt idx="79">
                  <c:v>136.32244234049512</c:v>
                </c:pt>
                <c:pt idx="80">
                  <c:v>149.38319465097632</c:v>
                </c:pt>
                <c:pt idx="81">
                  <c:v>163.51031370241608</c:v>
                </c:pt>
                <c:pt idx="82">
                  <c:v>178.77548801521505</c:v>
                </c:pt>
                <c:pt idx="83">
                  <c:v>195.24592557724861</c:v>
                </c:pt>
                <c:pt idx="84">
                  <c:v>213.00675650649313</c:v>
                </c:pt>
                <c:pt idx="85">
                  <c:v>232.0915847968854</c:v>
                </c:pt>
                <c:pt idx="86">
                  <c:v>252.63482642417767</c:v>
                </c:pt>
                <c:pt idx="87">
                  <c:v>274.67904644735739</c:v>
                </c:pt>
                <c:pt idx="88">
                  <c:v>298.29145285429928</c:v>
                </c:pt>
                <c:pt idx="89">
                  <c:v>323.58405895812979</c:v>
                </c:pt>
                <c:pt idx="90">
                  <c:v>350.62407274672336</c:v>
                </c:pt>
                <c:pt idx="91">
                  <c:v>379.47870220795619</c:v>
                </c:pt>
                <c:pt idx="92">
                  <c:v>410.25996065495798</c:v>
                </c:pt>
                <c:pt idx="93">
                  <c:v>443.01265341297591</c:v>
                </c:pt>
                <c:pt idx="94">
                  <c:v>477.82639113250536</c:v>
                </c:pt>
                <c:pt idx="95">
                  <c:v>514.81318712668394</c:v>
                </c:pt>
                <c:pt idx="96">
                  <c:v>553.99544405812583</c:v>
                </c:pt>
                <c:pt idx="97">
                  <c:v>595.4851752399635</c:v>
                </c:pt>
                <c:pt idx="98">
                  <c:v>639.34958866006843</c:v>
                </c:pt>
                <c:pt idx="99">
                  <c:v>685.61108698107103</c:v>
                </c:pt>
                <c:pt idx="100">
                  <c:v>734.40408617871708</c:v>
                </c:pt>
                <c:pt idx="101">
                  <c:v>785.70618359038315</c:v>
                </c:pt>
                <c:pt idx="102">
                  <c:v>839.62939252919932</c:v>
                </c:pt>
                <c:pt idx="103">
                  <c:v>896.218518320405</c:v>
                </c:pt>
                <c:pt idx="104">
                  <c:v>955.4511583013898</c:v>
                </c:pt>
                <c:pt idx="105">
                  <c:v>1017.3945204600141</c:v>
                </c:pt>
                <c:pt idx="106">
                  <c:v>1082.0934101215425</c:v>
                </c:pt>
                <c:pt idx="107">
                  <c:v>1149.480619298088</c:v>
                </c:pt>
                <c:pt idx="108">
                  <c:v>1219.6457586401611</c:v>
                </c:pt>
                <c:pt idx="109">
                  <c:v>1292.4992174972517</c:v>
                </c:pt>
                <c:pt idx="110">
                  <c:v>1368.0409958693645</c:v>
                </c:pt>
                <c:pt idx="111">
                  <c:v>1446.248691093876</c:v>
                </c:pt>
                <c:pt idx="112">
                  <c:v>1526.9878871950314</c:v>
                </c:pt>
                <c:pt idx="113">
                  <c:v>1610.5274161243433</c:v>
                </c:pt>
                <c:pt idx="114">
                  <c:v>1696.1055873525356</c:v>
                </c:pt>
                <c:pt idx="115">
                  <c:v>1784.1480514694902</c:v>
                </c:pt>
                <c:pt idx="116">
                  <c:v>1874.6548084752224</c:v>
                </c:pt>
                <c:pt idx="117">
                  <c:v>1967.1778051172382</c:v>
                </c:pt>
                <c:pt idx="118">
                  <c:v>2061.2689881429842</c:v>
                </c:pt>
                <c:pt idx="119">
                  <c:v>2157.6004374312988</c:v>
                </c:pt>
                <c:pt idx="120">
                  <c:v>2255.5000731033115</c:v>
                </c:pt>
                <c:pt idx="121">
                  <c:v>2354.2958152803822</c:v>
                </c:pt>
                <c:pt idx="122">
                  <c:v>2454.883770467447</c:v>
                </c:pt>
                <c:pt idx="123">
                  <c:v>2555.6957522807747</c:v>
                </c:pt>
                <c:pt idx="124">
                  <c:v>2657.8518938515749</c:v>
                </c:pt>
                <c:pt idx="125">
                  <c:v>2759.7840087961922</c:v>
                </c:pt>
                <c:pt idx="126">
                  <c:v>2862.1641769932394</c:v>
                </c:pt>
                <c:pt idx="127">
                  <c:v>2964.0962919378248</c:v>
                </c:pt>
                <c:pt idx="128">
                  <c:v>3065.5803536299259</c:v>
                </c:pt>
                <c:pt idx="129">
                  <c:v>3166.1683088169534</c:v>
                </c:pt>
                <c:pt idx="130">
                  <c:v>3265.1880776202765</c:v>
                </c:pt>
                <c:pt idx="131">
                  <c:v>3362.8636866660954</c:v>
                </c:pt>
                <c:pt idx="132">
                  <c:v>3458.2990294493252</c:v>
                </c:pt>
                <c:pt idx="133">
                  <c:v>3551.2700793438726</c:v>
                </c:pt>
                <c:pt idx="134">
                  <c:v>3641.3287830970839</c:v>
                </c:pt>
                <c:pt idx="135">
                  <c:v>3728.4751407090439</c:v>
                </c:pt>
                <c:pt idx="136">
                  <c:v>3811.3649924221954</c:v>
                </c:pt>
                <c:pt idx="137">
                  <c:v>3890.4463914891389</c:v>
                </c:pt>
                <c:pt idx="138">
                  <c:v>3964.8232314047041</c:v>
                </c:pt>
                <c:pt idx="139">
                  <c:v>4034.49551216902</c:v>
                </c:pt>
                <c:pt idx="140">
                  <c:v>4098.3431006508017</c:v>
                </c:pt>
                <c:pt idx="141">
                  <c:v>4156.5900234762694</c:v>
                </c:pt>
                <c:pt idx="142">
                  <c:v>4208.3401741404459</c:v>
                </c:pt>
                <c:pt idx="143">
                  <c:v>4253.8175792695301</c:v>
                </c:pt>
                <c:pt idx="144">
                  <c:v>4291.9021057324189</c:v>
                </c:pt>
                <c:pt idx="145">
                  <c:v>4322.5937535288567</c:v>
                </c:pt>
                <c:pt idx="146">
                  <c:v>4345.4444694065514</c:v>
                </c:pt>
                <c:pt idx="147">
                  <c:v>4360.2302267391979</c:v>
                </c:pt>
                <c:pt idx="148">
                  <c:v>4366.2789456479632</c:v>
                </c:pt>
                <c:pt idx="149">
                  <c:v>4364.0386793854377</c:v>
                </c:pt>
                <c:pt idx="150">
                  <c:v>4352.1652681941487</c:v>
                </c:pt>
                <c:pt idx="151">
                  <c:v>4331.5548185789157</c:v>
                </c:pt>
                <c:pt idx="152">
                  <c:v>4300.8631707824352</c:v>
                </c:pt>
                <c:pt idx="153">
                  <c:v>4260.9864313096323</c:v>
                </c:pt>
                <c:pt idx="154">
                  <c:v>4210.8044670292556</c:v>
                </c:pt>
                <c:pt idx="155">
                  <c:v>4150.9893578199453</c:v>
                </c:pt>
                <c:pt idx="156">
                  <c:v>4080.8690238031459</c:v>
                </c:pt>
                <c:pt idx="157">
                  <c:v>4001.115544857541</c:v>
                </c:pt>
                <c:pt idx="158">
                  <c:v>3910.8328144779916</c:v>
                </c:pt>
                <c:pt idx="159">
                  <c:v>3810.692912543459</c:v>
                </c:pt>
                <c:pt idx="160">
                  <c:v>3700.695839053793</c:v>
                </c:pt>
                <c:pt idx="161">
                  <c:v>3581.0656206353642</c:v>
                </c:pt>
                <c:pt idx="162">
                  <c:v>3451.5782306618021</c:v>
                </c:pt>
                <c:pt idx="163">
                  <c:v>3312.6817223856333</c:v>
                </c:pt>
                <c:pt idx="164">
                  <c:v>3164.8241490595128</c:v>
                </c:pt>
                <c:pt idx="165">
                  <c:v>3008.2295373094466</c:v>
                </c:pt>
                <c:pt idx="166">
                  <c:v>2842.8978871355639</c:v>
                </c:pt>
                <c:pt idx="167">
                  <c:v>2669.5012784167175</c:v>
                </c:pt>
                <c:pt idx="168">
                  <c:v>2488.4877644052212</c:v>
                </c:pt>
                <c:pt idx="169">
                  <c:v>2300.5294249799704</c:v>
                </c:pt>
                <c:pt idx="170">
                  <c:v>2105.4022335145105</c:v>
                </c:pt>
                <c:pt idx="171">
                  <c:v>1904.22632314052</c:v>
                </c:pt>
                <c:pt idx="172">
                  <c:v>1697.4497471100563</c:v>
                </c:pt>
                <c:pt idx="173">
                  <c:v>1485.7445853020579</c:v>
                </c:pt>
                <c:pt idx="174">
                  <c:v>1269.3348643428094</c:v>
                </c:pt>
                <c:pt idx="175">
                  <c:v>1048.4446108585103</c:v>
                </c:pt>
                <c:pt idx="176">
                  <c:v>826.65825086924372</c:v>
                </c:pt>
                <c:pt idx="177">
                  <c:v>600.39135835488366</c:v>
                </c:pt>
                <c:pt idx="178">
                  <c:v>371.88419957801955</c:v>
                </c:pt>
                <c:pt idx="179">
                  <c:v>145.6173070636595</c:v>
                </c:pt>
                <c:pt idx="180">
                  <c:v>-85.130117975666053</c:v>
                </c:pt>
                <c:pt idx="181">
                  <c:v>-315.87754301507687</c:v>
                </c:pt>
                <c:pt idx="182">
                  <c:v>-539.90416926689022</c:v>
                </c:pt>
                <c:pt idx="183">
                  <c:v>-768.41132804375434</c:v>
                </c:pt>
                <c:pt idx="184">
                  <c:v>-993.11003417433596</c:v>
                </c:pt>
                <c:pt idx="185">
                  <c:v>-1213.3282077798667</c:v>
                </c:pt>
                <c:pt idx="186">
                  <c:v>-1430.6340352440827</c:v>
                </c:pt>
                <c:pt idx="187">
                  <c:v>-1643.4593301833756</c:v>
                </c:pt>
                <c:pt idx="188">
                  <c:v>-1851.8040925975329</c:v>
                </c:pt>
                <c:pt idx="189">
                  <c:v>-2054.3241627291877</c:v>
                </c:pt>
                <c:pt idx="190">
                  <c:v>-2251.0195405782979</c:v>
                </c:pt>
                <c:pt idx="191">
                  <c:v>-2440.9941196398536</c:v>
                </c:pt>
                <c:pt idx="192">
                  <c:v>-2623.7998466612853</c:v>
                </c:pt>
                <c:pt idx="193">
                  <c:v>-2799.2126950165216</c:v>
                </c:pt>
                <c:pt idx="194">
                  <c:v>-2966.5605848265814</c:v>
                </c:pt>
                <c:pt idx="195">
                  <c:v>-3125.3954628391512</c:v>
                </c:pt>
                <c:pt idx="196">
                  <c:v>-3275.7173290541459</c:v>
                </c:pt>
                <c:pt idx="197">
                  <c:v>-3416.8541035927119</c:v>
                </c:pt>
                <c:pt idx="198">
                  <c:v>-3548.5817598288422</c:v>
                </c:pt>
                <c:pt idx="199">
                  <c:v>-3670.9002977623441</c:v>
                </c:pt>
                <c:pt idx="200">
                  <c:v>-3783.5856907669977</c:v>
                </c:pt>
                <c:pt idx="201">
                  <c:v>-3885.9658589640558</c:v>
                </c:pt>
                <c:pt idx="202">
                  <c:v>-3978.9369088585718</c:v>
                </c:pt>
                <c:pt idx="203">
                  <c:v>-4061.3787073192498</c:v>
                </c:pt>
                <c:pt idx="204">
                  <c:v>-4133.963334224838</c:v>
                </c:pt>
                <c:pt idx="205">
                  <c:v>-4196.4667629490932</c:v>
                </c:pt>
                <c:pt idx="206">
                  <c:v>-4248.8889934920171</c:v>
                </c:pt>
                <c:pt idx="207">
                  <c:v>-4291.6780791061337</c:v>
                </c:pt>
                <c:pt idx="208">
                  <c:v>-4324.3859665388554</c:v>
                </c:pt>
                <c:pt idx="209">
                  <c:v>-4347.9087622953402</c:v>
                </c:pt>
                <c:pt idx="210">
                  <c:v>-4361.798413122955</c:v>
                </c:pt>
                <c:pt idx="211">
                  <c:v>-4366.726998900489</c:v>
                </c:pt>
                <c:pt idx="212">
                  <c:v>-4362.4704930016587</c:v>
                </c:pt>
                <c:pt idx="213">
                  <c:v>-4350.1490285578438</c:v>
                </c:pt>
                <c:pt idx="214">
                  <c:v>-4329.3145523164749</c:v>
                </c:pt>
                <c:pt idx="215">
                  <c:v>-4300.4151175298875</c:v>
                </c:pt>
                <c:pt idx="216">
                  <c:v>-4264.1228040771675</c:v>
                </c:pt>
                <c:pt idx="217">
                  <c:v>-4220.6616385843035</c:v>
                </c:pt>
                <c:pt idx="218">
                  <c:v>-4170.4796743038623</c:v>
                </c:pt>
                <c:pt idx="219">
                  <c:v>-4114.0249644884152</c:v>
                </c:pt>
                <c:pt idx="220">
                  <c:v>-4051.297509137939</c:v>
                </c:pt>
                <c:pt idx="221">
                  <c:v>-3983.1934147573697</c:v>
                </c:pt>
                <c:pt idx="222">
                  <c:v>-3909.9367079730241</c:v>
                </c:pt>
                <c:pt idx="223">
                  <c:v>-3832.1994686636172</c:v>
                </c:pt>
                <c:pt idx="224">
                  <c:v>-3749.981696829213</c:v>
                </c:pt>
                <c:pt idx="225">
                  <c:v>-3664.1794989747787</c:v>
                </c:pt>
                <c:pt idx="226">
                  <c:v>-3574.5688484740404</c:v>
                </c:pt>
                <c:pt idx="227">
                  <c:v>-3482.4939050845351</c:v>
                </c:pt>
                <c:pt idx="228">
                  <c:v>-3387.5066155537679</c:v>
                </c:pt>
                <c:pt idx="229">
                  <c:v>-3290.5030863867387</c:v>
                </c:pt>
                <c:pt idx="230">
                  <c:v>-3191.483317583426</c:v>
                </c:pt>
                <c:pt idx="231">
                  <c:v>-3091.5674422751244</c:v>
                </c:pt>
                <c:pt idx="232">
                  <c:v>-2990.3074072092968</c:v>
                </c:pt>
                <c:pt idx="233">
                  <c:v>-2888.3752922647227</c:v>
                </c:pt>
                <c:pt idx="234">
                  <c:v>-2785.9951240676432</c:v>
                </c:pt>
                <c:pt idx="235">
                  <c:v>-2684.0630091230578</c:v>
                </c:pt>
                <c:pt idx="236">
                  <c:v>-2581.9068675522258</c:v>
                </c:pt>
                <c:pt idx="237">
                  <c:v>-2480.6468324863927</c:v>
                </c:pt>
                <c:pt idx="238">
                  <c:v>-2380.0588772993283</c:v>
                </c:pt>
                <c:pt idx="239">
                  <c:v>-2280.5910552435585</c:v>
                </c:pt>
                <c:pt idx="240">
                  <c:v>-2182.4673929452078</c:v>
                </c:pt>
                <c:pt idx="241">
                  <c:v>-2085.9119170307049</c:v>
                </c:pt>
                <c:pt idx="242">
                  <c:v>-1991.148654126169</c:v>
                </c:pt>
                <c:pt idx="243">
                  <c:v>-1898.1776042316696</c:v>
                </c:pt>
                <c:pt idx="244">
                  <c:v>-1807.2227939734589</c:v>
                </c:pt>
                <c:pt idx="245">
                  <c:v>-1718.5082499777095</c:v>
                </c:pt>
                <c:pt idx="246">
                  <c:v>-1632.2579988707541</c:v>
                </c:pt>
                <c:pt idx="247">
                  <c:v>-1548.1808060384533</c:v>
                </c:pt>
                <c:pt idx="248">
                  <c:v>-1466.7471273959168</c:v>
                </c:pt>
                <c:pt idx="249">
                  <c:v>-1387.8449496300266</c:v>
                </c:pt>
                <c:pt idx="250">
                  <c:v>-1311.6310913791533</c:v>
                </c:pt>
                <c:pt idx="251">
                  <c:v>-1238.083149980687</c:v>
                </c:pt>
                <c:pt idx="252">
                  <c:v>-1167.2459307598588</c:v>
                </c:pt>
                <c:pt idx="253">
                  <c:v>-1099.1194337166794</c:v>
                </c:pt>
                <c:pt idx="254">
                  <c:v>-1033.7260615137725</c:v>
                </c:pt>
                <c:pt idx="255">
                  <c:v>-971.08821681376685</c:v>
                </c:pt>
                <c:pt idx="256">
                  <c:v>-911.16109429140477</c:v>
                </c:pt>
                <c:pt idx="257">
                  <c:v>-853.89988862143753</c:v>
                </c:pt>
                <c:pt idx="258">
                  <c:v>-799.30459980386638</c:v>
                </c:pt>
                <c:pt idx="259">
                  <c:v>-747.33042251344807</c:v>
                </c:pt>
                <c:pt idx="260">
                  <c:v>-697.88774609967061</c:v>
                </c:pt>
                <c:pt idx="261">
                  <c:v>-650.97657056253809</c:v>
                </c:pt>
                <c:pt idx="262">
                  <c:v>-606.50728525155455</c:v>
                </c:pt>
                <c:pt idx="263">
                  <c:v>-564.43508484146059</c:v>
                </c:pt>
                <c:pt idx="264">
                  <c:v>-524.64795601913795</c:v>
                </c:pt>
                <c:pt idx="265">
                  <c:v>-487.10109345933137</c:v>
                </c:pt>
                <c:pt idx="266">
                  <c:v>-451.74969183679423</c:v>
                </c:pt>
                <c:pt idx="267">
                  <c:v>-412.70185088110355</c:v>
                </c:pt>
                <c:pt idx="268">
                  <c:v>-403.24792725327831</c:v>
                </c:pt>
                <c:pt idx="269">
                  <c:v>-358.44260200291188</c:v>
                </c:pt>
                <c:pt idx="270">
                  <c:v>-313.63727675254813</c:v>
                </c:pt>
                <c:pt idx="271">
                  <c:v>-313.63727675254813</c:v>
                </c:pt>
                <c:pt idx="272">
                  <c:v>-268.83195150218376</c:v>
                </c:pt>
                <c:pt idx="273">
                  <c:v>-268.8319515021841</c:v>
                </c:pt>
                <c:pt idx="274">
                  <c:v>-224.02662625182069</c:v>
                </c:pt>
                <c:pt idx="275">
                  <c:v>-228.50715877685678</c:v>
                </c:pt>
                <c:pt idx="276">
                  <c:v>-199.38369736411943</c:v>
                </c:pt>
                <c:pt idx="277">
                  <c:v>-183.70183352649272</c:v>
                </c:pt>
                <c:pt idx="278">
                  <c:v>-168.01996968886502</c:v>
                </c:pt>
                <c:pt idx="279">
                  <c:v>-152.3381058512378</c:v>
                </c:pt>
                <c:pt idx="280">
                  <c:v>-138.89650827612866</c:v>
                </c:pt>
                <c:pt idx="281">
                  <c:v>-127.69517696353738</c:v>
                </c:pt>
                <c:pt idx="282">
                  <c:v>-116.49384565094645</c:v>
                </c:pt>
                <c:pt idx="283">
                  <c:v>-105.29251433835552</c:v>
                </c:pt>
                <c:pt idx="284">
                  <c:v>-96.331449288282798</c:v>
                </c:pt>
                <c:pt idx="285">
                  <c:v>-85.130117975691533</c:v>
                </c:pt>
                <c:pt idx="286">
                  <c:v>-80.649585450655252</c:v>
                </c:pt>
                <c:pt idx="287">
                  <c:v>-71.688520400582377</c:v>
                </c:pt>
                <c:pt idx="288">
                  <c:v>-62.727455350509828</c:v>
                </c:pt>
                <c:pt idx="289">
                  <c:v>-58.246922825473227</c:v>
                </c:pt>
                <c:pt idx="290">
                  <c:v>-53.766390300436782</c:v>
                </c:pt>
                <c:pt idx="291">
                  <c:v>-47.045591512882289</c:v>
                </c:pt>
                <c:pt idx="292">
                  <c:v>-42.565058987845681</c:v>
                </c:pt>
                <c:pt idx="293">
                  <c:v>-40.324792725327839</c:v>
                </c:pt>
                <c:pt idx="294">
                  <c:v>-33.603993937772884</c:v>
                </c:pt>
                <c:pt idx="295">
                  <c:v>-31.36372767525479</c:v>
                </c:pt>
                <c:pt idx="296">
                  <c:v>-27.779301655225755</c:v>
                </c:pt>
                <c:pt idx="297">
                  <c:v>-25.090982140203874</c:v>
                </c:pt>
                <c:pt idx="298">
                  <c:v>-22.402662625182014</c:v>
                </c:pt>
                <c:pt idx="299">
                  <c:v>-19.938369736412007</c:v>
                </c:pt>
                <c:pt idx="300">
                  <c:v>-17.922130100145594</c:v>
                </c:pt>
                <c:pt idx="301">
                  <c:v>-15.905890463879246</c:v>
                </c:pt>
                <c:pt idx="302">
                  <c:v>-14.337704080116497</c:v>
                </c:pt>
                <c:pt idx="303">
                  <c:v>-12.545491070101916</c:v>
                </c:pt>
                <c:pt idx="304">
                  <c:v>-11.201331312591028</c:v>
                </c:pt>
                <c:pt idx="305">
                  <c:v>-10.081198181331887</c:v>
                </c:pt>
                <c:pt idx="306">
                  <c:v>-73.704759841721639</c:v>
                </c:pt>
                <c:pt idx="307">
                  <c:v>5.1302097411666873E-8</c:v>
                </c:pt>
                <c:pt idx="308">
                  <c:v>6.7207987875545963E-8</c:v>
                </c:pt>
                <c:pt idx="309">
                  <c:v>8.2889851713173537E-8</c:v>
                </c:pt>
                <c:pt idx="310">
                  <c:v>1.0305224807583719E-7</c:v>
                </c:pt>
                <c:pt idx="311">
                  <c:v>1.3217570948857396E-7</c:v>
                </c:pt>
                <c:pt idx="312">
                  <c:v>1.6353943716382863E-7</c:v>
                </c:pt>
                <c:pt idx="313">
                  <c:v>2.0834476241419272E-7</c:v>
                </c:pt>
                <c:pt idx="314">
                  <c:v>2.5763062018959333E-7</c:v>
                </c:pt>
                <c:pt idx="315">
                  <c:v>3.248386080651394E-7</c:v>
                </c:pt>
                <c:pt idx="316">
                  <c:v>4.0548819351579433E-7</c:v>
                </c:pt>
                <c:pt idx="317">
                  <c:v>4.9509884401652188E-7</c:v>
                </c:pt>
                <c:pt idx="318">
                  <c:v>6.4967721613027911E-7</c:v>
                </c:pt>
                <c:pt idx="319">
                  <c:v>7.8409319188137146E-7</c:v>
                </c:pt>
                <c:pt idx="320">
                  <c:v>9.857171555080076E-7</c:v>
                </c:pt>
                <c:pt idx="321">
                  <c:v>1.2097437817598285E-6</c:v>
                </c:pt>
                <c:pt idx="322">
                  <c:v>1.5233810585123785E-6</c:v>
                </c:pt>
                <c:pt idx="323">
                  <c:v>1.8818236605152874E-6</c:v>
                </c:pt>
                <c:pt idx="324">
                  <c:v>2.3522795756441152E-6</c:v>
                </c:pt>
                <c:pt idx="325">
                  <c:v>2.88994347864848E-6</c:v>
                </c:pt>
                <c:pt idx="326">
                  <c:v>3.5844260200291192E-6</c:v>
                </c:pt>
                <c:pt idx="327">
                  <c:v>4.5029351876615865E-6</c:v>
                </c:pt>
                <c:pt idx="328">
                  <c:v>5.3766390300436864E-6</c:v>
                </c:pt>
                <c:pt idx="329">
                  <c:v>6.7207987875546025E-6</c:v>
                </c:pt>
                <c:pt idx="330">
                  <c:v>8.5130117975691604E-6</c:v>
                </c:pt>
                <c:pt idx="331">
                  <c:v>1.0081198181331911E-5</c:v>
                </c:pt>
                <c:pt idx="332">
                  <c:v>1.276951769635375E-5</c:v>
                </c:pt>
                <c:pt idx="333">
                  <c:v>1.5457837211375592E-5</c:v>
                </c:pt>
                <c:pt idx="334">
                  <c:v>1.9042263231404706E-5</c:v>
                </c:pt>
                <c:pt idx="335">
                  <c:v>2.3298769130189326E-5</c:v>
                </c:pt>
                <c:pt idx="336">
                  <c:v>2.8675408160232974E-5</c:v>
                </c:pt>
                <c:pt idx="337">
                  <c:v>3.4948153695283942E-5</c:v>
                </c:pt>
                <c:pt idx="338">
                  <c:v>4.3013112240349491E-5</c:v>
                </c:pt>
                <c:pt idx="339">
                  <c:v>5.152612403791867E-5</c:v>
                </c:pt>
                <c:pt idx="340">
                  <c:v>6.4967721613027907E-5</c:v>
                </c:pt>
                <c:pt idx="341">
                  <c:v>7.6169052925618825E-5</c:v>
                </c:pt>
                <c:pt idx="342">
                  <c:v>9.6331449288282478E-5</c:v>
                </c:pt>
                <c:pt idx="343">
                  <c:v>1.142535793884285E-4</c:v>
                </c:pt>
                <c:pt idx="344">
                  <c:v>1.4113677453864658E-4</c:v>
                </c:pt>
                <c:pt idx="345">
                  <c:v>1.6801996968886536E-4</c:v>
                </c:pt>
                <c:pt idx="346">
                  <c:v>2.0610449615167452E-4</c:v>
                </c:pt>
                <c:pt idx="347">
                  <c:v>2.4866955513952043E-4</c:v>
                </c:pt>
                <c:pt idx="348">
                  <c:v>3.0243594543995694E-4</c:v>
                </c:pt>
                <c:pt idx="349">
                  <c:v>3.6516340079046727E-4</c:v>
                </c:pt>
                <c:pt idx="350">
                  <c:v>4.4357271997860428E-4</c:v>
                </c:pt>
                <c:pt idx="351">
                  <c:v>5.3766390300436818E-4</c:v>
                </c:pt>
                <c:pt idx="352">
                  <c:v>6.2727455350509553E-4</c:v>
                </c:pt>
                <c:pt idx="353">
                  <c:v>7.6169052925619072E-4</c:v>
                </c:pt>
                <c:pt idx="354">
                  <c:v>9.4091183025764356E-4</c:v>
                </c:pt>
                <c:pt idx="355">
                  <c:v>1.0977304686339189E-3</c:v>
                </c:pt>
                <c:pt idx="356">
                  <c:v>1.3441597575109202E-3</c:v>
                </c:pt>
                <c:pt idx="357">
                  <c:v>1.5905890463879236E-3</c:v>
                </c:pt>
                <c:pt idx="358">
                  <c:v>1.9266289857656513E-3</c:v>
                </c:pt>
                <c:pt idx="359">
                  <c:v>2.2850715877685683E-3</c:v>
                </c:pt>
                <c:pt idx="360">
                  <c:v>3.7835607989196301E-5</c:v>
                </c:pt>
              </c:numCache>
            </c:numRef>
          </c:yVal>
          <c:smooth val="1"/>
          <c:extLst>
            <c:ext xmlns:c16="http://schemas.microsoft.com/office/drawing/2014/chart" uri="{C3380CC4-5D6E-409C-BE32-E72D297353CC}">
              <c16:uniqueId val="{00000001-B352-FE41-8A2C-B2C8FF8D3973}"/>
            </c:ext>
          </c:extLst>
        </c:ser>
        <c:ser>
          <c:idx val="2"/>
          <c:order val="2"/>
          <c:tx>
            <c:v>Velocity @ 6000 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(Inlet)'!$G$3:$G$363</c:f>
              <c:numCache>
                <c:formatCode>0.00E+00</c:formatCode>
                <c:ptCount val="361"/>
                <c:pt idx="0">
                  <c:v>4.9061831149148629E-3</c:v>
                </c:pt>
                <c:pt idx="1">
                  <c:v>5.8470949451725034E-3</c:v>
                </c:pt>
                <c:pt idx="2">
                  <c:v>7.0568387269323391E-3</c:v>
                </c:pt>
                <c:pt idx="3">
                  <c:v>8.0649585450655228E-3</c:v>
                </c:pt>
                <c:pt idx="4">
                  <c:v>1.0081198181331902E-2</c:v>
                </c:pt>
                <c:pt idx="5">
                  <c:v>1.1425357938842815E-2</c:v>
                </c:pt>
                <c:pt idx="6">
                  <c:v>1.4113677453864694E-2</c:v>
                </c:pt>
                <c:pt idx="7">
                  <c:v>1.6465957029508798E-2</c:v>
                </c:pt>
                <c:pt idx="8">
                  <c:v>1.9154276544530623E-2</c:v>
                </c:pt>
                <c:pt idx="9">
                  <c:v>2.3186755817063382E-2</c:v>
                </c:pt>
                <c:pt idx="10">
                  <c:v>2.7219235089596144E-2</c:v>
                </c:pt>
                <c:pt idx="11">
                  <c:v>3.192379424088438E-2</c:v>
                </c:pt>
                <c:pt idx="12">
                  <c:v>3.7636473210305797E-2</c:v>
                </c:pt>
                <c:pt idx="13">
                  <c:v>4.4693311937238106E-2</c:v>
                </c:pt>
                <c:pt idx="14">
                  <c:v>5.3094310421681397E-2</c:v>
                </c:pt>
                <c:pt idx="15">
                  <c:v>6.0487189087991326E-2</c:v>
                </c:pt>
                <c:pt idx="16">
                  <c:v>7.0568387269323449E-2</c:v>
                </c:pt>
                <c:pt idx="17">
                  <c:v>8.7370384238209794E-2</c:v>
                </c:pt>
                <c:pt idx="18">
                  <c:v>9.7451582419541855E-2</c:v>
                </c:pt>
                <c:pt idx="19">
                  <c:v>0.11761397878220575</c:v>
                </c:pt>
                <c:pt idx="20">
                  <c:v>0.1344159757510919</c:v>
                </c:pt>
                <c:pt idx="21">
                  <c:v>0.1579387715075333</c:v>
                </c:pt>
                <c:pt idx="22">
                  <c:v>0.18482196665775172</c:v>
                </c:pt>
                <c:pt idx="23">
                  <c:v>0.21506556120174725</c:v>
                </c:pt>
                <c:pt idx="24">
                  <c:v>0.24866955513952055</c:v>
                </c:pt>
                <c:pt idx="25">
                  <c:v>0.2923547472586252</c:v>
                </c:pt>
                <c:pt idx="26">
                  <c:v>0.33940033877150777</c:v>
                </c:pt>
                <c:pt idx="27">
                  <c:v>0.38980632967816697</c:v>
                </c:pt>
                <c:pt idx="28">
                  <c:v>0.45701431755371352</c:v>
                </c:pt>
                <c:pt idx="29">
                  <c:v>0.53766390300436662</c:v>
                </c:pt>
                <c:pt idx="30">
                  <c:v>0.60487189087991422</c:v>
                </c:pt>
                <c:pt idx="31">
                  <c:v>0.70568387269323452</c:v>
                </c:pt>
                <c:pt idx="32">
                  <c:v>0.80649585450655192</c:v>
                </c:pt>
                <c:pt idx="33">
                  <c:v>0.94091183025764413</c:v>
                </c:pt>
                <c:pt idx="34">
                  <c:v>1.0753278060087401</c:v>
                </c:pt>
                <c:pt idx="35">
                  <c:v>1.2433477756975992</c:v>
                </c:pt>
                <c:pt idx="36">
                  <c:v>1.411367745386469</c:v>
                </c:pt>
                <c:pt idx="37">
                  <c:v>1.6465957029508795</c:v>
                </c:pt>
                <c:pt idx="38">
                  <c:v>1.8818236605152903</c:v>
                </c:pt>
                <c:pt idx="39">
                  <c:v>2.1506556120174727</c:v>
                </c:pt>
                <c:pt idx="40">
                  <c:v>2.4530915574574288</c:v>
                </c:pt>
                <c:pt idx="41">
                  <c:v>2.7891314968351604</c:v>
                </c:pt>
                <c:pt idx="42">
                  <c:v>3.2259834180262077</c:v>
                </c:pt>
                <c:pt idx="43">
                  <c:v>3.662835339217263</c:v>
                </c:pt>
                <c:pt idx="44">
                  <c:v>4.1668952482838577</c:v>
                </c:pt>
                <c:pt idx="45">
                  <c:v>4.8053711331015325</c:v>
                </c:pt>
                <c:pt idx="46">
                  <c:v>5.3766390300437177</c:v>
                </c:pt>
                <c:pt idx="47">
                  <c:v>6.0487189087991382</c:v>
                </c:pt>
                <c:pt idx="48">
                  <c:v>7.0568387269323125</c:v>
                </c:pt>
                <c:pt idx="49">
                  <c:v>7.7289186056878032</c:v>
                </c:pt>
                <c:pt idx="50">
                  <c:v>9.0730783631987304</c:v>
                </c:pt>
                <c:pt idx="51">
                  <c:v>10.081198181331898</c:v>
                </c:pt>
                <c:pt idx="52">
                  <c:v>11.425357938842817</c:v>
                </c:pt>
                <c:pt idx="53">
                  <c:v>12.769517696353752</c:v>
                </c:pt>
                <c:pt idx="54">
                  <c:v>14.785757332620147</c:v>
                </c:pt>
                <c:pt idx="55">
                  <c:v>16.129917090131052</c:v>
                </c:pt>
                <c:pt idx="56">
                  <c:v>18.482196665775128</c:v>
                </c:pt>
                <c:pt idx="57">
                  <c:v>20.834476241419317</c:v>
                </c:pt>
                <c:pt idx="58">
                  <c:v>23.186755817063379</c:v>
                </c:pt>
                <c:pt idx="59">
                  <c:v>25.875075332085217</c:v>
                </c:pt>
                <c:pt idx="60">
                  <c:v>29.235474725862549</c:v>
                </c:pt>
                <c:pt idx="61">
                  <c:v>32.595874119639845</c:v>
                </c:pt>
                <c:pt idx="62">
                  <c:v>36.628353392172578</c:v>
                </c:pt>
                <c:pt idx="63">
                  <c:v>41.668952482838442</c:v>
                </c:pt>
                <c:pt idx="64">
                  <c:v>43.685192119105103</c:v>
                </c:pt>
                <c:pt idx="65">
                  <c:v>50.405990906659639</c:v>
                </c:pt>
                <c:pt idx="66">
                  <c:v>57.126789694213926</c:v>
                </c:pt>
                <c:pt idx="67">
                  <c:v>63.847588481768838</c:v>
                </c:pt>
                <c:pt idx="68">
                  <c:v>67.20798787554611</c:v>
                </c:pt>
                <c:pt idx="69">
                  <c:v>77.289186056878094</c:v>
                </c:pt>
                <c:pt idx="70">
                  <c:v>87.370384238209709</c:v>
                </c:pt>
                <c:pt idx="71">
                  <c:v>94.091183025764366</c:v>
                </c:pt>
                <c:pt idx="72">
                  <c:v>104.17238120709649</c:v>
                </c:pt>
                <c:pt idx="73">
                  <c:v>114.25357938842822</c:v>
                </c:pt>
                <c:pt idx="74">
                  <c:v>127.69517696353729</c:v>
                </c:pt>
                <c:pt idx="75">
                  <c:v>141.13677453864713</c:v>
                </c:pt>
                <c:pt idx="76">
                  <c:v>154.57837211375568</c:v>
                </c:pt>
                <c:pt idx="77">
                  <c:v>168.95080032094148</c:v>
                </c:pt>
                <c:pt idx="78">
                  <c:v>186.39799397343302</c:v>
                </c:pt>
                <c:pt idx="79">
                  <c:v>204.48366351074267</c:v>
                </c:pt>
                <c:pt idx="80">
                  <c:v>224.0747919764645</c:v>
                </c:pt>
                <c:pt idx="81">
                  <c:v>245.26547055362414</c:v>
                </c:pt>
                <c:pt idx="82">
                  <c:v>268.16323202282257</c:v>
                </c:pt>
                <c:pt idx="83">
                  <c:v>292.86888836587292</c:v>
                </c:pt>
                <c:pt idx="84">
                  <c:v>319.51013475973974</c:v>
                </c:pt>
                <c:pt idx="85">
                  <c:v>348.1373771953281</c:v>
                </c:pt>
                <c:pt idx="86">
                  <c:v>378.95223963626648</c:v>
                </c:pt>
                <c:pt idx="87">
                  <c:v>412.01856967103612</c:v>
                </c:pt>
                <c:pt idx="88">
                  <c:v>447.43717928144889</c:v>
                </c:pt>
                <c:pt idx="89">
                  <c:v>485.37608843719471</c:v>
                </c:pt>
                <c:pt idx="90">
                  <c:v>525.93610912008501</c:v>
                </c:pt>
                <c:pt idx="91">
                  <c:v>569.21805331193434</c:v>
                </c:pt>
                <c:pt idx="92">
                  <c:v>615.38994098243688</c:v>
                </c:pt>
                <c:pt idx="93">
                  <c:v>664.51898011946389</c:v>
                </c:pt>
                <c:pt idx="94">
                  <c:v>716.73958669875799</c:v>
                </c:pt>
                <c:pt idx="95">
                  <c:v>772.2197806900258</c:v>
                </c:pt>
                <c:pt idx="96">
                  <c:v>830.9931660871888</c:v>
                </c:pt>
                <c:pt idx="97">
                  <c:v>893.22776285994519</c:v>
                </c:pt>
                <c:pt idx="98">
                  <c:v>959.02438299010259</c:v>
                </c:pt>
                <c:pt idx="99">
                  <c:v>1028.4166304716064</c:v>
                </c:pt>
                <c:pt idx="100">
                  <c:v>1101.6061292680756</c:v>
                </c:pt>
                <c:pt idx="101">
                  <c:v>1178.5592753855747</c:v>
                </c:pt>
                <c:pt idx="102">
                  <c:v>1259.444088793799</c:v>
                </c:pt>
                <c:pt idx="103">
                  <c:v>1344.3277774806074</c:v>
                </c:pt>
                <c:pt idx="104">
                  <c:v>1433.1767374520848</c:v>
                </c:pt>
                <c:pt idx="105">
                  <c:v>1526.0917806900211</c:v>
                </c:pt>
                <c:pt idx="106">
                  <c:v>1623.1401151823138</c:v>
                </c:pt>
                <c:pt idx="107">
                  <c:v>1724.2209289471321</c:v>
                </c:pt>
                <c:pt idx="108">
                  <c:v>1829.4686379602419</c:v>
                </c:pt>
                <c:pt idx="109">
                  <c:v>1938.7488262458774</c:v>
                </c:pt>
                <c:pt idx="110">
                  <c:v>2052.0614938040467</c:v>
                </c:pt>
                <c:pt idx="111">
                  <c:v>2169.373036640814</c:v>
                </c:pt>
                <c:pt idx="112">
                  <c:v>2290.481830792547</c:v>
                </c:pt>
                <c:pt idx="113">
                  <c:v>2415.7911241865149</c:v>
                </c:pt>
                <c:pt idx="114">
                  <c:v>2544.1583810288034</c:v>
                </c:pt>
                <c:pt idx="115">
                  <c:v>2676.2220772042351</c:v>
                </c:pt>
                <c:pt idx="116">
                  <c:v>2811.9822127128336</c:v>
                </c:pt>
                <c:pt idx="117">
                  <c:v>2950.7667076758571</c:v>
                </c:pt>
                <c:pt idx="118">
                  <c:v>3091.9034822144768</c:v>
                </c:pt>
                <c:pt idx="119">
                  <c:v>3236.4006561469482</c:v>
                </c:pt>
                <c:pt idx="120">
                  <c:v>3383.2501096549672</c:v>
                </c:pt>
                <c:pt idx="121">
                  <c:v>3531.4437229205737</c:v>
                </c:pt>
                <c:pt idx="122">
                  <c:v>3682.3256557011705</c:v>
                </c:pt>
                <c:pt idx="123">
                  <c:v>3833.5436284211619</c:v>
                </c:pt>
                <c:pt idx="124">
                  <c:v>3986.7778407773626</c:v>
                </c:pt>
                <c:pt idx="125">
                  <c:v>4139.6760131942883</c:v>
                </c:pt>
                <c:pt idx="126">
                  <c:v>4293.2462654898591</c:v>
                </c:pt>
                <c:pt idx="127">
                  <c:v>4446.144437906737</c:v>
                </c:pt>
                <c:pt idx="128">
                  <c:v>4598.3705304448886</c:v>
                </c:pt>
                <c:pt idx="129">
                  <c:v>4749.2524632254299</c:v>
                </c:pt>
                <c:pt idx="130">
                  <c:v>4897.782116430415</c:v>
                </c:pt>
                <c:pt idx="131">
                  <c:v>5044.2955299991436</c:v>
                </c:pt>
                <c:pt idx="132">
                  <c:v>5187.4485441739871</c:v>
                </c:pt>
                <c:pt idx="133">
                  <c:v>5326.9051190158089</c:v>
                </c:pt>
                <c:pt idx="134">
                  <c:v>5461.9931746456259</c:v>
                </c:pt>
                <c:pt idx="135">
                  <c:v>5592.7127110635656</c:v>
                </c:pt>
                <c:pt idx="136">
                  <c:v>5717.0474886332931</c:v>
                </c:pt>
                <c:pt idx="137">
                  <c:v>5835.6695872337077</c:v>
                </c:pt>
                <c:pt idx="138">
                  <c:v>5947.2348471070563</c:v>
                </c:pt>
                <c:pt idx="139">
                  <c:v>6051.74326825353</c:v>
                </c:pt>
                <c:pt idx="140">
                  <c:v>6147.5146509762017</c:v>
                </c:pt>
                <c:pt idx="141">
                  <c:v>6234.8850352144036</c:v>
                </c:pt>
                <c:pt idx="142">
                  <c:v>6312.5102612106684</c:v>
                </c:pt>
                <c:pt idx="143">
                  <c:v>6380.7263689042948</c:v>
                </c:pt>
                <c:pt idx="144">
                  <c:v>6437.8531585986284</c:v>
                </c:pt>
                <c:pt idx="145">
                  <c:v>6483.8906302932846</c:v>
                </c:pt>
                <c:pt idx="146">
                  <c:v>6518.1667041098272</c:v>
                </c:pt>
                <c:pt idx="147">
                  <c:v>6540.3453401087963</c:v>
                </c:pt>
                <c:pt idx="148">
                  <c:v>6549.4184184719443</c:v>
                </c:pt>
                <c:pt idx="149">
                  <c:v>6546.0580190781566</c:v>
                </c:pt>
                <c:pt idx="150">
                  <c:v>6528.247902291223</c:v>
                </c:pt>
                <c:pt idx="151">
                  <c:v>6497.3322278683736</c:v>
                </c:pt>
                <c:pt idx="152">
                  <c:v>6451.2947561736528</c:v>
                </c:pt>
                <c:pt idx="153">
                  <c:v>6391.4796469644489</c:v>
                </c:pt>
                <c:pt idx="154">
                  <c:v>6316.2067005438839</c:v>
                </c:pt>
                <c:pt idx="155">
                  <c:v>6226.4840367299175</c:v>
                </c:pt>
                <c:pt idx="156">
                  <c:v>6121.3035357047193</c:v>
                </c:pt>
                <c:pt idx="157">
                  <c:v>6001.6733172863114</c:v>
                </c:pt>
                <c:pt idx="158">
                  <c:v>5866.2492217169874</c:v>
                </c:pt>
                <c:pt idx="159">
                  <c:v>5716.0393688151889</c:v>
                </c:pt>
                <c:pt idx="160">
                  <c:v>5551.0437585806894</c:v>
                </c:pt>
                <c:pt idx="161">
                  <c:v>5371.5984309530459</c:v>
                </c:pt>
                <c:pt idx="162">
                  <c:v>5177.3673459927031</c:v>
                </c:pt>
                <c:pt idx="163">
                  <c:v>4969.0225835784504</c:v>
                </c:pt>
                <c:pt idx="164">
                  <c:v>4747.2362235892688</c:v>
                </c:pt>
                <c:pt idx="165">
                  <c:v>4512.3443059641704</c:v>
                </c:pt>
                <c:pt idx="166">
                  <c:v>4264.3468307033454</c:v>
                </c:pt>
                <c:pt idx="167">
                  <c:v>4004.2519176250762</c:v>
                </c:pt>
                <c:pt idx="168">
                  <c:v>3732.7316466078314</c:v>
                </c:pt>
                <c:pt idx="169">
                  <c:v>3450.7941374699558</c:v>
                </c:pt>
                <c:pt idx="170">
                  <c:v>3158.103350271766</c:v>
                </c:pt>
                <c:pt idx="171">
                  <c:v>2856.3394847107802</c:v>
                </c:pt>
                <c:pt idx="172">
                  <c:v>2546.1746206650841</c:v>
                </c:pt>
                <c:pt idx="173">
                  <c:v>2228.6168779530867</c:v>
                </c:pt>
                <c:pt idx="174">
                  <c:v>1904.0022965142143</c:v>
                </c:pt>
                <c:pt idx="175">
                  <c:v>1572.6669162877656</c:v>
                </c:pt>
                <c:pt idx="176">
                  <c:v>1239.9873763038656</c:v>
                </c:pt>
                <c:pt idx="177">
                  <c:v>900.58703753232544</c:v>
                </c:pt>
                <c:pt idx="178">
                  <c:v>557.82629936702938</c:v>
                </c:pt>
                <c:pt idx="179">
                  <c:v>218.42596059548924</c:v>
                </c:pt>
                <c:pt idx="180">
                  <c:v>-127.69517696349908</c:v>
                </c:pt>
                <c:pt idx="181">
                  <c:v>-473.8163145226153</c:v>
                </c:pt>
                <c:pt idx="182">
                  <c:v>-809.85625390033533</c:v>
                </c:pt>
                <c:pt idx="183">
                  <c:v>-1152.6169920656316</c:v>
                </c:pt>
                <c:pt idx="184">
                  <c:v>-1489.665051261504</c:v>
                </c:pt>
                <c:pt idx="185">
                  <c:v>-1819.9923116698003</c:v>
                </c:pt>
                <c:pt idx="186">
                  <c:v>-2145.951052866124</c:v>
                </c:pt>
                <c:pt idx="187">
                  <c:v>-2465.1889952750635</c:v>
                </c:pt>
                <c:pt idx="188">
                  <c:v>-2777.7061388962993</c:v>
                </c:pt>
                <c:pt idx="189">
                  <c:v>-3081.4862440937814</c:v>
                </c:pt>
                <c:pt idx="190">
                  <c:v>-3376.5293108674468</c:v>
                </c:pt>
                <c:pt idx="191">
                  <c:v>-3661.4911794597801</c:v>
                </c:pt>
                <c:pt idx="192">
                  <c:v>-3935.6997699919275</c:v>
                </c:pt>
                <c:pt idx="193">
                  <c:v>-4198.8190425247822</c:v>
                </c:pt>
                <c:pt idx="194">
                  <c:v>-4449.8408772398716</c:v>
                </c:pt>
                <c:pt idx="195">
                  <c:v>-4688.0931942587267</c:v>
                </c:pt>
                <c:pt idx="196">
                  <c:v>-4913.5759935812184</c:v>
                </c:pt>
                <c:pt idx="197">
                  <c:v>-5125.2811553890679</c:v>
                </c:pt>
                <c:pt idx="198">
                  <c:v>-5322.8726397432629</c:v>
                </c:pt>
                <c:pt idx="199">
                  <c:v>-5506.3504466435161</c:v>
                </c:pt>
                <c:pt idx="200">
                  <c:v>-5675.378536150497</c:v>
                </c:pt>
                <c:pt idx="201">
                  <c:v>-5828.9487884460841</c:v>
                </c:pt>
                <c:pt idx="202">
                  <c:v>-5968.4053632878577</c:v>
                </c:pt>
                <c:pt idx="203">
                  <c:v>-6092.0680609788742</c:v>
                </c:pt>
                <c:pt idx="204">
                  <c:v>-6200.9450013372561</c:v>
                </c:pt>
                <c:pt idx="205">
                  <c:v>-6294.7001444236403</c:v>
                </c:pt>
                <c:pt idx="206">
                  <c:v>-6373.3334902380248</c:v>
                </c:pt>
                <c:pt idx="207">
                  <c:v>-6437.5171186592015</c:v>
                </c:pt>
                <c:pt idx="208">
                  <c:v>-6486.5789498082831</c:v>
                </c:pt>
                <c:pt idx="209">
                  <c:v>-6521.8631434430099</c:v>
                </c:pt>
                <c:pt idx="210">
                  <c:v>-6542.6976196844325</c:v>
                </c:pt>
                <c:pt idx="211">
                  <c:v>-6550.0904983507344</c:v>
                </c:pt>
                <c:pt idx="212">
                  <c:v>-6543.7057395024885</c:v>
                </c:pt>
                <c:pt idx="213">
                  <c:v>-6525.2235428367658</c:v>
                </c:pt>
                <c:pt idx="214">
                  <c:v>-6493.9718284747132</c:v>
                </c:pt>
                <c:pt idx="215">
                  <c:v>-6450.6226762948309</c:v>
                </c:pt>
                <c:pt idx="216">
                  <c:v>-6396.1842061157522</c:v>
                </c:pt>
                <c:pt idx="217">
                  <c:v>-6330.9924578764549</c:v>
                </c:pt>
                <c:pt idx="218">
                  <c:v>-6255.7195114557944</c:v>
                </c:pt>
                <c:pt idx="219">
                  <c:v>-6171.0374467326228</c:v>
                </c:pt>
                <c:pt idx="220">
                  <c:v>-6076.9462637069082</c:v>
                </c:pt>
                <c:pt idx="221">
                  <c:v>-5974.7901221360544</c:v>
                </c:pt>
                <c:pt idx="222">
                  <c:v>-5864.9050619595364</c:v>
                </c:pt>
                <c:pt idx="223">
                  <c:v>-5748.2992029954257</c:v>
                </c:pt>
                <c:pt idx="224">
                  <c:v>-5624.9725452438197</c:v>
                </c:pt>
                <c:pt idx="225">
                  <c:v>-5496.2692484621684</c:v>
                </c:pt>
                <c:pt idx="226">
                  <c:v>-5361.8532727110605</c:v>
                </c:pt>
                <c:pt idx="227">
                  <c:v>-5223.7408576268026</c:v>
                </c:pt>
                <c:pt idx="228">
                  <c:v>-5081.2599233306519</c:v>
                </c:pt>
                <c:pt idx="229">
                  <c:v>-4935.7546295801085</c:v>
                </c:pt>
                <c:pt idx="230">
                  <c:v>-4787.2249763751388</c:v>
                </c:pt>
                <c:pt idx="231">
                  <c:v>-4637.3511634126871</c:v>
                </c:pt>
                <c:pt idx="232">
                  <c:v>-4485.4611108139452</c:v>
                </c:pt>
                <c:pt idx="233">
                  <c:v>-4332.5629383970836</c:v>
                </c:pt>
                <c:pt idx="234">
                  <c:v>-4178.9926861014646</c:v>
                </c:pt>
                <c:pt idx="235">
                  <c:v>-4026.0945136845871</c:v>
                </c:pt>
                <c:pt idx="236">
                  <c:v>-3872.8603013283387</c:v>
                </c:pt>
                <c:pt idx="237">
                  <c:v>-3720.9702487295895</c:v>
                </c:pt>
                <c:pt idx="238">
                  <c:v>-3570.0883159489927</c:v>
                </c:pt>
                <c:pt idx="239">
                  <c:v>-3420.8865828653375</c:v>
                </c:pt>
                <c:pt idx="240">
                  <c:v>-3273.701089417812</c:v>
                </c:pt>
                <c:pt idx="241">
                  <c:v>-3128.8678755460573</c:v>
                </c:pt>
                <c:pt idx="242">
                  <c:v>-2986.7229811892539</c:v>
                </c:pt>
                <c:pt idx="243">
                  <c:v>-2847.2664063475045</c:v>
                </c:pt>
                <c:pt idx="244">
                  <c:v>-2710.8341909601882</c:v>
                </c:pt>
                <c:pt idx="245">
                  <c:v>-2577.7623749665645</c:v>
                </c:pt>
                <c:pt idx="246">
                  <c:v>-2448.3869983061313</c:v>
                </c:pt>
                <c:pt idx="247">
                  <c:v>-2322.2712090576797</c:v>
                </c:pt>
                <c:pt idx="248">
                  <c:v>-2200.1206910938749</c:v>
                </c:pt>
                <c:pt idx="249">
                  <c:v>-2081.7674244450395</c:v>
                </c:pt>
                <c:pt idx="250">
                  <c:v>-1967.4466370687301</c:v>
                </c:pt>
                <c:pt idx="251">
                  <c:v>-1857.1247249710304</c:v>
                </c:pt>
                <c:pt idx="252">
                  <c:v>-1750.8688961397881</c:v>
                </c:pt>
                <c:pt idx="253">
                  <c:v>-1648.6791505750191</c:v>
                </c:pt>
                <c:pt idx="254">
                  <c:v>-1550.5890922706587</c:v>
                </c:pt>
                <c:pt idx="255">
                  <c:v>-1456.6323252206503</c:v>
                </c:pt>
                <c:pt idx="256">
                  <c:v>-1366.7416414371071</c:v>
                </c:pt>
                <c:pt idx="257">
                  <c:v>-1280.8498329321562</c:v>
                </c:pt>
                <c:pt idx="258">
                  <c:v>-1198.9568997057995</c:v>
                </c:pt>
                <c:pt idx="259">
                  <c:v>-1120.9956337701722</c:v>
                </c:pt>
                <c:pt idx="260">
                  <c:v>-1046.831619149506</c:v>
                </c:pt>
                <c:pt idx="261">
                  <c:v>-976.46485584380719</c:v>
                </c:pt>
                <c:pt idx="262">
                  <c:v>-909.76092787733171</c:v>
                </c:pt>
                <c:pt idx="263">
                  <c:v>-846.65262726219078</c:v>
                </c:pt>
                <c:pt idx="264">
                  <c:v>-786.97193402870687</c:v>
                </c:pt>
                <c:pt idx="265">
                  <c:v>-730.65164018899713</c:v>
                </c:pt>
                <c:pt idx="266">
                  <c:v>-677.62453775519134</c:v>
                </c:pt>
                <c:pt idx="267">
                  <c:v>-619.0527763216553</c:v>
                </c:pt>
                <c:pt idx="268">
                  <c:v>-604.87189087991749</c:v>
                </c:pt>
                <c:pt idx="269">
                  <c:v>-537.66390300436785</c:v>
                </c:pt>
                <c:pt idx="270">
                  <c:v>-470.45591512882226</c:v>
                </c:pt>
                <c:pt idx="271">
                  <c:v>-470.45591512882226</c:v>
                </c:pt>
                <c:pt idx="272">
                  <c:v>-403.24792725327563</c:v>
                </c:pt>
                <c:pt idx="273">
                  <c:v>-403.24792725327615</c:v>
                </c:pt>
                <c:pt idx="274">
                  <c:v>-336.039939377731</c:v>
                </c:pt>
                <c:pt idx="275">
                  <c:v>-342.7607381652852</c:v>
                </c:pt>
                <c:pt idx="276">
                  <c:v>-299.07554604617917</c:v>
                </c:pt>
                <c:pt idx="277">
                  <c:v>-275.55275028973909</c:v>
                </c:pt>
                <c:pt idx="278">
                  <c:v>-252.02995453329751</c:v>
                </c:pt>
                <c:pt idx="279">
                  <c:v>-228.5071587768567</c:v>
                </c:pt>
                <c:pt idx="280">
                  <c:v>-208.34476241419299</c:v>
                </c:pt>
                <c:pt idx="281">
                  <c:v>-191.54276544530606</c:v>
                </c:pt>
                <c:pt idx="282">
                  <c:v>-174.74076847641967</c:v>
                </c:pt>
                <c:pt idx="283">
                  <c:v>-157.93877150753326</c:v>
                </c:pt>
                <c:pt idx="284">
                  <c:v>-144.4971739324242</c:v>
                </c:pt>
                <c:pt idx="285">
                  <c:v>-127.69517696353729</c:v>
                </c:pt>
                <c:pt idx="286">
                  <c:v>-120.97437817598289</c:v>
                </c:pt>
                <c:pt idx="287">
                  <c:v>-107.53278060087356</c:v>
                </c:pt>
                <c:pt idx="288">
                  <c:v>-94.091183025764749</c:v>
                </c:pt>
                <c:pt idx="289">
                  <c:v>-87.370384238209837</c:v>
                </c:pt>
                <c:pt idx="290">
                  <c:v>-80.649585450655181</c:v>
                </c:pt>
                <c:pt idx="291">
                  <c:v>-70.568387269323438</c:v>
                </c:pt>
                <c:pt idx="292">
                  <c:v>-63.847588481768526</c:v>
                </c:pt>
                <c:pt idx="293">
                  <c:v>-60.487189087991759</c:v>
                </c:pt>
                <c:pt idx="294">
                  <c:v>-50.405990906659326</c:v>
                </c:pt>
                <c:pt idx="295">
                  <c:v>-47.045591512882183</c:v>
                </c:pt>
                <c:pt idx="296">
                  <c:v>-41.668952482838634</c:v>
                </c:pt>
                <c:pt idx="297">
                  <c:v>-37.636473210305809</c:v>
                </c:pt>
                <c:pt idx="298">
                  <c:v>-33.603993937773019</c:v>
                </c:pt>
                <c:pt idx="299">
                  <c:v>-29.907554604618007</c:v>
                </c:pt>
                <c:pt idx="300">
                  <c:v>-26.883195150218391</c:v>
                </c:pt>
                <c:pt idx="301">
                  <c:v>-23.858835695818868</c:v>
                </c:pt>
                <c:pt idx="302">
                  <c:v>-21.506556120174746</c:v>
                </c:pt>
                <c:pt idx="303">
                  <c:v>-18.818236605152876</c:v>
                </c:pt>
                <c:pt idx="304">
                  <c:v>-16.801996968886542</c:v>
                </c:pt>
                <c:pt idx="305">
                  <c:v>-15.12179727199783</c:v>
                </c:pt>
                <c:pt idx="306">
                  <c:v>-110.55713976258247</c:v>
                </c:pt>
                <c:pt idx="307">
                  <c:v>7.6953146117500306E-8</c:v>
                </c:pt>
                <c:pt idx="308">
                  <c:v>1.0081198181331895E-7</c:v>
                </c:pt>
                <c:pt idx="309">
                  <c:v>1.243347775697603E-7</c:v>
                </c:pt>
                <c:pt idx="310">
                  <c:v>1.5457837211375578E-7</c:v>
                </c:pt>
                <c:pt idx="311">
                  <c:v>1.9826356423286097E-7</c:v>
                </c:pt>
                <c:pt idx="312">
                  <c:v>2.4530915574574297E-7</c:v>
                </c:pt>
                <c:pt idx="313">
                  <c:v>3.1251714362128909E-7</c:v>
                </c:pt>
                <c:pt idx="314">
                  <c:v>3.8644593028439002E-7</c:v>
                </c:pt>
                <c:pt idx="315">
                  <c:v>4.8725791209770915E-7</c:v>
                </c:pt>
                <c:pt idx="316">
                  <c:v>6.0823229027369147E-7</c:v>
                </c:pt>
                <c:pt idx="317">
                  <c:v>7.4264826602478276E-7</c:v>
                </c:pt>
                <c:pt idx="318">
                  <c:v>9.7451582419541872E-7</c:v>
                </c:pt>
                <c:pt idx="319">
                  <c:v>1.1761397878220572E-6</c:v>
                </c:pt>
                <c:pt idx="320">
                  <c:v>1.4785757332620115E-6</c:v>
                </c:pt>
                <c:pt idx="321">
                  <c:v>1.8146156726397427E-6</c:v>
                </c:pt>
                <c:pt idx="322">
                  <c:v>2.2850715877685675E-6</c:v>
                </c:pt>
                <c:pt idx="323">
                  <c:v>2.822735490772931E-6</c:v>
                </c:pt>
                <c:pt idx="324">
                  <c:v>3.5284193634661726E-6</c:v>
                </c:pt>
                <c:pt idx="325">
                  <c:v>4.3349152179727193E-6</c:v>
                </c:pt>
                <c:pt idx="326">
                  <c:v>5.3766390300436788E-6</c:v>
                </c:pt>
                <c:pt idx="327">
                  <c:v>6.7544027814923793E-6</c:v>
                </c:pt>
                <c:pt idx="328">
                  <c:v>8.0649585450655287E-6</c:v>
                </c:pt>
                <c:pt idx="329">
                  <c:v>1.0081198181331904E-5</c:v>
                </c:pt>
                <c:pt idx="330">
                  <c:v>1.276951769635374E-5</c:v>
                </c:pt>
                <c:pt idx="331">
                  <c:v>1.5121797271997866E-5</c:v>
                </c:pt>
                <c:pt idx="332">
                  <c:v>1.9154276544530626E-5</c:v>
                </c:pt>
                <c:pt idx="333">
                  <c:v>2.318675581706339E-5</c:v>
                </c:pt>
                <c:pt idx="334">
                  <c:v>2.8563394847107061E-5</c:v>
                </c:pt>
                <c:pt idx="335">
                  <c:v>3.4948153695283989E-5</c:v>
                </c:pt>
                <c:pt idx="336">
                  <c:v>4.3013112240349457E-5</c:v>
                </c:pt>
                <c:pt idx="337">
                  <c:v>5.242223054292591E-5</c:v>
                </c:pt>
                <c:pt idx="338">
                  <c:v>6.451966836052423E-5</c:v>
                </c:pt>
                <c:pt idx="339">
                  <c:v>7.7289186056878005E-5</c:v>
                </c:pt>
                <c:pt idx="340">
                  <c:v>9.7451582419541861E-5</c:v>
                </c:pt>
                <c:pt idx="341">
                  <c:v>1.1425357938842824E-4</c:v>
                </c:pt>
                <c:pt idx="342">
                  <c:v>1.4449717393242372E-4</c:v>
                </c:pt>
                <c:pt idx="343">
                  <c:v>1.7138036908264276E-4</c:v>
                </c:pt>
                <c:pt idx="344">
                  <c:v>2.1170516180796985E-4</c:v>
                </c:pt>
                <c:pt idx="345">
                  <c:v>2.5202995453329802E-4</c:v>
                </c:pt>
                <c:pt idx="346">
                  <c:v>3.0915674422751175E-4</c:v>
                </c:pt>
                <c:pt idx="347">
                  <c:v>3.7300433270928067E-4</c:v>
                </c:pt>
                <c:pt idx="348">
                  <c:v>4.5365391815993538E-4</c:v>
                </c:pt>
                <c:pt idx="349">
                  <c:v>5.4774510118570086E-4</c:v>
                </c:pt>
                <c:pt idx="350">
                  <c:v>6.6535907996790645E-4</c:v>
                </c:pt>
                <c:pt idx="351">
                  <c:v>8.0649585450655217E-4</c:v>
                </c:pt>
                <c:pt idx="352">
                  <c:v>9.4091183025764324E-4</c:v>
                </c:pt>
                <c:pt idx="353">
                  <c:v>1.1425357938842861E-3</c:v>
                </c:pt>
                <c:pt idx="354">
                  <c:v>1.4113677453864654E-3</c:v>
                </c:pt>
                <c:pt idx="355">
                  <c:v>1.6465957029508783E-3</c:v>
                </c:pt>
                <c:pt idx="356">
                  <c:v>2.0162396362663807E-3</c:v>
                </c:pt>
                <c:pt idx="357">
                  <c:v>2.3858835695818857E-3</c:v>
                </c:pt>
                <c:pt idx="358">
                  <c:v>2.8899434786484766E-3</c:v>
                </c:pt>
                <c:pt idx="359">
                  <c:v>3.4276073816528526E-3</c:v>
                </c:pt>
                <c:pt idx="360">
                  <c:v>5.6753411983794448E-5</c:v>
                </c:pt>
              </c:numCache>
            </c:numRef>
          </c:yVal>
          <c:smooth val="1"/>
          <c:extLst>
            <c:ext xmlns:c16="http://schemas.microsoft.com/office/drawing/2014/chart" uri="{C3380CC4-5D6E-409C-BE32-E72D297353CC}">
              <c16:uniqueId val="{00000002-B352-FE41-8A2C-B2C8FF8D3973}"/>
            </c:ext>
          </c:extLst>
        </c:ser>
        <c:ser>
          <c:idx val="3"/>
          <c:order val="3"/>
          <c:tx>
            <c:v>Velocity @ 8000 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(Inlet)'!$H$3:$H$363</c:f>
              <c:numCache>
                <c:formatCode>0.00E+00</c:formatCode>
                <c:ptCount val="361"/>
                <c:pt idx="0">
                  <c:v>6.5415774865531509E-3</c:v>
                </c:pt>
                <c:pt idx="1">
                  <c:v>7.7961265935633378E-3</c:v>
                </c:pt>
                <c:pt idx="2">
                  <c:v>9.4091183025764528E-3</c:v>
                </c:pt>
                <c:pt idx="3">
                  <c:v>1.0753278060087362E-2</c:v>
                </c:pt>
                <c:pt idx="4">
                  <c:v>1.3441597575109203E-2</c:v>
                </c:pt>
                <c:pt idx="5">
                  <c:v>1.5233810585123754E-2</c:v>
                </c:pt>
                <c:pt idx="6">
                  <c:v>1.8818236605152926E-2</c:v>
                </c:pt>
                <c:pt idx="7">
                  <c:v>2.1954609372678395E-2</c:v>
                </c:pt>
                <c:pt idx="8">
                  <c:v>2.5539035392707497E-2</c:v>
                </c:pt>
                <c:pt idx="9">
                  <c:v>3.0915674422751178E-2</c:v>
                </c:pt>
                <c:pt idx="10">
                  <c:v>3.6292313452794857E-2</c:v>
                </c:pt>
                <c:pt idx="11">
                  <c:v>4.2565058987845843E-2</c:v>
                </c:pt>
                <c:pt idx="12">
                  <c:v>5.0181964280407734E-2</c:v>
                </c:pt>
                <c:pt idx="13">
                  <c:v>5.9591082582984144E-2</c:v>
                </c:pt>
                <c:pt idx="14">
                  <c:v>7.0792413895575196E-2</c:v>
                </c:pt>
                <c:pt idx="15">
                  <c:v>8.0649585450655092E-2</c:v>
                </c:pt>
                <c:pt idx="16">
                  <c:v>9.4091183025764608E-2</c:v>
                </c:pt>
                <c:pt idx="17">
                  <c:v>0.11649384565094639</c:v>
                </c:pt>
                <c:pt idx="18">
                  <c:v>0.12993544322605582</c:v>
                </c:pt>
                <c:pt idx="19">
                  <c:v>0.15681863837627436</c:v>
                </c:pt>
                <c:pt idx="20">
                  <c:v>0.17922130100145589</c:v>
                </c:pt>
                <c:pt idx="21">
                  <c:v>0.21058502867671108</c:v>
                </c:pt>
                <c:pt idx="22">
                  <c:v>0.24642928887700227</c:v>
                </c:pt>
                <c:pt idx="23">
                  <c:v>0.28675408160232968</c:v>
                </c:pt>
                <c:pt idx="24">
                  <c:v>0.33155940685269403</c:v>
                </c:pt>
                <c:pt idx="25">
                  <c:v>0.38980632967816697</c:v>
                </c:pt>
                <c:pt idx="26">
                  <c:v>0.45253378502867703</c:v>
                </c:pt>
                <c:pt idx="27">
                  <c:v>0.51974177290422263</c:v>
                </c:pt>
                <c:pt idx="28">
                  <c:v>0.60935242340495133</c:v>
                </c:pt>
                <c:pt idx="29">
                  <c:v>0.71688520400582223</c:v>
                </c:pt>
                <c:pt idx="30">
                  <c:v>0.80649585450655226</c:v>
                </c:pt>
                <c:pt idx="31">
                  <c:v>0.94091183025764602</c:v>
                </c:pt>
                <c:pt idx="32">
                  <c:v>1.0753278060087359</c:v>
                </c:pt>
                <c:pt idx="33">
                  <c:v>1.2545491070101922</c:v>
                </c:pt>
                <c:pt idx="34">
                  <c:v>1.4337704080116536</c:v>
                </c:pt>
                <c:pt idx="35">
                  <c:v>1.6577970342634656</c:v>
                </c:pt>
                <c:pt idx="36">
                  <c:v>1.881823660515292</c:v>
                </c:pt>
                <c:pt idx="37">
                  <c:v>2.1954609372678395</c:v>
                </c:pt>
                <c:pt idx="38">
                  <c:v>2.509098214020387</c:v>
                </c:pt>
                <c:pt idx="39">
                  <c:v>2.8675408160232969</c:v>
                </c:pt>
                <c:pt idx="40">
                  <c:v>3.2707887432765714</c:v>
                </c:pt>
                <c:pt idx="41">
                  <c:v>3.7188419957802141</c:v>
                </c:pt>
                <c:pt idx="42">
                  <c:v>4.3013112240349436</c:v>
                </c:pt>
                <c:pt idx="43">
                  <c:v>4.8837804522896837</c:v>
                </c:pt>
                <c:pt idx="44">
                  <c:v>5.5558603310451433</c:v>
                </c:pt>
                <c:pt idx="45">
                  <c:v>6.4071615108020428</c:v>
                </c:pt>
                <c:pt idx="46">
                  <c:v>7.1688520400582902</c:v>
                </c:pt>
                <c:pt idx="47">
                  <c:v>8.064958545065517</c:v>
                </c:pt>
                <c:pt idx="48">
                  <c:v>9.4091183025764167</c:v>
                </c:pt>
                <c:pt idx="49">
                  <c:v>10.305224807583738</c:v>
                </c:pt>
                <c:pt idx="50">
                  <c:v>12.097437817598308</c:v>
                </c:pt>
                <c:pt idx="51">
                  <c:v>13.441597575109196</c:v>
                </c:pt>
                <c:pt idx="52">
                  <c:v>15.233810585123756</c:v>
                </c:pt>
                <c:pt idx="53">
                  <c:v>17.026023595138337</c:v>
                </c:pt>
                <c:pt idx="54">
                  <c:v>19.714343110160197</c:v>
                </c:pt>
                <c:pt idx="55">
                  <c:v>21.506556120174736</c:v>
                </c:pt>
                <c:pt idx="56">
                  <c:v>24.642928887700172</c:v>
                </c:pt>
                <c:pt idx="57">
                  <c:v>27.779301655225755</c:v>
                </c:pt>
                <c:pt idx="58">
                  <c:v>30.91567442275117</c:v>
                </c:pt>
                <c:pt idx="59">
                  <c:v>34.500100442780294</c:v>
                </c:pt>
                <c:pt idx="60">
                  <c:v>38.980632967816732</c:v>
                </c:pt>
                <c:pt idx="61">
                  <c:v>43.461165492853127</c:v>
                </c:pt>
                <c:pt idx="62">
                  <c:v>48.837804522896768</c:v>
                </c:pt>
                <c:pt idx="63">
                  <c:v>55.558603310451261</c:v>
                </c:pt>
                <c:pt idx="64">
                  <c:v>58.246922825473476</c:v>
                </c:pt>
                <c:pt idx="65">
                  <c:v>67.207987875546195</c:v>
                </c:pt>
                <c:pt idx="66">
                  <c:v>76.169052925618573</c:v>
                </c:pt>
                <c:pt idx="67">
                  <c:v>85.130117975691789</c:v>
                </c:pt>
                <c:pt idx="68">
                  <c:v>89.610650500728141</c:v>
                </c:pt>
                <c:pt idx="69">
                  <c:v>103.05224807583745</c:v>
                </c:pt>
                <c:pt idx="70">
                  <c:v>116.49384565094628</c:v>
                </c:pt>
                <c:pt idx="71">
                  <c:v>125.45491070101916</c:v>
                </c:pt>
                <c:pt idx="72">
                  <c:v>138.89650827612866</c:v>
                </c:pt>
                <c:pt idx="73">
                  <c:v>152.33810585123763</c:v>
                </c:pt>
                <c:pt idx="74">
                  <c:v>170.26023595138307</c:v>
                </c:pt>
                <c:pt idx="75">
                  <c:v>188.1823660515295</c:v>
                </c:pt>
                <c:pt idx="76">
                  <c:v>206.10449615167425</c:v>
                </c:pt>
                <c:pt idx="77">
                  <c:v>225.2677337612553</c:v>
                </c:pt>
                <c:pt idx="78">
                  <c:v>248.53065863124402</c:v>
                </c:pt>
                <c:pt idx="79">
                  <c:v>272.64488468099023</c:v>
                </c:pt>
                <c:pt idx="80">
                  <c:v>298.76638930195264</c:v>
                </c:pt>
                <c:pt idx="81">
                  <c:v>327.02062740483217</c:v>
                </c:pt>
                <c:pt idx="82">
                  <c:v>357.55097603043009</c:v>
                </c:pt>
                <c:pt idx="83">
                  <c:v>390.49185115449723</c:v>
                </c:pt>
                <c:pt idx="84">
                  <c:v>426.01351301298627</c:v>
                </c:pt>
                <c:pt idx="85">
                  <c:v>464.1831695937708</c:v>
                </c:pt>
                <c:pt idx="86">
                  <c:v>505.26965284835535</c:v>
                </c:pt>
                <c:pt idx="87">
                  <c:v>549.35809289471479</c:v>
                </c:pt>
                <c:pt idx="88">
                  <c:v>596.58290570859856</c:v>
                </c:pt>
                <c:pt idx="89">
                  <c:v>647.16811791625958</c:v>
                </c:pt>
                <c:pt idx="90">
                  <c:v>701.24814549344671</c:v>
                </c:pt>
                <c:pt idx="91">
                  <c:v>758.95740441591238</c:v>
                </c:pt>
                <c:pt idx="92">
                  <c:v>820.51992130991596</c:v>
                </c:pt>
                <c:pt idx="93">
                  <c:v>886.02530682595182</c:v>
                </c:pt>
                <c:pt idx="94">
                  <c:v>955.65278226501073</c:v>
                </c:pt>
                <c:pt idx="95">
                  <c:v>1029.6263742533679</c:v>
                </c:pt>
                <c:pt idx="96">
                  <c:v>1107.9908881162517</c:v>
                </c:pt>
                <c:pt idx="97">
                  <c:v>1190.970350479927</c:v>
                </c:pt>
                <c:pt idx="98">
                  <c:v>1278.6991773201369</c:v>
                </c:pt>
                <c:pt idx="99">
                  <c:v>1371.2221739621421</c:v>
                </c:pt>
                <c:pt idx="100">
                  <c:v>1468.8081723574342</c:v>
                </c:pt>
                <c:pt idx="101">
                  <c:v>1571.4123671807663</c:v>
                </c:pt>
                <c:pt idx="102">
                  <c:v>1679.2587850583986</c:v>
                </c:pt>
                <c:pt idx="103">
                  <c:v>1792.43703664081</c:v>
                </c:pt>
                <c:pt idx="104">
                  <c:v>1910.9023166027796</c:v>
                </c:pt>
                <c:pt idx="105">
                  <c:v>2034.7890409200281</c:v>
                </c:pt>
                <c:pt idx="106">
                  <c:v>2164.1868202430851</c:v>
                </c:pt>
                <c:pt idx="107">
                  <c:v>2298.9612385961759</c:v>
                </c:pt>
                <c:pt idx="108">
                  <c:v>2439.2915172803223</c:v>
                </c:pt>
                <c:pt idx="109">
                  <c:v>2584.9984349945034</c:v>
                </c:pt>
                <c:pt idx="110">
                  <c:v>2736.0819917387289</c:v>
                </c:pt>
                <c:pt idx="111">
                  <c:v>2892.497382187752</c:v>
                </c:pt>
                <c:pt idx="112">
                  <c:v>3053.9757743900627</c:v>
                </c:pt>
                <c:pt idx="113">
                  <c:v>3221.0548322486866</c:v>
                </c:pt>
                <c:pt idx="114">
                  <c:v>3392.2111747050712</c:v>
                </c:pt>
                <c:pt idx="115">
                  <c:v>3568.2961029389803</c:v>
                </c:pt>
                <c:pt idx="116">
                  <c:v>3749.3096169504447</c:v>
                </c:pt>
                <c:pt idx="117">
                  <c:v>3934.3556102344764</c:v>
                </c:pt>
                <c:pt idx="118">
                  <c:v>4122.5379762859684</c:v>
                </c:pt>
                <c:pt idx="119">
                  <c:v>4315.2008748625976</c:v>
                </c:pt>
                <c:pt idx="120">
                  <c:v>4511.000146206623</c:v>
                </c:pt>
                <c:pt idx="121">
                  <c:v>4708.5916305607643</c:v>
                </c:pt>
                <c:pt idx="122">
                  <c:v>4909.767540934894</c:v>
                </c:pt>
                <c:pt idx="123">
                  <c:v>5111.3915045615495</c:v>
                </c:pt>
                <c:pt idx="124">
                  <c:v>5315.7037877031498</c:v>
                </c:pt>
                <c:pt idx="125">
                  <c:v>5519.5680175923844</c:v>
                </c:pt>
                <c:pt idx="126">
                  <c:v>5724.3283539864788</c:v>
                </c:pt>
                <c:pt idx="127">
                  <c:v>5928.1925838756497</c:v>
                </c:pt>
                <c:pt idx="128">
                  <c:v>6131.1607072598517</c:v>
                </c:pt>
                <c:pt idx="129">
                  <c:v>6332.3366176339068</c:v>
                </c:pt>
                <c:pt idx="130">
                  <c:v>6530.3761552405531</c:v>
                </c:pt>
                <c:pt idx="131">
                  <c:v>6725.7273733321908</c:v>
                </c:pt>
                <c:pt idx="132">
                  <c:v>6916.5980588986504</c:v>
                </c:pt>
                <c:pt idx="133">
                  <c:v>7102.5401586877451</c:v>
                </c:pt>
                <c:pt idx="134">
                  <c:v>7282.6575661941679</c:v>
                </c:pt>
                <c:pt idx="135">
                  <c:v>7456.9502814180878</c:v>
                </c:pt>
                <c:pt idx="136">
                  <c:v>7622.7299848443909</c:v>
                </c:pt>
                <c:pt idx="137">
                  <c:v>7780.8927829782779</c:v>
                </c:pt>
                <c:pt idx="138">
                  <c:v>7929.6464628094081</c:v>
                </c:pt>
                <c:pt idx="139">
                  <c:v>8068.99102433804</c:v>
                </c:pt>
                <c:pt idx="140">
                  <c:v>8196.6862013016034</c:v>
                </c:pt>
                <c:pt idx="141">
                  <c:v>8313.1800469525388</c:v>
                </c:pt>
                <c:pt idx="142">
                  <c:v>8416.6803482808918</c:v>
                </c:pt>
                <c:pt idx="143">
                  <c:v>8507.6351585390603</c:v>
                </c:pt>
                <c:pt idx="144">
                  <c:v>8583.8042114648379</c:v>
                </c:pt>
                <c:pt idx="145">
                  <c:v>8645.1875070577134</c:v>
                </c:pt>
                <c:pt idx="146">
                  <c:v>8690.8889388131029</c:v>
                </c:pt>
                <c:pt idx="147">
                  <c:v>8720.4604534783957</c:v>
                </c:pt>
                <c:pt idx="148">
                  <c:v>8732.5578912959263</c:v>
                </c:pt>
                <c:pt idx="149">
                  <c:v>8728.0773587708754</c:v>
                </c:pt>
                <c:pt idx="150">
                  <c:v>8704.3305363882973</c:v>
                </c:pt>
                <c:pt idx="151">
                  <c:v>8663.1096371578315</c:v>
                </c:pt>
                <c:pt idx="152">
                  <c:v>8601.7263415648704</c:v>
                </c:pt>
                <c:pt idx="153">
                  <c:v>8521.9728626192646</c:v>
                </c:pt>
                <c:pt idx="154">
                  <c:v>8421.6089340585113</c:v>
                </c:pt>
                <c:pt idx="155">
                  <c:v>8301.9787156398907</c:v>
                </c:pt>
                <c:pt idx="156">
                  <c:v>8161.7380476062917</c:v>
                </c:pt>
                <c:pt idx="157">
                  <c:v>8002.2310897150819</c:v>
                </c:pt>
                <c:pt idx="158">
                  <c:v>7821.6656289559833</c:v>
                </c:pt>
                <c:pt idx="159">
                  <c:v>7621.385825086918</c:v>
                </c:pt>
                <c:pt idx="160">
                  <c:v>7401.3916781075859</c:v>
                </c:pt>
                <c:pt idx="161">
                  <c:v>7162.1312412707284</c:v>
                </c:pt>
                <c:pt idx="162">
                  <c:v>6903.1564613236042</c:v>
                </c:pt>
                <c:pt idx="163">
                  <c:v>6625.3634447712666</c:v>
                </c:pt>
                <c:pt idx="164">
                  <c:v>6329.6482981190256</c:v>
                </c:pt>
                <c:pt idx="165">
                  <c:v>6016.4590746188933</c:v>
                </c:pt>
                <c:pt idx="166">
                  <c:v>5685.7957742711278</c:v>
                </c:pt>
                <c:pt idx="167">
                  <c:v>5339.0025568334349</c:v>
                </c:pt>
                <c:pt idx="168">
                  <c:v>4976.9755288104425</c:v>
                </c:pt>
                <c:pt idx="169">
                  <c:v>4601.0588499599407</c:v>
                </c:pt>
                <c:pt idx="170">
                  <c:v>4210.804467029021</c:v>
                </c:pt>
                <c:pt idx="171">
                  <c:v>3808.45264628104</c:v>
                </c:pt>
                <c:pt idx="172">
                  <c:v>3394.8994942201125</c:v>
                </c:pt>
                <c:pt idx="173">
                  <c:v>2971.4891706041158</c:v>
                </c:pt>
                <c:pt idx="174">
                  <c:v>2538.6697286856188</c:v>
                </c:pt>
                <c:pt idx="175">
                  <c:v>2096.8892217170205</c:v>
                </c:pt>
                <c:pt idx="176">
                  <c:v>1653.3165017384874</c:v>
                </c:pt>
                <c:pt idx="177">
                  <c:v>1200.7827167097673</c:v>
                </c:pt>
                <c:pt idx="178">
                  <c:v>743.7683991560391</c:v>
                </c:pt>
                <c:pt idx="179">
                  <c:v>291.23461412731899</c:v>
                </c:pt>
                <c:pt idx="180">
                  <c:v>-170.26023595133211</c:v>
                </c:pt>
                <c:pt idx="181">
                  <c:v>-631.75508603015373</c:v>
                </c:pt>
                <c:pt idx="182">
                  <c:v>-1079.8083385337804</c:v>
                </c:pt>
                <c:pt idx="183">
                  <c:v>-1536.8226560875087</c:v>
                </c:pt>
                <c:pt idx="184">
                  <c:v>-1986.2200683486719</c:v>
                </c:pt>
                <c:pt idx="185">
                  <c:v>-2426.6564155597334</c:v>
                </c:pt>
                <c:pt idx="186">
                  <c:v>-2861.2680704881654</c:v>
                </c:pt>
                <c:pt idx="187">
                  <c:v>-3286.9186603667513</c:v>
                </c:pt>
                <c:pt idx="188">
                  <c:v>-3703.6081851950657</c:v>
                </c:pt>
                <c:pt idx="189">
                  <c:v>-4108.6483254583754</c:v>
                </c:pt>
                <c:pt idx="190">
                  <c:v>-4502.0390811565958</c:v>
                </c:pt>
                <c:pt idx="191">
                  <c:v>-4881.9882392797072</c:v>
                </c:pt>
                <c:pt idx="192">
                  <c:v>-5247.5996933225706</c:v>
                </c:pt>
                <c:pt idx="193">
                  <c:v>-5598.4253900330432</c:v>
                </c:pt>
                <c:pt idx="194">
                  <c:v>-5933.1211696531627</c:v>
                </c:pt>
                <c:pt idx="195">
                  <c:v>-6250.7909256783023</c:v>
                </c:pt>
                <c:pt idx="196">
                  <c:v>-6551.4346581082918</c:v>
                </c:pt>
                <c:pt idx="197">
                  <c:v>-6833.7082071854238</c:v>
                </c:pt>
                <c:pt idx="198">
                  <c:v>-7097.1635196576844</c:v>
                </c:pt>
                <c:pt idx="199">
                  <c:v>-7341.8005955246881</c:v>
                </c:pt>
                <c:pt idx="200">
                  <c:v>-7567.1713815339954</c:v>
                </c:pt>
                <c:pt idx="201">
                  <c:v>-7771.9317179281115</c:v>
                </c:pt>
                <c:pt idx="202">
                  <c:v>-7957.8738177171435</c:v>
                </c:pt>
                <c:pt idx="203">
                  <c:v>-8122.7574146384995</c:v>
                </c:pt>
                <c:pt idx="204">
                  <c:v>-8267.9266684496761</c:v>
                </c:pt>
                <c:pt idx="205">
                  <c:v>-8392.9335258981864</c:v>
                </c:pt>
                <c:pt idx="206">
                  <c:v>-8497.7779869840342</c:v>
                </c:pt>
                <c:pt idx="207">
                  <c:v>-8583.3561582122675</c:v>
                </c:pt>
                <c:pt idx="208">
                  <c:v>-8648.7719330777109</c:v>
                </c:pt>
                <c:pt idx="209">
                  <c:v>-8695.8175245906805</c:v>
                </c:pt>
                <c:pt idx="210">
                  <c:v>-8723.5968262459101</c:v>
                </c:pt>
                <c:pt idx="211">
                  <c:v>-8733.453997800978</c:v>
                </c:pt>
                <c:pt idx="212">
                  <c:v>-8724.9409860033174</c:v>
                </c:pt>
                <c:pt idx="213">
                  <c:v>-8700.2980571156877</c:v>
                </c:pt>
                <c:pt idx="214">
                  <c:v>-8658.6291046329497</c:v>
                </c:pt>
                <c:pt idx="215">
                  <c:v>-8600.8302350597751</c:v>
                </c:pt>
                <c:pt idx="216">
                  <c:v>-8528.2456081543351</c:v>
                </c:pt>
                <c:pt idx="217">
                  <c:v>-8441.3232771686071</c:v>
                </c:pt>
                <c:pt idx="218">
                  <c:v>-8340.9593486077247</c:v>
                </c:pt>
                <c:pt idx="219">
                  <c:v>-8228.0499289768304</c:v>
                </c:pt>
                <c:pt idx="220">
                  <c:v>-8102.5950182758779</c:v>
                </c:pt>
                <c:pt idx="221">
                  <c:v>-7966.3868295147395</c:v>
                </c:pt>
                <c:pt idx="222">
                  <c:v>-7819.8734159460482</c:v>
                </c:pt>
                <c:pt idx="223">
                  <c:v>-7664.3989373272343</c:v>
                </c:pt>
                <c:pt idx="224">
                  <c:v>-7499.963393658426</c:v>
                </c:pt>
                <c:pt idx="225">
                  <c:v>-7328.3589979495573</c:v>
                </c:pt>
                <c:pt idx="226">
                  <c:v>-7149.1376969480807</c:v>
                </c:pt>
                <c:pt idx="227">
                  <c:v>-6964.9878101690701</c:v>
                </c:pt>
                <c:pt idx="228">
                  <c:v>-6775.0132311075358</c:v>
                </c:pt>
                <c:pt idx="229">
                  <c:v>-6581.0061727734774</c:v>
                </c:pt>
                <c:pt idx="230">
                  <c:v>-6382.966635166852</c:v>
                </c:pt>
                <c:pt idx="231">
                  <c:v>-6183.1348845502489</c:v>
                </c:pt>
                <c:pt idx="232">
                  <c:v>-5980.6148144185936</c:v>
                </c:pt>
                <c:pt idx="233">
                  <c:v>-5776.7505845294454</c:v>
                </c:pt>
                <c:pt idx="234">
                  <c:v>-5571.9902481352865</c:v>
                </c:pt>
                <c:pt idx="235">
                  <c:v>-5368.1260182461156</c:v>
                </c:pt>
                <c:pt idx="236">
                  <c:v>-5163.8137351044516</c:v>
                </c:pt>
                <c:pt idx="237">
                  <c:v>-4961.2936649727853</c:v>
                </c:pt>
                <c:pt idx="238">
                  <c:v>-4760.1177545986566</c:v>
                </c:pt>
                <c:pt idx="239">
                  <c:v>-4561.1821104871169</c:v>
                </c:pt>
                <c:pt idx="240">
                  <c:v>-4364.9347858904157</c:v>
                </c:pt>
                <c:pt idx="241">
                  <c:v>-4171.8238340614098</c:v>
                </c:pt>
                <c:pt idx="242">
                  <c:v>-3982.2973082523381</c:v>
                </c:pt>
                <c:pt idx="243">
                  <c:v>-3796.3552084633393</c:v>
                </c:pt>
                <c:pt idx="244">
                  <c:v>-3614.4455879469178</c:v>
                </c:pt>
                <c:pt idx="245">
                  <c:v>-3437.016499955419</c:v>
                </c:pt>
                <c:pt idx="246">
                  <c:v>-3264.5159977415083</c:v>
                </c:pt>
                <c:pt idx="247">
                  <c:v>-3096.3616120769066</c:v>
                </c:pt>
                <c:pt idx="248">
                  <c:v>-2933.4942547918336</c:v>
                </c:pt>
                <c:pt idx="249">
                  <c:v>-2775.6898992600532</c:v>
                </c:pt>
                <c:pt idx="250">
                  <c:v>-2623.2621827583066</c:v>
                </c:pt>
                <c:pt idx="251">
                  <c:v>-2476.1662999613741</c:v>
                </c:pt>
                <c:pt idx="252">
                  <c:v>-2334.4918615197175</c:v>
                </c:pt>
                <c:pt idx="253">
                  <c:v>-2198.2388674333588</c:v>
                </c:pt>
                <c:pt idx="254">
                  <c:v>-2067.452123027545</c:v>
                </c:pt>
                <c:pt idx="255">
                  <c:v>-1942.1764336275337</c:v>
                </c:pt>
                <c:pt idx="256">
                  <c:v>-1822.3221885828095</c:v>
                </c:pt>
                <c:pt idx="257">
                  <c:v>-1707.7997772428751</c:v>
                </c:pt>
                <c:pt idx="258">
                  <c:v>-1598.6091996077328</c:v>
                </c:pt>
                <c:pt idx="259">
                  <c:v>-1494.6608450268961</c:v>
                </c:pt>
                <c:pt idx="260">
                  <c:v>-1395.7754921993412</c:v>
                </c:pt>
                <c:pt idx="261">
                  <c:v>-1301.9531411250762</c:v>
                </c:pt>
                <c:pt idx="262">
                  <c:v>-1213.0145705031091</c:v>
                </c:pt>
                <c:pt idx="263">
                  <c:v>-1128.8701696829212</c:v>
                </c:pt>
                <c:pt idx="264">
                  <c:v>-1049.2959120382759</c:v>
                </c:pt>
                <c:pt idx="265">
                  <c:v>-974.20218691866273</c:v>
                </c:pt>
                <c:pt idx="266">
                  <c:v>-903.49938367358845</c:v>
                </c:pt>
                <c:pt idx="267">
                  <c:v>-825.40370176220711</c:v>
                </c:pt>
                <c:pt idx="268">
                  <c:v>-806.49585450655661</c:v>
                </c:pt>
                <c:pt idx="269">
                  <c:v>-716.88520400582377</c:v>
                </c:pt>
                <c:pt idx="270">
                  <c:v>-627.27455350509626</c:v>
                </c:pt>
                <c:pt idx="271">
                  <c:v>-627.27455350509626</c:v>
                </c:pt>
                <c:pt idx="272">
                  <c:v>-537.66390300436751</c:v>
                </c:pt>
                <c:pt idx="273">
                  <c:v>-537.66390300436819</c:v>
                </c:pt>
                <c:pt idx="274">
                  <c:v>-448.05325250364137</c:v>
                </c:pt>
                <c:pt idx="275">
                  <c:v>-457.01431755371357</c:v>
                </c:pt>
                <c:pt idx="276">
                  <c:v>-398.76739472823886</c:v>
                </c:pt>
                <c:pt idx="277">
                  <c:v>-367.40366705298544</c:v>
                </c:pt>
                <c:pt idx="278">
                  <c:v>-336.03993937773004</c:v>
                </c:pt>
                <c:pt idx="279">
                  <c:v>-304.6762117024756</c:v>
                </c:pt>
                <c:pt idx="280">
                  <c:v>-277.79301655225731</c:v>
                </c:pt>
                <c:pt idx="281">
                  <c:v>-255.39035392707476</c:v>
                </c:pt>
                <c:pt idx="282">
                  <c:v>-232.98769130189291</c:v>
                </c:pt>
                <c:pt idx="283">
                  <c:v>-210.58502867671103</c:v>
                </c:pt>
                <c:pt idx="284">
                  <c:v>-192.6628985765656</c:v>
                </c:pt>
                <c:pt idx="285">
                  <c:v>-170.26023595138307</c:v>
                </c:pt>
                <c:pt idx="286">
                  <c:v>-161.2991709013105</c:v>
                </c:pt>
                <c:pt idx="287">
                  <c:v>-143.37704080116475</c:v>
                </c:pt>
                <c:pt idx="288">
                  <c:v>-125.45491070101966</c:v>
                </c:pt>
                <c:pt idx="289">
                  <c:v>-116.49384565094645</c:v>
                </c:pt>
                <c:pt idx="290">
                  <c:v>-107.53278060087356</c:v>
                </c:pt>
                <c:pt idx="291">
                  <c:v>-94.091183025764579</c:v>
                </c:pt>
                <c:pt idx="292">
                  <c:v>-85.130117975691363</c:v>
                </c:pt>
                <c:pt idx="293">
                  <c:v>-80.649585450655678</c:v>
                </c:pt>
                <c:pt idx="294">
                  <c:v>-67.207987875545768</c:v>
                </c:pt>
                <c:pt idx="295">
                  <c:v>-62.72745535050958</c:v>
                </c:pt>
                <c:pt idx="296">
                  <c:v>-55.55860331045151</c:v>
                </c:pt>
                <c:pt idx="297">
                  <c:v>-50.181964280407747</c:v>
                </c:pt>
                <c:pt idx="298">
                  <c:v>-44.805325250364028</c:v>
                </c:pt>
                <c:pt idx="299">
                  <c:v>-39.876739472824013</c:v>
                </c:pt>
                <c:pt idx="300">
                  <c:v>-35.844260200291188</c:v>
                </c:pt>
                <c:pt idx="301">
                  <c:v>-31.811780927758491</c:v>
                </c:pt>
                <c:pt idx="302">
                  <c:v>-28.675408160232994</c:v>
                </c:pt>
                <c:pt idx="303">
                  <c:v>-25.090982140203831</c:v>
                </c:pt>
                <c:pt idx="304">
                  <c:v>-22.402662625182057</c:v>
                </c:pt>
                <c:pt idx="305">
                  <c:v>-20.162396362663774</c:v>
                </c:pt>
                <c:pt idx="306">
                  <c:v>-147.40951968344328</c:v>
                </c:pt>
                <c:pt idx="307">
                  <c:v>1.0260419482333375E-7</c:v>
                </c:pt>
                <c:pt idx="308">
                  <c:v>1.3441597575109193E-7</c:v>
                </c:pt>
                <c:pt idx="309">
                  <c:v>1.6577970342634707E-7</c:v>
                </c:pt>
                <c:pt idx="310">
                  <c:v>2.0610449615167438E-7</c:v>
                </c:pt>
                <c:pt idx="311">
                  <c:v>2.6435141897714792E-7</c:v>
                </c:pt>
                <c:pt idx="312">
                  <c:v>3.2707887432765726E-7</c:v>
                </c:pt>
                <c:pt idx="313">
                  <c:v>4.1668952482838544E-7</c:v>
                </c:pt>
                <c:pt idx="314">
                  <c:v>5.1526124037918665E-7</c:v>
                </c:pt>
                <c:pt idx="315">
                  <c:v>6.4967721613027879E-7</c:v>
                </c:pt>
                <c:pt idx="316">
                  <c:v>8.1097638703158866E-7</c:v>
                </c:pt>
                <c:pt idx="317">
                  <c:v>9.9019768803304375E-7</c:v>
                </c:pt>
                <c:pt idx="318">
                  <c:v>1.2993544322605582E-6</c:v>
                </c:pt>
                <c:pt idx="319">
                  <c:v>1.5681863837627429E-6</c:v>
                </c:pt>
                <c:pt idx="320">
                  <c:v>1.9714343110160152E-6</c:v>
                </c:pt>
                <c:pt idx="321">
                  <c:v>2.419487563519657E-6</c:v>
                </c:pt>
                <c:pt idx="322">
                  <c:v>3.046762117024757E-6</c:v>
                </c:pt>
                <c:pt idx="323">
                  <c:v>3.7636473210305748E-6</c:v>
                </c:pt>
                <c:pt idx="324">
                  <c:v>4.7045591512882305E-6</c:v>
                </c:pt>
                <c:pt idx="325">
                  <c:v>5.7798869572969599E-6</c:v>
                </c:pt>
                <c:pt idx="326">
                  <c:v>7.1688520400582384E-6</c:v>
                </c:pt>
                <c:pt idx="327">
                  <c:v>9.005870375323173E-6</c:v>
                </c:pt>
                <c:pt idx="328">
                  <c:v>1.0753278060087373E-5</c:v>
                </c:pt>
                <c:pt idx="329">
                  <c:v>1.3441597575109205E-5</c:v>
                </c:pt>
                <c:pt idx="330">
                  <c:v>1.7026023595138321E-5</c:v>
                </c:pt>
                <c:pt idx="331">
                  <c:v>2.0162396362663822E-5</c:v>
                </c:pt>
                <c:pt idx="332">
                  <c:v>2.55390353927075E-5</c:v>
                </c:pt>
                <c:pt idx="333">
                  <c:v>3.0915674422751184E-5</c:v>
                </c:pt>
                <c:pt idx="334">
                  <c:v>3.8084526462809413E-5</c:v>
                </c:pt>
                <c:pt idx="335">
                  <c:v>4.6597538260378653E-5</c:v>
                </c:pt>
                <c:pt idx="336">
                  <c:v>5.7350816320465947E-5</c:v>
                </c:pt>
                <c:pt idx="337">
                  <c:v>6.9896307390567884E-5</c:v>
                </c:pt>
                <c:pt idx="338">
                  <c:v>8.6026224480698982E-5</c:v>
                </c:pt>
                <c:pt idx="339">
                  <c:v>1.0305224807583734E-4</c:v>
                </c:pt>
                <c:pt idx="340">
                  <c:v>1.2993544322605581E-4</c:v>
                </c:pt>
                <c:pt idx="341">
                  <c:v>1.5233810585123765E-4</c:v>
                </c:pt>
                <c:pt idx="342">
                  <c:v>1.9266289857656496E-4</c:v>
                </c:pt>
                <c:pt idx="343">
                  <c:v>2.28507158776857E-4</c:v>
                </c:pt>
                <c:pt idx="344">
                  <c:v>2.8227354907729317E-4</c:v>
                </c:pt>
                <c:pt idx="345">
                  <c:v>3.3603993937773071E-4</c:v>
                </c:pt>
                <c:pt idx="346">
                  <c:v>4.1220899230334904E-4</c:v>
                </c:pt>
                <c:pt idx="347">
                  <c:v>4.9733911027904085E-4</c:v>
                </c:pt>
                <c:pt idx="348">
                  <c:v>6.0487189087991388E-4</c:v>
                </c:pt>
                <c:pt idx="349">
                  <c:v>7.3032680158093455E-4</c:v>
                </c:pt>
                <c:pt idx="350">
                  <c:v>8.8714543995720857E-4</c:v>
                </c:pt>
                <c:pt idx="351">
                  <c:v>1.0753278060087364E-3</c:v>
                </c:pt>
                <c:pt idx="352">
                  <c:v>1.2545491070101911E-3</c:v>
                </c:pt>
                <c:pt idx="353">
                  <c:v>1.5233810585123814E-3</c:v>
                </c:pt>
                <c:pt idx="354">
                  <c:v>1.8818236605152871E-3</c:v>
                </c:pt>
                <c:pt idx="355">
                  <c:v>2.1954609372678378E-3</c:v>
                </c:pt>
                <c:pt idx="356">
                  <c:v>2.6883195150218405E-3</c:v>
                </c:pt>
                <c:pt idx="357">
                  <c:v>3.1811780927758471E-3</c:v>
                </c:pt>
                <c:pt idx="358">
                  <c:v>3.8532579715313026E-3</c:v>
                </c:pt>
                <c:pt idx="359">
                  <c:v>4.5701431755371365E-3</c:v>
                </c:pt>
                <c:pt idx="360">
                  <c:v>7.5671215978392601E-5</c:v>
                </c:pt>
              </c:numCache>
            </c:numRef>
          </c:yVal>
          <c:smooth val="1"/>
          <c:extLst>
            <c:ext xmlns:c16="http://schemas.microsoft.com/office/drawing/2014/chart" uri="{C3380CC4-5D6E-409C-BE32-E72D297353CC}">
              <c16:uniqueId val="{00000003-B352-FE41-8A2C-B2C8FF8D3973}"/>
            </c:ext>
          </c:extLst>
        </c:ser>
        <c:ser>
          <c:idx val="4"/>
          <c:order val="4"/>
          <c:tx>
            <c:v>Velocity @ 10000 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(Inlet)'!$I$3:$I$363</c:f>
              <c:numCache>
                <c:formatCode>0.00E+00</c:formatCode>
                <c:ptCount val="361"/>
                <c:pt idx="0">
                  <c:v>8.1769718581914379E-3</c:v>
                </c:pt>
                <c:pt idx="1">
                  <c:v>9.7451582419541723E-3</c:v>
                </c:pt>
                <c:pt idx="2">
                  <c:v>1.1761397878220566E-2</c:v>
                </c:pt>
                <c:pt idx="3">
                  <c:v>1.3441597575109203E-2</c:v>
                </c:pt>
                <c:pt idx="4">
                  <c:v>1.6801996968886505E-2</c:v>
                </c:pt>
                <c:pt idx="5">
                  <c:v>1.9042263231404691E-2</c:v>
                </c:pt>
                <c:pt idx="6">
                  <c:v>2.3522795756441155E-2</c:v>
                </c:pt>
                <c:pt idx="7">
                  <c:v>2.7443261715847996E-2</c:v>
                </c:pt>
                <c:pt idx="8">
                  <c:v>3.1923794240884373E-2</c:v>
                </c:pt>
                <c:pt idx="9">
                  <c:v>3.8644593028438971E-2</c:v>
                </c:pt>
                <c:pt idx="10">
                  <c:v>4.5365391815993576E-2</c:v>
                </c:pt>
                <c:pt idx="11">
                  <c:v>5.3206323734807298E-2</c:v>
                </c:pt>
                <c:pt idx="12">
                  <c:v>6.2727455350509664E-2</c:v>
                </c:pt>
                <c:pt idx="13">
                  <c:v>7.4488853228730181E-2</c:v>
                </c:pt>
                <c:pt idx="14">
                  <c:v>8.8490517369469002E-2</c:v>
                </c:pt>
                <c:pt idx="15">
                  <c:v>0.10081198181331887</c:v>
                </c:pt>
                <c:pt idx="16">
                  <c:v>0.11761397878220575</c:v>
                </c:pt>
                <c:pt idx="17">
                  <c:v>0.14561730706368298</c:v>
                </c:pt>
                <c:pt idx="18">
                  <c:v>0.16241930403256977</c:v>
                </c:pt>
                <c:pt idx="19">
                  <c:v>0.19602329797034293</c:v>
                </c:pt>
                <c:pt idx="20">
                  <c:v>0.22402662625181985</c:v>
                </c:pt>
                <c:pt idx="21">
                  <c:v>0.26323128584588884</c:v>
                </c:pt>
                <c:pt idx="22">
                  <c:v>0.30803661109625285</c:v>
                </c:pt>
                <c:pt idx="23">
                  <c:v>0.35844260200291211</c:v>
                </c:pt>
                <c:pt idx="24">
                  <c:v>0.41444925856586756</c:v>
                </c:pt>
                <c:pt idx="25">
                  <c:v>0.48725791209770869</c:v>
                </c:pt>
                <c:pt idx="26">
                  <c:v>0.56566723128584628</c:v>
                </c:pt>
                <c:pt idx="27">
                  <c:v>0.64967721613027829</c:v>
                </c:pt>
                <c:pt idx="28">
                  <c:v>0.76169052925618919</c:v>
                </c:pt>
                <c:pt idx="29">
                  <c:v>0.89610650500727773</c:v>
                </c:pt>
                <c:pt idx="30">
                  <c:v>1.0081198181331903</c:v>
                </c:pt>
                <c:pt idx="31">
                  <c:v>1.1761397878220576</c:v>
                </c:pt>
                <c:pt idx="32">
                  <c:v>1.3441597575109199</c:v>
                </c:pt>
                <c:pt idx="33">
                  <c:v>1.5681863837627401</c:v>
                </c:pt>
                <c:pt idx="34">
                  <c:v>1.792213010014567</c:v>
                </c:pt>
                <c:pt idx="35">
                  <c:v>2.0722462928293321</c:v>
                </c:pt>
                <c:pt idx="36">
                  <c:v>2.3522795756441153</c:v>
                </c:pt>
                <c:pt idx="37">
                  <c:v>2.7443261715847993</c:v>
                </c:pt>
                <c:pt idx="38">
                  <c:v>3.1363727675254838</c:v>
                </c:pt>
                <c:pt idx="39">
                  <c:v>3.5844260200291207</c:v>
                </c:pt>
                <c:pt idx="40">
                  <c:v>4.0884859290957145</c:v>
                </c:pt>
                <c:pt idx="41">
                  <c:v>4.6485524947252674</c:v>
                </c:pt>
                <c:pt idx="42">
                  <c:v>5.3766390300436795</c:v>
                </c:pt>
                <c:pt idx="43">
                  <c:v>6.1047255653621049</c:v>
                </c:pt>
                <c:pt idx="44">
                  <c:v>6.9448254138064298</c:v>
                </c:pt>
                <c:pt idx="45">
                  <c:v>8.008951888502553</c:v>
                </c:pt>
                <c:pt idx="46">
                  <c:v>8.9610650500728628</c:v>
                </c:pt>
                <c:pt idx="47">
                  <c:v>10.081198181331898</c:v>
                </c:pt>
                <c:pt idx="48">
                  <c:v>11.761397878220521</c:v>
                </c:pt>
                <c:pt idx="49">
                  <c:v>12.881531009479673</c:v>
                </c:pt>
                <c:pt idx="50">
                  <c:v>15.121797271997885</c:v>
                </c:pt>
                <c:pt idx="51">
                  <c:v>16.801996968886495</c:v>
                </c:pt>
                <c:pt idx="52">
                  <c:v>19.042263231404693</c:v>
                </c:pt>
                <c:pt idx="53">
                  <c:v>21.282529493922919</c:v>
                </c:pt>
                <c:pt idx="54">
                  <c:v>24.642928887700243</c:v>
                </c:pt>
                <c:pt idx="55">
                  <c:v>26.88319515021842</c:v>
                </c:pt>
                <c:pt idx="56">
                  <c:v>30.803661109625214</c:v>
                </c:pt>
                <c:pt idx="57">
                  <c:v>34.724127069032193</c:v>
                </c:pt>
                <c:pt idx="58">
                  <c:v>38.644593028438962</c:v>
                </c:pt>
                <c:pt idx="59">
                  <c:v>43.125125553475364</c:v>
                </c:pt>
                <c:pt idx="60">
                  <c:v>48.725791209770911</c:v>
                </c:pt>
                <c:pt idx="61">
                  <c:v>54.326456866066408</c:v>
                </c:pt>
                <c:pt idx="62">
                  <c:v>61.047255653620958</c:v>
                </c:pt>
                <c:pt idx="63">
                  <c:v>69.448254138064073</c:v>
                </c:pt>
                <c:pt idx="64">
                  <c:v>72.808653531841841</c:v>
                </c:pt>
                <c:pt idx="65">
                  <c:v>84.009984844432736</c:v>
                </c:pt>
                <c:pt idx="66">
                  <c:v>95.211316157023205</c:v>
                </c:pt>
                <c:pt idx="67">
                  <c:v>106.41264746961473</c:v>
                </c:pt>
                <c:pt idx="68">
                  <c:v>112.01331312591017</c:v>
                </c:pt>
                <c:pt idx="69">
                  <c:v>128.81531009479681</c:v>
                </c:pt>
                <c:pt idx="70">
                  <c:v>145.61730706368286</c:v>
                </c:pt>
                <c:pt idx="71">
                  <c:v>156.81863837627395</c:v>
                </c:pt>
                <c:pt idx="72">
                  <c:v>173.62063534516082</c:v>
                </c:pt>
                <c:pt idx="73">
                  <c:v>190.42263231404704</c:v>
                </c:pt>
                <c:pt idx="74">
                  <c:v>212.82529493922883</c:v>
                </c:pt>
                <c:pt idx="75">
                  <c:v>235.22795756441187</c:v>
                </c:pt>
                <c:pt idx="76">
                  <c:v>257.63062018959283</c:v>
                </c:pt>
                <c:pt idx="77">
                  <c:v>281.58466720156912</c:v>
                </c:pt>
                <c:pt idx="78">
                  <c:v>310.66332328905503</c:v>
                </c:pt>
                <c:pt idx="79">
                  <c:v>340.80610585123782</c:v>
                </c:pt>
                <c:pt idx="80">
                  <c:v>373.45798662744079</c:v>
                </c:pt>
                <c:pt idx="81">
                  <c:v>408.7757842560402</c:v>
                </c:pt>
                <c:pt idx="82">
                  <c:v>446.93872003803756</c:v>
                </c:pt>
                <c:pt idx="83">
                  <c:v>488.11481394312159</c:v>
                </c:pt>
                <c:pt idx="84">
                  <c:v>532.51689126623285</c:v>
                </c:pt>
                <c:pt idx="85">
                  <c:v>580.2289619922135</c:v>
                </c:pt>
                <c:pt idx="86">
                  <c:v>631.58706606044416</c:v>
                </c:pt>
                <c:pt idx="87">
                  <c:v>686.69761611839351</c:v>
                </c:pt>
                <c:pt idx="88">
                  <c:v>745.72863213574817</c:v>
                </c:pt>
                <c:pt idx="89">
                  <c:v>808.9601473953245</c:v>
                </c:pt>
                <c:pt idx="90">
                  <c:v>876.56018186680842</c:v>
                </c:pt>
                <c:pt idx="91">
                  <c:v>948.69675551989053</c:v>
                </c:pt>
                <c:pt idx="92">
                  <c:v>1025.6499016373948</c:v>
                </c:pt>
                <c:pt idx="93">
                  <c:v>1107.5316335324399</c:v>
                </c:pt>
                <c:pt idx="94">
                  <c:v>1194.5659778312634</c:v>
                </c:pt>
                <c:pt idx="95">
                  <c:v>1287.0329678167097</c:v>
                </c:pt>
                <c:pt idx="96">
                  <c:v>1384.9886101453146</c:v>
                </c:pt>
                <c:pt idx="97">
                  <c:v>1488.7129380999086</c:v>
                </c:pt>
                <c:pt idx="98">
                  <c:v>1598.3739716501711</c:v>
                </c:pt>
                <c:pt idx="99">
                  <c:v>1714.0277174526775</c:v>
                </c:pt>
                <c:pt idx="100">
                  <c:v>1836.0102154467927</c:v>
                </c:pt>
                <c:pt idx="101">
                  <c:v>1964.2654589759579</c:v>
                </c:pt>
                <c:pt idx="102">
                  <c:v>2099.0734813229983</c:v>
                </c:pt>
                <c:pt idx="103">
                  <c:v>2240.5462958010125</c:v>
                </c:pt>
                <c:pt idx="104">
                  <c:v>2388.6278957534746</c:v>
                </c:pt>
                <c:pt idx="105">
                  <c:v>2543.4863011500352</c:v>
                </c:pt>
                <c:pt idx="106">
                  <c:v>2705.2335253038564</c:v>
                </c:pt>
                <c:pt idx="107">
                  <c:v>2873.7015482452198</c:v>
                </c:pt>
                <c:pt idx="108">
                  <c:v>3049.1143966004029</c:v>
                </c:pt>
                <c:pt idx="109">
                  <c:v>3231.2480437431291</c:v>
                </c:pt>
                <c:pt idx="110">
                  <c:v>3420.1024896734111</c:v>
                </c:pt>
                <c:pt idx="111">
                  <c:v>3615.6217277346905</c:v>
                </c:pt>
                <c:pt idx="112">
                  <c:v>3817.4697179875784</c:v>
                </c:pt>
                <c:pt idx="113">
                  <c:v>4026.3185403108582</c:v>
                </c:pt>
                <c:pt idx="114">
                  <c:v>4240.2639683813395</c:v>
                </c:pt>
                <c:pt idx="115">
                  <c:v>4460.370128673725</c:v>
                </c:pt>
                <c:pt idx="116">
                  <c:v>4686.6370211880558</c:v>
                </c:pt>
                <c:pt idx="117">
                  <c:v>4917.9445127930958</c:v>
                </c:pt>
                <c:pt idx="118">
                  <c:v>5153.172470357461</c:v>
                </c:pt>
                <c:pt idx="119">
                  <c:v>5394.0010935782466</c:v>
                </c:pt>
                <c:pt idx="120">
                  <c:v>5638.7501827582782</c:v>
                </c:pt>
                <c:pt idx="121">
                  <c:v>5885.7395382009563</c:v>
                </c:pt>
                <c:pt idx="122">
                  <c:v>6137.209426168617</c:v>
                </c:pt>
                <c:pt idx="123">
                  <c:v>6389.2393807019362</c:v>
                </c:pt>
                <c:pt idx="124">
                  <c:v>6644.6297346289375</c:v>
                </c:pt>
                <c:pt idx="125">
                  <c:v>6899.4600219904796</c:v>
                </c:pt>
                <c:pt idx="126">
                  <c:v>7155.4104424830984</c:v>
                </c:pt>
                <c:pt idx="127">
                  <c:v>7410.2407298445614</c:v>
                </c:pt>
                <c:pt idx="128">
                  <c:v>7663.9508840748149</c:v>
                </c:pt>
                <c:pt idx="129">
                  <c:v>7915.4207720423829</c:v>
                </c:pt>
                <c:pt idx="130">
                  <c:v>8162.9701940506911</c:v>
                </c:pt>
                <c:pt idx="131">
                  <c:v>8407.159216665239</c:v>
                </c:pt>
                <c:pt idx="132">
                  <c:v>8645.7475736233118</c:v>
                </c:pt>
                <c:pt idx="133">
                  <c:v>8878.1751983596805</c:v>
                </c:pt>
                <c:pt idx="134">
                  <c:v>9103.3219577427099</c:v>
                </c:pt>
                <c:pt idx="135">
                  <c:v>9321.1878517726091</c:v>
                </c:pt>
                <c:pt idx="136">
                  <c:v>9528.4124810554877</c:v>
                </c:pt>
                <c:pt idx="137">
                  <c:v>9726.1159787228462</c:v>
                </c:pt>
                <c:pt idx="138">
                  <c:v>9912.05807851176</c:v>
                </c:pt>
                <c:pt idx="139">
                  <c:v>10086.238780422549</c:v>
                </c:pt>
                <c:pt idx="140">
                  <c:v>10245.857751627003</c:v>
                </c:pt>
                <c:pt idx="141">
                  <c:v>10391.475058690674</c:v>
                </c:pt>
                <c:pt idx="142">
                  <c:v>10520.850435351114</c:v>
                </c:pt>
                <c:pt idx="143">
                  <c:v>10634.543948173825</c:v>
                </c:pt>
                <c:pt idx="144">
                  <c:v>10729.755264331046</c:v>
                </c:pt>
                <c:pt idx="145">
                  <c:v>10806.484383822142</c:v>
                </c:pt>
                <c:pt idx="146">
                  <c:v>10863.611173516379</c:v>
                </c:pt>
                <c:pt idx="147">
                  <c:v>10900.575566847994</c:v>
                </c:pt>
                <c:pt idx="148">
                  <c:v>10915.697364119907</c:v>
                </c:pt>
                <c:pt idx="149">
                  <c:v>10910.096698463594</c:v>
                </c:pt>
                <c:pt idx="150">
                  <c:v>10880.413170485372</c:v>
                </c:pt>
                <c:pt idx="151">
                  <c:v>10828.887046447289</c:v>
                </c:pt>
                <c:pt idx="152">
                  <c:v>10752.157926956088</c:v>
                </c:pt>
                <c:pt idx="153">
                  <c:v>10652.466078274081</c:v>
                </c:pt>
                <c:pt idx="154">
                  <c:v>10527.011167573139</c:v>
                </c:pt>
                <c:pt idx="155">
                  <c:v>10377.473394549863</c:v>
                </c:pt>
                <c:pt idx="156">
                  <c:v>10202.172559507864</c:v>
                </c:pt>
                <c:pt idx="157">
                  <c:v>10002.788862143852</c:v>
                </c:pt>
                <c:pt idx="158">
                  <c:v>9777.0820361949791</c:v>
                </c:pt>
                <c:pt idx="159">
                  <c:v>9526.732281358647</c:v>
                </c:pt>
                <c:pt idx="160">
                  <c:v>9251.7395976344833</c:v>
                </c:pt>
                <c:pt idx="161">
                  <c:v>8952.6640515884101</c:v>
                </c:pt>
                <c:pt idx="162">
                  <c:v>8628.9455766545052</c:v>
                </c:pt>
                <c:pt idx="163">
                  <c:v>8281.7043059640837</c:v>
                </c:pt>
                <c:pt idx="164">
                  <c:v>7912.0603726487816</c:v>
                </c:pt>
                <c:pt idx="165">
                  <c:v>7520.5738432736171</c:v>
                </c:pt>
                <c:pt idx="166">
                  <c:v>7107.2447178389102</c:v>
                </c:pt>
                <c:pt idx="167">
                  <c:v>6673.7531960417937</c:v>
                </c:pt>
                <c:pt idx="168">
                  <c:v>6221.2194110130522</c:v>
                </c:pt>
                <c:pt idx="169">
                  <c:v>5751.3235624499257</c:v>
                </c:pt>
                <c:pt idx="170">
                  <c:v>5263.5055837862765</c:v>
                </c:pt>
                <c:pt idx="171">
                  <c:v>4760.5658078513006</c:v>
                </c:pt>
                <c:pt idx="172">
                  <c:v>4243.6243677751409</c:v>
                </c:pt>
                <c:pt idx="173">
                  <c:v>3714.3614632551448</c:v>
                </c:pt>
                <c:pt idx="174">
                  <c:v>3173.3371608570237</c:v>
                </c:pt>
                <c:pt idx="175">
                  <c:v>2621.1115271462759</c:v>
                </c:pt>
                <c:pt idx="176">
                  <c:v>2066.6456271731095</c:v>
                </c:pt>
                <c:pt idx="177">
                  <c:v>1500.9783958872092</c:v>
                </c:pt>
                <c:pt idx="178">
                  <c:v>929.71049894504881</c:v>
                </c:pt>
                <c:pt idx="179">
                  <c:v>364.04326765914874</c:v>
                </c:pt>
                <c:pt idx="180">
                  <c:v>-212.82529493916513</c:v>
                </c:pt>
                <c:pt idx="181">
                  <c:v>-789.69385753769211</c:v>
                </c:pt>
                <c:pt idx="182">
                  <c:v>-1349.7604231672256</c:v>
                </c:pt>
                <c:pt idx="183">
                  <c:v>-1921.0283201093857</c:v>
                </c:pt>
                <c:pt idx="184">
                  <c:v>-2482.7750854358401</c:v>
                </c:pt>
                <c:pt idx="185">
                  <c:v>-3033.3205194496672</c:v>
                </c:pt>
                <c:pt idx="186">
                  <c:v>-3576.5850881102069</c:v>
                </c:pt>
                <c:pt idx="187">
                  <c:v>-4108.6483254584391</c:v>
                </c:pt>
                <c:pt idx="188">
                  <c:v>-4629.5102314938322</c:v>
                </c:pt>
                <c:pt idx="189">
                  <c:v>-5135.8104068229695</c:v>
                </c:pt>
                <c:pt idx="190">
                  <c:v>-5627.5488514457447</c:v>
                </c:pt>
                <c:pt idx="191">
                  <c:v>-6102.4852990996333</c:v>
                </c:pt>
                <c:pt idx="192">
                  <c:v>-6559.4996166532128</c:v>
                </c:pt>
                <c:pt idx="193">
                  <c:v>-6998.0317375413033</c:v>
                </c:pt>
                <c:pt idx="194">
                  <c:v>-7416.401462066453</c:v>
                </c:pt>
                <c:pt idx="195">
                  <c:v>-7813.4886570978779</c:v>
                </c:pt>
                <c:pt idx="196">
                  <c:v>-8189.2933226353653</c:v>
                </c:pt>
                <c:pt idx="197">
                  <c:v>-8542.1352589817798</c:v>
                </c:pt>
                <c:pt idx="198">
                  <c:v>-8871.4543995721051</c:v>
                </c:pt>
                <c:pt idx="199">
                  <c:v>-9177.250744405861</c:v>
                </c:pt>
                <c:pt idx="200">
                  <c:v>-9458.9642269174947</c:v>
                </c:pt>
                <c:pt idx="201">
                  <c:v>-9714.9146474101399</c:v>
                </c:pt>
                <c:pt idx="202">
                  <c:v>-9947.3422721464285</c:v>
                </c:pt>
                <c:pt idx="203">
                  <c:v>-10153.446768298125</c:v>
                </c:pt>
                <c:pt idx="204">
                  <c:v>-10334.908335562093</c:v>
                </c:pt>
                <c:pt idx="205">
                  <c:v>-10491.166907372733</c:v>
                </c:pt>
                <c:pt idx="206">
                  <c:v>-10622.222483730042</c:v>
                </c:pt>
                <c:pt idx="207">
                  <c:v>-10729.195197765335</c:v>
                </c:pt>
                <c:pt idx="208">
                  <c:v>-10810.964916347139</c:v>
                </c:pt>
                <c:pt idx="209">
                  <c:v>-10869.771905738351</c:v>
                </c:pt>
                <c:pt idx="210">
                  <c:v>-10904.496032807387</c:v>
                </c:pt>
                <c:pt idx="211">
                  <c:v>-10916.817497251222</c:v>
                </c:pt>
                <c:pt idx="212">
                  <c:v>-10906.176232504147</c:v>
                </c:pt>
                <c:pt idx="213">
                  <c:v>-10875.37257139461</c:v>
                </c:pt>
                <c:pt idx="214">
                  <c:v>-10823.286380791189</c:v>
                </c:pt>
                <c:pt idx="215">
                  <c:v>-10751.037793824718</c:v>
                </c:pt>
                <c:pt idx="216">
                  <c:v>-10660.307010192921</c:v>
                </c:pt>
                <c:pt idx="217">
                  <c:v>-10551.654096460759</c:v>
                </c:pt>
                <c:pt idx="218">
                  <c:v>-10426.199185759657</c:v>
                </c:pt>
                <c:pt idx="219">
                  <c:v>-10285.062411221037</c:v>
                </c:pt>
                <c:pt idx="220">
                  <c:v>-10128.243772844848</c:v>
                </c:pt>
                <c:pt idx="221">
                  <c:v>-9957.9835368934237</c:v>
                </c:pt>
                <c:pt idx="222">
                  <c:v>-9774.8417699325601</c:v>
                </c:pt>
                <c:pt idx="223">
                  <c:v>-9580.4986716590429</c:v>
                </c:pt>
                <c:pt idx="224">
                  <c:v>-9374.9542420730322</c:v>
                </c:pt>
                <c:pt idx="225">
                  <c:v>-9160.4487474369471</c:v>
                </c:pt>
                <c:pt idx="226">
                  <c:v>-8936.4221211851018</c:v>
                </c:pt>
                <c:pt idx="227">
                  <c:v>-8706.2347627113377</c:v>
                </c:pt>
                <c:pt idx="228">
                  <c:v>-8468.7665388844198</c:v>
                </c:pt>
                <c:pt idx="229">
                  <c:v>-8226.2577159668472</c:v>
                </c:pt>
                <c:pt idx="230">
                  <c:v>-7978.7082939585653</c:v>
                </c:pt>
                <c:pt idx="231">
                  <c:v>-7728.9186056878116</c:v>
                </c:pt>
                <c:pt idx="232">
                  <c:v>-7475.7685180232429</c:v>
                </c:pt>
                <c:pt idx="233">
                  <c:v>-7220.9382306618063</c:v>
                </c:pt>
                <c:pt idx="234">
                  <c:v>-6964.9878101691074</c:v>
                </c:pt>
                <c:pt idx="235">
                  <c:v>-6710.1575228076445</c:v>
                </c:pt>
                <c:pt idx="236">
                  <c:v>-6454.767168880564</c:v>
                </c:pt>
                <c:pt idx="237">
                  <c:v>-6201.6170812159817</c:v>
                </c:pt>
                <c:pt idx="238">
                  <c:v>-5950.1471932483209</c:v>
                </c:pt>
                <c:pt idx="239">
                  <c:v>-5701.4776381088959</c:v>
                </c:pt>
                <c:pt idx="240">
                  <c:v>-5456.1684823630194</c:v>
                </c:pt>
                <c:pt idx="241">
                  <c:v>-5214.7797925767627</c:v>
                </c:pt>
                <c:pt idx="242">
                  <c:v>-4977.8716353154232</c:v>
                </c:pt>
                <c:pt idx="243">
                  <c:v>-4745.4440105791737</c:v>
                </c:pt>
                <c:pt idx="244">
                  <c:v>-4518.0569849336471</c:v>
                </c:pt>
                <c:pt idx="245">
                  <c:v>-4296.2706249442735</c:v>
                </c:pt>
                <c:pt idx="246">
                  <c:v>-4080.6449971768852</c:v>
                </c:pt>
                <c:pt idx="247">
                  <c:v>-3870.452015096133</c:v>
                </c:pt>
                <c:pt idx="248">
                  <c:v>-3666.8678184897917</c:v>
                </c:pt>
                <c:pt idx="249">
                  <c:v>-3469.6123740750663</c:v>
                </c:pt>
                <c:pt idx="250">
                  <c:v>-3279.0777284478831</c:v>
                </c:pt>
                <c:pt idx="251">
                  <c:v>-3095.2078749517177</c:v>
                </c:pt>
                <c:pt idx="252">
                  <c:v>-2918.1148268996471</c:v>
                </c:pt>
                <c:pt idx="253">
                  <c:v>-2747.7985842916987</c:v>
                </c:pt>
                <c:pt idx="254">
                  <c:v>-2584.315153784431</c:v>
                </c:pt>
                <c:pt idx="255">
                  <c:v>-2427.7205420344171</c:v>
                </c:pt>
                <c:pt idx="256">
                  <c:v>-2277.9027357285122</c:v>
                </c:pt>
                <c:pt idx="257">
                  <c:v>-2134.7497215535936</c:v>
                </c:pt>
                <c:pt idx="258">
                  <c:v>-1998.261499509666</c:v>
                </c:pt>
                <c:pt idx="259">
                  <c:v>-1868.3260562836201</c:v>
                </c:pt>
                <c:pt idx="260">
                  <c:v>-1744.7193652491767</c:v>
                </c:pt>
                <c:pt idx="261">
                  <c:v>-1627.4414264063453</c:v>
                </c:pt>
                <c:pt idx="262">
                  <c:v>-1516.2682131288864</c:v>
                </c:pt>
                <c:pt idx="263">
                  <c:v>-1411.0877121036513</c:v>
                </c:pt>
                <c:pt idx="264">
                  <c:v>-1311.6198900478448</c:v>
                </c:pt>
                <c:pt idx="265">
                  <c:v>-1217.7527336483286</c:v>
                </c:pt>
                <c:pt idx="266">
                  <c:v>-1129.3742295919856</c:v>
                </c:pt>
                <c:pt idx="267">
                  <c:v>-1031.7546272027589</c:v>
                </c:pt>
                <c:pt idx="268">
                  <c:v>-1008.1198181331957</c:v>
                </c:pt>
                <c:pt idx="269">
                  <c:v>-896.10650500727968</c:v>
                </c:pt>
                <c:pt idx="270">
                  <c:v>-784.09319188137044</c:v>
                </c:pt>
                <c:pt idx="271">
                  <c:v>-784.09319188137044</c:v>
                </c:pt>
                <c:pt idx="272">
                  <c:v>-672.07987875545939</c:v>
                </c:pt>
                <c:pt idx="273">
                  <c:v>-672.07987875546019</c:v>
                </c:pt>
                <c:pt idx="274">
                  <c:v>-560.06656562955175</c:v>
                </c:pt>
                <c:pt idx="275">
                  <c:v>-571.26789694214199</c:v>
                </c:pt>
                <c:pt idx="276">
                  <c:v>-498.45924341029854</c:v>
                </c:pt>
                <c:pt idx="277">
                  <c:v>-459.25458381623179</c:v>
                </c:pt>
                <c:pt idx="278">
                  <c:v>-420.04992422216253</c:v>
                </c:pt>
                <c:pt idx="279">
                  <c:v>-380.84526462809453</c:v>
                </c:pt>
                <c:pt idx="280">
                  <c:v>-347.24127069032164</c:v>
                </c:pt>
                <c:pt idx="281">
                  <c:v>-319.23794240884348</c:v>
                </c:pt>
                <c:pt idx="282">
                  <c:v>-291.23461412736611</c:v>
                </c:pt>
                <c:pt idx="283">
                  <c:v>-263.23128584588881</c:v>
                </c:pt>
                <c:pt idx="284">
                  <c:v>-240.82862322070699</c:v>
                </c:pt>
                <c:pt idx="285">
                  <c:v>-212.82529493922883</c:v>
                </c:pt>
                <c:pt idx="286">
                  <c:v>-201.62396362663816</c:v>
                </c:pt>
                <c:pt idx="287">
                  <c:v>-179.22130100145594</c:v>
                </c:pt>
                <c:pt idx="288">
                  <c:v>-156.81863837627458</c:v>
                </c:pt>
                <c:pt idx="289">
                  <c:v>-145.61730706368306</c:v>
                </c:pt>
                <c:pt idx="290">
                  <c:v>-134.41597575109196</c:v>
                </c:pt>
                <c:pt idx="291">
                  <c:v>-117.61397878220572</c:v>
                </c:pt>
                <c:pt idx="292">
                  <c:v>-106.41264746961421</c:v>
                </c:pt>
                <c:pt idx="293">
                  <c:v>-100.81198181331959</c:v>
                </c:pt>
                <c:pt idx="294">
                  <c:v>-84.009984844432211</c:v>
                </c:pt>
                <c:pt idx="295">
                  <c:v>-78.409319188136976</c:v>
                </c:pt>
                <c:pt idx="296">
                  <c:v>-69.448254138064385</c:v>
                </c:pt>
                <c:pt idx="297">
                  <c:v>-62.727455350509686</c:v>
                </c:pt>
                <c:pt idx="298">
                  <c:v>-56.006656562955037</c:v>
                </c:pt>
                <c:pt idx="299">
                  <c:v>-49.845924341030013</c:v>
                </c:pt>
                <c:pt idx="300">
                  <c:v>-44.805325250363985</c:v>
                </c:pt>
                <c:pt idx="301">
                  <c:v>-39.764726159698114</c:v>
                </c:pt>
                <c:pt idx="302">
                  <c:v>-35.844260200291238</c:v>
                </c:pt>
                <c:pt idx="303">
                  <c:v>-31.36372767525479</c:v>
                </c:pt>
                <c:pt idx="304">
                  <c:v>-28.003328281477568</c:v>
                </c:pt>
                <c:pt idx="305">
                  <c:v>-25.202995453329716</c:v>
                </c:pt>
                <c:pt idx="306">
                  <c:v>-184.26189960430412</c:v>
                </c:pt>
                <c:pt idx="307">
                  <c:v>1.282552435291672E-7</c:v>
                </c:pt>
                <c:pt idx="308">
                  <c:v>1.6801996968886491E-7</c:v>
                </c:pt>
                <c:pt idx="309">
                  <c:v>2.0722462928293384E-7</c:v>
                </c:pt>
                <c:pt idx="310">
                  <c:v>2.5763062018959296E-7</c:v>
                </c:pt>
                <c:pt idx="311">
                  <c:v>3.3043927372143495E-7</c:v>
                </c:pt>
                <c:pt idx="312">
                  <c:v>4.088485929095716E-7</c:v>
                </c:pt>
                <c:pt idx="313">
                  <c:v>5.2086190603548184E-7</c:v>
                </c:pt>
                <c:pt idx="314">
                  <c:v>6.440765504739834E-7</c:v>
                </c:pt>
                <c:pt idx="315">
                  <c:v>8.1209652016284854E-7</c:v>
                </c:pt>
                <c:pt idx="316">
                  <c:v>1.0137204837894857E-6</c:v>
                </c:pt>
                <c:pt idx="317">
                  <c:v>1.2377471100413045E-6</c:v>
                </c:pt>
                <c:pt idx="318">
                  <c:v>1.6241930403256977E-6</c:v>
                </c:pt>
                <c:pt idx="319">
                  <c:v>1.9602329797034289E-6</c:v>
                </c:pt>
                <c:pt idx="320">
                  <c:v>2.4642928887700189E-6</c:v>
                </c:pt>
                <c:pt idx="321">
                  <c:v>3.0243594543995712E-6</c:v>
                </c:pt>
                <c:pt idx="322">
                  <c:v>3.808452646280946E-6</c:v>
                </c:pt>
                <c:pt idx="323">
                  <c:v>4.7045591512882186E-6</c:v>
                </c:pt>
                <c:pt idx="324">
                  <c:v>5.8806989391102879E-6</c:v>
                </c:pt>
                <c:pt idx="325">
                  <c:v>7.2248586966211997E-6</c:v>
                </c:pt>
                <c:pt idx="326">
                  <c:v>8.9610650500727971E-6</c:v>
                </c:pt>
                <c:pt idx="327">
                  <c:v>1.1257337969153966E-5</c:v>
                </c:pt>
                <c:pt idx="328">
                  <c:v>1.3441597575109215E-5</c:v>
                </c:pt>
                <c:pt idx="329">
                  <c:v>1.6801996968886506E-5</c:v>
                </c:pt>
                <c:pt idx="330">
                  <c:v>2.12825294939229E-5</c:v>
                </c:pt>
                <c:pt idx="331">
                  <c:v>2.5202995453329779E-5</c:v>
                </c:pt>
                <c:pt idx="332">
                  <c:v>3.192379424088437E-5</c:v>
                </c:pt>
                <c:pt idx="333">
                  <c:v>3.8644593028438982E-5</c:v>
                </c:pt>
                <c:pt idx="334">
                  <c:v>4.7605658078511764E-5</c:v>
                </c:pt>
                <c:pt idx="335">
                  <c:v>5.8246922825473316E-5</c:v>
                </c:pt>
                <c:pt idx="336">
                  <c:v>7.1688520400582431E-5</c:v>
                </c:pt>
                <c:pt idx="337">
                  <c:v>8.7370384238209852E-5</c:v>
                </c:pt>
                <c:pt idx="338">
                  <c:v>1.0753278060087372E-4</c:v>
                </c:pt>
                <c:pt idx="339">
                  <c:v>1.2881531009479666E-4</c:v>
                </c:pt>
                <c:pt idx="340">
                  <c:v>1.6241930403256975E-4</c:v>
                </c:pt>
                <c:pt idx="341">
                  <c:v>1.9042263231404706E-4</c:v>
                </c:pt>
                <c:pt idx="342">
                  <c:v>2.4082862322070619E-4</c:v>
                </c:pt>
                <c:pt idx="343">
                  <c:v>2.8563394847107125E-4</c:v>
                </c:pt>
                <c:pt idx="344">
                  <c:v>3.528419363466164E-4</c:v>
                </c:pt>
                <c:pt idx="345">
                  <c:v>4.200499242221634E-4</c:v>
                </c:pt>
                <c:pt idx="346">
                  <c:v>5.1526124037918632E-4</c:v>
                </c:pt>
                <c:pt idx="347">
                  <c:v>6.2167388784880109E-4</c:v>
                </c:pt>
                <c:pt idx="348">
                  <c:v>7.5608986359989227E-4</c:v>
                </c:pt>
                <c:pt idx="349">
                  <c:v>9.1290850197616813E-4</c:v>
                </c:pt>
                <c:pt idx="350">
                  <c:v>1.1089317999465108E-3</c:v>
                </c:pt>
                <c:pt idx="351">
                  <c:v>1.3441597575109202E-3</c:v>
                </c:pt>
                <c:pt idx="352">
                  <c:v>1.5681863837627389E-3</c:v>
                </c:pt>
                <c:pt idx="353">
                  <c:v>1.9042263231404768E-3</c:v>
                </c:pt>
                <c:pt idx="354">
                  <c:v>2.3522795756441089E-3</c:v>
                </c:pt>
                <c:pt idx="355">
                  <c:v>2.7443261715847972E-3</c:v>
                </c:pt>
                <c:pt idx="356">
                  <c:v>3.3603993937773007E-3</c:v>
                </c:pt>
                <c:pt idx="357">
                  <c:v>3.976472615969809E-3</c:v>
                </c:pt>
                <c:pt idx="358">
                  <c:v>4.8165724644141277E-3</c:v>
                </c:pt>
                <c:pt idx="359">
                  <c:v>5.7126789694214213E-3</c:v>
                </c:pt>
                <c:pt idx="360">
                  <c:v>9.4589019972990748E-5</c:v>
                </c:pt>
              </c:numCache>
            </c:numRef>
          </c:yVal>
          <c:smooth val="1"/>
          <c:extLst>
            <c:ext xmlns:c16="http://schemas.microsoft.com/office/drawing/2014/chart" uri="{C3380CC4-5D6E-409C-BE32-E72D297353CC}">
              <c16:uniqueId val="{00000004-B352-FE41-8A2C-B2C8FF8D3973}"/>
            </c:ext>
          </c:extLst>
        </c:ser>
        <c:ser>
          <c:idx val="5"/>
          <c:order val="5"/>
          <c:tx>
            <c:v>Velocity @ 12000 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(Inlet)'!$J$3:$J$363</c:f>
              <c:numCache>
                <c:formatCode>0.00E+00</c:formatCode>
                <c:ptCount val="361"/>
                <c:pt idx="0">
                  <c:v>9.8123662298297259E-3</c:v>
                </c:pt>
                <c:pt idx="1">
                  <c:v>1.1694189890345007E-2</c:v>
                </c:pt>
                <c:pt idx="2">
                  <c:v>1.4113677453864678E-2</c:v>
                </c:pt>
                <c:pt idx="3">
                  <c:v>1.6129917090131046E-2</c:v>
                </c:pt>
                <c:pt idx="4">
                  <c:v>2.0162396362663804E-2</c:v>
                </c:pt>
                <c:pt idx="5">
                  <c:v>2.285071587768563E-2</c:v>
                </c:pt>
                <c:pt idx="6">
                  <c:v>2.8227354907729388E-2</c:v>
                </c:pt>
                <c:pt idx="7">
                  <c:v>3.2931914059017596E-2</c:v>
                </c:pt>
                <c:pt idx="8">
                  <c:v>3.8308553089061247E-2</c:v>
                </c:pt>
                <c:pt idx="9">
                  <c:v>4.6373511634126764E-2</c:v>
                </c:pt>
                <c:pt idx="10">
                  <c:v>5.4438470179192289E-2</c:v>
                </c:pt>
                <c:pt idx="11">
                  <c:v>6.3847588481768761E-2</c:v>
                </c:pt>
                <c:pt idx="12">
                  <c:v>7.5272946420611594E-2</c:v>
                </c:pt>
                <c:pt idx="13">
                  <c:v>8.9386623874476212E-2</c:v>
                </c:pt>
                <c:pt idx="14">
                  <c:v>0.10618862084336279</c:v>
                </c:pt>
                <c:pt idx="15">
                  <c:v>0.12097437817598265</c:v>
                </c:pt>
                <c:pt idx="16">
                  <c:v>0.1411367745386469</c:v>
                </c:pt>
                <c:pt idx="17">
                  <c:v>0.17474076847641959</c:v>
                </c:pt>
                <c:pt idx="18">
                  <c:v>0.19490316483908371</c:v>
                </c:pt>
                <c:pt idx="19">
                  <c:v>0.23522795756441151</c:v>
                </c:pt>
                <c:pt idx="20">
                  <c:v>0.26883195150218381</c:v>
                </c:pt>
                <c:pt idx="21">
                  <c:v>0.3158775430150666</c:v>
                </c:pt>
                <c:pt idx="22">
                  <c:v>0.36964393331550344</c:v>
                </c:pt>
                <c:pt idx="23">
                  <c:v>0.43013112240349449</c:v>
                </c:pt>
                <c:pt idx="24">
                  <c:v>0.4973391102790411</c:v>
                </c:pt>
                <c:pt idx="25">
                  <c:v>0.58470949451725041</c:v>
                </c:pt>
                <c:pt idx="26">
                  <c:v>0.67880067754301554</c:v>
                </c:pt>
                <c:pt idx="27">
                  <c:v>0.77961265935633395</c:v>
                </c:pt>
                <c:pt idx="28">
                  <c:v>0.91402863510742705</c:v>
                </c:pt>
                <c:pt idx="29">
                  <c:v>1.0753278060087332</c:v>
                </c:pt>
                <c:pt idx="30">
                  <c:v>1.2097437817598284</c:v>
                </c:pt>
                <c:pt idx="31">
                  <c:v>1.411367745386469</c:v>
                </c:pt>
                <c:pt idx="32">
                  <c:v>1.6129917090131038</c:v>
                </c:pt>
                <c:pt idx="33">
                  <c:v>1.8818236605152883</c:v>
                </c:pt>
                <c:pt idx="34">
                  <c:v>2.1506556120174802</c:v>
                </c:pt>
                <c:pt idx="35">
                  <c:v>2.4866955513951985</c:v>
                </c:pt>
                <c:pt idx="36">
                  <c:v>2.8227354907729381</c:v>
                </c:pt>
                <c:pt idx="37">
                  <c:v>3.2931914059017591</c:v>
                </c:pt>
                <c:pt idx="38">
                  <c:v>3.7636473210305805</c:v>
                </c:pt>
                <c:pt idx="39">
                  <c:v>4.3013112240349454</c:v>
                </c:pt>
                <c:pt idx="40">
                  <c:v>4.9061831149148576</c:v>
                </c:pt>
                <c:pt idx="41">
                  <c:v>5.5782629936703207</c:v>
                </c:pt>
                <c:pt idx="42">
                  <c:v>6.4519668360524154</c:v>
                </c:pt>
                <c:pt idx="43">
                  <c:v>7.325670678434526</c:v>
                </c:pt>
                <c:pt idx="44">
                  <c:v>8.3337904965677154</c:v>
                </c:pt>
                <c:pt idx="45">
                  <c:v>9.610742266203065</c:v>
                </c:pt>
                <c:pt idx="46">
                  <c:v>10.753278060087435</c:v>
                </c:pt>
                <c:pt idx="47">
                  <c:v>12.097437817598276</c:v>
                </c:pt>
                <c:pt idx="48">
                  <c:v>14.113677453864625</c:v>
                </c:pt>
                <c:pt idx="49">
                  <c:v>15.457837211375606</c:v>
                </c:pt>
                <c:pt idx="50">
                  <c:v>18.146156726397461</c:v>
                </c:pt>
                <c:pt idx="51">
                  <c:v>20.162396362663795</c:v>
                </c:pt>
                <c:pt idx="52">
                  <c:v>22.850715877685634</c:v>
                </c:pt>
                <c:pt idx="53">
                  <c:v>25.539035392707504</c:v>
                </c:pt>
                <c:pt idx="54">
                  <c:v>29.571514665240294</c:v>
                </c:pt>
                <c:pt idx="55">
                  <c:v>32.259834180262104</c:v>
                </c:pt>
                <c:pt idx="56">
                  <c:v>36.964393331550255</c:v>
                </c:pt>
                <c:pt idx="57">
                  <c:v>41.668952482838634</c:v>
                </c:pt>
                <c:pt idx="58">
                  <c:v>46.373511634126757</c:v>
                </c:pt>
                <c:pt idx="59">
                  <c:v>51.750150664170434</c:v>
                </c:pt>
                <c:pt idx="60">
                  <c:v>58.470949451725097</c:v>
                </c:pt>
                <c:pt idx="61">
                  <c:v>65.19174823927969</c:v>
                </c:pt>
                <c:pt idx="62">
                  <c:v>73.256706784345155</c:v>
                </c:pt>
                <c:pt idx="63">
                  <c:v>83.337904965676884</c:v>
                </c:pt>
                <c:pt idx="64">
                  <c:v>87.370384238210207</c:v>
                </c:pt>
                <c:pt idx="65">
                  <c:v>100.81198181331928</c:v>
                </c:pt>
                <c:pt idx="66">
                  <c:v>114.25357938842785</c:v>
                </c:pt>
                <c:pt idx="67">
                  <c:v>127.69517696353768</c:v>
                </c:pt>
                <c:pt idx="68">
                  <c:v>134.41597575109222</c:v>
                </c:pt>
                <c:pt idx="69">
                  <c:v>154.57837211375619</c:v>
                </c:pt>
                <c:pt idx="70">
                  <c:v>174.74076847641942</c:v>
                </c:pt>
                <c:pt idx="71">
                  <c:v>188.18236605152873</c:v>
                </c:pt>
                <c:pt idx="72">
                  <c:v>208.34476241419299</c:v>
                </c:pt>
                <c:pt idx="73">
                  <c:v>228.50715877685644</c:v>
                </c:pt>
                <c:pt idx="74">
                  <c:v>255.39035392707459</c:v>
                </c:pt>
                <c:pt idx="75">
                  <c:v>282.27354907729426</c:v>
                </c:pt>
                <c:pt idx="76">
                  <c:v>309.15674422751135</c:v>
                </c:pt>
                <c:pt idx="77">
                  <c:v>337.90160064188296</c:v>
                </c:pt>
                <c:pt idx="78">
                  <c:v>372.79598794686603</c:v>
                </c:pt>
                <c:pt idx="79">
                  <c:v>408.96732702148535</c:v>
                </c:pt>
                <c:pt idx="80">
                  <c:v>448.14958395292899</c:v>
                </c:pt>
                <c:pt idx="81">
                  <c:v>490.53094110724828</c:v>
                </c:pt>
                <c:pt idx="82">
                  <c:v>536.32646404564514</c:v>
                </c:pt>
                <c:pt idx="83">
                  <c:v>585.73777673174584</c:v>
                </c:pt>
                <c:pt idx="84">
                  <c:v>639.02026951947948</c:v>
                </c:pt>
                <c:pt idx="85">
                  <c:v>696.2747543906562</c:v>
                </c:pt>
                <c:pt idx="86">
                  <c:v>757.90447927253297</c:v>
                </c:pt>
                <c:pt idx="87">
                  <c:v>824.03713934207224</c:v>
                </c:pt>
                <c:pt idx="88">
                  <c:v>894.87435856289778</c:v>
                </c:pt>
                <c:pt idx="89">
                  <c:v>970.75217687438942</c:v>
                </c:pt>
                <c:pt idx="90">
                  <c:v>1051.87221824017</c:v>
                </c:pt>
                <c:pt idx="91">
                  <c:v>1138.4361066238687</c:v>
                </c:pt>
                <c:pt idx="92">
                  <c:v>1230.7798819648738</c:v>
                </c:pt>
                <c:pt idx="93">
                  <c:v>1329.0379602389278</c:v>
                </c:pt>
                <c:pt idx="94">
                  <c:v>1433.479173397516</c:v>
                </c:pt>
                <c:pt idx="95">
                  <c:v>1544.4395613800516</c:v>
                </c:pt>
                <c:pt idx="96">
                  <c:v>1661.9863321743776</c:v>
                </c:pt>
                <c:pt idx="97">
                  <c:v>1786.4555257198904</c:v>
                </c:pt>
                <c:pt idx="98">
                  <c:v>1918.0487659802052</c:v>
                </c:pt>
                <c:pt idx="99">
                  <c:v>2056.8332609432127</c:v>
                </c:pt>
                <c:pt idx="100">
                  <c:v>2203.2122585361512</c:v>
                </c:pt>
                <c:pt idx="101">
                  <c:v>2357.1185507711493</c:v>
                </c:pt>
                <c:pt idx="102">
                  <c:v>2518.888177587598</c:v>
                </c:pt>
                <c:pt idx="103">
                  <c:v>2688.6555549612149</c:v>
                </c:pt>
                <c:pt idx="104">
                  <c:v>2866.3534749041696</c:v>
                </c:pt>
                <c:pt idx="105">
                  <c:v>3052.1835613800422</c:v>
                </c:pt>
                <c:pt idx="106">
                  <c:v>3246.2802303646276</c:v>
                </c:pt>
                <c:pt idx="107">
                  <c:v>3448.4418578942641</c:v>
                </c:pt>
                <c:pt idx="108">
                  <c:v>3658.9372759204839</c:v>
                </c:pt>
                <c:pt idx="109">
                  <c:v>3877.4976524917547</c:v>
                </c:pt>
                <c:pt idx="110">
                  <c:v>4104.1229876080934</c:v>
                </c:pt>
                <c:pt idx="111">
                  <c:v>4338.746073281628</c:v>
                </c:pt>
                <c:pt idx="112">
                  <c:v>4580.9636615850941</c:v>
                </c:pt>
                <c:pt idx="113">
                  <c:v>4831.5822483730299</c:v>
                </c:pt>
                <c:pt idx="114">
                  <c:v>5088.3167620576069</c:v>
                </c:pt>
                <c:pt idx="115">
                  <c:v>5352.4441544084702</c:v>
                </c:pt>
                <c:pt idx="116">
                  <c:v>5623.9644254256673</c:v>
                </c:pt>
                <c:pt idx="117">
                  <c:v>5901.5334153517142</c:v>
                </c:pt>
                <c:pt idx="118">
                  <c:v>6183.8069644289535</c:v>
                </c:pt>
                <c:pt idx="119">
                  <c:v>6472.8013122938964</c:v>
                </c:pt>
                <c:pt idx="120">
                  <c:v>6766.5002193099344</c:v>
                </c:pt>
                <c:pt idx="121">
                  <c:v>7062.8874458411474</c:v>
                </c:pt>
                <c:pt idx="122">
                  <c:v>7364.651311402341</c:v>
                </c:pt>
                <c:pt idx="123">
                  <c:v>7667.0872568423238</c:v>
                </c:pt>
                <c:pt idx="124">
                  <c:v>7973.5556815547252</c:v>
                </c:pt>
                <c:pt idx="125">
                  <c:v>8279.3520263885766</c:v>
                </c:pt>
                <c:pt idx="126">
                  <c:v>8586.4925309797181</c:v>
                </c:pt>
                <c:pt idx="127">
                  <c:v>8892.2888758134741</c:v>
                </c:pt>
                <c:pt idx="128">
                  <c:v>9196.7410608897771</c:v>
                </c:pt>
                <c:pt idx="129">
                  <c:v>9498.5049264508598</c:v>
                </c:pt>
                <c:pt idx="130">
                  <c:v>9795.5642328608301</c:v>
                </c:pt>
                <c:pt idx="131">
                  <c:v>10088.591059998287</c:v>
                </c:pt>
                <c:pt idx="132">
                  <c:v>10374.897088347974</c:v>
                </c:pt>
                <c:pt idx="133">
                  <c:v>10653.810238031618</c:v>
                </c:pt>
                <c:pt idx="134">
                  <c:v>10923.986349291252</c:v>
                </c:pt>
                <c:pt idx="135">
                  <c:v>11185.425422127131</c:v>
                </c:pt>
                <c:pt idx="136">
                  <c:v>11434.094977266586</c:v>
                </c:pt>
                <c:pt idx="137">
                  <c:v>11671.339174467415</c:v>
                </c:pt>
                <c:pt idx="138">
                  <c:v>11894.469694214113</c:v>
                </c:pt>
                <c:pt idx="139">
                  <c:v>12103.48653650706</c:v>
                </c:pt>
                <c:pt idx="140">
                  <c:v>12295.029301952403</c:v>
                </c:pt>
                <c:pt idx="141">
                  <c:v>12469.770070428807</c:v>
                </c:pt>
                <c:pt idx="142">
                  <c:v>12625.020522421337</c:v>
                </c:pt>
                <c:pt idx="143">
                  <c:v>12761.45273780859</c:v>
                </c:pt>
                <c:pt idx="144">
                  <c:v>12875.706317197257</c:v>
                </c:pt>
                <c:pt idx="145">
                  <c:v>12967.781260586569</c:v>
                </c:pt>
                <c:pt idx="146">
                  <c:v>13036.333408219654</c:v>
                </c:pt>
                <c:pt idx="147">
                  <c:v>13080.690680217593</c:v>
                </c:pt>
                <c:pt idx="148">
                  <c:v>13098.836836943889</c:v>
                </c:pt>
                <c:pt idx="149">
                  <c:v>13092.116038156313</c:v>
                </c:pt>
                <c:pt idx="150">
                  <c:v>13056.495804582446</c:v>
                </c:pt>
                <c:pt idx="151">
                  <c:v>12994.664455736747</c:v>
                </c:pt>
                <c:pt idx="152">
                  <c:v>12902.589512347306</c:v>
                </c:pt>
                <c:pt idx="153">
                  <c:v>12782.959293928898</c:v>
                </c:pt>
                <c:pt idx="154">
                  <c:v>12632.413401087768</c:v>
                </c:pt>
                <c:pt idx="155">
                  <c:v>12452.968073459835</c:v>
                </c:pt>
                <c:pt idx="156">
                  <c:v>12242.607071409439</c:v>
                </c:pt>
                <c:pt idx="157">
                  <c:v>12003.346634572623</c:v>
                </c:pt>
                <c:pt idx="158">
                  <c:v>11732.498443433975</c:v>
                </c:pt>
                <c:pt idx="159">
                  <c:v>11432.078737630378</c:v>
                </c:pt>
                <c:pt idx="160">
                  <c:v>11102.087517161379</c:v>
                </c:pt>
                <c:pt idx="161">
                  <c:v>10743.196861906092</c:v>
                </c:pt>
                <c:pt idx="162">
                  <c:v>10354.734691985406</c:v>
                </c:pt>
                <c:pt idx="163">
                  <c:v>9938.0451671569008</c:v>
                </c:pt>
                <c:pt idx="164">
                  <c:v>9494.4724471785375</c:v>
                </c:pt>
                <c:pt idx="165">
                  <c:v>9024.6886119283408</c:v>
                </c:pt>
                <c:pt idx="166">
                  <c:v>8528.6936614066908</c:v>
                </c:pt>
                <c:pt idx="167">
                  <c:v>8008.5038352501524</c:v>
                </c:pt>
                <c:pt idx="168">
                  <c:v>7465.4632932156628</c:v>
                </c:pt>
                <c:pt idx="169">
                  <c:v>6901.5882749399116</c:v>
                </c:pt>
                <c:pt idx="170">
                  <c:v>6316.206700543532</c:v>
                </c:pt>
                <c:pt idx="171">
                  <c:v>5712.6789694215604</c:v>
                </c:pt>
                <c:pt idx="172">
                  <c:v>5092.3492413301683</c:v>
                </c:pt>
                <c:pt idx="173">
                  <c:v>4457.2337559061734</c:v>
                </c:pt>
                <c:pt idx="174">
                  <c:v>3808.0045930284286</c:v>
                </c:pt>
                <c:pt idx="175">
                  <c:v>3145.3338325755312</c:v>
                </c:pt>
                <c:pt idx="176">
                  <c:v>2479.9747526077313</c:v>
                </c:pt>
                <c:pt idx="177">
                  <c:v>1801.1740750646509</c:v>
                </c:pt>
                <c:pt idx="178">
                  <c:v>1115.6525987340588</c:v>
                </c:pt>
                <c:pt idx="179">
                  <c:v>436.85192119097849</c:v>
                </c:pt>
                <c:pt idx="180">
                  <c:v>-255.39035392699816</c:v>
                </c:pt>
                <c:pt idx="181">
                  <c:v>-947.6326290452306</c:v>
                </c:pt>
                <c:pt idx="182">
                  <c:v>-1619.7125078006707</c:v>
                </c:pt>
                <c:pt idx="183">
                  <c:v>-2305.2339841312632</c:v>
                </c:pt>
                <c:pt idx="184">
                  <c:v>-2979.330102523008</c:v>
                </c:pt>
                <c:pt idx="185">
                  <c:v>-3639.9846233396006</c:v>
                </c:pt>
                <c:pt idx="186">
                  <c:v>-4291.9021057322479</c:v>
                </c:pt>
                <c:pt idx="187">
                  <c:v>-4930.3779905501269</c:v>
                </c:pt>
                <c:pt idx="188">
                  <c:v>-5555.4122777925986</c:v>
                </c:pt>
                <c:pt idx="189">
                  <c:v>-6162.9724881875627</c:v>
                </c:pt>
                <c:pt idx="190">
                  <c:v>-6753.0586217348937</c:v>
                </c:pt>
                <c:pt idx="191">
                  <c:v>-7322.9823589195603</c:v>
                </c:pt>
                <c:pt idx="192">
                  <c:v>-7871.399539983855</c:v>
                </c:pt>
                <c:pt idx="193">
                  <c:v>-8397.6380850495643</c:v>
                </c:pt>
                <c:pt idx="194">
                  <c:v>-8899.6817544797432</c:v>
                </c:pt>
                <c:pt idx="195">
                  <c:v>-9376.1863885174535</c:v>
                </c:pt>
                <c:pt idx="196">
                  <c:v>-9827.1519871624369</c:v>
                </c:pt>
                <c:pt idx="197">
                  <c:v>-10250.562310778136</c:v>
                </c:pt>
                <c:pt idx="198">
                  <c:v>-10645.745279486526</c:v>
                </c:pt>
                <c:pt idx="199">
                  <c:v>-11012.700893287032</c:v>
                </c:pt>
                <c:pt idx="200">
                  <c:v>-11350.757072300994</c:v>
                </c:pt>
                <c:pt idx="201">
                  <c:v>-11657.897576892168</c:v>
                </c:pt>
                <c:pt idx="202">
                  <c:v>-11936.810726575715</c:v>
                </c:pt>
                <c:pt idx="203">
                  <c:v>-12184.136121957748</c:v>
                </c:pt>
                <c:pt idx="204">
                  <c:v>-12401.890002674512</c:v>
                </c:pt>
                <c:pt idx="205">
                  <c:v>-12589.400288847281</c:v>
                </c:pt>
                <c:pt idx="206">
                  <c:v>-12746.66698047605</c:v>
                </c:pt>
                <c:pt idx="207">
                  <c:v>-12875.034237318403</c:v>
                </c:pt>
                <c:pt idx="208">
                  <c:v>-12973.157899616566</c:v>
                </c:pt>
                <c:pt idx="209">
                  <c:v>-13043.72628688602</c:v>
                </c:pt>
                <c:pt idx="210">
                  <c:v>-13085.395239368865</c:v>
                </c:pt>
                <c:pt idx="211">
                  <c:v>-13100.180996701469</c:v>
                </c:pt>
                <c:pt idx="212">
                  <c:v>-13087.411479004977</c:v>
                </c:pt>
                <c:pt idx="213">
                  <c:v>-13050.447085673532</c:v>
                </c:pt>
                <c:pt idx="214">
                  <c:v>-12987.943656949426</c:v>
                </c:pt>
                <c:pt idx="215">
                  <c:v>-12901.245352589662</c:v>
                </c:pt>
                <c:pt idx="216">
                  <c:v>-12792.368412231504</c:v>
                </c:pt>
                <c:pt idx="217">
                  <c:v>-12661.98491575291</c:v>
                </c:pt>
                <c:pt idx="218">
                  <c:v>-12511.439022911589</c:v>
                </c:pt>
                <c:pt idx="219">
                  <c:v>-12342.074893465246</c:v>
                </c:pt>
                <c:pt idx="220">
                  <c:v>-12153.892527413816</c:v>
                </c:pt>
                <c:pt idx="221">
                  <c:v>-11949.580244272109</c:v>
                </c:pt>
                <c:pt idx="222">
                  <c:v>-11729.810123919073</c:v>
                </c:pt>
                <c:pt idx="223">
                  <c:v>-11496.598405990851</c:v>
                </c:pt>
                <c:pt idx="224">
                  <c:v>-11249.945090487639</c:v>
                </c:pt>
                <c:pt idx="225">
                  <c:v>-10992.538496924337</c:v>
                </c:pt>
                <c:pt idx="226">
                  <c:v>-10723.706545422121</c:v>
                </c:pt>
                <c:pt idx="227">
                  <c:v>-10447.481715253605</c:v>
                </c:pt>
                <c:pt idx="228">
                  <c:v>-10162.519846661304</c:v>
                </c:pt>
                <c:pt idx="229">
                  <c:v>-9871.509259160217</c:v>
                </c:pt>
                <c:pt idx="230">
                  <c:v>-9574.4499527502776</c:v>
                </c:pt>
                <c:pt idx="231">
                  <c:v>-9274.7023268253743</c:v>
                </c:pt>
                <c:pt idx="232">
                  <c:v>-8970.9222216278904</c:v>
                </c:pt>
                <c:pt idx="233">
                  <c:v>-8665.1258767941672</c:v>
                </c:pt>
                <c:pt idx="234">
                  <c:v>-8357.9853722029293</c:v>
                </c:pt>
                <c:pt idx="235">
                  <c:v>-8052.1890273691743</c:v>
                </c:pt>
                <c:pt idx="236">
                  <c:v>-7745.7206026566773</c:v>
                </c:pt>
                <c:pt idx="237">
                  <c:v>-7441.9404974591789</c:v>
                </c:pt>
                <c:pt idx="238">
                  <c:v>-7140.1766318979853</c:v>
                </c:pt>
                <c:pt idx="239">
                  <c:v>-6841.7731657306749</c:v>
                </c:pt>
                <c:pt idx="240">
                  <c:v>-6547.402178835624</c:v>
                </c:pt>
                <c:pt idx="241">
                  <c:v>-6257.7357510921147</c:v>
                </c:pt>
                <c:pt idx="242">
                  <c:v>-5973.4459623785078</c:v>
                </c:pt>
                <c:pt idx="243">
                  <c:v>-5694.5328126950089</c:v>
                </c:pt>
                <c:pt idx="244">
                  <c:v>-5421.6683819203763</c:v>
                </c:pt>
                <c:pt idx="245">
                  <c:v>-5155.524749933129</c:v>
                </c:pt>
                <c:pt idx="246">
                  <c:v>-4896.7739966122626</c:v>
                </c:pt>
                <c:pt idx="247">
                  <c:v>-4644.5424181153594</c:v>
                </c:pt>
                <c:pt idx="248">
                  <c:v>-4400.2413821877499</c:v>
                </c:pt>
                <c:pt idx="249">
                  <c:v>-4163.534848890079</c:v>
                </c:pt>
                <c:pt idx="250">
                  <c:v>-3934.8932741374601</c:v>
                </c:pt>
                <c:pt idx="251">
                  <c:v>-3714.2494499420609</c:v>
                </c:pt>
                <c:pt idx="252">
                  <c:v>-3501.7377922795763</c:v>
                </c:pt>
                <c:pt idx="253">
                  <c:v>-3297.3583011500382</c:v>
                </c:pt>
                <c:pt idx="254">
                  <c:v>-3101.1781845413175</c:v>
                </c:pt>
                <c:pt idx="255">
                  <c:v>-2913.2646504413005</c:v>
                </c:pt>
                <c:pt idx="256">
                  <c:v>-2733.4832828742142</c:v>
                </c:pt>
                <c:pt idx="257">
                  <c:v>-2561.6996658643125</c:v>
                </c:pt>
                <c:pt idx="258">
                  <c:v>-2397.913799411599</c:v>
                </c:pt>
                <c:pt idx="259">
                  <c:v>-2241.9912675403443</c:v>
                </c:pt>
                <c:pt idx="260">
                  <c:v>-2093.6632382990119</c:v>
                </c:pt>
                <c:pt idx="261">
                  <c:v>-1952.9297116876144</c:v>
                </c:pt>
                <c:pt idx="262">
                  <c:v>-1819.5218557546634</c:v>
                </c:pt>
                <c:pt idx="263">
                  <c:v>-1693.3052545243816</c:v>
                </c:pt>
                <c:pt idx="264">
                  <c:v>-1573.9438680574137</c:v>
                </c:pt>
                <c:pt idx="265">
                  <c:v>-1461.3032803779943</c:v>
                </c:pt>
                <c:pt idx="266">
                  <c:v>-1355.2490755103827</c:v>
                </c:pt>
                <c:pt idx="267">
                  <c:v>-1238.1055526433106</c:v>
                </c:pt>
                <c:pt idx="268">
                  <c:v>-1209.743781759835</c:v>
                </c:pt>
                <c:pt idx="269">
                  <c:v>-1075.3278060087357</c:v>
                </c:pt>
                <c:pt idx="270">
                  <c:v>-940.91183025764451</c:v>
                </c:pt>
                <c:pt idx="271">
                  <c:v>-940.91183025764451</c:v>
                </c:pt>
                <c:pt idx="272">
                  <c:v>-806.49585450655127</c:v>
                </c:pt>
                <c:pt idx="273">
                  <c:v>-806.49585450655229</c:v>
                </c:pt>
                <c:pt idx="274">
                  <c:v>-672.079878755462</c:v>
                </c:pt>
                <c:pt idx="275">
                  <c:v>-685.52147633057041</c:v>
                </c:pt>
                <c:pt idx="276">
                  <c:v>-598.15109209235834</c:v>
                </c:pt>
                <c:pt idx="277">
                  <c:v>-551.10550057947819</c:v>
                </c:pt>
                <c:pt idx="278">
                  <c:v>-504.05990906659503</c:v>
                </c:pt>
                <c:pt idx="279">
                  <c:v>-457.0143175537134</c:v>
                </c:pt>
                <c:pt idx="280">
                  <c:v>-416.68952482838597</c:v>
                </c:pt>
                <c:pt idx="281">
                  <c:v>-383.08553089061212</c:v>
                </c:pt>
                <c:pt idx="282">
                  <c:v>-349.48153695283935</c:v>
                </c:pt>
                <c:pt idx="283">
                  <c:v>-315.87754301506652</c:v>
                </c:pt>
                <c:pt idx="284">
                  <c:v>-288.99434786484841</c:v>
                </c:pt>
                <c:pt idx="285">
                  <c:v>-255.39035392707459</c:v>
                </c:pt>
                <c:pt idx="286">
                  <c:v>-241.94875635196578</c:v>
                </c:pt>
                <c:pt idx="287">
                  <c:v>-215.06556120174713</c:v>
                </c:pt>
                <c:pt idx="288">
                  <c:v>-188.1823660515295</c:v>
                </c:pt>
                <c:pt idx="289">
                  <c:v>-174.74076847641967</c:v>
                </c:pt>
                <c:pt idx="290">
                  <c:v>-161.29917090131036</c:v>
                </c:pt>
                <c:pt idx="291">
                  <c:v>-141.13677453864688</c:v>
                </c:pt>
                <c:pt idx="292">
                  <c:v>-127.69517696353705</c:v>
                </c:pt>
                <c:pt idx="293">
                  <c:v>-120.97437817598352</c:v>
                </c:pt>
                <c:pt idx="294">
                  <c:v>-100.81198181331865</c:v>
                </c:pt>
                <c:pt idx="295">
                  <c:v>-94.091183025764366</c:v>
                </c:pt>
                <c:pt idx="296">
                  <c:v>-83.337904965677268</c:v>
                </c:pt>
                <c:pt idx="297">
                  <c:v>-75.272946420611618</c:v>
                </c:pt>
                <c:pt idx="298">
                  <c:v>-67.207987875546038</c:v>
                </c:pt>
                <c:pt idx="299">
                  <c:v>-59.815109209236013</c:v>
                </c:pt>
                <c:pt idx="300">
                  <c:v>-53.766390300436782</c:v>
                </c:pt>
                <c:pt idx="301">
                  <c:v>-47.717671391637737</c:v>
                </c:pt>
                <c:pt idx="302">
                  <c:v>-43.013112240349493</c:v>
                </c:pt>
                <c:pt idx="303">
                  <c:v>-37.636473210305752</c:v>
                </c:pt>
                <c:pt idx="304">
                  <c:v>-33.603993937773083</c:v>
                </c:pt>
                <c:pt idx="305">
                  <c:v>-30.243594543995659</c:v>
                </c:pt>
                <c:pt idx="306">
                  <c:v>-221.11427952516493</c:v>
                </c:pt>
                <c:pt idx="307">
                  <c:v>1.5390629223500061E-7</c:v>
                </c:pt>
                <c:pt idx="308">
                  <c:v>2.0162396362663789E-7</c:v>
                </c:pt>
                <c:pt idx="309">
                  <c:v>2.4866955513952061E-7</c:v>
                </c:pt>
                <c:pt idx="310">
                  <c:v>3.0915674422751156E-7</c:v>
                </c:pt>
                <c:pt idx="311">
                  <c:v>3.9652712846572193E-7</c:v>
                </c:pt>
                <c:pt idx="312">
                  <c:v>4.9061831149148594E-7</c:v>
                </c:pt>
                <c:pt idx="313">
                  <c:v>6.2503428724257818E-7</c:v>
                </c:pt>
                <c:pt idx="314">
                  <c:v>7.7289186056878003E-7</c:v>
                </c:pt>
                <c:pt idx="315">
                  <c:v>9.745158241954183E-7</c:v>
                </c:pt>
                <c:pt idx="316">
                  <c:v>1.2164645805473829E-6</c:v>
                </c:pt>
                <c:pt idx="317">
                  <c:v>1.4852965320495655E-6</c:v>
                </c:pt>
                <c:pt idx="318">
                  <c:v>1.9490316483908374E-6</c:v>
                </c:pt>
                <c:pt idx="319">
                  <c:v>2.3522795756441144E-6</c:v>
                </c:pt>
                <c:pt idx="320">
                  <c:v>2.957151466524023E-6</c:v>
                </c:pt>
                <c:pt idx="321">
                  <c:v>3.6292313452794853E-6</c:v>
                </c:pt>
                <c:pt idx="322">
                  <c:v>4.570143175537135E-6</c:v>
                </c:pt>
                <c:pt idx="323">
                  <c:v>5.645470981545862E-6</c:v>
                </c:pt>
                <c:pt idx="324">
                  <c:v>7.0568387269323453E-6</c:v>
                </c:pt>
                <c:pt idx="325">
                  <c:v>8.6698304359454386E-6</c:v>
                </c:pt>
                <c:pt idx="326">
                  <c:v>1.0753278060087358E-5</c:v>
                </c:pt>
                <c:pt idx="327">
                  <c:v>1.3508805562984759E-5</c:v>
                </c:pt>
                <c:pt idx="328">
                  <c:v>1.6129917090131057E-5</c:v>
                </c:pt>
                <c:pt idx="329">
                  <c:v>2.0162396362663808E-5</c:v>
                </c:pt>
                <c:pt idx="330">
                  <c:v>2.5539035392707479E-5</c:v>
                </c:pt>
                <c:pt idx="331">
                  <c:v>3.0243594543995733E-5</c:v>
                </c:pt>
                <c:pt idx="332">
                  <c:v>3.8308553089061251E-5</c:v>
                </c:pt>
                <c:pt idx="333">
                  <c:v>4.637351163412678E-5</c:v>
                </c:pt>
                <c:pt idx="334">
                  <c:v>5.7126789694214122E-5</c:v>
                </c:pt>
                <c:pt idx="335">
                  <c:v>6.9896307390567979E-5</c:v>
                </c:pt>
                <c:pt idx="336">
                  <c:v>8.6026224480698914E-5</c:v>
                </c:pt>
                <c:pt idx="337">
                  <c:v>1.0484446108585182E-4</c:v>
                </c:pt>
                <c:pt idx="338">
                  <c:v>1.2903933672104846E-4</c:v>
                </c:pt>
                <c:pt idx="339">
                  <c:v>1.5457837211375601E-4</c:v>
                </c:pt>
                <c:pt idx="340">
                  <c:v>1.9490316483908372E-4</c:v>
                </c:pt>
                <c:pt idx="341">
                  <c:v>2.2850715877685649E-4</c:v>
                </c:pt>
                <c:pt idx="342">
                  <c:v>2.8899434786484743E-4</c:v>
                </c:pt>
                <c:pt idx="343">
                  <c:v>3.4276073816528552E-4</c:v>
                </c:pt>
                <c:pt idx="344">
                  <c:v>4.234103236159397E-4</c:v>
                </c:pt>
                <c:pt idx="345">
                  <c:v>5.0405990906659604E-4</c:v>
                </c:pt>
                <c:pt idx="346">
                  <c:v>6.183134884550235E-4</c:v>
                </c:pt>
                <c:pt idx="347">
                  <c:v>7.4600866541856133E-4</c:v>
                </c:pt>
                <c:pt idx="348">
                  <c:v>9.0730783631987077E-4</c:v>
                </c:pt>
                <c:pt idx="349">
                  <c:v>1.0954902023714017E-3</c:v>
                </c:pt>
                <c:pt idx="350">
                  <c:v>1.3307181599358129E-3</c:v>
                </c:pt>
                <c:pt idx="351">
                  <c:v>1.6129917090131043E-3</c:v>
                </c:pt>
                <c:pt idx="352">
                  <c:v>1.8818236605152865E-3</c:v>
                </c:pt>
                <c:pt idx="353">
                  <c:v>2.2850715877685722E-3</c:v>
                </c:pt>
                <c:pt idx="354">
                  <c:v>2.8227354907729308E-3</c:v>
                </c:pt>
                <c:pt idx="355">
                  <c:v>3.2931914059017567E-3</c:v>
                </c:pt>
                <c:pt idx="356">
                  <c:v>4.0324792725327614E-3</c:v>
                </c:pt>
                <c:pt idx="357">
                  <c:v>4.7717671391637713E-3</c:v>
                </c:pt>
                <c:pt idx="358">
                  <c:v>5.7798869572969532E-3</c:v>
                </c:pt>
                <c:pt idx="359">
                  <c:v>6.8552147633057052E-3</c:v>
                </c:pt>
                <c:pt idx="360">
                  <c:v>1.135068239675889E-4</c:v>
                </c:pt>
              </c:numCache>
            </c:numRef>
          </c:yVal>
          <c:smooth val="1"/>
          <c:extLst>
            <c:ext xmlns:c16="http://schemas.microsoft.com/office/drawing/2014/chart" uri="{C3380CC4-5D6E-409C-BE32-E72D297353CC}">
              <c16:uniqueId val="{00000005-B352-FE41-8A2C-B2C8FF8D3973}"/>
            </c:ext>
          </c:extLst>
        </c:ser>
        <c:dLbls>
          <c:showLegendKey val="0"/>
          <c:showVal val="0"/>
          <c:showCatName val="0"/>
          <c:showSerName val="0"/>
          <c:showPercent val="0"/>
          <c:showBubbleSize val="0"/>
        </c:dLbls>
        <c:axId val="30902223"/>
        <c:axId val="1"/>
      </c:scatterChart>
      <c:valAx>
        <c:axId val="30902223"/>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4515684983327261"/>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Velocity (mm/sec)</a:t>
                </a:r>
              </a:p>
            </c:rich>
          </c:tx>
          <c:layout>
            <c:manualLayout>
              <c:xMode val="edge"/>
              <c:yMode val="edge"/>
              <c:x val="1.2278397362251427E-2"/>
              <c:y val="0.4309622132831221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902223"/>
        <c:crosses val="autoZero"/>
        <c:crossBetween val="midCat"/>
      </c:valAx>
      <c:spPr>
        <a:solidFill>
          <a:srgbClr val="C0C0C0"/>
        </a:solidFill>
        <a:ln w="12700">
          <a:solidFill>
            <a:srgbClr val="808080"/>
          </a:solidFill>
          <a:prstDash val="solid"/>
        </a:ln>
      </c:spPr>
    </c:plotArea>
    <c:legend>
      <c:legendPos val="r"/>
      <c:layout>
        <c:manualLayout>
          <c:xMode val="edge"/>
          <c:yMode val="edge"/>
          <c:x val="0.80888888888888888"/>
          <c:y val="0.45022624434389141"/>
          <c:w val="0.19111111111111112"/>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Exhaust Valve Velocity Against Crank Angle</a:t>
            </a:r>
          </a:p>
        </c:rich>
      </c:tx>
      <c:layout>
        <c:manualLayout>
          <c:xMode val="edge"/>
          <c:yMode val="edge"/>
          <c:x val="0.31241488497211872"/>
          <c:y val="2.0920525219673625E-2"/>
        </c:manualLayout>
      </c:layout>
      <c:overlay val="0"/>
      <c:spPr>
        <a:noFill/>
        <a:ln w="25400">
          <a:noFill/>
        </a:ln>
      </c:spPr>
    </c:title>
    <c:autoTitleDeleted val="0"/>
    <c:plotArea>
      <c:layout>
        <c:manualLayout>
          <c:layoutTarget val="inner"/>
          <c:xMode val="edge"/>
          <c:yMode val="edge"/>
          <c:x val="5.1841746248294678E-2"/>
          <c:y val="0.1192468619246862"/>
          <c:w val="0.73806275579809"/>
          <c:h val="0.80962343096234313"/>
        </c:manualLayout>
      </c:layout>
      <c:scatterChart>
        <c:scatterStyle val="smoothMarker"/>
        <c:varyColors val="0"/>
        <c:ser>
          <c:idx val="0"/>
          <c:order val="0"/>
          <c:tx>
            <c:v>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(Exh)'!$E$3:$E$363</c:f>
              <c:numCache>
                <c:formatCode>0.00E+00</c:formatCode>
                <c:ptCount val="361"/>
                <c:pt idx="0">
                  <c:v>1.4506718968232747E-3</c:v>
                </c:pt>
                <c:pt idx="1">
                  <c:v>1.7288829455291068E-3</c:v>
                </c:pt>
                <c:pt idx="2">
                  <c:v>2.0865828652937473E-3</c:v>
                </c:pt>
                <c:pt idx="3">
                  <c:v>2.3846661317642893E-3</c:v>
                </c:pt>
                <c:pt idx="4">
                  <c:v>2.9808326647053603E-3</c:v>
                </c:pt>
                <c:pt idx="5">
                  <c:v>3.3782770199994E-3</c:v>
                </c:pt>
                <c:pt idx="6">
                  <c:v>4.1731657305875023E-3</c:v>
                </c:pt>
                <c:pt idx="7">
                  <c:v>4.868693352352081E-3</c:v>
                </c:pt>
                <c:pt idx="8">
                  <c:v>5.6635820629401959E-3</c:v>
                </c:pt>
                <c:pt idx="9">
                  <c:v>6.855915128822318E-3</c:v>
                </c:pt>
                <c:pt idx="10">
                  <c:v>8.0482481947044757E-3</c:v>
                </c:pt>
                <c:pt idx="11">
                  <c:v>9.4393034382336278E-3</c:v>
                </c:pt>
                <c:pt idx="12">
                  <c:v>1.1128441948233326E-2</c:v>
                </c:pt>
                <c:pt idx="13">
                  <c:v>1.3215024813527085E-2</c:v>
                </c:pt>
                <c:pt idx="14">
                  <c:v>1.5699052034114886E-2</c:v>
                </c:pt>
                <c:pt idx="15">
                  <c:v>1.7884995988232136E-2</c:v>
                </c:pt>
                <c:pt idx="16">
                  <c:v>2.0865828652937578E-2</c:v>
                </c:pt>
                <c:pt idx="17">
                  <c:v>2.5833883094113084E-2</c:v>
                </c:pt>
                <c:pt idx="18">
                  <c:v>2.8814715758818443E-2</c:v>
                </c:pt>
                <c:pt idx="19">
                  <c:v>3.4776381088229148E-2</c:v>
                </c:pt>
                <c:pt idx="20">
                  <c:v>3.9744435529404716E-2</c:v>
                </c:pt>
                <c:pt idx="21">
                  <c:v>4.66997117470506E-2</c:v>
                </c:pt>
                <c:pt idx="22">
                  <c:v>5.4648598852931649E-2</c:v>
                </c:pt>
                <c:pt idx="23">
                  <c:v>6.3591096847047571E-2</c:v>
                </c:pt>
                <c:pt idx="24">
                  <c:v>7.3527205729398942E-2</c:v>
                </c:pt>
                <c:pt idx="25">
                  <c:v>8.6444147276455274E-2</c:v>
                </c:pt>
                <c:pt idx="26">
                  <c:v>0.10035469971174713</c:v>
                </c:pt>
                <c:pt idx="27">
                  <c:v>0.11525886303527377</c:v>
                </c:pt>
                <c:pt idx="28">
                  <c:v>0.13513108079997627</c:v>
                </c:pt>
                <c:pt idx="29">
                  <c:v>0.15897774211761903</c:v>
                </c:pt>
                <c:pt idx="30">
                  <c:v>0.17884995988232127</c:v>
                </c:pt>
                <c:pt idx="31">
                  <c:v>0.20865828652937507</c:v>
                </c:pt>
                <c:pt idx="32">
                  <c:v>0.238466613176429</c:v>
                </c:pt>
                <c:pt idx="33">
                  <c:v>0.27821104870583385</c:v>
                </c:pt>
                <c:pt idx="34">
                  <c:v>0.31795548423523673</c:v>
                </c:pt>
                <c:pt idx="35">
                  <c:v>0.36763602864699491</c:v>
                </c:pt>
                <c:pt idx="36">
                  <c:v>0.41731657305875014</c:v>
                </c:pt>
                <c:pt idx="37">
                  <c:v>0.48686933523520809</c:v>
                </c:pt>
                <c:pt idx="38">
                  <c:v>0.55642209741166837</c:v>
                </c:pt>
                <c:pt idx="39">
                  <c:v>0.63591096847047612</c:v>
                </c:pt>
                <c:pt idx="40">
                  <c:v>0.72533594841163651</c:v>
                </c:pt>
                <c:pt idx="41">
                  <c:v>0.8246970372351482</c:v>
                </c:pt>
                <c:pt idx="42">
                  <c:v>0.9538664527057148</c:v>
                </c:pt>
                <c:pt idx="43">
                  <c:v>1.0830358681762799</c:v>
                </c:pt>
                <c:pt idx="44">
                  <c:v>1.2320775014115479</c:v>
                </c:pt>
                <c:pt idx="45">
                  <c:v>1.4208635701762213</c:v>
                </c:pt>
                <c:pt idx="46">
                  <c:v>1.5897774211761908</c:v>
                </c:pt>
                <c:pt idx="47">
                  <c:v>1.7884995988232157</c:v>
                </c:pt>
                <c:pt idx="48">
                  <c:v>2.0865828652937517</c:v>
                </c:pt>
                <c:pt idx="49">
                  <c:v>2.2853050429407737</c:v>
                </c:pt>
                <c:pt idx="50">
                  <c:v>2.6827493982348236</c:v>
                </c:pt>
                <c:pt idx="51">
                  <c:v>2.9808326647053622</c:v>
                </c:pt>
                <c:pt idx="52">
                  <c:v>3.3782770199993988</c:v>
                </c:pt>
                <c:pt idx="53">
                  <c:v>3.7757213752934535</c:v>
                </c:pt>
                <c:pt idx="54">
                  <c:v>4.3718879082345206</c:v>
                </c:pt>
                <c:pt idx="55">
                  <c:v>4.7693322635285753</c:v>
                </c:pt>
                <c:pt idx="56">
                  <c:v>5.4648598852931558</c:v>
                </c:pt>
                <c:pt idx="57">
                  <c:v>6.1603875070577461</c:v>
                </c:pt>
                <c:pt idx="58">
                  <c:v>6.8559151288223212</c:v>
                </c:pt>
                <c:pt idx="59">
                  <c:v>7.650803839410421</c:v>
                </c:pt>
                <c:pt idx="60">
                  <c:v>8.6444147276455379</c:v>
                </c:pt>
                <c:pt idx="61">
                  <c:v>9.6380256158806539</c:v>
                </c:pt>
                <c:pt idx="62">
                  <c:v>10.830358681762798</c:v>
                </c:pt>
                <c:pt idx="63">
                  <c:v>12.320775014115492</c:v>
                </c:pt>
                <c:pt idx="64">
                  <c:v>12.916941547056595</c:v>
                </c:pt>
                <c:pt idx="65">
                  <c:v>14.904163323526786</c:v>
                </c:pt>
                <c:pt idx="66">
                  <c:v>16.891385099996999</c:v>
                </c:pt>
                <c:pt idx="67">
                  <c:v>18.878606876467209</c:v>
                </c:pt>
                <c:pt idx="68">
                  <c:v>19.872217764702473</c:v>
                </c:pt>
                <c:pt idx="69">
                  <c:v>22.853050429407716</c:v>
                </c:pt>
                <c:pt idx="70">
                  <c:v>25.833883094113066</c:v>
                </c:pt>
                <c:pt idx="71">
                  <c:v>27.821104870583298</c:v>
                </c:pt>
                <c:pt idx="72">
                  <c:v>30.801937535288772</c:v>
                </c:pt>
                <c:pt idx="73">
                  <c:v>33.782770199994125</c:v>
                </c:pt>
                <c:pt idx="74">
                  <c:v>37.757213752934376</c:v>
                </c:pt>
                <c:pt idx="75">
                  <c:v>41.731657305875139</c:v>
                </c:pt>
                <c:pt idx="76">
                  <c:v>45.706100858815432</c:v>
                </c:pt>
                <c:pt idx="77">
                  <c:v>49.955774627797098</c:v>
                </c:pt>
                <c:pt idx="78">
                  <c:v>55.114602359513739</c:v>
                </c:pt>
                <c:pt idx="79">
                  <c:v>60.462216159995336</c:v>
                </c:pt>
                <c:pt idx="80">
                  <c:v>66.254967638405986</c:v>
                </c:pt>
                <c:pt idx="81">
                  <c:v>72.520677899616658</c:v>
                </c:pt>
                <c:pt idx="82">
                  <c:v>79.291142492050824</c:v>
                </c:pt>
                <c:pt idx="83">
                  <c:v>86.596169742355229</c:v>
                </c:pt>
                <c:pt idx="84">
                  <c:v>94.47351686428334</c:v>
                </c:pt>
                <c:pt idx="85">
                  <c:v>102.93808802115834</c:v>
                </c:pt>
                <c:pt idx="86">
                  <c:v>112.04949986627454</c:v>
                </c:pt>
                <c:pt idx="87">
                  <c:v>121.8266310065076</c:v>
                </c:pt>
                <c:pt idx="88">
                  <c:v>132.29928976850647</c:v>
                </c:pt>
                <c:pt idx="89">
                  <c:v>143.51715669668036</c:v>
                </c:pt>
                <c:pt idx="90">
                  <c:v>155.5100401176791</c:v>
                </c:pt>
                <c:pt idx="91">
                  <c:v>168.30774835814654</c:v>
                </c:pt>
                <c:pt idx="92">
                  <c:v>181.95996196249686</c:v>
                </c:pt>
                <c:pt idx="93">
                  <c:v>196.4865531484954</c:v>
                </c:pt>
                <c:pt idx="94">
                  <c:v>211.92726635166846</c:v>
                </c:pt>
                <c:pt idx="95">
                  <c:v>228.33178211643013</c:v>
                </c:pt>
                <c:pt idx="96">
                  <c:v>245.71003655166334</c:v>
                </c:pt>
                <c:pt idx="97">
                  <c:v>264.11171020177716</c:v>
                </c:pt>
                <c:pt idx="98">
                  <c:v>283.56661139342054</c:v>
                </c:pt>
                <c:pt idx="99">
                  <c:v>304.08467623547585</c:v>
                </c:pt>
                <c:pt idx="100">
                  <c:v>325.72552138123712</c:v>
                </c:pt>
                <c:pt idx="101">
                  <c:v>348.47921072182066</c:v>
                </c:pt>
                <c:pt idx="102">
                  <c:v>372.39542480164079</c:v>
                </c:pt>
                <c:pt idx="103">
                  <c:v>397.49403583845822</c:v>
                </c:pt>
                <c:pt idx="104">
                  <c:v>423.76510772339657</c:v>
                </c:pt>
                <c:pt idx="105">
                  <c:v>451.23844878309694</c:v>
                </c:pt>
                <c:pt idx="106">
                  <c:v>479.93393123532792</c:v>
                </c:pt>
                <c:pt idx="107">
                  <c:v>509.82174675343919</c:v>
                </c:pt>
                <c:pt idx="108">
                  <c:v>540.94163977296409</c:v>
                </c:pt>
                <c:pt idx="109">
                  <c:v>573.25386585837055</c:v>
                </c:pt>
                <c:pt idx="110">
                  <c:v>606.75842500965734</c:v>
                </c:pt>
                <c:pt idx="111">
                  <c:v>641.44538111794611</c:v>
                </c:pt>
                <c:pt idx="112">
                  <c:v>677.25511752994021</c:v>
                </c:pt>
                <c:pt idx="113">
                  <c:v>714.30686755222746</c:v>
                </c:pt>
                <c:pt idx="114">
                  <c:v>752.26280348280875</c:v>
                </c:pt>
                <c:pt idx="115">
                  <c:v>791.31171139044682</c:v>
                </c:pt>
                <c:pt idx="116">
                  <c:v>831.4535912751486</c:v>
                </c:pt>
                <c:pt idx="117">
                  <c:v>872.48972095925922</c:v>
                </c:pt>
                <c:pt idx="118">
                  <c:v>914.22137826513608</c:v>
                </c:pt>
                <c:pt idx="119">
                  <c:v>956.94664645923581</c:v>
                </c:pt>
                <c:pt idx="120">
                  <c:v>1000.3674422751257</c:v>
                </c:pt>
                <c:pt idx="121">
                  <c:v>1044.1856824462795</c:v>
                </c:pt>
                <c:pt idx="122">
                  <c:v>1088.7988113280444</c:v>
                </c:pt>
                <c:pt idx="123">
                  <c:v>1133.5113012986274</c:v>
                </c:pt>
                <c:pt idx="124">
                  <c:v>1178.8199578021424</c:v>
                </c:pt>
                <c:pt idx="125">
                  <c:v>1224.0292532168419</c:v>
                </c:pt>
                <c:pt idx="126">
                  <c:v>1269.4372708091882</c:v>
                </c:pt>
                <c:pt idx="127">
                  <c:v>1314.6465662238934</c:v>
                </c:pt>
                <c:pt idx="128">
                  <c:v>1359.6571394609302</c:v>
                </c:pt>
                <c:pt idx="129">
                  <c:v>1404.270268342703</c:v>
                </c:pt>
                <c:pt idx="130">
                  <c:v>1448.1878696026804</c:v>
                </c:pt>
                <c:pt idx="131">
                  <c:v>1491.5093043297495</c:v>
                </c:pt>
                <c:pt idx="132">
                  <c:v>1533.8371281685427</c:v>
                </c:pt>
                <c:pt idx="133">
                  <c:v>1575.0719800303052</c:v>
                </c:pt>
                <c:pt idx="134">
                  <c:v>1615.0151377373643</c:v>
                </c:pt>
                <c:pt idx="135">
                  <c:v>1653.6666012897144</c:v>
                </c:pt>
                <c:pt idx="136">
                  <c:v>1690.4302041544099</c:v>
                </c:pt>
                <c:pt idx="137">
                  <c:v>1725.5046685091138</c:v>
                </c:pt>
                <c:pt idx="138">
                  <c:v>1758.4925499985059</c:v>
                </c:pt>
                <c:pt idx="139">
                  <c:v>1789.3938486226234</c:v>
                </c:pt>
                <c:pt idx="140">
                  <c:v>1817.7117589373388</c:v>
                </c:pt>
                <c:pt idx="141">
                  <c:v>1843.5456420314279</c:v>
                </c:pt>
                <c:pt idx="142">
                  <c:v>1866.4980535496766</c:v>
                </c:pt>
                <c:pt idx="143">
                  <c:v>1886.6683545808448</c:v>
                </c:pt>
                <c:pt idx="144">
                  <c:v>1903.5597396808478</c:v>
                </c:pt>
                <c:pt idx="145">
                  <c:v>1917.1722088496635</c:v>
                </c:pt>
                <c:pt idx="146">
                  <c:v>1927.3070399096569</c:v>
                </c:pt>
                <c:pt idx="147">
                  <c:v>1933.8648717720198</c:v>
                </c:pt>
                <c:pt idx="148">
                  <c:v>1936.5476211702344</c:v>
                </c:pt>
                <c:pt idx="149">
                  <c:v>1935.5540102820221</c:v>
                </c:pt>
                <c:pt idx="150">
                  <c:v>1930.2878725743681</c:v>
                </c:pt>
                <c:pt idx="151">
                  <c:v>1921.1466524025873</c:v>
                </c:pt>
                <c:pt idx="152">
                  <c:v>1907.534183233782</c:v>
                </c:pt>
                <c:pt idx="153">
                  <c:v>1889.8479094231923</c:v>
                </c:pt>
                <c:pt idx="154">
                  <c:v>1867.5910255267495</c:v>
                </c:pt>
                <c:pt idx="155">
                  <c:v>1841.0616148108545</c:v>
                </c:pt>
                <c:pt idx="156">
                  <c:v>1809.961594009085</c:v>
                </c:pt>
                <c:pt idx="157">
                  <c:v>1774.5890463879271</c:v>
                </c:pt>
                <c:pt idx="158">
                  <c:v>1734.5465275920446</c:v>
                </c:pt>
                <c:pt idx="159">
                  <c:v>1690.1321208879344</c:v>
                </c:pt>
                <c:pt idx="160">
                  <c:v>1641.345826275586</c:v>
                </c:pt>
                <c:pt idx="161">
                  <c:v>1588.287004843849</c:v>
                </c:pt>
                <c:pt idx="162">
                  <c:v>1530.8562955038631</c:v>
                </c:pt>
                <c:pt idx="163">
                  <c:v>1469.2524204332428</c:v>
                </c:pt>
                <c:pt idx="164">
                  <c:v>1403.6741018097737</c:v>
                </c:pt>
                <c:pt idx="165">
                  <c:v>1334.2207007221134</c:v>
                </c:pt>
                <c:pt idx="166">
                  <c:v>1260.8922171703582</c:v>
                </c:pt>
                <c:pt idx="167">
                  <c:v>1183.9867344209729</c:v>
                </c:pt>
                <c:pt idx="168">
                  <c:v>1103.702974651572</c:v>
                </c:pt>
                <c:pt idx="169">
                  <c:v>1020.3390211286525</c:v>
                </c:pt>
                <c:pt idx="170">
                  <c:v>933.7955127633428</c:v>
                </c:pt>
                <c:pt idx="171">
                  <c:v>844.56925499986119</c:v>
                </c:pt>
                <c:pt idx="172">
                  <c:v>752.85897001575813</c:v>
                </c:pt>
                <c:pt idx="173">
                  <c:v>658.96274107753072</c:v>
                </c:pt>
                <c:pt idx="174">
                  <c:v>562.97992927400742</c:v>
                </c:pt>
                <c:pt idx="175">
                  <c:v>465.00989569403828</c:v>
                </c:pt>
                <c:pt idx="176">
                  <c:v>366.64241775877571</c:v>
                </c:pt>
                <c:pt idx="177">
                  <c:v>266.28771804700335</c:v>
                </c:pt>
                <c:pt idx="178">
                  <c:v>164.9394074470294</c:v>
                </c:pt>
                <c:pt idx="179">
                  <c:v>64.584707735278357</c:v>
                </c:pt>
                <c:pt idx="180">
                  <c:v>-37.757213752939833</c:v>
                </c:pt>
                <c:pt idx="181">
                  <c:v>-140.09913524113671</c:v>
                </c:pt>
                <c:pt idx="182">
                  <c:v>-239.46022406466483</c:v>
                </c:pt>
                <c:pt idx="183">
                  <c:v>-340.8085346646601</c:v>
                </c:pt>
                <c:pt idx="184">
                  <c:v>-440.46770675463165</c:v>
                </c:pt>
                <c:pt idx="185">
                  <c:v>-538.1396570681361</c:v>
                </c:pt>
                <c:pt idx="186">
                  <c:v>-634.51991322695278</c:v>
                </c:pt>
                <c:pt idx="187">
                  <c:v>-728.91294760928099</c:v>
                </c:pt>
                <c:pt idx="188">
                  <c:v>-821.31876021514222</c:v>
                </c:pt>
                <c:pt idx="189">
                  <c:v>-911.14118451159595</c:v>
                </c:pt>
                <c:pt idx="190">
                  <c:v>-998.38022049866379</c:v>
                </c:pt>
                <c:pt idx="191">
                  <c:v>-1082.6384238209776</c:v>
                </c:pt>
                <c:pt idx="192">
                  <c:v>-1163.717072300976</c:v>
                </c:pt>
                <c:pt idx="193">
                  <c:v>-1241.5168048497769</c:v>
                </c:pt>
                <c:pt idx="194">
                  <c:v>-1315.7395382009477</c:v>
                </c:pt>
                <c:pt idx="195">
                  <c:v>-1386.1865501768093</c:v>
                </c:pt>
                <c:pt idx="196">
                  <c:v>-1452.8578407773941</c:v>
                </c:pt>
                <c:pt idx="197">
                  <c:v>-1515.4553267362055</c:v>
                </c:pt>
                <c:pt idx="198">
                  <c:v>-1573.8796469644249</c:v>
                </c:pt>
                <c:pt idx="199">
                  <c:v>-1628.130801462074</c:v>
                </c:pt>
                <c:pt idx="200">
                  <c:v>-1678.1094291403135</c:v>
                </c:pt>
                <c:pt idx="201">
                  <c:v>-1723.5174467326146</c:v>
                </c:pt>
                <c:pt idx="202">
                  <c:v>-1764.7522985943986</c:v>
                </c:pt>
                <c:pt idx="203">
                  <c:v>-1801.3171792814476</c:v>
                </c:pt>
                <c:pt idx="204">
                  <c:v>-1833.5101720602793</c:v>
                </c:pt>
                <c:pt idx="205">
                  <c:v>-1861.2319158420121</c:v>
                </c:pt>
                <c:pt idx="206">
                  <c:v>-1884.4824106267097</c:v>
                </c:pt>
                <c:pt idx="207">
                  <c:v>-1903.4603785920403</c:v>
                </c:pt>
                <c:pt idx="208">
                  <c:v>-1917.9670975602398</c:v>
                </c:pt>
                <c:pt idx="209">
                  <c:v>-1928.4000118867191</c:v>
                </c:pt>
                <c:pt idx="210">
                  <c:v>-1934.5603993937884</c:v>
                </c:pt>
                <c:pt idx="211">
                  <c:v>-1936.7463433479024</c:v>
                </c:pt>
                <c:pt idx="212">
                  <c:v>-1934.8584826602214</c:v>
                </c:pt>
                <c:pt idx="213">
                  <c:v>-1929.3936227749632</c:v>
                </c:pt>
                <c:pt idx="214">
                  <c:v>-1920.153041514375</c:v>
                </c:pt>
                <c:pt idx="215">
                  <c:v>-1907.3354610561246</c:v>
                </c:pt>
                <c:pt idx="216">
                  <c:v>-1891.23896466673</c:v>
                </c:pt>
                <c:pt idx="217">
                  <c:v>-1871.9629134349666</c:v>
                </c:pt>
                <c:pt idx="218">
                  <c:v>-1849.7060295384972</c:v>
                </c:pt>
                <c:pt idx="219">
                  <c:v>-1824.6670351549685</c:v>
                </c:pt>
                <c:pt idx="220">
                  <c:v>-1796.8459302843964</c:v>
                </c:pt>
                <c:pt idx="221">
                  <c:v>-1766.6401592820478</c:v>
                </c:pt>
                <c:pt idx="222">
                  <c:v>-1734.1490832367565</c:v>
                </c:pt>
                <c:pt idx="223">
                  <c:v>-1699.6707854149768</c:v>
                </c:pt>
                <c:pt idx="224">
                  <c:v>-1663.2052658167727</c:v>
                </c:pt>
                <c:pt idx="225">
                  <c:v>-1625.1499687973628</c:v>
                </c:pt>
                <c:pt idx="226">
                  <c:v>-1585.4055332679611</c:v>
                </c:pt>
                <c:pt idx="227">
                  <c:v>-1544.5681257614865</c:v>
                </c:pt>
                <c:pt idx="228">
                  <c:v>-1502.4390241003189</c:v>
                </c:pt>
                <c:pt idx="229">
                  <c:v>-1459.4156726397464</c:v>
                </c:pt>
                <c:pt idx="230">
                  <c:v>-1415.4980713797479</c:v>
                </c:pt>
                <c:pt idx="231">
                  <c:v>-1371.1830257644717</c:v>
                </c:pt>
                <c:pt idx="232">
                  <c:v>-1326.2718136162448</c:v>
                </c:pt>
                <c:pt idx="233">
                  <c:v>-1281.0625182015344</c:v>
                </c:pt>
                <c:pt idx="234">
                  <c:v>-1235.6545006091881</c:v>
                </c:pt>
                <c:pt idx="235">
                  <c:v>-1190.4452051945045</c:v>
                </c:pt>
                <c:pt idx="236">
                  <c:v>-1145.136548690976</c:v>
                </c:pt>
                <c:pt idx="237">
                  <c:v>-1100.2253365427387</c:v>
                </c:pt>
                <c:pt idx="238">
                  <c:v>-1055.612207660987</c:v>
                </c:pt>
                <c:pt idx="239">
                  <c:v>-1011.4958842233603</c:v>
                </c:pt>
                <c:pt idx="240">
                  <c:v>-967.97572731865239</c:v>
                </c:pt>
                <c:pt idx="241">
                  <c:v>-925.15109803572136</c:v>
                </c:pt>
                <c:pt idx="242">
                  <c:v>-883.12135746337185</c:v>
                </c:pt>
                <c:pt idx="243">
                  <c:v>-841.88650560161977</c:v>
                </c:pt>
                <c:pt idx="244">
                  <c:v>-801.54590353926608</c:v>
                </c:pt>
                <c:pt idx="245">
                  <c:v>-762.19891236516048</c:v>
                </c:pt>
                <c:pt idx="246">
                  <c:v>-723.9448931681078</c:v>
                </c:pt>
                <c:pt idx="247">
                  <c:v>-686.65467653264443</c:v>
                </c:pt>
                <c:pt idx="248">
                  <c:v>-650.5369207452967</c:v>
                </c:pt>
                <c:pt idx="249">
                  <c:v>-615.54194526165679</c:v>
                </c:pt>
                <c:pt idx="250">
                  <c:v>-581.73930284389735</c:v>
                </c:pt>
                <c:pt idx="251">
                  <c:v>-549.1190573831384</c:v>
                </c:pt>
                <c:pt idx="252">
                  <c:v>-517.70108109714477</c:v>
                </c:pt>
                <c:pt idx="253">
                  <c:v>-487.48537398591372</c:v>
                </c:pt>
                <c:pt idx="254">
                  <c:v>-458.48187215833104</c:v>
                </c:pt>
                <c:pt idx="255">
                  <c:v>-430.70051172327828</c:v>
                </c:pt>
                <c:pt idx="256">
                  <c:v>-404.12142046298749</c:v>
                </c:pt>
                <c:pt idx="257">
                  <c:v>-378.72472615969798</c:v>
                </c:pt>
                <c:pt idx="258">
                  <c:v>-354.51042881340709</c:v>
                </c:pt>
                <c:pt idx="259">
                  <c:v>-331.45865620635351</c:v>
                </c:pt>
                <c:pt idx="260">
                  <c:v>-309.52966390300452</c:v>
                </c:pt>
                <c:pt idx="261">
                  <c:v>-288.7234519033608</c:v>
                </c:pt>
                <c:pt idx="262">
                  <c:v>-269.00027577189502</c:v>
                </c:pt>
                <c:pt idx="263">
                  <c:v>-250.34026329083881</c:v>
                </c:pt>
                <c:pt idx="264">
                  <c:v>-232.69373391578151</c:v>
                </c:pt>
                <c:pt idx="265">
                  <c:v>-216.04081542896282</c:v>
                </c:pt>
                <c:pt idx="266">
                  <c:v>-200.361635612611</c:v>
                </c:pt>
                <c:pt idx="267">
                  <c:v>-183.04299783067347</c:v>
                </c:pt>
                <c:pt idx="268">
                  <c:v>-178.84995988232276</c:v>
                </c:pt>
                <c:pt idx="269">
                  <c:v>-158.97774211761828</c:v>
                </c:pt>
                <c:pt idx="270">
                  <c:v>-139.10552435291646</c:v>
                </c:pt>
                <c:pt idx="271">
                  <c:v>-139.10552435291646</c:v>
                </c:pt>
                <c:pt idx="272">
                  <c:v>-119.23330658821429</c:v>
                </c:pt>
                <c:pt idx="273">
                  <c:v>-119.23330658821479</c:v>
                </c:pt>
                <c:pt idx="274">
                  <c:v>-99.361088823512134</c:v>
                </c:pt>
                <c:pt idx="275">
                  <c:v>-101.34831059998211</c:v>
                </c:pt>
                <c:pt idx="276">
                  <c:v>-88.431369052925476</c:v>
                </c:pt>
                <c:pt idx="277">
                  <c:v>-81.476092835279786</c:v>
                </c:pt>
                <c:pt idx="278">
                  <c:v>-74.520816617634011</c:v>
                </c:pt>
                <c:pt idx="279">
                  <c:v>-67.56554039998808</c:v>
                </c:pt>
                <c:pt idx="280">
                  <c:v>-61.603875070577381</c:v>
                </c:pt>
                <c:pt idx="281">
                  <c:v>-56.635820629401842</c:v>
                </c:pt>
                <c:pt idx="282">
                  <c:v>-51.667766188226132</c:v>
                </c:pt>
                <c:pt idx="283">
                  <c:v>-46.699711747050593</c:v>
                </c:pt>
                <c:pt idx="284">
                  <c:v>-42.725268194110214</c:v>
                </c:pt>
                <c:pt idx="285">
                  <c:v>-37.757213752934419</c:v>
                </c:pt>
                <c:pt idx="286">
                  <c:v>-35.769991976464439</c:v>
                </c:pt>
                <c:pt idx="287">
                  <c:v>-31.795548423523766</c:v>
                </c:pt>
                <c:pt idx="288">
                  <c:v>-27.821104870583298</c:v>
                </c:pt>
                <c:pt idx="289">
                  <c:v>-25.83388309411319</c:v>
                </c:pt>
                <c:pt idx="290">
                  <c:v>-23.846661317642752</c:v>
                </c:pt>
                <c:pt idx="291">
                  <c:v>-20.865828652937548</c:v>
                </c:pt>
                <c:pt idx="292">
                  <c:v>-18.878606876467316</c:v>
                </c:pt>
                <c:pt idx="293">
                  <c:v>-17.884995988232156</c:v>
                </c:pt>
                <c:pt idx="294">
                  <c:v>-14.904163323526808</c:v>
                </c:pt>
                <c:pt idx="295">
                  <c:v>-13.910552435291629</c:v>
                </c:pt>
                <c:pt idx="296">
                  <c:v>-12.320775014115473</c:v>
                </c:pt>
                <c:pt idx="297">
                  <c:v>-11.128441948233338</c:v>
                </c:pt>
                <c:pt idx="298">
                  <c:v>-9.9361088823512045</c:v>
                </c:pt>
                <c:pt idx="299">
                  <c:v>-8.8431369052925639</c:v>
                </c:pt>
                <c:pt idx="300">
                  <c:v>-7.9488871058809414</c:v>
                </c:pt>
                <c:pt idx="301">
                  <c:v>-7.0546373064693491</c:v>
                </c:pt>
                <c:pt idx="302">
                  <c:v>-6.3591096847047526</c:v>
                </c:pt>
                <c:pt idx="303">
                  <c:v>-5.5642209741166848</c:v>
                </c:pt>
                <c:pt idx="304">
                  <c:v>-4.9680544411755969</c:v>
                </c:pt>
                <c:pt idx="305">
                  <c:v>-4.4712489970580389</c:v>
                </c:pt>
                <c:pt idx="306">
                  <c:v>-32.689798136391914</c:v>
                </c:pt>
                <c:pt idx="307">
                  <c:v>2.2753689340584245E-8</c:v>
                </c:pt>
                <c:pt idx="308">
                  <c:v>2.9808326647053626E-8</c:v>
                </c:pt>
                <c:pt idx="309">
                  <c:v>3.6763602864699351E-8</c:v>
                </c:pt>
                <c:pt idx="310">
                  <c:v>4.5706100858815465E-8</c:v>
                </c:pt>
                <c:pt idx="311">
                  <c:v>5.8623042405872011E-8</c:v>
                </c:pt>
                <c:pt idx="312">
                  <c:v>7.2533594841163726E-8</c:v>
                </c:pt>
                <c:pt idx="313">
                  <c:v>9.240581260586609E-8</c:v>
                </c:pt>
                <c:pt idx="314">
                  <c:v>1.1426525214703883E-7</c:v>
                </c:pt>
                <c:pt idx="315">
                  <c:v>1.440735787940922E-7</c:v>
                </c:pt>
                <c:pt idx="316">
                  <c:v>1.7984357077055657E-7</c:v>
                </c:pt>
                <c:pt idx="317">
                  <c:v>2.1958800629996141E-7</c:v>
                </c:pt>
                <c:pt idx="318">
                  <c:v>2.8814715758818519E-7</c:v>
                </c:pt>
                <c:pt idx="319">
                  <c:v>3.4776381088229164E-7</c:v>
                </c:pt>
                <c:pt idx="320">
                  <c:v>4.3718879082345231E-7</c:v>
                </c:pt>
                <c:pt idx="321">
                  <c:v>5.3654987964696372E-7</c:v>
                </c:pt>
                <c:pt idx="322">
                  <c:v>6.7565540399988084E-7</c:v>
                </c:pt>
                <c:pt idx="323">
                  <c:v>8.3463314611750103E-7</c:v>
                </c:pt>
                <c:pt idx="324">
                  <c:v>1.0432914326468747E-6</c:v>
                </c:pt>
                <c:pt idx="325">
                  <c:v>1.2817580458233043E-6</c:v>
                </c:pt>
                <c:pt idx="326">
                  <c:v>1.58977742117619E-6</c:v>
                </c:pt>
                <c:pt idx="327">
                  <c:v>1.9971578853525907E-6</c:v>
                </c:pt>
                <c:pt idx="328">
                  <c:v>2.3846661317642824E-6</c:v>
                </c:pt>
                <c:pt idx="329">
                  <c:v>2.9808326647053597E-6</c:v>
                </c:pt>
                <c:pt idx="330">
                  <c:v>3.7757213752934536E-6</c:v>
                </c:pt>
                <c:pt idx="331">
                  <c:v>4.4712489970580398E-6</c:v>
                </c:pt>
                <c:pt idx="332">
                  <c:v>5.6635820629401835E-6</c:v>
                </c:pt>
                <c:pt idx="333">
                  <c:v>6.8559151288223154E-6</c:v>
                </c:pt>
                <c:pt idx="334">
                  <c:v>8.445692549998509E-6</c:v>
                </c:pt>
                <c:pt idx="335">
                  <c:v>1.0333553237645256E-5</c:v>
                </c:pt>
                <c:pt idx="336">
                  <c:v>1.271821936940952E-5</c:v>
                </c:pt>
                <c:pt idx="337">
                  <c:v>1.5500329856467855E-5</c:v>
                </c:pt>
                <c:pt idx="338">
                  <c:v>1.9077329054114289E-5</c:v>
                </c:pt>
                <c:pt idx="339">
                  <c:v>2.2853050429407716E-5</c:v>
                </c:pt>
                <c:pt idx="340">
                  <c:v>2.8814715758818445E-5</c:v>
                </c:pt>
                <c:pt idx="341">
                  <c:v>3.3782770199994131E-5</c:v>
                </c:pt>
                <c:pt idx="342">
                  <c:v>4.272526819411007E-5</c:v>
                </c:pt>
                <c:pt idx="343">
                  <c:v>5.0674155299991118E-5</c:v>
                </c:pt>
                <c:pt idx="344">
                  <c:v>6.2597485958812454E-5</c:v>
                </c:pt>
                <c:pt idx="345">
                  <c:v>7.4520816617633999E-5</c:v>
                </c:pt>
                <c:pt idx="346">
                  <c:v>9.1412201717631027E-5</c:v>
                </c:pt>
                <c:pt idx="347">
                  <c:v>1.1029080859409826E-4</c:v>
                </c:pt>
                <c:pt idx="348">
                  <c:v>1.3413746991174108E-4</c:v>
                </c:pt>
                <c:pt idx="349">
                  <c:v>1.6195857478232457E-4</c:v>
                </c:pt>
                <c:pt idx="350">
                  <c:v>1.9673495587055342E-4</c:v>
                </c:pt>
                <c:pt idx="351">
                  <c:v>2.3846661317642885E-4</c:v>
                </c:pt>
                <c:pt idx="352">
                  <c:v>2.7821104870583401E-4</c:v>
                </c:pt>
                <c:pt idx="353">
                  <c:v>3.3782770199994007E-4</c:v>
                </c:pt>
                <c:pt idx="354">
                  <c:v>4.173165730587504E-4</c:v>
                </c:pt>
                <c:pt idx="355">
                  <c:v>4.8686933523520783E-4</c:v>
                </c:pt>
                <c:pt idx="356">
                  <c:v>5.9616653294107232E-4</c:v>
                </c:pt>
                <c:pt idx="357">
                  <c:v>7.0546373064693329E-4</c:v>
                </c:pt>
                <c:pt idx="358">
                  <c:v>8.5450536388220419E-4</c:v>
                </c:pt>
                <c:pt idx="359">
                  <c:v>1.0134831059998217E-3</c:v>
                </c:pt>
                <c:pt idx="360">
                  <c:v>1.6780983890193129E-5</c:v>
                </c:pt>
              </c:numCache>
            </c:numRef>
          </c:yVal>
          <c:smooth val="1"/>
          <c:extLst>
            <c:ext xmlns:c16="http://schemas.microsoft.com/office/drawing/2014/chart" uri="{C3380CC4-5D6E-409C-BE32-E72D297353CC}">
              <c16:uniqueId val="{00000000-2BB1-42B2-B126-9B9824660EE0}"/>
            </c:ext>
          </c:extLst>
        </c:ser>
        <c:ser>
          <c:idx val="1"/>
          <c:order val="1"/>
          <c:tx>
            <c:v>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(Exh)'!$F$3:$F$363</c:f>
              <c:numCache>
                <c:formatCode>0.00E+00</c:formatCode>
                <c:ptCount val="361"/>
                <c:pt idx="0">
                  <c:v>2.9013437936465493E-3</c:v>
                </c:pt>
                <c:pt idx="1">
                  <c:v>3.4577658910582136E-3</c:v>
                </c:pt>
                <c:pt idx="2">
                  <c:v>4.1731657305874945E-3</c:v>
                </c:pt>
                <c:pt idx="3">
                  <c:v>4.7693322635285786E-3</c:v>
                </c:pt>
                <c:pt idx="4">
                  <c:v>5.9616653294107206E-3</c:v>
                </c:pt>
                <c:pt idx="5">
                  <c:v>6.7565540399988E-3</c:v>
                </c:pt>
                <c:pt idx="6">
                  <c:v>8.3463314611750047E-3</c:v>
                </c:pt>
                <c:pt idx="7">
                  <c:v>9.737386704704162E-3</c:v>
                </c:pt>
                <c:pt idx="8">
                  <c:v>1.1327164125880392E-2</c:v>
                </c:pt>
                <c:pt idx="9">
                  <c:v>1.3711830257644636E-2</c:v>
                </c:pt>
                <c:pt idx="10">
                  <c:v>1.6096496389408951E-2</c:v>
                </c:pt>
                <c:pt idx="11">
                  <c:v>1.8878606876467256E-2</c:v>
                </c:pt>
                <c:pt idx="12">
                  <c:v>2.2256883896466653E-2</c:v>
                </c:pt>
                <c:pt idx="13">
                  <c:v>2.643004962705417E-2</c:v>
                </c:pt>
                <c:pt idx="14">
                  <c:v>3.1398104068229772E-2</c:v>
                </c:pt>
                <c:pt idx="15">
                  <c:v>3.5769991976464272E-2</c:v>
                </c:pt>
                <c:pt idx="16">
                  <c:v>4.1731657305875157E-2</c:v>
                </c:pt>
                <c:pt idx="17">
                  <c:v>5.1667766188226168E-2</c:v>
                </c:pt>
                <c:pt idx="18">
                  <c:v>5.7629431517636887E-2</c:v>
                </c:pt>
                <c:pt idx="19">
                  <c:v>6.9552762176458297E-2</c:v>
                </c:pt>
                <c:pt idx="20">
                  <c:v>7.9488871058809432E-2</c:v>
                </c:pt>
                <c:pt idx="21">
                  <c:v>9.33994234941012E-2</c:v>
                </c:pt>
                <c:pt idx="22">
                  <c:v>0.1092971977058633</c:v>
                </c:pt>
                <c:pt idx="23">
                  <c:v>0.12718219369409514</c:v>
                </c:pt>
                <c:pt idx="24">
                  <c:v>0.14705441145879788</c:v>
                </c:pt>
                <c:pt idx="25">
                  <c:v>0.17288829455291055</c:v>
                </c:pt>
                <c:pt idx="26">
                  <c:v>0.20070939942349425</c:v>
                </c:pt>
                <c:pt idx="27">
                  <c:v>0.23051772607054755</c:v>
                </c:pt>
                <c:pt idx="28">
                  <c:v>0.27026216159995253</c:v>
                </c:pt>
                <c:pt idx="29">
                  <c:v>0.31795548423523806</c:v>
                </c:pt>
                <c:pt idx="30">
                  <c:v>0.35769991976464255</c:v>
                </c:pt>
                <c:pt idx="31">
                  <c:v>0.41731657305875014</c:v>
                </c:pt>
                <c:pt idx="32">
                  <c:v>0.47693322635285801</c:v>
                </c:pt>
                <c:pt idx="33">
                  <c:v>0.5564220974116677</c:v>
                </c:pt>
                <c:pt idx="34">
                  <c:v>0.63591096847047346</c:v>
                </c:pt>
                <c:pt idx="35">
                  <c:v>0.73527205729398981</c:v>
                </c:pt>
                <c:pt idx="36">
                  <c:v>0.83463314611750028</c:v>
                </c:pt>
                <c:pt idx="37">
                  <c:v>0.97373867047041618</c:v>
                </c:pt>
                <c:pt idx="38">
                  <c:v>1.1128441948233367</c:v>
                </c:pt>
                <c:pt idx="39">
                  <c:v>1.2718219369409522</c:v>
                </c:pt>
                <c:pt idx="40">
                  <c:v>1.450671896823273</c:v>
                </c:pt>
                <c:pt idx="41">
                  <c:v>1.6493940744702964</c:v>
                </c:pt>
                <c:pt idx="42">
                  <c:v>1.9077329054114296</c:v>
                </c:pt>
                <c:pt idx="43">
                  <c:v>2.1660717363525599</c:v>
                </c:pt>
                <c:pt idx="44">
                  <c:v>2.4641550028230959</c:v>
                </c:pt>
                <c:pt idx="45">
                  <c:v>2.8417271403524427</c:v>
                </c:pt>
                <c:pt idx="46">
                  <c:v>3.1795548423523816</c:v>
                </c:pt>
                <c:pt idx="47">
                  <c:v>3.5769991976464315</c:v>
                </c:pt>
                <c:pt idx="48">
                  <c:v>4.1731657305875034</c:v>
                </c:pt>
                <c:pt idx="49">
                  <c:v>4.5706100858815475</c:v>
                </c:pt>
                <c:pt idx="50">
                  <c:v>5.3654987964696472</c:v>
                </c:pt>
                <c:pt idx="51">
                  <c:v>5.9616653294107245</c:v>
                </c:pt>
                <c:pt idx="52">
                  <c:v>6.7565540399987976</c:v>
                </c:pt>
                <c:pt idx="53">
                  <c:v>7.5514427505869071</c:v>
                </c:pt>
                <c:pt idx="54">
                  <c:v>8.7437758164690411</c:v>
                </c:pt>
                <c:pt idx="55">
                  <c:v>9.5386645270571506</c:v>
                </c:pt>
                <c:pt idx="56">
                  <c:v>10.929719770586312</c:v>
                </c:pt>
                <c:pt idx="57">
                  <c:v>12.320775014115492</c:v>
                </c:pt>
                <c:pt idx="58">
                  <c:v>13.711830257644642</c:v>
                </c:pt>
                <c:pt idx="59">
                  <c:v>15.301607678820842</c:v>
                </c:pt>
                <c:pt idx="60">
                  <c:v>17.288829455291076</c:v>
                </c:pt>
                <c:pt idx="61">
                  <c:v>19.276051231761308</c:v>
                </c:pt>
                <c:pt idx="62">
                  <c:v>21.660717363525595</c:v>
                </c:pt>
                <c:pt idx="63">
                  <c:v>24.641550028230984</c:v>
                </c:pt>
                <c:pt idx="64">
                  <c:v>25.83388309411319</c:v>
                </c:pt>
                <c:pt idx="65">
                  <c:v>29.808326647053573</c:v>
                </c:pt>
                <c:pt idx="66">
                  <c:v>33.782770199993998</c:v>
                </c:pt>
                <c:pt idx="67">
                  <c:v>37.757213752934419</c:v>
                </c:pt>
                <c:pt idx="68">
                  <c:v>39.744435529404946</c:v>
                </c:pt>
                <c:pt idx="69">
                  <c:v>45.706100858815432</c:v>
                </c:pt>
                <c:pt idx="70">
                  <c:v>51.667766188226132</c:v>
                </c:pt>
                <c:pt idx="71">
                  <c:v>55.642209741166596</c:v>
                </c:pt>
                <c:pt idx="72">
                  <c:v>61.603875070577544</c:v>
                </c:pt>
                <c:pt idx="73">
                  <c:v>67.565540399988251</c:v>
                </c:pt>
                <c:pt idx="74">
                  <c:v>75.514427505868753</c:v>
                </c:pt>
                <c:pt idx="75">
                  <c:v>83.463314611750278</c:v>
                </c:pt>
                <c:pt idx="76">
                  <c:v>91.412201717630865</c:v>
                </c:pt>
                <c:pt idx="77">
                  <c:v>99.911549255594196</c:v>
                </c:pt>
                <c:pt idx="78">
                  <c:v>110.22920471902748</c:v>
                </c:pt>
                <c:pt idx="79">
                  <c:v>120.92443231999067</c:v>
                </c:pt>
                <c:pt idx="80">
                  <c:v>132.50993527681197</c:v>
                </c:pt>
                <c:pt idx="81">
                  <c:v>145.04135579923332</c:v>
                </c:pt>
                <c:pt idx="82">
                  <c:v>158.58228498410165</c:v>
                </c:pt>
                <c:pt idx="83">
                  <c:v>173.19233948471046</c:v>
                </c:pt>
                <c:pt idx="84">
                  <c:v>188.94703372856668</c:v>
                </c:pt>
                <c:pt idx="85">
                  <c:v>205.87617604231667</c:v>
                </c:pt>
                <c:pt idx="86">
                  <c:v>224.09899973254909</c:v>
                </c:pt>
                <c:pt idx="87">
                  <c:v>243.65326201301519</c:v>
                </c:pt>
                <c:pt idx="88">
                  <c:v>264.59857953701294</c:v>
                </c:pt>
                <c:pt idx="89">
                  <c:v>287.03431339336072</c:v>
                </c:pt>
                <c:pt idx="90">
                  <c:v>311.02008023535819</c:v>
                </c:pt>
                <c:pt idx="91">
                  <c:v>336.61549671629308</c:v>
                </c:pt>
                <c:pt idx="92">
                  <c:v>363.91992392499372</c:v>
                </c:pt>
                <c:pt idx="93">
                  <c:v>392.97310629699081</c:v>
                </c:pt>
                <c:pt idx="94">
                  <c:v>423.85453270333693</c:v>
                </c:pt>
                <c:pt idx="95">
                  <c:v>456.66356423286027</c:v>
                </c:pt>
                <c:pt idx="96">
                  <c:v>491.42007310332667</c:v>
                </c:pt>
                <c:pt idx="97">
                  <c:v>528.22342040355431</c:v>
                </c:pt>
                <c:pt idx="98">
                  <c:v>567.13322278684109</c:v>
                </c:pt>
                <c:pt idx="99">
                  <c:v>608.16935247095171</c:v>
                </c:pt>
                <c:pt idx="100">
                  <c:v>651.45104276247423</c:v>
                </c:pt>
                <c:pt idx="101">
                  <c:v>696.95842144364133</c:v>
                </c:pt>
                <c:pt idx="102">
                  <c:v>744.79084960328157</c:v>
                </c:pt>
                <c:pt idx="103">
                  <c:v>794.98807167691643</c:v>
                </c:pt>
                <c:pt idx="104">
                  <c:v>847.53021544679314</c:v>
                </c:pt>
                <c:pt idx="105">
                  <c:v>902.47689756619388</c:v>
                </c:pt>
                <c:pt idx="106">
                  <c:v>959.86786247065584</c:v>
                </c:pt>
                <c:pt idx="107">
                  <c:v>1019.6434935068784</c:v>
                </c:pt>
                <c:pt idx="108">
                  <c:v>1081.8832795459282</c:v>
                </c:pt>
                <c:pt idx="109">
                  <c:v>1146.5077317167411</c:v>
                </c:pt>
                <c:pt idx="110">
                  <c:v>1213.5168500193147</c:v>
                </c:pt>
                <c:pt idx="111">
                  <c:v>1282.8907622358922</c:v>
                </c:pt>
                <c:pt idx="112">
                  <c:v>1354.5102350598804</c:v>
                </c:pt>
                <c:pt idx="113">
                  <c:v>1428.6137351044549</c:v>
                </c:pt>
                <c:pt idx="114">
                  <c:v>1504.5256069656175</c:v>
                </c:pt>
                <c:pt idx="115">
                  <c:v>1582.6234227808936</c:v>
                </c:pt>
                <c:pt idx="116">
                  <c:v>1662.9071825502972</c:v>
                </c:pt>
                <c:pt idx="117">
                  <c:v>1744.9794419185184</c:v>
                </c:pt>
                <c:pt idx="118">
                  <c:v>1828.4427565302722</c:v>
                </c:pt>
                <c:pt idx="119">
                  <c:v>1913.8932929184716</c:v>
                </c:pt>
                <c:pt idx="120">
                  <c:v>2000.7348845502513</c:v>
                </c:pt>
                <c:pt idx="121">
                  <c:v>2088.3713648925591</c:v>
                </c:pt>
                <c:pt idx="122">
                  <c:v>2177.5976226560888</c:v>
                </c:pt>
                <c:pt idx="123">
                  <c:v>2267.0226025972547</c:v>
                </c:pt>
                <c:pt idx="124">
                  <c:v>2357.6399156042849</c:v>
                </c:pt>
                <c:pt idx="125">
                  <c:v>2448.0585064336838</c:v>
                </c:pt>
                <c:pt idx="126">
                  <c:v>2538.8745416183765</c:v>
                </c:pt>
                <c:pt idx="127">
                  <c:v>2629.2931324477868</c:v>
                </c:pt>
                <c:pt idx="128">
                  <c:v>2719.3142789218605</c:v>
                </c:pt>
                <c:pt idx="129">
                  <c:v>2808.5405366854061</c:v>
                </c:pt>
                <c:pt idx="130">
                  <c:v>2896.3757392053608</c:v>
                </c:pt>
                <c:pt idx="131">
                  <c:v>2983.018608659499</c:v>
                </c:pt>
                <c:pt idx="132">
                  <c:v>3067.6742563370854</c:v>
                </c:pt>
                <c:pt idx="133">
                  <c:v>3150.1439600606104</c:v>
                </c:pt>
                <c:pt idx="134">
                  <c:v>3230.0302754747286</c:v>
                </c:pt>
                <c:pt idx="135">
                  <c:v>3307.3332025794289</c:v>
                </c:pt>
                <c:pt idx="136">
                  <c:v>3380.8604083088198</c:v>
                </c:pt>
                <c:pt idx="137">
                  <c:v>3451.0093370182276</c:v>
                </c:pt>
                <c:pt idx="138">
                  <c:v>3516.9850999970117</c:v>
                </c:pt>
                <c:pt idx="139">
                  <c:v>3578.7876972452468</c:v>
                </c:pt>
                <c:pt idx="140">
                  <c:v>3635.4235178746776</c:v>
                </c:pt>
                <c:pt idx="141">
                  <c:v>3687.0912840628557</c:v>
                </c:pt>
                <c:pt idx="142">
                  <c:v>3732.9961070993531</c:v>
                </c:pt>
                <c:pt idx="143">
                  <c:v>3773.3367091616897</c:v>
                </c:pt>
                <c:pt idx="144">
                  <c:v>3807.1194793616955</c:v>
                </c:pt>
                <c:pt idx="145">
                  <c:v>3834.3444176993271</c:v>
                </c:pt>
                <c:pt idx="146">
                  <c:v>3854.6140798193137</c:v>
                </c:pt>
                <c:pt idx="147">
                  <c:v>3867.7297435440396</c:v>
                </c:pt>
                <c:pt idx="148">
                  <c:v>3873.0952423404688</c:v>
                </c:pt>
                <c:pt idx="149">
                  <c:v>3871.1080205640442</c:v>
                </c:pt>
                <c:pt idx="150">
                  <c:v>3860.5757451487361</c:v>
                </c:pt>
                <c:pt idx="151">
                  <c:v>3842.2933048051746</c:v>
                </c:pt>
                <c:pt idx="152">
                  <c:v>3815.0683664675639</c:v>
                </c:pt>
                <c:pt idx="153">
                  <c:v>3779.6958188463846</c:v>
                </c:pt>
                <c:pt idx="154">
                  <c:v>3735.182051053499</c:v>
                </c:pt>
                <c:pt idx="155">
                  <c:v>3682.123229621709</c:v>
                </c:pt>
                <c:pt idx="156">
                  <c:v>3619.9231880181701</c:v>
                </c:pt>
                <c:pt idx="157">
                  <c:v>3549.1780927758541</c:v>
                </c:pt>
                <c:pt idx="158">
                  <c:v>3469.0930551840893</c:v>
                </c:pt>
                <c:pt idx="159">
                  <c:v>3380.2642417758689</c:v>
                </c:pt>
                <c:pt idx="160">
                  <c:v>3282.691652551172</c:v>
                </c:pt>
                <c:pt idx="161">
                  <c:v>3176.574009687698</c:v>
                </c:pt>
                <c:pt idx="162">
                  <c:v>3061.7125910077261</c:v>
                </c:pt>
                <c:pt idx="163">
                  <c:v>2938.5048408664857</c:v>
                </c:pt>
                <c:pt idx="164">
                  <c:v>2807.3482036195473</c:v>
                </c:pt>
                <c:pt idx="165">
                  <c:v>2668.4414014442268</c:v>
                </c:pt>
                <c:pt idx="166">
                  <c:v>2521.7844343407164</c:v>
                </c:pt>
                <c:pt idx="167">
                  <c:v>2367.9734688419458</c:v>
                </c:pt>
                <c:pt idx="168">
                  <c:v>2207.4059493031441</c:v>
                </c:pt>
                <c:pt idx="169">
                  <c:v>2040.6780422573049</c:v>
                </c:pt>
                <c:pt idx="170">
                  <c:v>1867.5910255266856</c:v>
                </c:pt>
                <c:pt idx="171">
                  <c:v>1689.1385099997224</c:v>
                </c:pt>
                <c:pt idx="172">
                  <c:v>1505.7179400315163</c:v>
                </c:pt>
                <c:pt idx="173">
                  <c:v>1317.9254821550614</c:v>
                </c:pt>
                <c:pt idx="174">
                  <c:v>1125.9598585480148</c:v>
                </c:pt>
                <c:pt idx="175">
                  <c:v>930.01979138807656</c:v>
                </c:pt>
                <c:pt idx="176">
                  <c:v>733.28483551755141</c:v>
                </c:pt>
                <c:pt idx="177">
                  <c:v>532.5754360940067</c:v>
                </c:pt>
                <c:pt idx="178">
                  <c:v>329.87881489405879</c:v>
                </c:pt>
                <c:pt idx="179">
                  <c:v>129.16941547055671</c:v>
                </c:pt>
                <c:pt idx="180">
                  <c:v>-75.514427505879667</c:v>
                </c:pt>
                <c:pt idx="181">
                  <c:v>-280.19827048227341</c:v>
                </c:pt>
                <c:pt idx="182">
                  <c:v>-478.92044812932966</c:v>
                </c:pt>
                <c:pt idx="183">
                  <c:v>-681.6170693293202</c:v>
                </c:pt>
                <c:pt idx="184">
                  <c:v>-880.9354135092633</c:v>
                </c:pt>
                <c:pt idx="185">
                  <c:v>-1076.2793141362722</c:v>
                </c:pt>
                <c:pt idx="186">
                  <c:v>-1269.0398264539056</c:v>
                </c:pt>
                <c:pt idx="187">
                  <c:v>-1457.825895218562</c:v>
                </c:pt>
                <c:pt idx="188">
                  <c:v>-1642.6375204302844</c:v>
                </c:pt>
                <c:pt idx="189">
                  <c:v>-1822.2823690231919</c:v>
                </c:pt>
                <c:pt idx="190">
                  <c:v>-1996.7604409973276</c:v>
                </c:pt>
                <c:pt idx="191">
                  <c:v>-2165.2768476419551</c:v>
                </c:pt>
                <c:pt idx="192">
                  <c:v>-2327.4341446019521</c:v>
                </c:pt>
                <c:pt idx="193">
                  <c:v>-2483.0336096995538</c:v>
                </c:pt>
                <c:pt idx="194">
                  <c:v>-2631.4790764018953</c:v>
                </c:pt>
                <c:pt idx="195">
                  <c:v>-2772.3731003536186</c:v>
                </c:pt>
                <c:pt idx="196">
                  <c:v>-2905.7156815547883</c:v>
                </c:pt>
                <c:pt idx="197">
                  <c:v>-3030.910653472411</c:v>
                </c:pt>
                <c:pt idx="198">
                  <c:v>-3147.7592939288497</c:v>
                </c:pt>
                <c:pt idx="199">
                  <c:v>-3256.2616029241481</c:v>
                </c:pt>
                <c:pt idx="200">
                  <c:v>-3356.218858280627</c:v>
                </c:pt>
                <c:pt idx="201">
                  <c:v>-3447.0348934652293</c:v>
                </c:pt>
                <c:pt idx="202">
                  <c:v>-3529.5045971887971</c:v>
                </c:pt>
                <c:pt idx="203">
                  <c:v>-3602.6343585628952</c:v>
                </c:pt>
                <c:pt idx="204">
                  <c:v>-3667.0203441205585</c:v>
                </c:pt>
                <c:pt idx="205">
                  <c:v>-3722.4638316840242</c:v>
                </c:pt>
                <c:pt idx="206">
                  <c:v>-3768.9648212534194</c:v>
                </c:pt>
                <c:pt idx="207">
                  <c:v>-3806.9207571840807</c:v>
                </c:pt>
                <c:pt idx="208">
                  <c:v>-3835.9341951204797</c:v>
                </c:pt>
                <c:pt idx="209">
                  <c:v>-3856.8000237734382</c:v>
                </c:pt>
                <c:pt idx="210">
                  <c:v>-3869.1207987875769</c:v>
                </c:pt>
                <c:pt idx="211">
                  <c:v>-3873.4926866958049</c:v>
                </c:pt>
                <c:pt idx="212">
                  <c:v>-3869.7169653204428</c:v>
                </c:pt>
                <c:pt idx="213">
                  <c:v>-3858.7872455499264</c:v>
                </c:pt>
                <c:pt idx="214">
                  <c:v>-3840.30608302875</c:v>
                </c:pt>
                <c:pt idx="215">
                  <c:v>-3814.6709221122492</c:v>
                </c:pt>
                <c:pt idx="216">
                  <c:v>-3782.47792933346</c:v>
                </c:pt>
                <c:pt idx="217">
                  <c:v>-3743.9258268699332</c:v>
                </c:pt>
                <c:pt idx="218">
                  <c:v>-3699.4120590769944</c:v>
                </c:pt>
                <c:pt idx="219">
                  <c:v>-3649.334070309937</c:v>
                </c:pt>
                <c:pt idx="220">
                  <c:v>-3593.6918605687929</c:v>
                </c:pt>
                <c:pt idx="221">
                  <c:v>-3533.2803185640955</c:v>
                </c:pt>
                <c:pt idx="222">
                  <c:v>-3468.298166473513</c:v>
                </c:pt>
                <c:pt idx="223">
                  <c:v>-3399.3415708299535</c:v>
                </c:pt>
                <c:pt idx="224">
                  <c:v>-3326.4105316335454</c:v>
                </c:pt>
                <c:pt idx="225">
                  <c:v>-3250.2999375947256</c:v>
                </c:pt>
                <c:pt idx="226">
                  <c:v>-3170.8110665359222</c:v>
                </c:pt>
                <c:pt idx="227">
                  <c:v>-3089.136251522973</c:v>
                </c:pt>
                <c:pt idx="228">
                  <c:v>-3004.8780482006377</c:v>
                </c:pt>
                <c:pt idx="229">
                  <c:v>-2918.8313452794928</c:v>
                </c:pt>
                <c:pt idx="230">
                  <c:v>-2830.9961427594958</c:v>
                </c:pt>
                <c:pt idx="231">
                  <c:v>-2742.3660515289434</c:v>
                </c:pt>
                <c:pt idx="232">
                  <c:v>-2652.5436272324896</c:v>
                </c:pt>
                <c:pt idx="233">
                  <c:v>-2562.1250364030689</c:v>
                </c:pt>
                <c:pt idx="234">
                  <c:v>-2471.3090012183761</c:v>
                </c:pt>
                <c:pt idx="235">
                  <c:v>-2380.890410389009</c:v>
                </c:pt>
                <c:pt idx="236">
                  <c:v>-2290.2730973819521</c:v>
                </c:pt>
                <c:pt idx="237">
                  <c:v>-2200.4506730854773</c:v>
                </c:pt>
                <c:pt idx="238">
                  <c:v>-2111.224415321974</c:v>
                </c:pt>
                <c:pt idx="239">
                  <c:v>-2022.9917684467207</c:v>
                </c:pt>
                <c:pt idx="240">
                  <c:v>-1935.9514546373048</c:v>
                </c:pt>
                <c:pt idx="241">
                  <c:v>-1850.3021960714427</c:v>
                </c:pt>
                <c:pt idx="242">
                  <c:v>-1766.2427149267437</c:v>
                </c:pt>
                <c:pt idx="243">
                  <c:v>-1683.7730112032395</c:v>
                </c:pt>
                <c:pt idx="244">
                  <c:v>-1603.0918070785322</c:v>
                </c:pt>
                <c:pt idx="245">
                  <c:v>-1524.397824730321</c:v>
                </c:pt>
                <c:pt idx="246">
                  <c:v>-1447.8897863362156</c:v>
                </c:pt>
                <c:pt idx="247">
                  <c:v>-1373.3093530652889</c:v>
                </c:pt>
                <c:pt idx="248">
                  <c:v>-1301.0738414905934</c:v>
                </c:pt>
                <c:pt idx="249">
                  <c:v>-1231.0838905233136</c:v>
                </c:pt>
                <c:pt idx="250">
                  <c:v>-1163.4786056877947</c:v>
                </c:pt>
                <c:pt idx="251">
                  <c:v>-1098.2381147662768</c:v>
                </c:pt>
                <c:pt idx="252">
                  <c:v>-1035.4021621942895</c:v>
                </c:pt>
                <c:pt idx="253">
                  <c:v>-974.97074797182745</c:v>
                </c:pt>
                <c:pt idx="254">
                  <c:v>-916.96374431666209</c:v>
                </c:pt>
                <c:pt idx="255">
                  <c:v>-861.40102344655656</c:v>
                </c:pt>
                <c:pt idx="256">
                  <c:v>-808.24284092597497</c:v>
                </c:pt>
                <c:pt idx="257">
                  <c:v>-757.44945231939596</c:v>
                </c:pt>
                <c:pt idx="258">
                  <c:v>-709.02085762681418</c:v>
                </c:pt>
                <c:pt idx="259">
                  <c:v>-662.91731241270702</c:v>
                </c:pt>
                <c:pt idx="260">
                  <c:v>-619.05932780600904</c:v>
                </c:pt>
                <c:pt idx="261">
                  <c:v>-577.44690380672159</c:v>
                </c:pt>
                <c:pt idx="262">
                  <c:v>-538.00055154379004</c:v>
                </c:pt>
                <c:pt idx="263">
                  <c:v>-500.68052658167761</c:v>
                </c:pt>
                <c:pt idx="264">
                  <c:v>-465.38746783156301</c:v>
                </c:pt>
                <c:pt idx="265">
                  <c:v>-432.08163085792563</c:v>
                </c:pt>
                <c:pt idx="266">
                  <c:v>-400.72327122522199</c:v>
                </c:pt>
                <c:pt idx="267">
                  <c:v>-366.08599566134694</c:v>
                </c:pt>
                <c:pt idx="268">
                  <c:v>-357.69991976464553</c:v>
                </c:pt>
                <c:pt idx="269">
                  <c:v>-317.95548423523655</c:v>
                </c:pt>
                <c:pt idx="270">
                  <c:v>-278.21104870583292</c:v>
                </c:pt>
                <c:pt idx="271">
                  <c:v>-278.21104870583292</c:v>
                </c:pt>
                <c:pt idx="272">
                  <c:v>-238.46661317642858</c:v>
                </c:pt>
                <c:pt idx="273">
                  <c:v>-238.46661317642958</c:v>
                </c:pt>
                <c:pt idx="274">
                  <c:v>-198.72217764702427</c:v>
                </c:pt>
                <c:pt idx="275">
                  <c:v>-202.69662119996423</c:v>
                </c:pt>
                <c:pt idx="276">
                  <c:v>-176.86273810585095</c:v>
                </c:pt>
                <c:pt idx="277">
                  <c:v>-162.95218567055957</c:v>
                </c:pt>
                <c:pt idx="278">
                  <c:v>-149.04163323526802</c:v>
                </c:pt>
                <c:pt idx="279">
                  <c:v>-135.13108079997616</c:v>
                </c:pt>
                <c:pt idx="280">
                  <c:v>-123.20775014115476</c:v>
                </c:pt>
                <c:pt idx="281">
                  <c:v>-113.27164125880368</c:v>
                </c:pt>
                <c:pt idx="282">
                  <c:v>-103.33553237645226</c:v>
                </c:pt>
                <c:pt idx="283">
                  <c:v>-93.399423494101185</c:v>
                </c:pt>
                <c:pt idx="284">
                  <c:v>-85.450536388220428</c:v>
                </c:pt>
                <c:pt idx="285">
                  <c:v>-75.514427505868838</c:v>
                </c:pt>
                <c:pt idx="286">
                  <c:v>-71.539983952928878</c:v>
                </c:pt>
                <c:pt idx="287">
                  <c:v>-63.591096847047531</c:v>
                </c:pt>
                <c:pt idx="288">
                  <c:v>-55.642209741166596</c:v>
                </c:pt>
                <c:pt idx="289">
                  <c:v>-51.667766188226381</c:v>
                </c:pt>
                <c:pt idx="290">
                  <c:v>-47.693322635285504</c:v>
                </c:pt>
                <c:pt idx="291">
                  <c:v>-41.731657305875096</c:v>
                </c:pt>
                <c:pt idx="292">
                  <c:v>-37.757213752934632</c:v>
                </c:pt>
                <c:pt idx="293">
                  <c:v>-35.769991976464311</c:v>
                </c:pt>
                <c:pt idx="294">
                  <c:v>-29.808326647053615</c:v>
                </c:pt>
                <c:pt idx="295">
                  <c:v>-27.821104870583259</c:v>
                </c:pt>
                <c:pt idx="296">
                  <c:v>-24.641550028230945</c:v>
                </c:pt>
                <c:pt idx="297">
                  <c:v>-22.256883896466675</c:v>
                </c:pt>
                <c:pt idx="298">
                  <c:v>-19.872217764702409</c:v>
                </c:pt>
                <c:pt idx="299">
                  <c:v>-17.686273810585128</c:v>
                </c:pt>
                <c:pt idx="300">
                  <c:v>-15.897774211761883</c:v>
                </c:pt>
                <c:pt idx="301">
                  <c:v>-14.109274612938698</c:v>
                </c:pt>
                <c:pt idx="302">
                  <c:v>-12.718219369409505</c:v>
                </c:pt>
                <c:pt idx="303">
                  <c:v>-11.12844194823337</c:v>
                </c:pt>
                <c:pt idx="304">
                  <c:v>-9.9361088823511938</c:v>
                </c:pt>
                <c:pt idx="305">
                  <c:v>-8.9424979941160778</c:v>
                </c:pt>
                <c:pt idx="306">
                  <c:v>-65.379596272783829</c:v>
                </c:pt>
                <c:pt idx="307">
                  <c:v>4.5507378681168491E-8</c:v>
                </c:pt>
                <c:pt idx="308">
                  <c:v>5.9616653294107252E-8</c:v>
                </c:pt>
                <c:pt idx="309">
                  <c:v>7.3527205729398702E-8</c:v>
                </c:pt>
                <c:pt idx="310">
                  <c:v>9.1412201717630929E-8</c:v>
                </c:pt>
                <c:pt idx="311">
                  <c:v>1.1724608481174402E-7</c:v>
                </c:pt>
                <c:pt idx="312">
                  <c:v>1.4506718968232745E-7</c:v>
                </c:pt>
                <c:pt idx="313">
                  <c:v>1.8481162521173218E-7</c:v>
                </c:pt>
                <c:pt idx="314">
                  <c:v>2.2853050429407766E-7</c:v>
                </c:pt>
                <c:pt idx="315">
                  <c:v>2.881471575881844E-7</c:v>
                </c:pt>
                <c:pt idx="316">
                  <c:v>3.5968714154111315E-7</c:v>
                </c:pt>
                <c:pt idx="317">
                  <c:v>4.3917601259992282E-7</c:v>
                </c:pt>
                <c:pt idx="318">
                  <c:v>5.7629431517637038E-7</c:v>
                </c:pt>
                <c:pt idx="319">
                  <c:v>6.9552762176458327E-7</c:v>
                </c:pt>
                <c:pt idx="320">
                  <c:v>8.7437758164690462E-7</c:v>
                </c:pt>
                <c:pt idx="321">
                  <c:v>1.0730997592939274E-6</c:v>
                </c:pt>
                <c:pt idx="322">
                  <c:v>1.3513108079997617E-6</c:v>
                </c:pt>
                <c:pt idx="323">
                  <c:v>1.6692662922350021E-6</c:v>
                </c:pt>
                <c:pt idx="324">
                  <c:v>2.0865828652937494E-6</c:v>
                </c:pt>
                <c:pt idx="325">
                  <c:v>2.5635160916466086E-6</c:v>
                </c:pt>
                <c:pt idx="326">
                  <c:v>3.17955484235238E-6</c:v>
                </c:pt>
                <c:pt idx="327">
                  <c:v>3.9943157707051815E-6</c:v>
                </c:pt>
                <c:pt idx="328">
                  <c:v>4.7693322635285647E-6</c:v>
                </c:pt>
                <c:pt idx="329">
                  <c:v>5.9616653294107194E-6</c:v>
                </c:pt>
                <c:pt idx="330">
                  <c:v>7.5514427505869071E-6</c:v>
                </c:pt>
                <c:pt idx="331">
                  <c:v>8.9424979941160796E-6</c:v>
                </c:pt>
                <c:pt idx="332">
                  <c:v>1.1327164125880367E-5</c:v>
                </c:pt>
                <c:pt idx="333">
                  <c:v>1.3711830257644631E-5</c:v>
                </c:pt>
                <c:pt idx="334">
                  <c:v>1.6891385099997018E-5</c:v>
                </c:pt>
                <c:pt idx="335">
                  <c:v>2.0667106475290513E-5</c:v>
                </c:pt>
                <c:pt idx="336">
                  <c:v>2.543643873881904E-5</c:v>
                </c:pt>
                <c:pt idx="337">
                  <c:v>3.100065971293571E-5</c:v>
                </c:pt>
                <c:pt idx="338">
                  <c:v>3.8154658108228579E-5</c:v>
                </c:pt>
                <c:pt idx="339">
                  <c:v>4.5706100858815432E-5</c:v>
                </c:pt>
                <c:pt idx="340">
                  <c:v>5.762943151763689E-5</c:v>
                </c:pt>
                <c:pt idx="341">
                  <c:v>6.7565540399988261E-5</c:v>
                </c:pt>
                <c:pt idx="342">
                  <c:v>8.5450536388220139E-5</c:v>
                </c:pt>
                <c:pt idx="343">
                  <c:v>1.0134831059998224E-4</c:v>
                </c:pt>
                <c:pt idx="344">
                  <c:v>1.2519497191762491E-4</c:v>
                </c:pt>
                <c:pt idx="345">
                  <c:v>1.49041633235268E-4</c:v>
                </c:pt>
                <c:pt idx="346">
                  <c:v>1.8282440343526205E-4</c:v>
                </c:pt>
                <c:pt idx="347">
                  <c:v>2.2058161718819651E-4</c:v>
                </c:pt>
                <c:pt idx="348">
                  <c:v>2.6827493982348215E-4</c:v>
                </c:pt>
                <c:pt idx="349">
                  <c:v>3.2391714956464914E-4</c:v>
                </c:pt>
                <c:pt idx="350">
                  <c:v>3.9346991174110684E-4</c:v>
                </c:pt>
                <c:pt idx="351">
                  <c:v>4.769332263528577E-4</c:v>
                </c:pt>
                <c:pt idx="352">
                  <c:v>5.5642209741166803E-4</c:v>
                </c:pt>
                <c:pt idx="353">
                  <c:v>6.7565540399988015E-4</c:v>
                </c:pt>
                <c:pt idx="354">
                  <c:v>8.3463314611750079E-4</c:v>
                </c:pt>
                <c:pt idx="355">
                  <c:v>9.7373867047041566E-4</c:v>
                </c:pt>
                <c:pt idx="356">
                  <c:v>1.1923330658821446E-3</c:v>
                </c:pt>
                <c:pt idx="357">
                  <c:v>1.4109274612938666E-3</c:v>
                </c:pt>
                <c:pt idx="358">
                  <c:v>1.7090107277644084E-3</c:v>
                </c:pt>
                <c:pt idx="359">
                  <c:v>2.0269662119996434E-3</c:v>
                </c:pt>
                <c:pt idx="360">
                  <c:v>3.3561967780386258E-5</c:v>
                </c:pt>
              </c:numCache>
            </c:numRef>
          </c:yVal>
          <c:smooth val="1"/>
          <c:extLst>
            <c:ext xmlns:c16="http://schemas.microsoft.com/office/drawing/2014/chart" uri="{C3380CC4-5D6E-409C-BE32-E72D297353CC}">
              <c16:uniqueId val="{00000001-2BB1-42B2-B126-9B9824660EE0}"/>
            </c:ext>
          </c:extLst>
        </c:ser>
        <c:ser>
          <c:idx val="2"/>
          <c:order val="2"/>
          <c:tx>
            <c:v>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(Exh)'!$G$3:$G$363</c:f>
              <c:numCache>
                <c:formatCode>0.00E+00</c:formatCode>
                <c:ptCount val="361"/>
                <c:pt idx="0">
                  <c:v>4.3520156904698236E-3</c:v>
                </c:pt>
                <c:pt idx="1">
                  <c:v>5.1866488365873197E-3</c:v>
                </c:pt>
                <c:pt idx="2">
                  <c:v>6.2597485958812418E-3</c:v>
                </c:pt>
                <c:pt idx="3">
                  <c:v>7.153998395292867E-3</c:v>
                </c:pt>
                <c:pt idx="4">
                  <c:v>8.94249799411608E-3</c:v>
                </c:pt>
                <c:pt idx="5">
                  <c:v>1.01348310599982E-2</c:v>
                </c:pt>
                <c:pt idx="6">
                  <c:v>1.2519497191762506E-2</c:v>
                </c:pt>
                <c:pt idx="7">
                  <c:v>1.4606080057056244E-2</c:v>
                </c:pt>
                <c:pt idx="8">
                  <c:v>1.6990746188820589E-2</c:v>
                </c:pt>
                <c:pt idx="9">
                  <c:v>2.0567745386466954E-2</c:v>
                </c:pt>
                <c:pt idx="10">
                  <c:v>2.4144744584113427E-2</c:v>
                </c:pt>
                <c:pt idx="11">
                  <c:v>2.8317910314700885E-2</c:v>
                </c:pt>
                <c:pt idx="12">
                  <c:v>3.3385325844699977E-2</c:v>
                </c:pt>
                <c:pt idx="13">
                  <c:v>3.9645074440581254E-2</c:v>
                </c:pt>
                <c:pt idx="14">
                  <c:v>4.7097156102344662E-2</c:v>
                </c:pt>
                <c:pt idx="15">
                  <c:v>5.3654987964696407E-2</c:v>
                </c:pt>
                <c:pt idx="16">
                  <c:v>6.2597485958812732E-2</c:v>
                </c:pt>
                <c:pt idx="17">
                  <c:v>7.7501649282339241E-2</c:v>
                </c:pt>
                <c:pt idx="18">
                  <c:v>8.644414727645533E-2</c:v>
                </c:pt>
                <c:pt idx="19">
                  <c:v>0.10432914326468745</c:v>
                </c:pt>
                <c:pt idx="20">
                  <c:v>0.11923330658821414</c:v>
                </c:pt>
                <c:pt idx="21">
                  <c:v>0.14009913524115181</c:v>
                </c:pt>
                <c:pt idx="22">
                  <c:v>0.16394579655879496</c:v>
                </c:pt>
                <c:pt idx="23">
                  <c:v>0.19077329054114273</c:v>
                </c:pt>
                <c:pt idx="24">
                  <c:v>0.22058161718819683</c:v>
                </c:pt>
                <c:pt idx="25">
                  <c:v>0.25933244182936582</c:v>
                </c:pt>
                <c:pt idx="26">
                  <c:v>0.3010640991352414</c:v>
                </c:pt>
                <c:pt idx="27">
                  <c:v>0.34577658910582132</c:v>
                </c:pt>
                <c:pt idx="28">
                  <c:v>0.40539324239992885</c:v>
                </c:pt>
                <c:pt idx="29">
                  <c:v>0.47693322635285706</c:v>
                </c:pt>
                <c:pt idx="30">
                  <c:v>0.53654987964696377</c:v>
                </c:pt>
                <c:pt idx="31">
                  <c:v>0.62597485958812515</c:v>
                </c:pt>
                <c:pt idx="32">
                  <c:v>0.7153998395292871</c:v>
                </c:pt>
                <c:pt idx="33">
                  <c:v>0.8346331461175015</c:v>
                </c:pt>
                <c:pt idx="34">
                  <c:v>0.95386645270571024</c:v>
                </c:pt>
                <c:pt idx="35">
                  <c:v>1.1029080859409848</c:v>
                </c:pt>
                <c:pt idx="36">
                  <c:v>1.2519497191762503</c:v>
                </c:pt>
                <c:pt idx="37">
                  <c:v>1.4606080057056243</c:v>
                </c:pt>
                <c:pt idx="38">
                  <c:v>1.669266292235005</c:v>
                </c:pt>
                <c:pt idx="39">
                  <c:v>1.9077329054114283</c:v>
                </c:pt>
                <c:pt idx="40">
                  <c:v>2.1760078452349094</c:v>
                </c:pt>
                <c:pt idx="41">
                  <c:v>2.4740911117054445</c:v>
                </c:pt>
                <c:pt idx="42">
                  <c:v>2.8615993581171444</c:v>
                </c:pt>
                <c:pt idx="43">
                  <c:v>3.2491076045288398</c:v>
                </c:pt>
                <c:pt idx="44">
                  <c:v>3.696232504234644</c:v>
                </c:pt>
                <c:pt idx="45">
                  <c:v>4.2625907105286647</c:v>
                </c:pt>
                <c:pt idx="46">
                  <c:v>4.7693322635285726</c:v>
                </c:pt>
                <c:pt idx="47">
                  <c:v>5.3654987964696472</c:v>
                </c:pt>
                <c:pt idx="48">
                  <c:v>6.2597485958812547</c:v>
                </c:pt>
                <c:pt idx="49">
                  <c:v>6.8559151288223212</c:v>
                </c:pt>
                <c:pt idx="50">
                  <c:v>8.0482481947044704</c:v>
                </c:pt>
                <c:pt idx="51">
                  <c:v>8.9424979941160867</c:v>
                </c:pt>
                <c:pt idx="52">
                  <c:v>10.134831059998197</c:v>
                </c:pt>
                <c:pt idx="53">
                  <c:v>11.32716412588036</c:v>
                </c:pt>
                <c:pt idx="54">
                  <c:v>13.115663724703561</c:v>
                </c:pt>
                <c:pt idx="55">
                  <c:v>14.307996790585726</c:v>
                </c:pt>
                <c:pt idx="56">
                  <c:v>16.394579655879465</c:v>
                </c:pt>
                <c:pt idx="57">
                  <c:v>18.481162521173239</c:v>
                </c:pt>
                <c:pt idx="58">
                  <c:v>20.567745386466964</c:v>
                </c:pt>
                <c:pt idx="59">
                  <c:v>22.952411518231262</c:v>
                </c:pt>
                <c:pt idx="60">
                  <c:v>25.933244182936612</c:v>
                </c:pt>
                <c:pt idx="61">
                  <c:v>28.914076847641962</c:v>
                </c:pt>
                <c:pt idx="62">
                  <c:v>32.491076045288395</c:v>
                </c:pt>
                <c:pt idx="63">
                  <c:v>36.962325042346478</c:v>
                </c:pt>
                <c:pt idx="64">
                  <c:v>38.750824641169785</c:v>
                </c:pt>
                <c:pt idx="65">
                  <c:v>44.712489970580357</c:v>
                </c:pt>
                <c:pt idx="66">
                  <c:v>50.674155299990993</c:v>
                </c:pt>
                <c:pt idx="67">
                  <c:v>56.635820629401628</c:v>
                </c:pt>
                <c:pt idx="68">
                  <c:v>59.616653294107415</c:v>
                </c:pt>
                <c:pt idx="69">
                  <c:v>68.559151288223148</c:v>
                </c:pt>
                <c:pt idx="70">
                  <c:v>77.501649282339201</c:v>
                </c:pt>
                <c:pt idx="71">
                  <c:v>83.463314611749894</c:v>
                </c:pt>
                <c:pt idx="72">
                  <c:v>92.405812605866316</c:v>
                </c:pt>
                <c:pt idx="73">
                  <c:v>101.34831059998237</c:v>
                </c:pt>
                <c:pt idx="74">
                  <c:v>113.27164125880314</c:v>
                </c:pt>
                <c:pt idx="75">
                  <c:v>125.19497191762541</c:v>
                </c:pt>
                <c:pt idx="76">
                  <c:v>137.1183025764463</c:v>
                </c:pt>
                <c:pt idx="77">
                  <c:v>149.86732388339129</c:v>
                </c:pt>
                <c:pt idx="78">
                  <c:v>165.3438070785412</c:v>
                </c:pt>
                <c:pt idx="79">
                  <c:v>181.38664847998601</c:v>
                </c:pt>
                <c:pt idx="80">
                  <c:v>198.76490291521799</c:v>
                </c:pt>
                <c:pt idx="81">
                  <c:v>217.56203369885</c:v>
                </c:pt>
                <c:pt idx="82">
                  <c:v>237.87342747615247</c:v>
                </c:pt>
                <c:pt idx="83">
                  <c:v>259.78850922706567</c:v>
                </c:pt>
                <c:pt idx="84">
                  <c:v>283.42055059285002</c:v>
                </c:pt>
                <c:pt idx="85">
                  <c:v>308.81426406347498</c:v>
                </c:pt>
                <c:pt idx="86">
                  <c:v>336.14849959882366</c:v>
                </c:pt>
                <c:pt idx="87">
                  <c:v>365.47989301952276</c:v>
                </c:pt>
                <c:pt idx="88">
                  <c:v>396.89786930551941</c:v>
                </c:pt>
                <c:pt idx="89">
                  <c:v>430.55147009004105</c:v>
                </c:pt>
                <c:pt idx="90">
                  <c:v>466.53012035303732</c:v>
                </c:pt>
                <c:pt idx="91">
                  <c:v>504.92324507443965</c:v>
                </c:pt>
                <c:pt idx="92">
                  <c:v>545.87988588749056</c:v>
                </c:pt>
                <c:pt idx="93">
                  <c:v>589.45965944548618</c:v>
                </c:pt>
                <c:pt idx="94">
                  <c:v>635.78179905500542</c:v>
                </c:pt>
                <c:pt idx="95">
                  <c:v>684.99534634929034</c:v>
                </c:pt>
                <c:pt idx="96">
                  <c:v>737.13010965499006</c:v>
                </c:pt>
                <c:pt idx="97">
                  <c:v>792.33513060533141</c:v>
                </c:pt>
                <c:pt idx="98">
                  <c:v>850.69983418026163</c:v>
                </c:pt>
                <c:pt idx="99">
                  <c:v>912.25402870642756</c:v>
                </c:pt>
                <c:pt idx="100">
                  <c:v>977.1765641437114</c:v>
                </c:pt>
                <c:pt idx="101">
                  <c:v>1045.437632165462</c:v>
                </c:pt>
                <c:pt idx="102">
                  <c:v>1117.1862744049224</c:v>
                </c:pt>
                <c:pt idx="103">
                  <c:v>1192.4821075153745</c:v>
                </c:pt>
                <c:pt idx="104">
                  <c:v>1271.2953231701897</c:v>
                </c:pt>
                <c:pt idx="105">
                  <c:v>1353.7153463492907</c:v>
                </c:pt>
                <c:pt idx="106">
                  <c:v>1439.8017937059838</c:v>
                </c:pt>
                <c:pt idx="107">
                  <c:v>1529.4652402603174</c:v>
                </c:pt>
                <c:pt idx="108">
                  <c:v>1622.8249193188922</c:v>
                </c:pt>
                <c:pt idx="109">
                  <c:v>1719.7615975751116</c:v>
                </c:pt>
                <c:pt idx="110">
                  <c:v>1820.2752750289721</c:v>
                </c:pt>
                <c:pt idx="111">
                  <c:v>1924.3361433538385</c:v>
                </c:pt>
                <c:pt idx="112">
                  <c:v>2031.7653525898204</c:v>
                </c:pt>
                <c:pt idx="113">
                  <c:v>2142.9206026566826</c:v>
                </c:pt>
                <c:pt idx="114">
                  <c:v>2256.788410448426</c:v>
                </c:pt>
                <c:pt idx="115">
                  <c:v>2373.9351341713405</c:v>
                </c:pt>
                <c:pt idx="116">
                  <c:v>2494.3607738254459</c:v>
                </c:pt>
                <c:pt idx="117">
                  <c:v>2617.4691628777778</c:v>
                </c:pt>
                <c:pt idx="118">
                  <c:v>2742.6641347954082</c:v>
                </c:pt>
                <c:pt idx="119">
                  <c:v>2870.8399393777072</c:v>
                </c:pt>
                <c:pt idx="120">
                  <c:v>3001.1023268253771</c:v>
                </c:pt>
                <c:pt idx="121">
                  <c:v>3132.5570473388389</c:v>
                </c:pt>
                <c:pt idx="122">
                  <c:v>3266.3964339841332</c:v>
                </c:pt>
                <c:pt idx="123">
                  <c:v>3400.5339038958818</c:v>
                </c:pt>
                <c:pt idx="124">
                  <c:v>3536.4598734064271</c:v>
                </c:pt>
                <c:pt idx="125">
                  <c:v>3672.0877596505261</c:v>
                </c:pt>
                <c:pt idx="126">
                  <c:v>3808.3118124275652</c:v>
                </c:pt>
                <c:pt idx="127">
                  <c:v>3943.9396986716797</c:v>
                </c:pt>
                <c:pt idx="128">
                  <c:v>4078.9714183827909</c:v>
                </c:pt>
                <c:pt idx="129">
                  <c:v>4212.8108050281089</c:v>
                </c:pt>
                <c:pt idx="130">
                  <c:v>4344.563608808041</c:v>
                </c:pt>
                <c:pt idx="131">
                  <c:v>4474.5279129892488</c:v>
                </c:pt>
                <c:pt idx="132">
                  <c:v>4601.5113845056276</c:v>
                </c:pt>
                <c:pt idx="133">
                  <c:v>4725.2159400909159</c:v>
                </c:pt>
                <c:pt idx="134">
                  <c:v>4845.0454132120931</c:v>
                </c:pt>
                <c:pt idx="135">
                  <c:v>4960.9998038691429</c:v>
                </c:pt>
                <c:pt idx="136">
                  <c:v>5071.29061246323</c:v>
                </c:pt>
                <c:pt idx="137">
                  <c:v>5176.5140055273414</c:v>
                </c:pt>
                <c:pt idx="138">
                  <c:v>5275.4776499955178</c:v>
                </c:pt>
                <c:pt idx="139">
                  <c:v>5368.1815458678702</c:v>
                </c:pt>
                <c:pt idx="140">
                  <c:v>5453.1352768120169</c:v>
                </c:pt>
                <c:pt idx="141">
                  <c:v>5530.6369260942838</c:v>
                </c:pt>
                <c:pt idx="142">
                  <c:v>5599.4941606490302</c:v>
                </c:pt>
                <c:pt idx="143">
                  <c:v>5660.0050637425347</c:v>
                </c:pt>
                <c:pt idx="144">
                  <c:v>5710.6792190425431</c:v>
                </c:pt>
                <c:pt idx="145">
                  <c:v>5751.5166265489906</c:v>
                </c:pt>
                <c:pt idx="146">
                  <c:v>5781.9211197289706</c:v>
                </c:pt>
                <c:pt idx="147">
                  <c:v>5801.5946153160594</c:v>
                </c:pt>
                <c:pt idx="148">
                  <c:v>5809.6428635107031</c:v>
                </c:pt>
                <c:pt idx="149">
                  <c:v>5806.662030846066</c:v>
                </c:pt>
                <c:pt idx="150">
                  <c:v>5790.8636177231047</c:v>
                </c:pt>
                <c:pt idx="151">
                  <c:v>5763.4399572077618</c:v>
                </c:pt>
                <c:pt idx="152">
                  <c:v>5722.6025497013461</c:v>
                </c:pt>
                <c:pt idx="153">
                  <c:v>5669.5437282695775</c:v>
                </c:pt>
                <c:pt idx="154">
                  <c:v>5602.7730765802489</c:v>
                </c:pt>
                <c:pt idx="155">
                  <c:v>5523.1848444325633</c:v>
                </c:pt>
                <c:pt idx="156">
                  <c:v>5429.8847820272549</c:v>
                </c:pt>
                <c:pt idx="157">
                  <c:v>5323.7671391637814</c:v>
                </c:pt>
                <c:pt idx="158">
                  <c:v>5203.6395827761335</c:v>
                </c:pt>
                <c:pt idx="159">
                  <c:v>5070.3963626638033</c:v>
                </c:pt>
                <c:pt idx="160">
                  <c:v>4924.0374788267582</c:v>
                </c:pt>
                <c:pt idx="161">
                  <c:v>4764.861014531547</c:v>
                </c:pt>
                <c:pt idx="162">
                  <c:v>4592.5688865115899</c:v>
                </c:pt>
                <c:pt idx="163">
                  <c:v>4407.7572612997283</c:v>
                </c:pt>
                <c:pt idx="164">
                  <c:v>4211.022305429321</c:v>
                </c:pt>
                <c:pt idx="165">
                  <c:v>4002.6621021663404</c:v>
                </c:pt>
                <c:pt idx="166">
                  <c:v>3782.6766515110749</c:v>
                </c:pt>
                <c:pt idx="167">
                  <c:v>3551.9602032629186</c:v>
                </c:pt>
                <c:pt idx="168">
                  <c:v>3311.1089239547164</c:v>
                </c:pt>
                <c:pt idx="169">
                  <c:v>3061.0170633859575</c:v>
                </c:pt>
                <c:pt idx="170">
                  <c:v>2801.3865382900285</c:v>
                </c:pt>
                <c:pt idx="171">
                  <c:v>2533.7077649995836</c:v>
                </c:pt>
                <c:pt idx="172">
                  <c:v>2258.5769100472744</c:v>
                </c:pt>
                <c:pt idx="173">
                  <c:v>1976.8882232325923</c:v>
                </c:pt>
                <c:pt idx="174">
                  <c:v>1688.9397878220223</c:v>
                </c:pt>
                <c:pt idx="175">
                  <c:v>1395.0296870821148</c:v>
                </c:pt>
                <c:pt idx="176">
                  <c:v>1099.9272532763271</c:v>
                </c:pt>
                <c:pt idx="177">
                  <c:v>798.86315414101</c:v>
                </c:pt>
                <c:pt idx="178">
                  <c:v>494.81822234108819</c:v>
                </c:pt>
                <c:pt idx="179">
                  <c:v>193.75412320583507</c:v>
                </c:pt>
                <c:pt idx="180">
                  <c:v>-113.2716412588195</c:v>
                </c:pt>
                <c:pt idx="181">
                  <c:v>-420.29740572341012</c:v>
                </c:pt>
                <c:pt idx="182">
                  <c:v>-718.38067219399454</c:v>
                </c:pt>
                <c:pt idx="183">
                  <c:v>-1022.4256039939803</c:v>
                </c:pt>
                <c:pt idx="184">
                  <c:v>-1321.4031202638948</c:v>
                </c:pt>
                <c:pt idx="185">
                  <c:v>-1614.4189712044081</c:v>
                </c:pt>
                <c:pt idx="186">
                  <c:v>-1903.5597396808585</c:v>
                </c:pt>
                <c:pt idx="187">
                  <c:v>-2186.7388428278432</c:v>
                </c:pt>
                <c:pt idx="188">
                  <c:v>-2463.9562806454264</c:v>
                </c:pt>
                <c:pt idx="189">
                  <c:v>-2733.423553534788</c:v>
                </c:pt>
                <c:pt idx="190">
                  <c:v>-2995.1406614959915</c:v>
                </c:pt>
                <c:pt idx="191">
                  <c:v>-3247.9152714629331</c:v>
                </c:pt>
                <c:pt idx="192">
                  <c:v>-3491.1512169029279</c:v>
                </c:pt>
                <c:pt idx="193">
                  <c:v>-3724.5504145493305</c:v>
                </c:pt>
                <c:pt idx="194">
                  <c:v>-3947.2186146028425</c:v>
                </c:pt>
                <c:pt idx="195">
                  <c:v>-4158.5596505304284</c:v>
                </c:pt>
                <c:pt idx="196">
                  <c:v>-4358.5735223321826</c:v>
                </c:pt>
                <c:pt idx="197">
                  <c:v>-4546.3659802086158</c:v>
                </c:pt>
                <c:pt idx="198">
                  <c:v>-4721.6389408932746</c:v>
                </c:pt>
                <c:pt idx="199">
                  <c:v>-4884.3924043862226</c:v>
                </c:pt>
                <c:pt idx="200">
                  <c:v>-5034.3282874209408</c:v>
                </c:pt>
                <c:pt idx="201">
                  <c:v>-5170.5523401978444</c:v>
                </c:pt>
                <c:pt idx="202">
                  <c:v>-5294.2568957831963</c:v>
                </c:pt>
                <c:pt idx="203">
                  <c:v>-5403.951537844343</c:v>
                </c:pt>
                <c:pt idx="204">
                  <c:v>-5500.5305161808383</c:v>
                </c:pt>
                <c:pt idx="205">
                  <c:v>-5583.695747526036</c:v>
                </c:pt>
                <c:pt idx="206">
                  <c:v>-5653.447231880129</c:v>
                </c:pt>
                <c:pt idx="207">
                  <c:v>-5710.3811357761206</c:v>
                </c:pt>
                <c:pt idx="208">
                  <c:v>-5753.90129268072</c:v>
                </c:pt>
                <c:pt idx="209">
                  <c:v>-5785.2000356601575</c:v>
                </c:pt>
                <c:pt idx="210">
                  <c:v>-5803.6811981813653</c:v>
                </c:pt>
                <c:pt idx="211">
                  <c:v>-5810.2390300437073</c:v>
                </c:pt>
                <c:pt idx="212">
                  <c:v>-5804.5754479806637</c:v>
                </c:pt>
                <c:pt idx="213">
                  <c:v>-5788.1808683248901</c:v>
                </c:pt>
                <c:pt idx="214">
                  <c:v>-5760.4591245431247</c:v>
                </c:pt>
                <c:pt idx="215">
                  <c:v>-5722.0063831683738</c:v>
                </c:pt>
                <c:pt idx="216">
                  <c:v>-5673.7168940001902</c:v>
                </c:pt>
                <c:pt idx="217">
                  <c:v>-5615.8887403049002</c:v>
                </c:pt>
                <c:pt idx="218">
                  <c:v>-5549.1180886154916</c:v>
                </c:pt>
                <c:pt idx="219">
                  <c:v>-5474.0011054649058</c:v>
                </c:pt>
                <c:pt idx="220">
                  <c:v>-5390.5377908531891</c:v>
                </c:pt>
                <c:pt idx="221">
                  <c:v>-5299.9204778461435</c:v>
                </c:pt>
                <c:pt idx="222">
                  <c:v>-5202.4472497102697</c:v>
                </c:pt>
                <c:pt idx="223">
                  <c:v>-5099.0123562449307</c:v>
                </c:pt>
                <c:pt idx="224">
                  <c:v>-4989.6157974503176</c:v>
                </c:pt>
                <c:pt idx="225">
                  <c:v>-4875.4499063920885</c:v>
                </c:pt>
                <c:pt idx="226">
                  <c:v>-4756.2165998038836</c:v>
                </c:pt>
                <c:pt idx="227">
                  <c:v>-4633.704377284459</c:v>
                </c:pt>
                <c:pt idx="228">
                  <c:v>-4507.3170723009571</c:v>
                </c:pt>
                <c:pt idx="229">
                  <c:v>-4378.2470179192396</c:v>
                </c:pt>
                <c:pt idx="230">
                  <c:v>-4246.494214139243</c:v>
                </c:pt>
                <c:pt idx="231">
                  <c:v>-4113.5490772934154</c:v>
                </c:pt>
                <c:pt idx="232">
                  <c:v>-3978.8154408487344</c:v>
                </c:pt>
                <c:pt idx="233">
                  <c:v>-3843.1875546046035</c:v>
                </c:pt>
                <c:pt idx="234">
                  <c:v>-3706.9635018275644</c:v>
                </c:pt>
                <c:pt idx="235">
                  <c:v>-3571.3356155835136</c:v>
                </c:pt>
                <c:pt idx="236">
                  <c:v>-3435.4096460729284</c:v>
                </c:pt>
                <c:pt idx="237">
                  <c:v>-3300.6760096282155</c:v>
                </c:pt>
                <c:pt idx="238">
                  <c:v>-3166.8366229829612</c:v>
                </c:pt>
                <c:pt idx="239">
                  <c:v>-3034.4876526700809</c:v>
                </c:pt>
                <c:pt idx="240">
                  <c:v>-2903.9271819559572</c:v>
                </c:pt>
                <c:pt idx="241">
                  <c:v>-2775.4532941071643</c:v>
                </c:pt>
                <c:pt idx="242">
                  <c:v>-2649.3640723901153</c:v>
                </c:pt>
                <c:pt idx="243">
                  <c:v>-2525.6595168048593</c:v>
                </c:pt>
                <c:pt idx="244">
                  <c:v>-2404.6377106177979</c:v>
                </c:pt>
                <c:pt idx="245">
                  <c:v>-2286.5967370954813</c:v>
                </c:pt>
                <c:pt idx="246">
                  <c:v>-2171.8346795043235</c:v>
                </c:pt>
                <c:pt idx="247">
                  <c:v>-2059.9640295979334</c:v>
                </c:pt>
                <c:pt idx="248">
                  <c:v>-1951.61076223589</c:v>
                </c:pt>
                <c:pt idx="249">
                  <c:v>-1846.6258357849706</c:v>
                </c:pt>
                <c:pt idx="250">
                  <c:v>-1745.2179085316918</c:v>
                </c:pt>
                <c:pt idx="251">
                  <c:v>-1647.3571721494152</c:v>
                </c:pt>
                <c:pt idx="252">
                  <c:v>-1553.1032432914342</c:v>
                </c:pt>
                <c:pt idx="253">
                  <c:v>-1462.4561219577413</c:v>
                </c:pt>
                <c:pt idx="254">
                  <c:v>-1375.4456164749931</c:v>
                </c:pt>
                <c:pt idx="255">
                  <c:v>-1292.1015351698347</c:v>
                </c:pt>
                <c:pt idx="256">
                  <c:v>-1212.3642613889624</c:v>
                </c:pt>
                <c:pt idx="257">
                  <c:v>-1136.1741784790941</c:v>
                </c:pt>
                <c:pt idx="258">
                  <c:v>-1063.5312864402213</c:v>
                </c:pt>
                <c:pt idx="259">
                  <c:v>-994.37596861906047</c:v>
                </c:pt>
                <c:pt idx="260">
                  <c:v>-928.5889917090135</c:v>
                </c:pt>
                <c:pt idx="261">
                  <c:v>-866.17035571008239</c:v>
                </c:pt>
                <c:pt idx="262">
                  <c:v>-807.000827315685</c:v>
                </c:pt>
                <c:pt idx="263">
                  <c:v>-751.02078987251639</c:v>
                </c:pt>
                <c:pt idx="264">
                  <c:v>-698.08120174734461</c:v>
                </c:pt>
                <c:pt idx="265">
                  <c:v>-648.12244628688848</c:v>
                </c:pt>
                <c:pt idx="266">
                  <c:v>-601.08490683783305</c:v>
                </c:pt>
                <c:pt idx="267">
                  <c:v>-549.12899349202041</c:v>
                </c:pt>
                <c:pt idx="268">
                  <c:v>-536.54987964696829</c:v>
                </c:pt>
                <c:pt idx="269">
                  <c:v>-476.93322635285483</c:v>
                </c:pt>
                <c:pt idx="270">
                  <c:v>-417.31657305874938</c:v>
                </c:pt>
                <c:pt idx="271">
                  <c:v>-417.31657305874938</c:v>
                </c:pt>
                <c:pt idx="272">
                  <c:v>-357.69991976464286</c:v>
                </c:pt>
                <c:pt idx="273">
                  <c:v>-357.69991976464439</c:v>
                </c:pt>
                <c:pt idx="274">
                  <c:v>-298.08326647053639</c:v>
                </c:pt>
                <c:pt idx="275">
                  <c:v>-304.04493179994637</c:v>
                </c:pt>
                <c:pt idx="276">
                  <c:v>-265.29410715877646</c:v>
                </c:pt>
                <c:pt idx="277">
                  <c:v>-244.42827850583936</c:v>
                </c:pt>
                <c:pt idx="278">
                  <c:v>-223.56244985290206</c:v>
                </c:pt>
                <c:pt idx="279">
                  <c:v>-202.69662119996423</c:v>
                </c:pt>
                <c:pt idx="280">
                  <c:v>-184.81162521173215</c:v>
                </c:pt>
                <c:pt idx="281">
                  <c:v>-169.90746188820552</c:v>
                </c:pt>
                <c:pt idx="282">
                  <c:v>-155.0032985646784</c:v>
                </c:pt>
                <c:pt idx="283">
                  <c:v>-140.09913524115177</c:v>
                </c:pt>
                <c:pt idx="284">
                  <c:v>-128.17580458233064</c:v>
                </c:pt>
                <c:pt idx="285">
                  <c:v>-113.27164125880326</c:v>
                </c:pt>
                <c:pt idx="286">
                  <c:v>-107.30997592939332</c:v>
                </c:pt>
                <c:pt idx="287">
                  <c:v>-95.386645270571293</c:v>
                </c:pt>
                <c:pt idx="288">
                  <c:v>-83.463314611749894</c:v>
                </c:pt>
                <c:pt idx="289">
                  <c:v>-77.501649282339571</c:v>
                </c:pt>
                <c:pt idx="290">
                  <c:v>-71.539983952928253</c:v>
                </c:pt>
                <c:pt idx="291">
                  <c:v>-62.597485958812641</c:v>
                </c:pt>
                <c:pt idx="292">
                  <c:v>-56.635820629401941</c:v>
                </c:pt>
                <c:pt idx="293">
                  <c:v>-53.654987964696467</c:v>
                </c:pt>
                <c:pt idx="294">
                  <c:v>-44.712489970580421</c:v>
                </c:pt>
                <c:pt idx="295">
                  <c:v>-41.731657305874883</c:v>
                </c:pt>
                <c:pt idx="296">
                  <c:v>-36.962325042346414</c:v>
                </c:pt>
                <c:pt idx="297">
                  <c:v>-33.385325844700013</c:v>
                </c:pt>
                <c:pt idx="298">
                  <c:v>-29.808326647053615</c:v>
                </c:pt>
                <c:pt idx="299">
                  <c:v>-26.529410715877695</c:v>
                </c:pt>
                <c:pt idx="300">
                  <c:v>-23.846661317642823</c:v>
                </c:pt>
                <c:pt idx="301">
                  <c:v>-21.163911919408047</c:v>
                </c:pt>
                <c:pt idx="302">
                  <c:v>-19.077329054114259</c:v>
                </c:pt>
                <c:pt idx="303">
                  <c:v>-16.692662922350053</c:v>
                </c:pt>
                <c:pt idx="304">
                  <c:v>-14.904163323526792</c:v>
                </c:pt>
                <c:pt idx="305">
                  <c:v>-13.413746991174117</c:v>
                </c:pt>
                <c:pt idx="306">
                  <c:v>-98.069394409175743</c:v>
                </c:pt>
                <c:pt idx="307">
                  <c:v>6.8261068021752733E-8</c:v>
                </c:pt>
                <c:pt idx="308">
                  <c:v>8.9424979941160885E-8</c:v>
                </c:pt>
                <c:pt idx="309">
                  <c:v>1.1029080859409805E-7</c:v>
                </c:pt>
                <c:pt idx="310">
                  <c:v>1.371183025764464E-7</c:v>
                </c:pt>
                <c:pt idx="311">
                  <c:v>1.7586912721761603E-7</c:v>
                </c:pt>
                <c:pt idx="312">
                  <c:v>2.1760078452349119E-7</c:v>
                </c:pt>
                <c:pt idx="313">
                  <c:v>2.772174378175983E-7</c:v>
                </c:pt>
                <c:pt idx="314">
                  <c:v>3.4279575644111648E-7</c:v>
                </c:pt>
                <c:pt idx="315">
                  <c:v>4.3222073638227662E-7</c:v>
                </c:pt>
                <c:pt idx="316">
                  <c:v>5.395307123116698E-7</c:v>
                </c:pt>
                <c:pt idx="317">
                  <c:v>6.5876401889988417E-7</c:v>
                </c:pt>
                <c:pt idx="318">
                  <c:v>8.6444147276455557E-7</c:v>
                </c:pt>
                <c:pt idx="319">
                  <c:v>1.0432914326468749E-6</c:v>
                </c:pt>
                <c:pt idx="320">
                  <c:v>1.3115663724703568E-6</c:v>
                </c:pt>
                <c:pt idx="321">
                  <c:v>1.6096496389408911E-6</c:v>
                </c:pt>
                <c:pt idx="322">
                  <c:v>2.0269662119996426E-6</c:v>
                </c:pt>
                <c:pt idx="323">
                  <c:v>2.5038994383525031E-6</c:v>
                </c:pt>
                <c:pt idx="324">
                  <c:v>3.1298742979406243E-6</c:v>
                </c:pt>
                <c:pt idx="325">
                  <c:v>3.8452741374699126E-6</c:v>
                </c:pt>
                <c:pt idx="326">
                  <c:v>4.7693322635285698E-6</c:v>
                </c:pt>
                <c:pt idx="327">
                  <c:v>5.9914736560577722E-6</c:v>
                </c:pt>
                <c:pt idx="328">
                  <c:v>7.1539983952928471E-6</c:v>
                </c:pt>
                <c:pt idx="329">
                  <c:v>8.9424979941160796E-6</c:v>
                </c:pt>
                <c:pt idx="330">
                  <c:v>1.132716412588036E-5</c:v>
                </c:pt>
                <c:pt idx="331">
                  <c:v>1.3413746991174119E-5</c:v>
                </c:pt>
                <c:pt idx="332">
                  <c:v>1.699074618882055E-5</c:v>
                </c:pt>
                <c:pt idx="333">
                  <c:v>2.0567745386466947E-5</c:v>
                </c:pt>
                <c:pt idx="334">
                  <c:v>2.5337077649995525E-5</c:v>
                </c:pt>
                <c:pt idx="335">
                  <c:v>3.1000659712935771E-5</c:v>
                </c:pt>
                <c:pt idx="336">
                  <c:v>3.8154658108228558E-5</c:v>
                </c:pt>
                <c:pt idx="337">
                  <c:v>4.6500989569403564E-5</c:v>
                </c:pt>
                <c:pt idx="338">
                  <c:v>5.7231987162342871E-5</c:v>
                </c:pt>
                <c:pt idx="339">
                  <c:v>6.8559151288223152E-5</c:v>
                </c:pt>
                <c:pt idx="340">
                  <c:v>8.6444147276455328E-5</c:v>
                </c:pt>
                <c:pt idx="341">
                  <c:v>1.013483105999824E-4</c:v>
                </c:pt>
                <c:pt idx="342">
                  <c:v>1.2817580458233019E-4</c:v>
                </c:pt>
                <c:pt idx="343">
                  <c:v>1.5202246589997336E-4</c:v>
                </c:pt>
                <c:pt idx="344">
                  <c:v>1.8779245787643736E-4</c:v>
                </c:pt>
                <c:pt idx="345">
                  <c:v>2.2356244985290198E-4</c:v>
                </c:pt>
                <c:pt idx="346">
                  <c:v>2.7423660515289304E-4</c:v>
                </c:pt>
                <c:pt idx="347">
                  <c:v>3.3087242578229474E-4</c:v>
                </c:pt>
                <c:pt idx="348">
                  <c:v>4.0241240973522328E-4</c:v>
                </c:pt>
                <c:pt idx="349">
                  <c:v>4.8587572434697371E-4</c:v>
                </c:pt>
                <c:pt idx="350">
                  <c:v>5.9020486761166024E-4</c:v>
                </c:pt>
                <c:pt idx="351">
                  <c:v>7.153998395292865E-4</c:v>
                </c:pt>
                <c:pt idx="352">
                  <c:v>8.3463314611750209E-4</c:v>
                </c:pt>
                <c:pt idx="353">
                  <c:v>1.0134831059998202E-3</c:v>
                </c:pt>
                <c:pt idx="354">
                  <c:v>1.2519497191762511E-3</c:v>
                </c:pt>
                <c:pt idx="355">
                  <c:v>1.4606080057056234E-3</c:v>
                </c:pt>
                <c:pt idx="356">
                  <c:v>1.7884995988232167E-3</c:v>
                </c:pt>
                <c:pt idx="357">
                  <c:v>2.1163911919407996E-3</c:v>
                </c:pt>
                <c:pt idx="358">
                  <c:v>2.5635160916466127E-3</c:v>
                </c:pt>
                <c:pt idx="359">
                  <c:v>3.0404493179994651E-3</c:v>
                </c:pt>
                <c:pt idx="360">
                  <c:v>5.0342951670579384E-5</c:v>
                </c:pt>
              </c:numCache>
            </c:numRef>
          </c:yVal>
          <c:smooth val="1"/>
          <c:extLst>
            <c:ext xmlns:c16="http://schemas.microsoft.com/office/drawing/2014/chart" uri="{C3380CC4-5D6E-409C-BE32-E72D297353CC}">
              <c16:uniqueId val="{00000002-2BB1-42B2-B126-9B9824660EE0}"/>
            </c:ext>
          </c:extLst>
        </c:ser>
        <c:ser>
          <c:idx val="3"/>
          <c:order val="3"/>
          <c:tx>
            <c:v>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(Exh)'!$H$3:$H$363</c:f>
              <c:numCache>
                <c:formatCode>0.00E+00</c:formatCode>
                <c:ptCount val="361"/>
                <c:pt idx="0">
                  <c:v>5.8026875872930987E-3</c:v>
                </c:pt>
                <c:pt idx="1">
                  <c:v>6.9155317821164271E-3</c:v>
                </c:pt>
                <c:pt idx="2">
                  <c:v>8.3463314611749891E-3</c:v>
                </c:pt>
                <c:pt idx="3">
                  <c:v>9.5386645270571571E-3</c:v>
                </c:pt>
                <c:pt idx="4">
                  <c:v>1.1923330658821441E-2</c:v>
                </c:pt>
                <c:pt idx="5">
                  <c:v>1.35131080799976E-2</c:v>
                </c:pt>
                <c:pt idx="6">
                  <c:v>1.6692662922350009E-2</c:v>
                </c:pt>
                <c:pt idx="7">
                  <c:v>1.9474773409408324E-2</c:v>
                </c:pt>
                <c:pt idx="8">
                  <c:v>2.2654328251760784E-2</c:v>
                </c:pt>
                <c:pt idx="9">
                  <c:v>2.7423660515289272E-2</c:v>
                </c:pt>
                <c:pt idx="10">
                  <c:v>3.2192992778817903E-2</c:v>
                </c:pt>
                <c:pt idx="11">
                  <c:v>3.7757213752934511E-2</c:v>
                </c:pt>
                <c:pt idx="12">
                  <c:v>4.4513767792933305E-2</c:v>
                </c:pt>
                <c:pt idx="13">
                  <c:v>5.2860099254108339E-2</c:v>
                </c:pt>
                <c:pt idx="14">
                  <c:v>6.2796208136459544E-2</c:v>
                </c:pt>
                <c:pt idx="15">
                  <c:v>7.1539983952928543E-2</c:v>
                </c:pt>
                <c:pt idx="16">
                  <c:v>8.3463314611750314E-2</c:v>
                </c:pt>
                <c:pt idx="17">
                  <c:v>0.10333553237645234</c:v>
                </c:pt>
                <c:pt idx="18">
                  <c:v>0.11525886303527377</c:v>
                </c:pt>
                <c:pt idx="19">
                  <c:v>0.13910552435291659</c:v>
                </c:pt>
                <c:pt idx="20">
                  <c:v>0.15897774211761886</c:v>
                </c:pt>
                <c:pt idx="21">
                  <c:v>0.1867988469882024</c:v>
                </c:pt>
                <c:pt idx="22">
                  <c:v>0.21859439541172659</c:v>
                </c:pt>
                <c:pt idx="23">
                  <c:v>0.25436438738819028</c:v>
                </c:pt>
                <c:pt idx="24">
                  <c:v>0.29410882291759577</c:v>
                </c:pt>
                <c:pt idx="25">
                  <c:v>0.3457765891058211</c:v>
                </c:pt>
                <c:pt idx="26">
                  <c:v>0.4014187988469885</c:v>
                </c:pt>
                <c:pt idx="27">
                  <c:v>0.46103545214109509</c:v>
                </c:pt>
                <c:pt idx="28">
                  <c:v>0.54052432319990507</c:v>
                </c:pt>
                <c:pt idx="29">
                  <c:v>0.63591096847047612</c:v>
                </c:pt>
                <c:pt idx="30">
                  <c:v>0.7153998395292851</c:v>
                </c:pt>
                <c:pt idx="31">
                  <c:v>0.83463314611750028</c:v>
                </c:pt>
                <c:pt idx="32">
                  <c:v>0.95386645270571602</c:v>
                </c:pt>
                <c:pt idx="33">
                  <c:v>1.1128441948233354</c:v>
                </c:pt>
                <c:pt idx="34">
                  <c:v>1.2718219369409469</c:v>
                </c:pt>
                <c:pt idx="35">
                  <c:v>1.4705441145879796</c:v>
                </c:pt>
                <c:pt idx="36">
                  <c:v>1.6692662922350006</c:v>
                </c:pt>
                <c:pt idx="37">
                  <c:v>1.9474773409408324</c:v>
                </c:pt>
                <c:pt idx="38">
                  <c:v>2.2256883896466735</c:v>
                </c:pt>
                <c:pt idx="39">
                  <c:v>2.5436438738819045</c:v>
                </c:pt>
                <c:pt idx="40">
                  <c:v>2.901343793646546</c:v>
                </c:pt>
                <c:pt idx="41">
                  <c:v>3.2987881489405928</c:v>
                </c:pt>
                <c:pt idx="42">
                  <c:v>3.8154658108228592</c:v>
                </c:pt>
                <c:pt idx="43">
                  <c:v>4.3321434727051198</c:v>
                </c:pt>
                <c:pt idx="44">
                  <c:v>4.9283100056461917</c:v>
                </c:pt>
                <c:pt idx="45">
                  <c:v>5.6834542807048853</c:v>
                </c:pt>
                <c:pt idx="46">
                  <c:v>6.3591096847047632</c:v>
                </c:pt>
                <c:pt idx="47">
                  <c:v>7.153998395292863</c:v>
                </c:pt>
                <c:pt idx="48">
                  <c:v>8.3463314611750068</c:v>
                </c:pt>
                <c:pt idx="49">
                  <c:v>9.141220171763095</c:v>
                </c:pt>
                <c:pt idx="50">
                  <c:v>10.730997592939294</c:v>
                </c:pt>
                <c:pt idx="51">
                  <c:v>11.923330658821449</c:v>
                </c:pt>
                <c:pt idx="52">
                  <c:v>13.513108079997595</c:v>
                </c:pt>
                <c:pt idx="53">
                  <c:v>15.102885501173814</c:v>
                </c:pt>
                <c:pt idx="54">
                  <c:v>17.487551632938082</c:v>
                </c:pt>
                <c:pt idx="55">
                  <c:v>19.077329054114301</c:v>
                </c:pt>
                <c:pt idx="56">
                  <c:v>21.859439541172623</c:v>
                </c:pt>
                <c:pt idx="57">
                  <c:v>24.641550028230984</c:v>
                </c:pt>
                <c:pt idx="58">
                  <c:v>27.423660515289285</c:v>
                </c:pt>
                <c:pt idx="59">
                  <c:v>30.603215357641684</c:v>
                </c:pt>
                <c:pt idx="60">
                  <c:v>34.577658910582151</c:v>
                </c:pt>
                <c:pt idx="61">
                  <c:v>38.552102463522615</c:v>
                </c:pt>
                <c:pt idx="62">
                  <c:v>43.321434727051191</c:v>
                </c:pt>
                <c:pt idx="63">
                  <c:v>49.283100056461969</c:v>
                </c:pt>
                <c:pt idx="64">
                  <c:v>51.667766188226381</c:v>
                </c:pt>
                <c:pt idx="65">
                  <c:v>59.616653294107145</c:v>
                </c:pt>
                <c:pt idx="66">
                  <c:v>67.565540399987995</c:v>
                </c:pt>
                <c:pt idx="67">
                  <c:v>75.514427505868838</c:v>
                </c:pt>
                <c:pt idx="68">
                  <c:v>79.488871058809892</c:v>
                </c:pt>
                <c:pt idx="69">
                  <c:v>91.412201717630865</c:v>
                </c:pt>
                <c:pt idx="70">
                  <c:v>103.33553237645226</c:v>
                </c:pt>
                <c:pt idx="71">
                  <c:v>111.28441948233319</c:v>
                </c:pt>
                <c:pt idx="72">
                  <c:v>123.20775014115509</c:v>
                </c:pt>
                <c:pt idx="73">
                  <c:v>135.1310807999765</c:v>
                </c:pt>
                <c:pt idx="74">
                  <c:v>151.02885501173751</c:v>
                </c:pt>
                <c:pt idx="75">
                  <c:v>166.92662922350056</c:v>
                </c:pt>
                <c:pt idx="76">
                  <c:v>182.82440343526173</c:v>
                </c:pt>
                <c:pt idx="77">
                  <c:v>199.82309851118839</c:v>
                </c:pt>
                <c:pt idx="78">
                  <c:v>220.45840943805496</c:v>
                </c:pt>
                <c:pt idx="79">
                  <c:v>241.84886463998134</c:v>
                </c:pt>
                <c:pt idx="80">
                  <c:v>265.01987055362395</c:v>
                </c:pt>
                <c:pt idx="81">
                  <c:v>290.08271159846663</c:v>
                </c:pt>
                <c:pt idx="82">
                  <c:v>317.1645699682033</c:v>
                </c:pt>
                <c:pt idx="83">
                  <c:v>346.38467896942092</c:v>
                </c:pt>
                <c:pt idx="84">
                  <c:v>377.89406745713336</c:v>
                </c:pt>
                <c:pt idx="85">
                  <c:v>411.75235208463334</c:v>
                </c:pt>
                <c:pt idx="86">
                  <c:v>448.19799946509818</c:v>
                </c:pt>
                <c:pt idx="87">
                  <c:v>487.30652402603039</c:v>
                </c:pt>
                <c:pt idx="88">
                  <c:v>529.19715907402588</c:v>
                </c:pt>
                <c:pt idx="89">
                  <c:v>574.06862678672144</c:v>
                </c:pt>
                <c:pt idx="90">
                  <c:v>622.04016047071639</c:v>
                </c:pt>
                <c:pt idx="91">
                  <c:v>673.23099343258616</c:v>
                </c:pt>
                <c:pt idx="92">
                  <c:v>727.83984784998745</c:v>
                </c:pt>
                <c:pt idx="93">
                  <c:v>785.94621259398161</c:v>
                </c:pt>
                <c:pt idx="94">
                  <c:v>847.70906540667386</c:v>
                </c:pt>
                <c:pt idx="95">
                  <c:v>913.32712846572053</c:v>
                </c:pt>
                <c:pt idx="96">
                  <c:v>982.84014620665334</c:v>
                </c:pt>
                <c:pt idx="97">
                  <c:v>1056.4468408071086</c:v>
                </c:pt>
                <c:pt idx="98">
                  <c:v>1134.2664455736822</c:v>
                </c:pt>
                <c:pt idx="99">
                  <c:v>1216.3387049419034</c:v>
                </c:pt>
                <c:pt idx="100">
                  <c:v>1302.9020855249485</c:v>
                </c:pt>
                <c:pt idx="101">
                  <c:v>1393.9168428872827</c:v>
                </c:pt>
                <c:pt idx="102">
                  <c:v>1489.5816992065631</c:v>
                </c:pt>
                <c:pt idx="103">
                  <c:v>1589.9761433538329</c:v>
                </c:pt>
                <c:pt idx="104">
                  <c:v>1695.0604308935863</c:v>
                </c:pt>
                <c:pt idx="105">
                  <c:v>1804.9537951323878</c:v>
                </c:pt>
                <c:pt idx="106">
                  <c:v>1919.7357249413117</c:v>
                </c:pt>
                <c:pt idx="107">
                  <c:v>2039.2869870137567</c:v>
                </c:pt>
                <c:pt idx="108">
                  <c:v>2163.7665590918564</c:v>
                </c:pt>
                <c:pt idx="109">
                  <c:v>2293.0154634334822</c:v>
                </c:pt>
                <c:pt idx="110">
                  <c:v>2427.0337000386294</c:v>
                </c:pt>
                <c:pt idx="111">
                  <c:v>2565.7815244717845</c:v>
                </c:pt>
                <c:pt idx="112">
                  <c:v>2709.0204701197608</c:v>
                </c:pt>
                <c:pt idx="113">
                  <c:v>2857.2274702089098</c:v>
                </c:pt>
                <c:pt idx="114">
                  <c:v>3009.051213931235</c:v>
                </c:pt>
                <c:pt idx="115">
                  <c:v>3165.2468455617873</c:v>
                </c:pt>
                <c:pt idx="116">
                  <c:v>3325.8143651005944</c:v>
                </c:pt>
                <c:pt idx="117">
                  <c:v>3489.9588838370369</c:v>
                </c:pt>
                <c:pt idx="118">
                  <c:v>3656.8855130605443</c:v>
                </c:pt>
                <c:pt idx="119">
                  <c:v>3827.7865858369432</c:v>
                </c:pt>
                <c:pt idx="120">
                  <c:v>4001.4697691005026</c:v>
                </c:pt>
                <c:pt idx="121">
                  <c:v>4176.7427297851182</c:v>
                </c:pt>
                <c:pt idx="122">
                  <c:v>4355.1952453121776</c:v>
                </c:pt>
                <c:pt idx="123">
                  <c:v>4534.0452051945094</c:v>
                </c:pt>
                <c:pt idx="124">
                  <c:v>4715.2798312085697</c:v>
                </c:pt>
                <c:pt idx="125">
                  <c:v>4896.1170128673675</c:v>
                </c:pt>
                <c:pt idx="126">
                  <c:v>5077.749083236753</c:v>
                </c:pt>
                <c:pt idx="127">
                  <c:v>5258.5862648955735</c:v>
                </c:pt>
                <c:pt idx="128">
                  <c:v>5438.628557843721</c:v>
                </c:pt>
                <c:pt idx="129">
                  <c:v>5617.0810733708122</c:v>
                </c:pt>
                <c:pt idx="130">
                  <c:v>5792.7514784107216</c:v>
                </c:pt>
                <c:pt idx="131">
                  <c:v>5966.037217318998</c:v>
                </c:pt>
                <c:pt idx="132">
                  <c:v>6135.3485126741707</c:v>
                </c:pt>
                <c:pt idx="133">
                  <c:v>6300.2879201212208</c:v>
                </c:pt>
                <c:pt idx="134">
                  <c:v>6460.0605509494571</c:v>
                </c:pt>
                <c:pt idx="135">
                  <c:v>6614.6664051588577</c:v>
                </c:pt>
                <c:pt idx="136">
                  <c:v>6761.7208166176397</c:v>
                </c:pt>
                <c:pt idx="137">
                  <c:v>6902.0186740364552</c:v>
                </c:pt>
                <c:pt idx="138">
                  <c:v>7033.9701999940235</c:v>
                </c:pt>
                <c:pt idx="139">
                  <c:v>7157.5753944904936</c:v>
                </c:pt>
                <c:pt idx="140">
                  <c:v>7270.8470357493552</c:v>
                </c:pt>
                <c:pt idx="141">
                  <c:v>7374.1825681257114</c:v>
                </c:pt>
                <c:pt idx="142">
                  <c:v>7465.9922141987063</c:v>
                </c:pt>
                <c:pt idx="143">
                  <c:v>7546.6734183233793</c:v>
                </c:pt>
                <c:pt idx="144">
                  <c:v>7614.2389587233911</c:v>
                </c:pt>
                <c:pt idx="145">
                  <c:v>7668.6888353986542</c:v>
                </c:pt>
                <c:pt idx="146">
                  <c:v>7709.2281596386274</c:v>
                </c:pt>
                <c:pt idx="147">
                  <c:v>7735.4594870880792</c:v>
                </c:pt>
                <c:pt idx="148">
                  <c:v>7746.1904846809375</c:v>
                </c:pt>
                <c:pt idx="149">
                  <c:v>7742.2160411280884</c:v>
                </c:pt>
                <c:pt idx="150">
                  <c:v>7721.1514902974723</c:v>
                </c:pt>
                <c:pt idx="151">
                  <c:v>7684.5866096103491</c:v>
                </c:pt>
                <c:pt idx="152">
                  <c:v>7630.1367329351278</c:v>
                </c:pt>
                <c:pt idx="153">
                  <c:v>7559.3916376927691</c:v>
                </c:pt>
                <c:pt idx="154">
                  <c:v>7470.364102106998</c:v>
                </c:pt>
                <c:pt idx="155">
                  <c:v>7364.246459243418</c:v>
                </c:pt>
                <c:pt idx="156">
                  <c:v>7239.8463760363402</c:v>
                </c:pt>
                <c:pt idx="157">
                  <c:v>7098.3561855517082</c:v>
                </c:pt>
                <c:pt idx="158">
                  <c:v>6938.1861103681786</c:v>
                </c:pt>
                <c:pt idx="159">
                  <c:v>6760.5284835517377</c:v>
                </c:pt>
                <c:pt idx="160">
                  <c:v>6565.3833051023439</c:v>
                </c:pt>
                <c:pt idx="161">
                  <c:v>6353.148019375396</c:v>
                </c:pt>
                <c:pt idx="162">
                  <c:v>6123.4251820154523</c:v>
                </c:pt>
                <c:pt idx="163">
                  <c:v>5877.0096817329713</c:v>
                </c:pt>
                <c:pt idx="164">
                  <c:v>5614.6964072390947</c:v>
                </c:pt>
                <c:pt idx="165">
                  <c:v>5336.8828028884536</c:v>
                </c:pt>
                <c:pt idx="166">
                  <c:v>5043.5688686814328</c:v>
                </c:pt>
                <c:pt idx="167">
                  <c:v>4735.9469376838915</c:v>
                </c:pt>
                <c:pt idx="168">
                  <c:v>4414.8118986062882</c:v>
                </c:pt>
                <c:pt idx="169">
                  <c:v>4081.3560845146098</c:v>
                </c:pt>
                <c:pt idx="170">
                  <c:v>3735.1820510533712</c:v>
                </c:pt>
                <c:pt idx="171">
                  <c:v>3378.2770199994447</c:v>
                </c:pt>
                <c:pt idx="172">
                  <c:v>3011.4358800630325</c:v>
                </c:pt>
                <c:pt idx="173">
                  <c:v>2635.8509643101229</c:v>
                </c:pt>
                <c:pt idx="174">
                  <c:v>2251.9197170960297</c:v>
                </c:pt>
                <c:pt idx="175">
                  <c:v>1860.0395827761531</c:v>
                </c:pt>
                <c:pt idx="176">
                  <c:v>1466.5696710351028</c:v>
                </c:pt>
                <c:pt idx="177">
                  <c:v>1065.1508721880134</c:v>
                </c:pt>
                <c:pt idx="178">
                  <c:v>659.75762978811758</c:v>
                </c:pt>
                <c:pt idx="179">
                  <c:v>258.33883094111343</c:v>
                </c:pt>
                <c:pt idx="180">
                  <c:v>-151.02885501175933</c:v>
                </c:pt>
                <c:pt idx="181">
                  <c:v>-560.39654096454683</c:v>
                </c:pt>
                <c:pt idx="182">
                  <c:v>-957.84089625865931</c:v>
                </c:pt>
                <c:pt idx="183">
                  <c:v>-1363.2341386586404</c:v>
                </c:pt>
                <c:pt idx="184">
                  <c:v>-1761.8708270185266</c:v>
                </c:pt>
                <c:pt idx="185">
                  <c:v>-2152.5586282725444</c:v>
                </c:pt>
                <c:pt idx="186">
                  <c:v>-2538.0796529078111</c:v>
                </c:pt>
                <c:pt idx="187">
                  <c:v>-2915.651790437124</c:v>
                </c:pt>
                <c:pt idx="188">
                  <c:v>-3285.2750408605689</c:v>
                </c:pt>
                <c:pt idx="189">
                  <c:v>-3644.5647380463838</c:v>
                </c:pt>
                <c:pt idx="190">
                  <c:v>-3993.5208819946552</c:v>
                </c:pt>
                <c:pt idx="191">
                  <c:v>-4330.5536952839102</c:v>
                </c:pt>
                <c:pt idx="192">
                  <c:v>-4654.8682892039042</c:v>
                </c:pt>
                <c:pt idx="193">
                  <c:v>-4966.0672193991077</c:v>
                </c:pt>
                <c:pt idx="194">
                  <c:v>-5262.9581528037907</c:v>
                </c:pt>
                <c:pt idx="195">
                  <c:v>-5544.7462007072372</c:v>
                </c:pt>
                <c:pt idx="196">
                  <c:v>-5811.4313631095765</c:v>
                </c:pt>
                <c:pt idx="197">
                  <c:v>-6061.821306944822</c:v>
                </c:pt>
                <c:pt idx="198">
                  <c:v>-6295.5185878576995</c:v>
                </c:pt>
                <c:pt idx="199">
                  <c:v>-6512.5232058482961</c:v>
                </c:pt>
                <c:pt idx="200">
                  <c:v>-6712.4377165612541</c:v>
                </c:pt>
                <c:pt idx="201">
                  <c:v>-6894.0697869304586</c:v>
                </c:pt>
                <c:pt idx="202">
                  <c:v>-7059.0091943775942</c:v>
                </c:pt>
                <c:pt idx="203">
                  <c:v>-7205.2687171257903</c:v>
                </c:pt>
                <c:pt idx="204">
                  <c:v>-7334.0406882411171</c:v>
                </c:pt>
                <c:pt idx="205">
                  <c:v>-7444.9276633680483</c:v>
                </c:pt>
                <c:pt idx="206">
                  <c:v>-7537.9296425068387</c:v>
                </c:pt>
                <c:pt idx="207">
                  <c:v>-7613.8415143681614</c:v>
                </c:pt>
                <c:pt idx="208">
                  <c:v>-7671.8683902409593</c:v>
                </c:pt>
                <c:pt idx="209">
                  <c:v>-7713.6000475468763</c:v>
                </c:pt>
                <c:pt idx="210">
                  <c:v>-7738.2415975751537</c:v>
                </c:pt>
                <c:pt idx="211">
                  <c:v>-7746.9853733916098</c:v>
                </c:pt>
                <c:pt idx="212">
                  <c:v>-7739.4339306408856</c:v>
                </c:pt>
                <c:pt idx="213">
                  <c:v>-7717.5744910998528</c:v>
                </c:pt>
                <c:pt idx="214">
                  <c:v>-7680.6121660575</c:v>
                </c:pt>
                <c:pt idx="215">
                  <c:v>-7629.3418442244983</c:v>
                </c:pt>
                <c:pt idx="216">
                  <c:v>-7564.95585866692</c:v>
                </c:pt>
                <c:pt idx="217">
                  <c:v>-7487.8516537398664</c:v>
                </c:pt>
                <c:pt idx="218">
                  <c:v>-7398.8241181539888</c:v>
                </c:pt>
                <c:pt idx="219">
                  <c:v>-7298.6681406198741</c:v>
                </c:pt>
                <c:pt idx="220">
                  <c:v>-7187.3837211375858</c:v>
                </c:pt>
                <c:pt idx="221">
                  <c:v>-7066.560637128191</c:v>
                </c:pt>
                <c:pt idx="222">
                  <c:v>-6936.596332947026</c:v>
                </c:pt>
                <c:pt idx="223">
                  <c:v>-6798.6831416599071</c:v>
                </c:pt>
                <c:pt idx="224">
                  <c:v>-6652.8210632670907</c:v>
                </c:pt>
                <c:pt idx="225">
                  <c:v>-6500.5998751894513</c:v>
                </c:pt>
                <c:pt idx="226">
                  <c:v>-6341.6221330718445</c:v>
                </c:pt>
                <c:pt idx="227">
                  <c:v>-6178.272503045946</c:v>
                </c:pt>
                <c:pt idx="228">
                  <c:v>-6009.7560964012755</c:v>
                </c:pt>
                <c:pt idx="229">
                  <c:v>-5837.6626905589856</c:v>
                </c:pt>
                <c:pt idx="230">
                  <c:v>-5661.9922855189916</c:v>
                </c:pt>
                <c:pt idx="231">
                  <c:v>-5484.7321030578869</c:v>
                </c:pt>
                <c:pt idx="232">
                  <c:v>-5305.0872544649792</c:v>
                </c:pt>
                <c:pt idx="233">
                  <c:v>-5124.2500728061377</c:v>
                </c:pt>
                <c:pt idx="234">
                  <c:v>-4942.6180024367522</c:v>
                </c:pt>
                <c:pt idx="235">
                  <c:v>-4761.7808207780181</c:v>
                </c:pt>
                <c:pt idx="236">
                  <c:v>-4580.5461947639042</c:v>
                </c:pt>
                <c:pt idx="237">
                  <c:v>-4400.9013461709546</c:v>
                </c:pt>
                <c:pt idx="238">
                  <c:v>-4222.448830643948</c:v>
                </c:pt>
                <c:pt idx="239">
                  <c:v>-4045.9835368934414</c:v>
                </c:pt>
                <c:pt idx="240">
                  <c:v>-3871.9029092746096</c:v>
                </c:pt>
                <c:pt idx="241">
                  <c:v>-3700.6043921428854</c:v>
                </c:pt>
                <c:pt idx="242">
                  <c:v>-3532.4854298534874</c:v>
                </c:pt>
                <c:pt idx="243">
                  <c:v>-3367.5460224064791</c:v>
                </c:pt>
                <c:pt idx="244">
                  <c:v>-3206.1836141570643</c:v>
                </c:pt>
                <c:pt idx="245">
                  <c:v>-3048.7956494606419</c:v>
                </c:pt>
                <c:pt idx="246">
                  <c:v>-2895.7795726724312</c:v>
                </c:pt>
                <c:pt idx="247">
                  <c:v>-2746.6187061305777</c:v>
                </c:pt>
                <c:pt idx="248">
                  <c:v>-2602.1476829811868</c:v>
                </c:pt>
                <c:pt idx="249">
                  <c:v>-2462.1677810466272</c:v>
                </c:pt>
                <c:pt idx="250">
                  <c:v>-2326.9572113755894</c:v>
                </c:pt>
                <c:pt idx="251">
                  <c:v>-2196.4762295325536</c:v>
                </c:pt>
                <c:pt idx="252">
                  <c:v>-2070.8043243885791</c:v>
                </c:pt>
                <c:pt idx="253">
                  <c:v>-1949.9414959436549</c:v>
                </c:pt>
                <c:pt idx="254">
                  <c:v>-1833.9274886333242</c:v>
                </c:pt>
                <c:pt idx="255">
                  <c:v>-1722.8020468931131</c:v>
                </c:pt>
                <c:pt idx="256">
                  <c:v>-1616.4856818519499</c:v>
                </c:pt>
                <c:pt idx="257">
                  <c:v>-1514.8989046387919</c:v>
                </c:pt>
                <c:pt idx="258">
                  <c:v>-1418.0417152536284</c:v>
                </c:pt>
                <c:pt idx="259">
                  <c:v>-1325.834624825414</c:v>
                </c:pt>
                <c:pt idx="260">
                  <c:v>-1238.1186556120181</c:v>
                </c:pt>
                <c:pt idx="261">
                  <c:v>-1154.8938076134432</c:v>
                </c:pt>
                <c:pt idx="262">
                  <c:v>-1076.0011030875801</c:v>
                </c:pt>
                <c:pt idx="263">
                  <c:v>-1001.3610531633552</c:v>
                </c:pt>
                <c:pt idx="264">
                  <c:v>-930.77493566312603</c:v>
                </c:pt>
                <c:pt idx="265">
                  <c:v>-864.16326171585126</c:v>
                </c:pt>
                <c:pt idx="266">
                  <c:v>-801.44654245044399</c:v>
                </c:pt>
                <c:pt idx="267">
                  <c:v>-732.17199132269388</c:v>
                </c:pt>
                <c:pt idx="268">
                  <c:v>-715.39983952929106</c:v>
                </c:pt>
                <c:pt idx="269">
                  <c:v>-635.91096847047311</c:v>
                </c:pt>
                <c:pt idx="270">
                  <c:v>-556.42209741166585</c:v>
                </c:pt>
                <c:pt idx="271">
                  <c:v>-556.42209741166585</c:v>
                </c:pt>
                <c:pt idx="272">
                  <c:v>-476.93322635285716</c:v>
                </c:pt>
                <c:pt idx="273">
                  <c:v>-476.93322635285915</c:v>
                </c:pt>
                <c:pt idx="274">
                  <c:v>-397.44435529404853</c:v>
                </c:pt>
                <c:pt idx="275">
                  <c:v>-405.39324239992845</c:v>
                </c:pt>
                <c:pt idx="276">
                  <c:v>-353.7254762117019</c:v>
                </c:pt>
                <c:pt idx="277">
                  <c:v>-325.90437134111914</c:v>
                </c:pt>
                <c:pt idx="278">
                  <c:v>-298.08326647053605</c:v>
                </c:pt>
                <c:pt idx="279">
                  <c:v>-270.26216159995232</c:v>
                </c:pt>
                <c:pt idx="280">
                  <c:v>-246.41550028230952</c:v>
                </c:pt>
                <c:pt idx="281">
                  <c:v>-226.54328251760737</c:v>
                </c:pt>
                <c:pt idx="282">
                  <c:v>-206.67106475290453</c:v>
                </c:pt>
                <c:pt idx="283">
                  <c:v>-186.79884698820237</c:v>
                </c:pt>
                <c:pt idx="284">
                  <c:v>-170.90107277644086</c:v>
                </c:pt>
                <c:pt idx="285">
                  <c:v>-151.02885501173768</c:v>
                </c:pt>
                <c:pt idx="286">
                  <c:v>-143.07996790585776</c:v>
                </c:pt>
                <c:pt idx="287">
                  <c:v>-127.18219369409506</c:v>
                </c:pt>
                <c:pt idx="288">
                  <c:v>-111.28441948233319</c:v>
                </c:pt>
                <c:pt idx="289">
                  <c:v>-103.33553237645276</c:v>
                </c:pt>
                <c:pt idx="290">
                  <c:v>-95.386645270571009</c:v>
                </c:pt>
                <c:pt idx="291">
                  <c:v>-83.463314611750192</c:v>
                </c:pt>
                <c:pt idx="292">
                  <c:v>-75.514427505869264</c:v>
                </c:pt>
                <c:pt idx="293">
                  <c:v>-71.539983952928623</c:v>
                </c:pt>
                <c:pt idx="294">
                  <c:v>-59.61665329410723</c:v>
                </c:pt>
                <c:pt idx="295">
                  <c:v>-55.642209741166518</c:v>
                </c:pt>
                <c:pt idx="296">
                  <c:v>-49.28310005646189</c:v>
                </c:pt>
                <c:pt idx="297">
                  <c:v>-44.513767792933351</c:v>
                </c:pt>
                <c:pt idx="298">
                  <c:v>-39.744435529404818</c:v>
                </c:pt>
                <c:pt idx="299">
                  <c:v>-35.372547621170256</c:v>
                </c:pt>
                <c:pt idx="300">
                  <c:v>-31.795548423523766</c:v>
                </c:pt>
                <c:pt idx="301">
                  <c:v>-28.218549225877396</c:v>
                </c:pt>
                <c:pt idx="302">
                  <c:v>-25.43643873881901</c:v>
                </c:pt>
                <c:pt idx="303">
                  <c:v>-22.256883896466739</c:v>
                </c:pt>
                <c:pt idx="304">
                  <c:v>-19.872217764702388</c:v>
                </c:pt>
                <c:pt idx="305">
                  <c:v>-17.884995988232156</c:v>
                </c:pt>
                <c:pt idx="306">
                  <c:v>-130.75919254556766</c:v>
                </c:pt>
                <c:pt idx="307">
                  <c:v>9.1014757362336981E-8</c:v>
                </c:pt>
                <c:pt idx="308">
                  <c:v>1.192333065882145E-7</c:v>
                </c:pt>
                <c:pt idx="309">
                  <c:v>1.470544114587974E-7</c:v>
                </c:pt>
                <c:pt idx="310">
                  <c:v>1.8282440343526186E-7</c:v>
                </c:pt>
                <c:pt idx="311">
                  <c:v>2.3449216962348805E-7</c:v>
                </c:pt>
                <c:pt idx="312">
                  <c:v>2.901343793646549E-7</c:v>
                </c:pt>
                <c:pt idx="313">
                  <c:v>3.6962325042346436E-7</c:v>
                </c:pt>
                <c:pt idx="314">
                  <c:v>4.5706100858815532E-7</c:v>
                </c:pt>
                <c:pt idx="315">
                  <c:v>5.7629431517636879E-7</c:v>
                </c:pt>
                <c:pt idx="316">
                  <c:v>7.1937428308222629E-7</c:v>
                </c:pt>
                <c:pt idx="317">
                  <c:v>8.7835202519984563E-7</c:v>
                </c:pt>
                <c:pt idx="318">
                  <c:v>1.1525886303527408E-6</c:v>
                </c:pt>
                <c:pt idx="319">
                  <c:v>1.3910552435291665E-6</c:v>
                </c:pt>
                <c:pt idx="320">
                  <c:v>1.7487551632938092E-6</c:v>
                </c:pt>
                <c:pt idx="321">
                  <c:v>2.1461995185878549E-6</c:v>
                </c:pt>
                <c:pt idx="322">
                  <c:v>2.7026216159995234E-6</c:v>
                </c:pt>
                <c:pt idx="323">
                  <c:v>3.3385325844700041E-6</c:v>
                </c:pt>
                <c:pt idx="324">
                  <c:v>4.1731657305874988E-6</c:v>
                </c:pt>
                <c:pt idx="325">
                  <c:v>5.1270321832932171E-6</c:v>
                </c:pt>
                <c:pt idx="326">
                  <c:v>6.35910968470476E-6</c:v>
                </c:pt>
                <c:pt idx="327">
                  <c:v>7.9886315414103629E-6</c:v>
                </c:pt>
                <c:pt idx="328">
                  <c:v>9.5386645270571294E-6</c:v>
                </c:pt>
                <c:pt idx="329">
                  <c:v>1.1923330658821439E-5</c:v>
                </c:pt>
                <c:pt idx="330">
                  <c:v>1.5102885501173814E-5</c:v>
                </c:pt>
                <c:pt idx="331">
                  <c:v>1.7884995988232159E-5</c:v>
                </c:pt>
                <c:pt idx="332">
                  <c:v>2.2654328251760734E-5</c:v>
                </c:pt>
                <c:pt idx="333">
                  <c:v>2.7423660515289261E-5</c:v>
                </c:pt>
                <c:pt idx="334">
                  <c:v>3.3782770199994036E-5</c:v>
                </c:pt>
                <c:pt idx="335">
                  <c:v>4.1334212950581025E-5</c:v>
                </c:pt>
                <c:pt idx="336">
                  <c:v>5.087287747763808E-5</c:v>
                </c:pt>
                <c:pt idx="337">
                  <c:v>6.2001319425871419E-5</c:v>
                </c:pt>
                <c:pt idx="338">
                  <c:v>7.6309316216457157E-5</c:v>
                </c:pt>
                <c:pt idx="339">
                  <c:v>9.1412201717630865E-5</c:v>
                </c:pt>
                <c:pt idx="340">
                  <c:v>1.1525886303527378E-4</c:v>
                </c:pt>
                <c:pt idx="341">
                  <c:v>1.3513108079997652E-4</c:v>
                </c:pt>
                <c:pt idx="342">
                  <c:v>1.7090107277644028E-4</c:v>
                </c:pt>
                <c:pt idx="343">
                  <c:v>2.0269662119996447E-4</c:v>
                </c:pt>
                <c:pt idx="344">
                  <c:v>2.5038994383524981E-4</c:v>
                </c:pt>
                <c:pt idx="345">
                  <c:v>2.98083266470536E-4</c:v>
                </c:pt>
                <c:pt idx="346">
                  <c:v>3.6564880687052411E-4</c:v>
                </c:pt>
                <c:pt idx="347">
                  <c:v>4.4116323437639303E-4</c:v>
                </c:pt>
                <c:pt idx="348">
                  <c:v>5.3654987964696431E-4</c:v>
                </c:pt>
                <c:pt idx="349">
                  <c:v>6.4783429912929828E-4</c:v>
                </c:pt>
                <c:pt idx="350">
                  <c:v>7.8693982348221369E-4</c:v>
                </c:pt>
                <c:pt idx="351">
                  <c:v>9.5386645270571541E-4</c:v>
                </c:pt>
                <c:pt idx="352">
                  <c:v>1.1128441948233361E-3</c:v>
                </c:pt>
                <c:pt idx="353">
                  <c:v>1.3513108079997603E-3</c:v>
                </c:pt>
                <c:pt idx="354">
                  <c:v>1.6692662922350016E-3</c:v>
                </c:pt>
                <c:pt idx="355">
                  <c:v>1.9474773409408313E-3</c:v>
                </c:pt>
                <c:pt idx="356">
                  <c:v>2.3846661317642893E-3</c:v>
                </c:pt>
                <c:pt idx="357">
                  <c:v>2.8218549225877331E-3</c:v>
                </c:pt>
                <c:pt idx="358">
                  <c:v>3.4180214555288167E-3</c:v>
                </c:pt>
                <c:pt idx="359">
                  <c:v>4.0539324239992867E-3</c:v>
                </c:pt>
                <c:pt idx="360">
                  <c:v>6.7123935560772517E-5</c:v>
                </c:pt>
              </c:numCache>
            </c:numRef>
          </c:yVal>
          <c:smooth val="1"/>
          <c:extLst>
            <c:ext xmlns:c16="http://schemas.microsoft.com/office/drawing/2014/chart" uri="{C3380CC4-5D6E-409C-BE32-E72D297353CC}">
              <c16:uniqueId val="{00000003-2BB1-42B2-B126-9B9824660EE0}"/>
            </c:ext>
          </c:extLst>
        </c:ser>
        <c:ser>
          <c:idx val="4"/>
          <c:order val="4"/>
          <c:tx>
            <c:v>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(Exh)'!$I$3:$I$363</c:f>
              <c:numCache>
                <c:formatCode>0.00E+00</c:formatCode>
                <c:ptCount val="361"/>
                <c:pt idx="0">
                  <c:v>7.2533594841163729E-3</c:v>
                </c:pt>
                <c:pt idx="1">
                  <c:v>8.6444147276455337E-3</c:v>
                </c:pt>
                <c:pt idx="2">
                  <c:v>1.0432914326468737E-2</c:v>
                </c:pt>
                <c:pt idx="3">
                  <c:v>1.1923330658821446E-2</c:v>
                </c:pt>
                <c:pt idx="4">
                  <c:v>1.4904163323526801E-2</c:v>
                </c:pt>
                <c:pt idx="5">
                  <c:v>1.6891385099996999E-2</c:v>
                </c:pt>
                <c:pt idx="6">
                  <c:v>2.0865828652937513E-2</c:v>
                </c:pt>
                <c:pt idx="7">
                  <c:v>2.4343466761760406E-2</c:v>
                </c:pt>
                <c:pt idx="8">
                  <c:v>2.8317910314700982E-2</c:v>
                </c:pt>
                <c:pt idx="9">
                  <c:v>3.427957564411159E-2</c:v>
                </c:pt>
                <c:pt idx="10">
                  <c:v>4.0241240973522378E-2</c:v>
                </c:pt>
                <c:pt idx="11">
                  <c:v>4.7196517191168144E-2</c:v>
                </c:pt>
                <c:pt idx="12">
                  <c:v>5.5642209741166626E-2</c:v>
                </c:pt>
                <c:pt idx="13">
                  <c:v>6.6075124067635424E-2</c:v>
                </c:pt>
                <c:pt idx="14">
                  <c:v>7.8495260170574441E-2</c:v>
                </c:pt>
                <c:pt idx="15">
                  <c:v>8.9424979941160679E-2</c:v>
                </c:pt>
                <c:pt idx="16">
                  <c:v>0.1043291432646879</c:v>
                </c:pt>
                <c:pt idx="17">
                  <c:v>0.1291694154705654</c:v>
                </c:pt>
                <c:pt idx="18">
                  <c:v>0.14407357879409222</c:v>
                </c:pt>
                <c:pt idx="19">
                  <c:v>0.17388190544114576</c:v>
                </c:pt>
                <c:pt idx="20">
                  <c:v>0.19872217764702357</c:v>
                </c:pt>
                <c:pt idx="21">
                  <c:v>0.23349855873525299</c:v>
                </c:pt>
                <c:pt idx="22">
                  <c:v>0.27324299426465826</c:v>
                </c:pt>
                <c:pt idx="23">
                  <c:v>0.3179554842352379</c:v>
                </c:pt>
                <c:pt idx="24">
                  <c:v>0.36763602864699474</c:v>
                </c:pt>
                <c:pt idx="25">
                  <c:v>0.43222073638227637</c:v>
                </c:pt>
                <c:pt idx="26">
                  <c:v>0.50177349855873565</c:v>
                </c:pt>
                <c:pt idx="27">
                  <c:v>0.57629431517636887</c:v>
                </c:pt>
                <c:pt idx="28">
                  <c:v>0.67565540399988144</c:v>
                </c:pt>
                <c:pt idx="29">
                  <c:v>0.79488871058809507</c:v>
                </c:pt>
                <c:pt idx="30">
                  <c:v>0.89424979941160632</c:v>
                </c:pt>
                <c:pt idx="31">
                  <c:v>1.0432914326468754</c:v>
                </c:pt>
                <c:pt idx="32">
                  <c:v>1.1923330658821452</c:v>
                </c:pt>
                <c:pt idx="33">
                  <c:v>1.3910552435291692</c:v>
                </c:pt>
                <c:pt idx="34">
                  <c:v>1.5897774211761837</c:v>
                </c:pt>
                <c:pt idx="35">
                  <c:v>1.8381801432349745</c:v>
                </c:pt>
                <c:pt idx="36">
                  <c:v>2.0865828652937508</c:v>
                </c:pt>
                <c:pt idx="37">
                  <c:v>2.4343466761760406</c:v>
                </c:pt>
                <c:pt idx="38">
                  <c:v>2.782110487058342</c:v>
                </c:pt>
                <c:pt idx="39">
                  <c:v>3.1795548423523803</c:v>
                </c:pt>
                <c:pt idx="40">
                  <c:v>3.6266797420581822</c:v>
                </c:pt>
                <c:pt idx="41">
                  <c:v>4.1234851861757411</c:v>
                </c:pt>
                <c:pt idx="42">
                  <c:v>4.7693322635285735</c:v>
                </c:pt>
                <c:pt idx="43">
                  <c:v>5.4151793408813997</c:v>
                </c:pt>
                <c:pt idx="44">
                  <c:v>6.1603875070577399</c:v>
                </c:pt>
                <c:pt idx="45">
                  <c:v>7.1043178508811069</c:v>
                </c:pt>
                <c:pt idx="46">
                  <c:v>7.9488871058809538</c:v>
                </c:pt>
                <c:pt idx="47">
                  <c:v>8.9424979941160778</c:v>
                </c:pt>
                <c:pt idx="48">
                  <c:v>10.432914326468758</c:v>
                </c:pt>
                <c:pt idx="49">
                  <c:v>11.426525214703869</c:v>
                </c:pt>
                <c:pt idx="50">
                  <c:v>13.413746991174117</c:v>
                </c:pt>
                <c:pt idx="51">
                  <c:v>14.904163323526809</c:v>
                </c:pt>
                <c:pt idx="52">
                  <c:v>16.891385099996992</c:v>
                </c:pt>
                <c:pt idx="53">
                  <c:v>18.878606876467266</c:v>
                </c:pt>
                <c:pt idx="54">
                  <c:v>21.859439541172602</c:v>
                </c:pt>
                <c:pt idx="55">
                  <c:v>23.846661317642877</c:v>
                </c:pt>
                <c:pt idx="56">
                  <c:v>27.324299426465778</c:v>
                </c:pt>
                <c:pt idx="57">
                  <c:v>30.801937535288733</c:v>
                </c:pt>
                <c:pt idx="58">
                  <c:v>34.27957564411161</c:v>
                </c:pt>
                <c:pt idx="59">
                  <c:v>38.254019197052102</c:v>
                </c:pt>
                <c:pt idx="60">
                  <c:v>43.222073638227684</c:v>
                </c:pt>
                <c:pt idx="61">
                  <c:v>48.190128079403266</c:v>
                </c:pt>
                <c:pt idx="62">
                  <c:v>54.151793408813987</c:v>
                </c:pt>
                <c:pt idx="63">
                  <c:v>61.603875070577466</c:v>
                </c:pt>
                <c:pt idx="64">
                  <c:v>64.584707735282976</c:v>
                </c:pt>
                <c:pt idx="65">
                  <c:v>74.52081661763394</c:v>
                </c:pt>
                <c:pt idx="66">
                  <c:v>84.45692549998499</c:v>
                </c:pt>
                <c:pt idx="67">
                  <c:v>94.393034382336054</c:v>
                </c:pt>
                <c:pt idx="68">
                  <c:v>99.361088823512361</c:v>
                </c:pt>
                <c:pt idx="69">
                  <c:v>114.26525214703858</c:v>
                </c:pt>
                <c:pt idx="70">
                  <c:v>129.16941547056533</c:v>
                </c:pt>
                <c:pt idx="71">
                  <c:v>139.10552435291649</c:v>
                </c:pt>
                <c:pt idx="72">
                  <c:v>154.00968767644386</c:v>
                </c:pt>
                <c:pt idx="73">
                  <c:v>168.91385099997061</c:v>
                </c:pt>
                <c:pt idx="74">
                  <c:v>188.78606876467191</c:v>
                </c:pt>
                <c:pt idx="75">
                  <c:v>208.65828652937569</c:v>
                </c:pt>
                <c:pt idx="76">
                  <c:v>228.53050429407716</c:v>
                </c:pt>
                <c:pt idx="77">
                  <c:v>249.77887313898549</c:v>
                </c:pt>
                <c:pt idx="78">
                  <c:v>275.57301179756871</c:v>
                </c:pt>
                <c:pt idx="79">
                  <c:v>302.31108079997665</c:v>
                </c:pt>
                <c:pt idx="80">
                  <c:v>331.27483819202996</c:v>
                </c:pt>
                <c:pt idx="81">
                  <c:v>362.60338949808335</c:v>
                </c:pt>
                <c:pt idx="82">
                  <c:v>396.45571246025412</c:v>
                </c:pt>
                <c:pt idx="83">
                  <c:v>432.98084871177616</c:v>
                </c:pt>
                <c:pt idx="84">
                  <c:v>472.36758432141676</c:v>
                </c:pt>
                <c:pt idx="85">
                  <c:v>514.69044010579171</c:v>
                </c:pt>
                <c:pt idx="86">
                  <c:v>560.24749933137275</c:v>
                </c:pt>
                <c:pt idx="87">
                  <c:v>609.13315503253796</c:v>
                </c:pt>
                <c:pt idx="88">
                  <c:v>661.49644884253235</c:v>
                </c:pt>
                <c:pt idx="89">
                  <c:v>717.58578348340177</c:v>
                </c:pt>
                <c:pt idx="90">
                  <c:v>777.55020058839557</c:v>
                </c:pt>
                <c:pt idx="91">
                  <c:v>841.53874179073273</c:v>
                </c:pt>
                <c:pt idx="92">
                  <c:v>909.79980981248434</c:v>
                </c:pt>
                <c:pt idx="93">
                  <c:v>982.43276574247693</c:v>
                </c:pt>
                <c:pt idx="94">
                  <c:v>1059.6363317583423</c:v>
                </c:pt>
                <c:pt idx="95">
                  <c:v>1141.6589105821506</c:v>
                </c:pt>
                <c:pt idx="96">
                  <c:v>1228.5501827583166</c:v>
                </c:pt>
                <c:pt idx="97">
                  <c:v>1320.5585510088858</c:v>
                </c:pt>
                <c:pt idx="98">
                  <c:v>1417.8330569671027</c:v>
                </c:pt>
                <c:pt idx="99">
                  <c:v>1520.4233811773793</c:v>
                </c:pt>
                <c:pt idx="100">
                  <c:v>1628.6276069061855</c:v>
                </c:pt>
                <c:pt idx="101">
                  <c:v>1742.3960536091033</c:v>
                </c:pt>
                <c:pt idx="102">
                  <c:v>1861.9771240082039</c:v>
                </c:pt>
                <c:pt idx="103">
                  <c:v>1987.470179192291</c:v>
                </c:pt>
                <c:pt idx="104">
                  <c:v>2118.8255386169831</c:v>
                </c:pt>
                <c:pt idx="105">
                  <c:v>2256.1922439154846</c:v>
                </c:pt>
                <c:pt idx="106">
                  <c:v>2399.6696561766394</c:v>
                </c:pt>
                <c:pt idx="107">
                  <c:v>2549.1087337671956</c:v>
                </c:pt>
                <c:pt idx="108">
                  <c:v>2704.7081988648201</c:v>
                </c:pt>
                <c:pt idx="109">
                  <c:v>2866.269329291853</c:v>
                </c:pt>
                <c:pt idx="110">
                  <c:v>3033.7921250482868</c:v>
                </c:pt>
                <c:pt idx="111">
                  <c:v>3207.2269055897304</c:v>
                </c:pt>
                <c:pt idx="112">
                  <c:v>3386.2755876497008</c:v>
                </c:pt>
                <c:pt idx="113">
                  <c:v>3571.5343377611375</c:v>
                </c:pt>
                <c:pt idx="114">
                  <c:v>3761.3140174140435</c:v>
                </c:pt>
                <c:pt idx="115">
                  <c:v>3956.5585569522345</c:v>
                </c:pt>
                <c:pt idx="116">
                  <c:v>4157.2679563757429</c:v>
                </c:pt>
                <c:pt idx="117">
                  <c:v>4362.4486047962964</c:v>
                </c:pt>
                <c:pt idx="118">
                  <c:v>4571.1068913256804</c:v>
                </c:pt>
                <c:pt idx="119">
                  <c:v>4784.7332322961793</c:v>
                </c:pt>
                <c:pt idx="120">
                  <c:v>5001.8372113756286</c:v>
                </c:pt>
                <c:pt idx="121">
                  <c:v>5220.9284122313984</c:v>
                </c:pt>
                <c:pt idx="122">
                  <c:v>5443.994056640222</c:v>
                </c:pt>
                <c:pt idx="123">
                  <c:v>5667.556506493137</c:v>
                </c:pt>
                <c:pt idx="124">
                  <c:v>5894.0997890107119</c:v>
                </c:pt>
                <c:pt idx="125">
                  <c:v>6120.1462660842099</c:v>
                </c:pt>
                <c:pt idx="126">
                  <c:v>6347.1863540459417</c:v>
                </c:pt>
                <c:pt idx="127">
                  <c:v>6573.2328311194669</c:v>
                </c:pt>
                <c:pt idx="128">
                  <c:v>6798.285697304651</c:v>
                </c:pt>
                <c:pt idx="129">
                  <c:v>7021.3513417135155</c:v>
                </c:pt>
                <c:pt idx="130">
                  <c:v>7240.9393480134022</c:v>
                </c:pt>
                <c:pt idx="131">
                  <c:v>7457.5465216487482</c:v>
                </c:pt>
                <c:pt idx="132">
                  <c:v>7669.1856408427129</c:v>
                </c:pt>
                <c:pt idx="133">
                  <c:v>7875.3599001515258</c:v>
                </c:pt>
                <c:pt idx="134">
                  <c:v>8075.0756886868212</c:v>
                </c:pt>
                <c:pt idx="135">
                  <c:v>8268.3330064485708</c:v>
                </c:pt>
                <c:pt idx="136">
                  <c:v>8452.1510207720494</c:v>
                </c:pt>
                <c:pt idx="137">
                  <c:v>8627.5233425455681</c:v>
                </c:pt>
                <c:pt idx="138">
                  <c:v>8792.4627499925282</c:v>
                </c:pt>
                <c:pt idx="139">
                  <c:v>8946.969243113117</c:v>
                </c:pt>
                <c:pt idx="140">
                  <c:v>9088.5587946866945</c:v>
                </c:pt>
                <c:pt idx="141">
                  <c:v>9217.7282101571382</c:v>
                </c:pt>
                <c:pt idx="142">
                  <c:v>9332.4902677483842</c:v>
                </c:pt>
                <c:pt idx="143">
                  <c:v>9433.3417729042249</c:v>
                </c:pt>
                <c:pt idx="144">
                  <c:v>9517.7986984042382</c:v>
                </c:pt>
                <c:pt idx="145">
                  <c:v>9585.8610442483186</c:v>
                </c:pt>
                <c:pt idx="146">
                  <c:v>9636.5351995482833</c:v>
                </c:pt>
                <c:pt idx="147">
                  <c:v>9669.3243588600981</c:v>
                </c:pt>
                <c:pt idx="148">
                  <c:v>9682.738105851171</c:v>
                </c:pt>
                <c:pt idx="149">
                  <c:v>9677.7700514101107</c:v>
                </c:pt>
                <c:pt idx="150">
                  <c:v>9651.4393628718408</c:v>
                </c:pt>
                <c:pt idx="151">
                  <c:v>9605.7332620129364</c:v>
                </c:pt>
                <c:pt idx="152">
                  <c:v>9537.6709161689105</c:v>
                </c:pt>
                <c:pt idx="153">
                  <c:v>9449.2395471159616</c:v>
                </c:pt>
                <c:pt idx="154">
                  <c:v>9337.9551276337479</c:v>
                </c:pt>
                <c:pt idx="155">
                  <c:v>9205.3080740542719</c:v>
                </c:pt>
                <c:pt idx="156">
                  <c:v>9049.8079700454255</c:v>
                </c:pt>
                <c:pt idx="157">
                  <c:v>8872.9452319396351</c:v>
                </c:pt>
                <c:pt idx="158">
                  <c:v>8672.7326379602237</c:v>
                </c:pt>
                <c:pt idx="159">
                  <c:v>8450.6606044396722</c:v>
                </c:pt>
                <c:pt idx="160">
                  <c:v>8206.7291313779297</c:v>
                </c:pt>
                <c:pt idx="161">
                  <c:v>7941.4350242192459</c:v>
                </c:pt>
                <c:pt idx="162">
                  <c:v>7654.2814775193156</c:v>
                </c:pt>
                <c:pt idx="163">
                  <c:v>7346.2621021662144</c:v>
                </c:pt>
                <c:pt idx="164">
                  <c:v>7018.3705090488684</c:v>
                </c:pt>
                <c:pt idx="165">
                  <c:v>6671.1035036105668</c:v>
                </c:pt>
                <c:pt idx="166">
                  <c:v>6304.4610858517917</c:v>
                </c:pt>
                <c:pt idx="167">
                  <c:v>5919.9336721048649</c:v>
                </c:pt>
                <c:pt idx="168">
                  <c:v>5518.51487325786</c:v>
                </c:pt>
                <c:pt idx="169">
                  <c:v>5101.6951056432627</c:v>
                </c:pt>
                <c:pt idx="170">
                  <c:v>4668.9775638167139</c:v>
                </c:pt>
                <c:pt idx="171">
                  <c:v>4222.8462749993059</c:v>
                </c:pt>
                <c:pt idx="172">
                  <c:v>3764.2948500787911</c:v>
                </c:pt>
                <c:pt idx="173">
                  <c:v>3294.8137053876535</c:v>
                </c:pt>
                <c:pt idx="174">
                  <c:v>2814.8996463700369</c:v>
                </c:pt>
                <c:pt idx="175">
                  <c:v>2325.0494784701914</c:v>
                </c:pt>
                <c:pt idx="176">
                  <c:v>1833.2120887938786</c:v>
                </c:pt>
                <c:pt idx="177">
                  <c:v>1331.4385902350168</c:v>
                </c:pt>
                <c:pt idx="178">
                  <c:v>824.69703723514704</c:v>
                </c:pt>
                <c:pt idx="179">
                  <c:v>322.92353867639179</c:v>
                </c:pt>
                <c:pt idx="180">
                  <c:v>-188.78606876469917</c:v>
                </c:pt>
                <c:pt idx="181">
                  <c:v>-700.49567620568359</c:v>
                </c:pt>
                <c:pt idx="182">
                  <c:v>-1197.3011203233241</c:v>
                </c:pt>
                <c:pt idx="183">
                  <c:v>-1704.0426733233005</c:v>
                </c:pt>
                <c:pt idx="184">
                  <c:v>-2202.3385337731584</c:v>
                </c:pt>
                <c:pt idx="185">
                  <c:v>-2690.6982853406803</c:v>
                </c:pt>
                <c:pt idx="186">
                  <c:v>-3172.5995661347638</c:v>
                </c:pt>
                <c:pt idx="187">
                  <c:v>-3644.5647380464052</c:v>
                </c:pt>
                <c:pt idx="188">
                  <c:v>-4106.5938010757109</c:v>
                </c:pt>
                <c:pt idx="189">
                  <c:v>-4555.7059225579796</c:v>
                </c:pt>
                <c:pt idx="190">
                  <c:v>-4991.9011024933188</c:v>
                </c:pt>
                <c:pt idx="191">
                  <c:v>-5413.1921191048878</c:v>
                </c:pt>
                <c:pt idx="192">
                  <c:v>-5818.58536150488</c:v>
                </c:pt>
                <c:pt idx="193">
                  <c:v>-6207.5840242488848</c:v>
                </c:pt>
                <c:pt idx="194">
                  <c:v>-6578.6976910047379</c:v>
                </c:pt>
                <c:pt idx="195">
                  <c:v>-6930.932750884047</c:v>
                </c:pt>
                <c:pt idx="196">
                  <c:v>-7264.2892038869713</c:v>
                </c:pt>
                <c:pt idx="197">
                  <c:v>-7577.2766336810273</c:v>
                </c:pt>
                <c:pt idx="198">
                  <c:v>-7869.3982348221243</c:v>
                </c:pt>
                <c:pt idx="199">
                  <c:v>-8140.6540073103706</c:v>
                </c:pt>
                <c:pt idx="200">
                  <c:v>-8390.5471457015683</c:v>
                </c:pt>
                <c:pt idx="201">
                  <c:v>-8617.5872336630728</c:v>
                </c:pt>
                <c:pt idx="202">
                  <c:v>-8823.761492971993</c:v>
                </c:pt>
                <c:pt idx="203">
                  <c:v>-9006.5858964072377</c:v>
                </c:pt>
                <c:pt idx="204">
                  <c:v>-9167.5508603013968</c:v>
                </c:pt>
                <c:pt idx="205">
                  <c:v>-9306.1595792100597</c:v>
                </c:pt>
                <c:pt idx="206">
                  <c:v>-9422.4120531335484</c:v>
                </c:pt>
                <c:pt idx="207">
                  <c:v>-9517.3018929602022</c:v>
                </c:pt>
                <c:pt idx="208">
                  <c:v>-9589.8354878011996</c:v>
                </c:pt>
                <c:pt idx="209">
                  <c:v>-9642.0000594335961</c:v>
                </c:pt>
                <c:pt idx="210">
                  <c:v>-9672.8019969689431</c:v>
                </c:pt>
                <c:pt idx="211">
                  <c:v>-9683.7317167395122</c:v>
                </c:pt>
                <c:pt idx="212">
                  <c:v>-9674.2924133011074</c:v>
                </c:pt>
                <c:pt idx="213">
                  <c:v>-9646.9681138748165</c:v>
                </c:pt>
                <c:pt idx="214">
                  <c:v>-9600.7652075718761</c:v>
                </c:pt>
                <c:pt idx="215">
                  <c:v>-9536.6773052806238</c:v>
                </c:pt>
                <c:pt idx="216">
                  <c:v>-9456.1948233336498</c:v>
                </c:pt>
                <c:pt idx="217">
                  <c:v>-9359.8145671748334</c:v>
                </c:pt>
                <c:pt idx="218">
                  <c:v>-9248.5301476924869</c:v>
                </c:pt>
                <c:pt idx="219">
                  <c:v>-9123.3351757748424</c:v>
                </c:pt>
                <c:pt idx="220">
                  <c:v>-8984.2296514219815</c:v>
                </c:pt>
                <c:pt idx="221">
                  <c:v>-8833.2007964102395</c:v>
                </c:pt>
                <c:pt idx="222">
                  <c:v>-8670.7454161837832</c:v>
                </c:pt>
                <c:pt idx="223">
                  <c:v>-8498.3539270748843</c:v>
                </c:pt>
                <c:pt idx="224">
                  <c:v>-8316.0263290838629</c:v>
                </c:pt>
                <c:pt idx="225">
                  <c:v>-8125.7498439868141</c:v>
                </c:pt>
                <c:pt idx="226">
                  <c:v>-7927.0276663398054</c:v>
                </c:pt>
                <c:pt idx="227">
                  <c:v>-7722.8406288074329</c:v>
                </c:pt>
                <c:pt idx="228">
                  <c:v>-7512.1951205015948</c:v>
                </c:pt>
                <c:pt idx="229">
                  <c:v>-7297.0783631987324</c:v>
                </c:pt>
                <c:pt idx="230">
                  <c:v>-7077.4903568987393</c:v>
                </c:pt>
                <c:pt idx="231">
                  <c:v>-6855.9151288223584</c:v>
                </c:pt>
                <c:pt idx="232">
                  <c:v>-6631.359068081224</c:v>
                </c:pt>
                <c:pt idx="233">
                  <c:v>-6405.3125910076724</c:v>
                </c:pt>
                <c:pt idx="234">
                  <c:v>-6178.2725030459405</c:v>
                </c:pt>
                <c:pt idx="235">
                  <c:v>-5952.2260259725226</c:v>
                </c:pt>
                <c:pt idx="236">
                  <c:v>-5725.6827434548804</c:v>
                </c:pt>
                <c:pt idx="237">
                  <c:v>-5501.1266827136933</c:v>
                </c:pt>
                <c:pt idx="238">
                  <c:v>-5278.0610383049352</c:v>
                </c:pt>
                <c:pt idx="239">
                  <c:v>-5057.4794211168019</c:v>
                </c:pt>
                <c:pt idx="240">
                  <c:v>-4839.8786365932619</c:v>
                </c:pt>
                <c:pt idx="241">
                  <c:v>-4625.755490178607</c:v>
                </c:pt>
                <c:pt idx="242">
                  <c:v>-4415.6067873168595</c:v>
                </c:pt>
                <c:pt idx="243">
                  <c:v>-4209.4325280080993</c:v>
                </c:pt>
                <c:pt idx="244">
                  <c:v>-4007.7295176963303</c:v>
                </c:pt>
                <c:pt idx="245">
                  <c:v>-3810.9945618258025</c:v>
                </c:pt>
                <c:pt idx="246">
                  <c:v>-3619.7244658405393</c:v>
                </c:pt>
                <c:pt idx="247">
                  <c:v>-3433.273382663222</c:v>
                </c:pt>
                <c:pt idx="248">
                  <c:v>-3252.6846037264836</c:v>
                </c:pt>
                <c:pt idx="249">
                  <c:v>-3077.7097263082842</c:v>
                </c:pt>
                <c:pt idx="250">
                  <c:v>-2908.6965142194863</c:v>
                </c:pt>
                <c:pt idx="251">
                  <c:v>-2745.5952869156918</c:v>
                </c:pt>
                <c:pt idx="252">
                  <c:v>-2588.5054054857237</c:v>
                </c:pt>
                <c:pt idx="253">
                  <c:v>-2437.4268699295685</c:v>
                </c:pt>
                <c:pt idx="254">
                  <c:v>-2292.4093607916552</c:v>
                </c:pt>
                <c:pt idx="255">
                  <c:v>-2153.5025586163915</c:v>
                </c:pt>
                <c:pt idx="256">
                  <c:v>-2020.6071023149375</c:v>
                </c:pt>
                <c:pt idx="257">
                  <c:v>-1893.62363079849</c:v>
                </c:pt>
                <c:pt idx="258">
                  <c:v>-1772.5521440670354</c:v>
                </c:pt>
                <c:pt idx="259">
                  <c:v>-1657.2932810317675</c:v>
                </c:pt>
                <c:pt idx="260">
                  <c:v>-1547.6483195150226</c:v>
                </c:pt>
                <c:pt idx="261">
                  <c:v>-1443.6172595168039</c:v>
                </c:pt>
                <c:pt idx="262">
                  <c:v>-1345.0013788594749</c:v>
                </c:pt>
                <c:pt idx="263">
                  <c:v>-1251.7013164541941</c:v>
                </c:pt>
                <c:pt idx="264">
                  <c:v>-1163.4686695789076</c:v>
                </c:pt>
                <c:pt idx="265">
                  <c:v>-1080.2040771448139</c:v>
                </c:pt>
                <c:pt idx="266">
                  <c:v>-1001.808178063055</c:v>
                </c:pt>
                <c:pt idx="267">
                  <c:v>-915.21498915336724</c:v>
                </c:pt>
                <c:pt idx="268">
                  <c:v>-894.24979941161382</c:v>
                </c:pt>
                <c:pt idx="269">
                  <c:v>-794.88871058809139</c:v>
                </c:pt>
                <c:pt idx="270">
                  <c:v>-695.52762176458225</c:v>
                </c:pt>
                <c:pt idx="271">
                  <c:v>-695.52762176458225</c:v>
                </c:pt>
                <c:pt idx="272">
                  <c:v>-596.16653294107152</c:v>
                </c:pt>
                <c:pt idx="273">
                  <c:v>-596.16653294107402</c:v>
                </c:pt>
                <c:pt idx="274">
                  <c:v>-496.80544411756068</c:v>
                </c:pt>
                <c:pt idx="275">
                  <c:v>-506.7415529999106</c:v>
                </c:pt>
                <c:pt idx="276">
                  <c:v>-442.15684526462741</c:v>
                </c:pt>
                <c:pt idx="277">
                  <c:v>-407.38046417639896</c:v>
                </c:pt>
                <c:pt idx="278">
                  <c:v>-372.60408308817006</c:v>
                </c:pt>
                <c:pt idx="279">
                  <c:v>-337.82770199994042</c:v>
                </c:pt>
                <c:pt idx="280">
                  <c:v>-308.01937535288693</c:v>
                </c:pt>
                <c:pt idx="281">
                  <c:v>-283.17910314700919</c:v>
                </c:pt>
                <c:pt idx="282">
                  <c:v>-258.33883094113065</c:v>
                </c:pt>
                <c:pt idx="283">
                  <c:v>-233.49855873525297</c:v>
                </c:pt>
                <c:pt idx="284">
                  <c:v>-213.62634097055104</c:v>
                </c:pt>
                <c:pt idx="285">
                  <c:v>-188.78606876467211</c:v>
                </c:pt>
                <c:pt idx="286">
                  <c:v>-178.8499598823222</c:v>
                </c:pt>
                <c:pt idx="287">
                  <c:v>-158.97774211761882</c:v>
                </c:pt>
                <c:pt idx="288">
                  <c:v>-139.10552435291649</c:v>
                </c:pt>
                <c:pt idx="289">
                  <c:v>-129.16941547056595</c:v>
                </c:pt>
                <c:pt idx="290">
                  <c:v>-119.23330658821375</c:v>
                </c:pt>
                <c:pt idx="291">
                  <c:v>-104.32914326468773</c:v>
                </c:pt>
                <c:pt idx="292">
                  <c:v>-94.393034382336566</c:v>
                </c:pt>
                <c:pt idx="293">
                  <c:v>-89.424979941160785</c:v>
                </c:pt>
                <c:pt idx="294">
                  <c:v>-74.52081661763404</c:v>
                </c:pt>
                <c:pt idx="295">
                  <c:v>-69.552762176458145</c:v>
                </c:pt>
                <c:pt idx="296">
                  <c:v>-61.603875070577359</c:v>
                </c:pt>
                <c:pt idx="297">
                  <c:v>-55.642209741166695</c:v>
                </c:pt>
                <c:pt idx="298">
                  <c:v>-49.680544411756024</c:v>
                </c:pt>
                <c:pt idx="299">
                  <c:v>-44.215684526462823</c:v>
                </c:pt>
                <c:pt idx="300">
                  <c:v>-39.744435529404704</c:v>
                </c:pt>
                <c:pt idx="301">
                  <c:v>-35.273186532346742</c:v>
                </c:pt>
                <c:pt idx="302">
                  <c:v>-31.795548423523766</c:v>
                </c:pt>
                <c:pt idx="303">
                  <c:v>-27.821104870583426</c:v>
                </c:pt>
                <c:pt idx="304">
                  <c:v>-24.840272205877987</c:v>
                </c:pt>
                <c:pt idx="305">
                  <c:v>-22.356244985290196</c:v>
                </c:pt>
                <c:pt idx="306">
                  <c:v>-163.44899068195957</c:v>
                </c:pt>
                <c:pt idx="307">
                  <c:v>1.1376844670292123E-7</c:v>
                </c:pt>
                <c:pt idx="308">
                  <c:v>1.4904163323526815E-7</c:v>
                </c:pt>
                <c:pt idx="309">
                  <c:v>1.8381801432349674E-7</c:v>
                </c:pt>
                <c:pt idx="310">
                  <c:v>2.2853050429407732E-7</c:v>
                </c:pt>
                <c:pt idx="311">
                  <c:v>2.9311521202936008E-7</c:v>
                </c:pt>
                <c:pt idx="312">
                  <c:v>3.6266797420581864E-7</c:v>
                </c:pt>
                <c:pt idx="313">
                  <c:v>4.6202906302933048E-7</c:v>
                </c:pt>
                <c:pt idx="314">
                  <c:v>5.7132626073519422E-7</c:v>
                </c:pt>
                <c:pt idx="315">
                  <c:v>7.2036789397046102E-7</c:v>
                </c:pt>
                <c:pt idx="316">
                  <c:v>8.9921785385278289E-7</c:v>
                </c:pt>
                <c:pt idx="317">
                  <c:v>1.097940031499807E-6</c:v>
                </c:pt>
                <c:pt idx="318">
                  <c:v>1.4407357879409261E-6</c:v>
                </c:pt>
                <c:pt idx="319">
                  <c:v>1.7388190544114582E-6</c:v>
                </c:pt>
                <c:pt idx="320">
                  <c:v>2.1859439541172616E-6</c:v>
                </c:pt>
                <c:pt idx="321">
                  <c:v>2.6827493982348187E-6</c:v>
                </c:pt>
                <c:pt idx="322">
                  <c:v>3.3782770199994045E-6</c:v>
                </c:pt>
                <c:pt idx="323">
                  <c:v>4.1731657305875056E-6</c:v>
                </c:pt>
                <c:pt idx="324">
                  <c:v>5.2164571632343737E-6</c:v>
                </c:pt>
                <c:pt idx="325">
                  <c:v>6.4087902291165208E-6</c:v>
                </c:pt>
                <c:pt idx="326">
                  <c:v>7.9488871058809502E-6</c:v>
                </c:pt>
                <c:pt idx="327">
                  <c:v>9.9857894267629545E-6</c:v>
                </c:pt>
                <c:pt idx="328">
                  <c:v>1.1923330658821412E-5</c:v>
                </c:pt>
                <c:pt idx="329">
                  <c:v>1.4904163323526798E-5</c:v>
                </c:pt>
                <c:pt idx="330">
                  <c:v>1.8878606876467266E-5</c:v>
                </c:pt>
                <c:pt idx="331">
                  <c:v>2.2356244985290196E-5</c:v>
                </c:pt>
                <c:pt idx="332">
                  <c:v>2.8317910314700918E-5</c:v>
                </c:pt>
                <c:pt idx="333">
                  <c:v>3.4279575644111576E-5</c:v>
                </c:pt>
                <c:pt idx="334">
                  <c:v>4.2228462749992543E-5</c:v>
                </c:pt>
                <c:pt idx="335">
                  <c:v>5.166776618822628E-5</c:v>
                </c:pt>
                <c:pt idx="336">
                  <c:v>6.3591096847047602E-5</c:v>
                </c:pt>
                <c:pt idx="337">
                  <c:v>7.7501649282339267E-5</c:v>
                </c:pt>
                <c:pt idx="338">
                  <c:v>9.5386645270571443E-5</c:v>
                </c:pt>
                <c:pt idx="339">
                  <c:v>1.1426525214703858E-4</c:v>
                </c:pt>
                <c:pt idx="340">
                  <c:v>1.4407357879409223E-4</c:v>
                </c:pt>
                <c:pt idx="341">
                  <c:v>1.6891385099997066E-4</c:v>
                </c:pt>
                <c:pt idx="342">
                  <c:v>2.1362634097055034E-4</c:v>
                </c:pt>
                <c:pt idx="343">
                  <c:v>2.5337077649995558E-4</c:v>
                </c:pt>
                <c:pt idx="344">
                  <c:v>3.129874297940623E-4</c:v>
                </c:pt>
                <c:pt idx="345">
                  <c:v>3.7260408308816998E-4</c:v>
                </c:pt>
                <c:pt idx="346">
                  <c:v>4.5706100858815512E-4</c:v>
                </c:pt>
                <c:pt idx="347">
                  <c:v>5.5145404297049126E-4</c:v>
                </c:pt>
                <c:pt idx="348">
                  <c:v>6.7068734955870544E-4</c:v>
                </c:pt>
                <c:pt idx="349">
                  <c:v>8.0979287391162291E-4</c:v>
                </c:pt>
                <c:pt idx="350">
                  <c:v>9.8367477935276714E-4</c:v>
                </c:pt>
                <c:pt idx="351">
                  <c:v>1.1923330658821442E-3</c:v>
                </c:pt>
                <c:pt idx="352">
                  <c:v>1.3910552435291701E-3</c:v>
                </c:pt>
                <c:pt idx="353">
                  <c:v>1.6891385099997002E-3</c:v>
                </c:pt>
                <c:pt idx="354">
                  <c:v>2.086582865293752E-3</c:v>
                </c:pt>
                <c:pt idx="355">
                  <c:v>2.4343466761760392E-3</c:v>
                </c:pt>
                <c:pt idx="356">
                  <c:v>2.9808326647053616E-3</c:v>
                </c:pt>
                <c:pt idx="357">
                  <c:v>3.5273186532346662E-3</c:v>
                </c:pt>
                <c:pt idx="358">
                  <c:v>4.2725268194110213E-3</c:v>
                </c:pt>
                <c:pt idx="359">
                  <c:v>5.0674155299991084E-3</c:v>
                </c:pt>
                <c:pt idx="360">
                  <c:v>8.3904919450965642E-5</c:v>
                </c:pt>
              </c:numCache>
            </c:numRef>
          </c:yVal>
          <c:smooth val="1"/>
          <c:extLst>
            <c:ext xmlns:c16="http://schemas.microsoft.com/office/drawing/2014/chart" uri="{C3380CC4-5D6E-409C-BE32-E72D297353CC}">
              <c16:uniqueId val="{00000004-2BB1-42B2-B126-9B9824660EE0}"/>
            </c:ext>
          </c:extLst>
        </c:ser>
        <c:ser>
          <c:idx val="5"/>
          <c:order val="5"/>
          <c:tx>
            <c:v>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(Exh)'!$J$3:$J$363</c:f>
              <c:numCache>
                <c:formatCode>0.00E+00</c:formatCode>
                <c:ptCount val="361"/>
                <c:pt idx="0">
                  <c:v>8.7040313809396471E-3</c:v>
                </c:pt>
                <c:pt idx="1">
                  <c:v>1.0373297673174639E-2</c:v>
                </c:pt>
                <c:pt idx="2">
                  <c:v>1.2519497191762484E-2</c:v>
                </c:pt>
                <c:pt idx="3">
                  <c:v>1.4307996790585734E-2</c:v>
                </c:pt>
                <c:pt idx="4">
                  <c:v>1.788499598823216E-2</c:v>
                </c:pt>
                <c:pt idx="5">
                  <c:v>2.0269662119996399E-2</c:v>
                </c:pt>
                <c:pt idx="6">
                  <c:v>2.5038994383525012E-2</c:v>
                </c:pt>
                <c:pt idx="7">
                  <c:v>2.9212160114112488E-2</c:v>
                </c:pt>
                <c:pt idx="8">
                  <c:v>3.3981492377641177E-2</c:v>
                </c:pt>
                <c:pt idx="9">
                  <c:v>4.1135490772933908E-2</c:v>
                </c:pt>
                <c:pt idx="10">
                  <c:v>4.8289489168226854E-2</c:v>
                </c:pt>
                <c:pt idx="11">
                  <c:v>5.663582062940177E-2</c:v>
                </c:pt>
                <c:pt idx="12">
                  <c:v>6.6770651689399954E-2</c:v>
                </c:pt>
                <c:pt idx="13">
                  <c:v>7.9290148881162509E-2</c:v>
                </c:pt>
                <c:pt idx="14">
                  <c:v>9.4194312204689323E-2</c:v>
                </c:pt>
                <c:pt idx="15">
                  <c:v>0.10730997592939281</c:v>
                </c:pt>
                <c:pt idx="16">
                  <c:v>0.12519497191762546</c:v>
                </c:pt>
                <c:pt idx="17">
                  <c:v>0.15500329856467848</c:v>
                </c:pt>
                <c:pt idx="18">
                  <c:v>0.17288829455291066</c:v>
                </c:pt>
                <c:pt idx="19">
                  <c:v>0.2086582865293749</c:v>
                </c:pt>
                <c:pt idx="20">
                  <c:v>0.23846661317642828</c:v>
                </c:pt>
                <c:pt idx="21">
                  <c:v>0.28019827048230361</c:v>
                </c:pt>
                <c:pt idx="22">
                  <c:v>0.32789159311758992</c:v>
                </c:pt>
                <c:pt idx="23">
                  <c:v>0.38154658108228545</c:v>
                </c:pt>
                <c:pt idx="24">
                  <c:v>0.44116323437639365</c:v>
                </c:pt>
                <c:pt idx="25">
                  <c:v>0.51866488365873165</c:v>
                </c:pt>
                <c:pt idx="26">
                  <c:v>0.60212819827048281</c:v>
                </c:pt>
                <c:pt idx="27">
                  <c:v>0.69155317821164264</c:v>
                </c:pt>
                <c:pt idx="28">
                  <c:v>0.81078648479985771</c:v>
                </c:pt>
                <c:pt idx="29">
                  <c:v>0.95386645270571413</c:v>
                </c:pt>
                <c:pt idx="30">
                  <c:v>1.0730997592939275</c:v>
                </c:pt>
                <c:pt idx="31">
                  <c:v>1.2519497191762503</c:v>
                </c:pt>
                <c:pt idx="32">
                  <c:v>1.4307996790585742</c:v>
                </c:pt>
                <c:pt idx="33">
                  <c:v>1.669266292235003</c:v>
                </c:pt>
                <c:pt idx="34">
                  <c:v>1.9077329054114205</c:v>
                </c:pt>
                <c:pt idx="35">
                  <c:v>2.2058161718819695</c:v>
                </c:pt>
                <c:pt idx="36">
                  <c:v>2.5038994383525006</c:v>
                </c:pt>
                <c:pt idx="37">
                  <c:v>2.9212160114112486</c:v>
                </c:pt>
                <c:pt idx="38">
                  <c:v>3.33853258447001</c:v>
                </c:pt>
                <c:pt idx="39">
                  <c:v>3.8154658108228565</c:v>
                </c:pt>
                <c:pt idx="40">
                  <c:v>4.3520156904698188</c:v>
                </c:pt>
                <c:pt idx="41">
                  <c:v>4.948182223410889</c:v>
                </c:pt>
                <c:pt idx="42">
                  <c:v>5.7231987162342888</c:v>
                </c:pt>
                <c:pt idx="43">
                  <c:v>6.4982152090576797</c:v>
                </c:pt>
                <c:pt idx="44">
                  <c:v>7.392465008469288</c:v>
                </c:pt>
                <c:pt idx="45">
                  <c:v>8.5251814210573293</c:v>
                </c:pt>
                <c:pt idx="46">
                  <c:v>9.5386645270571453</c:v>
                </c:pt>
                <c:pt idx="47">
                  <c:v>10.730997592939294</c:v>
                </c:pt>
                <c:pt idx="48">
                  <c:v>12.519497191762509</c:v>
                </c:pt>
                <c:pt idx="49">
                  <c:v>13.711830257644642</c:v>
                </c:pt>
                <c:pt idx="50">
                  <c:v>16.096496389408941</c:v>
                </c:pt>
                <c:pt idx="51">
                  <c:v>17.884995988232173</c:v>
                </c:pt>
                <c:pt idx="52">
                  <c:v>20.269662119996394</c:v>
                </c:pt>
                <c:pt idx="53">
                  <c:v>22.65432825176072</c:v>
                </c:pt>
                <c:pt idx="54">
                  <c:v>26.231327449407122</c:v>
                </c:pt>
                <c:pt idx="55">
                  <c:v>28.615993581171452</c:v>
                </c:pt>
                <c:pt idx="56">
                  <c:v>32.78915931175893</c:v>
                </c:pt>
                <c:pt idx="57">
                  <c:v>36.962325042346478</c:v>
                </c:pt>
                <c:pt idx="58">
                  <c:v>41.135490772933927</c:v>
                </c:pt>
                <c:pt idx="59">
                  <c:v>45.904823036462524</c:v>
                </c:pt>
                <c:pt idx="60">
                  <c:v>51.866488365873224</c:v>
                </c:pt>
                <c:pt idx="61">
                  <c:v>57.828153695283923</c:v>
                </c:pt>
                <c:pt idx="62">
                  <c:v>64.98215209057679</c:v>
                </c:pt>
                <c:pt idx="63">
                  <c:v>73.924650084692956</c:v>
                </c:pt>
                <c:pt idx="64">
                  <c:v>77.501649282339571</c:v>
                </c:pt>
                <c:pt idx="65">
                  <c:v>89.424979941160714</c:v>
                </c:pt>
                <c:pt idx="66">
                  <c:v>101.34831059998199</c:v>
                </c:pt>
                <c:pt idx="67">
                  <c:v>113.27164125880326</c:v>
                </c:pt>
                <c:pt idx="68">
                  <c:v>119.23330658821483</c:v>
                </c:pt>
                <c:pt idx="69">
                  <c:v>137.1183025764463</c:v>
                </c:pt>
                <c:pt idx="70">
                  <c:v>155.0032985646784</c:v>
                </c:pt>
                <c:pt idx="71">
                  <c:v>166.92662922349979</c:v>
                </c:pt>
                <c:pt idx="72">
                  <c:v>184.81162521173263</c:v>
                </c:pt>
                <c:pt idx="73">
                  <c:v>202.69662119996474</c:v>
                </c:pt>
                <c:pt idx="74">
                  <c:v>226.54328251760629</c:v>
                </c:pt>
                <c:pt idx="75">
                  <c:v>250.38994383525082</c:v>
                </c:pt>
                <c:pt idx="76">
                  <c:v>274.23660515289259</c:v>
                </c:pt>
                <c:pt idx="77">
                  <c:v>299.73464776678259</c:v>
                </c:pt>
                <c:pt idx="78">
                  <c:v>330.68761415708241</c:v>
                </c:pt>
                <c:pt idx="79">
                  <c:v>362.77329695997201</c:v>
                </c:pt>
                <c:pt idx="80">
                  <c:v>397.52980583043598</c:v>
                </c:pt>
                <c:pt idx="81">
                  <c:v>435.1240673977</c:v>
                </c:pt>
                <c:pt idx="82">
                  <c:v>475.74685495230494</c:v>
                </c:pt>
                <c:pt idx="83">
                  <c:v>519.57701845413135</c:v>
                </c:pt>
                <c:pt idx="84">
                  <c:v>566.84110118570004</c:v>
                </c:pt>
                <c:pt idx="85">
                  <c:v>617.62852812694996</c:v>
                </c:pt>
                <c:pt idx="86">
                  <c:v>672.29699919764732</c:v>
                </c:pt>
                <c:pt idx="87">
                  <c:v>730.95978603904553</c:v>
                </c:pt>
                <c:pt idx="88">
                  <c:v>793.79573861103881</c:v>
                </c:pt>
                <c:pt idx="89">
                  <c:v>861.1029401800821</c:v>
                </c:pt>
                <c:pt idx="90">
                  <c:v>933.06024070607464</c:v>
                </c:pt>
                <c:pt idx="91">
                  <c:v>1009.8464901488793</c:v>
                </c:pt>
                <c:pt idx="92">
                  <c:v>1091.7597717749811</c:v>
                </c:pt>
                <c:pt idx="93">
                  <c:v>1178.9193188909724</c:v>
                </c:pt>
                <c:pt idx="94">
                  <c:v>1271.5635981100108</c:v>
                </c:pt>
                <c:pt idx="95">
                  <c:v>1369.9906926985807</c:v>
                </c:pt>
                <c:pt idx="96">
                  <c:v>1474.2602193099801</c:v>
                </c:pt>
                <c:pt idx="97">
                  <c:v>1584.6702612106628</c:v>
                </c:pt>
                <c:pt idx="98">
                  <c:v>1701.3996683605233</c:v>
                </c:pt>
                <c:pt idx="99">
                  <c:v>1824.5080574128551</c:v>
                </c:pt>
                <c:pt idx="100">
                  <c:v>1954.3531282874228</c:v>
                </c:pt>
                <c:pt idx="101">
                  <c:v>2090.875264330924</c:v>
                </c:pt>
                <c:pt idx="102">
                  <c:v>2234.3725488098448</c:v>
                </c:pt>
                <c:pt idx="103">
                  <c:v>2384.9642150307491</c:v>
                </c:pt>
                <c:pt idx="104">
                  <c:v>2542.5906463403794</c:v>
                </c:pt>
                <c:pt idx="105">
                  <c:v>2707.4306926985814</c:v>
                </c:pt>
                <c:pt idx="106">
                  <c:v>2879.6035874119675</c:v>
                </c:pt>
                <c:pt idx="107">
                  <c:v>3058.9304805206348</c:v>
                </c:pt>
                <c:pt idx="108">
                  <c:v>3245.6498386377843</c:v>
                </c:pt>
                <c:pt idx="109">
                  <c:v>3439.5231951502233</c:v>
                </c:pt>
                <c:pt idx="110">
                  <c:v>3640.5505500579443</c:v>
                </c:pt>
                <c:pt idx="111">
                  <c:v>3848.6722867076769</c:v>
                </c:pt>
                <c:pt idx="112">
                  <c:v>4063.5307051796408</c:v>
                </c:pt>
                <c:pt idx="113">
                  <c:v>4285.8412053133652</c:v>
                </c:pt>
                <c:pt idx="114">
                  <c:v>4513.576820896852</c:v>
                </c:pt>
                <c:pt idx="115">
                  <c:v>4747.8702683426809</c:v>
                </c:pt>
                <c:pt idx="116">
                  <c:v>4988.7215476508918</c:v>
                </c:pt>
                <c:pt idx="117">
                  <c:v>5234.9383257555555</c:v>
                </c:pt>
                <c:pt idx="118">
                  <c:v>5485.3282695908165</c:v>
                </c:pt>
                <c:pt idx="119">
                  <c:v>5741.6798787554144</c:v>
                </c:pt>
                <c:pt idx="120">
                  <c:v>6002.2046536507542</c:v>
                </c:pt>
                <c:pt idx="121">
                  <c:v>6265.1140946776777</c:v>
                </c:pt>
                <c:pt idx="122">
                  <c:v>6532.7928679682664</c:v>
                </c:pt>
                <c:pt idx="123">
                  <c:v>6801.0678077917637</c:v>
                </c:pt>
                <c:pt idx="124">
                  <c:v>7072.9197468128541</c:v>
                </c:pt>
                <c:pt idx="125">
                  <c:v>7344.1755193010522</c:v>
                </c:pt>
                <c:pt idx="126">
                  <c:v>7616.6236248551304</c:v>
                </c:pt>
                <c:pt idx="127">
                  <c:v>7887.8793973433594</c:v>
                </c:pt>
                <c:pt idx="128">
                  <c:v>8157.9428367655819</c:v>
                </c:pt>
                <c:pt idx="129">
                  <c:v>8425.6216100562178</c:v>
                </c:pt>
                <c:pt idx="130">
                  <c:v>8689.1272176160819</c:v>
                </c:pt>
                <c:pt idx="131">
                  <c:v>8949.0558259784975</c:v>
                </c:pt>
                <c:pt idx="132">
                  <c:v>9203.0227690112551</c:v>
                </c:pt>
                <c:pt idx="133">
                  <c:v>9450.4318801818317</c:v>
                </c:pt>
                <c:pt idx="134">
                  <c:v>9690.0908264241862</c:v>
                </c:pt>
                <c:pt idx="135">
                  <c:v>9921.9996077382857</c:v>
                </c:pt>
                <c:pt idx="136">
                  <c:v>10142.58122492646</c:v>
                </c:pt>
                <c:pt idx="137">
                  <c:v>10353.028011054683</c:v>
                </c:pt>
                <c:pt idx="138">
                  <c:v>10550.955299991036</c:v>
                </c:pt>
                <c:pt idx="139">
                  <c:v>10736.36309173574</c:v>
                </c:pt>
                <c:pt idx="140">
                  <c:v>10906.270553624034</c:v>
                </c:pt>
                <c:pt idx="141">
                  <c:v>11061.273852188568</c:v>
                </c:pt>
                <c:pt idx="142">
                  <c:v>11198.98832129806</c:v>
                </c:pt>
                <c:pt idx="143">
                  <c:v>11320.010127485069</c:v>
                </c:pt>
                <c:pt idx="144">
                  <c:v>11421.358438085086</c:v>
                </c:pt>
                <c:pt idx="145">
                  <c:v>11503.033253097981</c:v>
                </c:pt>
                <c:pt idx="146">
                  <c:v>11563.842239457941</c:v>
                </c:pt>
                <c:pt idx="147">
                  <c:v>11603.189230632119</c:v>
                </c:pt>
                <c:pt idx="148">
                  <c:v>11619.285727021406</c:v>
                </c:pt>
                <c:pt idx="149">
                  <c:v>11613.324061692132</c:v>
                </c:pt>
                <c:pt idx="150">
                  <c:v>11581.727235446209</c:v>
                </c:pt>
                <c:pt idx="151">
                  <c:v>11526.879914415524</c:v>
                </c:pt>
                <c:pt idx="152">
                  <c:v>11445.205099402692</c:v>
                </c:pt>
                <c:pt idx="153">
                  <c:v>11339.087456539155</c:v>
                </c:pt>
                <c:pt idx="154">
                  <c:v>11205.546153160498</c:v>
                </c:pt>
                <c:pt idx="155">
                  <c:v>11046.369688865127</c:v>
                </c:pt>
                <c:pt idx="156">
                  <c:v>10859.76956405451</c:v>
                </c:pt>
                <c:pt idx="157">
                  <c:v>10647.534278327563</c:v>
                </c:pt>
                <c:pt idx="158">
                  <c:v>10407.279165552267</c:v>
                </c:pt>
                <c:pt idx="159">
                  <c:v>10140.792725327607</c:v>
                </c:pt>
                <c:pt idx="160">
                  <c:v>9848.0749576535163</c:v>
                </c:pt>
                <c:pt idx="161">
                  <c:v>9529.7220290630939</c:v>
                </c:pt>
                <c:pt idx="162">
                  <c:v>9185.1377730231798</c:v>
                </c:pt>
                <c:pt idx="163">
                  <c:v>8815.5145225994565</c:v>
                </c:pt>
                <c:pt idx="164">
                  <c:v>8422.044610858642</c:v>
                </c:pt>
                <c:pt idx="165">
                  <c:v>8005.3242043326809</c:v>
                </c:pt>
                <c:pt idx="166">
                  <c:v>7565.3533030221497</c:v>
                </c:pt>
                <c:pt idx="167">
                  <c:v>7103.9204065258373</c:v>
                </c:pt>
                <c:pt idx="168">
                  <c:v>6622.2178479094327</c:v>
                </c:pt>
                <c:pt idx="169">
                  <c:v>6122.034126771915</c:v>
                </c:pt>
                <c:pt idx="170">
                  <c:v>5602.773076580057</c:v>
                </c:pt>
                <c:pt idx="171">
                  <c:v>5067.4155299991671</c:v>
                </c:pt>
                <c:pt idx="172">
                  <c:v>4517.1538200945488</c:v>
                </c:pt>
                <c:pt idx="173">
                  <c:v>3953.7764464651846</c:v>
                </c:pt>
                <c:pt idx="174">
                  <c:v>3377.8795756440445</c:v>
                </c:pt>
                <c:pt idx="175">
                  <c:v>2790.0593741642297</c:v>
                </c:pt>
                <c:pt idx="176">
                  <c:v>2199.8545065526541</c:v>
                </c:pt>
                <c:pt idx="177">
                  <c:v>1597.72630828202</c:v>
                </c:pt>
                <c:pt idx="178">
                  <c:v>989.63644468217637</c:v>
                </c:pt>
                <c:pt idx="179">
                  <c:v>387.50824641167014</c:v>
                </c:pt>
                <c:pt idx="180">
                  <c:v>-226.543282517639</c:v>
                </c:pt>
                <c:pt idx="181">
                  <c:v>-840.59481144682024</c:v>
                </c:pt>
                <c:pt idx="182">
                  <c:v>-1436.7613443879891</c:v>
                </c:pt>
                <c:pt idx="183">
                  <c:v>-2044.8512079879606</c:v>
                </c:pt>
                <c:pt idx="184">
                  <c:v>-2642.8062405277897</c:v>
                </c:pt>
                <c:pt idx="185">
                  <c:v>-3228.8379424088162</c:v>
                </c:pt>
                <c:pt idx="186">
                  <c:v>-3807.1194793617169</c:v>
                </c:pt>
                <c:pt idx="187">
                  <c:v>-4373.4776856556864</c:v>
                </c:pt>
                <c:pt idx="188">
                  <c:v>-4927.9125612908529</c:v>
                </c:pt>
                <c:pt idx="189">
                  <c:v>-5466.8471070695759</c:v>
                </c:pt>
                <c:pt idx="190">
                  <c:v>-5990.281322991983</c:v>
                </c:pt>
                <c:pt idx="191">
                  <c:v>-6495.8305429258662</c:v>
                </c:pt>
                <c:pt idx="192">
                  <c:v>-6982.3024338058558</c:v>
                </c:pt>
                <c:pt idx="193">
                  <c:v>-7449.1008290986611</c:v>
                </c:pt>
                <c:pt idx="194">
                  <c:v>-7894.4372292056851</c:v>
                </c:pt>
                <c:pt idx="195">
                  <c:v>-8317.1193010608567</c:v>
                </c:pt>
                <c:pt idx="196">
                  <c:v>-8717.1470446643652</c:v>
                </c:pt>
                <c:pt idx="197">
                  <c:v>-9092.7319604172317</c:v>
                </c:pt>
                <c:pt idx="198">
                  <c:v>-9443.2778817865492</c:v>
                </c:pt>
                <c:pt idx="199">
                  <c:v>-9768.7848087724451</c:v>
                </c:pt>
                <c:pt idx="200">
                  <c:v>-10068.656574841882</c:v>
                </c:pt>
                <c:pt idx="201">
                  <c:v>-10341.104680395689</c:v>
                </c:pt>
                <c:pt idx="202">
                  <c:v>-10588.513791566393</c:v>
                </c:pt>
                <c:pt idx="203">
                  <c:v>-10807.903075688686</c:v>
                </c:pt>
                <c:pt idx="204">
                  <c:v>-11001.061032361677</c:v>
                </c:pt>
                <c:pt idx="205">
                  <c:v>-11167.391495052072</c:v>
                </c:pt>
                <c:pt idx="206">
                  <c:v>-11306.894463760258</c:v>
                </c:pt>
                <c:pt idx="207">
                  <c:v>-11420.762271552241</c:v>
                </c:pt>
                <c:pt idx="208">
                  <c:v>-11507.80258536144</c:v>
                </c:pt>
                <c:pt idx="209">
                  <c:v>-11570.400071320315</c:v>
                </c:pt>
                <c:pt idx="210">
                  <c:v>-11607.362396362731</c:v>
                </c:pt>
                <c:pt idx="211">
                  <c:v>-11620.478060087415</c:v>
                </c:pt>
                <c:pt idx="212">
                  <c:v>-11609.150895961327</c:v>
                </c:pt>
                <c:pt idx="213">
                  <c:v>-11576.36173664978</c:v>
                </c:pt>
                <c:pt idx="214">
                  <c:v>-11520.918249086249</c:v>
                </c:pt>
                <c:pt idx="215">
                  <c:v>-11444.012766336748</c:v>
                </c:pt>
                <c:pt idx="216">
                  <c:v>-11347.43378800038</c:v>
                </c:pt>
                <c:pt idx="217">
                  <c:v>-11231.7774806098</c:v>
                </c:pt>
                <c:pt idx="218">
                  <c:v>-11098.236177230983</c:v>
                </c:pt>
                <c:pt idx="219">
                  <c:v>-10948.002210929812</c:v>
                </c:pt>
                <c:pt idx="220">
                  <c:v>-10781.075581706378</c:v>
                </c:pt>
                <c:pt idx="221">
                  <c:v>-10599.840955692287</c:v>
                </c:pt>
                <c:pt idx="222">
                  <c:v>-10404.894499420539</c:v>
                </c:pt>
                <c:pt idx="223">
                  <c:v>-10198.024712489861</c:v>
                </c:pt>
                <c:pt idx="224">
                  <c:v>-9979.2315949006352</c:v>
                </c:pt>
                <c:pt idx="225">
                  <c:v>-9750.8998127841769</c:v>
                </c:pt>
                <c:pt idx="226">
                  <c:v>-9512.4331996077672</c:v>
                </c:pt>
                <c:pt idx="227">
                  <c:v>-9267.4087545689181</c:v>
                </c:pt>
                <c:pt idx="228">
                  <c:v>-9014.6341446019142</c:v>
                </c:pt>
                <c:pt idx="229">
                  <c:v>-8756.4940358384792</c:v>
                </c:pt>
                <c:pt idx="230">
                  <c:v>-8492.988428278486</c:v>
                </c:pt>
                <c:pt idx="231">
                  <c:v>-8227.0981545868308</c:v>
                </c:pt>
                <c:pt idx="232">
                  <c:v>-7957.6308816974688</c:v>
                </c:pt>
                <c:pt idx="233">
                  <c:v>-7686.375109209207</c:v>
                </c:pt>
                <c:pt idx="234">
                  <c:v>-7413.9270036551288</c:v>
                </c:pt>
                <c:pt idx="235">
                  <c:v>-7142.6712311670271</c:v>
                </c:pt>
                <c:pt idx="236">
                  <c:v>-6870.8192921458567</c:v>
                </c:pt>
                <c:pt idx="237">
                  <c:v>-6601.352019256431</c:v>
                </c:pt>
                <c:pt idx="238">
                  <c:v>-6333.6732459659224</c:v>
                </c:pt>
                <c:pt idx="239">
                  <c:v>-6068.9753053401619</c:v>
                </c:pt>
                <c:pt idx="240">
                  <c:v>-5807.8543639119143</c:v>
                </c:pt>
                <c:pt idx="241">
                  <c:v>-5550.9065882143286</c:v>
                </c:pt>
                <c:pt idx="242">
                  <c:v>-5298.7281447802307</c:v>
                </c:pt>
                <c:pt idx="243">
                  <c:v>-5051.3190336097186</c:v>
                </c:pt>
                <c:pt idx="244">
                  <c:v>-4809.2754212355958</c:v>
                </c:pt>
                <c:pt idx="245">
                  <c:v>-4573.1934741909627</c:v>
                </c:pt>
                <c:pt idx="246">
                  <c:v>-4343.669359008647</c:v>
                </c:pt>
                <c:pt idx="247">
                  <c:v>-4119.9280591958668</c:v>
                </c:pt>
                <c:pt idx="248">
                  <c:v>-3903.22152447178</c:v>
                </c:pt>
                <c:pt idx="249">
                  <c:v>-3693.2516715699412</c:v>
                </c:pt>
                <c:pt idx="250">
                  <c:v>-3490.4358170633836</c:v>
                </c:pt>
                <c:pt idx="251">
                  <c:v>-3294.7143442988304</c:v>
                </c:pt>
                <c:pt idx="252">
                  <c:v>-3106.2064865828684</c:v>
                </c:pt>
                <c:pt idx="253">
                  <c:v>-2924.9122439154826</c:v>
                </c:pt>
                <c:pt idx="254">
                  <c:v>-2750.8912329499863</c:v>
                </c:pt>
                <c:pt idx="255">
                  <c:v>-2584.2030703396695</c:v>
                </c:pt>
                <c:pt idx="256">
                  <c:v>-2424.7285227779248</c:v>
                </c:pt>
                <c:pt idx="257">
                  <c:v>-2272.3483569581881</c:v>
                </c:pt>
                <c:pt idx="258">
                  <c:v>-2127.0625728804425</c:v>
                </c:pt>
                <c:pt idx="259">
                  <c:v>-1988.7519372381209</c:v>
                </c:pt>
                <c:pt idx="260">
                  <c:v>-1857.177983418027</c:v>
                </c:pt>
                <c:pt idx="261">
                  <c:v>-1732.3407114201648</c:v>
                </c:pt>
                <c:pt idx="262">
                  <c:v>-1614.00165463137</c:v>
                </c:pt>
                <c:pt idx="263">
                  <c:v>-1502.0415797450328</c:v>
                </c:pt>
                <c:pt idx="264">
                  <c:v>-1396.1624034946892</c:v>
                </c:pt>
                <c:pt idx="265">
                  <c:v>-1296.244892573777</c:v>
                </c:pt>
                <c:pt idx="266">
                  <c:v>-1202.1698136756661</c:v>
                </c:pt>
                <c:pt idx="267">
                  <c:v>-1098.2579869840408</c:v>
                </c:pt>
                <c:pt idx="268">
                  <c:v>-1073.0997592939366</c:v>
                </c:pt>
                <c:pt idx="269">
                  <c:v>-953.86645270570966</c:v>
                </c:pt>
                <c:pt idx="270">
                  <c:v>-834.63314611749877</c:v>
                </c:pt>
                <c:pt idx="271">
                  <c:v>-834.63314611749877</c:v>
                </c:pt>
                <c:pt idx="272">
                  <c:v>-715.39983952928571</c:v>
                </c:pt>
                <c:pt idx="273">
                  <c:v>-715.39983952928878</c:v>
                </c:pt>
                <c:pt idx="274">
                  <c:v>-596.16653294107277</c:v>
                </c:pt>
                <c:pt idx="275">
                  <c:v>-608.08986359989274</c:v>
                </c:pt>
                <c:pt idx="276">
                  <c:v>-530.58821431755291</c:v>
                </c:pt>
                <c:pt idx="277">
                  <c:v>-488.85655701167872</c:v>
                </c:pt>
                <c:pt idx="278">
                  <c:v>-447.12489970580413</c:v>
                </c:pt>
                <c:pt idx="279">
                  <c:v>-405.39324239992845</c:v>
                </c:pt>
                <c:pt idx="280">
                  <c:v>-369.6232504234643</c:v>
                </c:pt>
                <c:pt idx="281">
                  <c:v>-339.81492377641104</c:v>
                </c:pt>
                <c:pt idx="282">
                  <c:v>-310.00659712935681</c:v>
                </c:pt>
                <c:pt idx="283">
                  <c:v>-280.19827048230354</c:v>
                </c:pt>
                <c:pt idx="284">
                  <c:v>-256.35160916466128</c:v>
                </c:pt>
                <c:pt idx="285">
                  <c:v>-226.54328251760651</c:v>
                </c:pt>
                <c:pt idx="286">
                  <c:v>-214.61995185878664</c:v>
                </c:pt>
                <c:pt idx="287">
                  <c:v>-190.77329054114259</c:v>
                </c:pt>
                <c:pt idx="288">
                  <c:v>-166.92662922349979</c:v>
                </c:pt>
                <c:pt idx="289">
                  <c:v>-155.00329856467914</c:v>
                </c:pt>
                <c:pt idx="290">
                  <c:v>-143.07996790585651</c:v>
                </c:pt>
                <c:pt idx="291">
                  <c:v>-125.19497191762528</c:v>
                </c:pt>
                <c:pt idx="292">
                  <c:v>-113.27164125880388</c:v>
                </c:pt>
                <c:pt idx="293">
                  <c:v>-107.30997592939293</c:v>
                </c:pt>
                <c:pt idx="294">
                  <c:v>-89.424979941160842</c:v>
                </c:pt>
                <c:pt idx="295">
                  <c:v>-83.463314611749766</c:v>
                </c:pt>
                <c:pt idx="296">
                  <c:v>-73.924650084692829</c:v>
                </c:pt>
                <c:pt idx="297">
                  <c:v>-66.770651689400026</c:v>
                </c:pt>
                <c:pt idx="298">
                  <c:v>-59.61665329410723</c:v>
                </c:pt>
                <c:pt idx="299">
                  <c:v>-53.058821431755391</c:v>
                </c:pt>
                <c:pt idx="300">
                  <c:v>-47.693322635285647</c:v>
                </c:pt>
                <c:pt idx="301">
                  <c:v>-42.327823838816094</c:v>
                </c:pt>
                <c:pt idx="302">
                  <c:v>-38.154658108228517</c:v>
                </c:pt>
                <c:pt idx="303">
                  <c:v>-33.385325844700105</c:v>
                </c:pt>
                <c:pt idx="304">
                  <c:v>-29.808326647053583</c:v>
                </c:pt>
                <c:pt idx="305">
                  <c:v>-26.827493982348233</c:v>
                </c:pt>
                <c:pt idx="306">
                  <c:v>-196.13878881835149</c:v>
                </c:pt>
                <c:pt idx="307">
                  <c:v>1.3652213604350547E-7</c:v>
                </c:pt>
                <c:pt idx="308">
                  <c:v>1.7884995988232177E-7</c:v>
                </c:pt>
                <c:pt idx="309">
                  <c:v>2.2058161718819611E-7</c:v>
                </c:pt>
                <c:pt idx="310">
                  <c:v>2.742366051528928E-7</c:v>
                </c:pt>
                <c:pt idx="311">
                  <c:v>3.5173825443523207E-7</c:v>
                </c:pt>
                <c:pt idx="312">
                  <c:v>4.3520156904698238E-7</c:v>
                </c:pt>
                <c:pt idx="313">
                  <c:v>5.544348756351966E-7</c:v>
                </c:pt>
                <c:pt idx="314">
                  <c:v>6.8559151288223296E-7</c:v>
                </c:pt>
                <c:pt idx="315">
                  <c:v>8.6444147276455324E-7</c:v>
                </c:pt>
                <c:pt idx="316">
                  <c:v>1.0790614246233396E-6</c:v>
                </c:pt>
                <c:pt idx="317">
                  <c:v>1.3175280377997683E-6</c:v>
                </c:pt>
                <c:pt idx="318">
                  <c:v>1.7288829455291111E-6</c:v>
                </c:pt>
                <c:pt idx="319">
                  <c:v>2.0865828652937498E-6</c:v>
                </c:pt>
                <c:pt idx="320">
                  <c:v>2.6231327449407136E-6</c:v>
                </c:pt>
                <c:pt idx="321">
                  <c:v>3.2192992778817821E-6</c:v>
                </c:pt>
                <c:pt idx="322">
                  <c:v>4.0539324239992853E-6</c:v>
                </c:pt>
                <c:pt idx="323">
                  <c:v>5.0077988767050062E-6</c:v>
                </c:pt>
                <c:pt idx="324">
                  <c:v>6.2597485958812486E-6</c:v>
                </c:pt>
                <c:pt idx="325">
                  <c:v>7.6905482749398253E-6</c:v>
                </c:pt>
                <c:pt idx="326">
                  <c:v>9.5386645270571396E-6</c:v>
                </c:pt>
                <c:pt idx="327">
                  <c:v>1.1982947312115544E-5</c:v>
                </c:pt>
                <c:pt idx="328">
                  <c:v>1.4307996790585694E-5</c:v>
                </c:pt>
                <c:pt idx="329">
                  <c:v>1.7884995988232159E-5</c:v>
                </c:pt>
                <c:pt idx="330">
                  <c:v>2.265432825176072E-5</c:v>
                </c:pt>
                <c:pt idx="331">
                  <c:v>2.6827493982348237E-5</c:v>
                </c:pt>
                <c:pt idx="332">
                  <c:v>3.3981492377641099E-5</c:v>
                </c:pt>
                <c:pt idx="333">
                  <c:v>4.1135490772933894E-5</c:v>
                </c:pt>
                <c:pt idx="334">
                  <c:v>5.067415529999105E-5</c:v>
                </c:pt>
                <c:pt idx="335">
                  <c:v>6.2001319425871541E-5</c:v>
                </c:pt>
                <c:pt idx="336">
                  <c:v>7.6309316216457117E-5</c:v>
                </c:pt>
                <c:pt idx="337">
                  <c:v>9.3001979138807129E-5</c:v>
                </c:pt>
                <c:pt idx="338">
                  <c:v>1.1446397432468574E-4</c:v>
                </c:pt>
                <c:pt idx="339">
                  <c:v>1.371183025764463E-4</c:v>
                </c:pt>
                <c:pt idx="340">
                  <c:v>1.7288829455291066E-4</c:v>
                </c:pt>
                <c:pt idx="341">
                  <c:v>2.026966211999648E-4</c:v>
                </c:pt>
                <c:pt idx="342">
                  <c:v>2.5635160916466038E-4</c:v>
                </c:pt>
                <c:pt idx="343">
                  <c:v>3.0404493179994672E-4</c:v>
                </c:pt>
                <c:pt idx="344">
                  <c:v>3.7558491575287472E-4</c:v>
                </c:pt>
                <c:pt idx="345">
                  <c:v>4.4712489970580397E-4</c:v>
                </c:pt>
                <c:pt idx="346">
                  <c:v>5.4847321030578608E-4</c:v>
                </c:pt>
                <c:pt idx="347">
                  <c:v>6.6174485156458949E-4</c:v>
                </c:pt>
                <c:pt idx="348">
                  <c:v>8.0482481947044657E-4</c:v>
                </c:pt>
                <c:pt idx="349">
                  <c:v>9.7175144869394742E-4</c:v>
                </c:pt>
                <c:pt idx="350">
                  <c:v>1.1804097352233205E-3</c:v>
                </c:pt>
                <c:pt idx="351">
                  <c:v>1.430799679058573E-3</c:v>
                </c:pt>
                <c:pt idx="352">
                  <c:v>1.6692662922350042E-3</c:v>
                </c:pt>
                <c:pt idx="353">
                  <c:v>2.0269662119996403E-3</c:v>
                </c:pt>
                <c:pt idx="354">
                  <c:v>2.5038994383525023E-3</c:v>
                </c:pt>
                <c:pt idx="355">
                  <c:v>2.9212160114112469E-3</c:v>
                </c:pt>
                <c:pt idx="356">
                  <c:v>3.5769991976464335E-3</c:v>
                </c:pt>
                <c:pt idx="357">
                  <c:v>4.2327823838815993E-3</c:v>
                </c:pt>
                <c:pt idx="358">
                  <c:v>5.1270321832932253E-3</c:v>
                </c:pt>
                <c:pt idx="359">
                  <c:v>6.0808986359989301E-3</c:v>
                </c:pt>
                <c:pt idx="360">
                  <c:v>1.0068590334115877E-4</c:v>
                </c:pt>
              </c:numCache>
            </c:numRef>
          </c:yVal>
          <c:smooth val="1"/>
          <c:extLst>
            <c:ext xmlns:c16="http://schemas.microsoft.com/office/drawing/2014/chart" uri="{C3380CC4-5D6E-409C-BE32-E72D297353CC}">
              <c16:uniqueId val="{00000005-2BB1-42B2-B126-9B9824660EE0}"/>
            </c:ext>
          </c:extLst>
        </c:ser>
        <c:dLbls>
          <c:showLegendKey val="0"/>
          <c:showVal val="0"/>
          <c:showCatName val="0"/>
          <c:showSerName val="0"/>
          <c:showPercent val="0"/>
          <c:showBubbleSize val="0"/>
        </c:dLbls>
        <c:axId val="30902223"/>
        <c:axId val="1"/>
      </c:scatterChart>
      <c:valAx>
        <c:axId val="30902223"/>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4515684983327261"/>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Velocity (mm/sec)</a:t>
                </a:r>
              </a:p>
            </c:rich>
          </c:tx>
          <c:layout>
            <c:manualLayout>
              <c:xMode val="edge"/>
              <c:yMode val="edge"/>
              <c:x val="1.2278397362251427E-2"/>
              <c:y val="0.4309622132831221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902223"/>
        <c:crosses val="autoZero"/>
        <c:crossBetween val="midCat"/>
      </c:valAx>
      <c:spPr>
        <a:solidFill>
          <a:srgbClr val="C0C0C0"/>
        </a:solidFill>
        <a:ln w="12700">
          <a:solidFill>
            <a:srgbClr val="808080"/>
          </a:solidFill>
          <a:prstDash val="solid"/>
        </a:ln>
      </c:spPr>
    </c:plotArea>
    <c:legend>
      <c:legendPos val="r"/>
      <c:layout>
        <c:manualLayout>
          <c:xMode val="edge"/>
          <c:yMode val="edge"/>
          <c:x val="0.80888888888888888"/>
          <c:y val="0.45022624434389141"/>
          <c:w val="0.19111111111111112"/>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Inlet Valve Acceleration Against Crank Angle</a:t>
            </a:r>
          </a:p>
        </c:rich>
      </c:tx>
      <c:layout>
        <c:manualLayout>
          <c:xMode val="edge"/>
          <c:yMode val="edge"/>
          <c:x val="0.29467943508840755"/>
          <c:y val="2.0920525219673625E-2"/>
        </c:manualLayout>
      </c:layout>
      <c:overlay val="0"/>
      <c:spPr>
        <a:noFill/>
        <a:ln w="25400">
          <a:noFill/>
        </a:ln>
      </c:spPr>
    </c:title>
    <c:autoTitleDeleted val="0"/>
    <c:plotArea>
      <c:layout>
        <c:manualLayout>
          <c:layoutTarget val="inner"/>
          <c:xMode val="edge"/>
          <c:yMode val="edge"/>
          <c:x val="5.1841746248294678E-2"/>
          <c:y val="0.1192468619246862"/>
          <c:w val="0.71077762619372442"/>
          <c:h val="0.80962343096234313"/>
        </c:manualLayout>
      </c:layout>
      <c:scatterChart>
        <c:scatterStyle val="smoothMarker"/>
        <c:varyColors val="0"/>
        <c:ser>
          <c:idx val="5"/>
          <c:order val="0"/>
          <c:tx>
            <c:v>Acceleration @ 2000 rpm</c:v>
          </c:tx>
          <c:spPr>
            <a:ln w="12700">
              <a:solidFill>
                <a:srgbClr val="000090"/>
              </a:solidFill>
              <a:prstDash val="solid"/>
            </a:ln>
          </c:spPr>
          <c:marker>
            <c:symbol val="diamond"/>
            <c:size val="5"/>
            <c:spPr>
              <a:solidFill>
                <a:srgbClr val="000090"/>
              </a:solidFill>
              <a:ln>
                <a:solidFill>
                  <a:srgbClr val="000090"/>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(Inlet)'!$L$3:$L$363</c:f>
              <c:numCache>
                <c:formatCode>0.00E+00</c:formatCode>
                <c:ptCount val="361"/>
                <c:pt idx="0">
                  <c:v>3.7636473210305619</c:v>
                </c:pt>
                <c:pt idx="1">
                  <c:v>4.838975127039344</c:v>
                </c:pt>
                <c:pt idx="2">
                  <c:v>4.0324792725327301</c:v>
                </c:pt>
                <c:pt idx="3">
                  <c:v>8.0649585450655223</c:v>
                </c:pt>
                <c:pt idx="4">
                  <c:v>5.3766390300436511</c:v>
                </c:pt>
                <c:pt idx="5">
                  <c:v>10.753278060087515</c:v>
                </c:pt>
                <c:pt idx="6">
                  <c:v>9.4091183025764114</c:v>
                </c:pt>
                <c:pt idx="7">
                  <c:v>10.753278060087302</c:v>
                </c:pt>
                <c:pt idx="8">
                  <c:v>16.129917090131045</c:v>
                </c:pt>
                <c:pt idx="9">
                  <c:v>16.129917090131045</c:v>
                </c:pt>
                <c:pt idx="10">
                  <c:v>18.818236605152947</c:v>
                </c:pt>
                <c:pt idx="11">
                  <c:v>22.850715877685676</c:v>
                </c:pt>
                <c:pt idx="12">
                  <c:v>28.227354907729236</c:v>
                </c:pt>
                <c:pt idx="13">
                  <c:v>33.603993937773161</c:v>
                </c:pt>
                <c:pt idx="14">
                  <c:v>29.571514665239697</c:v>
                </c:pt>
                <c:pt idx="15">
                  <c:v>40.324792725328521</c:v>
                </c:pt>
                <c:pt idx="16">
                  <c:v>67.207987875545342</c:v>
                </c:pt>
                <c:pt idx="17">
                  <c:v>40.32479272532828</c:v>
                </c:pt>
                <c:pt idx="18">
                  <c:v>80.649585450655579</c:v>
                </c:pt>
                <c:pt idx="19">
                  <c:v>67.207987875544617</c:v>
                </c:pt>
                <c:pt idx="20">
                  <c:v>94.091183025765588</c:v>
                </c:pt>
                <c:pt idx="21">
                  <c:v>107.53278060087362</c:v>
                </c:pt>
                <c:pt idx="22">
                  <c:v>120.97437817598215</c:v>
                </c:pt>
                <c:pt idx="23">
                  <c:v>134.41597575109313</c:v>
                </c:pt>
                <c:pt idx="24">
                  <c:v>174.74076847641874</c:v>
                </c:pt>
                <c:pt idx="25">
                  <c:v>188.18236605153018</c:v>
                </c:pt>
                <c:pt idx="26">
                  <c:v>201.62396362663677</c:v>
                </c:pt>
                <c:pt idx="27">
                  <c:v>268.83195150218626</c:v>
                </c:pt>
                <c:pt idx="28">
                  <c:v>322.59834180261259</c:v>
                </c:pt>
                <c:pt idx="29">
                  <c:v>268.83195150219018</c:v>
                </c:pt>
                <c:pt idx="30">
                  <c:v>403.24792725328132</c:v>
                </c:pt>
                <c:pt idx="31">
                  <c:v>403.24792725326961</c:v>
                </c:pt>
                <c:pt idx="32">
                  <c:v>537.66390300436865</c:v>
                </c:pt>
                <c:pt idx="33">
                  <c:v>537.66390300438422</c:v>
                </c:pt>
                <c:pt idx="34">
                  <c:v>672.07987875543643</c:v>
                </c:pt>
                <c:pt idx="35">
                  <c:v>672.07987875547929</c:v>
                </c:pt>
                <c:pt idx="36">
                  <c:v>940.91183025764212</c:v>
                </c:pt>
                <c:pt idx="37">
                  <c:v>940.91183025764212</c:v>
                </c:pt>
                <c:pt idx="38">
                  <c:v>1075.3278060087293</c:v>
                </c:pt>
                <c:pt idx="39">
                  <c:v>1209.7437817598245</c:v>
                </c:pt>
                <c:pt idx="40">
                  <c:v>1344.1597575109274</c:v>
                </c:pt>
                <c:pt idx="41">
                  <c:v>1747.4076847641893</c:v>
                </c:pt>
                <c:pt idx="42">
                  <c:v>1747.4076847642204</c:v>
                </c:pt>
                <c:pt idx="43">
                  <c:v>2016.2396362663794</c:v>
                </c:pt>
                <c:pt idx="44">
                  <c:v>2553.9035392706974</c:v>
                </c:pt>
                <c:pt idx="45">
                  <c:v>2285.0715877687412</c:v>
                </c:pt>
                <c:pt idx="46">
                  <c:v>2688.3195150216829</c:v>
                </c:pt>
                <c:pt idx="47">
                  <c:v>4032.4792725326965</c:v>
                </c:pt>
                <c:pt idx="48">
                  <c:v>2688.319515021964</c:v>
                </c:pt>
                <c:pt idx="49">
                  <c:v>5376.6390300437097</c:v>
                </c:pt>
                <c:pt idx="50">
                  <c:v>4032.4792725326652</c:v>
                </c:pt>
                <c:pt idx="51">
                  <c:v>5376.6390300436788</c:v>
                </c:pt>
                <c:pt idx="52">
                  <c:v>5376.6390300437406</c:v>
                </c:pt>
                <c:pt idx="53">
                  <c:v>8064.9585450655804</c:v>
                </c:pt>
                <c:pt idx="54">
                  <c:v>5376.639030043616</c:v>
                </c:pt>
                <c:pt idx="55">
                  <c:v>9409.118302576313</c:v>
                </c:pt>
                <c:pt idx="56">
                  <c:v>9409.1183025767496</c:v>
                </c:pt>
                <c:pt idx="57">
                  <c:v>9409.1183025762493</c:v>
                </c:pt>
                <c:pt idx="58">
                  <c:v>10753.278060087358</c:v>
                </c:pt>
                <c:pt idx="59">
                  <c:v>13441.597575109321</c:v>
                </c:pt>
                <c:pt idx="60">
                  <c:v>13441.597575109196</c:v>
                </c:pt>
                <c:pt idx="61">
                  <c:v>16129.91709013091</c:v>
                </c:pt>
                <c:pt idx="62">
                  <c:v>20162.396362663483</c:v>
                </c:pt>
                <c:pt idx="63">
                  <c:v>8064.9585450666418</c:v>
                </c:pt>
                <c:pt idx="64">
                  <c:v>26883.195150218144</c:v>
                </c:pt>
                <c:pt idx="65">
                  <c:v>26883.195150217143</c:v>
                </c:pt>
                <c:pt idx="66">
                  <c:v>26883.195150219643</c:v>
                </c:pt>
                <c:pt idx="67">
                  <c:v>13441.597575109072</c:v>
                </c:pt>
                <c:pt idx="68">
                  <c:v>40324.792725327963</c:v>
                </c:pt>
                <c:pt idx="69">
                  <c:v>40324.792725326464</c:v>
                </c:pt>
                <c:pt idx="70">
                  <c:v>26883.195150218642</c:v>
                </c:pt>
                <c:pt idx="71">
                  <c:v>40324.792725328465</c:v>
                </c:pt>
                <c:pt idx="72">
                  <c:v>40324.792725326966</c:v>
                </c:pt>
                <c:pt idx="73">
                  <c:v>53766.390300436287</c:v>
                </c:pt>
                <c:pt idx="74">
                  <c:v>53766.390300439285</c:v>
                </c:pt>
                <c:pt idx="75">
                  <c:v>53766.390300434286</c:v>
                </c:pt>
                <c:pt idx="76">
                  <c:v>57489.712828743155</c:v>
                </c:pt>
                <c:pt idx="77">
                  <c:v>69788.774609966131</c:v>
                </c:pt>
                <c:pt idx="78">
                  <c:v>72342.678149238665</c:v>
                </c:pt>
                <c:pt idx="79">
                  <c:v>78364.513862887237</c:v>
                </c:pt>
                <c:pt idx="80">
                  <c:v>84762.714308638577</c:v>
                </c:pt>
                <c:pt idx="81">
                  <c:v>91591.04587679368</c:v>
                </c:pt>
                <c:pt idx="82">
                  <c:v>98822.625372201539</c:v>
                </c:pt>
                <c:pt idx="83">
                  <c:v>106564.98557546712</c:v>
                </c:pt>
                <c:pt idx="84">
                  <c:v>114508.96974235358</c:v>
                </c:pt>
                <c:pt idx="85">
                  <c:v>123259.44976375358</c:v>
                </c:pt>
                <c:pt idx="86">
                  <c:v>132265.32013907842</c:v>
                </c:pt>
                <c:pt idx="87">
                  <c:v>141674.43844165106</c:v>
                </c:pt>
                <c:pt idx="88">
                  <c:v>151755.63662298329</c:v>
                </c:pt>
                <c:pt idx="89">
                  <c:v>162240.08273156133</c:v>
                </c:pt>
                <c:pt idx="90">
                  <c:v>173127.7767673971</c:v>
                </c:pt>
                <c:pt idx="91">
                  <c:v>184687.55068201048</c:v>
                </c:pt>
                <c:pt idx="92">
                  <c:v>196516.15654810771</c:v>
                </c:pt>
                <c:pt idx="93">
                  <c:v>208882.42631717669</c:v>
                </c:pt>
                <c:pt idx="94">
                  <c:v>221920.7759650712</c:v>
                </c:pt>
                <c:pt idx="95">
                  <c:v>235093.54158865169</c:v>
                </c:pt>
                <c:pt idx="96">
                  <c:v>248938.38709102577</c:v>
                </c:pt>
                <c:pt idx="97">
                  <c:v>263186.48052062967</c:v>
                </c:pt>
                <c:pt idx="98">
                  <c:v>277568.98992601543</c:v>
                </c:pt>
                <c:pt idx="99">
                  <c:v>292757.99518587673</c:v>
                </c:pt>
                <c:pt idx="100">
                  <c:v>307812.58446999616</c:v>
                </c:pt>
                <c:pt idx="101">
                  <c:v>323539.25363289716</c:v>
                </c:pt>
                <c:pt idx="102">
                  <c:v>339534.75474723405</c:v>
                </c:pt>
                <c:pt idx="103">
                  <c:v>355395.83988590894</c:v>
                </c:pt>
                <c:pt idx="104">
                  <c:v>371660.17295174568</c:v>
                </c:pt>
                <c:pt idx="105">
                  <c:v>388193.33796917024</c:v>
                </c:pt>
                <c:pt idx="106">
                  <c:v>404323.25505927304</c:v>
                </c:pt>
                <c:pt idx="107">
                  <c:v>420990.83605243947</c:v>
                </c:pt>
                <c:pt idx="108">
                  <c:v>437120.75314254226</c:v>
                </c:pt>
                <c:pt idx="109">
                  <c:v>453250.67023267708</c:v>
                </c:pt>
                <c:pt idx="110">
                  <c:v>469246.1713470699</c:v>
                </c:pt>
                <c:pt idx="111">
                  <c:v>484435.17660693126</c:v>
                </c:pt>
                <c:pt idx="112">
                  <c:v>501237.17357587162</c:v>
                </c:pt>
                <c:pt idx="113">
                  <c:v>513469.02736915468</c:v>
                </c:pt>
                <c:pt idx="114">
                  <c:v>528254.78470172628</c:v>
                </c:pt>
                <c:pt idx="115">
                  <c:v>543040.54203439376</c:v>
                </c:pt>
                <c:pt idx="116">
                  <c:v>555137.97985209478</c:v>
                </c:pt>
                <c:pt idx="117">
                  <c:v>564547.09815447754</c:v>
                </c:pt>
                <c:pt idx="118">
                  <c:v>577988.6957298856</c:v>
                </c:pt>
                <c:pt idx="119">
                  <c:v>587397.81403207663</c:v>
                </c:pt>
                <c:pt idx="120">
                  <c:v>592774.45306242525</c:v>
                </c:pt>
                <c:pt idx="121">
                  <c:v>603527.73112238722</c:v>
                </c:pt>
                <c:pt idx="122">
                  <c:v>604871.89087996644</c:v>
                </c:pt>
                <c:pt idx="123">
                  <c:v>612936.849424802</c:v>
                </c:pt>
                <c:pt idx="124">
                  <c:v>611592.68966770242</c:v>
                </c:pt>
                <c:pt idx="125">
                  <c:v>614281.00918228528</c:v>
                </c:pt>
                <c:pt idx="126">
                  <c:v>611592.68966751057</c:v>
                </c:pt>
                <c:pt idx="127">
                  <c:v>608904.37015260803</c:v>
                </c:pt>
                <c:pt idx="128">
                  <c:v>603527.73112216336</c:v>
                </c:pt>
                <c:pt idx="129">
                  <c:v>594118.61281994055</c:v>
                </c:pt>
                <c:pt idx="130">
                  <c:v>586053.65427491302</c:v>
                </c:pt>
                <c:pt idx="131">
                  <c:v>572612.05669937714</c:v>
                </c:pt>
                <c:pt idx="132">
                  <c:v>557826.2993672851</c:v>
                </c:pt>
                <c:pt idx="133">
                  <c:v>540352.22251926735</c:v>
                </c:pt>
                <c:pt idx="134">
                  <c:v>522878.14567176125</c:v>
                </c:pt>
                <c:pt idx="135">
                  <c:v>497339.11027890799</c:v>
                </c:pt>
                <c:pt idx="136">
                  <c:v>474488.39440166071</c:v>
                </c:pt>
                <c:pt idx="137">
                  <c:v>446261.03949339327</c:v>
                </c:pt>
                <c:pt idx="138">
                  <c:v>418033.68458589318</c:v>
                </c:pt>
                <c:pt idx="139">
                  <c:v>383085.53089068906</c:v>
                </c:pt>
                <c:pt idx="140">
                  <c:v>349481.53695280838</c:v>
                </c:pt>
                <c:pt idx="141">
                  <c:v>310500.9039850586</c:v>
                </c:pt>
                <c:pt idx="142">
                  <c:v>272864.43077450426</c:v>
                </c:pt>
                <c:pt idx="143">
                  <c:v>228507.15877733307</c:v>
                </c:pt>
                <c:pt idx="144">
                  <c:v>184149.88677862709</c:v>
                </c:pt>
                <c:pt idx="145">
                  <c:v>137104.29526616962</c:v>
                </c:pt>
                <c:pt idx="146">
                  <c:v>88714.543995877189</c:v>
                </c:pt>
                <c:pt idx="147">
                  <c:v>36292.313452591428</c:v>
                </c:pt>
                <c:pt idx="148">
                  <c:v>-13441.597575152286</c:v>
                </c:pt>
                <c:pt idx="149">
                  <c:v>-71240.467147731571</c:v>
                </c:pt>
                <c:pt idx="150">
                  <c:v>-123662.69769140103</c:v>
                </c:pt>
                <c:pt idx="151">
                  <c:v>-184149.88677888288</c:v>
                </c:pt>
                <c:pt idx="152">
                  <c:v>-239260.43683681541</c:v>
                </c:pt>
                <c:pt idx="153">
                  <c:v>-301091.78568226012</c:v>
                </c:pt>
                <c:pt idx="154">
                  <c:v>-358890.65525586263</c:v>
                </c:pt>
                <c:pt idx="155">
                  <c:v>-420722.00410079572</c:v>
                </c:pt>
                <c:pt idx="156">
                  <c:v>-478520.87367363082</c:v>
                </c:pt>
                <c:pt idx="157">
                  <c:v>-541696.38227729418</c:v>
                </c:pt>
                <c:pt idx="158">
                  <c:v>-600839.4116071969</c:v>
                </c:pt>
                <c:pt idx="159">
                  <c:v>-659982.44093799486</c:v>
                </c:pt>
                <c:pt idx="160">
                  <c:v>-717781.31051057414</c:v>
                </c:pt>
                <c:pt idx="161">
                  <c:v>-776924.3398413721</c:v>
                </c:pt>
                <c:pt idx="162">
                  <c:v>-833379.04965701175</c:v>
                </c:pt>
                <c:pt idx="163">
                  <c:v>-887145.43995672558</c:v>
                </c:pt>
                <c:pt idx="164">
                  <c:v>-939567.670500395</c:v>
                </c:pt>
                <c:pt idx="165">
                  <c:v>-991989.90104329714</c:v>
                </c:pt>
                <c:pt idx="166">
                  <c:v>-1040379.6523130779</c:v>
                </c:pt>
                <c:pt idx="167">
                  <c:v>-1086081.0840689794</c:v>
                </c:pt>
                <c:pt idx="168">
                  <c:v>-1127750.0365515039</c:v>
                </c:pt>
                <c:pt idx="169">
                  <c:v>-1170763.1487927586</c:v>
                </c:pt>
                <c:pt idx="170">
                  <c:v>-1207055.462243943</c:v>
                </c:pt>
                <c:pt idx="171">
                  <c:v>-1240659.456182783</c:v>
                </c:pt>
                <c:pt idx="172">
                  <c:v>-1270230.9708479901</c:v>
                </c:pt>
                <c:pt idx="173">
                  <c:v>-1298458.3257554902</c:v>
                </c:pt>
                <c:pt idx="174">
                  <c:v>-1325341.5209057948</c:v>
                </c:pt>
                <c:pt idx="175">
                  <c:v>-1330718.1599355999</c:v>
                </c:pt>
                <c:pt idx="176">
                  <c:v>-1357601.3550861604</c:v>
                </c:pt>
                <c:pt idx="177">
                  <c:v>-1371042.9526611846</c:v>
                </c:pt>
                <c:pt idx="178">
                  <c:v>-1357601.3550861604</c:v>
                </c:pt>
                <c:pt idx="179">
                  <c:v>-1384484.5502359532</c:v>
                </c:pt>
                <c:pt idx="180">
                  <c:v>-1384484.5502364649</c:v>
                </c:pt>
                <c:pt idx="181">
                  <c:v>-1344159.7575108802</c:v>
                </c:pt>
                <c:pt idx="182">
                  <c:v>-1371042.9526611846</c:v>
                </c:pt>
                <c:pt idx="183">
                  <c:v>-1348192.2367834898</c:v>
                </c:pt>
                <c:pt idx="184">
                  <c:v>-1321309.0416331852</c:v>
                </c:pt>
                <c:pt idx="185">
                  <c:v>-1303834.9647852953</c:v>
                </c:pt>
                <c:pt idx="186">
                  <c:v>-1276951.7696357581</c:v>
                </c:pt>
                <c:pt idx="187">
                  <c:v>-1250068.574484942</c:v>
                </c:pt>
                <c:pt idx="188">
                  <c:v>-1215120.4207899298</c:v>
                </c:pt>
                <c:pt idx="189">
                  <c:v>-1180172.2670946617</c:v>
                </c:pt>
                <c:pt idx="190">
                  <c:v>-1139847.4743693327</c:v>
                </c:pt>
                <c:pt idx="191">
                  <c:v>-1096834.3621285895</c:v>
                </c:pt>
                <c:pt idx="192">
                  <c:v>-1052477.0901314185</c:v>
                </c:pt>
                <c:pt idx="193">
                  <c:v>-1004087.3388603586</c:v>
                </c:pt>
                <c:pt idx="194">
                  <c:v>-953009.26807541936</c:v>
                </c:pt>
                <c:pt idx="195">
                  <c:v>-901931.19728996861</c:v>
                </c:pt>
                <c:pt idx="196">
                  <c:v>-846820.64723139664</c:v>
                </c:pt>
                <c:pt idx="197">
                  <c:v>-790365.9374169081</c:v>
                </c:pt>
                <c:pt idx="198">
                  <c:v>-733911.22760114062</c:v>
                </c:pt>
                <c:pt idx="199">
                  <c:v>-676112.35802792176</c:v>
                </c:pt>
                <c:pt idx="200">
                  <c:v>-614281.0091823492</c:v>
                </c:pt>
                <c:pt idx="201">
                  <c:v>-557826.29936709325</c:v>
                </c:pt>
                <c:pt idx="202">
                  <c:v>-494650.79076406936</c:v>
                </c:pt>
                <c:pt idx="203">
                  <c:v>-435507.76143352722</c:v>
                </c:pt>
                <c:pt idx="204">
                  <c:v>-375020.57234553376</c:v>
                </c:pt>
                <c:pt idx="205">
                  <c:v>-314533.38325754035</c:v>
                </c:pt>
                <c:pt idx="206">
                  <c:v>-256734.51368470525</c:v>
                </c:pt>
                <c:pt idx="207">
                  <c:v>-196247.32459632811</c:v>
                </c:pt>
                <c:pt idx="208">
                  <c:v>-141136.77453890716</c:v>
                </c:pt>
                <c:pt idx="209">
                  <c:v>-83337.904965688387</c:v>
                </c:pt>
                <c:pt idx="210">
                  <c:v>-29571.514665207134</c:v>
                </c:pt>
                <c:pt idx="211">
                  <c:v>25539.03539298119</c:v>
                </c:pt>
                <c:pt idx="212">
                  <c:v>73928.786662889936</c:v>
                </c:pt>
                <c:pt idx="213">
                  <c:v>125006.85744821283</c:v>
                </c:pt>
                <c:pt idx="214">
                  <c:v>173396.60871952845</c:v>
                </c:pt>
                <c:pt idx="215">
                  <c:v>217753.88071631597</c:v>
                </c:pt>
                <c:pt idx="216">
                  <c:v>260766.99295718697</c:v>
                </c:pt>
                <c:pt idx="217">
                  <c:v>301091.78568264382</c:v>
                </c:pt>
                <c:pt idx="218">
                  <c:v>338728.25889268651</c:v>
                </c:pt>
                <c:pt idx="219">
                  <c:v>376364.73210285715</c:v>
                </c:pt>
                <c:pt idx="220">
                  <c:v>408624.5662834784</c:v>
                </c:pt>
                <c:pt idx="221">
                  <c:v>439540.24070613686</c:v>
                </c:pt>
                <c:pt idx="222">
                  <c:v>466423.43585644144</c:v>
                </c:pt>
                <c:pt idx="223">
                  <c:v>493306.63100642624</c:v>
                </c:pt>
                <c:pt idx="224">
                  <c:v>514813.18712660595</c:v>
                </c:pt>
                <c:pt idx="225">
                  <c:v>537663.90300442884</c:v>
                </c:pt>
                <c:pt idx="226">
                  <c:v>552449.6603370324</c:v>
                </c:pt>
                <c:pt idx="227">
                  <c:v>569923.73718460242</c:v>
                </c:pt>
                <c:pt idx="228">
                  <c:v>582021.1750021755</c:v>
                </c:pt>
                <c:pt idx="229">
                  <c:v>594118.61281987652</c:v>
                </c:pt>
                <c:pt idx="230">
                  <c:v>599495.25184980955</c:v>
                </c:pt>
                <c:pt idx="231">
                  <c:v>607560.2103949649</c:v>
                </c:pt>
                <c:pt idx="232">
                  <c:v>611592.68966744666</c:v>
                </c:pt>
                <c:pt idx="233">
                  <c:v>614281.00918247702</c:v>
                </c:pt>
                <c:pt idx="234">
                  <c:v>611592.68966751057</c:v>
                </c:pt>
                <c:pt idx="235">
                  <c:v>612936.84942502575</c:v>
                </c:pt>
                <c:pt idx="236">
                  <c:v>607560.2103949968</c:v>
                </c:pt>
                <c:pt idx="237">
                  <c:v>603527.73112238722</c:v>
                </c:pt>
                <c:pt idx="238">
                  <c:v>596806.93233461923</c:v>
                </c:pt>
                <c:pt idx="239">
                  <c:v>588741.97379010345</c:v>
                </c:pt>
                <c:pt idx="240">
                  <c:v>579332.85548701719</c:v>
                </c:pt>
                <c:pt idx="241">
                  <c:v>568579.57742721506</c:v>
                </c:pt>
                <c:pt idx="242">
                  <c:v>557826.29936699732</c:v>
                </c:pt>
                <c:pt idx="243">
                  <c:v>545728.8615492644</c:v>
                </c:pt>
                <c:pt idx="244">
                  <c:v>532287.26397449581</c:v>
                </c:pt>
                <c:pt idx="245">
                  <c:v>517501.50664173235</c:v>
                </c:pt>
                <c:pt idx="246">
                  <c:v>504463.15699378983</c:v>
                </c:pt>
                <c:pt idx="247">
                  <c:v>488602.07185521885</c:v>
                </c:pt>
                <c:pt idx="248">
                  <c:v>473413.06659534154</c:v>
                </c:pt>
                <c:pt idx="249">
                  <c:v>457283.14950523875</c:v>
                </c:pt>
                <c:pt idx="250">
                  <c:v>441287.6483907979</c:v>
                </c:pt>
                <c:pt idx="251">
                  <c:v>425023.31532496918</c:v>
                </c:pt>
                <c:pt idx="252">
                  <c:v>408758.9822590765</c:v>
                </c:pt>
                <c:pt idx="253">
                  <c:v>392360.23321744183</c:v>
                </c:pt>
                <c:pt idx="254">
                  <c:v>375827.06820003333</c:v>
                </c:pt>
                <c:pt idx="255">
                  <c:v>359562.7351341726</c:v>
                </c:pt>
                <c:pt idx="256">
                  <c:v>343567.23401981173</c:v>
                </c:pt>
                <c:pt idx="257">
                  <c:v>327571.73290542688</c:v>
                </c:pt>
                <c:pt idx="258">
                  <c:v>311845.06374250987</c:v>
                </c:pt>
                <c:pt idx="259">
                  <c:v>296656.05848266452</c:v>
                </c:pt>
                <c:pt idx="260">
                  <c:v>281467.05322279519</c:v>
                </c:pt>
                <c:pt idx="261">
                  <c:v>266815.7118659016</c:v>
                </c:pt>
                <c:pt idx="262">
                  <c:v>252433.20246056377</c:v>
                </c:pt>
                <c:pt idx="263">
                  <c:v>238722.77293393563</c:v>
                </c:pt>
                <c:pt idx="264">
                  <c:v>225281.1753588393</c:v>
                </c:pt>
                <c:pt idx="265">
                  <c:v>212108.40973522281</c:v>
                </c:pt>
                <c:pt idx="266">
                  <c:v>234287.04573414417</c:v>
                </c:pt>
                <c:pt idx="267">
                  <c:v>56723.541766951603</c:v>
                </c:pt>
                <c:pt idx="268">
                  <c:v>268831.95150219841</c:v>
                </c:pt>
                <c:pt idx="269">
                  <c:v>268831.9515021824</c:v>
                </c:pt>
                <c:pt idx="270">
                  <c:v>0</c:v>
                </c:pt>
                <c:pt idx="271">
                  <c:v>268831.95150218642</c:v>
                </c:pt>
                <c:pt idx="272">
                  <c:v>-3.9968028886505635E-9</c:v>
                </c:pt>
                <c:pt idx="273">
                  <c:v>268831.95150218043</c:v>
                </c:pt>
                <c:pt idx="274">
                  <c:v>-26883.195150216645</c:v>
                </c:pt>
                <c:pt idx="275">
                  <c:v>174740.76847642416</c:v>
                </c:pt>
                <c:pt idx="276">
                  <c:v>94091.183025760256</c:v>
                </c:pt>
                <c:pt idx="277">
                  <c:v>94091.183025766251</c:v>
                </c:pt>
                <c:pt idx="278">
                  <c:v>94091.18302576225</c:v>
                </c:pt>
                <c:pt idx="279">
                  <c:v>80649.585450655926</c:v>
                </c:pt>
                <c:pt idx="280">
                  <c:v>67207.987875547609</c:v>
                </c:pt>
                <c:pt idx="281">
                  <c:v>67207.987875545601</c:v>
                </c:pt>
                <c:pt idx="282">
                  <c:v>67207.987875545601</c:v>
                </c:pt>
                <c:pt idx="283">
                  <c:v>53766.390300436287</c:v>
                </c:pt>
                <c:pt idx="284">
                  <c:v>67207.987875547609</c:v>
                </c:pt>
                <c:pt idx="285">
                  <c:v>26883.195150217642</c:v>
                </c:pt>
                <c:pt idx="286">
                  <c:v>53766.390300437284</c:v>
                </c:pt>
                <c:pt idx="287">
                  <c:v>53766.390300435283</c:v>
                </c:pt>
                <c:pt idx="288">
                  <c:v>26883.195150219643</c:v>
                </c:pt>
                <c:pt idx="289">
                  <c:v>26883.195150218642</c:v>
                </c:pt>
                <c:pt idx="290">
                  <c:v>40324.792725326966</c:v>
                </c:pt>
                <c:pt idx="291">
                  <c:v>26883.195150219643</c:v>
                </c:pt>
                <c:pt idx="292">
                  <c:v>13441.597575107322</c:v>
                </c:pt>
                <c:pt idx="293">
                  <c:v>40324.792725329709</c:v>
                </c:pt>
                <c:pt idx="294">
                  <c:v>13441.597575108572</c:v>
                </c:pt>
                <c:pt idx="295">
                  <c:v>21506.556120174213</c:v>
                </c:pt>
                <c:pt idx="296">
                  <c:v>16129.917090131285</c:v>
                </c:pt>
                <c:pt idx="297">
                  <c:v>16129.917090131035</c:v>
                </c:pt>
                <c:pt idx="298">
                  <c:v>14785.757332620053</c:v>
                </c:pt>
                <c:pt idx="299">
                  <c:v>12097.437817598464</c:v>
                </c:pt>
                <c:pt idx="300">
                  <c:v>12097.437817598089</c:v>
                </c:pt>
                <c:pt idx="301">
                  <c:v>9409.1183025765004</c:v>
                </c:pt>
                <c:pt idx="302">
                  <c:v>10753.278060087481</c:v>
                </c:pt>
                <c:pt idx="303">
                  <c:v>8064.9585450652676</c:v>
                </c:pt>
                <c:pt idx="304">
                  <c:v>6720.7987875547851</c:v>
                </c:pt>
                <c:pt idx="305">
                  <c:v>-381741.36996233859</c:v>
                </c:pt>
                <c:pt idx="306">
                  <c:v>442228.55935814243</c:v>
                </c:pt>
                <c:pt idx="307">
                  <c:v>9.5435342783274554E-5</c:v>
                </c:pt>
                <c:pt idx="308">
                  <c:v>9.4091183025765405E-5</c:v>
                </c:pt>
                <c:pt idx="309">
                  <c:v>1.209743781759819E-4</c:v>
                </c:pt>
                <c:pt idx="310">
                  <c:v>1.7474076847642071E-4</c:v>
                </c:pt>
                <c:pt idx="311">
                  <c:v>1.8818236605152802E-4</c:v>
                </c:pt>
                <c:pt idx="312">
                  <c:v>2.6883195150218447E-4</c:v>
                </c:pt>
                <c:pt idx="313">
                  <c:v>2.9571514665240376E-4</c:v>
                </c:pt>
                <c:pt idx="314">
                  <c:v>4.0324792725327625E-4</c:v>
                </c:pt>
                <c:pt idx="315">
                  <c:v>4.838975127039295E-4</c:v>
                </c:pt>
                <c:pt idx="316">
                  <c:v>5.3766390300436526E-4</c:v>
                </c:pt>
                <c:pt idx="317">
                  <c:v>9.2747023268254349E-4</c:v>
                </c:pt>
                <c:pt idx="318">
                  <c:v>8.0649585450655445E-4</c:v>
                </c:pt>
                <c:pt idx="319">
                  <c:v>1.2097437817598167E-3</c:v>
                </c:pt>
                <c:pt idx="320">
                  <c:v>1.3441597575109252E-3</c:v>
                </c:pt>
                <c:pt idx="321">
                  <c:v>1.8818236605152997E-3</c:v>
                </c:pt>
                <c:pt idx="322">
                  <c:v>2.1506556120174537E-3</c:v>
                </c:pt>
                <c:pt idx="323">
                  <c:v>2.8227354907729664E-3</c:v>
                </c:pt>
                <c:pt idx="324">
                  <c:v>3.2259834180261879E-3</c:v>
                </c:pt>
                <c:pt idx="325">
                  <c:v>4.1668952482838357E-3</c:v>
                </c:pt>
                <c:pt idx="326">
                  <c:v>5.5110550057948021E-3</c:v>
                </c:pt>
                <c:pt idx="327">
                  <c:v>5.2422230542925998E-3</c:v>
                </c:pt>
                <c:pt idx="328">
                  <c:v>8.0649585450654985E-3</c:v>
                </c:pt>
                <c:pt idx="329">
                  <c:v>1.0753278060087343E-2</c:v>
                </c:pt>
                <c:pt idx="330">
                  <c:v>9.40911830257651E-3</c:v>
                </c:pt>
                <c:pt idx="331">
                  <c:v>1.6129917090131028E-2</c:v>
                </c:pt>
                <c:pt idx="332">
                  <c:v>1.6129917090131059E-2</c:v>
                </c:pt>
                <c:pt idx="333">
                  <c:v>2.1506556120174686E-2</c:v>
                </c:pt>
                <c:pt idx="334">
                  <c:v>2.5539035392707719E-2</c:v>
                </c:pt>
                <c:pt idx="335">
                  <c:v>3.2259834180261876E-2</c:v>
                </c:pt>
                <c:pt idx="336">
                  <c:v>3.7636473210305804E-2</c:v>
                </c:pt>
                <c:pt idx="337">
                  <c:v>4.8389751270393293E-2</c:v>
                </c:pt>
                <c:pt idx="338">
                  <c:v>5.1078070785415076E-2</c:v>
                </c:pt>
                <c:pt idx="339">
                  <c:v>8.0649585450655412E-2</c:v>
                </c:pt>
                <c:pt idx="340">
                  <c:v>6.7207987875545536E-2</c:v>
                </c:pt>
                <c:pt idx="341">
                  <c:v>0.12097437817598193</c:v>
                </c:pt>
                <c:pt idx="342">
                  <c:v>0.10753278060087611</c:v>
                </c:pt>
                <c:pt idx="343">
                  <c:v>0.16129917090130844</c:v>
                </c:pt>
                <c:pt idx="344">
                  <c:v>0.16129917090131274</c:v>
                </c:pt>
                <c:pt idx="345">
                  <c:v>0.22850715877685493</c:v>
                </c:pt>
                <c:pt idx="346">
                  <c:v>0.2553903539270756</c:v>
                </c:pt>
                <c:pt idx="347">
                  <c:v>0.32259834180261876</c:v>
                </c:pt>
                <c:pt idx="348">
                  <c:v>0.37636473210306209</c:v>
                </c:pt>
                <c:pt idx="349">
                  <c:v>0.47045591512882212</c:v>
                </c:pt>
                <c:pt idx="350">
                  <c:v>0.56454709815458315</c:v>
                </c:pt>
                <c:pt idx="351">
                  <c:v>0.53766390300436429</c:v>
                </c:pt>
                <c:pt idx="352">
                  <c:v>0.80649585450657124</c:v>
                </c:pt>
                <c:pt idx="353">
                  <c:v>1.0753278060087172</c:v>
                </c:pt>
                <c:pt idx="354">
                  <c:v>0.9409118302576519</c:v>
                </c:pt>
                <c:pt idx="355">
                  <c:v>1.4785757332620086</c:v>
                </c:pt>
                <c:pt idx="356">
                  <c:v>1.47857573326202</c:v>
                </c:pt>
                <c:pt idx="357">
                  <c:v>2.016239636266365</c:v>
                </c:pt>
                <c:pt idx="358">
                  <c:v>2.1506556120175029</c:v>
                </c:pt>
                <c:pt idx="359">
                  <c:v>-95.435342783275402</c:v>
                </c:pt>
                <c:pt idx="360">
                  <c:v>6.3059346648660503E-4</c:v>
                </c:pt>
              </c:numCache>
            </c:numRef>
          </c:yVal>
          <c:smooth val="1"/>
          <c:extLst>
            <c:ext xmlns:c16="http://schemas.microsoft.com/office/drawing/2014/chart" uri="{C3380CC4-5D6E-409C-BE32-E72D297353CC}">
              <c16:uniqueId val="{00000000-17E9-E04D-84B7-8F65FC18E09E}"/>
            </c:ext>
          </c:extLst>
        </c:ser>
        <c:ser>
          <c:idx val="0"/>
          <c:order val="1"/>
          <c:tx>
            <c:v>Acceleration @ 4000 rpm</c:v>
          </c:tx>
          <c:spPr>
            <a:ln w="12700">
              <a:solidFill>
                <a:srgbClr val="F20884"/>
              </a:solidFill>
              <a:prstDash val="solid"/>
            </a:ln>
          </c:spPr>
          <c:marker>
            <c:symbol val="square"/>
            <c:size val="5"/>
            <c:spPr>
              <a:solidFill>
                <a:srgbClr val="F20884"/>
              </a:solidFill>
              <a:ln>
                <a:solidFill>
                  <a:srgbClr val="F20884"/>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(Inlet)'!$M$3:$M$363</c:f>
              <c:numCache>
                <c:formatCode>0.00E+00</c:formatCode>
                <c:ptCount val="361"/>
                <c:pt idx="0">
                  <c:v>15.054589284122248</c:v>
                </c:pt>
                <c:pt idx="1">
                  <c:v>19.355900508157376</c:v>
                </c:pt>
                <c:pt idx="2">
                  <c:v>16.12991709013092</c:v>
                </c:pt>
                <c:pt idx="3">
                  <c:v>32.259834180262089</c:v>
                </c:pt>
                <c:pt idx="4">
                  <c:v>21.506556120174604</c:v>
                </c:pt>
                <c:pt idx="5">
                  <c:v>43.013112240350061</c:v>
                </c:pt>
                <c:pt idx="6">
                  <c:v>37.636473210305645</c:v>
                </c:pt>
                <c:pt idx="7">
                  <c:v>43.013112240349209</c:v>
                </c:pt>
                <c:pt idx="8">
                  <c:v>64.519668360524179</c:v>
                </c:pt>
                <c:pt idx="9">
                  <c:v>64.519668360524179</c:v>
                </c:pt>
                <c:pt idx="10">
                  <c:v>75.272946420611788</c:v>
                </c:pt>
                <c:pt idx="11">
                  <c:v>91.402863510742705</c:v>
                </c:pt>
                <c:pt idx="12">
                  <c:v>112.90941963091694</c:v>
                </c:pt>
                <c:pt idx="13">
                  <c:v>134.41597575109265</c:v>
                </c:pt>
                <c:pt idx="14">
                  <c:v>118.28605866095879</c:v>
                </c:pt>
                <c:pt idx="15">
                  <c:v>161.29917090131408</c:v>
                </c:pt>
                <c:pt idx="16">
                  <c:v>268.83195150218137</c:v>
                </c:pt>
                <c:pt idx="17">
                  <c:v>161.29917090131312</c:v>
                </c:pt>
                <c:pt idx="18">
                  <c:v>322.59834180262231</c:v>
                </c:pt>
                <c:pt idx="19">
                  <c:v>268.83195150217847</c:v>
                </c:pt>
                <c:pt idx="20">
                  <c:v>376.36473210306235</c:v>
                </c:pt>
                <c:pt idx="21">
                  <c:v>430.13112240349449</c:v>
                </c:pt>
                <c:pt idx="22">
                  <c:v>483.89751270392861</c:v>
                </c:pt>
                <c:pt idx="23">
                  <c:v>537.66390300437251</c:v>
                </c:pt>
                <c:pt idx="24">
                  <c:v>698.96307390567495</c:v>
                </c:pt>
                <c:pt idx="25">
                  <c:v>752.72946420612072</c:v>
                </c:pt>
                <c:pt idx="26">
                  <c:v>806.49585450654706</c:v>
                </c:pt>
                <c:pt idx="27">
                  <c:v>1075.327806008745</c:v>
                </c:pt>
                <c:pt idx="28">
                  <c:v>1290.3933672104504</c:v>
                </c:pt>
                <c:pt idx="29">
                  <c:v>1075.3278060087607</c:v>
                </c:pt>
                <c:pt idx="30">
                  <c:v>1612.9917090131253</c:v>
                </c:pt>
                <c:pt idx="31">
                  <c:v>1612.9917090130784</c:v>
                </c:pt>
                <c:pt idx="32">
                  <c:v>2150.6556120174746</c:v>
                </c:pt>
                <c:pt idx="33">
                  <c:v>2150.6556120175369</c:v>
                </c:pt>
                <c:pt idx="34">
                  <c:v>2688.3195150217457</c:v>
                </c:pt>
                <c:pt idx="35">
                  <c:v>2688.3195150219171</c:v>
                </c:pt>
                <c:pt idx="36">
                  <c:v>3763.6473210305685</c:v>
                </c:pt>
                <c:pt idx="37">
                  <c:v>3763.6473210305685</c:v>
                </c:pt>
                <c:pt idx="38">
                  <c:v>4301.3112240349174</c:v>
                </c:pt>
                <c:pt idx="39">
                  <c:v>4838.9751270392981</c:v>
                </c:pt>
                <c:pt idx="40">
                  <c:v>5376.6390300437097</c:v>
                </c:pt>
                <c:pt idx="41">
                  <c:v>6989.6307390567572</c:v>
                </c:pt>
                <c:pt idx="42">
                  <c:v>6989.6307390568818</c:v>
                </c:pt>
                <c:pt idx="43">
                  <c:v>8064.9585450655177</c:v>
                </c:pt>
                <c:pt idx="44">
                  <c:v>10215.614157082789</c:v>
                </c:pt>
                <c:pt idx="45">
                  <c:v>9140.2863510749648</c:v>
                </c:pt>
                <c:pt idx="46">
                  <c:v>10753.278060086732</c:v>
                </c:pt>
                <c:pt idx="47">
                  <c:v>16129.917090130786</c:v>
                </c:pt>
                <c:pt idx="48">
                  <c:v>10753.278060087856</c:v>
                </c:pt>
                <c:pt idx="49">
                  <c:v>21506.556120174839</c:v>
                </c:pt>
                <c:pt idx="50">
                  <c:v>16129.917090130661</c:v>
                </c:pt>
                <c:pt idx="51">
                  <c:v>21506.556120174715</c:v>
                </c:pt>
                <c:pt idx="52">
                  <c:v>21506.556120174962</c:v>
                </c:pt>
                <c:pt idx="53">
                  <c:v>32259.834180262322</c:v>
                </c:pt>
                <c:pt idx="54">
                  <c:v>21506.556120174464</c:v>
                </c:pt>
                <c:pt idx="55">
                  <c:v>37636.473210305252</c:v>
                </c:pt>
                <c:pt idx="56">
                  <c:v>37636.473210306998</c:v>
                </c:pt>
                <c:pt idx="57">
                  <c:v>37636.473210304997</c:v>
                </c:pt>
                <c:pt idx="58">
                  <c:v>43013.11224034943</c:v>
                </c:pt>
                <c:pt idx="59">
                  <c:v>53766.390300437284</c:v>
                </c:pt>
                <c:pt idx="60">
                  <c:v>53766.390300436782</c:v>
                </c:pt>
                <c:pt idx="61">
                  <c:v>64519.668360523639</c:v>
                </c:pt>
                <c:pt idx="62">
                  <c:v>80649.585450653933</c:v>
                </c:pt>
                <c:pt idx="63">
                  <c:v>32259.834180266567</c:v>
                </c:pt>
                <c:pt idx="64">
                  <c:v>107532.78060087257</c:v>
                </c:pt>
                <c:pt idx="65">
                  <c:v>107532.78060086857</c:v>
                </c:pt>
                <c:pt idx="66">
                  <c:v>107532.78060087857</c:v>
                </c:pt>
                <c:pt idx="67">
                  <c:v>53766.390300436287</c:v>
                </c:pt>
                <c:pt idx="68">
                  <c:v>161299.17090131185</c:v>
                </c:pt>
                <c:pt idx="69">
                  <c:v>161299.17090130586</c:v>
                </c:pt>
                <c:pt idx="70">
                  <c:v>107532.78060087457</c:v>
                </c:pt>
                <c:pt idx="71">
                  <c:v>161299.17090131386</c:v>
                </c:pt>
                <c:pt idx="72">
                  <c:v>161299.17090130787</c:v>
                </c:pt>
                <c:pt idx="73">
                  <c:v>215065.56120174515</c:v>
                </c:pt>
                <c:pt idx="74">
                  <c:v>215065.56120175714</c:v>
                </c:pt>
                <c:pt idx="75">
                  <c:v>215065.56120173715</c:v>
                </c:pt>
                <c:pt idx="76">
                  <c:v>229958.85131497262</c:v>
                </c:pt>
                <c:pt idx="77">
                  <c:v>279155.09843986452</c:v>
                </c:pt>
                <c:pt idx="78">
                  <c:v>289370.71259695466</c:v>
                </c:pt>
                <c:pt idx="79">
                  <c:v>313458.05545154895</c:v>
                </c:pt>
                <c:pt idx="80">
                  <c:v>339050.85723455431</c:v>
                </c:pt>
                <c:pt idx="81">
                  <c:v>366364.18350717472</c:v>
                </c:pt>
                <c:pt idx="82">
                  <c:v>395290.50148880616</c:v>
                </c:pt>
                <c:pt idx="83">
                  <c:v>426259.94230186846</c:v>
                </c:pt>
                <c:pt idx="84">
                  <c:v>458035.87896941433</c:v>
                </c:pt>
                <c:pt idx="85">
                  <c:v>493037.79905501433</c:v>
                </c:pt>
                <c:pt idx="86">
                  <c:v>529061.28055631369</c:v>
                </c:pt>
                <c:pt idx="87">
                  <c:v>566697.75376660423</c:v>
                </c:pt>
                <c:pt idx="88">
                  <c:v>607022.54649193317</c:v>
                </c:pt>
                <c:pt idx="89">
                  <c:v>648960.33092624531</c:v>
                </c:pt>
                <c:pt idx="90">
                  <c:v>692511.10706958838</c:v>
                </c:pt>
                <c:pt idx="91">
                  <c:v>738750.20272804191</c:v>
                </c:pt>
                <c:pt idx="92">
                  <c:v>786064.62619243085</c:v>
                </c:pt>
                <c:pt idx="93">
                  <c:v>835529.70526870678</c:v>
                </c:pt>
                <c:pt idx="94">
                  <c:v>887683.10386028478</c:v>
                </c:pt>
                <c:pt idx="95">
                  <c:v>940374.16635460674</c:v>
                </c:pt>
                <c:pt idx="96">
                  <c:v>995753.54836410307</c:v>
                </c:pt>
                <c:pt idx="97">
                  <c:v>1052745.9220825187</c:v>
                </c:pt>
                <c:pt idx="98">
                  <c:v>1110275.9597040617</c:v>
                </c:pt>
                <c:pt idx="99">
                  <c:v>1171031.9807435069</c:v>
                </c:pt>
                <c:pt idx="100">
                  <c:v>1231250.3378799846</c:v>
                </c:pt>
                <c:pt idx="101">
                  <c:v>1294157.0145315886</c:v>
                </c:pt>
                <c:pt idx="102">
                  <c:v>1358139.0189889362</c:v>
                </c:pt>
                <c:pt idx="103">
                  <c:v>1421583.3595436357</c:v>
                </c:pt>
                <c:pt idx="104">
                  <c:v>1486640.6918069827</c:v>
                </c:pt>
                <c:pt idx="105">
                  <c:v>1552773.351876681</c:v>
                </c:pt>
                <c:pt idx="106">
                  <c:v>1617293.0202370922</c:v>
                </c:pt>
                <c:pt idx="107">
                  <c:v>1683963.3442097579</c:v>
                </c:pt>
                <c:pt idx="108">
                  <c:v>1748483.0125701691</c:v>
                </c:pt>
                <c:pt idx="109">
                  <c:v>1813002.6809307083</c:v>
                </c:pt>
                <c:pt idx="110">
                  <c:v>1876984.6853882796</c:v>
                </c:pt>
                <c:pt idx="111">
                  <c:v>1937740.706427725</c:v>
                </c:pt>
                <c:pt idx="112">
                  <c:v>2004948.6943034865</c:v>
                </c:pt>
                <c:pt idx="113">
                  <c:v>2053876.1094766187</c:v>
                </c:pt>
                <c:pt idx="114">
                  <c:v>2113019.1388069051</c:v>
                </c:pt>
                <c:pt idx="115">
                  <c:v>2172162.168137575</c:v>
                </c:pt>
                <c:pt idx="116">
                  <c:v>2220551.9194083791</c:v>
                </c:pt>
                <c:pt idx="117">
                  <c:v>2258188.3926179102</c:v>
                </c:pt>
                <c:pt idx="118">
                  <c:v>2311954.7829195424</c:v>
                </c:pt>
                <c:pt idx="119">
                  <c:v>2349591.2561283065</c:v>
                </c:pt>
                <c:pt idx="120">
                  <c:v>2371097.812249701</c:v>
                </c:pt>
                <c:pt idx="121">
                  <c:v>2414110.9244895489</c:v>
                </c:pt>
                <c:pt idx="122">
                  <c:v>2419487.5635198657</c:v>
                </c:pt>
                <c:pt idx="123">
                  <c:v>2451747.397699208</c:v>
                </c:pt>
                <c:pt idx="124">
                  <c:v>2446370.7586708097</c:v>
                </c:pt>
                <c:pt idx="125">
                  <c:v>2457124.0367291411</c:v>
                </c:pt>
                <c:pt idx="126">
                  <c:v>2446370.7586700423</c:v>
                </c:pt>
                <c:pt idx="127">
                  <c:v>2435617.4806104321</c:v>
                </c:pt>
                <c:pt idx="128">
                  <c:v>2414110.9244886534</c:v>
                </c:pt>
                <c:pt idx="129">
                  <c:v>2376474.4512797622</c:v>
                </c:pt>
                <c:pt idx="130">
                  <c:v>2344214.6170996521</c:v>
                </c:pt>
                <c:pt idx="131">
                  <c:v>2290448.2267975085</c:v>
                </c:pt>
                <c:pt idx="132">
                  <c:v>2231305.1974691404</c:v>
                </c:pt>
                <c:pt idx="133">
                  <c:v>2161408.8900770694</c:v>
                </c:pt>
                <c:pt idx="134">
                  <c:v>2091512.582687045</c:v>
                </c:pt>
                <c:pt idx="135">
                  <c:v>1989356.441115632</c:v>
                </c:pt>
                <c:pt idx="136">
                  <c:v>1897953.5776066429</c:v>
                </c:pt>
                <c:pt idx="137">
                  <c:v>1785044.1579735731</c:v>
                </c:pt>
                <c:pt idx="138">
                  <c:v>1672134.7383435727</c:v>
                </c:pt>
                <c:pt idx="139">
                  <c:v>1532342.1235627562</c:v>
                </c:pt>
                <c:pt idx="140">
                  <c:v>1397926.1478112335</c:v>
                </c:pt>
                <c:pt idx="141">
                  <c:v>1242003.6159402344</c:v>
                </c:pt>
                <c:pt idx="142">
                  <c:v>1091457.723098017</c:v>
                </c:pt>
                <c:pt idx="143">
                  <c:v>914028.63510933227</c:v>
                </c:pt>
                <c:pt idx="144">
                  <c:v>736599.54711450834</c:v>
                </c:pt>
                <c:pt idx="145">
                  <c:v>548417.18106467847</c:v>
                </c:pt>
                <c:pt idx="146">
                  <c:v>354858.17598350876</c:v>
                </c:pt>
                <c:pt idx="147">
                  <c:v>145169.25381036571</c:v>
                </c:pt>
                <c:pt idx="148">
                  <c:v>-53766.390300609142</c:v>
                </c:pt>
                <c:pt idx="149">
                  <c:v>-284961.86859092629</c:v>
                </c:pt>
                <c:pt idx="150">
                  <c:v>-494650.79076560412</c:v>
                </c:pt>
                <c:pt idx="151">
                  <c:v>-736599.54711553152</c:v>
                </c:pt>
                <c:pt idx="152">
                  <c:v>-957041.74734726164</c:v>
                </c:pt>
                <c:pt idx="153">
                  <c:v>-1204367.1427290405</c:v>
                </c:pt>
                <c:pt idx="154">
                  <c:v>-1435562.6210234505</c:v>
                </c:pt>
                <c:pt idx="155">
                  <c:v>-1682888.0164031829</c:v>
                </c:pt>
                <c:pt idx="156">
                  <c:v>-1914083.4946945233</c:v>
                </c:pt>
                <c:pt idx="157">
                  <c:v>-2166785.5291091767</c:v>
                </c:pt>
                <c:pt idx="158">
                  <c:v>-2403357.6464287876</c:v>
                </c:pt>
                <c:pt idx="159">
                  <c:v>-2639929.7637519795</c:v>
                </c:pt>
                <c:pt idx="160">
                  <c:v>-2871125.2420422966</c:v>
                </c:pt>
                <c:pt idx="161">
                  <c:v>-3107697.3593654884</c:v>
                </c:pt>
                <c:pt idx="162">
                  <c:v>-3333516.198628047</c:v>
                </c:pt>
                <c:pt idx="163">
                  <c:v>-3548581.7598269023</c:v>
                </c:pt>
                <c:pt idx="164">
                  <c:v>-3758270.68200158</c:v>
                </c:pt>
                <c:pt idx="165">
                  <c:v>-3967959.6041731886</c:v>
                </c:pt>
                <c:pt idx="166">
                  <c:v>-4161518.6092523118</c:v>
                </c:pt>
                <c:pt idx="167">
                  <c:v>-4344324.3362759175</c:v>
                </c:pt>
                <c:pt idx="168">
                  <c:v>-4511000.1462060157</c:v>
                </c:pt>
                <c:pt idx="169">
                  <c:v>-4683052.5951710343</c:v>
                </c:pt>
                <c:pt idx="170">
                  <c:v>-4828221.848975772</c:v>
                </c:pt>
                <c:pt idx="171">
                  <c:v>-4962637.824731132</c:v>
                </c:pt>
                <c:pt idx="172">
                  <c:v>-5080923.8833919605</c:v>
                </c:pt>
                <c:pt idx="173">
                  <c:v>-5193833.3030219609</c:v>
                </c:pt>
                <c:pt idx="174">
                  <c:v>-5301366.0836231792</c:v>
                </c:pt>
                <c:pt idx="175">
                  <c:v>-5322872.6397423996</c:v>
                </c:pt>
                <c:pt idx="176">
                  <c:v>-5430405.4203446414</c:v>
                </c:pt>
                <c:pt idx="177">
                  <c:v>-5484171.8106447384</c:v>
                </c:pt>
                <c:pt idx="178">
                  <c:v>-5430405.4203446414</c:v>
                </c:pt>
                <c:pt idx="179">
                  <c:v>-5537938.2009438127</c:v>
                </c:pt>
                <c:pt idx="180">
                  <c:v>-5537938.2009458598</c:v>
                </c:pt>
                <c:pt idx="181">
                  <c:v>-5376639.030043521</c:v>
                </c:pt>
                <c:pt idx="182">
                  <c:v>-5484171.8106447384</c:v>
                </c:pt>
                <c:pt idx="183">
                  <c:v>-5392768.9471339593</c:v>
                </c:pt>
                <c:pt idx="184">
                  <c:v>-5285236.1665327409</c:v>
                </c:pt>
                <c:pt idx="185">
                  <c:v>-5215339.8591411812</c:v>
                </c:pt>
                <c:pt idx="186">
                  <c:v>-5107807.0785430325</c:v>
                </c:pt>
                <c:pt idx="187">
                  <c:v>-5000274.2979397681</c:v>
                </c:pt>
                <c:pt idx="188">
                  <c:v>-4860481.6831597192</c:v>
                </c:pt>
                <c:pt idx="189">
                  <c:v>-4720689.0683786469</c:v>
                </c:pt>
                <c:pt idx="190">
                  <c:v>-4559389.8974773306</c:v>
                </c:pt>
                <c:pt idx="191">
                  <c:v>-4387337.4485143581</c:v>
                </c:pt>
                <c:pt idx="192">
                  <c:v>-4209908.3605256742</c:v>
                </c:pt>
                <c:pt idx="193">
                  <c:v>-4016349.3554414343</c:v>
                </c:pt>
                <c:pt idx="194">
                  <c:v>-3812037.0723016774</c:v>
                </c:pt>
                <c:pt idx="195">
                  <c:v>-3607724.7891598744</c:v>
                </c:pt>
                <c:pt idx="196">
                  <c:v>-3387282.5889255865</c:v>
                </c:pt>
                <c:pt idx="197">
                  <c:v>-3161463.7496676324</c:v>
                </c:pt>
                <c:pt idx="198">
                  <c:v>-2935644.9104045625</c:v>
                </c:pt>
                <c:pt idx="199">
                  <c:v>-2704449.432111687</c:v>
                </c:pt>
                <c:pt idx="200">
                  <c:v>-2457124.0367293968</c:v>
                </c:pt>
                <c:pt idx="201">
                  <c:v>-2231305.197468373</c:v>
                </c:pt>
                <c:pt idx="202">
                  <c:v>-1978603.1630562774</c:v>
                </c:pt>
                <c:pt idx="203">
                  <c:v>-1742031.0457341089</c:v>
                </c:pt>
                <c:pt idx="204">
                  <c:v>-1500082.289382135</c:v>
                </c:pt>
                <c:pt idx="205">
                  <c:v>-1258133.5330301614</c:v>
                </c:pt>
                <c:pt idx="206">
                  <c:v>-1026938.054738821</c:v>
                </c:pt>
                <c:pt idx="207">
                  <c:v>-784989.29838531243</c:v>
                </c:pt>
                <c:pt idx="208">
                  <c:v>-564547.09815562866</c:v>
                </c:pt>
                <c:pt idx="209">
                  <c:v>-333351.61986275355</c:v>
                </c:pt>
                <c:pt idx="210">
                  <c:v>-118286.05866082854</c:v>
                </c:pt>
                <c:pt idx="211">
                  <c:v>102156.14157192476</c:v>
                </c:pt>
                <c:pt idx="212">
                  <c:v>295715.14665155974</c:v>
                </c:pt>
                <c:pt idx="213">
                  <c:v>500027.42979285133</c:v>
                </c:pt>
                <c:pt idx="214">
                  <c:v>693586.4348781138</c:v>
                </c:pt>
                <c:pt idx="215">
                  <c:v>871015.52286526386</c:v>
                </c:pt>
                <c:pt idx="216">
                  <c:v>1043067.9718287479</c:v>
                </c:pt>
                <c:pt idx="217">
                  <c:v>1204367.1427305753</c:v>
                </c:pt>
                <c:pt idx="218">
                  <c:v>1354913.0355707461</c:v>
                </c:pt>
                <c:pt idx="219">
                  <c:v>1505458.9284114286</c:v>
                </c:pt>
                <c:pt idx="220">
                  <c:v>1634498.2651339136</c:v>
                </c:pt>
                <c:pt idx="221">
                  <c:v>1758160.9628245474</c:v>
                </c:pt>
                <c:pt idx="222">
                  <c:v>1865693.7434257658</c:v>
                </c:pt>
                <c:pt idx="223">
                  <c:v>1973226.5240257049</c:v>
                </c:pt>
                <c:pt idx="224">
                  <c:v>2059252.7485064238</c:v>
                </c:pt>
                <c:pt idx="225">
                  <c:v>2150655.6120177153</c:v>
                </c:pt>
                <c:pt idx="226">
                  <c:v>2209798.6413481296</c:v>
                </c:pt>
                <c:pt idx="227">
                  <c:v>2279694.9487384097</c:v>
                </c:pt>
                <c:pt idx="228">
                  <c:v>2328084.700008702</c:v>
                </c:pt>
                <c:pt idx="229">
                  <c:v>2376474.4512795061</c:v>
                </c:pt>
                <c:pt idx="230">
                  <c:v>2397981.0073992382</c:v>
                </c:pt>
                <c:pt idx="231">
                  <c:v>2430240.8415798596</c:v>
                </c:pt>
                <c:pt idx="232">
                  <c:v>2446370.7586697866</c:v>
                </c:pt>
                <c:pt idx="233">
                  <c:v>2457124.0367299081</c:v>
                </c:pt>
                <c:pt idx="234">
                  <c:v>2446370.7586700423</c:v>
                </c:pt>
                <c:pt idx="235">
                  <c:v>2451747.397700103</c:v>
                </c:pt>
                <c:pt idx="236">
                  <c:v>2430240.8415799872</c:v>
                </c:pt>
                <c:pt idx="237">
                  <c:v>2414110.9244895489</c:v>
                </c:pt>
                <c:pt idx="238">
                  <c:v>2387227.7293384769</c:v>
                </c:pt>
                <c:pt idx="239">
                  <c:v>2354967.8951604138</c:v>
                </c:pt>
                <c:pt idx="240">
                  <c:v>2317331.4219480688</c:v>
                </c:pt>
                <c:pt idx="241">
                  <c:v>2274318.3097088602</c:v>
                </c:pt>
                <c:pt idx="242">
                  <c:v>2231305.1974679893</c:v>
                </c:pt>
                <c:pt idx="243">
                  <c:v>2182915.4461970576</c:v>
                </c:pt>
                <c:pt idx="244">
                  <c:v>2129149.0558979833</c:v>
                </c:pt>
                <c:pt idx="245">
                  <c:v>2070006.0265669294</c:v>
                </c:pt>
                <c:pt idx="246">
                  <c:v>2017852.6279751593</c:v>
                </c:pt>
                <c:pt idx="247">
                  <c:v>1954408.2874208754</c:v>
                </c:pt>
                <c:pt idx="248">
                  <c:v>1893652.2663813662</c:v>
                </c:pt>
                <c:pt idx="249">
                  <c:v>1829132.598020955</c:v>
                </c:pt>
                <c:pt idx="250">
                  <c:v>1765150.5935631916</c:v>
                </c:pt>
                <c:pt idx="251">
                  <c:v>1700093.2612998767</c:v>
                </c:pt>
                <c:pt idx="252">
                  <c:v>1635035.929036306</c:v>
                </c:pt>
                <c:pt idx="253">
                  <c:v>1569440.9328697673</c:v>
                </c:pt>
                <c:pt idx="254">
                  <c:v>1503308.2728001333</c:v>
                </c:pt>
                <c:pt idx="255">
                  <c:v>1438250.9405366904</c:v>
                </c:pt>
                <c:pt idx="256">
                  <c:v>1374268.9360792469</c:v>
                </c:pt>
                <c:pt idx="257">
                  <c:v>1310286.9316217075</c:v>
                </c:pt>
                <c:pt idx="258">
                  <c:v>1247380.2549700395</c:v>
                </c:pt>
                <c:pt idx="259">
                  <c:v>1186624.2339306581</c:v>
                </c:pt>
                <c:pt idx="260">
                  <c:v>1125868.2128911808</c:v>
                </c:pt>
                <c:pt idx="261">
                  <c:v>1067262.8474636064</c:v>
                </c:pt>
                <c:pt idx="262">
                  <c:v>1009732.8098422551</c:v>
                </c:pt>
                <c:pt idx="263">
                  <c:v>954891.09173574252</c:v>
                </c:pt>
                <c:pt idx="264">
                  <c:v>901124.70143535722</c:v>
                </c:pt>
                <c:pt idx="265">
                  <c:v>848433.63894089125</c:v>
                </c:pt>
                <c:pt idx="266">
                  <c:v>937148.18293657666</c:v>
                </c:pt>
                <c:pt idx="267">
                  <c:v>226894.16706780641</c:v>
                </c:pt>
                <c:pt idx="268">
                  <c:v>1075327.8060087936</c:v>
                </c:pt>
                <c:pt idx="269">
                  <c:v>1075327.8060087296</c:v>
                </c:pt>
                <c:pt idx="270">
                  <c:v>0</c:v>
                </c:pt>
                <c:pt idx="271">
                  <c:v>1075327.8060087457</c:v>
                </c:pt>
                <c:pt idx="272">
                  <c:v>-1.5987211554602254E-8</c:v>
                </c:pt>
                <c:pt idx="273">
                  <c:v>1075327.8060087217</c:v>
                </c:pt>
                <c:pt idx="274">
                  <c:v>-107532.78060086658</c:v>
                </c:pt>
                <c:pt idx="275">
                  <c:v>698963.07390569663</c:v>
                </c:pt>
                <c:pt idx="276">
                  <c:v>376364.73210304102</c:v>
                </c:pt>
                <c:pt idx="277">
                  <c:v>376364.73210306501</c:v>
                </c:pt>
                <c:pt idx="278">
                  <c:v>376364.732103049</c:v>
                </c:pt>
                <c:pt idx="279">
                  <c:v>322598.34180262371</c:v>
                </c:pt>
                <c:pt idx="280">
                  <c:v>268831.95150219044</c:v>
                </c:pt>
                <c:pt idx="281">
                  <c:v>268831.9515021824</c:v>
                </c:pt>
                <c:pt idx="282">
                  <c:v>268831.9515021824</c:v>
                </c:pt>
                <c:pt idx="283">
                  <c:v>215065.56120174515</c:v>
                </c:pt>
                <c:pt idx="284">
                  <c:v>268831.95150219044</c:v>
                </c:pt>
                <c:pt idx="285">
                  <c:v>107532.78060087057</c:v>
                </c:pt>
                <c:pt idx="286">
                  <c:v>215065.56120174914</c:v>
                </c:pt>
                <c:pt idx="287">
                  <c:v>215065.56120174113</c:v>
                </c:pt>
                <c:pt idx="288">
                  <c:v>107532.78060087857</c:v>
                </c:pt>
                <c:pt idx="289">
                  <c:v>107532.78060087457</c:v>
                </c:pt>
                <c:pt idx="290">
                  <c:v>161299.17090130787</c:v>
                </c:pt>
                <c:pt idx="291">
                  <c:v>107532.78060087857</c:v>
                </c:pt>
                <c:pt idx="292">
                  <c:v>53766.390300429288</c:v>
                </c:pt>
                <c:pt idx="293">
                  <c:v>161299.17090131884</c:v>
                </c:pt>
                <c:pt idx="294">
                  <c:v>53766.390300434286</c:v>
                </c:pt>
                <c:pt idx="295">
                  <c:v>86026.224480696852</c:v>
                </c:pt>
                <c:pt idx="296">
                  <c:v>64519.668360525138</c:v>
                </c:pt>
                <c:pt idx="297">
                  <c:v>64519.668360524141</c:v>
                </c:pt>
                <c:pt idx="298">
                  <c:v>59143.029330480211</c:v>
                </c:pt>
                <c:pt idx="299">
                  <c:v>48389.751270393856</c:v>
                </c:pt>
                <c:pt idx="300">
                  <c:v>48389.751270392357</c:v>
                </c:pt>
                <c:pt idx="301">
                  <c:v>37636.473210306001</c:v>
                </c:pt>
                <c:pt idx="302">
                  <c:v>43013.112240349925</c:v>
                </c:pt>
                <c:pt idx="303">
                  <c:v>32259.83418026107</c:v>
                </c:pt>
                <c:pt idx="304">
                  <c:v>26883.19515021914</c:v>
                </c:pt>
                <c:pt idx="305">
                  <c:v>-1526965.4798493544</c:v>
                </c:pt>
                <c:pt idx="306">
                  <c:v>1768914.2374325697</c:v>
                </c:pt>
                <c:pt idx="307">
                  <c:v>3.8174137113309822E-4</c:v>
                </c:pt>
                <c:pt idx="308">
                  <c:v>3.7636473210306162E-4</c:v>
                </c:pt>
                <c:pt idx="309">
                  <c:v>4.838975127039276E-4</c:v>
                </c:pt>
                <c:pt idx="310">
                  <c:v>6.9896307390568283E-4</c:v>
                </c:pt>
                <c:pt idx="311">
                  <c:v>7.5272946420611208E-4</c:v>
                </c:pt>
                <c:pt idx="312">
                  <c:v>1.0753278060087379E-3</c:v>
                </c:pt>
                <c:pt idx="313">
                  <c:v>1.182860586609615E-3</c:v>
                </c:pt>
                <c:pt idx="314">
                  <c:v>1.612991709013105E-3</c:v>
                </c:pt>
                <c:pt idx="315">
                  <c:v>1.935590050815718E-3</c:v>
                </c:pt>
                <c:pt idx="316">
                  <c:v>2.150655612017461E-3</c:v>
                </c:pt>
                <c:pt idx="317">
                  <c:v>3.709880930730174E-3</c:v>
                </c:pt>
                <c:pt idx="318">
                  <c:v>3.2259834180262178E-3</c:v>
                </c:pt>
                <c:pt idx="319">
                  <c:v>4.8389751270392668E-3</c:v>
                </c:pt>
                <c:pt idx="320">
                  <c:v>5.3766390300437009E-3</c:v>
                </c:pt>
                <c:pt idx="321">
                  <c:v>7.5272946420611988E-3</c:v>
                </c:pt>
                <c:pt idx="322">
                  <c:v>8.6026224480698146E-3</c:v>
                </c:pt>
                <c:pt idx="323">
                  <c:v>1.1290941963091865E-2</c:v>
                </c:pt>
                <c:pt idx="324">
                  <c:v>1.2903933672104751E-2</c:v>
                </c:pt>
                <c:pt idx="325">
                  <c:v>1.6667580993135343E-2</c:v>
                </c:pt>
                <c:pt idx="326">
                  <c:v>2.2044220023179208E-2</c:v>
                </c:pt>
                <c:pt idx="327">
                  <c:v>2.0968892217170399E-2</c:v>
                </c:pt>
                <c:pt idx="328">
                  <c:v>3.2259834180261994E-2</c:v>
                </c:pt>
                <c:pt idx="329">
                  <c:v>4.3013112240349372E-2</c:v>
                </c:pt>
                <c:pt idx="330">
                  <c:v>3.763647321030604E-2</c:v>
                </c:pt>
                <c:pt idx="331">
                  <c:v>6.4519668360524113E-2</c:v>
                </c:pt>
                <c:pt idx="332">
                  <c:v>6.4519668360524238E-2</c:v>
                </c:pt>
                <c:pt idx="333">
                  <c:v>8.6026224480698743E-2</c:v>
                </c:pt>
                <c:pt idx="334">
                  <c:v>0.10215614157083087</c:v>
                </c:pt>
                <c:pt idx="335">
                  <c:v>0.1290393367210475</c:v>
                </c:pt>
                <c:pt idx="336">
                  <c:v>0.15054589284122322</c:v>
                </c:pt>
                <c:pt idx="337">
                  <c:v>0.19355900508157317</c:v>
                </c:pt>
                <c:pt idx="338">
                  <c:v>0.20431228314166031</c:v>
                </c:pt>
                <c:pt idx="339">
                  <c:v>0.32259834180262165</c:v>
                </c:pt>
                <c:pt idx="340">
                  <c:v>0.26883195150218214</c:v>
                </c:pt>
                <c:pt idx="341">
                  <c:v>0.48389751270392772</c:v>
                </c:pt>
                <c:pt idx="342">
                  <c:v>0.43013112240350443</c:v>
                </c:pt>
                <c:pt idx="343">
                  <c:v>0.64519668360523375</c:v>
                </c:pt>
                <c:pt idx="344">
                  <c:v>0.64519668360525095</c:v>
                </c:pt>
                <c:pt idx="345">
                  <c:v>0.91402863510741972</c:v>
                </c:pt>
                <c:pt idx="346">
                  <c:v>1.0215614157083024</c:v>
                </c:pt>
                <c:pt idx="347">
                  <c:v>1.290393367210475</c:v>
                </c:pt>
                <c:pt idx="348">
                  <c:v>1.5054589284122484</c:v>
                </c:pt>
                <c:pt idx="349">
                  <c:v>1.8818236605152885</c:v>
                </c:pt>
                <c:pt idx="350">
                  <c:v>2.2581883926183326</c:v>
                </c:pt>
                <c:pt idx="351">
                  <c:v>2.1506556120174571</c:v>
                </c:pt>
                <c:pt idx="352">
                  <c:v>3.225983418026285</c:v>
                </c:pt>
                <c:pt idx="353">
                  <c:v>4.301311224034869</c:v>
                </c:pt>
                <c:pt idx="354">
                  <c:v>3.7636473210306076</c:v>
                </c:pt>
                <c:pt idx="355">
                  <c:v>5.9143029330480346</c:v>
                </c:pt>
                <c:pt idx="356">
                  <c:v>5.9143029330480799</c:v>
                </c:pt>
                <c:pt idx="357">
                  <c:v>8.0649585450654602</c:v>
                </c:pt>
                <c:pt idx="358">
                  <c:v>8.6026224480700115</c:v>
                </c:pt>
                <c:pt idx="359">
                  <c:v>-381.74137113310161</c:v>
                </c:pt>
                <c:pt idx="360">
                  <c:v>2.5223738659464201E-3</c:v>
                </c:pt>
              </c:numCache>
            </c:numRef>
          </c:yVal>
          <c:smooth val="1"/>
          <c:extLst>
            <c:ext xmlns:c16="http://schemas.microsoft.com/office/drawing/2014/chart" uri="{C3380CC4-5D6E-409C-BE32-E72D297353CC}">
              <c16:uniqueId val="{00000001-17E9-E04D-84B7-8F65FC18E09E}"/>
            </c:ext>
          </c:extLst>
        </c:ser>
        <c:ser>
          <c:idx val="1"/>
          <c:order val="2"/>
          <c:tx>
            <c:v>Acceleration @ 6000 rpm</c:v>
          </c:tx>
          <c:spPr>
            <a:ln w="12700">
              <a:solidFill>
                <a:srgbClr val="FCF305"/>
              </a:solidFill>
              <a:prstDash val="solid"/>
            </a:ln>
          </c:spPr>
          <c:marker>
            <c:symbol val="triangle"/>
            <c:size val="5"/>
            <c:spPr>
              <a:solidFill>
                <a:srgbClr val="FCF305"/>
              </a:solidFill>
              <a:ln>
                <a:solidFill>
                  <a:srgbClr val="FCF305"/>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(Inlet)'!$N$3:$N$363</c:f>
              <c:numCache>
                <c:formatCode>0.00E+00</c:formatCode>
                <c:ptCount val="361"/>
                <c:pt idx="0">
                  <c:v>33.872825889275056</c:v>
                </c:pt>
                <c:pt idx="1">
                  <c:v>43.550776143354092</c:v>
                </c:pt>
                <c:pt idx="2">
                  <c:v>36.292313452794573</c:v>
                </c:pt>
                <c:pt idx="3">
                  <c:v>72.584626905589701</c:v>
                </c:pt>
                <c:pt idx="4">
                  <c:v>48.389751270392857</c:v>
                </c:pt>
                <c:pt idx="5">
                  <c:v>96.779502540787632</c:v>
                </c:pt>
                <c:pt idx="6">
                  <c:v>84.682064723187708</c:v>
                </c:pt>
                <c:pt idx="7">
                  <c:v>96.779502540785714</c:v>
                </c:pt>
                <c:pt idx="8">
                  <c:v>145.1692538111794</c:v>
                </c:pt>
                <c:pt idx="9">
                  <c:v>145.1692538111794</c:v>
                </c:pt>
                <c:pt idx="10">
                  <c:v>169.36412944637652</c:v>
                </c:pt>
                <c:pt idx="11">
                  <c:v>205.65644289917108</c:v>
                </c:pt>
                <c:pt idx="12">
                  <c:v>254.04619416956311</c:v>
                </c:pt>
                <c:pt idx="13">
                  <c:v>302.43594543995846</c:v>
                </c:pt>
                <c:pt idx="14">
                  <c:v>266.14363198715728</c:v>
                </c:pt>
                <c:pt idx="15">
                  <c:v>362.92313452795673</c:v>
                </c:pt>
                <c:pt idx="16">
                  <c:v>604.87189087990816</c:v>
                </c:pt>
                <c:pt idx="17">
                  <c:v>362.92313452795452</c:v>
                </c:pt>
                <c:pt idx="18">
                  <c:v>725.84626905590028</c:v>
                </c:pt>
                <c:pt idx="19">
                  <c:v>604.87189087990157</c:v>
                </c:pt>
                <c:pt idx="20">
                  <c:v>846.82064723189023</c:v>
                </c:pt>
                <c:pt idx="21">
                  <c:v>967.79502540786268</c:v>
                </c:pt>
                <c:pt idx="22">
                  <c:v>1088.7694035838394</c:v>
                </c:pt>
                <c:pt idx="23">
                  <c:v>1209.7437817598382</c:v>
                </c:pt>
                <c:pt idx="24">
                  <c:v>1572.6669162877686</c:v>
                </c:pt>
                <c:pt idx="25">
                  <c:v>1693.6412944637716</c:v>
                </c:pt>
                <c:pt idx="26">
                  <c:v>1814.615672639731</c:v>
                </c:pt>
                <c:pt idx="27">
                  <c:v>2419.4875635196763</c:v>
                </c:pt>
                <c:pt idx="28">
                  <c:v>2903.3850762235134</c:v>
                </c:pt>
                <c:pt idx="29">
                  <c:v>2419.4875635197113</c:v>
                </c:pt>
                <c:pt idx="30">
                  <c:v>3629.231345279532</c:v>
                </c:pt>
                <c:pt idx="31">
                  <c:v>3629.2313452794265</c:v>
                </c:pt>
                <c:pt idx="32">
                  <c:v>4838.9751270393172</c:v>
                </c:pt>
                <c:pt idx="33">
                  <c:v>4838.9751270394581</c:v>
                </c:pt>
                <c:pt idx="34">
                  <c:v>6048.7189087989273</c:v>
                </c:pt>
                <c:pt idx="35">
                  <c:v>6048.7189087993138</c:v>
                </c:pt>
                <c:pt idx="36">
                  <c:v>8468.2064723187796</c:v>
                </c:pt>
                <c:pt idx="37">
                  <c:v>8468.2064723187796</c:v>
                </c:pt>
                <c:pt idx="38">
                  <c:v>9677.9502540785652</c:v>
                </c:pt>
                <c:pt idx="39">
                  <c:v>10887.69403583842</c:v>
                </c:pt>
                <c:pt idx="40">
                  <c:v>12097.437817598347</c:v>
                </c:pt>
                <c:pt idx="41">
                  <c:v>15726.669162877703</c:v>
                </c:pt>
                <c:pt idx="42">
                  <c:v>15726.669162877984</c:v>
                </c:pt>
                <c:pt idx="43">
                  <c:v>18146.156726397414</c:v>
                </c:pt>
                <c:pt idx="44">
                  <c:v>22985.131853436276</c:v>
                </c:pt>
                <c:pt idx="45">
                  <c:v>20565.644289918673</c:v>
                </c:pt>
                <c:pt idx="46">
                  <c:v>24194.875635195149</c:v>
                </c:pt>
                <c:pt idx="47">
                  <c:v>36292.313452794268</c:v>
                </c:pt>
                <c:pt idx="48">
                  <c:v>24194.875635197677</c:v>
                </c:pt>
                <c:pt idx="49">
                  <c:v>48389.75127039339</c:v>
                </c:pt>
                <c:pt idx="50">
                  <c:v>36292.313452793984</c:v>
                </c:pt>
                <c:pt idx="51">
                  <c:v>48389.751270393106</c:v>
                </c:pt>
                <c:pt idx="52">
                  <c:v>48389.751270393666</c:v>
                </c:pt>
                <c:pt idx="53">
                  <c:v>72584.626905590223</c:v>
                </c:pt>
                <c:pt idx="54">
                  <c:v>48389.751270392546</c:v>
                </c:pt>
                <c:pt idx="55">
                  <c:v>84682.064723186806</c:v>
                </c:pt>
                <c:pt idx="56">
                  <c:v>84682.06472319075</c:v>
                </c:pt>
                <c:pt idx="57">
                  <c:v>84682.064723186253</c:v>
                </c:pt>
                <c:pt idx="58">
                  <c:v>96779.502540786212</c:v>
                </c:pt>
                <c:pt idx="59">
                  <c:v>120974.37817598389</c:v>
                </c:pt>
                <c:pt idx="60">
                  <c:v>120974.37817598277</c:v>
                </c:pt>
                <c:pt idx="61">
                  <c:v>145169.25381117821</c:v>
                </c:pt>
                <c:pt idx="62">
                  <c:v>181461.56726397134</c:v>
                </c:pt>
                <c:pt idx="63">
                  <c:v>72584.626905599769</c:v>
                </c:pt>
                <c:pt idx="64">
                  <c:v>241948.75635196327</c:v>
                </c:pt>
                <c:pt idx="65">
                  <c:v>241948.75635195427</c:v>
                </c:pt>
                <c:pt idx="66">
                  <c:v>241948.75635197677</c:v>
                </c:pt>
                <c:pt idx="67">
                  <c:v>120974.37817598163</c:v>
                </c:pt>
                <c:pt idx="68">
                  <c:v>362923.13452795165</c:v>
                </c:pt>
                <c:pt idx="69">
                  <c:v>362923.13452793815</c:v>
                </c:pt>
                <c:pt idx="70">
                  <c:v>241948.75635196778</c:v>
                </c:pt>
                <c:pt idx="71">
                  <c:v>362923.13452795614</c:v>
                </c:pt>
                <c:pt idx="72">
                  <c:v>362923.13452794269</c:v>
                </c:pt>
                <c:pt idx="73">
                  <c:v>483897.51270392654</c:v>
                </c:pt>
                <c:pt idx="74">
                  <c:v>483897.51270395354</c:v>
                </c:pt>
                <c:pt idx="75">
                  <c:v>483897.51270390855</c:v>
                </c:pt>
                <c:pt idx="76">
                  <c:v>517407.4154586884</c:v>
                </c:pt>
                <c:pt idx="77">
                  <c:v>628098.97148969513</c:v>
                </c:pt>
                <c:pt idx="78">
                  <c:v>651084.10334314802</c:v>
                </c:pt>
                <c:pt idx="79">
                  <c:v>705280.62476598506</c:v>
                </c:pt>
                <c:pt idx="80">
                  <c:v>762864.42877774721</c:v>
                </c:pt>
                <c:pt idx="81">
                  <c:v>824319.41289114312</c:v>
                </c:pt>
                <c:pt idx="82">
                  <c:v>889403.62834981387</c:v>
                </c:pt>
                <c:pt idx="83">
                  <c:v>959084.87017920404</c:v>
                </c:pt>
                <c:pt idx="84">
                  <c:v>1030580.7276811822</c:v>
                </c:pt>
                <c:pt idx="85">
                  <c:v>1109335.0478737822</c:v>
                </c:pt>
                <c:pt idx="86">
                  <c:v>1190387.8812517058</c:v>
                </c:pt>
                <c:pt idx="87">
                  <c:v>1275069.9459748596</c:v>
                </c:pt>
                <c:pt idx="88">
                  <c:v>1365800.7296068498</c:v>
                </c:pt>
                <c:pt idx="89">
                  <c:v>1460160.7445840519</c:v>
                </c:pt>
                <c:pt idx="90">
                  <c:v>1558149.9909065738</c:v>
                </c:pt>
                <c:pt idx="91">
                  <c:v>1662187.9561380944</c:v>
                </c:pt>
                <c:pt idx="92">
                  <c:v>1768645.4089329694</c:v>
                </c:pt>
                <c:pt idx="93">
                  <c:v>1879941.8368545901</c:v>
                </c:pt>
                <c:pt idx="94">
                  <c:v>1997286.9836856409</c:v>
                </c:pt>
                <c:pt idx="95">
                  <c:v>2115841.8742978652</c:v>
                </c:pt>
                <c:pt idx="96">
                  <c:v>2240445.4838192319</c:v>
                </c:pt>
                <c:pt idx="97">
                  <c:v>2368678.3246856667</c:v>
                </c:pt>
                <c:pt idx="98">
                  <c:v>2498120.909334139</c:v>
                </c:pt>
                <c:pt idx="99">
                  <c:v>2634821.9566728906</c:v>
                </c:pt>
                <c:pt idx="100">
                  <c:v>2770313.2602299652</c:v>
                </c:pt>
                <c:pt idx="101">
                  <c:v>2911853.2826960743</c:v>
                </c:pt>
                <c:pt idx="102">
                  <c:v>3055812.7927251062</c:v>
                </c:pt>
                <c:pt idx="103">
                  <c:v>3198562.5589731806</c:v>
                </c:pt>
                <c:pt idx="104">
                  <c:v>3344941.5565657113</c:v>
                </c:pt>
                <c:pt idx="105">
                  <c:v>3493740.0417225319</c:v>
                </c:pt>
                <c:pt idx="106">
                  <c:v>3638909.2955334573</c:v>
                </c:pt>
                <c:pt idx="107">
                  <c:v>3788917.5244719554</c:v>
                </c:pt>
                <c:pt idx="108">
                  <c:v>3934086.7782828808</c:v>
                </c:pt>
                <c:pt idx="109">
                  <c:v>4079256.0320940935</c:v>
                </c:pt>
                <c:pt idx="110">
                  <c:v>4223215.5421236297</c:v>
                </c:pt>
                <c:pt idx="111">
                  <c:v>4359916.5894623809</c:v>
                </c:pt>
                <c:pt idx="112">
                  <c:v>4511134.5621828446</c:v>
                </c:pt>
                <c:pt idx="113">
                  <c:v>4621221.2463223925</c:v>
                </c:pt>
                <c:pt idx="114">
                  <c:v>4754293.0623155367</c:v>
                </c:pt>
                <c:pt idx="115">
                  <c:v>4887364.8783095442</c:v>
                </c:pt>
                <c:pt idx="116">
                  <c:v>4996241.8186688535</c:v>
                </c:pt>
                <c:pt idx="117">
                  <c:v>5080923.8833902981</c:v>
                </c:pt>
                <c:pt idx="118">
                  <c:v>5201898.261568971</c:v>
                </c:pt>
                <c:pt idx="119">
                  <c:v>5286580.3262886889</c:v>
                </c:pt>
                <c:pt idx="120">
                  <c:v>5334970.0775618274</c:v>
                </c:pt>
                <c:pt idx="121">
                  <c:v>5431749.5801014854</c:v>
                </c:pt>
                <c:pt idx="122">
                  <c:v>5443847.0179196978</c:v>
                </c:pt>
                <c:pt idx="123">
                  <c:v>5516431.6448232178</c:v>
                </c:pt>
                <c:pt idx="124">
                  <c:v>5504334.207009322</c:v>
                </c:pt>
                <c:pt idx="125">
                  <c:v>5528529.0826405669</c:v>
                </c:pt>
                <c:pt idx="126">
                  <c:v>5504334.2070075953</c:v>
                </c:pt>
                <c:pt idx="127">
                  <c:v>5480139.3313734718</c:v>
                </c:pt>
                <c:pt idx="128">
                  <c:v>5431749.5800994709</c:v>
                </c:pt>
                <c:pt idx="129">
                  <c:v>5347067.5153794643</c:v>
                </c:pt>
                <c:pt idx="130">
                  <c:v>5274482.8884742176</c:v>
                </c:pt>
                <c:pt idx="131">
                  <c:v>5153508.5102943936</c:v>
                </c:pt>
                <c:pt idx="132">
                  <c:v>5020436.6943055661</c:v>
                </c:pt>
                <c:pt idx="133">
                  <c:v>4863170.0026734062</c:v>
                </c:pt>
                <c:pt idx="134">
                  <c:v>4705903.3110458516</c:v>
                </c:pt>
                <c:pt idx="135">
                  <c:v>4476051.9925101716</c:v>
                </c:pt>
                <c:pt idx="136">
                  <c:v>4270395.5496149464</c:v>
                </c:pt>
                <c:pt idx="137">
                  <c:v>4016349.3554405393</c:v>
                </c:pt>
                <c:pt idx="138">
                  <c:v>3762303.1612730385</c:v>
                </c:pt>
                <c:pt idx="139">
                  <c:v>3447769.7780162017</c:v>
                </c:pt>
                <c:pt idx="140">
                  <c:v>3145333.8325752751</c:v>
                </c:pt>
                <c:pt idx="141">
                  <c:v>2794508.1358655272</c:v>
                </c:pt>
                <c:pt idx="142">
                  <c:v>2455779.8769705384</c:v>
                </c:pt>
                <c:pt idx="143">
                  <c:v>2056564.4289959976</c:v>
                </c:pt>
                <c:pt idx="144">
                  <c:v>1657348.9810076437</c:v>
                </c:pt>
                <c:pt idx="145">
                  <c:v>1233938.6573955268</c:v>
                </c:pt>
                <c:pt idx="146">
                  <c:v>798430.89596289478</c:v>
                </c:pt>
                <c:pt idx="147">
                  <c:v>326630.82107332285</c:v>
                </c:pt>
                <c:pt idx="148">
                  <c:v>-120974.37817637058</c:v>
                </c:pt>
                <c:pt idx="149">
                  <c:v>-641164.20432958426</c:v>
                </c:pt>
                <c:pt idx="150">
                  <c:v>-1112964.2792226092</c:v>
                </c:pt>
                <c:pt idx="151">
                  <c:v>-1657348.981009946</c:v>
                </c:pt>
                <c:pt idx="152">
                  <c:v>-2153343.931531339</c:v>
                </c:pt>
                <c:pt idx="153">
                  <c:v>-2709826.0711403415</c:v>
                </c:pt>
                <c:pt idx="154">
                  <c:v>-3230015.8973027635</c:v>
                </c:pt>
                <c:pt idx="155">
                  <c:v>-3786498.0369071616</c:v>
                </c:pt>
                <c:pt idx="156">
                  <c:v>-4306687.8630626779</c:v>
                </c:pt>
                <c:pt idx="157">
                  <c:v>-4875267.4404956484</c:v>
                </c:pt>
                <c:pt idx="158">
                  <c:v>-5407554.7044647718</c:v>
                </c:pt>
                <c:pt idx="159">
                  <c:v>-5939841.9684419539</c:v>
                </c:pt>
                <c:pt idx="160">
                  <c:v>-6460031.794595167</c:v>
                </c:pt>
                <c:pt idx="161">
                  <c:v>-6992319.0585723491</c:v>
                </c:pt>
                <c:pt idx="162">
                  <c:v>-7500411.4469131054</c:v>
                </c:pt>
                <c:pt idx="163">
                  <c:v>-7984308.9596105302</c:v>
                </c:pt>
                <c:pt idx="164">
                  <c:v>-8456109.0345035549</c:v>
                </c:pt>
                <c:pt idx="165">
                  <c:v>-8927909.1093896739</c:v>
                </c:pt>
                <c:pt idx="166">
                  <c:v>-9363416.8708177023</c:v>
                </c:pt>
                <c:pt idx="167">
                  <c:v>-9774729.756620815</c:v>
                </c:pt>
                <c:pt idx="168">
                  <c:v>-10149750.328963535</c:v>
                </c:pt>
                <c:pt idx="169">
                  <c:v>-10536868.339134827</c:v>
                </c:pt>
                <c:pt idx="170">
                  <c:v>-10863499.160195488</c:v>
                </c:pt>
                <c:pt idx="171">
                  <c:v>-11165935.105645048</c:v>
                </c:pt>
                <c:pt idx="172">
                  <c:v>-11432078.737631911</c:v>
                </c:pt>
                <c:pt idx="173">
                  <c:v>-11686124.931799412</c:v>
                </c:pt>
                <c:pt idx="174">
                  <c:v>-11928073.688152153</c:v>
                </c:pt>
                <c:pt idx="175">
                  <c:v>-11976463.4394204</c:v>
                </c:pt>
                <c:pt idx="176">
                  <c:v>-12218412.195775444</c:v>
                </c:pt>
                <c:pt idx="177">
                  <c:v>-12339386.573950663</c:v>
                </c:pt>
                <c:pt idx="178">
                  <c:v>-12218412.195775444</c:v>
                </c:pt>
                <c:pt idx="179">
                  <c:v>-12460360.952123581</c:v>
                </c:pt>
                <c:pt idx="180">
                  <c:v>-12460360.952128183</c:v>
                </c:pt>
                <c:pt idx="181">
                  <c:v>-12097437.817597922</c:v>
                </c:pt>
                <c:pt idx="182">
                  <c:v>-12339386.573950663</c:v>
                </c:pt>
                <c:pt idx="183">
                  <c:v>-12133730.131051408</c:v>
                </c:pt>
                <c:pt idx="184">
                  <c:v>-11891781.374698667</c:v>
                </c:pt>
                <c:pt idx="185">
                  <c:v>-11734514.683067659</c:v>
                </c:pt>
                <c:pt idx="186">
                  <c:v>-11492565.926721824</c:v>
                </c:pt>
                <c:pt idx="187">
                  <c:v>-11250617.170364479</c:v>
                </c:pt>
                <c:pt idx="188">
                  <c:v>-10936083.787109368</c:v>
                </c:pt>
                <c:pt idx="189">
                  <c:v>-10621550.403851956</c:v>
                </c:pt>
                <c:pt idx="190">
                  <c:v>-10258627.269323995</c:v>
                </c:pt>
                <c:pt idx="191">
                  <c:v>-9871509.2591573074</c:v>
                </c:pt>
                <c:pt idx="192">
                  <c:v>-9472293.8111827653</c:v>
                </c:pt>
                <c:pt idx="193">
                  <c:v>-9036786.0497432277</c:v>
                </c:pt>
                <c:pt idx="194">
                  <c:v>-8577083.4126787744</c:v>
                </c:pt>
                <c:pt idx="195">
                  <c:v>-8117380.7756097177</c:v>
                </c:pt>
                <c:pt idx="196">
                  <c:v>-7621385.8250825694</c:v>
                </c:pt>
                <c:pt idx="197">
                  <c:v>-7113293.4367521731</c:v>
                </c:pt>
                <c:pt idx="198">
                  <c:v>-6605201.0484102648</c:v>
                </c:pt>
                <c:pt idx="199">
                  <c:v>-6085011.222251296</c:v>
                </c:pt>
                <c:pt idx="200">
                  <c:v>-5528529.0826411424</c:v>
                </c:pt>
                <c:pt idx="201">
                  <c:v>-5020436.6943038395</c:v>
                </c:pt>
                <c:pt idx="202">
                  <c:v>-4451857.1168766245</c:v>
                </c:pt>
                <c:pt idx="203">
                  <c:v>-3919569.8529017447</c:v>
                </c:pt>
                <c:pt idx="204">
                  <c:v>-3375185.1511098039</c:v>
                </c:pt>
                <c:pt idx="205">
                  <c:v>-2830800.4493178627</c:v>
                </c:pt>
                <c:pt idx="206">
                  <c:v>-2310610.6231623469</c:v>
                </c:pt>
                <c:pt idx="207">
                  <c:v>-1766225.9213669528</c:v>
                </c:pt>
                <c:pt idx="208">
                  <c:v>-1270230.9708501645</c:v>
                </c:pt>
                <c:pt idx="209">
                  <c:v>-750041.14469119546</c:v>
                </c:pt>
                <c:pt idx="210">
                  <c:v>-266143.6319868642</c:v>
                </c:pt>
                <c:pt idx="211">
                  <c:v>229851.31853683072</c:v>
                </c:pt>
                <c:pt idx="212">
                  <c:v>665359.07996600936</c:v>
                </c:pt>
                <c:pt idx="213">
                  <c:v>1125061.7170339155</c:v>
                </c:pt>
                <c:pt idx="214">
                  <c:v>1560569.478475756</c:v>
                </c:pt>
                <c:pt idx="215">
                  <c:v>1959784.9264468437</c:v>
                </c:pt>
                <c:pt idx="216">
                  <c:v>2346902.9366146829</c:v>
                </c:pt>
                <c:pt idx="217">
                  <c:v>2709826.0711437943</c:v>
                </c:pt>
                <c:pt idx="218">
                  <c:v>3048554.3300341787</c:v>
                </c:pt>
                <c:pt idx="219">
                  <c:v>3387282.5889257141</c:v>
                </c:pt>
                <c:pt idx="220">
                  <c:v>3677621.0965513061</c:v>
                </c:pt>
                <c:pt idx="221">
                  <c:v>3955862.1663552318</c:v>
                </c:pt>
                <c:pt idx="222">
                  <c:v>4197810.922707973</c:v>
                </c:pt>
                <c:pt idx="223">
                  <c:v>4439759.6790578365</c:v>
                </c:pt>
                <c:pt idx="224">
                  <c:v>4633318.6841394538</c:v>
                </c:pt>
                <c:pt idx="225">
                  <c:v>4838975.1270398591</c:v>
                </c:pt>
                <c:pt idx="226">
                  <c:v>4972046.943033291</c:v>
                </c:pt>
                <c:pt idx="227">
                  <c:v>5129313.6346614221</c:v>
                </c:pt>
                <c:pt idx="228">
                  <c:v>5238190.5750195803</c:v>
                </c:pt>
                <c:pt idx="229">
                  <c:v>5347067.5153788887</c:v>
                </c:pt>
                <c:pt idx="230">
                  <c:v>5395457.266648286</c:v>
                </c:pt>
                <c:pt idx="231">
                  <c:v>5468041.8935546838</c:v>
                </c:pt>
                <c:pt idx="232">
                  <c:v>5504334.2070070198</c:v>
                </c:pt>
                <c:pt idx="233">
                  <c:v>5528529.0826422935</c:v>
                </c:pt>
                <c:pt idx="234">
                  <c:v>5504334.2070075953</c:v>
                </c:pt>
                <c:pt idx="235">
                  <c:v>5516431.6448252322</c:v>
                </c:pt>
                <c:pt idx="236">
                  <c:v>5468041.8935549716</c:v>
                </c:pt>
                <c:pt idx="237">
                  <c:v>5431749.5801014854</c:v>
                </c:pt>
                <c:pt idx="238">
                  <c:v>5371262.3910115734</c:v>
                </c:pt>
                <c:pt idx="239">
                  <c:v>5298677.7641109303</c:v>
                </c:pt>
                <c:pt idx="240">
                  <c:v>5213995.6993831545</c:v>
                </c:pt>
                <c:pt idx="241">
                  <c:v>5117216.1968449363</c:v>
                </c:pt>
                <c:pt idx="242">
                  <c:v>5020436.6943029761</c:v>
                </c:pt>
                <c:pt idx="243">
                  <c:v>4911559.753943379</c:v>
                </c:pt>
                <c:pt idx="244">
                  <c:v>4790585.3757704617</c:v>
                </c:pt>
                <c:pt idx="245">
                  <c:v>4657513.5597755909</c:v>
                </c:pt>
                <c:pt idx="246">
                  <c:v>4540168.4129441082</c:v>
                </c:pt>
                <c:pt idx="247">
                  <c:v>4397418.6466969699</c:v>
                </c:pt>
                <c:pt idx="248">
                  <c:v>4260717.5993580744</c:v>
                </c:pt>
                <c:pt idx="249">
                  <c:v>4115548.3455471485</c:v>
                </c:pt>
                <c:pt idx="250">
                  <c:v>3971588.8355171815</c:v>
                </c:pt>
                <c:pt idx="251">
                  <c:v>3825209.8379247226</c:v>
                </c:pt>
                <c:pt idx="252">
                  <c:v>3678830.8403316881</c:v>
                </c:pt>
                <c:pt idx="253">
                  <c:v>3531242.0989569766</c:v>
                </c:pt>
                <c:pt idx="254">
                  <c:v>3382443.6138002998</c:v>
                </c:pt>
                <c:pt idx="255">
                  <c:v>3236064.6162075531</c:v>
                </c:pt>
                <c:pt idx="256">
                  <c:v>3092105.1061783056</c:v>
                </c:pt>
                <c:pt idx="257">
                  <c:v>2948145.5961488415</c:v>
                </c:pt>
                <c:pt idx="258">
                  <c:v>2806605.573682589</c:v>
                </c:pt>
                <c:pt idx="259">
                  <c:v>2669904.5263439808</c:v>
                </c:pt>
                <c:pt idx="260">
                  <c:v>2533203.4790051566</c:v>
                </c:pt>
                <c:pt idx="261">
                  <c:v>2401341.4067931143</c:v>
                </c:pt>
                <c:pt idx="262">
                  <c:v>2271898.8221450741</c:v>
                </c:pt>
                <c:pt idx="263">
                  <c:v>2148504.9564054208</c:v>
                </c:pt>
                <c:pt idx="264">
                  <c:v>2027530.5782295535</c:v>
                </c:pt>
                <c:pt idx="265">
                  <c:v>1908975.6876170053</c:v>
                </c:pt>
                <c:pt idx="266">
                  <c:v>2108583.4116072976</c:v>
                </c:pt>
                <c:pt idx="267">
                  <c:v>510511.87590256444</c:v>
                </c:pt>
                <c:pt idx="268">
                  <c:v>2419487.5635197856</c:v>
                </c:pt>
                <c:pt idx="269">
                  <c:v>2419487.5635196418</c:v>
                </c:pt>
                <c:pt idx="270">
                  <c:v>0</c:v>
                </c:pt>
                <c:pt idx="271">
                  <c:v>2419487.5635196776</c:v>
                </c:pt>
                <c:pt idx="272">
                  <c:v>-3.5971225997855072E-8</c:v>
                </c:pt>
                <c:pt idx="273">
                  <c:v>2419487.5635196236</c:v>
                </c:pt>
                <c:pt idx="274">
                  <c:v>-241948.75635194979</c:v>
                </c:pt>
                <c:pt idx="275">
                  <c:v>1572666.9162878175</c:v>
                </c:pt>
                <c:pt idx="276">
                  <c:v>846820.64723184227</c:v>
                </c:pt>
                <c:pt idx="277">
                  <c:v>846820.64723189618</c:v>
                </c:pt>
                <c:pt idx="278">
                  <c:v>846820.6472318602</c:v>
                </c:pt>
                <c:pt idx="279">
                  <c:v>725846.26905590331</c:v>
                </c:pt>
                <c:pt idx="280">
                  <c:v>604871.89087992848</c:v>
                </c:pt>
                <c:pt idx="281">
                  <c:v>604871.89087991044</c:v>
                </c:pt>
                <c:pt idx="282">
                  <c:v>604871.89087991044</c:v>
                </c:pt>
                <c:pt idx="283">
                  <c:v>483897.51270392654</c:v>
                </c:pt>
                <c:pt idx="284">
                  <c:v>604871.89087992848</c:v>
                </c:pt>
                <c:pt idx="285">
                  <c:v>241948.75635195879</c:v>
                </c:pt>
                <c:pt idx="286">
                  <c:v>483897.51270393556</c:v>
                </c:pt>
                <c:pt idx="287">
                  <c:v>483897.51270391757</c:v>
                </c:pt>
                <c:pt idx="288">
                  <c:v>241948.75635197677</c:v>
                </c:pt>
                <c:pt idx="289">
                  <c:v>241948.75635196778</c:v>
                </c:pt>
                <c:pt idx="290">
                  <c:v>362923.13452794269</c:v>
                </c:pt>
                <c:pt idx="291">
                  <c:v>241948.75635197677</c:v>
                </c:pt>
                <c:pt idx="292">
                  <c:v>120974.3781759659</c:v>
                </c:pt>
                <c:pt idx="293">
                  <c:v>362923.13452796743</c:v>
                </c:pt>
                <c:pt idx="294">
                  <c:v>120974.37817597714</c:v>
                </c:pt>
                <c:pt idx="295">
                  <c:v>193559.00508156791</c:v>
                </c:pt>
                <c:pt idx="296">
                  <c:v>145169.25381118155</c:v>
                </c:pt>
                <c:pt idx="297">
                  <c:v>145169.25381117931</c:v>
                </c:pt>
                <c:pt idx="298">
                  <c:v>133071.81599358047</c:v>
                </c:pt>
                <c:pt idx="299">
                  <c:v>108876.94035838617</c:v>
                </c:pt>
                <c:pt idx="300">
                  <c:v>108876.9403583828</c:v>
                </c:pt>
                <c:pt idx="301">
                  <c:v>84682.064723188494</c:v>
                </c:pt>
                <c:pt idx="302">
                  <c:v>96779.502540787333</c:v>
                </c:pt>
                <c:pt idx="303">
                  <c:v>72584.626905587415</c:v>
                </c:pt>
                <c:pt idx="304">
                  <c:v>60487.189087993065</c:v>
                </c:pt>
                <c:pt idx="305">
                  <c:v>-3435672.3296610476</c:v>
                </c:pt>
                <c:pt idx="306">
                  <c:v>3980057.0342232822</c:v>
                </c:pt>
                <c:pt idx="307">
                  <c:v>8.5891808504947101E-4</c:v>
                </c:pt>
                <c:pt idx="308">
                  <c:v>8.4682064723188872E-4</c:v>
                </c:pt>
                <c:pt idx="309">
                  <c:v>1.0887694035838372E-3</c:v>
                </c:pt>
                <c:pt idx="310">
                  <c:v>1.5726669162877864E-3</c:v>
                </c:pt>
                <c:pt idx="311">
                  <c:v>1.6936412944637523E-3</c:v>
                </c:pt>
                <c:pt idx="312">
                  <c:v>2.4194875635196603E-3</c:v>
                </c:pt>
                <c:pt idx="313">
                  <c:v>2.6614363198716341E-3</c:v>
                </c:pt>
                <c:pt idx="314">
                  <c:v>3.6292313452794865E-3</c:v>
                </c:pt>
                <c:pt idx="315">
                  <c:v>4.3550776143353653E-3</c:v>
                </c:pt>
                <c:pt idx="316">
                  <c:v>4.8389751270392876E-3</c:v>
                </c:pt>
                <c:pt idx="317">
                  <c:v>8.347232094142891E-3</c:v>
                </c:pt>
                <c:pt idx="318">
                  <c:v>7.2584626905589896E-3</c:v>
                </c:pt>
                <c:pt idx="319">
                  <c:v>1.0887694035838351E-2</c:v>
                </c:pt>
                <c:pt idx="320">
                  <c:v>1.2097437817598327E-2</c:v>
                </c:pt>
                <c:pt idx="321">
                  <c:v>1.6936412944637699E-2</c:v>
                </c:pt>
                <c:pt idx="322">
                  <c:v>1.9355900508157081E-2</c:v>
                </c:pt>
                <c:pt idx="323">
                  <c:v>2.5404619416956698E-2</c:v>
                </c:pt>
                <c:pt idx="324">
                  <c:v>2.9033850762235691E-2</c:v>
                </c:pt>
                <c:pt idx="325">
                  <c:v>3.750205723455452E-2</c:v>
                </c:pt>
                <c:pt idx="326">
                  <c:v>4.959949505215322E-2</c:v>
                </c:pt>
                <c:pt idx="327">
                  <c:v>4.7180007488633401E-2</c:v>
                </c:pt>
                <c:pt idx="328">
                  <c:v>7.2584626905589492E-2</c:v>
                </c:pt>
                <c:pt idx="329">
                  <c:v>9.6779502540786086E-2</c:v>
                </c:pt>
                <c:pt idx="330">
                  <c:v>8.4682064723188594E-2</c:v>
                </c:pt>
                <c:pt idx="331">
                  <c:v>0.14516925381117926</c:v>
                </c:pt>
                <c:pt idx="332">
                  <c:v>0.14516925381117951</c:v>
                </c:pt>
                <c:pt idx="333">
                  <c:v>0.19355900508157217</c:v>
                </c:pt>
                <c:pt idx="334">
                  <c:v>0.22985131853436946</c:v>
                </c:pt>
                <c:pt idx="335">
                  <c:v>0.29033850762235691</c:v>
                </c:pt>
                <c:pt idx="336">
                  <c:v>0.33872825889275221</c:v>
                </c:pt>
                <c:pt idx="337">
                  <c:v>0.43550776143353964</c:v>
                </c:pt>
                <c:pt idx="338">
                  <c:v>0.45970263706873571</c:v>
                </c:pt>
                <c:pt idx="339">
                  <c:v>0.72584626905589866</c:v>
                </c:pt>
                <c:pt idx="340">
                  <c:v>0.60487189087990989</c:v>
                </c:pt>
                <c:pt idx="341">
                  <c:v>1.0887694035838373</c:v>
                </c:pt>
                <c:pt idx="342">
                  <c:v>0.96779502540788498</c:v>
                </c:pt>
                <c:pt idx="343">
                  <c:v>1.451692538111776</c:v>
                </c:pt>
                <c:pt idx="344">
                  <c:v>1.4516925381118146</c:v>
                </c:pt>
                <c:pt idx="345">
                  <c:v>2.0565644289916944</c:v>
                </c:pt>
                <c:pt idx="346">
                  <c:v>2.2985131853436807</c:v>
                </c:pt>
                <c:pt idx="347">
                  <c:v>2.9033850762235689</c:v>
                </c:pt>
                <c:pt idx="348">
                  <c:v>3.3872825889275586</c:v>
                </c:pt>
                <c:pt idx="349">
                  <c:v>4.2341032361593989</c:v>
                </c:pt>
                <c:pt idx="350">
                  <c:v>5.0809238833912476</c:v>
                </c:pt>
                <c:pt idx="351">
                  <c:v>4.8389751270392791</c:v>
                </c:pt>
                <c:pt idx="352">
                  <c:v>7.2584626905591412</c:v>
                </c:pt>
                <c:pt idx="353">
                  <c:v>9.6779502540784552</c:v>
                </c:pt>
                <c:pt idx="354">
                  <c:v>8.468206472318867</c:v>
                </c:pt>
                <c:pt idx="355">
                  <c:v>13.307181599358078</c:v>
                </c:pt>
                <c:pt idx="356">
                  <c:v>13.307181599358179</c:v>
                </c:pt>
                <c:pt idx="357">
                  <c:v>18.146156726397287</c:v>
                </c:pt>
                <c:pt idx="358">
                  <c:v>19.355900508157529</c:v>
                </c:pt>
                <c:pt idx="359">
                  <c:v>-858.91808504947869</c:v>
                </c:pt>
                <c:pt idx="360">
                  <c:v>5.6753411983794444E-3</c:v>
                </c:pt>
              </c:numCache>
            </c:numRef>
          </c:yVal>
          <c:smooth val="1"/>
          <c:extLst>
            <c:ext xmlns:c16="http://schemas.microsoft.com/office/drawing/2014/chart" uri="{C3380CC4-5D6E-409C-BE32-E72D297353CC}">
              <c16:uniqueId val="{00000002-17E9-E04D-84B7-8F65FC18E09E}"/>
            </c:ext>
          </c:extLst>
        </c:ser>
        <c:ser>
          <c:idx val="2"/>
          <c:order val="3"/>
          <c:tx>
            <c:v>Acceleration @ 8000 rpm</c:v>
          </c:tx>
          <c:spPr>
            <a:ln w="12700">
              <a:solidFill>
                <a:srgbClr val="00ABEA"/>
              </a:solidFill>
              <a:prstDash val="solid"/>
            </a:ln>
          </c:spPr>
          <c:marker>
            <c:symbol val="x"/>
            <c:size val="5"/>
            <c:spPr>
              <a:noFill/>
              <a:ln>
                <a:solidFill>
                  <a:srgbClr val="00ABEA"/>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(Inlet)'!$O$3:$O$363</c:f>
              <c:numCache>
                <c:formatCode>0.00E+00</c:formatCode>
                <c:ptCount val="361"/>
                <c:pt idx="0">
                  <c:v>60.21835713648899</c:v>
                </c:pt>
                <c:pt idx="1">
                  <c:v>77.423602032629503</c:v>
                </c:pt>
                <c:pt idx="2">
                  <c:v>64.519668360523681</c:v>
                </c:pt>
                <c:pt idx="3">
                  <c:v>129.03933672104836</c:v>
                </c:pt>
                <c:pt idx="4">
                  <c:v>86.026224480698417</c:v>
                </c:pt>
                <c:pt idx="5">
                  <c:v>172.05244896140024</c:v>
                </c:pt>
                <c:pt idx="6">
                  <c:v>150.54589284122258</c:v>
                </c:pt>
                <c:pt idx="7">
                  <c:v>172.05244896139683</c:v>
                </c:pt>
                <c:pt idx="8">
                  <c:v>258.07867344209672</c:v>
                </c:pt>
                <c:pt idx="9">
                  <c:v>258.07867344209672</c:v>
                </c:pt>
                <c:pt idx="10">
                  <c:v>301.09178568244715</c:v>
                </c:pt>
                <c:pt idx="11">
                  <c:v>365.61145404297082</c:v>
                </c:pt>
                <c:pt idx="12">
                  <c:v>451.63767852366777</c:v>
                </c:pt>
                <c:pt idx="13">
                  <c:v>537.66390300437058</c:v>
                </c:pt>
                <c:pt idx="14">
                  <c:v>473.14423464383515</c:v>
                </c:pt>
                <c:pt idx="15">
                  <c:v>645.19668360525634</c:v>
                </c:pt>
                <c:pt idx="16">
                  <c:v>1075.3278060087255</c:v>
                </c:pt>
                <c:pt idx="17">
                  <c:v>645.19668360525247</c:v>
                </c:pt>
                <c:pt idx="18">
                  <c:v>1290.3933672104893</c:v>
                </c:pt>
                <c:pt idx="19">
                  <c:v>1075.3278060087139</c:v>
                </c:pt>
                <c:pt idx="20">
                  <c:v>1505.4589284122494</c:v>
                </c:pt>
                <c:pt idx="21">
                  <c:v>1720.5244896139779</c:v>
                </c:pt>
                <c:pt idx="22">
                  <c:v>1935.5900508157144</c:v>
                </c:pt>
                <c:pt idx="23">
                  <c:v>2150.6556120174901</c:v>
                </c:pt>
                <c:pt idx="24">
                  <c:v>2795.8522956226998</c:v>
                </c:pt>
                <c:pt idx="25">
                  <c:v>3010.9178568244829</c:v>
                </c:pt>
                <c:pt idx="26">
                  <c:v>3225.9834180261882</c:v>
                </c:pt>
                <c:pt idx="27">
                  <c:v>4301.3112240349801</c:v>
                </c:pt>
                <c:pt idx="28">
                  <c:v>5161.5734688418015</c:v>
                </c:pt>
                <c:pt idx="29">
                  <c:v>4301.3112240350429</c:v>
                </c:pt>
                <c:pt idx="30">
                  <c:v>6451.9668360525011</c:v>
                </c:pt>
                <c:pt idx="31">
                  <c:v>6451.9668360523137</c:v>
                </c:pt>
                <c:pt idx="32">
                  <c:v>8602.6224480698984</c:v>
                </c:pt>
                <c:pt idx="33">
                  <c:v>8602.6224480701476</c:v>
                </c:pt>
                <c:pt idx="34">
                  <c:v>10753.278060086983</c:v>
                </c:pt>
                <c:pt idx="35">
                  <c:v>10753.278060087669</c:v>
                </c:pt>
                <c:pt idx="36">
                  <c:v>15054.589284122274</c:v>
                </c:pt>
                <c:pt idx="37">
                  <c:v>15054.589284122274</c:v>
                </c:pt>
                <c:pt idx="38">
                  <c:v>17205.244896139669</c:v>
                </c:pt>
                <c:pt idx="39">
                  <c:v>19355.900508157192</c:v>
                </c:pt>
                <c:pt idx="40">
                  <c:v>21506.556120174839</c:v>
                </c:pt>
                <c:pt idx="41">
                  <c:v>27958.522956227029</c:v>
                </c:pt>
                <c:pt idx="42">
                  <c:v>27958.522956227527</c:v>
                </c:pt>
                <c:pt idx="43">
                  <c:v>32259.834180262071</c:v>
                </c:pt>
                <c:pt idx="44">
                  <c:v>40862.456628331158</c:v>
                </c:pt>
                <c:pt idx="45">
                  <c:v>36561.145404299859</c:v>
                </c:pt>
                <c:pt idx="46">
                  <c:v>43013.112240346927</c:v>
                </c:pt>
                <c:pt idx="47">
                  <c:v>64519.668360523145</c:v>
                </c:pt>
                <c:pt idx="48">
                  <c:v>43013.112240351424</c:v>
                </c:pt>
                <c:pt idx="49">
                  <c:v>86026.224480699355</c:v>
                </c:pt>
                <c:pt idx="50">
                  <c:v>64519.668360522643</c:v>
                </c:pt>
                <c:pt idx="51">
                  <c:v>86026.22448069886</c:v>
                </c:pt>
                <c:pt idx="52">
                  <c:v>86026.22448069985</c:v>
                </c:pt>
                <c:pt idx="53">
                  <c:v>129039.33672104929</c:v>
                </c:pt>
                <c:pt idx="54">
                  <c:v>86026.224480697856</c:v>
                </c:pt>
                <c:pt idx="55">
                  <c:v>150545.89284122101</c:v>
                </c:pt>
                <c:pt idx="56">
                  <c:v>150545.89284122799</c:v>
                </c:pt>
                <c:pt idx="57">
                  <c:v>150545.89284121999</c:v>
                </c:pt>
                <c:pt idx="58">
                  <c:v>172052.44896139772</c:v>
                </c:pt>
                <c:pt idx="59">
                  <c:v>215065.56120174914</c:v>
                </c:pt>
                <c:pt idx="60">
                  <c:v>215065.56120174713</c:v>
                </c:pt>
                <c:pt idx="61">
                  <c:v>258078.67344209456</c:v>
                </c:pt>
                <c:pt idx="62">
                  <c:v>322598.34180261573</c:v>
                </c:pt>
                <c:pt idx="63">
                  <c:v>129039.33672106627</c:v>
                </c:pt>
                <c:pt idx="64">
                  <c:v>430131.1224034903</c:v>
                </c:pt>
                <c:pt idx="65">
                  <c:v>430131.12240347429</c:v>
                </c:pt>
                <c:pt idx="66">
                  <c:v>430131.12240351428</c:v>
                </c:pt>
                <c:pt idx="67">
                  <c:v>215065.56120174515</c:v>
                </c:pt>
                <c:pt idx="68">
                  <c:v>645196.68360524741</c:v>
                </c:pt>
                <c:pt idx="69">
                  <c:v>645196.68360522343</c:v>
                </c:pt>
                <c:pt idx="70">
                  <c:v>430131.12240349827</c:v>
                </c:pt>
                <c:pt idx="71">
                  <c:v>645196.68360525544</c:v>
                </c:pt>
                <c:pt idx="72">
                  <c:v>645196.68360523146</c:v>
                </c:pt>
                <c:pt idx="73">
                  <c:v>860262.2448069806</c:v>
                </c:pt>
                <c:pt idx="74">
                  <c:v>860262.24480702856</c:v>
                </c:pt>
                <c:pt idx="75">
                  <c:v>860262.24480694858</c:v>
                </c:pt>
                <c:pt idx="76">
                  <c:v>919835.40525989048</c:v>
                </c:pt>
                <c:pt idx="77">
                  <c:v>1116620.3937594581</c:v>
                </c:pt>
                <c:pt idx="78">
                  <c:v>1157482.8503878186</c:v>
                </c:pt>
                <c:pt idx="79">
                  <c:v>1253832.2218061958</c:v>
                </c:pt>
                <c:pt idx="80">
                  <c:v>1356203.4289382172</c:v>
                </c:pt>
                <c:pt idx="81">
                  <c:v>1465456.7340286989</c:v>
                </c:pt>
                <c:pt idx="82">
                  <c:v>1581162.0059552246</c:v>
                </c:pt>
                <c:pt idx="83">
                  <c:v>1705039.7692074738</c:v>
                </c:pt>
                <c:pt idx="84">
                  <c:v>1832143.5158776573</c:v>
                </c:pt>
                <c:pt idx="85">
                  <c:v>1972151.1962200573</c:v>
                </c:pt>
                <c:pt idx="86">
                  <c:v>2116245.1222252548</c:v>
                </c:pt>
                <c:pt idx="87">
                  <c:v>2266791.0150664169</c:v>
                </c:pt>
                <c:pt idx="88">
                  <c:v>2428090.1859677327</c:v>
                </c:pt>
                <c:pt idx="89">
                  <c:v>2595841.3237049812</c:v>
                </c:pt>
                <c:pt idx="90">
                  <c:v>2770044.4282783535</c:v>
                </c:pt>
                <c:pt idx="91">
                  <c:v>2955000.8109121677</c:v>
                </c:pt>
                <c:pt idx="92">
                  <c:v>3144258.5047697234</c:v>
                </c:pt>
                <c:pt idx="93">
                  <c:v>3342118.8210748271</c:v>
                </c:pt>
                <c:pt idx="94">
                  <c:v>3550732.4154411391</c:v>
                </c:pt>
                <c:pt idx="95">
                  <c:v>3761496.665418427</c:v>
                </c:pt>
                <c:pt idx="96">
                  <c:v>3983014.1934564123</c:v>
                </c:pt>
                <c:pt idx="97">
                  <c:v>4210983.6883300748</c:v>
                </c:pt>
                <c:pt idx="98">
                  <c:v>4441103.8388162469</c:v>
                </c:pt>
                <c:pt idx="99">
                  <c:v>4684127.9229740277</c:v>
                </c:pt>
                <c:pt idx="100">
                  <c:v>4925001.3515199386</c:v>
                </c:pt>
                <c:pt idx="101">
                  <c:v>5176628.0581263546</c:v>
                </c:pt>
                <c:pt idx="102">
                  <c:v>5432556.0759557448</c:v>
                </c:pt>
                <c:pt idx="103">
                  <c:v>5686333.438174543</c:v>
                </c:pt>
                <c:pt idx="104">
                  <c:v>5946562.7672279309</c:v>
                </c:pt>
                <c:pt idx="105">
                  <c:v>6211093.4075067239</c:v>
                </c:pt>
                <c:pt idx="106">
                  <c:v>6469172.0809483686</c:v>
                </c:pt>
                <c:pt idx="107">
                  <c:v>6735853.3768390315</c:v>
                </c:pt>
                <c:pt idx="108">
                  <c:v>6993932.0502806762</c:v>
                </c:pt>
                <c:pt idx="109">
                  <c:v>7252010.7237228332</c:v>
                </c:pt>
                <c:pt idx="110">
                  <c:v>7507938.7415531185</c:v>
                </c:pt>
                <c:pt idx="111">
                  <c:v>7750962.8257109001</c:v>
                </c:pt>
                <c:pt idx="112">
                  <c:v>8019794.777213946</c:v>
                </c:pt>
                <c:pt idx="113">
                  <c:v>8215504.4379064748</c:v>
                </c:pt>
                <c:pt idx="114">
                  <c:v>8452076.5552276205</c:v>
                </c:pt>
                <c:pt idx="115">
                  <c:v>8688648.6725503001</c:v>
                </c:pt>
                <c:pt idx="116">
                  <c:v>8882207.6776335165</c:v>
                </c:pt>
                <c:pt idx="117">
                  <c:v>9032753.5704716407</c:v>
                </c:pt>
                <c:pt idx="118">
                  <c:v>9247819.1316781696</c:v>
                </c:pt>
                <c:pt idx="119">
                  <c:v>9398365.024513226</c:v>
                </c:pt>
                <c:pt idx="120">
                  <c:v>9484391.248998804</c:v>
                </c:pt>
                <c:pt idx="121">
                  <c:v>9656443.6979581956</c:v>
                </c:pt>
                <c:pt idx="122">
                  <c:v>9677950.254079463</c:v>
                </c:pt>
                <c:pt idx="123">
                  <c:v>9806989.590796832</c:v>
                </c:pt>
                <c:pt idx="124">
                  <c:v>9785483.0346832387</c:v>
                </c:pt>
                <c:pt idx="125">
                  <c:v>9828496.1469165646</c:v>
                </c:pt>
                <c:pt idx="126">
                  <c:v>9785483.0346801691</c:v>
                </c:pt>
                <c:pt idx="127">
                  <c:v>9742469.9224417284</c:v>
                </c:pt>
                <c:pt idx="128">
                  <c:v>9656443.6979546137</c:v>
                </c:pt>
                <c:pt idx="129">
                  <c:v>9505897.8051190488</c:v>
                </c:pt>
                <c:pt idx="130">
                  <c:v>9376858.4683986083</c:v>
                </c:pt>
                <c:pt idx="131">
                  <c:v>9161792.9071900342</c:v>
                </c:pt>
                <c:pt idx="132">
                  <c:v>8925220.7898765616</c:v>
                </c:pt>
                <c:pt idx="133">
                  <c:v>8645635.5603082776</c:v>
                </c:pt>
                <c:pt idx="134">
                  <c:v>8366050.3307481799</c:v>
                </c:pt>
                <c:pt idx="135">
                  <c:v>7957425.7644625278</c:v>
                </c:pt>
                <c:pt idx="136">
                  <c:v>7591814.3104265714</c:v>
                </c:pt>
                <c:pt idx="137">
                  <c:v>7140176.6318942923</c:v>
                </c:pt>
                <c:pt idx="138">
                  <c:v>6688538.9533742908</c:v>
                </c:pt>
                <c:pt idx="139">
                  <c:v>6129368.4942510249</c:v>
                </c:pt>
                <c:pt idx="140">
                  <c:v>5591704.5912449341</c:v>
                </c:pt>
                <c:pt idx="141">
                  <c:v>4968014.4637609376</c:v>
                </c:pt>
                <c:pt idx="142">
                  <c:v>4365830.8923920682</c:v>
                </c:pt>
                <c:pt idx="143">
                  <c:v>3656114.5404373291</c:v>
                </c:pt>
                <c:pt idx="144">
                  <c:v>2946398.1884580334</c:v>
                </c:pt>
                <c:pt idx="145">
                  <c:v>2193668.7242587139</c:v>
                </c:pt>
                <c:pt idx="146">
                  <c:v>1419432.703934035</c:v>
                </c:pt>
                <c:pt idx="147">
                  <c:v>580677.01524146285</c:v>
                </c:pt>
                <c:pt idx="148">
                  <c:v>-215065.56120243657</c:v>
                </c:pt>
                <c:pt idx="149">
                  <c:v>-1139847.4743637051</c:v>
                </c:pt>
                <c:pt idx="150">
                  <c:v>-1978603.1630624165</c:v>
                </c:pt>
                <c:pt idx="151">
                  <c:v>-2946398.1884621261</c:v>
                </c:pt>
                <c:pt idx="152">
                  <c:v>-3828166.9893890466</c:v>
                </c:pt>
                <c:pt idx="153">
                  <c:v>-4817468.5709161619</c:v>
                </c:pt>
                <c:pt idx="154">
                  <c:v>-5742250.484093802</c:v>
                </c:pt>
                <c:pt idx="155">
                  <c:v>-6731552.0656127315</c:v>
                </c:pt>
                <c:pt idx="156">
                  <c:v>-7656333.9787780931</c:v>
                </c:pt>
                <c:pt idx="157">
                  <c:v>-8667142.1164367069</c:v>
                </c:pt>
                <c:pt idx="158">
                  <c:v>-9613430.5857151505</c:v>
                </c:pt>
                <c:pt idx="159">
                  <c:v>-10559719.055007918</c:v>
                </c:pt>
                <c:pt idx="160">
                  <c:v>-11484500.968169186</c:v>
                </c:pt>
                <c:pt idx="161">
                  <c:v>-12430789.437461954</c:v>
                </c:pt>
                <c:pt idx="162">
                  <c:v>-13334064.794512188</c:v>
                </c:pt>
                <c:pt idx="163">
                  <c:v>-14194327.039307609</c:v>
                </c:pt>
                <c:pt idx="164">
                  <c:v>-15033082.72800632</c:v>
                </c:pt>
                <c:pt idx="165">
                  <c:v>-15871838.416692754</c:v>
                </c:pt>
                <c:pt idx="166">
                  <c:v>-16646074.437009247</c:v>
                </c:pt>
                <c:pt idx="167">
                  <c:v>-17377297.34510367</c:v>
                </c:pt>
                <c:pt idx="168">
                  <c:v>-18044000.584824063</c:v>
                </c:pt>
                <c:pt idx="169">
                  <c:v>-18732210.380684137</c:v>
                </c:pt>
                <c:pt idx="170">
                  <c:v>-19312887.395903088</c:v>
                </c:pt>
                <c:pt idx="171">
                  <c:v>-19850551.298924528</c:v>
                </c:pt>
                <c:pt idx="172">
                  <c:v>-20323695.533567842</c:v>
                </c:pt>
                <c:pt idx="173">
                  <c:v>-20775333.212087844</c:v>
                </c:pt>
                <c:pt idx="174">
                  <c:v>-21205464.334492717</c:v>
                </c:pt>
                <c:pt idx="175">
                  <c:v>-21291490.558969598</c:v>
                </c:pt>
                <c:pt idx="176">
                  <c:v>-21721621.681378566</c:v>
                </c:pt>
                <c:pt idx="177">
                  <c:v>-21936687.242578954</c:v>
                </c:pt>
                <c:pt idx="178">
                  <c:v>-21721621.681378566</c:v>
                </c:pt>
                <c:pt idx="179">
                  <c:v>-22151752.803775251</c:v>
                </c:pt>
                <c:pt idx="180">
                  <c:v>-22151752.803783439</c:v>
                </c:pt>
                <c:pt idx="181">
                  <c:v>-21506556.120174084</c:v>
                </c:pt>
                <c:pt idx="182">
                  <c:v>-21936687.242578954</c:v>
                </c:pt>
                <c:pt idx="183">
                  <c:v>-21571075.788535837</c:v>
                </c:pt>
                <c:pt idx="184">
                  <c:v>-21140944.666130964</c:v>
                </c:pt>
                <c:pt idx="185">
                  <c:v>-20861359.436564725</c:v>
                </c:pt>
                <c:pt idx="186">
                  <c:v>-20431228.31417213</c:v>
                </c:pt>
                <c:pt idx="187">
                  <c:v>-20001097.191759072</c:v>
                </c:pt>
                <c:pt idx="188">
                  <c:v>-19441926.732638877</c:v>
                </c:pt>
                <c:pt idx="189">
                  <c:v>-18882756.273514587</c:v>
                </c:pt>
                <c:pt idx="190">
                  <c:v>-18237559.589909323</c:v>
                </c:pt>
                <c:pt idx="191">
                  <c:v>-17549349.794057433</c:v>
                </c:pt>
                <c:pt idx="192">
                  <c:v>-16839633.442102697</c:v>
                </c:pt>
                <c:pt idx="193">
                  <c:v>-16065397.421765737</c:v>
                </c:pt>
                <c:pt idx="194">
                  <c:v>-15248148.28920671</c:v>
                </c:pt>
                <c:pt idx="195">
                  <c:v>-14430899.156639498</c:v>
                </c:pt>
                <c:pt idx="196">
                  <c:v>-13549130.355702346</c:v>
                </c:pt>
                <c:pt idx="197">
                  <c:v>-12645854.99867053</c:v>
                </c:pt>
                <c:pt idx="198">
                  <c:v>-11742579.64161825</c:v>
                </c:pt>
                <c:pt idx="199">
                  <c:v>-10817797.728446748</c:v>
                </c:pt>
                <c:pt idx="200">
                  <c:v>-9828496.1469175871</c:v>
                </c:pt>
                <c:pt idx="201">
                  <c:v>-8925220.789873492</c:v>
                </c:pt>
                <c:pt idx="202">
                  <c:v>-7914412.6522251097</c:v>
                </c:pt>
                <c:pt idx="203">
                  <c:v>-6968124.1829364356</c:v>
                </c:pt>
                <c:pt idx="204">
                  <c:v>-6000329.1575285401</c:v>
                </c:pt>
                <c:pt idx="205">
                  <c:v>-5032534.1321206456</c:v>
                </c:pt>
                <c:pt idx="206">
                  <c:v>-4107752.218955284</c:v>
                </c:pt>
                <c:pt idx="207">
                  <c:v>-3139957.1935412497</c:v>
                </c:pt>
                <c:pt idx="208">
                  <c:v>-2258188.3926225146</c:v>
                </c:pt>
                <c:pt idx="209">
                  <c:v>-1333406.4794510142</c:v>
                </c:pt>
                <c:pt idx="210">
                  <c:v>-473144.23464331415</c:v>
                </c:pt>
                <c:pt idx="211">
                  <c:v>408624.56628769904</c:v>
                </c:pt>
                <c:pt idx="212">
                  <c:v>1182860.586606239</c:v>
                </c:pt>
                <c:pt idx="213">
                  <c:v>2000109.7191714053</c:v>
                </c:pt>
                <c:pt idx="214">
                  <c:v>2774345.7395124552</c:v>
                </c:pt>
                <c:pt idx="215">
                  <c:v>3484062.0914610554</c:v>
                </c:pt>
                <c:pt idx="216">
                  <c:v>4172271.8873149916</c:v>
                </c:pt>
                <c:pt idx="217">
                  <c:v>4817468.5709223012</c:v>
                </c:pt>
                <c:pt idx="218">
                  <c:v>5419652.1422829842</c:v>
                </c:pt>
                <c:pt idx="219">
                  <c:v>6021835.7136457143</c:v>
                </c:pt>
                <c:pt idx="220">
                  <c:v>6537993.0605356544</c:v>
                </c:pt>
                <c:pt idx="221">
                  <c:v>7032643.8512981897</c:v>
                </c:pt>
                <c:pt idx="222">
                  <c:v>7462774.9737030631</c:v>
                </c:pt>
                <c:pt idx="223">
                  <c:v>7892906.0961028198</c:v>
                </c:pt>
                <c:pt idx="224">
                  <c:v>8237010.9940256951</c:v>
                </c:pt>
                <c:pt idx="225">
                  <c:v>8602622.4480708614</c:v>
                </c:pt>
                <c:pt idx="226">
                  <c:v>8839194.5653925184</c:v>
                </c:pt>
                <c:pt idx="227">
                  <c:v>9118779.7949536387</c:v>
                </c:pt>
                <c:pt idx="228">
                  <c:v>9312338.800034808</c:v>
                </c:pt>
                <c:pt idx="229">
                  <c:v>9505897.8051180243</c:v>
                </c:pt>
                <c:pt idx="230">
                  <c:v>9591924.0295969527</c:v>
                </c:pt>
                <c:pt idx="231">
                  <c:v>9720963.3663194384</c:v>
                </c:pt>
                <c:pt idx="232">
                  <c:v>9785483.0346791465</c:v>
                </c:pt>
                <c:pt idx="233">
                  <c:v>9828496.1469196323</c:v>
                </c:pt>
                <c:pt idx="234">
                  <c:v>9785483.0346801691</c:v>
                </c:pt>
                <c:pt idx="235">
                  <c:v>9806989.590800412</c:v>
                </c:pt>
                <c:pt idx="236">
                  <c:v>9720963.3663199488</c:v>
                </c:pt>
                <c:pt idx="237">
                  <c:v>9656443.6979581956</c:v>
                </c:pt>
                <c:pt idx="238">
                  <c:v>9548910.9173539076</c:v>
                </c:pt>
                <c:pt idx="239">
                  <c:v>9419871.5806416553</c:v>
                </c:pt>
                <c:pt idx="240">
                  <c:v>9269325.6877922751</c:v>
                </c:pt>
                <c:pt idx="241">
                  <c:v>9097273.2388354409</c:v>
                </c:pt>
                <c:pt idx="242">
                  <c:v>8925220.7898719572</c:v>
                </c:pt>
                <c:pt idx="243">
                  <c:v>8731661.7847882304</c:v>
                </c:pt>
                <c:pt idx="244">
                  <c:v>8516596.223591933</c:v>
                </c:pt>
                <c:pt idx="245">
                  <c:v>8280024.1062677177</c:v>
                </c:pt>
                <c:pt idx="246">
                  <c:v>8071410.5119006373</c:v>
                </c:pt>
                <c:pt idx="247">
                  <c:v>7817633.1496835016</c:v>
                </c:pt>
                <c:pt idx="248">
                  <c:v>7574609.0655254647</c:v>
                </c:pt>
                <c:pt idx="249">
                  <c:v>7316530.39208382</c:v>
                </c:pt>
                <c:pt idx="250">
                  <c:v>7060602.3742527664</c:v>
                </c:pt>
                <c:pt idx="251">
                  <c:v>6800373.0451995069</c:v>
                </c:pt>
                <c:pt idx="252">
                  <c:v>6540143.7161452239</c:v>
                </c:pt>
                <c:pt idx="253">
                  <c:v>6277763.7314790692</c:v>
                </c:pt>
                <c:pt idx="254">
                  <c:v>6013233.0912005333</c:v>
                </c:pt>
                <c:pt idx="255">
                  <c:v>5753003.7621467616</c:v>
                </c:pt>
                <c:pt idx="256">
                  <c:v>5497075.7443169877</c:v>
                </c:pt>
                <c:pt idx="257">
                  <c:v>5241147.72648683</c:v>
                </c:pt>
                <c:pt idx="258">
                  <c:v>4989521.0198801579</c:v>
                </c:pt>
                <c:pt idx="259">
                  <c:v>4746496.9357226323</c:v>
                </c:pt>
                <c:pt idx="260">
                  <c:v>4503472.8515647231</c:v>
                </c:pt>
                <c:pt idx="261">
                  <c:v>4269051.3898544256</c:v>
                </c:pt>
                <c:pt idx="262">
                  <c:v>4038931.2393690203</c:v>
                </c:pt>
                <c:pt idx="263">
                  <c:v>3819564.3669429701</c:v>
                </c:pt>
                <c:pt idx="264">
                  <c:v>3604498.8057414289</c:v>
                </c:pt>
                <c:pt idx="265">
                  <c:v>3393734.555763565</c:v>
                </c:pt>
                <c:pt idx="266">
                  <c:v>3748592.7317463066</c:v>
                </c:pt>
                <c:pt idx="267">
                  <c:v>907576.66827122564</c:v>
                </c:pt>
                <c:pt idx="268">
                  <c:v>4301311.2240351746</c:v>
                </c:pt>
                <c:pt idx="269">
                  <c:v>4301311.2240349185</c:v>
                </c:pt>
                <c:pt idx="270">
                  <c:v>0</c:v>
                </c:pt>
                <c:pt idx="271">
                  <c:v>4301311.2240349827</c:v>
                </c:pt>
                <c:pt idx="272">
                  <c:v>-6.3948846218409017E-8</c:v>
                </c:pt>
                <c:pt idx="273">
                  <c:v>4301311.2240348868</c:v>
                </c:pt>
                <c:pt idx="274">
                  <c:v>-430131.12240346632</c:v>
                </c:pt>
                <c:pt idx="275">
                  <c:v>2795852.2956227865</c:v>
                </c:pt>
                <c:pt idx="276">
                  <c:v>1505458.9284121641</c:v>
                </c:pt>
                <c:pt idx="277">
                  <c:v>1505458.92841226</c:v>
                </c:pt>
                <c:pt idx="278">
                  <c:v>1505458.928412196</c:v>
                </c:pt>
                <c:pt idx="279">
                  <c:v>1290393.3672104948</c:v>
                </c:pt>
                <c:pt idx="280">
                  <c:v>1075327.8060087617</c:v>
                </c:pt>
                <c:pt idx="281">
                  <c:v>1075327.8060087296</c:v>
                </c:pt>
                <c:pt idx="282">
                  <c:v>1075327.8060087296</c:v>
                </c:pt>
                <c:pt idx="283">
                  <c:v>860262.2448069806</c:v>
                </c:pt>
                <c:pt idx="284">
                  <c:v>1075327.8060087617</c:v>
                </c:pt>
                <c:pt idx="285">
                  <c:v>430131.12240348227</c:v>
                </c:pt>
                <c:pt idx="286">
                  <c:v>860262.24480699655</c:v>
                </c:pt>
                <c:pt idx="287">
                  <c:v>860262.24480696453</c:v>
                </c:pt>
                <c:pt idx="288">
                  <c:v>430131.12240351428</c:v>
                </c:pt>
                <c:pt idx="289">
                  <c:v>430131.12240349827</c:v>
                </c:pt>
                <c:pt idx="290">
                  <c:v>645196.68360523146</c:v>
                </c:pt>
                <c:pt idx="291">
                  <c:v>430131.12240351428</c:v>
                </c:pt>
                <c:pt idx="292">
                  <c:v>215065.56120171715</c:v>
                </c:pt>
                <c:pt idx="293">
                  <c:v>645196.68360527535</c:v>
                </c:pt>
                <c:pt idx="294">
                  <c:v>215065.56120173715</c:v>
                </c:pt>
                <c:pt idx="295">
                  <c:v>344104.89792278741</c:v>
                </c:pt>
                <c:pt idx="296">
                  <c:v>258078.67344210055</c:v>
                </c:pt>
                <c:pt idx="297">
                  <c:v>258078.67344209657</c:v>
                </c:pt>
                <c:pt idx="298">
                  <c:v>236572.11732192084</c:v>
                </c:pt>
                <c:pt idx="299">
                  <c:v>193559.00508157542</c:v>
                </c:pt>
                <c:pt idx="300">
                  <c:v>193559.00508156943</c:v>
                </c:pt>
                <c:pt idx="301">
                  <c:v>150545.89284122401</c:v>
                </c:pt>
                <c:pt idx="302">
                  <c:v>172052.4489613997</c:v>
                </c:pt>
                <c:pt idx="303">
                  <c:v>129039.33672104428</c:v>
                </c:pt>
                <c:pt idx="304">
                  <c:v>107532.78060087656</c:v>
                </c:pt>
                <c:pt idx="305">
                  <c:v>-6107861.9193974175</c:v>
                </c:pt>
                <c:pt idx="306">
                  <c:v>7075656.9497302789</c:v>
                </c:pt>
                <c:pt idx="307">
                  <c:v>1.5269654845323929E-3</c:v>
                </c:pt>
                <c:pt idx="308">
                  <c:v>1.5054589284122465E-3</c:v>
                </c:pt>
                <c:pt idx="309">
                  <c:v>1.9355900508157104E-3</c:v>
                </c:pt>
                <c:pt idx="310">
                  <c:v>2.7958522956227313E-3</c:v>
                </c:pt>
                <c:pt idx="311">
                  <c:v>3.0109178568244483E-3</c:v>
                </c:pt>
                <c:pt idx="312">
                  <c:v>4.3013112240349516E-3</c:v>
                </c:pt>
                <c:pt idx="313">
                  <c:v>4.7314423464384602E-3</c:v>
                </c:pt>
                <c:pt idx="314">
                  <c:v>6.45196683605242E-3</c:v>
                </c:pt>
                <c:pt idx="315">
                  <c:v>7.742360203262872E-3</c:v>
                </c:pt>
                <c:pt idx="316">
                  <c:v>8.6026224480698441E-3</c:v>
                </c:pt>
                <c:pt idx="317">
                  <c:v>1.4839523722920696E-2</c:v>
                </c:pt>
                <c:pt idx="318">
                  <c:v>1.2903933672104871E-2</c:v>
                </c:pt>
                <c:pt idx="319">
                  <c:v>1.9355900508157067E-2</c:v>
                </c:pt>
                <c:pt idx="320">
                  <c:v>2.1506556120174804E-2</c:v>
                </c:pt>
                <c:pt idx="321">
                  <c:v>3.0109178568244795E-2</c:v>
                </c:pt>
                <c:pt idx="322">
                  <c:v>3.4410489792279259E-2</c:v>
                </c:pt>
                <c:pt idx="323">
                  <c:v>4.5163767852367462E-2</c:v>
                </c:pt>
                <c:pt idx="324">
                  <c:v>5.1615734688419006E-2</c:v>
                </c:pt>
                <c:pt idx="325">
                  <c:v>6.667032397254137E-2</c:v>
                </c:pt>
                <c:pt idx="326">
                  <c:v>8.8176880092716833E-2</c:v>
                </c:pt>
                <c:pt idx="327">
                  <c:v>8.3875568868681596E-2</c:v>
                </c:pt>
                <c:pt idx="328">
                  <c:v>0.12903933672104798</c:v>
                </c:pt>
                <c:pt idx="329">
                  <c:v>0.17205244896139749</c:v>
                </c:pt>
                <c:pt idx="330">
                  <c:v>0.15054589284122416</c:v>
                </c:pt>
                <c:pt idx="331">
                  <c:v>0.25807867344209645</c:v>
                </c:pt>
                <c:pt idx="332">
                  <c:v>0.25807867344209695</c:v>
                </c:pt>
                <c:pt idx="333">
                  <c:v>0.34410489792279497</c:v>
                </c:pt>
                <c:pt idx="334">
                  <c:v>0.4086245662833235</c:v>
                </c:pt>
                <c:pt idx="335">
                  <c:v>0.51615734688419002</c:v>
                </c:pt>
                <c:pt idx="336">
                  <c:v>0.60218357136489287</c:v>
                </c:pt>
                <c:pt idx="337">
                  <c:v>0.77423602032629268</c:v>
                </c:pt>
                <c:pt idx="338">
                  <c:v>0.81724913256664122</c:v>
                </c:pt>
                <c:pt idx="339">
                  <c:v>1.2903933672104866</c:v>
                </c:pt>
                <c:pt idx="340">
                  <c:v>1.0753278060087286</c:v>
                </c:pt>
                <c:pt idx="341">
                  <c:v>1.9355900508157109</c:v>
                </c:pt>
                <c:pt idx="342">
                  <c:v>1.7205244896140177</c:v>
                </c:pt>
                <c:pt idx="343">
                  <c:v>2.580786734420935</c:v>
                </c:pt>
                <c:pt idx="344">
                  <c:v>2.5807867344210038</c:v>
                </c:pt>
                <c:pt idx="345">
                  <c:v>3.6561145404296789</c:v>
                </c:pt>
                <c:pt idx="346">
                  <c:v>4.0862456628332096</c:v>
                </c:pt>
                <c:pt idx="347">
                  <c:v>5.1615734688419002</c:v>
                </c:pt>
                <c:pt idx="348">
                  <c:v>6.0218357136489935</c:v>
                </c:pt>
                <c:pt idx="349">
                  <c:v>7.527294642061154</c:v>
                </c:pt>
                <c:pt idx="350">
                  <c:v>9.0327535704733304</c:v>
                </c:pt>
                <c:pt idx="351">
                  <c:v>8.6026224480698286</c:v>
                </c:pt>
                <c:pt idx="352">
                  <c:v>12.90393367210514</c:v>
                </c:pt>
                <c:pt idx="353">
                  <c:v>17.205244896139476</c:v>
                </c:pt>
                <c:pt idx="354">
                  <c:v>15.05458928412243</c:v>
                </c:pt>
                <c:pt idx="355">
                  <c:v>23.657211732192138</c:v>
                </c:pt>
                <c:pt idx="356">
                  <c:v>23.657211732192319</c:v>
                </c:pt>
                <c:pt idx="357">
                  <c:v>32.259834180261841</c:v>
                </c:pt>
                <c:pt idx="358">
                  <c:v>34.410489792280046</c:v>
                </c:pt>
                <c:pt idx="359">
                  <c:v>-1526.9654845324064</c:v>
                </c:pt>
                <c:pt idx="360">
                  <c:v>1.008949546378568E-2</c:v>
                </c:pt>
              </c:numCache>
            </c:numRef>
          </c:yVal>
          <c:smooth val="1"/>
          <c:extLst>
            <c:ext xmlns:c16="http://schemas.microsoft.com/office/drawing/2014/chart" uri="{C3380CC4-5D6E-409C-BE32-E72D297353CC}">
              <c16:uniqueId val="{00000003-17E9-E04D-84B7-8F65FC18E09E}"/>
            </c:ext>
          </c:extLst>
        </c:ser>
        <c:ser>
          <c:idx val="3"/>
          <c:order val="4"/>
          <c:tx>
            <c:v>Acceleration @ 10000 rpm</c:v>
          </c:tx>
          <c:spPr>
            <a:ln w="12700">
              <a:solidFill>
                <a:srgbClr val="4600A5"/>
              </a:solidFill>
              <a:prstDash val="solid"/>
            </a:ln>
          </c:spPr>
          <c:marker>
            <c:symbol val="star"/>
            <c:size val="5"/>
            <c:spPr>
              <a:noFill/>
              <a:ln>
                <a:solidFill>
                  <a:srgbClr val="4600A5"/>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(Inlet)'!$P$3:$P$363</c:f>
              <c:numCache>
                <c:formatCode>0.00E+00</c:formatCode>
                <c:ptCount val="361"/>
                <c:pt idx="0">
                  <c:v>94.091183025764039</c:v>
                </c:pt>
                <c:pt idx="1">
                  <c:v>120.97437817598359</c:v>
                </c:pt>
                <c:pt idx="2">
                  <c:v>100.81198181331827</c:v>
                </c:pt>
                <c:pt idx="3">
                  <c:v>201.62396362663804</c:v>
                </c:pt>
                <c:pt idx="4">
                  <c:v>134.41597575109128</c:v>
                </c:pt>
                <c:pt idx="5">
                  <c:v>268.83195150218785</c:v>
                </c:pt>
                <c:pt idx="6">
                  <c:v>235.2279575644103</c:v>
                </c:pt>
                <c:pt idx="7">
                  <c:v>268.83195150218256</c:v>
                </c:pt>
                <c:pt idx="8">
                  <c:v>403.24792725327609</c:v>
                </c:pt>
                <c:pt idx="9">
                  <c:v>403.24792725327609</c:v>
                </c:pt>
                <c:pt idx="10">
                  <c:v>470.45591512882362</c:v>
                </c:pt>
                <c:pt idx="11">
                  <c:v>571.26789694214187</c:v>
                </c:pt>
                <c:pt idx="12">
                  <c:v>705.68387269323091</c:v>
                </c:pt>
                <c:pt idx="13">
                  <c:v>840.09984844432904</c:v>
                </c:pt>
                <c:pt idx="14">
                  <c:v>739.28786663099243</c:v>
                </c:pt>
                <c:pt idx="15">
                  <c:v>1008.1198181332131</c:v>
                </c:pt>
                <c:pt idx="16">
                  <c:v>1680.1996968886335</c:v>
                </c:pt>
                <c:pt idx="17">
                  <c:v>1008.119818133207</c:v>
                </c:pt>
                <c:pt idx="18">
                  <c:v>2016.2396362663897</c:v>
                </c:pt>
                <c:pt idx="19">
                  <c:v>1680.1996968886153</c:v>
                </c:pt>
                <c:pt idx="20">
                  <c:v>2352.2795756441396</c:v>
                </c:pt>
                <c:pt idx="21">
                  <c:v>2688.3195150218407</c:v>
                </c:pt>
                <c:pt idx="22">
                  <c:v>3024.3594543995541</c:v>
                </c:pt>
                <c:pt idx="23">
                  <c:v>3360.3993937773284</c:v>
                </c:pt>
                <c:pt idx="24">
                  <c:v>4368.5192119104686</c:v>
                </c:pt>
                <c:pt idx="25">
                  <c:v>4704.5591512882547</c:v>
                </c:pt>
                <c:pt idx="26">
                  <c:v>5040.599090665919</c:v>
                </c:pt>
                <c:pt idx="27">
                  <c:v>6720.7987875546569</c:v>
                </c:pt>
                <c:pt idx="28">
                  <c:v>8064.9585450653149</c:v>
                </c:pt>
                <c:pt idx="29">
                  <c:v>6720.7987875547542</c:v>
                </c:pt>
                <c:pt idx="30">
                  <c:v>10081.198181332034</c:v>
                </c:pt>
                <c:pt idx="31">
                  <c:v>10081.198181331742</c:v>
                </c:pt>
                <c:pt idx="32">
                  <c:v>13441.597575109216</c:v>
                </c:pt>
                <c:pt idx="33">
                  <c:v>13441.597575109607</c:v>
                </c:pt>
                <c:pt idx="34">
                  <c:v>16801.996968885909</c:v>
                </c:pt>
                <c:pt idx="35">
                  <c:v>16801.996968886982</c:v>
                </c:pt>
                <c:pt idx="36">
                  <c:v>23522.795756441054</c:v>
                </c:pt>
                <c:pt idx="37">
                  <c:v>23522.795756441054</c:v>
                </c:pt>
                <c:pt idx="38">
                  <c:v>26883.195150218235</c:v>
                </c:pt>
                <c:pt idx="39">
                  <c:v>30243.594543995612</c:v>
                </c:pt>
                <c:pt idx="40">
                  <c:v>33603.993937773186</c:v>
                </c:pt>
                <c:pt idx="41">
                  <c:v>43685.192119104729</c:v>
                </c:pt>
                <c:pt idx="42">
                  <c:v>43685.192119105508</c:v>
                </c:pt>
                <c:pt idx="43">
                  <c:v>50405.990906659485</c:v>
                </c:pt>
                <c:pt idx="44">
                  <c:v>63847.58848176743</c:v>
                </c:pt>
                <c:pt idx="45">
                  <c:v>57126.789694218533</c:v>
                </c:pt>
                <c:pt idx="46">
                  <c:v>67207.98787554208</c:v>
                </c:pt>
                <c:pt idx="47">
                  <c:v>100811.98181331741</c:v>
                </c:pt>
                <c:pt idx="48">
                  <c:v>67207.987875549108</c:v>
                </c:pt>
                <c:pt idx="49">
                  <c:v>134415.97575109274</c:v>
                </c:pt>
                <c:pt idx="50">
                  <c:v>100811.98181331663</c:v>
                </c:pt>
                <c:pt idx="51">
                  <c:v>134415.97575109196</c:v>
                </c:pt>
                <c:pt idx="52">
                  <c:v>134415.97575109353</c:v>
                </c:pt>
                <c:pt idx="53">
                  <c:v>201623.96362663951</c:v>
                </c:pt>
                <c:pt idx="54">
                  <c:v>134415.97575109039</c:v>
                </c:pt>
                <c:pt idx="55">
                  <c:v>235227.95756440781</c:v>
                </c:pt>
                <c:pt idx="56">
                  <c:v>235227.95756441873</c:v>
                </c:pt>
                <c:pt idx="57">
                  <c:v>235227.95756440624</c:v>
                </c:pt>
                <c:pt idx="58">
                  <c:v>268831.95150218392</c:v>
                </c:pt>
                <c:pt idx="59">
                  <c:v>336039.93937773304</c:v>
                </c:pt>
                <c:pt idx="60">
                  <c:v>336039.9393777299</c:v>
                </c:pt>
                <c:pt idx="61">
                  <c:v>403247.92725327273</c:v>
                </c:pt>
                <c:pt idx="62">
                  <c:v>504059.90906658705</c:v>
                </c:pt>
                <c:pt idx="63">
                  <c:v>201623.96362666605</c:v>
                </c:pt>
                <c:pt idx="64">
                  <c:v>672079.87875545351</c:v>
                </c:pt>
                <c:pt idx="65">
                  <c:v>672079.8787554286</c:v>
                </c:pt>
                <c:pt idx="66">
                  <c:v>672079.87875549099</c:v>
                </c:pt>
                <c:pt idx="67">
                  <c:v>336039.93937772675</c:v>
                </c:pt>
                <c:pt idx="68">
                  <c:v>1008119.8181331991</c:v>
                </c:pt>
                <c:pt idx="69">
                  <c:v>1008119.8181331616</c:v>
                </c:pt>
                <c:pt idx="70">
                  <c:v>672079.87875546608</c:v>
                </c:pt>
                <c:pt idx="71">
                  <c:v>1008119.8181332116</c:v>
                </c:pt>
                <c:pt idx="72">
                  <c:v>1008119.8181331741</c:v>
                </c:pt>
                <c:pt idx="73">
                  <c:v>1344159.757510907</c:v>
                </c:pt>
                <c:pt idx="74">
                  <c:v>1344159.757510982</c:v>
                </c:pt>
                <c:pt idx="75">
                  <c:v>1344159.7575108572</c:v>
                </c:pt>
                <c:pt idx="76">
                  <c:v>1437242.820718579</c:v>
                </c:pt>
                <c:pt idx="77">
                  <c:v>1744719.3652491532</c:v>
                </c:pt>
                <c:pt idx="78">
                  <c:v>1808566.9537309667</c:v>
                </c:pt>
                <c:pt idx="79">
                  <c:v>1959112.8465721807</c:v>
                </c:pt>
                <c:pt idx="80">
                  <c:v>2119067.8577159643</c:v>
                </c:pt>
                <c:pt idx="81">
                  <c:v>2289776.1469198419</c:v>
                </c:pt>
                <c:pt idx="82">
                  <c:v>2470565.6343050385</c:v>
                </c:pt>
                <c:pt idx="83">
                  <c:v>2664124.6393866781</c:v>
                </c:pt>
                <c:pt idx="84">
                  <c:v>2862724.2435588394</c:v>
                </c:pt>
                <c:pt idx="85">
                  <c:v>3081486.2440938395</c:v>
                </c:pt>
                <c:pt idx="86">
                  <c:v>3306633.0034769611</c:v>
                </c:pt>
                <c:pt idx="87">
                  <c:v>3541860.9610412763</c:v>
                </c:pt>
                <c:pt idx="88">
                  <c:v>3793890.9155745828</c:v>
                </c:pt>
                <c:pt idx="89">
                  <c:v>4056002.0682890331</c:v>
                </c:pt>
                <c:pt idx="90">
                  <c:v>4328194.4191849278</c:v>
                </c:pt>
                <c:pt idx="91">
                  <c:v>4617188.7670502616</c:v>
                </c:pt>
                <c:pt idx="92">
                  <c:v>4912903.9137026928</c:v>
                </c:pt>
                <c:pt idx="93">
                  <c:v>5222060.6579294167</c:v>
                </c:pt>
                <c:pt idx="94">
                  <c:v>5548019.3991267802</c:v>
                </c:pt>
                <c:pt idx="95">
                  <c:v>5877338.5397162922</c:v>
                </c:pt>
                <c:pt idx="96">
                  <c:v>6223459.6772756446</c:v>
                </c:pt>
                <c:pt idx="97">
                  <c:v>6579662.0130157415</c:v>
                </c:pt>
                <c:pt idx="98">
                  <c:v>6939224.7481503859</c:v>
                </c:pt>
                <c:pt idx="99">
                  <c:v>7318949.8796469187</c:v>
                </c:pt>
                <c:pt idx="100">
                  <c:v>7695314.6117499042</c:v>
                </c:pt>
                <c:pt idx="101">
                  <c:v>8088481.3408224285</c:v>
                </c:pt>
                <c:pt idx="102">
                  <c:v>8488368.8686808515</c:v>
                </c:pt>
                <c:pt idx="103">
                  <c:v>8884895.997147724</c:v>
                </c:pt>
                <c:pt idx="104">
                  <c:v>9291504.3237936422</c:v>
                </c:pt>
                <c:pt idx="105">
                  <c:v>9704833.4492292553</c:v>
                </c:pt>
                <c:pt idx="106">
                  <c:v>10108081.376481825</c:v>
                </c:pt>
                <c:pt idx="107">
                  <c:v>10524770.901310988</c:v>
                </c:pt>
                <c:pt idx="108">
                  <c:v>10928018.828563558</c:v>
                </c:pt>
                <c:pt idx="109">
                  <c:v>11331266.755816927</c:v>
                </c:pt>
                <c:pt idx="110">
                  <c:v>11731154.283676747</c:v>
                </c:pt>
                <c:pt idx="111">
                  <c:v>12110879.415173281</c:v>
                </c:pt>
                <c:pt idx="112">
                  <c:v>12530929.33939679</c:v>
                </c:pt>
                <c:pt idx="113">
                  <c:v>12836725.684228867</c:v>
                </c:pt>
                <c:pt idx="114">
                  <c:v>13206369.617543157</c:v>
                </c:pt>
                <c:pt idx="115">
                  <c:v>13576013.550859844</c:v>
                </c:pt>
                <c:pt idx="116">
                  <c:v>13878449.49630237</c:v>
                </c:pt>
                <c:pt idx="117">
                  <c:v>14113677.453861939</c:v>
                </c:pt>
                <c:pt idx="118">
                  <c:v>14449717.393247141</c:v>
                </c:pt>
                <c:pt idx="119">
                  <c:v>14684945.350801915</c:v>
                </c:pt>
                <c:pt idx="120">
                  <c:v>14819361.326560631</c:v>
                </c:pt>
                <c:pt idx="121">
                  <c:v>15088193.27805968</c:v>
                </c:pt>
                <c:pt idx="122">
                  <c:v>15121797.27199916</c:v>
                </c:pt>
                <c:pt idx="123">
                  <c:v>15323421.23562005</c:v>
                </c:pt>
                <c:pt idx="124">
                  <c:v>15289817.24169256</c:v>
                </c:pt>
                <c:pt idx="125">
                  <c:v>15357025.22955713</c:v>
                </c:pt>
                <c:pt idx="126">
                  <c:v>15289817.241687763</c:v>
                </c:pt>
                <c:pt idx="127">
                  <c:v>15222609.2538152</c:v>
                </c:pt>
                <c:pt idx="128">
                  <c:v>15088193.278054085</c:v>
                </c:pt>
                <c:pt idx="129">
                  <c:v>14852965.320498513</c:v>
                </c:pt>
                <c:pt idx="130">
                  <c:v>14651341.356872827</c:v>
                </c:pt>
                <c:pt idx="131">
                  <c:v>14315301.417484427</c:v>
                </c:pt>
                <c:pt idx="132">
                  <c:v>13945657.484182129</c:v>
                </c:pt>
                <c:pt idx="133">
                  <c:v>13508805.562981686</c:v>
                </c:pt>
                <c:pt idx="134">
                  <c:v>13071953.641794031</c:v>
                </c:pt>
                <c:pt idx="135">
                  <c:v>12433477.7569727</c:v>
                </c:pt>
                <c:pt idx="136">
                  <c:v>11862209.860041518</c:v>
                </c:pt>
                <c:pt idx="137">
                  <c:v>11156525.987334831</c:v>
                </c:pt>
                <c:pt idx="138">
                  <c:v>10450842.114647329</c:v>
                </c:pt>
                <c:pt idx="139">
                  <c:v>9577138.272267228</c:v>
                </c:pt>
                <c:pt idx="140">
                  <c:v>8737038.4238202088</c:v>
                </c:pt>
                <c:pt idx="141">
                  <c:v>7762522.5996264648</c:v>
                </c:pt>
                <c:pt idx="142">
                  <c:v>6821610.769362607</c:v>
                </c:pt>
                <c:pt idx="143">
                  <c:v>5712678.9694333272</c:v>
                </c:pt>
                <c:pt idx="144">
                  <c:v>4603747.1694656769</c:v>
                </c:pt>
                <c:pt idx="145">
                  <c:v>3427607.3816542407</c:v>
                </c:pt>
                <c:pt idx="146">
                  <c:v>2217863.5998969297</c:v>
                </c:pt>
                <c:pt idx="147">
                  <c:v>907307.83631478576</c:v>
                </c:pt>
                <c:pt idx="148">
                  <c:v>-336039.93937880715</c:v>
                </c:pt>
                <c:pt idx="149">
                  <c:v>-1781011.6786932894</c:v>
                </c:pt>
                <c:pt idx="150">
                  <c:v>-3091567.442285026</c:v>
                </c:pt>
                <c:pt idx="151">
                  <c:v>-4603747.1694720723</c:v>
                </c:pt>
                <c:pt idx="152">
                  <c:v>-5981510.920920385</c:v>
                </c:pt>
                <c:pt idx="153">
                  <c:v>-7527294.6420565033</c:v>
                </c:pt>
                <c:pt idx="154">
                  <c:v>-8972266.3813965656</c:v>
                </c:pt>
                <c:pt idx="155">
                  <c:v>-10518050.102519894</c:v>
                </c:pt>
                <c:pt idx="156">
                  <c:v>-11963021.84184077</c:v>
                </c:pt>
                <c:pt idx="157">
                  <c:v>-13542409.556932356</c:v>
                </c:pt>
                <c:pt idx="158">
                  <c:v>-15020985.290179923</c:v>
                </c:pt>
                <c:pt idx="159">
                  <c:v>-16499561.023449872</c:v>
                </c:pt>
                <c:pt idx="160">
                  <c:v>-17944532.762764353</c:v>
                </c:pt>
                <c:pt idx="161">
                  <c:v>-19423108.496034302</c:v>
                </c:pt>
                <c:pt idx="162">
                  <c:v>-20834476.241425294</c:v>
                </c:pt>
                <c:pt idx="163">
                  <c:v>-22178635.998918138</c:v>
                </c:pt>
                <c:pt idx="164">
                  <c:v>-23489191.762509875</c:v>
                </c:pt>
                <c:pt idx="165">
                  <c:v>-24799747.526082426</c:v>
                </c:pt>
                <c:pt idx="166">
                  <c:v>-26009491.307826947</c:v>
                </c:pt>
                <c:pt idx="167">
                  <c:v>-27152027.101724487</c:v>
                </c:pt>
                <c:pt idx="168">
                  <c:v>-28193750.913787596</c:v>
                </c:pt>
                <c:pt idx="169">
                  <c:v>-29269078.719818965</c:v>
                </c:pt>
                <c:pt idx="170">
                  <c:v>-30176386.556098577</c:v>
                </c:pt>
                <c:pt idx="171">
                  <c:v>-31016486.404569577</c:v>
                </c:pt>
                <c:pt idx="172">
                  <c:v>-31755774.271199755</c:v>
                </c:pt>
                <c:pt idx="173">
                  <c:v>-32461458.143887255</c:v>
                </c:pt>
                <c:pt idx="174">
                  <c:v>-33133538.02264487</c:v>
                </c:pt>
                <c:pt idx="175">
                  <c:v>-33267953.99839</c:v>
                </c:pt>
                <c:pt idx="176">
                  <c:v>-33940033.877154008</c:v>
                </c:pt>
                <c:pt idx="177">
                  <c:v>-34276073.816529617</c:v>
                </c:pt>
                <c:pt idx="178">
                  <c:v>-33940033.877154008</c:v>
                </c:pt>
                <c:pt idx="179">
                  <c:v>-34612113.755898833</c:v>
                </c:pt>
                <c:pt idx="180">
                  <c:v>-34612113.755911618</c:v>
                </c:pt>
                <c:pt idx="181">
                  <c:v>-33603993.937772006</c:v>
                </c:pt>
                <c:pt idx="182">
                  <c:v>-34276073.816529617</c:v>
                </c:pt>
                <c:pt idx="183">
                  <c:v>-33704805.919587247</c:v>
                </c:pt>
                <c:pt idx="184">
                  <c:v>-33032726.040829629</c:v>
                </c:pt>
                <c:pt idx="185">
                  <c:v>-32595874.119632386</c:v>
                </c:pt>
                <c:pt idx="186">
                  <c:v>-31923794.240893956</c:v>
                </c:pt>
                <c:pt idx="187">
                  <c:v>-31251714.362123549</c:v>
                </c:pt>
                <c:pt idx="188">
                  <c:v>-30378010.519748244</c:v>
                </c:pt>
                <c:pt idx="189">
                  <c:v>-29504306.677366544</c:v>
                </c:pt>
                <c:pt idx="190">
                  <c:v>-28496186.85923332</c:v>
                </c:pt>
                <c:pt idx="191">
                  <c:v>-27420859.05321474</c:v>
                </c:pt>
                <c:pt idx="192">
                  <c:v>-26311927.25328546</c:v>
                </c:pt>
                <c:pt idx="193">
                  <c:v>-25102183.471508965</c:v>
                </c:pt>
                <c:pt idx="194">
                  <c:v>-23825231.701885484</c:v>
                </c:pt>
                <c:pt idx="195">
                  <c:v>-22548279.932249215</c:v>
                </c:pt>
                <c:pt idx="196">
                  <c:v>-21170516.180784915</c:v>
                </c:pt>
                <c:pt idx="197">
                  <c:v>-19759148.435422704</c:v>
                </c:pt>
                <c:pt idx="198">
                  <c:v>-18347780.690028515</c:v>
                </c:pt>
                <c:pt idx="199">
                  <c:v>-16902808.950698044</c:v>
                </c:pt>
                <c:pt idx="200">
                  <c:v>-15357025.229558729</c:v>
                </c:pt>
                <c:pt idx="201">
                  <c:v>-13945657.484177332</c:v>
                </c:pt>
                <c:pt idx="202">
                  <c:v>-12366269.769101733</c:v>
                </c:pt>
                <c:pt idx="203">
                  <c:v>-10887694.035838179</c:v>
                </c:pt>
                <c:pt idx="204">
                  <c:v>-9375514.3086383436</c:v>
                </c:pt>
                <c:pt idx="205">
                  <c:v>-7863334.5814385079</c:v>
                </c:pt>
                <c:pt idx="206">
                  <c:v>-6418362.8421176309</c:v>
                </c:pt>
                <c:pt idx="207">
                  <c:v>-4906183.1149082026</c:v>
                </c:pt>
                <c:pt idx="208">
                  <c:v>-3528419.3634726792</c:v>
                </c:pt>
                <c:pt idx="209">
                  <c:v>-2083447.6241422095</c:v>
                </c:pt>
                <c:pt idx="210">
                  <c:v>-739287.86663017829</c:v>
                </c:pt>
                <c:pt idx="211">
                  <c:v>638475.88482452976</c:v>
                </c:pt>
                <c:pt idx="212">
                  <c:v>1848219.6665722483</c:v>
                </c:pt>
                <c:pt idx="213">
                  <c:v>3125171.4362053205</c:v>
                </c:pt>
                <c:pt idx="214">
                  <c:v>4334915.2179882107</c:v>
                </c:pt>
                <c:pt idx="215">
                  <c:v>5443847.0179078989</c:v>
                </c:pt>
                <c:pt idx="216">
                  <c:v>6519174.823929674</c:v>
                </c:pt>
                <c:pt idx="217">
                  <c:v>7527294.642066096</c:v>
                </c:pt>
                <c:pt idx="218">
                  <c:v>8468206.4723171629</c:v>
                </c:pt>
                <c:pt idx="219">
                  <c:v>9409118.3025714289</c:v>
                </c:pt>
                <c:pt idx="220">
                  <c:v>10215614.157086961</c:v>
                </c:pt>
                <c:pt idx="221">
                  <c:v>10988506.017653421</c:v>
                </c:pt>
                <c:pt idx="222">
                  <c:v>11660585.896411035</c:v>
                </c:pt>
                <c:pt idx="223">
                  <c:v>12332665.775160655</c:v>
                </c:pt>
                <c:pt idx="224">
                  <c:v>12870329.678165149</c:v>
                </c:pt>
                <c:pt idx="225">
                  <c:v>13441597.57511072</c:v>
                </c:pt>
                <c:pt idx="226">
                  <c:v>13811241.508425809</c:v>
                </c:pt>
                <c:pt idx="227">
                  <c:v>14248093.42961506</c:v>
                </c:pt>
                <c:pt idx="228">
                  <c:v>14550529.375054389</c:v>
                </c:pt>
                <c:pt idx="229">
                  <c:v>14852965.320496913</c:v>
                </c:pt>
                <c:pt idx="230">
                  <c:v>14987381.29624524</c:v>
                </c:pt>
                <c:pt idx="231">
                  <c:v>15189005.259874122</c:v>
                </c:pt>
                <c:pt idx="232">
                  <c:v>15289817.241686165</c:v>
                </c:pt>
                <c:pt idx="233">
                  <c:v>15357025.229561927</c:v>
                </c:pt>
                <c:pt idx="234">
                  <c:v>15289817.241687763</c:v>
                </c:pt>
                <c:pt idx="235">
                  <c:v>15323421.235625645</c:v>
                </c:pt>
                <c:pt idx="236">
                  <c:v>15189005.259874921</c:v>
                </c:pt>
                <c:pt idx="237">
                  <c:v>15088193.27805968</c:v>
                </c:pt>
                <c:pt idx="238">
                  <c:v>14920173.308365481</c:v>
                </c:pt>
                <c:pt idx="239">
                  <c:v>14718549.344752586</c:v>
                </c:pt>
                <c:pt idx="240">
                  <c:v>14483321.38717543</c:v>
                </c:pt>
                <c:pt idx="241">
                  <c:v>14214489.435680378</c:v>
                </c:pt>
                <c:pt idx="242">
                  <c:v>13945657.484174933</c:v>
                </c:pt>
                <c:pt idx="243">
                  <c:v>13643221.538731609</c:v>
                </c:pt>
                <c:pt idx="244">
                  <c:v>13307181.599362394</c:v>
                </c:pt>
                <c:pt idx="245">
                  <c:v>12937537.666043308</c:v>
                </c:pt>
                <c:pt idx="246">
                  <c:v>12611578.924844746</c:v>
                </c:pt>
                <c:pt idx="247">
                  <c:v>12215051.796380471</c:v>
                </c:pt>
                <c:pt idx="248">
                  <c:v>11835326.664883539</c:v>
                </c:pt>
                <c:pt idx="249">
                  <c:v>11432078.737630969</c:v>
                </c:pt>
                <c:pt idx="250">
                  <c:v>11032191.209769947</c:v>
                </c:pt>
                <c:pt idx="251">
                  <c:v>10625582.883124229</c:v>
                </c:pt>
                <c:pt idx="252">
                  <c:v>10218974.556476912</c:v>
                </c:pt>
                <c:pt idx="253">
                  <c:v>9809005.8304360453</c:v>
                </c:pt>
                <c:pt idx="254">
                  <c:v>9395676.7050008327</c:v>
                </c:pt>
                <c:pt idx="255">
                  <c:v>8989068.3783543147</c:v>
                </c:pt>
                <c:pt idx="256">
                  <c:v>8589180.8504952919</c:v>
                </c:pt>
                <c:pt idx="257">
                  <c:v>8189293.3226356711</c:v>
                </c:pt>
                <c:pt idx="258">
                  <c:v>7796126.5935627464</c:v>
                </c:pt>
                <c:pt idx="259">
                  <c:v>7416401.4620666131</c:v>
                </c:pt>
                <c:pt idx="260">
                  <c:v>7036676.3305698801</c:v>
                </c:pt>
                <c:pt idx="261">
                  <c:v>6670392.7966475394</c:v>
                </c:pt>
                <c:pt idx="262">
                  <c:v>6310830.0615140945</c:v>
                </c:pt>
                <c:pt idx="263">
                  <c:v>5968069.3233483909</c:v>
                </c:pt>
                <c:pt idx="264">
                  <c:v>5632029.3839709824</c:v>
                </c:pt>
                <c:pt idx="265">
                  <c:v>5302710.2433805708</c:v>
                </c:pt>
                <c:pt idx="266">
                  <c:v>5857176.1433536038</c:v>
                </c:pt>
                <c:pt idx="267">
                  <c:v>1418088.5441737901</c:v>
                </c:pt>
                <c:pt idx="268">
                  <c:v>6720798.7875549598</c:v>
                </c:pt>
                <c:pt idx="269">
                  <c:v>6720798.7875545602</c:v>
                </c:pt>
                <c:pt idx="270">
                  <c:v>0</c:v>
                </c:pt>
                <c:pt idx="271">
                  <c:v>6720798.7875546608</c:v>
                </c:pt>
                <c:pt idx="272">
                  <c:v>-9.9920072216264089E-8</c:v>
                </c:pt>
                <c:pt idx="273">
                  <c:v>6720798.7875545109</c:v>
                </c:pt>
                <c:pt idx="274">
                  <c:v>-672079.87875541614</c:v>
                </c:pt>
                <c:pt idx="275">
                  <c:v>4368519.2119106045</c:v>
                </c:pt>
                <c:pt idx="276">
                  <c:v>2352279.575644006</c:v>
                </c:pt>
                <c:pt idx="277">
                  <c:v>2352279.575644156</c:v>
                </c:pt>
                <c:pt idx="278">
                  <c:v>2352279.5756440563</c:v>
                </c:pt>
                <c:pt idx="279">
                  <c:v>2016239.6362663982</c:v>
                </c:pt>
                <c:pt idx="280">
                  <c:v>1680199.6968886901</c:v>
                </c:pt>
                <c:pt idx="281">
                  <c:v>1680199.6968886401</c:v>
                </c:pt>
                <c:pt idx="282">
                  <c:v>1680199.6968886401</c:v>
                </c:pt>
                <c:pt idx="283">
                  <c:v>1344159.757510907</c:v>
                </c:pt>
                <c:pt idx="284">
                  <c:v>1680199.6968886901</c:v>
                </c:pt>
                <c:pt idx="285">
                  <c:v>672079.87875544105</c:v>
                </c:pt>
                <c:pt idx="286">
                  <c:v>1344159.7575109322</c:v>
                </c:pt>
                <c:pt idx="287">
                  <c:v>1344159.7575108821</c:v>
                </c:pt>
                <c:pt idx="288">
                  <c:v>672079.87875549099</c:v>
                </c:pt>
                <c:pt idx="289">
                  <c:v>672079.87875546608</c:v>
                </c:pt>
                <c:pt idx="290">
                  <c:v>1008119.8181331741</c:v>
                </c:pt>
                <c:pt idx="291">
                  <c:v>672079.87875549099</c:v>
                </c:pt>
                <c:pt idx="292">
                  <c:v>336039.93937768304</c:v>
                </c:pt>
                <c:pt idx="293">
                  <c:v>1008119.8181332428</c:v>
                </c:pt>
                <c:pt idx="294">
                  <c:v>336039.9393777143</c:v>
                </c:pt>
                <c:pt idx="295">
                  <c:v>537663.90300435538</c:v>
                </c:pt>
                <c:pt idx="296">
                  <c:v>403247.92725328211</c:v>
                </c:pt>
                <c:pt idx="297">
                  <c:v>403247.92725327588</c:v>
                </c:pt>
                <c:pt idx="298">
                  <c:v>369643.93331550132</c:v>
                </c:pt>
                <c:pt idx="299">
                  <c:v>302435.94543996156</c:v>
                </c:pt>
                <c:pt idx="300">
                  <c:v>302435.94543995225</c:v>
                </c:pt>
                <c:pt idx="301">
                  <c:v>235227.9575644125</c:v>
                </c:pt>
                <c:pt idx="302">
                  <c:v>268831.95150218706</c:v>
                </c:pt>
                <c:pt idx="303">
                  <c:v>201623.96362663168</c:v>
                </c:pt>
                <c:pt idx="304">
                  <c:v>168019.96968886963</c:v>
                </c:pt>
                <c:pt idx="305">
                  <c:v>-9543534.2490584645</c:v>
                </c:pt>
                <c:pt idx="306">
                  <c:v>11055713.983953562</c:v>
                </c:pt>
                <c:pt idx="307">
                  <c:v>2.385883569581864E-3</c:v>
                </c:pt>
                <c:pt idx="308">
                  <c:v>2.3522795756441353E-3</c:v>
                </c:pt>
                <c:pt idx="309">
                  <c:v>3.0243594543995474E-3</c:v>
                </c:pt>
                <c:pt idx="310">
                  <c:v>4.3685192119105173E-3</c:v>
                </c:pt>
                <c:pt idx="311">
                  <c:v>4.7045591512882004E-3</c:v>
                </c:pt>
                <c:pt idx="312">
                  <c:v>6.7207987875546119E-3</c:v>
                </c:pt>
                <c:pt idx="313">
                  <c:v>7.3928786663100942E-3</c:v>
                </c:pt>
                <c:pt idx="314">
                  <c:v>1.0081198181331907E-2</c:v>
                </c:pt>
                <c:pt idx="315">
                  <c:v>1.2097437817598236E-2</c:v>
                </c:pt>
                <c:pt idx="316">
                  <c:v>1.3441597575109132E-2</c:v>
                </c:pt>
                <c:pt idx="317">
                  <c:v>2.3186755817063587E-2</c:v>
                </c:pt>
                <c:pt idx="318">
                  <c:v>2.016239636266386E-2</c:v>
                </c:pt>
                <c:pt idx="319">
                  <c:v>3.0243594543995417E-2</c:v>
                </c:pt>
                <c:pt idx="320">
                  <c:v>3.3603993937773129E-2</c:v>
                </c:pt>
                <c:pt idx="321">
                  <c:v>4.7045591512882498E-2</c:v>
                </c:pt>
                <c:pt idx="322">
                  <c:v>5.376639030043634E-2</c:v>
                </c:pt>
                <c:pt idx="323">
                  <c:v>7.0568387269324157E-2</c:v>
                </c:pt>
                <c:pt idx="324">
                  <c:v>8.064958545065469E-2</c:v>
                </c:pt>
                <c:pt idx="325">
                  <c:v>0.10417238120709589</c:v>
                </c:pt>
                <c:pt idx="326">
                  <c:v>0.13777637514487004</c:v>
                </c:pt>
                <c:pt idx="327">
                  <c:v>0.13105557635731499</c:v>
                </c:pt>
                <c:pt idx="328">
                  <c:v>0.20162396362663748</c:v>
                </c:pt>
                <c:pt idx="329">
                  <c:v>0.26883195150218359</c:v>
                </c:pt>
                <c:pt idx="330">
                  <c:v>0.23522795756441275</c:v>
                </c:pt>
                <c:pt idx="331">
                  <c:v>0.40324792725327568</c:v>
                </c:pt>
                <c:pt idx="332">
                  <c:v>0.40324792725327646</c:v>
                </c:pt>
                <c:pt idx="333">
                  <c:v>0.53766390300436717</c:v>
                </c:pt>
                <c:pt idx="334">
                  <c:v>0.63847588481769291</c:v>
                </c:pt>
                <c:pt idx="335">
                  <c:v>0.80649585450654693</c:v>
                </c:pt>
                <c:pt idx="336">
                  <c:v>0.94091183025764502</c:v>
                </c:pt>
                <c:pt idx="337">
                  <c:v>1.2097437817598324</c:v>
                </c:pt>
                <c:pt idx="338">
                  <c:v>1.2769517696353769</c:v>
                </c:pt>
                <c:pt idx="339">
                  <c:v>2.0162396362663855</c:v>
                </c:pt>
                <c:pt idx="340">
                  <c:v>1.6801996968886386</c:v>
                </c:pt>
                <c:pt idx="341">
                  <c:v>3.0243594543995482</c:v>
                </c:pt>
                <c:pt idx="342">
                  <c:v>2.6883195150219028</c:v>
                </c:pt>
                <c:pt idx="343">
                  <c:v>4.0324792725327105</c:v>
                </c:pt>
                <c:pt idx="344">
                  <c:v>4.032479272532818</c:v>
                </c:pt>
                <c:pt idx="345">
                  <c:v>5.7126789694213729</c:v>
                </c:pt>
                <c:pt idx="346">
                  <c:v>6.3847588481768902</c:v>
                </c:pt>
                <c:pt idx="347">
                  <c:v>8.0649585450654691</c:v>
                </c:pt>
                <c:pt idx="348">
                  <c:v>9.4091183025765517</c:v>
                </c:pt>
                <c:pt idx="349">
                  <c:v>11.761397878220553</c:v>
                </c:pt>
                <c:pt idx="350">
                  <c:v>14.113677453864577</c:v>
                </c:pt>
                <c:pt idx="351">
                  <c:v>13.441597575109109</c:v>
                </c:pt>
                <c:pt idx="352">
                  <c:v>20.162396362664282</c:v>
                </c:pt>
                <c:pt idx="353">
                  <c:v>26.883195150217929</c:v>
                </c:pt>
                <c:pt idx="354">
                  <c:v>23.522795756441297</c:v>
                </c:pt>
                <c:pt idx="355">
                  <c:v>36.964393331550212</c:v>
                </c:pt>
                <c:pt idx="356">
                  <c:v>36.964393331550497</c:v>
                </c:pt>
                <c:pt idx="357">
                  <c:v>50.405990906659135</c:v>
                </c:pt>
                <c:pt idx="358">
                  <c:v>53.766390300437578</c:v>
                </c:pt>
                <c:pt idx="359">
                  <c:v>-2385.8835695818852</c:v>
                </c:pt>
                <c:pt idx="360">
                  <c:v>1.5764836662165126E-2</c:v>
                </c:pt>
              </c:numCache>
            </c:numRef>
          </c:yVal>
          <c:smooth val="1"/>
          <c:extLst>
            <c:ext xmlns:c16="http://schemas.microsoft.com/office/drawing/2014/chart" uri="{C3380CC4-5D6E-409C-BE32-E72D297353CC}">
              <c16:uniqueId val="{00000004-17E9-E04D-84B7-8F65FC18E09E}"/>
            </c:ext>
          </c:extLst>
        </c:ser>
        <c:ser>
          <c:idx val="4"/>
          <c:order val="5"/>
          <c:tx>
            <c:v>Acceleration @ 12000 rpm</c:v>
          </c:tx>
          <c:spPr>
            <a:ln w="12700">
              <a:solidFill>
                <a:srgbClr val="993300"/>
              </a:solidFill>
              <a:prstDash val="solid"/>
            </a:ln>
          </c:spPr>
          <c:marker>
            <c:symbol val="diamond"/>
            <c:size val="5"/>
            <c:spPr>
              <a:solidFill>
                <a:srgbClr val="993300"/>
              </a:solidFill>
              <a:ln>
                <a:solidFill>
                  <a:srgbClr val="993300"/>
                </a:solidFill>
                <a:prstDash val="solid"/>
              </a:ln>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(Inlet)'!$Q$3:$Q$363</c:f>
              <c:numCache>
                <c:formatCode>0.00E+00</c:formatCode>
                <c:ptCount val="361"/>
                <c:pt idx="0">
                  <c:v>135.49130355710022</c:v>
                </c:pt>
                <c:pt idx="1">
                  <c:v>174.20310457341637</c:v>
                </c:pt>
                <c:pt idx="2">
                  <c:v>145.16925381117829</c:v>
                </c:pt>
                <c:pt idx="3">
                  <c:v>290.3385076223588</c:v>
                </c:pt>
                <c:pt idx="4">
                  <c:v>193.55900508157143</c:v>
                </c:pt>
                <c:pt idx="5">
                  <c:v>387.11801016315053</c:v>
                </c:pt>
                <c:pt idx="6">
                  <c:v>338.72825889275083</c:v>
                </c:pt>
                <c:pt idx="7">
                  <c:v>387.11801016314286</c:v>
                </c:pt>
                <c:pt idx="8">
                  <c:v>580.67701524471761</c:v>
                </c:pt>
                <c:pt idx="9">
                  <c:v>580.67701524471761</c:v>
                </c:pt>
                <c:pt idx="10">
                  <c:v>677.45651778550609</c:v>
                </c:pt>
                <c:pt idx="11">
                  <c:v>822.62577159668433</c:v>
                </c:pt>
                <c:pt idx="12">
                  <c:v>1016.1847766782524</c:v>
                </c:pt>
                <c:pt idx="13">
                  <c:v>1209.7437817598338</c:v>
                </c:pt>
                <c:pt idx="14">
                  <c:v>1064.5745279486291</c:v>
                </c:pt>
                <c:pt idx="15">
                  <c:v>1451.6925381118269</c:v>
                </c:pt>
                <c:pt idx="16">
                  <c:v>2419.4875635196327</c:v>
                </c:pt>
                <c:pt idx="17">
                  <c:v>1451.6925381118181</c:v>
                </c:pt>
                <c:pt idx="18">
                  <c:v>2903.3850762236011</c:v>
                </c:pt>
                <c:pt idx="19">
                  <c:v>2419.4875635196063</c:v>
                </c:pt>
                <c:pt idx="20">
                  <c:v>3387.2825889275609</c:v>
                </c:pt>
                <c:pt idx="21">
                  <c:v>3871.1801016314507</c:v>
                </c:pt>
                <c:pt idx="22">
                  <c:v>4355.0776143353578</c:v>
                </c:pt>
                <c:pt idx="23">
                  <c:v>4838.9751270393526</c:v>
                </c:pt>
                <c:pt idx="24">
                  <c:v>6290.6676651510743</c:v>
                </c:pt>
                <c:pt idx="25">
                  <c:v>6774.5651778550864</c:v>
                </c:pt>
                <c:pt idx="26">
                  <c:v>7258.4626905589239</c:v>
                </c:pt>
                <c:pt idx="27">
                  <c:v>9677.9502540787053</c:v>
                </c:pt>
                <c:pt idx="28">
                  <c:v>11613.540304894053</c:v>
                </c:pt>
                <c:pt idx="29">
                  <c:v>9677.9502540788453</c:v>
                </c:pt>
                <c:pt idx="30">
                  <c:v>14516.925381118128</c:v>
                </c:pt>
                <c:pt idx="31">
                  <c:v>14516.925381117706</c:v>
                </c:pt>
                <c:pt idx="32">
                  <c:v>19355.900508157269</c:v>
                </c:pt>
                <c:pt idx="33">
                  <c:v>19355.900508157833</c:v>
                </c:pt>
                <c:pt idx="34">
                  <c:v>24194.875635195709</c:v>
                </c:pt>
                <c:pt idx="35">
                  <c:v>24194.875635197255</c:v>
                </c:pt>
                <c:pt idx="36">
                  <c:v>33872.825889275118</c:v>
                </c:pt>
                <c:pt idx="37">
                  <c:v>33872.825889275118</c:v>
                </c:pt>
                <c:pt idx="38">
                  <c:v>38711.801016314261</c:v>
                </c:pt>
                <c:pt idx="39">
                  <c:v>43550.77614335368</c:v>
                </c:pt>
                <c:pt idx="40">
                  <c:v>48389.75127039339</c:v>
                </c:pt>
                <c:pt idx="41">
                  <c:v>62906.67665151081</c:v>
                </c:pt>
                <c:pt idx="42">
                  <c:v>62906.676651511938</c:v>
                </c:pt>
                <c:pt idx="43">
                  <c:v>72584.626905589656</c:v>
                </c:pt>
                <c:pt idx="44">
                  <c:v>91940.527413745105</c:v>
                </c:pt>
                <c:pt idx="45">
                  <c:v>82262.577159674693</c:v>
                </c:pt>
                <c:pt idx="46">
                  <c:v>96779.502540780595</c:v>
                </c:pt>
                <c:pt idx="47">
                  <c:v>145169.25381117707</c:v>
                </c:pt>
                <c:pt idx="48">
                  <c:v>96779.502540790709</c:v>
                </c:pt>
                <c:pt idx="49">
                  <c:v>193559.00508157356</c:v>
                </c:pt>
                <c:pt idx="50">
                  <c:v>145169.25381117593</c:v>
                </c:pt>
                <c:pt idx="51">
                  <c:v>193559.00508157242</c:v>
                </c:pt>
                <c:pt idx="52">
                  <c:v>193559.00508157467</c:v>
                </c:pt>
                <c:pt idx="53">
                  <c:v>290338.50762236089</c:v>
                </c:pt>
                <c:pt idx="54">
                  <c:v>193559.00508157018</c:v>
                </c:pt>
                <c:pt idx="55">
                  <c:v>338728.25889274722</c:v>
                </c:pt>
                <c:pt idx="56">
                  <c:v>338728.258892763</c:v>
                </c:pt>
                <c:pt idx="57">
                  <c:v>338728.25889274501</c:v>
                </c:pt>
                <c:pt idx="58">
                  <c:v>387118.01016314485</c:v>
                </c:pt>
                <c:pt idx="59">
                  <c:v>483897.51270393556</c:v>
                </c:pt>
                <c:pt idx="60">
                  <c:v>483897.51270393108</c:v>
                </c:pt>
                <c:pt idx="61">
                  <c:v>580677.01524471282</c:v>
                </c:pt>
                <c:pt idx="62">
                  <c:v>725846.26905588538</c:v>
                </c:pt>
                <c:pt idx="63">
                  <c:v>290338.50762239908</c:v>
                </c:pt>
                <c:pt idx="64">
                  <c:v>967795.02540785307</c:v>
                </c:pt>
                <c:pt idx="65">
                  <c:v>967795.0254078171</c:v>
                </c:pt>
                <c:pt idx="66">
                  <c:v>967795.02540790709</c:v>
                </c:pt>
                <c:pt idx="67">
                  <c:v>483897.51270392654</c:v>
                </c:pt>
                <c:pt idx="68">
                  <c:v>1451692.5381118066</c:v>
                </c:pt>
                <c:pt idx="69">
                  <c:v>1451692.5381117526</c:v>
                </c:pt>
                <c:pt idx="70">
                  <c:v>967795.02540787112</c:v>
                </c:pt>
                <c:pt idx="71">
                  <c:v>1451692.5381118245</c:v>
                </c:pt>
                <c:pt idx="72">
                  <c:v>1451692.5381117708</c:v>
                </c:pt>
                <c:pt idx="73">
                  <c:v>1935590.0508157061</c:v>
                </c:pt>
                <c:pt idx="74">
                  <c:v>1935590.0508158142</c:v>
                </c:pt>
                <c:pt idx="75">
                  <c:v>1935590.0508156342</c:v>
                </c:pt>
                <c:pt idx="76">
                  <c:v>2069629.6618347536</c:v>
                </c:pt>
                <c:pt idx="77">
                  <c:v>2512395.8859587805</c:v>
                </c:pt>
                <c:pt idx="78">
                  <c:v>2604336.4133725921</c:v>
                </c:pt>
                <c:pt idx="79">
                  <c:v>2821122.4990639403</c:v>
                </c:pt>
                <c:pt idx="80">
                  <c:v>3051457.7151109888</c:v>
                </c:pt>
                <c:pt idx="81">
                  <c:v>3297277.6515645725</c:v>
                </c:pt>
                <c:pt idx="82">
                  <c:v>3557614.5133992555</c:v>
                </c:pt>
                <c:pt idx="83">
                  <c:v>3836339.4807168161</c:v>
                </c:pt>
                <c:pt idx="84">
                  <c:v>4122322.9107247288</c:v>
                </c:pt>
                <c:pt idx="85">
                  <c:v>4437340.1914951289</c:v>
                </c:pt>
                <c:pt idx="86">
                  <c:v>4761551.5250068232</c:v>
                </c:pt>
                <c:pt idx="87">
                  <c:v>5100279.7838994386</c:v>
                </c:pt>
                <c:pt idx="88">
                  <c:v>5463202.9184273994</c:v>
                </c:pt>
                <c:pt idx="89">
                  <c:v>5840642.9783362076</c:v>
                </c:pt>
                <c:pt idx="90">
                  <c:v>6232599.9636262953</c:v>
                </c:pt>
                <c:pt idx="91">
                  <c:v>6648751.8245523777</c:v>
                </c:pt>
                <c:pt idx="92">
                  <c:v>7074581.6357318778</c:v>
                </c:pt>
                <c:pt idx="93">
                  <c:v>7519767.3474183604</c:v>
                </c:pt>
                <c:pt idx="94">
                  <c:v>7989147.9347425634</c:v>
                </c:pt>
                <c:pt idx="95">
                  <c:v>8463367.4971914608</c:v>
                </c:pt>
                <c:pt idx="96">
                  <c:v>8961781.9352769274</c:v>
                </c:pt>
                <c:pt idx="97">
                  <c:v>9474713.2987426668</c:v>
                </c:pt>
                <c:pt idx="98">
                  <c:v>9992483.6373365559</c:v>
                </c:pt>
                <c:pt idx="99">
                  <c:v>10539287.826691562</c:v>
                </c:pt>
                <c:pt idx="100">
                  <c:v>11081253.040919861</c:v>
                </c:pt>
                <c:pt idx="101">
                  <c:v>11647413.130784297</c:v>
                </c:pt>
                <c:pt idx="102">
                  <c:v>12223251.170900425</c:v>
                </c:pt>
                <c:pt idx="103">
                  <c:v>12794250.235892722</c:v>
                </c:pt>
                <c:pt idx="104">
                  <c:v>13379766.226262845</c:v>
                </c:pt>
                <c:pt idx="105">
                  <c:v>13974960.166890128</c:v>
                </c:pt>
                <c:pt idx="106">
                  <c:v>14555637.182133829</c:v>
                </c:pt>
                <c:pt idx="107">
                  <c:v>15155670.097887821</c:v>
                </c:pt>
                <c:pt idx="108">
                  <c:v>15736347.113131523</c:v>
                </c:pt>
                <c:pt idx="109">
                  <c:v>16317024.128376374</c:v>
                </c:pt>
                <c:pt idx="110">
                  <c:v>16892862.168494519</c:v>
                </c:pt>
                <c:pt idx="111">
                  <c:v>17439666.357849523</c:v>
                </c:pt>
                <c:pt idx="112">
                  <c:v>18044538.248731378</c:v>
                </c:pt>
                <c:pt idx="113">
                  <c:v>18484884.98528957</c:v>
                </c:pt>
                <c:pt idx="114">
                  <c:v>19017172.249262147</c:v>
                </c:pt>
                <c:pt idx="115">
                  <c:v>19549459.513238177</c:v>
                </c:pt>
                <c:pt idx="116">
                  <c:v>19984967.274675414</c:v>
                </c:pt>
                <c:pt idx="117">
                  <c:v>20323695.533561192</c:v>
                </c:pt>
                <c:pt idx="118">
                  <c:v>20807593.046275884</c:v>
                </c:pt>
                <c:pt idx="119">
                  <c:v>21146321.305154756</c:v>
                </c:pt>
                <c:pt idx="120">
                  <c:v>21339880.31024731</c:v>
                </c:pt>
                <c:pt idx="121">
                  <c:v>21726998.320405941</c:v>
                </c:pt>
                <c:pt idx="122">
                  <c:v>21775388.071678791</c:v>
                </c:pt>
                <c:pt idx="123">
                  <c:v>22065726.579292871</c:v>
                </c:pt>
                <c:pt idx="124">
                  <c:v>22017336.828037288</c:v>
                </c:pt>
                <c:pt idx="125">
                  <c:v>22114116.330562267</c:v>
                </c:pt>
                <c:pt idx="126">
                  <c:v>22017336.828030381</c:v>
                </c:pt>
                <c:pt idx="127">
                  <c:v>21920557.325493887</c:v>
                </c:pt>
                <c:pt idx="128">
                  <c:v>21726998.320397884</c:v>
                </c:pt>
                <c:pt idx="129">
                  <c:v>21388270.061517857</c:v>
                </c:pt>
                <c:pt idx="130">
                  <c:v>21097931.55389687</c:v>
                </c:pt>
                <c:pt idx="131">
                  <c:v>20614034.041177575</c:v>
                </c:pt>
                <c:pt idx="132">
                  <c:v>20081746.777222265</c:v>
                </c:pt>
                <c:pt idx="133">
                  <c:v>19452680.010693625</c:v>
                </c:pt>
                <c:pt idx="134">
                  <c:v>18823613.244183406</c:v>
                </c:pt>
                <c:pt idx="135">
                  <c:v>17904207.970040686</c:v>
                </c:pt>
                <c:pt idx="136">
                  <c:v>17081582.198459785</c:v>
                </c:pt>
                <c:pt idx="137">
                  <c:v>16065397.421762157</c:v>
                </c:pt>
                <c:pt idx="138">
                  <c:v>15049212.645092154</c:v>
                </c:pt>
                <c:pt idx="139">
                  <c:v>13791079.112064807</c:v>
                </c:pt>
                <c:pt idx="140">
                  <c:v>12581335.3303011</c:v>
                </c:pt>
                <c:pt idx="141">
                  <c:v>11178032.543462109</c:v>
                </c:pt>
                <c:pt idx="142">
                  <c:v>9823119.5078821536</c:v>
                </c:pt>
                <c:pt idx="143">
                  <c:v>8226257.7159839906</c:v>
                </c:pt>
                <c:pt idx="144">
                  <c:v>6629395.924030575</c:v>
                </c:pt>
                <c:pt idx="145">
                  <c:v>4935754.6295821071</c:v>
                </c:pt>
                <c:pt idx="146">
                  <c:v>3193723.5838515791</c:v>
                </c:pt>
                <c:pt idx="147">
                  <c:v>1306523.2842932914</c:v>
                </c:pt>
                <c:pt idx="148">
                  <c:v>-483897.51270548231</c:v>
                </c:pt>
                <c:pt idx="149">
                  <c:v>-2564656.817318337</c:v>
                </c:pt>
                <c:pt idx="150">
                  <c:v>-4451857.116890437</c:v>
                </c:pt>
                <c:pt idx="151">
                  <c:v>-6629395.9240397839</c:v>
                </c:pt>
                <c:pt idx="152">
                  <c:v>-8613375.7261253558</c:v>
                </c:pt>
                <c:pt idx="153">
                  <c:v>-10839304.284561366</c:v>
                </c:pt>
                <c:pt idx="154">
                  <c:v>-12920063.589211054</c:v>
                </c:pt>
                <c:pt idx="155">
                  <c:v>-15145992.147628646</c:v>
                </c:pt>
                <c:pt idx="156">
                  <c:v>-17226751.452250712</c:v>
                </c:pt>
                <c:pt idx="157">
                  <c:v>-19501069.761982594</c:v>
                </c:pt>
                <c:pt idx="158">
                  <c:v>-21630218.817859087</c:v>
                </c:pt>
                <c:pt idx="159">
                  <c:v>-23759367.873767816</c:v>
                </c:pt>
                <c:pt idx="160">
                  <c:v>-25840127.178380668</c:v>
                </c:pt>
                <c:pt idx="161">
                  <c:v>-27969276.234289397</c:v>
                </c:pt>
                <c:pt idx="162">
                  <c:v>-30001645.787652422</c:v>
                </c:pt>
                <c:pt idx="163">
                  <c:v>-31937235.838442121</c:v>
                </c:pt>
                <c:pt idx="164">
                  <c:v>-33824436.13801422</c:v>
                </c:pt>
                <c:pt idx="165">
                  <c:v>-35711636.437558696</c:v>
                </c:pt>
                <c:pt idx="166">
                  <c:v>-37453667.483270809</c:v>
                </c:pt>
                <c:pt idx="167">
                  <c:v>-39098919.02648326</c:v>
                </c:pt>
                <c:pt idx="168">
                  <c:v>-40599001.31585414</c:v>
                </c:pt>
                <c:pt idx="169">
                  <c:v>-42147473.356539309</c:v>
                </c:pt>
                <c:pt idx="170">
                  <c:v>-43453996.640781954</c:v>
                </c:pt>
                <c:pt idx="171">
                  <c:v>-44663740.42258019</c:v>
                </c:pt>
                <c:pt idx="172">
                  <c:v>-45728314.950527646</c:v>
                </c:pt>
                <c:pt idx="173">
                  <c:v>-46744499.727197647</c:v>
                </c:pt>
                <c:pt idx="174">
                  <c:v>-47712294.752608612</c:v>
                </c:pt>
                <c:pt idx="175">
                  <c:v>-47905853.757681601</c:v>
                </c:pt>
                <c:pt idx="176">
                  <c:v>-48873648.783101775</c:v>
                </c:pt>
                <c:pt idx="177">
                  <c:v>-49357546.295802653</c:v>
                </c:pt>
                <c:pt idx="178">
                  <c:v>-48873648.783101775</c:v>
                </c:pt>
                <c:pt idx="179">
                  <c:v>-49841443.808494322</c:v>
                </c:pt>
                <c:pt idx="180">
                  <c:v>-49841443.808512732</c:v>
                </c:pt>
                <c:pt idx="181">
                  <c:v>-48389751.270391688</c:v>
                </c:pt>
                <c:pt idx="182">
                  <c:v>-49357546.295802653</c:v>
                </c:pt>
                <c:pt idx="183">
                  <c:v>-48534920.524205633</c:v>
                </c:pt>
                <c:pt idx="184">
                  <c:v>-47567125.498794667</c:v>
                </c:pt>
                <c:pt idx="185">
                  <c:v>-46938058.732270636</c:v>
                </c:pt>
                <c:pt idx="186">
                  <c:v>-45970263.706887297</c:v>
                </c:pt>
                <c:pt idx="187">
                  <c:v>-45002468.681457914</c:v>
                </c:pt>
                <c:pt idx="188">
                  <c:v>-43744335.14843747</c:v>
                </c:pt>
                <c:pt idx="189">
                  <c:v>-42486201.615407825</c:v>
                </c:pt>
                <c:pt idx="190">
                  <c:v>-41034509.077295981</c:v>
                </c:pt>
                <c:pt idx="191">
                  <c:v>-39486037.03662923</c:v>
                </c:pt>
                <c:pt idx="192">
                  <c:v>-37889175.244731061</c:v>
                </c:pt>
                <c:pt idx="193">
                  <c:v>-36147144.198972911</c:v>
                </c:pt>
                <c:pt idx="194">
                  <c:v>-34308333.650715098</c:v>
                </c:pt>
                <c:pt idx="195">
                  <c:v>-32469523.102438871</c:v>
                </c:pt>
                <c:pt idx="196">
                  <c:v>-30485543.300330278</c:v>
                </c:pt>
                <c:pt idx="197">
                  <c:v>-28453173.747008692</c:v>
                </c:pt>
                <c:pt idx="198">
                  <c:v>-26420804.193641059</c:v>
                </c:pt>
                <c:pt idx="199">
                  <c:v>-24340044.889005184</c:v>
                </c:pt>
                <c:pt idx="200">
                  <c:v>-22114116.33056457</c:v>
                </c:pt>
                <c:pt idx="201">
                  <c:v>-20081746.777215358</c:v>
                </c:pt>
                <c:pt idx="202">
                  <c:v>-17807428.467506498</c:v>
                </c:pt>
                <c:pt idx="203">
                  <c:v>-15678279.411606979</c:v>
                </c:pt>
                <c:pt idx="204">
                  <c:v>-13500740.604439216</c:v>
                </c:pt>
                <c:pt idx="205">
                  <c:v>-11323201.797271451</c:v>
                </c:pt>
                <c:pt idx="206">
                  <c:v>-9242442.4926493876</c:v>
                </c:pt>
                <c:pt idx="207">
                  <c:v>-7064903.6854678113</c:v>
                </c:pt>
                <c:pt idx="208">
                  <c:v>-5080923.8834006581</c:v>
                </c:pt>
                <c:pt idx="209">
                  <c:v>-3000164.5787647818</c:v>
                </c:pt>
                <c:pt idx="210">
                  <c:v>-1064574.5279474568</c:v>
                </c:pt>
                <c:pt idx="211">
                  <c:v>919405.27414732287</c:v>
                </c:pt>
                <c:pt idx="212">
                  <c:v>2661436.3198640374</c:v>
                </c:pt>
                <c:pt idx="213">
                  <c:v>4500246.8681356618</c:v>
                </c:pt>
                <c:pt idx="214">
                  <c:v>6242277.913903024</c:v>
                </c:pt>
                <c:pt idx="215">
                  <c:v>7839139.7057873746</c:v>
                </c:pt>
                <c:pt idx="216">
                  <c:v>9387611.7464587316</c:v>
                </c:pt>
                <c:pt idx="217">
                  <c:v>10839304.284575177</c:v>
                </c:pt>
                <c:pt idx="218">
                  <c:v>12194217.320136715</c:v>
                </c:pt>
                <c:pt idx="219">
                  <c:v>13549130.355702857</c:v>
                </c:pt>
                <c:pt idx="220">
                  <c:v>14710484.386205224</c:v>
                </c:pt>
                <c:pt idx="221">
                  <c:v>15823448.665420927</c:v>
                </c:pt>
                <c:pt idx="222">
                  <c:v>16791243.690831892</c:v>
                </c:pt>
                <c:pt idx="223">
                  <c:v>17759038.716231346</c:v>
                </c:pt>
                <c:pt idx="224">
                  <c:v>18533274.736557815</c:v>
                </c:pt>
                <c:pt idx="225">
                  <c:v>19355900.508159436</c:v>
                </c:pt>
                <c:pt idx="226">
                  <c:v>19888187.772133164</c:v>
                </c:pt>
                <c:pt idx="227">
                  <c:v>20517254.538645688</c:v>
                </c:pt>
                <c:pt idx="228">
                  <c:v>20952762.300078321</c:v>
                </c:pt>
                <c:pt idx="229">
                  <c:v>21388270.061515555</c:v>
                </c:pt>
                <c:pt idx="230">
                  <c:v>21581829.066593144</c:v>
                </c:pt>
                <c:pt idx="231">
                  <c:v>21872167.574218735</c:v>
                </c:pt>
                <c:pt idx="232">
                  <c:v>22017336.828028079</c:v>
                </c:pt>
                <c:pt idx="233">
                  <c:v>22114116.330569174</c:v>
                </c:pt>
                <c:pt idx="234">
                  <c:v>22017336.828030381</c:v>
                </c:pt>
                <c:pt idx="235">
                  <c:v>22065726.579300929</c:v>
                </c:pt>
                <c:pt idx="236">
                  <c:v>21872167.574219886</c:v>
                </c:pt>
                <c:pt idx="237">
                  <c:v>21726998.320405941</c:v>
                </c:pt>
                <c:pt idx="238">
                  <c:v>21485049.564046293</c:v>
                </c:pt>
                <c:pt idx="239">
                  <c:v>21194711.056443721</c:v>
                </c:pt>
                <c:pt idx="240">
                  <c:v>20855982.797532618</c:v>
                </c:pt>
                <c:pt idx="241">
                  <c:v>20468864.787379745</c:v>
                </c:pt>
                <c:pt idx="242">
                  <c:v>20081746.777211905</c:v>
                </c:pt>
                <c:pt idx="243">
                  <c:v>19646239.015773516</c:v>
                </c:pt>
                <c:pt idx="244">
                  <c:v>19162341.503081847</c:v>
                </c:pt>
                <c:pt idx="245">
                  <c:v>18630054.239102364</c:v>
                </c:pt>
                <c:pt idx="246">
                  <c:v>18160673.651776433</c:v>
                </c:pt>
                <c:pt idx="247">
                  <c:v>17589674.586787879</c:v>
                </c:pt>
                <c:pt idx="248">
                  <c:v>17042870.397432297</c:v>
                </c:pt>
                <c:pt idx="249">
                  <c:v>16462193.382188594</c:v>
                </c:pt>
                <c:pt idx="250">
                  <c:v>15886355.342068726</c:v>
                </c:pt>
                <c:pt idx="251">
                  <c:v>15300839.35169889</c:v>
                </c:pt>
                <c:pt idx="252">
                  <c:v>14715323.361326752</c:v>
                </c:pt>
                <c:pt idx="253">
                  <c:v>14124968.395827906</c:v>
                </c:pt>
                <c:pt idx="254">
                  <c:v>13529774.455201199</c:v>
                </c:pt>
                <c:pt idx="255">
                  <c:v>12944258.464830212</c:v>
                </c:pt>
                <c:pt idx="256">
                  <c:v>12368420.424713222</c:v>
                </c:pt>
                <c:pt idx="257">
                  <c:v>11792582.384595366</c:v>
                </c:pt>
                <c:pt idx="258">
                  <c:v>11226422.294730356</c:v>
                </c:pt>
                <c:pt idx="259">
                  <c:v>10679618.105375923</c:v>
                </c:pt>
                <c:pt idx="260">
                  <c:v>10132813.916020626</c:v>
                </c:pt>
                <c:pt idx="261">
                  <c:v>9605365.6271724571</c:v>
                </c:pt>
                <c:pt idx="262">
                  <c:v>9087595.2885802966</c:v>
                </c:pt>
                <c:pt idx="263">
                  <c:v>8594019.8256216832</c:v>
                </c:pt>
                <c:pt idx="264">
                  <c:v>8110122.3129182141</c:v>
                </c:pt>
                <c:pt idx="265">
                  <c:v>7635902.7504680213</c:v>
                </c:pt>
                <c:pt idx="266">
                  <c:v>8434333.6464291904</c:v>
                </c:pt>
                <c:pt idx="267">
                  <c:v>2042047.5036102578</c:v>
                </c:pt>
                <c:pt idx="268">
                  <c:v>9677950.2540791426</c:v>
                </c:pt>
                <c:pt idx="269">
                  <c:v>9677950.254078567</c:v>
                </c:pt>
                <c:pt idx="270">
                  <c:v>0</c:v>
                </c:pt>
                <c:pt idx="271">
                  <c:v>9677950.2540787105</c:v>
                </c:pt>
                <c:pt idx="272">
                  <c:v>-1.4388490399142029E-7</c:v>
                </c:pt>
                <c:pt idx="273">
                  <c:v>9677950.2540784944</c:v>
                </c:pt>
                <c:pt idx="274">
                  <c:v>-967795.02540779917</c:v>
                </c:pt>
                <c:pt idx="275">
                  <c:v>6290667.6651512701</c:v>
                </c:pt>
                <c:pt idx="276">
                  <c:v>3387282.5889273691</c:v>
                </c:pt>
                <c:pt idx="277">
                  <c:v>3387282.5889275847</c:v>
                </c:pt>
                <c:pt idx="278">
                  <c:v>3387282.5889274408</c:v>
                </c:pt>
                <c:pt idx="279">
                  <c:v>2903385.0762236132</c:v>
                </c:pt>
                <c:pt idx="280">
                  <c:v>2419487.5635197139</c:v>
                </c:pt>
                <c:pt idx="281">
                  <c:v>2419487.5635196418</c:v>
                </c:pt>
                <c:pt idx="282">
                  <c:v>2419487.5635196418</c:v>
                </c:pt>
                <c:pt idx="283">
                  <c:v>1935590.0508157061</c:v>
                </c:pt>
                <c:pt idx="284">
                  <c:v>2419487.5635197139</c:v>
                </c:pt>
                <c:pt idx="285">
                  <c:v>967795.02540783514</c:v>
                </c:pt>
                <c:pt idx="286">
                  <c:v>1935590.0508157422</c:v>
                </c:pt>
                <c:pt idx="287">
                  <c:v>1935590.0508156703</c:v>
                </c:pt>
                <c:pt idx="288">
                  <c:v>967795.02540790709</c:v>
                </c:pt>
                <c:pt idx="289">
                  <c:v>967795.02540787112</c:v>
                </c:pt>
                <c:pt idx="290">
                  <c:v>1451692.5381117708</c:v>
                </c:pt>
                <c:pt idx="291">
                  <c:v>967795.02540790709</c:v>
                </c:pt>
                <c:pt idx="292">
                  <c:v>483897.51270386361</c:v>
                </c:pt>
                <c:pt idx="293">
                  <c:v>1451692.5381118697</c:v>
                </c:pt>
                <c:pt idx="294">
                  <c:v>483897.51270390855</c:v>
                </c:pt>
                <c:pt idx="295">
                  <c:v>774236.02032627165</c:v>
                </c:pt>
                <c:pt idx="296">
                  <c:v>580677.01524472621</c:v>
                </c:pt>
                <c:pt idx="297">
                  <c:v>580677.01524471724</c:v>
                </c:pt>
                <c:pt idx="298">
                  <c:v>532287.26397432189</c:v>
                </c:pt>
                <c:pt idx="299">
                  <c:v>435507.76143354469</c:v>
                </c:pt>
                <c:pt idx="300">
                  <c:v>435507.76143353118</c:v>
                </c:pt>
                <c:pt idx="301">
                  <c:v>338728.25889275398</c:v>
                </c:pt>
                <c:pt idx="302">
                  <c:v>387118.01016314933</c:v>
                </c:pt>
                <c:pt idx="303">
                  <c:v>290338.50762234966</c:v>
                </c:pt>
                <c:pt idx="304">
                  <c:v>241948.75635197226</c:v>
                </c:pt>
                <c:pt idx="305">
                  <c:v>-13742689.31864419</c:v>
                </c:pt>
                <c:pt idx="306">
                  <c:v>15920228.136893129</c:v>
                </c:pt>
                <c:pt idx="307">
                  <c:v>3.435672340197884E-3</c:v>
                </c:pt>
                <c:pt idx="308">
                  <c:v>3.3872825889275549E-3</c:v>
                </c:pt>
                <c:pt idx="309">
                  <c:v>4.3550776143353488E-3</c:v>
                </c:pt>
                <c:pt idx="310">
                  <c:v>6.2906676651511458E-3</c:v>
                </c:pt>
                <c:pt idx="311">
                  <c:v>6.7745651778550091E-3</c:v>
                </c:pt>
                <c:pt idx="312">
                  <c:v>9.6779502540786412E-3</c:v>
                </c:pt>
                <c:pt idx="313">
                  <c:v>1.0645745279486536E-2</c:v>
                </c:pt>
                <c:pt idx="314">
                  <c:v>1.4516925381117946E-2</c:v>
                </c:pt>
                <c:pt idx="315">
                  <c:v>1.7420310457341461E-2</c:v>
                </c:pt>
                <c:pt idx="316">
                  <c:v>1.9355900508157151E-2</c:v>
                </c:pt>
                <c:pt idx="317">
                  <c:v>3.3388928376571564E-2</c:v>
                </c:pt>
                <c:pt idx="318">
                  <c:v>2.9033850762235958E-2</c:v>
                </c:pt>
                <c:pt idx="319">
                  <c:v>4.3550776143353405E-2</c:v>
                </c:pt>
                <c:pt idx="320">
                  <c:v>4.8389751270393307E-2</c:v>
                </c:pt>
                <c:pt idx="321">
                  <c:v>6.7745651778550797E-2</c:v>
                </c:pt>
                <c:pt idx="322">
                  <c:v>7.7423602032628325E-2</c:v>
                </c:pt>
                <c:pt idx="323">
                  <c:v>0.10161847766782679</c:v>
                </c:pt>
                <c:pt idx="324">
                  <c:v>0.11613540304894276</c:v>
                </c:pt>
                <c:pt idx="325">
                  <c:v>0.15000822893821808</c:v>
                </c:pt>
                <c:pt idx="326">
                  <c:v>0.19839798020861288</c:v>
                </c:pt>
                <c:pt idx="327">
                  <c:v>0.1887200299545336</c:v>
                </c:pt>
                <c:pt idx="328">
                  <c:v>0.29033850762235797</c:v>
                </c:pt>
                <c:pt idx="329">
                  <c:v>0.38711801016314434</c:v>
                </c:pt>
                <c:pt idx="330">
                  <c:v>0.33872825889275437</c:v>
                </c:pt>
                <c:pt idx="331">
                  <c:v>0.58067701524471704</c:v>
                </c:pt>
                <c:pt idx="332">
                  <c:v>0.58067701524471804</c:v>
                </c:pt>
                <c:pt idx="333">
                  <c:v>0.77423602032628869</c:v>
                </c:pt>
                <c:pt idx="334">
                  <c:v>0.91940527413747786</c:v>
                </c:pt>
                <c:pt idx="335">
                  <c:v>1.1613540304894276</c:v>
                </c:pt>
                <c:pt idx="336">
                  <c:v>1.3549130355710088</c:v>
                </c:pt>
                <c:pt idx="337">
                  <c:v>1.7420310457341586</c:v>
                </c:pt>
                <c:pt idx="338">
                  <c:v>1.8388105482749428</c:v>
                </c:pt>
                <c:pt idx="339">
                  <c:v>2.9033850762235947</c:v>
                </c:pt>
                <c:pt idx="340">
                  <c:v>2.4194875635196396</c:v>
                </c:pt>
                <c:pt idx="341">
                  <c:v>4.3550776143353493</c:v>
                </c:pt>
                <c:pt idx="342">
                  <c:v>3.8711801016315399</c:v>
                </c:pt>
                <c:pt idx="343">
                  <c:v>5.806770152447104</c:v>
                </c:pt>
                <c:pt idx="344">
                  <c:v>5.8067701524472586</c:v>
                </c:pt>
                <c:pt idx="345">
                  <c:v>8.2262577159667778</c:v>
                </c:pt>
                <c:pt idx="346">
                  <c:v>9.1940527413747226</c:v>
                </c:pt>
                <c:pt idx="347">
                  <c:v>11.613540304894276</c:v>
                </c:pt>
                <c:pt idx="348">
                  <c:v>13.549130355710234</c:v>
                </c:pt>
                <c:pt idx="349">
                  <c:v>16.936412944637596</c:v>
                </c:pt>
                <c:pt idx="350">
                  <c:v>20.32369553356499</c:v>
                </c:pt>
                <c:pt idx="351">
                  <c:v>19.355900508157116</c:v>
                </c:pt>
                <c:pt idx="352">
                  <c:v>29.033850762236565</c:v>
                </c:pt>
                <c:pt idx="353">
                  <c:v>38.711801016313821</c:v>
                </c:pt>
                <c:pt idx="354">
                  <c:v>33.872825889275468</c:v>
                </c:pt>
                <c:pt idx="355">
                  <c:v>53.228726397432311</c:v>
                </c:pt>
                <c:pt idx="356">
                  <c:v>53.228726397432716</c:v>
                </c:pt>
                <c:pt idx="357">
                  <c:v>72.584626905589147</c:v>
                </c:pt>
                <c:pt idx="358">
                  <c:v>77.423602032630114</c:v>
                </c:pt>
                <c:pt idx="359">
                  <c:v>-3435.6723401979148</c:v>
                </c:pt>
                <c:pt idx="360">
                  <c:v>2.2701364793517777E-2</c:v>
                </c:pt>
              </c:numCache>
            </c:numRef>
          </c:yVal>
          <c:smooth val="1"/>
          <c:extLst>
            <c:ext xmlns:c16="http://schemas.microsoft.com/office/drawing/2014/chart" uri="{C3380CC4-5D6E-409C-BE32-E72D297353CC}">
              <c16:uniqueId val="{00000005-17E9-E04D-84B7-8F65FC18E09E}"/>
            </c:ext>
          </c:extLst>
        </c:ser>
        <c:dLbls>
          <c:showLegendKey val="0"/>
          <c:showVal val="0"/>
          <c:showCatName val="0"/>
          <c:showSerName val="0"/>
          <c:showPercent val="0"/>
          <c:showBubbleSize val="0"/>
        </c:dLbls>
        <c:axId val="30708975"/>
        <c:axId val="1"/>
      </c:scatterChart>
      <c:valAx>
        <c:axId val="30708975"/>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Acceleration (mm/sec^2)</a:t>
                </a:r>
              </a:p>
            </c:rich>
          </c:tx>
          <c:layout>
            <c:manualLayout>
              <c:xMode val="edge"/>
              <c:yMode val="edge"/>
              <c:x val="1.2278397362251427E-2"/>
              <c:y val="0.40794979601734566"/>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08975"/>
        <c:crosses val="autoZero"/>
        <c:crossBetween val="midCat"/>
      </c:valAx>
      <c:spPr>
        <a:solidFill>
          <a:srgbClr val="C0C0C0"/>
        </a:solidFill>
        <a:ln w="12700">
          <a:solidFill>
            <a:srgbClr val="808080"/>
          </a:solidFill>
          <a:prstDash val="solid"/>
        </a:ln>
      </c:spPr>
    </c:plotArea>
    <c:legend>
      <c:legendPos val="r"/>
      <c:layout>
        <c:manualLayout>
          <c:xMode val="edge"/>
          <c:yMode val="edge"/>
          <c:x val="0.77925925925925921"/>
          <c:y val="0.45022624434389141"/>
          <c:w val="0.22074074074074074"/>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Exhaust Valve Acceleration Against Crank Angle</a:t>
            </a:r>
          </a:p>
        </c:rich>
      </c:tx>
      <c:layout>
        <c:manualLayout>
          <c:xMode val="edge"/>
          <c:yMode val="edge"/>
          <c:x val="0.29467943508840755"/>
          <c:y val="2.0920525219673625E-2"/>
        </c:manualLayout>
      </c:layout>
      <c:overlay val="0"/>
      <c:spPr>
        <a:noFill/>
        <a:ln w="25400">
          <a:noFill/>
        </a:ln>
      </c:spPr>
    </c:title>
    <c:autoTitleDeleted val="0"/>
    <c:plotArea>
      <c:layout>
        <c:manualLayout>
          <c:layoutTarget val="inner"/>
          <c:xMode val="edge"/>
          <c:yMode val="edge"/>
          <c:x val="5.1841746248294678E-2"/>
          <c:y val="0.1192468619246862"/>
          <c:w val="0.71077762619372442"/>
          <c:h val="0.80962343096234313"/>
        </c:manualLayout>
      </c:layout>
      <c:scatterChart>
        <c:scatterStyle val="smoothMarker"/>
        <c:varyColors val="0"/>
        <c:ser>
          <c:idx val="5"/>
          <c:order val="0"/>
          <c:tx>
            <c:v>2000rpm</c:v>
          </c:tx>
          <c:spPr>
            <a:ln w="12700">
              <a:solidFill>
                <a:srgbClr val="000090"/>
              </a:solidFill>
              <a:prstDash val="solid"/>
            </a:ln>
          </c:spPr>
          <c:marker>
            <c:symbol val="diamond"/>
            <c:size val="5"/>
            <c:spPr>
              <a:solidFill>
                <a:srgbClr val="000090"/>
              </a:solidFill>
              <a:ln>
                <a:solidFill>
                  <a:srgbClr val="000090"/>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(Exh)'!$L$3:$L$363</c:f>
              <c:numCache>
                <c:formatCode>0.00E+00</c:formatCode>
                <c:ptCount val="361"/>
                <c:pt idx="0">
                  <c:v>3.3385325844699856</c:v>
                </c:pt>
                <c:pt idx="1">
                  <c:v>4.292399037175687</c:v>
                </c:pt>
                <c:pt idx="2">
                  <c:v>3.5769991976465021</c:v>
                </c:pt>
                <c:pt idx="3">
                  <c:v>7.1539983952928523</c:v>
                </c:pt>
                <c:pt idx="4">
                  <c:v>4.7693322635284767</c:v>
                </c:pt>
                <c:pt idx="5">
                  <c:v>9.538664527057227</c:v>
                </c:pt>
                <c:pt idx="6">
                  <c:v>8.3463314611749482</c:v>
                </c:pt>
                <c:pt idx="7">
                  <c:v>9.5386645270573798</c:v>
                </c:pt>
                <c:pt idx="8">
                  <c:v>14.307996790585459</c:v>
                </c:pt>
                <c:pt idx="9">
                  <c:v>14.307996790585888</c:v>
                </c:pt>
                <c:pt idx="10">
                  <c:v>16.692662922349836</c:v>
                </c:pt>
                <c:pt idx="11">
                  <c:v>20.269662119996369</c:v>
                </c:pt>
                <c:pt idx="12">
                  <c:v>25.038994383525118</c:v>
                </c:pt>
                <c:pt idx="13">
                  <c:v>29.808326647053626</c:v>
                </c:pt>
                <c:pt idx="14">
                  <c:v>26.231327449406972</c:v>
                </c:pt>
                <c:pt idx="15">
                  <c:v>35.769991976465327</c:v>
                </c:pt>
                <c:pt idx="16">
                  <c:v>59.616653294106037</c:v>
                </c:pt>
                <c:pt idx="17">
                  <c:v>35.769991976464354</c:v>
                </c:pt>
                <c:pt idx="18">
                  <c:v>71.539983952928466</c:v>
                </c:pt>
                <c:pt idx="19">
                  <c:v>59.616653294106769</c:v>
                </c:pt>
                <c:pt idx="20">
                  <c:v>83.463314611750647</c:v>
                </c:pt>
                <c:pt idx="21">
                  <c:v>95.386645270572586</c:v>
                </c:pt>
                <c:pt idx="22">
                  <c:v>107.3099759293911</c:v>
                </c:pt>
                <c:pt idx="23">
                  <c:v>119.23330658821646</c:v>
                </c:pt>
                <c:pt idx="24">
                  <c:v>155.00329856467593</c:v>
                </c:pt>
                <c:pt idx="25">
                  <c:v>166.92662922350226</c:v>
                </c:pt>
                <c:pt idx="26">
                  <c:v>178.84995988231981</c:v>
                </c:pt>
                <c:pt idx="27">
                  <c:v>238.46661317643</c:v>
                </c:pt>
                <c:pt idx="28">
                  <c:v>286.15993581171284</c:v>
                </c:pt>
                <c:pt idx="29">
                  <c:v>238.46661317642707</c:v>
                </c:pt>
                <c:pt idx="30">
                  <c:v>357.69991976464547</c:v>
                </c:pt>
                <c:pt idx="31">
                  <c:v>357.6999197646474</c:v>
                </c:pt>
                <c:pt idx="32">
                  <c:v>476.93322635285801</c:v>
                </c:pt>
                <c:pt idx="33">
                  <c:v>476.93322635283459</c:v>
                </c:pt>
                <c:pt idx="34">
                  <c:v>596.1665329410979</c:v>
                </c:pt>
                <c:pt idx="35">
                  <c:v>596.16653294106277</c:v>
                </c:pt>
                <c:pt idx="36">
                  <c:v>834.6331461174957</c:v>
                </c:pt>
                <c:pt idx="37">
                  <c:v>834.63314611752298</c:v>
                </c:pt>
                <c:pt idx="38">
                  <c:v>953.86645270569261</c:v>
                </c:pt>
                <c:pt idx="39">
                  <c:v>1073.0997592939248</c:v>
                </c:pt>
                <c:pt idx="40">
                  <c:v>1192.3330658821412</c:v>
                </c:pt>
                <c:pt idx="41">
                  <c:v>1550.0329856467984</c:v>
                </c:pt>
                <c:pt idx="42">
                  <c:v>1550.0329856467827</c:v>
                </c:pt>
                <c:pt idx="43">
                  <c:v>1788.4995988232156</c:v>
                </c:pt>
                <c:pt idx="44">
                  <c:v>2265.4328251760817</c:v>
                </c:pt>
                <c:pt idx="45">
                  <c:v>2026.9662119996331</c:v>
                </c:pt>
                <c:pt idx="46">
                  <c:v>2384.6661317642979</c:v>
                </c:pt>
                <c:pt idx="47">
                  <c:v>3576.9991976464312</c:v>
                </c:pt>
                <c:pt idx="48">
                  <c:v>2384.6661317642665</c:v>
                </c:pt>
                <c:pt idx="49">
                  <c:v>4769.3322635285958</c:v>
                </c:pt>
                <c:pt idx="50">
                  <c:v>3576.9991976464626</c:v>
                </c:pt>
                <c:pt idx="51">
                  <c:v>4769.3322635284394</c:v>
                </c:pt>
                <c:pt idx="52">
                  <c:v>4769.3322635286586</c:v>
                </c:pt>
                <c:pt idx="53">
                  <c:v>7153.9983952928005</c:v>
                </c:pt>
                <c:pt idx="54">
                  <c:v>4769.3322635286586</c:v>
                </c:pt>
                <c:pt idx="55">
                  <c:v>8346.3314611749647</c:v>
                </c:pt>
                <c:pt idx="56">
                  <c:v>8346.3314611750902</c:v>
                </c:pt>
                <c:pt idx="57">
                  <c:v>8346.3314611749029</c:v>
                </c:pt>
                <c:pt idx="58">
                  <c:v>9538.6645270571917</c:v>
                </c:pt>
                <c:pt idx="59">
                  <c:v>11923.330658821396</c:v>
                </c:pt>
                <c:pt idx="60">
                  <c:v>11923.330658821396</c:v>
                </c:pt>
                <c:pt idx="61">
                  <c:v>14307.996790585725</c:v>
                </c:pt>
                <c:pt idx="62">
                  <c:v>17884.995988232346</c:v>
                </c:pt>
                <c:pt idx="63">
                  <c:v>7153.9983952932371</c:v>
                </c:pt>
                <c:pt idx="64">
                  <c:v>23846.661317642294</c:v>
                </c:pt>
                <c:pt idx="65">
                  <c:v>23846.661317642542</c:v>
                </c:pt>
                <c:pt idx="66">
                  <c:v>23846.661317642542</c:v>
                </c:pt>
                <c:pt idx="67">
                  <c:v>11923.330658823144</c:v>
                </c:pt>
                <c:pt idx="68">
                  <c:v>35769.991976462938</c:v>
                </c:pt>
                <c:pt idx="69">
                  <c:v>35769.991976464189</c:v>
                </c:pt>
                <c:pt idx="70">
                  <c:v>23846.661317642793</c:v>
                </c:pt>
                <c:pt idx="71">
                  <c:v>35769.991976465688</c:v>
                </c:pt>
                <c:pt idx="72">
                  <c:v>35769.991976464189</c:v>
                </c:pt>
                <c:pt idx="73">
                  <c:v>47693.32263528309</c:v>
                </c:pt>
                <c:pt idx="74">
                  <c:v>47693.322635289085</c:v>
                </c:pt>
                <c:pt idx="75">
                  <c:v>47693.322635283585</c:v>
                </c:pt>
                <c:pt idx="76">
                  <c:v>50996.085227779986</c:v>
                </c:pt>
                <c:pt idx="77">
                  <c:v>61905.932780599636</c:v>
                </c:pt>
                <c:pt idx="78">
                  <c:v>64171.365605779181</c:v>
                </c:pt>
                <c:pt idx="79">
                  <c:v>69513.017740927884</c:v>
                </c:pt>
                <c:pt idx="80">
                  <c:v>75188.523134528063</c:v>
                </c:pt>
                <c:pt idx="81">
                  <c:v>81245.575109209938</c:v>
                </c:pt>
                <c:pt idx="82">
                  <c:v>87660.327003652899</c:v>
                </c:pt>
                <c:pt idx="83">
                  <c:v>94528.165463137353</c:v>
                </c:pt>
                <c:pt idx="84">
                  <c:v>101574.85388249987</c:v>
                </c:pt>
                <c:pt idx="85">
                  <c:v>109336.94214139455</c:v>
                </c:pt>
                <c:pt idx="86">
                  <c:v>117325.5736827965</c:v>
                </c:pt>
                <c:pt idx="87">
                  <c:v>125671.90514398651</c:v>
                </c:pt>
                <c:pt idx="88">
                  <c:v>134614.40313808669</c:v>
                </c:pt>
                <c:pt idx="89">
                  <c:v>143914.60105198494</c:v>
                </c:pt>
                <c:pt idx="90">
                  <c:v>153572.4988856093</c:v>
                </c:pt>
                <c:pt idx="91">
                  <c:v>163826.56325220381</c:v>
                </c:pt>
                <c:pt idx="92">
                  <c:v>174319.09423198234</c:v>
                </c:pt>
                <c:pt idx="93">
                  <c:v>185288.55843807702</c:v>
                </c:pt>
                <c:pt idx="94">
                  <c:v>196854.18917713981</c:v>
                </c:pt>
                <c:pt idx="95">
                  <c:v>208539.05322279866</c:v>
                </c:pt>
                <c:pt idx="96">
                  <c:v>220820.08380136563</c:v>
                </c:pt>
                <c:pt idx="97">
                  <c:v>233458.81429972072</c:v>
                </c:pt>
                <c:pt idx="98">
                  <c:v>246216.7781046638</c:v>
                </c:pt>
                <c:pt idx="99">
                  <c:v>259690.14174913507</c:v>
                </c:pt>
                <c:pt idx="100">
                  <c:v>273044.27208700235</c:v>
                </c:pt>
                <c:pt idx="101">
                  <c:v>286994.56895784172</c:v>
                </c:pt>
                <c:pt idx="102">
                  <c:v>301183.33244180918</c:v>
                </c:pt>
                <c:pt idx="103">
                  <c:v>315252.86261926056</c:v>
                </c:pt>
                <c:pt idx="104">
                  <c:v>329680.09271640406</c:v>
                </c:pt>
                <c:pt idx="105">
                  <c:v>344345.78942677163</c:v>
                </c:pt>
                <c:pt idx="106">
                  <c:v>358653.78621733515</c:v>
                </c:pt>
                <c:pt idx="107">
                  <c:v>373438.71623429871</c:v>
                </c:pt>
                <c:pt idx="108">
                  <c:v>387746.71302487818</c:v>
                </c:pt>
                <c:pt idx="109">
                  <c:v>402054.70981544169</c:v>
                </c:pt>
                <c:pt idx="110">
                  <c:v>416243.47329946508</c:v>
                </c:pt>
                <c:pt idx="111">
                  <c:v>429716.83694392839</c:v>
                </c:pt>
                <c:pt idx="112">
                  <c:v>444621.00026744802</c:v>
                </c:pt>
                <c:pt idx="113">
                  <c:v>455471.23116697464</c:v>
                </c:pt>
                <c:pt idx="114">
                  <c:v>468586.89489165781</c:v>
                </c:pt>
                <c:pt idx="115">
                  <c:v>481702.55861642095</c:v>
                </c:pt>
                <c:pt idx="116">
                  <c:v>492433.55620932759</c:v>
                </c:pt>
                <c:pt idx="117">
                  <c:v>500779.88767052162</c:v>
                </c:pt>
                <c:pt idx="118">
                  <c:v>512703.21832919662</c:v>
                </c:pt>
                <c:pt idx="119">
                  <c:v>521049.54979067843</c:v>
                </c:pt>
                <c:pt idx="120">
                  <c:v>525818.88205384789</c:v>
                </c:pt>
                <c:pt idx="121">
                  <c:v>535357.54658117797</c:v>
                </c:pt>
                <c:pt idx="122">
                  <c:v>536549.87964699429</c:v>
                </c:pt>
                <c:pt idx="123">
                  <c:v>543703.87804218009</c:v>
                </c:pt>
                <c:pt idx="124">
                  <c:v>542511.54497639579</c:v>
                </c:pt>
                <c:pt idx="125">
                  <c:v>544896.21110815636</c:v>
                </c:pt>
                <c:pt idx="126">
                  <c:v>542511.5449764597</c:v>
                </c:pt>
                <c:pt idx="127">
                  <c:v>540126.87884444336</c:v>
                </c:pt>
                <c:pt idx="128">
                  <c:v>535357.5465812739</c:v>
                </c:pt>
                <c:pt idx="129">
                  <c:v>527011.21511972812</c:v>
                </c:pt>
                <c:pt idx="130">
                  <c:v>519857.2167248301</c:v>
                </c:pt>
                <c:pt idx="131">
                  <c:v>507933.88606551557</c:v>
                </c:pt>
                <c:pt idx="132">
                  <c:v>494818.22234115214</c:v>
                </c:pt>
                <c:pt idx="133">
                  <c:v>479317.89248470834</c:v>
                </c:pt>
                <c:pt idx="134">
                  <c:v>463817.56262820063</c:v>
                </c:pt>
                <c:pt idx="135">
                  <c:v>441163.23437634722</c:v>
                </c:pt>
                <c:pt idx="136">
                  <c:v>420893.57225644618</c:v>
                </c:pt>
                <c:pt idx="137">
                  <c:v>395854.57787270431</c:v>
                </c:pt>
                <c:pt idx="138">
                  <c:v>370815.58348941</c:v>
                </c:pt>
                <c:pt idx="139">
                  <c:v>339814.92377658642</c:v>
                </c:pt>
                <c:pt idx="140">
                  <c:v>310006.59712906752</c:v>
                </c:pt>
                <c:pt idx="141">
                  <c:v>275428.93821898673</c:v>
                </c:pt>
                <c:pt idx="142">
                  <c:v>242043.61237401885</c:v>
                </c:pt>
                <c:pt idx="143">
                  <c:v>202696.62120003317</c:v>
                </c:pt>
                <c:pt idx="144">
                  <c:v>163349.63002579173</c:v>
                </c:pt>
                <c:pt idx="145">
                  <c:v>121617.97271991758</c:v>
                </c:pt>
                <c:pt idx="146">
                  <c:v>78693.982348355014</c:v>
                </c:pt>
                <c:pt idx="147">
                  <c:v>32192.992778576012</c:v>
                </c:pt>
                <c:pt idx="148">
                  <c:v>-11923.330658547115</c:v>
                </c:pt>
                <c:pt idx="149">
                  <c:v>-63193.652491847271</c:v>
                </c:pt>
                <c:pt idx="150">
                  <c:v>-109694.64206137047</c:v>
                </c:pt>
                <c:pt idx="151">
                  <c:v>-163349.63002566382</c:v>
                </c:pt>
                <c:pt idx="152">
                  <c:v>-212235.2857270755</c:v>
                </c:pt>
                <c:pt idx="153">
                  <c:v>-267082.60675731313</c:v>
                </c:pt>
                <c:pt idx="154">
                  <c:v>-318352.92859074118</c:v>
                </c:pt>
                <c:pt idx="155">
                  <c:v>-373200.24962123454</c:v>
                </c:pt>
                <c:pt idx="156">
                  <c:v>-424470.57145389525</c:v>
                </c:pt>
                <c:pt idx="157">
                  <c:v>-480510.22555058863</c:v>
                </c:pt>
                <c:pt idx="158">
                  <c:v>-532972.88044932147</c:v>
                </c:pt>
                <c:pt idx="159">
                  <c:v>-585435.53534818219</c:v>
                </c:pt>
                <c:pt idx="160">
                  <c:v>-636705.85718084278</c:v>
                </c:pt>
                <c:pt idx="161">
                  <c:v>-689168.51207983145</c:v>
                </c:pt>
                <c:pt idx="162">
                  <c:v>-739246.50084744312</c:v>
                </c:pt>
                <c:pt idx="163">
                  <c:v>-786939.82348163158</c:v>
                </c:pt>
                <c:pt idx="164">
                  <c:v>-833440.81305192225</c:v>
                </c:pt>
                <c:pt idx="165">
                  <c:v>-879941.80262106168</c:v>
                </c:pt>
                <c:pt idx="166">
                  <c:v>-922865.79299262422</c:v>
                </c:pt>
                <c:pt idx="167">
                  <c:v>-963405.11723281001</c:v>
                </c:pt>
                <c:pt idx="168">
                  <c:v>-1000367.4422750351</c:v>
                </c:pt>
                <c:pt idx="169">
                  <c:v>-1038522.1003837159</c:v>
                </c:pt>
                <c:pt idx="170">
                  <c:v>-1070715.0931617804</c:v>
                </c:pt>
                <c:pt idx="171">
                  <c:v>-1100523.4198092353</c:v>
                </c:pt>
                <c:pt idx="172">
                  <c:v>-1126754.7472587295</c:v>
                </c:pt>
                <c:pt idx="173">
                  <c:v>-1151793.7416422796</c:v>
                </c:pt>
                <c:pt idx="174">
                  <c:v>-1175640.4029596297</c:v>
                </c:pt>
                <c:pt idx="175">
                  <c:v>-1180409.7352231508</c:v>
                </c:pt>
                <c:pt idx="176">
                  <c:v>-1204256.3965412683</c:v>
                </c:pt>
                <c:pt idx="177">
                  <c:v>-1216179.7271996874</c:v>
                </c:pt>
                <c:pt idx="178">
                  <c:v>-1204256.3965410125</c:v>
                </c:pt>
                <c:pt idx="179">
                  <c:v>-1228103.0578586182</c:v>
                </c:pt>
                <c:pt idx="180">
                  <c:v>-1228103.0578583626</c:v>
                </c:pt>
                <c:pt idx="181">
                  <c:v>-1192333.0658823375</c:v>
                </c:pt>
                <c:pt idx="182">
                  <c:v>-1216179.7271999433</c:v>
                </c:pt>
                <c:pt idx="183">
                  <c:v>-1195910.0650796585</c:v>
                </c:pt>
                <c:pt idx="184">
                  <c:v>-1172063.4037620528</c:v>
                </c:pt>
                <c:pt idx="185">
                  <c:v>-1156563.0739058009</c:v>
                </c:pt>
                <c:pt idx="186">
                  <c:v>-1132716.4125879393</c:v>
                </c:pt>
                <c:pt idx="187">
                  <c:v>-1108869.7512703333</c:v>
                </c:pt>
                <c:pt idx="188">
                  <c:v>-1077869.0915575738</c:v>
                </c:pt>
                <c:pt idx="189">
                  <c:v>-1046868.431844814</c:v>
                </c:pt>
                <c:pt idx="190">
                  <c:v>-1011098.4398677659</c:v>
                </c:pt>
                <c:pt idx="191">
                  <c:v>-972943.78175998025</c:v>
                </c:pt>
                <c:pt idx="192">
                  <c:v>-933596.7905856109</c:v>
                </c:pt>
                <c:pt idx="193">
                  <c:v>-890672.80021404824</c:v>
                </c:pt>
                <c:pt idx="194">
                  <c:v>-845364.14371034142</c:v>
                </c:pt>
                <c:pt idx="195">
                  <c:v>-800055.48720701819</c:v>
                </c:pt>
                <c:pt idx="196">
                  <c:v>-751169.83150573447</c:v>
                </c:pt>
                <c:pt idx="197">
                  <c:v>-701091.84273863432</c:v>
                </c:pt>
                <c:pt idx="198">
                  <c:v>-651013.85397179006</c:v>
                </c:pt>
                <c:pt idx="199">
                  <c:v>-599743.53213887359</c:v>
                </c:pt>
                <c:pt idx="200">
                  <c:v>-544896.21110761282</c:v>
                </c:pt>
                <c:pt idx="201">
                  <c:v>-494818.22234140791</c:v>
                </c:pt>
                <c:pt idx="202">
                  <c:v>-438778.56824458658</c:v>
                </c:pt>
                <c:pt idx="203">
                  <c:v>-386315.91334598168</c:v>
                </c:pt>
                <c:pt idx="204">
                  <c:v>-332660.92538079305</c:v>
                </c:pt>
                <c:pt idx="205">
                  <c:v>-279005.93741637183</c:v>
                </c:pt>
                <c:pt idx="206">
                  <c:v>-227735.61558396692</c:v>
                </c:pt>
                <c:pt idx="207">
                  <c:v>-174080.62761839459</c:v>
                </c:pt>
                <c:pt idx="208">
                  <c:v>-125194.97191775031</c:v>
                </c:pt>
                <c:pt idx="209">
                  <c:v>-73924.650084833847</c:v>
                </c:pt>
                <c:pt idx="210">
                  <c:v>-26231.327449366403</c:v>
                </c:pt>
                <c:pt idx="211">
                  <c:v>22654.328252173174</c:v>
                </c:pt>
                <c:pt idx="212">
                  <c:v>65578.31862309626</c:v>
                </c:pt>
                <c:pt idx="213">
                  <c:v>110886.97512705892</c:v>
                </c:pt>
                <c:pt idx="214">
                  <c:v>153810.96549900519</c:v>
                </c:pt>
                <c:pt idx="215">
                  <c:v>193157.95667273505</c:v>
                </c:pt>
                <c:pt idx="216">
                  <c:v>231312.61478116017</c:v>
                </c:pt>
                <c:pt idx="217">
                  <c:v>267082.60675769678</c:v>
                </c:pt>
                <c:pt idx="218">
                  <c:v>300467.93260234495</c:v>
                </c:pt>
                <c:pt idx="219">
                  <c:v>333853.25844686519</c:v>
                </c:pt>
                <c:pt idx="220">
                  <c:v>362469.25202818401</c:v>
                </c:pt>
                <c:pt idx="221">
                  <c:v>389892.91254349466</c:v>
                </c:pt>
                <c:pt idx="222">
                  <c:v>413739.5738613563</c:v>
                </c:pt>
                <c:pt idx="223">
                  <c:v>437586.23517845053</c:v>
                </c:pt>
                <c:pt idx="224">
                  <c:v>456663.5642329189</c:v>
                </c:pt>
                <c:pt idx="225">
                  <c:v>476933.22635281988</c:v>
                </c:pt>
                <c:pt idx="226">
                  <c:v>490048.8900776949</c:v>
                </c:pt>
                <c:pt idx="227">
                  <c:v>505549.21993401082</c:v>
                </c:pt>
                <c:pt idx="228">
                  <c:v>516280.2175268695</c:v>
                </c:pt>
                <c:pt idx="229">
                  <c:v>527011.215119984</c:v>
                </c:pt>
                <c:pt idx="230">
                  <c:v>531780.5473833133</c:v>
                </c:pt>
                <c:pt idx="231">
                  <c:v>538934.54577872285</c:v>
                </c:pt>
                <c:pt idx="232">
                  <c:v>542511.54497655563</c:v>
                </c:pt>
                <c:pt idx="233">
                  <c:v>544896.21110818826</c:v>
                </c:pt>
                <c:pt idx="234">
                  <c:v>542511.54497620394</c:v>
                </c:pt>
                <c:pt idx="235">
                  <c:v>543703.87804234005</c:v>
                </c:pt>
                <c:pt idx="236">
                  <c:v>538934.54577885079</c:v>
                </c:pt>
                <c:pt idx="237">
                  <c:v>535357.54658101813</c:v>
                </c:pt>
                <c:pt idx="238">
                  <c:v>529395.88125152071</c:v>
                </c:pt>
                <c:pt idx="239">
                  <c:v>522241.88285649475</c:v>
                </c:pt>
                <c:pt idx="240">
                  <c:v>513895.55139517284</c:v>
                </c:pt>
                <c:pt idx="241">
                  <c:v>504356.88686819444</c:v>
                </c:pt>
                <c:pt idx="242">
                  <c:v>494818.22234102426</c:v>
                </c:pt>
                <c:pt idx="243">
                  <c:v>484087.22474826151</c:v>
                </c:pt>
                <c:pt idx="244">
                  <c:v>472163.89408926672</c:v>
                </c:pt>
                <c:pt idx="245">
                  <c:v>459048.23036463151</c:v>
                </c:pt>
                <c:pt idx="246">
                  <c:v>447482.59962556069</c:v>
                </c:pt>
                <c:pt idx="247">
                  <c:v>433413.06944817328</c:v>
                </c:pt>
                <c:pt idx="248">
                  <c:v>419939.70580367802</c:v>
                </c:pt>
                <c:pt idx="249">
                  <c:v>405631.70901311451</c:v>
                </c:pt>
                <c:pt idx="250">
                  <c:v>391442.94552910706</c:v>
                </c:pt>
                <c:pt idx="251">
                  <c:v>377015.71543192357</c:v>
                </c:pt>
                <c:pt idx="252">
                  <c:v>362588.48533477203</c:v>
                </c:pt>
                <c:pt idx="253">
                  <c:v>348042.02193098457</c:v>
                </c:pt>
                <c:pt idx="254">
                  <c:v>333376.32522062497</c:v>
                </c:pt>
                <c:pt idx="255">
                  <c:v>318949.09512348945</c:v>
                </c:pt>
                <c:pt idx="256">
                  <c:v>304760.33163947402</c:v>
                </c:pt>
                <c:pt idx="257">
                  <c:v>290571.56815549056</c:v>
                </c:pt>
                <c:pt idx="258">
                  <c:v>276621.27128464321</c:v>
                </c:pt>
                <c:pt idx="259">
                  <c:v>263147.90764018794</c:v>
                </c:pt>
                <c:pt idx="260">
                  <c:v>249674.54399572464</c:v>
                </c:pt>
                <c:pt idx="261">
                  <c:v>236678.11357758951</c:v>
                </c:pt>
                <c:pt idx="262">
                  <c:v>223920.14977267839</c:v>
                </c:pt>
                <c:pt idx="263">
                  <c:v>211758.35250069143</c:v>
                </c:pt>
                <c:pt idx="264">
                  <c:v>199835.02184182455</c:v>
                </c:pt>
                <c:pt idx="265">
                  <c:v>188150.1577962217</c:v>
                </c:pt>
                <c:pt idx="266">
                  <c:v>207823.65338325049</c:v>
                </c:pt>
                <c:pt idx="267">
                  <c:v>50316.455380208237</c:v>
                </c:pt>
                <c:pt idx="268">
                  <c:v>238466.61317645389</c:v>
                </c:pt>
                <c:pt idx="269">
                  <c:v>238466.61317642193</c:v>
                </c:pt>
                <c:pt idx="270">
                  <c:v>0</c:v>
                </c:pt>
                <c:pt idx="271">
                  <c:v>238466.61317642592</c:v>
                </c:pt>
                <c:pt idx="272">
                  <c:v>-5.9952043329758453E-9</c:v>
                </c:pt>
                <c:pt idx="273">
                  <c:v>238466.61317643191</c:v>
                </c:pt>
                <c:pt idx="274">
                  <c:v>-23846.661317639795</c:v>
                </c:pt>
                <c:pt idx="275">
                  <c:v>155003.29856467966</c:v>
                </c:pt>
                <c:pt idx="276">
                  <c:v>83463.314611748268</c:v>
                </c:pt>
                <c:pt idx="277">
                  <c:v>83463.314611748268</c:v>
                </c:pt>
                <c:pt idx="278">
                  <c:v>83463.31461175227</c:v>
                </c:pt>
                <c:pt idx="279">
                  <c:v>71539.983952928378</c:v>
                </c:pt>
                <c:pt idx="280">
                  <c:v>59616.65329410648</c:v>
                </c:pt>
                <c:pt idx="281">
                  <c:v>59616.653294108481</c:v>
                </c:pt>
                <c:pt idx="282">
                  <c:v>59616.65329410648</c:v>
                </c:pt>
                <c:pt idx="283">
                  <c:v>47693.322635284589</c:v>
                </c:pt>
                <c:pt idx="284">
                  <c:v>59616.653294109477</c:v>
                </c:pt>
                <c:pt idx="285">
                  <c:v>23846.661317639795</c:v>
                </c:pt>
                <c:pt idx="286">
                  <c:v>47693.322635288081</c:v>
                </c:pt>
                <c:pt idx="287">
                  <c:v>47693.322635285585</c:v>
                </c:pt>
                <c:pt idx="288">
                  <c:v>23846.661317641294</c:v>
                </c:pt>
                <c:pt idx="289">
                  <c:v>23846.661317645288</c:v>
                </c:pt>
                <c:pt idx="290">
                  <c:v>35769.99197646269</c:v>
                </c:pt>
                <c:pt idx="291">
                  <c:v>23846.661317642793</c:v>
                </c:pt>
                <c:pt idx="292">
                  <c:v>11923.330658821897</c:v>
                </c:pt>
                <c:pt idx="293">
                  <c:v>35769.991976464189</c:v>
                </c:pt>
                <c:pt idx="294">
                  <c:v>11923.330658822146</c:v>
                </c:pt>
                <c:pt idx="295">
                  <c:v>19077.329054113885</c:v>
                </c:pt>
                <c:pt idx="296">
                  <c:v>14307.996790585476</c:v>
                </c:pt>
                <c:pt idx="297">
                  <c:v>14307.996790585725</c:v>
                </c:pt>
                <c:pt idx="298">
                  <c:v>13115.663724703685</c:v>
                </c:pt>
                <c:pt idx="299">
                  <c:v>10730.99759293948</c:v>
                </c:pt>
                <c:pt idx="300">
                  <c:v>10730.997592939106</c:v>
                </c:pt>
                <c:pt idx="301">
                  <c:v>8346.3314611751521</c:v>
                </c:pt>
                <c:pt idx="302">
                  <c:v>9538.664527056817</c:v>
                </c:pt>
                <c:pt idx="303">
                  <c:v>7153.9983952931125</c:v>
                </c:pt>
                <c:pt idx="304">
                  <c:v>5961.6653294106982</c:v>
                </c:pt>
                <c:pt idx="305">
                  <c:v>-338622.58967200643</c:v>
                </c:pt>
                <c:pt idx="306">
                  <c:v>392277.5779097472</c:v>
                </c:pt>
                <c:pt idx="307">
                  <c:v>8.465564767763259E-5</c:v>
                </c:pt>
                <c:pt idx="308">
                  <c:v>8.3463314611748664E-5</c:v>
                </c:pt>
                <c:pt idx="309">
                  <c:v>1.0730997592939337E-4</c:v>
                </c:pt>
                <c:pt idx="310">
                  <c:v>1.5500329856467859E-4</c:v>
                </c:pt>
                <c:pt idx="311">
                  <c:v>1.6692662922350058E-4</c:v>
                </c:pt>
                <c:pt idx="312">
                  <c:v>2.3846661317642839E-4</c:v>
                </c:pt>
                <c:pt idx="313">
                  <c:v>2.6231327449407289E-4</c:v>
                </c:pt>
                <c:pt idx="314">
                  <c:v>3.5769991976464049E-4</c:v>
                </c:pt>
                <c:pt idx="315">
                  <c:v>4.292399037175725E-4</c:v>
                </c:pt>
                <c:pt idx="316">
                  <c:v>4.7693322635285776E-4</c:v>
                </c:pt>
                <c:pt idx="317">
                  <c:v>8.2270981545868552E-4</c:v>
                </c:pt>
                <c:pt idx="318">
                  <c:v>7.1539983952927729E-4</c:v>
                </c:pt>
                <c:pt idx="319">
                  <c:v>1.073099759293928E-3</c:v>
                </c:pt>
                <c:pt idx="320">
                  <c:v>1.1923330658821368E-3</c:v>
                </c:pt>
                <c:pt idx="321">
                  <c:v>1.6692662922350057E-3</c:v>
                </c:pt>
                <c:pt idx="322">
                  <c:v>1.9077329054114421E-3</c:v>
                </c:pt>
                <c:pt idx="323">
                  <c:v>2.5038994383524845E-3</c:v>
                </c:pt>
                <c:pt idx="324">
                  <c:v>2.8615993581171538E-3</c:v>
                </c:pt>
                <c:pt idx="325">
                  <c:v>3.6962325042346287E-3</c:v>
                </c:pt>
                <c:pt idx="326">
                  <c:v>4.8885655701168106E-3</c:v>
                </c:pt>
                <c:pt idx="327">
                  <c:v>4.6500989569402996E-3</c:v>
                </c:pt>
                <c:pt idx="328">
                  <c:v>7.153998395292926E-3</c:v>
                </c:pt>
                <c:pt idx="329">
                  <c:v>9.5386645270571242E-3</c:v>
                </c:pt>
                <c:pt idx="330">
                  <c:v>8.3463314611750324E-3</c:v>
                </c:pt>
                <c:pt idx="331">
                  <c:v>1.4307996790585732E-2</c:v>
                </c:pt>
                <c:pt idx="332">
                  <c:v>1.4307996790585583E-2</c:v>
                </c:pt>
                <c:pt idx="333">
                  <c:v>1.9077329054114311E-2</c:v>
                </c:pt>
                <c:pt idx="334">
                  <c:v>2.2654328251760975E-2</c:v>
                </c:pt>
                <c:pt idx="335">
                  <c:v>2.8615993581171166E-2</c:v>
                </c:pt>
                <c:pt idx="336">
                  <c:v>3.3385325844700012E-2</c:v>
                </c:pt>
                <c:pt idx="337">
                  <c:v>4.2923990371757224E-2</c:v>
                </c:pt>
                <c:pt idx="338">
                  <c:v>4.5308656503521116E-2</c:v>
                </c:pt>
                <c:pt idx="339">
                  <c:v>7.1539983952928751E-2</c:v>
                </c:pt>
                <c:pt idx="340">
                  <c:v>5.9616653294108243E-2</c:v>
                </c:pt>
                <c:pt idx="341">
                  <c:v>0.10730997592939122</c:v>
                </c:pt>
                <c:pt idx="342">
                  <c:v>9.5386645270572626E-2</c:v>
                </c:pt>
                <c:pt idx="343">
                  <c:v>0.14307996790585606</c:v>
                </c:pt>
                <c:pt idx="344">
                  <c:v>0.14307996790585845</c:v>
                </c:pt>
                <c:pt idx="345">
                  <c:v>0.20269662119996432</c:v>
                </c:pt>
                <c:pt idx="346">
                  <c:v>0.22654328251760675</c:v>
                </c:pt>
                <c:pt idx="347">
                  <c:v>0.28615993581171406</c:v>
                </c:pt>
                <c:pt idx="348">
                  <c:v>0.33385325844700181</c:v>
                </c:pt>
                <c:pt idx="349">
                  <c:v>0.41731657305874625</c:v>
                </c:pt>
                <c:pt idx="350">
                  <c:v>0.50077988767050508</c:v>
                </c:pt>
                <c:pt idx="351">
                  <c:v>0.47693322635286217</c:v>
                </c:pt>
                <c:pt idx="352">
                  <c:v>0.71539983952927222</c:v>
                </c:pt>
                <c:pt idx="353">
                  <c:v>0.95386645270572434</c:v>
                </c:pt>
                <c:pt idx="354">
                  <c:v>0.83463314611748873</c:v>
                </c:pt>
                <c:pt idx="355">
                  <c:v>1.3115663724703737</c:v>
                </c:pt>
                <c:pt idx="356">
                  <c:v>1.3115663724703319</c:v>
                </c:pt>
                <c:pt idx="357">
                  <c:v>1.788499598823251</c:v>
                </c:pt>
                <c:pt idx="358">
                  <c:v>1.9077329054114105</c:v>
                </c:pt>
                <c:pt idx="359">
                  <c:v>-84.655647677632174</c:v>
                </c:pt>
                <c:pt idx="360">
                  <c:v>5.5936612967310434E-4</c:v>
                </c:pt>
              </c:numCache>
            </c:numRef>
          </c:yVal>
          <c:smooth val="1"/>
          <c:extLst>
            <c:ext xmlns:c16="http://schemas.microsoft.com/office/drawing/2014/chart" uri="{C3380CC4-5D6E-409C-BE32-E72D297353CC}">
              <c16:uniqueId val="{00000000-E61F-486B-A8F2-8FEF69264D1E}"/>
            </c:ext>
          </c:extLst>
        </c:ser>
        <c:ser>
          <c:idx val="0"/>
          <c:order val="1"/>
          <c:tx>
            <c:v>4000rpm</c:v>
          </c:tx>
          <c:spPr>
            <a:ln w="12700">
              <a:solidFill>
                <a:srgbClr val="F20884"/>
              </a:solidFill>
              <a:prstDash val="solid"/>
            </a:ln>
          </c:spPr>
          <c:marker>
            <c:symbol val="square"/>
            <c:size val="5"/>
            <c:spPr>
              <a:solidFill>
                <a:srgbClr val="F20884"/>
              </a:solidFill>
              <a:ln>
                <a:solidFill>
                  <a:srgbClr val="F20884"/>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(Exh)'!$M$3:$M$363</c:f>
              <c:numCache>
                <c:formatCode>0.00E+00</c:formatCode>
                <c:ptCount val="361"/>
                <c:pt idx="0">
                  <c:v>13.354130337879942</c:v>
                </c:pt>
                <c:pt idx="1">
                  <c:v>17.169596148702748</c:v>
                </c:pt>
                <c:pt idx="2">
                  <c:v>14.307996790586008</c:v>
                </c:pt>
                <c:pt idx="3">
                  <c:v>28.615993581171409</c:v>
                </c:pt>
                <c:pt idx="4">
                  <c:v>19.077329054113907</c:v>
                </c:pt>
                <c:pt idx="5">
                  <c:v>38.154658108228908</c:v>
                </c:pt>
                <c:pt idx="6">
                  <c:v>33.385325844699793</c:v>
                </c:pt>
                <c:pt idx="7">
                  <c:v>38.154658108229519</c:v>
                </c:pt>
                <c:pt idx="8">
                  <c:v>57.231987162341838</c:v>
                </c:pt>
                <c:pt idx="9">
                  <c:v>57.23198716234355</c:v>
                </c:pt>
                <c:pt idx="10">
                  <c:v>66.770651689399344</c:v>
                </c:pt>
                <c:pt idx="11">
                  <c:v>81.078648479985475</c:v>
                </c:pt>
                <c:pt idx="12">
                  <c:v>100.15597753410047</c:v>
                </c:pt>
                <c:pt idx="13">
                  <c:v>119.2333065882145</c:v>
                </c:pt>
                <c:pt idx="14">
                  <c:v>104.92530979762789</c:v>
                </c:pt>
                <c:pt idx="15">
                  <c:v>143.07996790586131</c:v>
                </c:pt>
                <c:pt idx="16">
                  <c:v>238.46661317642415</c:v>
                </c:pt>
                <c:pt idx="17">
                  <c:v>143.07996790585742</c:v>
                </c:pt>
                <c:pt idx="18">
                  <c:v>286.15993581171386</c:v>
                </c:pt>
                <c:pt idx="19">
                  <c:v>238.46661317642707</c:v>
                </c:pt>
                <c:pt idx="20">
                  <c:v>333.85325844700259</c:v>
                </c:pt>
                <c:pt idx="21">
                  <c:v>381.54658108229034</c:v>
                </c:pt>
                <c:pt idx="22">
                  <c:v>429.2399037175644</c:v>
                </c:pt>
                <c:pt idx="23">
                  <c:v>476.93322635286586</c:v>
                </c:pt>
                <c:pt idx="24">
                  <c:v>620.01319425870372</c:v>
                </c:pt>
                <c:pt idx="25">
                  <c:v>667.70651689400904</c:v>
                </c:pt>
                <c:pt idx="26">
                  <c:v>715.39983952927923</c:v>
                </c:pt>
                <c:pt idx="27">
                  <c:v>953.86645270572001</c:v>
                </c:pt>
                <c:pt idx="28">
                  <c:v>1144.6397432468514</c:v>
                </c:pt>
                <c:pt idx="29">
                  <c:v>953.8664527057083</c:v>
                </c:pt>
                <c:pt idx="30">
                  <c:v>1430.7996790585819</c:v>
                </c:pt>
                <c:pt idx="31">
                  <c:v>1430.7996790585896</c:v>
                </c:pt>
                <c:pt idx="32">
                  <c:v>1907.7329054114321</c:v>
                </c:pt>
                <c:pt idx="33">
                  <c:v>1907.7329054113384</c:v>
                </c:pt>
                <c:pt idx="34">
                  <c:v>2384.6661317643916</c:v>
                </c:pt>
                <c:pt idx="35">
                  <c:v>2384.6661317642511</c:v>
                </c:pt>
                <c:pt idx="36">
                  <c:v>3338.5325844699828</c:v>
                </c:pt>
                <c:pt idx="37">
                  <c:v>3338.5325844700919</c:v>
                </c:pt>
                <c:pt idx="38">
                  <c:v>3815.4658108227704</c:v>
                </c:pt>
                <c:pt idx="39">
                  <c:v>4292.399037175699</c:v>
                </c:pt>
                <c:pt idx="40">
                  <c:v>4769.3322635285649</c:v>
                </c:pt>
                <c:pt idx="41">
                  <c:v>6200.1319425871934</c:v>
                </c:pt>
                <c:pt idx="42">
                  <c:v>6200.1319425871307</c:v>
                </c:pt>
                <c:pt idx="43">
                  <c:v>7153.9983952928624</c:v>
                </c:pt>
                <c:pt idx="44">
                  <c:v>9061.7313007043267</c:v>
                </c:pt>
                <c:pt idx="45">
                  <c:v>8107.8648479985322</c:v>
                </c:pt>
                <c:pt idx="46">
                  <c:v>9538.6645270571917</c:v>
                </c:pt>
                <c:pt idx="47">
                  <c:v>14307.996790585725</c:v>
                </c:pt>
                <c:pt idx="48">
                  <c:v>9538.6645270570662</c:v>
                </c:pt>
                <c:pt idx="49">
                  <c:v>19077.329054114383</c:v>
                </c:pt>
                <c:pt idx="50">
                  <c:v>14307.99679058585</c:v>
                </c:pt>
                <c:pt idx="51">
                  <c:v>19077.329054113758</c:v>
                </c:pt>
                <c:pt idx="52">
                  <c:v>19077.329054114634</c:v>
                </c:pt>
                <c:pt idx="53">
                  <c:v>28615.993581171202</c:v>
                </c:pt>
                <c:pt idx="54">
                  <c:v>19077.329054114634</c:v>
                </c:pt>
                <c:pt idx="55">
                  <c:v>33385.325844699859</c:v>
                </c:pt>
                <c:pt idx="56">
                  <c:v>33385.325844700361</c:v>
                </c:pt>
                <c:pt idx="57">
                  <c:v>33385.325844699611</c:v>
                </c:pt>
                <c:pt idx="58">
                  <c:v>38154.658108228767</c:v>
                </c:pt>
                <c:pt idx="59">
                  <c:v>47693.322635285585</c:v>
                </c:pt>
                <c:pt idx="60">
                  <c:v>47693.322635285585</c:v>
                </c:pt>
                <c:pt idx="61">
                  <c:v>57231.987162342899</c:v>
                </c:pt>
                <c:pt idx="62">
                  <c:v>71539.983952929382</c:v>
                </c:pt>
                <c:pt idx="63">
                  <c:v>28615.993581172948</c:v>
                </c:pt>
                <c:pt idx="64">
                  <c:v>95386.645270569177</c:v>
                </c:pt>
                <c:pt idx="65">
                  <c:v>95386.645270570167</c:v>
                </c:pt>
                <c:pt idx="66">
                  <c:v>95386.645270570167</c:v>
                </c:pt>
                <c:pt idx="67">
                  <c:v>47693.322635292578</c:v>
                </c:pt>
                <c:pt idx="68">
                  <c:v>143079.96790585175</c:v>
                </c:pt>
                <c:pt idx="69">
                  <c:v>143079.96790585676</c:v>
                </c:pt>
                <c:pt idx="70">
                  <c:v>95386.645270571171</c:v>
                </c:pt>
                <c:pt idx="71">
                  <c:v>143079.96790586275</c:v>
                </c:pt>
                <c:pt idx="72">
                  <c:v>143079.96790585676</c:v>
                </c:pt>
                <c:pt idx="73">
                  <c:v>190773.29054113236</c:v>
                </c:pt>
                <c:pt idx="74">
                  <c:v>190773.29054115634</c:v>
                </c:pt>
                <c:pt idx="75">
                  <c:v>190773.29054113434</c:v>
                </c:pt>
                <c:pt idx="76">
                  <c:v>203984.34091111994</c:v>
                </c:pt>
                <c:pt idx="77">
                  <c:v>247623.73112239855</c:v>
                </c:pt>
                <c:pt idx="78">
                  <c:v>256685.46242311673</c:v>
                </c:pt>
                <c:pt idx="79">
                  <c:v>278052.07096371154</c:v>
                </c:pt>
                <c:pt idx="80">
                  <c:v>300754.09253811225</c:v>
                </c:pt>
                <c:pt idx="81">
                  <c:v>324982.30043683975</c:v>
                </c:pt>
                <c:pt idx="82">
                  <c:v>350641.3080146116</c:v>
                </c:pt>
                <c:pt idx="83">
                  <c:v>378112.66185254941</c:v>
                </c:pt>
                <c:pt idx="84">
                  <c:v>406299.41552999947</c:v>
                </c:pt>
                <c:pt idx="85">
                  <c:v>437347.76856557821</c:v>
                </c:pt>
                <c:pt idx="86">
                  <c:v>469302.294731186</c:v>
                </c:pt>
                <c:pt idx="87">
                  <c:v>502687.62057594606</c:v>
                </c:pt>
                <c:pt idx="88">
                  <c:v>538457.61255234678</c:v>
                </c:pt>
                <c:pt idx="89">
                  <c:v>575658.40420793975</c:v>
                </c:pt>
                <c:pt idx="90">
                  <c:v>614289.99554243719</c:v>
                </c:pt>
                <c:pt idx="91">
                  <c:v>655306.25300881523</c:v>
                </c:pt>
                <c:pt idx="92">
                  <c:v>697276.37692792935</c:v>
                </c:pt>
                <c:pt idx="93">
                  <c:v>741154.23375230806</c:v>
                </c:pt>
                <c:pt idx="94">
                  <c:v>787416.75670855923</c:v>
                </c:pt>
                <c:pt idx="95">
                  <c:v>834156.21289119462</c:v>
                </c:pt>
                <c:pt idx="96">
                  <c:v>883280.33520546253</c:v>
                </c:pt>
                <c:pt idx="97">
                  <c:v>933835.25719888287</c:v>
                </c:pt>
                <c:pt idx="98">
                  <c:v>984867.11241865519</c:v>
                </c:pt>
                <c:pt idx="99">
                  <c:v>1038760.5669965403</c:v>
                </c:pt>
                <c:pt idx="100">
                  <c:v>1092177.0883480094</c:v>
                </c:pt>
                <c:pt idx="101">
                  <c:v>1147978.2758313669</c:v>
                </c:pt>
                <c:pt idx="102">
                  <c:v>1204733.3297672367</c:v>
                </c:pt>
                <c:pt idx="103">
                  <c:v>1261011.4504770422</c:v>
                </c:pt>
                <c:pt idx="104">
                  <c:v>1318720.3708656162</c:v>
                </c:pt>
                <c:pt idx="105">
                  <c:v>1377383.1577070865</c:v>
                </c:pt>
                <c:pt idx="106">
                  <c:v>1434615.1448693406</c:v>
                </c:pt>
                <c:pt idx="107">
                  <c:v>1493754.8649371949</c:v>
                </c:pt>
                <c:pt idx="108">
                  <c:v>1550986.8520995127</c:v>
                </c:pt>
                <c:pt idx="109">
                  <c:v>1608218.8392617668</c:v>
                </c:pt>
                <c:pt idx="110">
                  <c:v>1664973.8931978603</c:v>
                </c:pt>
                <c:pt idx="111">
                  <c:v>1718867.3477757135</c:v>
                </c:pt>
                <c:pt idx="112">
                  <c:v>1778484.0010697921</c:v>
                </c:pt>
                <c:pt idx="113">
                  <c:v>1821884.9246678986</c:v>
                </c:pt>
                <c:pt idx="114">
                  <c:v>1874347.5795666312</c:v>
                </c:pt>
                <c:pt idx="115">
                  <c:v>1926810.2344656838</c:v>
                </c:pt>
                <c:pt idx="116">
                  <c:v>1969734.2248373104</c:v>
                </c:pt>
                <c:pt idx="117">
                  <c:v>2003119.5506820865</c:v>
                </c:pt>
                <c:pt idx="118">
                  <c:v>2050812.8733167865</c:v>
                </c:pt>
                <c:pt idx="119">
                  <c:v>2084198.1991627137</c:v>
                </c:pt>
                <c:pt idx="120">
                  <c:v>2103275.5282153916</c:v>
                </c:pt>
                <c:pt idx="121">
                  <c:v>2141430.1863247119</c:v>
                </c:pt>
                <c:pt idx="122">
                  <c:v>2146199.5185879772</c:v>
                </c:pt>
                <c:pt idx="123">
                  <c:v>2174815.5121687204</c:v>
                </c:pt>
                <c:pt idx="124">
                  <c:v>2170046.1799055832</c:v>
                </c:pt>
                <c:pt idx="125">
                  <c:v>2179584.8444326255</c:v>
                </c:pt>
                <c:pt idx="126">
                  <c:v>2170046.1799058388</c:v>
                </c:pt>
                <c:pt idx="127">
                  <c:v>2160507.5153777734</c:v>
                </c:pt>
                <c:pt idx="128">
                  <c:v>2141430.1863250956</c:v>
                </c:pt>
                <c:pt idx="129">
                  <c:v>2108044.8604789125</c:v>
                </c:pt>
                <c:pt idx="130">
                  <c:v>2079428.8668993204</c:v>
                </c:pt>
                <c:pt idx="131">
                  <c:v>2031735.5442620623</c:v>
                </c:pt>
                <c:pt idx="132">
                  <c:v>1979272.8893646086</c:v>
                </c:pt>
                <c:pt idx="133">
                  <c:v>1917271.5699388334</c:v>
                </c:pt>
                <c:pt idx="134">
                  <c:v>1855270.2505128025</c:v>
                </c:pt>
                <c:pt idx="135">
                  <c:v>1764652.9375053889</c:v>
                </c:pt>
                <c:pt idx="136">
                  <c:v>1683574.2890257847</c:v>
                </c:pt>
                <c:pt idx="137">
                  <c:v>1583418.3114908172</c:v>
                </c:pt>
                <c:pt idx="138">
                  <c:v>1483262.33395764</c:v>
                </c:pt>
                <c:pt idx="139">
                  <c:v>1359259.6951063457</c:v>
                </c:pt>
                <c:pt idx="140">
                  <c:v>1240026.3885162701</c:v>
                </c:pt>
                <c:pt idx="141">
                  <c:v>1101715.7528759469</c:v>
                </c:pt>
                <c:pt idx="142">
                  <c:v>968174.44949607539</c:v>
                </c:pt>
                <c:pt idx="143">
                  <c:v>810786.48480013269</c:v>
                </c:pt>
                <c:pt idx="144">
                  <c:v>653398.52010316693</c:v>
                </c:pt>
                <c:pt idx="145">
                  <c:v>486471.89087967033</c:v>
                </c:pt>
                <c:pt idx="146">
                  <c:v>314775.92939342005</c:v>
                </c:pt>
                <c:pt idx="147">
                  <c:v>128771.97111430405</c:v>
                </c:pt>
                <c:pt idx="148">
                  <c:v>-47693.322634188458</c:v>
                </c:pt>
                <c:pt idx="149">
                  <c:v>-252774.60996738909</c:v>
                </c:pt>
                <c:pt idx="150">
                  <c:v>-438778.56824548187</c:v>
                </c:pt>
                <c:pt idx="151">
                  <c:v>-653398.52010265528</c:v>
                </c:pt>
                <c:pt idx="152">
                  <c:v>-848941.14290830202</c:v>
                </c:pt>
                <c:pt idx="153">
                  <c:v>-1068330.4270292525</c:v>
                </c:pt>
                <c:pt idx="154">
                  <c:v>-1273411.7143629647</c:v>
                </c:pt>
                <c:pt idx="155">
                  <c:v>-1492800.9984849382</c:v>
                </c:pt>
                <c:pt idx="156">
                  <c:v>-1697882.285815581</c:v>
                </c:pt>
                <c:pt idx="157">
                  <c:v>-1922040.9022023545</c:v>
                </c:pt>
                <c:pt idx="158">
                  <c:v>-2131891.5217972859</c:v>
                </c:pt>
                <c:pt idx="159">
                  <c:v>-2341742.1413927288</c:v>
                </c:pt>
                <c:pt idx="160">
                  <c:v>-2546823.4287233711</c:v>
                </c:pt>
                <c:pt idx="161">
                  <c:v>-2756674.0483193258</c:v>
                </c:pt>
                <c:pt idx="162">
                  <c:v>-2956986.0033897725</c:v>
                </c:pt>
                <c:pt idx="163">
                  <c:v>-3147759.2939265263</c:v>
                </c:pt>
                <c:pt idx="164">
                  <c:v>-3333763.252207689</c:v>
                </c:pt>
                <c:pt idx="165">
                  <c:v>-3519767.2104842467</c:v>
                </c:pt>
                <c:pt idx="166">
                  <c:v>-3691463.1719704969</c:v>
                </c:pt>
                <c:pt idx="167">
                  <c:v>-3853620.46893124</c:v>
                </c:pt>
                <c:pt idx="168">
                  <c:v>-4001469.7691001403</c:v>
                </c:pt>
                <c:pt idx="169">
                  <c:v>-4154088.4015348637</c:v>
                </c:pt>
                <c:pt idx="170">
                  <c:v>-4282860.3726471215</c:v>
                </c:pt>
                <c:pt idx="171">
                  <c:v>-4402093.679236941</c:v>
                </c:pt>
                <c:pt idx="172">
                  <c:v>-4507018.9890349181</c:v>
                </c:pt>
                <c:pt idx="173">
                  <c:v>-4607174.9665691182</c:v>
                </c:pt>
                <c:pt idx="174">
                  <c:v>-4702561.6118385186</c:v>
                </c:pt>
                <c:pt idx="175">
                  <c:v>-4721638.9408926032</c:v>
                </c:pt>
                <c:pt idx="176">
                  <c:v>-4817025.5861650733</c:v>
                </c:pt>
                <c:pt idx="177">
                  <c:v>-4864718.9087987496</c:v>
                </c:pt>
                <c:pt idx="178">
                  <c:v>-4817025.5861640498</c:v>
                </c:pt>
                <c:pt idx="179">
                  <c:v>-4912412.2314344728</c:v>
                </c:pt>
                <c:pt idx="180">
                  <c:v>-4912412.2314334502</c:v>
                </c:pt>
                <c:pt idx="181">
                  <c:v>-4769332.26352935</c:v>
                </c:pt>
                <c:pt idx="182">
                  <c:v>-4864718.9087997731</c:v>
                </c:pt>
                <c:pt idx="183">
                  <c:v>-4783640.2603186341</c:v>
                </c:pt>
                <c:pt idx="184">
                  <c:v>-4688253.6150482111</c:v>
                </c:pt>
                <c:pt idx="185">
                  <c:v>-4626252.2956232037</c:v>
                </c:pt>
                <c:pt idx="186">
                  <c:v>-4530865.6503517572</c:v>
                </c:pt>
                <c:pt idx="187">
                  <c:v>-4435479.0050813332</c:v>
                </c:pt>
                <c:pt idx="188">
                  <c:v>-4311476.366230295</c:v>
                </c:pt>
                <c:pt idx="189">
                  <c:v>-4187473.7273792559</c:v>
                </c:pt>
                <c:pt idx="190">
                  <c:v>-4044393.7594710635</c:v>
                </c:pt>
                <c:pt idx="191">
                  <c:v>-3891775.127039921</c:v>
                </c:pt>
                <c:pt idx="192">
                  <c:v>-3734387.1623424436</c:v>
                </c:pt>
                <c:pt idx="193">
                  <c:v>-3562691.200856193</c:v>
                </c:pt>
                <c:pt idx="194">
                  <c:v>-3381456.5748413657</c:v>
                </c:pt>
                <c:pt idx="195">
                  <c:v>-3200221.9488280728</c:v>
                </c:pt>
                <c:pt idx="196">
                  <c:v>-3004679.3260229379</c:v>
                </c:pt>
                <c:pt idx="197">
                  <c:v>-2804367.3709545373</c:v>
                </c:pt>
                <c:pt idx="198">
                  <c:v>-2604055.4158871602</c:v>
                </c:pt>
                <c:pt idx="199">
                  <c:v>-2398974.1285554944</c:v>
                </c:pt>
                <c:pt idx="200">
                  <c:v>-2179584.8444304513</c:v>
                </c:pt>
                <c:pt idx="201">
                  <c:v>-1979272.8893656316</c:v>
                </c:pt>
                <c:pt idx="202">
                  <c:v>-1755114.2729783463</c:v>
                </c:pt>
                <c:pt idx="203">
                  <c:v>-1545263.6533839267</c:v>
                </c:pt>
                <c:pt idx="204">
                  <c:v>-1330643.7015231722</c:v>
                </c:pt>
                <c:pt idx="205">
                  <c:v>-1116023.7496654873</c:v>
                </c:pt>
                <c:pt idx="206">
                  <c:v>-910942.46233586769</c:v>
                </c:pt>
                <c:pt idx="207">
                  <c:v>-696322.51047357835</c:v>
                </c:pt>
                <c:pt idx="208">
                  <c:v>-500779.88767100126</c:v>
                </c:pt>
                <c:pt idx="209">
                  <c:v>-295698.60033933539</c:v>
                </c:pt>
                <c:pt idx="210">
                  <c:v>-104925.30979746561</c:v>
                </c:pt>
                <c:pt idx="211">
                  <c:v>90617.313008692698</c:v>
                </c:pt>
                <c:pt idx="212">
                  <c:v>262313.27449238504</c:v>
                </c:pt>
                <c:pt idx="213">
                  <c:v>443547.90050823567</c:v>
                </c:pt>
                <c:pt idx="214">
                  <c:v>615243.86199602077</c:v>
                </c:pt>
                <c:pt idx="215">
                  <c:v>772631.82669094019</c:v>
                </c:pt>
                <c:pt idx="216">
                  <c:v>925250.45912464068</c:v>
                </c:pt>
                <c:pt idx="217">
                  <c:v>1068330.4270307871</c:v>
                </c:pt>
                <c:pt idx="218">
                  <c:v>1201871.7304093798</c:v>
                </c:pt>
                <c:pt idx="219">
                  <c:v>1335413.0337874608</c:v>
                </c:pt>
                <c:pt idx="220">
                  <c:v>1449877.008112736</c:v>
                </c:pt>
                <c:pt idx="221">
                  <c:v>1559571.6501739786</c:v>
                </c:pt>
                <c:pt idx="222">
                  <c:v>1654958.2954454252</c:v>
                </c:pt>
                <c:pt idx="223">
                  <c:v>1750344.9407138021</c:v>
                </c:pt>
                <c:pt idx="224">
                  <c:v>1826654.2569316756</c:v>
                </c:pt>
                <c:pt idx="225">
                  <c:v>1907732.9054112795</c:v>
                </c:pt>
                <c:pt idx="226">
                  <c:v>1960195.5603107796</c:v>
                </c:pt>
                <c:pt idx="227">
                  <c:v>2022196.8797360433</c:v>
                </c:pt>
                <c:pt idx="228">
                  <c:v>2065120.870107478</c:v>
                </c:pt>
                <c:pt idx="229">
                  <c:v>2108044.860479936</c:v>
                </c:pt>
                <c:pt idx="230">
                  <c:v>2127122.1895332532</c:v>
                </c:pt>
                <c:pt idx="231">
                  <c:v>2155738.1831148914</c:v>
                </c:pt>
                <c:pt idx="232">
                  <c:v>2170046.1799062225</c:v>
                </c:pt>
                <c:pt idx="233">
                  <c:v>2179584.844432753</c:v>
                </c:pt>
                <c:pt idx="234">
                  <c:v>2170046.1799048157</c:v>
                </c:pt>
                <c:pt idx="235">
                  <c:v>2174815.5121693602</c:v>
                </c:pt>
                <c:pt idx="236">
                  <c:v>2155738.1831154032</c:v>
                </c:pt>
                <c:pt idx="237">
                  <c:v>2141430.1863240725</c:v>
                </c:pt>
                <c:pt idx="238">
                  <c:v>2117583.5250060828</c:v>
                </c:pt>
                <c:pt idx="239">
                  <c:v>2088967.531425979</c:v>
                </c:pt>
                <c:pt idx="240">
                  <c:v>2055582.2055806913</c:v>
                </c:pt>
                <c:pt idx="241">
                  <c:v>2017427.5474727778</c:v>
                </c:pt>
                <c:pt idx="242">
                  <c:v>1979272.889364097</c:v>
                </c:pt>
                <c:pt idx="243">
                  <c:v>1936348.898993046</c:v>
                </c:pt>
                <c:pt idx="244">
                  <c:v>1888655.5763570669</c:v>
                </c:pt>
                <c:pt idx="245">
                  <c:v>1836192.921458526</c:v>
                </c:pt>
                <c:pt idx="246">
                  <c:v>1789930.3985022428</c:v>
                </c:pt>
                <c:pt idx="247">
                  <c:v>1733652.2777926931</c:v>
                </c:pt>
                <c:pt idx="248">
                  <c:v>1679758.8232147121</c:v>
                </c:pt>
                <c:pt idx="249">
                  <c:v>1622526.836052458</c:v>
                </c:pt>
                <c:pt idx="250">
                  <c:v>1565771.7821164283</c:v>
                </c:pt>
                <c:pt idx="251">
                  <c:v>1508062.8617276943</c:v>
                </c:pt>
                <c:pt idx="252">
                  <c:v>1450353.9413390881</c:v>
                </c:pt>
                <c:pt idx="253">
                  <c:v>1392168.0877239383</c:v>
                </c:pt>
                <c:pt idx="254">
                  <c:v>1333505.3008824999</c:v>
                </c:pt>
                <c:pt idx="255">
                  <c:v>1275796.3804939578</c:v>
                </c:pt>
                <c:pt idx="256">
                  <c:v>1219041.3265578961</c:v>
                </c:pt>
                <c:pt idx="257">
                  <c:v>1162286.2726219622</c:v>
                </c:pt>
                <c:pt idx="258">
                  <c:v>1106485.0851385728</c:v>
                </c:pt>
                <c:pt idx="259">
                  <c:v>1052591.6305607518</c:v>
                </c:pt>
                <c:pt idx="260">
                  <c:v>998698.17598289857</c:v>
                </c:pt>
                <c:pt idx="261">
                  <c:v>946712.45431035804</c:v>
                </c:pt>
                <c:pt idx="262">
                  <c:v>895680.59909071354</c:v>
                </c:pt>
                <c:pt idx="263">
                  <c:v>847033.41000276571</c:v>
                </c:pt>
                <c:pt idx="264">
                  <c:v>799340.0873672982</c:v>
                </c:pt>
                <c:pt idx="265">
                  <c:v>752600.63118488679</c:v>
                </c:pt>
                <c:pt idx="266">
                  <c:v>831294.61353300198</c:v>
                </c:pt>
                <c:pt idx="267">
                  <c:v>201265.82152083295</c:v>
                </c:pt>
                <c:pt idx="268">
                  <c:v>953866.45270581555</c:v>
                </c:pt>
                <c:pt idx="269">
                  <c:v>953866.45270568773</c:v>
                </c:pt>
                <c:pt idx="270">
                  <c:v>0</c:v>
                </c:pt>
                <c:pt idx="271">
                  <c:v>953866.45270570368</c:v>
                </c:pt>
                <c:pt idx="272">
                  <c:v>-2.3980817331903381E-8</c:v>
                </c:pt>
                <c:pt idx="273">
                  <c:v>953866.45270572766</c:v>
                </c:pt>
                <c:pt idx="274">
                  <c:v>-95386.64527055918</c:v>
                </c:pt>
                <c:pt idx="275">
                  <c:v>620013.19425871863</c:v>
                </c:pt>
                <c:pt idx="276">
                  <c:v>333853.25844699307</c:v>
                </c:pt>
                <c:pt idx="277">
                  <c:v>333853.25844699307</c:v>
                </c:pt>
                <c:pt idx="278">
                  <c:v>333853.25844700908</c:v>
                </c:pt>
                <c:pt idx="279">
                  <c:v>286159.93581171351</c:v>
                </c:pt>
                <c:pt idx="280">
                  <c:v>238466.61317642592</c:v>
                </c:pt>
                <c:pt idx="281">
                  <c:v>238466.61317643392</c:v>
                </c:pt>
                <c:pt idx="282">
                  <c:v>238466.61317642592</c:v>
                </c:pt>
                <c:pt idx="283">
                  <c:v>190773.29054113835</c:v>
                </c:pt>
                <c:pt idx="284">
                  <c:v>238466.61317643791</c:v>
                </c:pt>
                <c:pt idx="285">
                  <c:v>95386.64527055918</c:v>
                </c:pt>
                <c:pt idx="286">
                  <c:v>190773.29054115232</c:v>
                </c:pt>
                <c:pt idx="287">
                  <c:v>190773.29054114234</c:v>
                </c:pt>
                <c:pt idx="288">
                  <c:v>95386.645270565175</c:v>
                </c:pt>
                <c:pt idx="289">
                  <c:v>95386.645270581153</c:v>
                </c:pt>
                <c:pt idx="290">
                  <c:v>143079.96790585076</c:v>
                </c:pt>
                <c:pt idx="291">
                  <c:v>95386.645270571171</c:v>
                </c:pt>
                <c:pt idx="292">
                  <c:v>47693.322635287586</c:v>
                </c:pt>
                <c:pt idx="293">
                  <c:v>143079.96790585676</c:v>
                </c:pt>
                <c:pt idx="294">
                  <c:v>47693.322635288583</c:v>
                </c:pt>
                <c:pt idx="295">
                  <c:v>76309.31621645554</c:v>
                </c:pt>
                <c:pt idx="296">
                  <c:v>57231.987162341902</c:v>
                </c:pt>
                <c:pt idx="297">
                  <c:v>57231.987162342899</c:v>
                </c:pt>
                <c:pt idx="298">
                  <c:v>52462.654898814741</c:v>
                </c:pt>
                <c:pt idx="299">
                  <c:v>42923.990371757922</c:v>
                </c:pt>
                <c:pt idx="300">
                  <c:v>42923.990371756423</c:v>
                </c:pt>
                <c:pt idx="301">
                  <c:v>33385.325844700608</c:v>
                </c:pt>
                <c:pt idx="302">
                  <c:v>38154.658108227268</c:v>
                </c:pt>
                <c:pt idx="303">
                  <c:v>28615.99358117245</c:v>
                </c:pt>
                <c:pt idx="304">
                  <c:v>23846.661317642793</c:v>
                </c:pt>
                <c:pt idx="305">
                  <c:v>-1354490.3586880257</c:v>
                </c:pt>
                <c:pt idx="306">
                  <c:v>1569110.3116389888</c:v>
                </c:pt>
                <c:pt idx="307">
                  <c:v>3.3862259071053036E-4</c:v>
                </c:pt>
                <c:pt idx="308">
                  <c:v>3.3385325844699466E-4</c:v>
                </c:pt>
                <c:pt idx="309">
                  <c:v>4.2923990371757347E-4</c:v>
                </c:pt>
                <c:pt idx="310">
                  <c:v>6.2001319425871435E-4</c:v>
                </c:pt>
                <c:pt idx="311">
                  <c:v>6.6770651689400233E-4</c:v>
                </c:pt>
                <c:pt idx="312">
                  <c:v>9.5386645270571356E-4</c:v>
                </c:pt>
                <c:pt idx="313">
                  <c:v>1.0492530979762916E-3</c:v>
                </c:pt>
                <c:pt idx="314">
                  <c:v>1.4307996790585619E-3</c:v>
                </c:pt>
                <c:pt idx="315">
                  <c:v>1.71695961487029E-3</c:v>
                </c:pt>
                <c:pt idx="316">
                  <c:v>1.907732905411431E-3</c:v>
                </c:pt>
                <c:pt idx="317">
                  <c:v>3.2908392618347421E-3</c:v>
                </c:pt>
                <c:pt idx="318">
                  <c:v>2.8615993581171091E-3</c:v>
                </c:pt>
                <c:pt idx="319">
                  <c:v>4.2923990371757119E-3</c:v>
                </c:pt>
                <c:pt idx="320">
                  <c:v>4.7693322635285473E-3</c:v>
                </c:pt>
                <c:pt idx="321">
                  <c:v>6.6770651689400228E-3</c:v>
                </c:pt>
                <c:pt idx="322">
                  <c:v>7.6309316216457684E-3</c:v>
                </c:pt>
                <c:pt idx="323">
                  <c:v>1.0015597753409938E-2</c:v>
                </c:pt>
                <c:pt idx="324">
                  <c:v>1.1446397432468615E-2</c:v>
                </c:pt>
                <c:pt idx="325">
                  <c:v>1.4784930016938515E-2</c:v>
                </c:pt>
                <c:pt idx="326">
                  <c:v>1.9554262280467243E-2</c:v>
                </c:pt>
                <c:pt idx="327">
                  <c:v>1.8600395827761199E-2</c:v>
                </c:pt>
                <c:pt idx="328">
                  <c:v>2.8615993581171704E-2</c:v>
                </c:pt>
                <c:pt idx="329">
                  <c:v>3.8154658108228497E-2</c:v>
                </c:pt>
                <c:pt idx="330">
                  <c:v>3.338532584470013E-2</c:v>
                </c:pt>
                <c:pt idx="331">
                  <c:v>5.7231987162342929E-2</c:v>
                </c:pt>
                <c:pt idx="332">
                  <c:v>5.7231987162342332E-2</c:v>
                </c:pt>
                <c:pt idx="333">
                  <c:v>7.6309316216457243E-2</c:v>
                </c:pt>
                <c:pt idx="334">
                  <c:v>9.0617313007043898E-2</c:v>
                </c:pt>
                <c:pt idx="335">
                  <c:v>0.11446397432468466</c:v>
                </c:pt>
                <c:pt idx="336">
                  <c:v>0.13354130337880005</c:v>
                </c:pt>
                <c:pt idx="337">
                  <c:v>0.1716959614870289</c:v>
                </c:pt>
                <c:pt idx="338">
                  <c:v>0.18123462601408447</c:v>
                </c:pt>
                <c:pt idx="339">
                  <c:v>0.286159935811715</c:v>
                </c:pt>
                <c:pt idx="340">
                  <c:v>0.23846661317643297</c:v>
                </c:pt>
                <c:pt idx="341">
                  <c:v>0.42923990371756487</c:v>
                </c:pt>
                <c:pt idx="342">
                  <c:v>0.3815465810822905</c:v>
                </c:pt>
                <c:pt idx="343">
                  <c:v>0.57231987162342424</c:v>
                </c:pt>
                <c:pt idx="344">
                  <c:v>0.57231987162343378</c:v>
                </c:pt>
                <c:pt idx="345">
                  <c:v>0.81078648479985727</c:v>
                </c:pt>
                <c:pt idx="346">
                  <c:v>0.90617313007042699</c:v>
                </c:pt>
                <c:pt idx="347">
                  <c:v>1.1446397432468562</c:v>
                </c:pt>
                <c:pt idx="348">
                  <c:v>1.3354130337880072</c:v>
                </c:pt>
                <c:pt idx="349">
                  <c:v>1.669266292234985</c:v>
                </c:pt>
                <c:pt idx="350">
                  <c:v>2.0031195506820203</c:v>
                </c:pt>
                <c:pt idx="351">
                  <c:v>1.9077329054114487</c:v>
                </c:pt>
                <c:pt idx="352">
                  <c:v>2.8615993581170889</c:v>
                </c:pt>
                <c:pt idx="353">
                  <c:v>3.8154658108228974</c:v>
                </c:pt>
                <c:pt idx="354">
                  <c:v>3.3385325844699549</c:v>
                </c:pt>
                <c:pt idx="355">
                  <c:v>5.2462654898814947</c:v>
                </c:pt>
                <c:pt idx="356">
                  <c:v>5.2462654898813277</c:v>
                </c:pt>
                <c:pt idx="357">
                  <c:v>7.1539983952930042</c:v>
                </c:pt>
                <c:pt idx="358">
                  <c:v>7.630931621645642</c:v>
                </c:pt>
                <c:pt idx="359">
                  <c:v>-338.6225907105287</c:v>
                </c:pt>
                <c:pt idx="360">
                  <c:v>2.2374645186924173E-3</c:v>
                </c:pt>
              </c:numCache>
            </c:numRef>
          </c:yVal>
          <c:smooth val="1"/>
          <c:extLst>
            <c:ext xmlns:c16="http://schemas.microsoft.com/office/drawing/2014/chart" uri="{C3380CC4-5D6E-409C-BE32-E72D297353CC}">
              <c16:uniqueId val="{00000001-E61F-486B-A8F2-8FEF69264D1E}"/>
            </c:ext>
          </c:extLst>
        </c:ser>
        <c:ser>
          <c:idx val="1"/>
          <c:order val="2"/>
          <c:tx>
            <c:v>6000rpm</c:v>
          </c:tx>
          <c:spPr>
            <a:ln w="12700">
              <a:solidFill>
                <a:srgbClr val="FCF305"/>
              </a:solidFill>
              <a:prstDash val="solid"/>
            </a:ln>
          </c:spPr>
          <c:marker>
            <c:symbol val="triangle"/>
            <c:size val="5"/>
            <c:spPr>
              <a:solidFill>
                <a:srgbClr val="FCF305"/>
              </a:solidFill>
              <a:ln>
                <a:solidFill>
                  <a:srgbClr val="FCF305"/>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(Exh)'!$N$3:$N$363</c:f>
              <c:numCache>
                <c:formatCode>0.00E+00</c:formatCode>
                <c:ptCount val="361"/>
                <c:pt idx="0">
                  <c:v>30.046793260229869</c:v>
                </c:pt>
                <c:pt idx="1">
                  <c:v>38.631591334581181</c:v>
                </c:pt>
                <c:pt idx="2">
                  <c:v>32.192992778818521</c:v>
                </c:pt>
                <c:pt idx="3">
                  <c:v>64.385985557635664</c:v>
                </c:pt>
                <c:pt idx="4">
                  <c:v>42.92399037175629</c:v>
                </c:pt>
                <c:pt idx="5">
                  <c:v>85.847980743515052</c:v>
                </c:pt>
                <c:pt idx="6">
                  <c:v>75.116983150574541</c:v>
                </c:pt>
                <c:pt idx="7">
                  <c:v>85.847980743516416</c:v>
                </c:pt>
                <c:pt idx="8">
                  <c:v>128.77197111526914</c:v>
                </c:pt>
                <c:pt idx="9">
                  <c:v>128.77197111527298</c:v>
                </c:pt>
                <c:pt idx="10">
                  <c:v>150.23396630114851</c:v>
                </c:pt>
                <c:pt idx="11">
                  <c:v>182.4269590799673</c:v>
                </c:pt>
                <c:pt idx="12">
                  <c:v>225.35094945172608</c:v>
                </c:pt>
                <c:pt idx="13">
                  <c:v>268.27493982348267</c:v>
                </c:pt>
                <c:pt idx="14">
                  <c:v>236.08194704466274</c:v>
                </c:pt>
                <c:pt idx="15">
                  <c:v>321.92992778818797</c:v>
                </c:pt>
                <c:pt idx="16">
                  <c:v>536.54987964695431</c:v>
                </c:pt>
                <c:pt idx="17">
                  <c:v>321.92992778817916</c:v>
                </c:pt>
                <c:pt idx="18">
                  <c:v>643.85985557635615</c:v>
                </c:pt>
                <c:pt idx="19">
                  <c:v>536.5498796469609</c:v>
                </c:pt>
                <c:pt idx="20">
                  <c:v>751.16983150575584</c:v>
                </c:pt>
                <c:pt idx="21">
                  <c:v>858.47980743515325</c:v>
                </c:pt>
                <c:pt idx="22">
                  <c:v>965.78978336451996</c:v>
                </c:pt>
                <c:pt idx="23">
                  <c:v>1073.0997592939482</c:v>
                </c:pt>
                <c:pt idx="24">
                  <c:v>1395.0296870820835</c:v>
                </c:pt>
                <c:pt idx="25">
                  <c:v>1502.3396630115203</c:v>
                </c:pt>
                <c:pt idx="26">
                  <c:v>1609.6496389408783</c:v>
                </c:pt>
                <c:pt idx="27">
                  <c:v>2146.19951858787</c:v>
                </c:pt>
                <c:pt idx="28">
                  <c:v>2575.439422305416</c:v>
                </c:pt>
                <c:pt idx="29">
                  <c:v>2146.1995185878436</c:v>
                </c:pt>
                <c:pt idx="30">
                  <c:v>3219.2992778818093</c:v>
                </c:pt>
                <c:pt idx="31">
                  <c:v>3219.299277881827</c:v>
                </c:pt>
                <c:pt idx="32">
                  <c:v>4292.3990371757227</c:v>
                </c:pt>
                <c:pt idx="33">
                  <c:v>4292.3990371755117</c:v>
                </c:pt>
                <c:pt idx="34">
                  <c:v>5365.4987964698812</c:v>
                </c:pt>
                <c:pt idx="35">
                  <c:v>5365.4987964695647</c:v>
                </c:pt>
                <c:pt idx="36">
                  <c:v>7511.6983150574615</c:v>
                </c:pt>
                <c:pt idx="37">
                  <c:v>7511.6983150577071</c:v>
                </c:pt>
                <c:pt idx="38">
                  <c:v>8584.7980743512344</c:v>
                </c:pt>
                <c:pt idx="39">
                  <c:v>9657.897833645322</c:v>
                </c:pt>
                <c:pt idx="40">
                  <c:v>10730.997592939271</c:v>
                </c:pt>
                <c:pt idx="41">
                  <c:v>13950.296870821185</c:v>
                </c:pt>
                <c:pt idx="42">
                  <c:v>13950.296870821045</c:v>
                </c:pt>
                <c:pt idx="43">
                  <c:v>16096.496389408941</c:v>
                </c:pt>
                <c:pt idx="44">
                  <c:v>20388.895426584735</c:v>
                </c:pt>
                <c:pt idx="45">
                  <c:v>18242.695907996698</c:v>
                </c:pt>
                <c:pt idx="46">
                  <c:v>21461.995185878681</c:v>
                </c:pt>
                <c:pt idx="47">
                  <c:v>32192.992778817883</c:v>
                </c:pt>
                <c:pt idx="48">
                  <c:v>21461.995185878401</c:v>
                </c:pt>
                <c:pt idx="49">
                  <c:v>42923.990371757362</c:v>
                </c:pt>
                <c:pt idx="50">
                  <c:v>32192.992778818163</c:v>
                </c:pt>
                <c:pt idx="51">
                  <c:v>42923.990371755957</c:v>
                </c:pt>
                <c:pt idx="52">
                  <c:v>42923.990371757922</c:v>
                </c:pt>
                <c:pt idx="53">
                  <c:v>64385.985557635198</c:v>
                </c:pt>
                <c:pt idx="54">
                  <c:v>42923.990371757922</c:v>
                </c:pt>
                <c:pt idx="55">
                  <c:v>75116.983150574684</c:v>
                </c:pt>
                <c:pt idx="56">
                  <c:v>75116.983150575805</c:v>
                </c:pt>
                <c:pt idx="57">
                  <c:v>75116.983150574117</c:v>
                </c:pt>
                <c:pt idx="58">
                  <c:v>85847.980743514723</c:v>
                </c:pt>
                <c:pt idx="59">
                  <c:v>107309.97592939256</c:v>
                </c:pt>
                <c:pt idx="60">
                  <c:v>107309.97592939256</c:v>
                </c:pt>
                <c:pt idx="61">
                  <c:v>128771.97111527153</c:v>
                </c:pt>
                <c:pt idx="62">
                  <c:v>160964.96389409108</c:v>
                </c:pt>
                <c:pt idx="63">
                  <c:v>64385.985557639135</c:v>
                </c:pt>
                <c:pt idx="64">
                  <c:v>214619.95185878064</c:v>
                </c:pt>
                <c:pt idx="65">
                  <c:v>214619.95185878288</c:v>
                </c:pt>
                <c:pt idx="66">
                  <c:v>214619.95185878288</c:v>
                </c:pt>
                <c:pt idx="67">
                  <c:v>107309.97592940831</c:v>
                </c:pt>
                <c:pt idx="68">
                  <c:v>321929.92778816645</c:v>
                </c:pt>
                <c:pt idx="69">
                  <c:v>321929.92778817768</c:v>
                </c:pt>
                <c:pt idx="70">
                  <c:v>214619.95185878512</c:v>
                </c:pt>
                <c:pt idx="71">
                  <c:v>321929.92778819118</c:v>
                </c:pt>
                <c:pt idx="72">
                  <c:v>321929.92778817768</c:v>
                </c:pt>
                <c:pt idx="73">
                  <c:v>429239.90371754777</c:v>
                </c:pt>
                <c:pt idx="74">
                  <c:v>429239.90371760173</c:v>
                </c:pt>
                <c:pt idx="75">
                  <c:v>429239.90371755225</c:v>
                </c:pt>
                <c:pt idx="76">
                  <c:v>458964.76705001987</c:v>
                </c:pt>
                <c:pt idx="77">
                  <c:v>557153.39502539672</c:v>
                </c:pt>
                <c:pt idx="78">
                  <c:v>577542.29045201268</c:v>
                </c:pt>
                <c:pt idx="79">
                  <c:v>625617.15966835094</c:v>
                </c:pt>
                <c:pt idx="80">
                  <c:v>676696.70821075258</c:v>
                </c:pt>
                <c:pt idx="81">
                  <c:v>731210.17598288937</c:v>
                </c:pt>
                <c:pt idx="82">
                  <c:v>788942.94303287601</c:v>
                </c:pt>
                <c:pt idx="83">
                  <c:v>850753.48916823626</c:v>
                </c:pt>
                <c:pt idx="84">
                  <c:v>914173.6849424988</c:v>
                </c:pt>
                <c:pt idx="85">
                  <c:v>984032.47927255102</c:v>
                </c:pt>
                <c:pt idx="86">
                  <c:v>1055930.1631451685</c:v>
                </c:pt>
                <c:pt idx="87">
                  <c:v>1131047.1462958786</c:v>
                </c:pt>
                <c:pt idx="88">
                  <c:v>1211529.6282427802</c:v>
                </c:pt>
                <c:pt idx="89">
                  <c:v>1295231.4094678645</c:v>
                </c:pt>
                <c:pt idx="90">
                  <c:v>1382152.4899704838</c:v>
                </c:pt>
                <c:pt idx="91">
                  <c:v>1474439.0692698341</c:v>
                </c:pt>
                <c:pt idx="92">
                  <c:v>1568871.8480878409</c:v>
                </c:pt>
                <c:pt idx="93">
                  <c:v>1667597.025942693</c:v>
                </c:pt>
                <c:pt idx="94">
                  <c:v>1771687.7025942584</c:v>
                </c:pt>
                <c:pt idx="95">
                  <c:v>1876851.4790051877</c:v>
                </c:pt>
                <c:pt idx="96">
                  <c:v>1987380.7542122907</c:v>
                </c:pt>
                <c:pt idx="97">
                  <c:v>2101129.3286974863</c:v>
                </c:pt>
                <c:pt idx="98">
                  <c:v>2215951.0029419744</c:v>
                </c:pt>
                <c:pt idx="99">
                  <c:v>2337211.2757422156</c:v>
                </c:pt>
                <c:pt idx="100">
                  <c:v>2457398.448783021</c:v>
                </c:pt>
                <c:pt idx="101">
                  <c:v>2582951.1206205753</c:v>
                </c:pt>
                <c:pt idx="102">
                  <c:v>2710649.9919762826</c:v>
                </c:pt>
                <c:pt idx="103">
                  <c:v>2837275.7635733448</c:v>
                </c:pt>
                <c:pt idx="104">
                  <c:v>2967120.8344476367</c:v>
                </c:pt>
                <c:pt idx="105">
                  <c:v>3099112.1048409445</c:v>
                </c:pt>
                <c:pt idx="106">
                  <c:v>3227884.0759560163</c:v>
                </c:pt>
                <c:pt idx="107">
                  <c:v>3360948.4461086881</c:v>
                </c:pt>
                <c:pt idx="108">
                  <c:v>3489720.4172239034</c:v>
                </c:pt>
                <c:pt idx="109">
                  <c:v>3618492.3883389751</c:v>
                </c:pt>
                <c:pt idx="110">
                  <c:v>3746191.2596951858</c:v>
                </c:pt>
                <c:pt idx="111">
                  <c:v>3867451.5324953552</c:v>
                </c:pt>
                <c:pt idx="112">
                  <c:v>4001589.0024070321</c:v>
                </c:pt>
                <c:pt idx="113">
                  <c:v>4099241.0805027718</c:v>
                </c:pt>
                <c:pt idx="114">
                  <c:v>4217282.0540249208</c:v>
                </c:pt>
                <c:pt idx="115">
                  <c:v>4335323.0275477888</c:v>
                </c:pt>
                <c:pt idx="116">
                  <c:v>4431902.0058839489</c:v>
                </c:pt>
                <c:pt idx="117">
                  <c:v>4507018.9890346946</c:v>
                </c:pt>
                <c:pt idx="118">
                  <c:v>4614328.9649627693</c:v>
                </c:pt>
                <c:pt idx="119">
                  <c:v>4689445.948116106</c:v>
                </c:pt>
                <c:pt idx="120">
                  <c:v>4732369.9384846305</c:v>
                </c:pt>
                <c:pt idx="121">
                  <c:v>4818217.9192306018</c:v>
                </c:pt>
                <c:pt idx="122">
                  <c:v>4828948.9168229485</c:v>
                </c:pt>
                <c:pt idx="123">
                  <c:v>4893334.9023796208</c:v>
                </c:pt>
                <c:pt idx="124">
                  <c:v>4882603.9047875619</c:v>
                </c:pt>
                <c:pt idx="125">
                  <c:v>4904065.8999734074</c:v>
                </c:pt>
                <c:pt idx="126">
                  <c:v>4882603.9047881374</c:v>
                </c:pt>
                <c:pt idx="127">
                  <c:v>4861141.9095999897</c:v>
                </c:pt>
                <c:pt idx="128">
                  <c:v>4818217.9192314651</c:v>
                </c:pt>
                <c:pt idx="129">
                  <c:v>4743100.9360775538</c:v>
                </c:pt>
                <c:pt idx="130">
                  <c:v>4678714.9505234705</c:v>
                </c:pt>
                <c:pt idx="131">
                  <c:v>4571404.9745896403</c:v>
                </c:pt>
                <c:pt idx="132">
                  <c:v>4453364.001070369</c:v>
                </c:pt>
                <c:pt idx="133">
                  <c:v>4313861.0323623754</c:v>
                </c:pt>
                <c:pt idx="134">
                  <c:v>4174358.0636538058</c:v>
                </c:pt>
                <c:pt idx="135">
                  <c:v>3970469.1093871249</c:v>
                </c:pt>
                <c:pt idx="136">
                  <c:v>3788042.1503080158</c:v>
                </c:pt>
                <c:pt idx="137">
                  <c:v>3562691.2008543387</c:v>
                </c:pt>
                <c:pt idx="138">
                  <c:v>3337340.2514046901</c:v>
                </c:pt>
                <c:pt idx="139">
                  <c:v>3058334.3139892775</c:v>
                </c:pt>
                <c:pt idx="140">
                  <c:v>2790059.3741616076</c:v>
                </c:pt>
                <c:pt idx="141">
                  <c:v>2478860.4439708805</c:v>
                </c:pt>
                <c:pt idx="142">
                  <c:v>2178392.5113661694</c:v>
                </c:pt>
                <c:pt idx="143">
                  <c:v>1824269.5908002986</c:v>
                </c:pt>
                <c:pt idx="144">
                  <c:v>1470146.6702321256</c:v>
                </c:pt>
                <c:pt idx="145">
                  <c:v>1094561.7544792583</c:v>
                </c:pt>
                <c:pt idx="146">
                  <c:v>708245.84113519511</c:v>
                </c:pt>
                <c:pt idx="147">
                  <c:v>289736.9350071841</c:v>
                </c:pt>
                <c:pt idx="148">
                  <c:v>-107309.97592692405</c:v>
                </c:pt>
                <c:pt idx="149">
                  <c:v>-568742.87242662546</c:v>
                </c:pt>
                <c:pt idx="150">
                  <c:v>-987251.77855233429</c:v>
                </c:pt>
                <c:pt idx="151">
                  <c:v>-1470146.6702309744</c:v>
                </c:pt>
                <c:pt idx="152">
                  <c:v>-1910117.5715436796</c:v>
                </c:pt>
                <c:pt idx="153">
                  <c:v>-2403743.460815818</c:v>
                </c:pt>
                <c:pt idx="154">
                  <c:v>-2865176.3573166705</c:v>
                </c:pt>
                <c:pt idx="155">
                  <c:v>-3358802.2465911107</c:v>
                </c:pt>
                <c:pt idx="156">
                  <c:v>-3820235.1430850569</c:v>
                </c:pt>
                <c:pt idx="157">
                  <c:v>-4324592.0299552977</c:v>
                </c:pt>
                <c:pt idx="158">
                  <c:v>-4796755.9240438929</c:v>
                </c:pt>
                <c:pt idx="159">
                  <c:v>-5268919.8181336392</c:v>
                </c:pt>
                <c:pt idx="160">
                  <c:v>-5730352.7146275854</c:v>
                </c:pt>
                <c:pt idx="161">
                  <c:v>-6202516.6087184828</c:v>
                </c:pt>
                <c:pt idx="162">
                  <c:v>-6653218.507626988</c:v>
                </c:pt>
                <c:pt idx="163">
                  <c:v>-7082458.4113346841</c:v>
                </c:pt>
                <c:pt idx="164">
                  <c:v>-7500967.3174672993</c:v>
                </c:pt>
                <c:pt idx="165">
                  <c:v>-7919476.2235895554</c:v>
                </c:pt>
                <c:pt idx="166">
                  <c:v>-8305792.1369336182</c:v>
                </c:pt>
                <c:pt idx="167">
                  <c:v>-8670646.0550952889</c:v>
                </c:pt>
                <c:pt idx="168">
                  <c:v>-9003306.9804753158</c:v>
                </c:pt>
                <c:pt idx="169">
                  <c:v>-9346698.9034534432</c:v>
                </c:pt>
                <c:pt idx="170">
                  <c:v>-9636435.8384560235</c:v>
                </c:pt>
                <c:pt idx="171">
                  <c:v>-9904710.7782831173</c:v>
                </c:pt>
                <c:pt idx="172">
                  <c:v>-10140792.725328567</c:v>
                </c:pt>
                <c:pt idx="173">
                  <c:v>-10366143.674780518</c:v>
                </c:pt>
                <c:pt idx="174">
                  <c:v>-10580763.626636667</c:v>
                </c:pt>
                <c:pt idx="175">
                  <c:v>-10623687.617008358</c:v>
                </c:pt>
                <c:pt idx="176">
                  <c:v>-10838307.568871414</c:v>
                </c:pt>
                <c:pt idx="177">
                  <c:v>-10945617.544797188</c:v>
                </c:pt>
                <c:pt idx="178">
                  <c:v>-10838307.568869112</c:v>
                </c:pt>
                <c:pt idx="179">
                  <c:v>-11052927.520727564</c:v>
                </c:pt>
                <c:pt idx="180">
                  <c:v>-11052927.520725263</c:v>
                </c:pt>
                <c:pt idx="181">
                  <c:v>-10730997.592941036</c:v>
                </c:pt>
                <c:pt idx="182">
                  <c:v>-10945617.54479949</c:v>
                </c:pt>
                <c:pt idx="183">
                  <c:v>-10763190.585716927</c:v>
                </c:pt>
                <c:pt idx="184">
                  <c:v>-10548570.633858474</c:v>
                </c:pt>
                <c:pt idx="185">
                  <c:v>-10409067.665152207</c:v>
                </c:pt>
                <c:pt idx="186">
                  <c:v>-10194447.713291453</c:v>
                </c:pt>
                <c:pt idx="187">
                  <c:v>-9979827.7614329997</c:v>
                </c:pt>
                <c:pt idx="188">
                  <c:v>-9700821.8240181636</c:v>
                </c:pt>
                <c:pt idx="189">
                  <c:v>-9421815.8866033256</c:v>
                </c:pt>
                <c:pt idx="190">
                  <c:v>-9099885.9588098917</c:v>
                </c:pt>
                <c:pt idx="191">
                  <c:v>-8756494.0358398221</c:v>
                </c:pt>
                <c:pt idx="192">
                  <c:v>-8402371.1152704973</c:v>
                </c:pt>
                <c:pt idx="193">
                  <c:v>-8016055.2019264344</c:v>
                </c:pt>
                <c:pt idx="194">
                  <c:v>-7608277.2933930727</c:v>
                </c:pt>
                <c:pt idx="195">
                  <c:v>-7200499.3848631643</c:v>
                </c:pt>
                <c:pt idx="196">
                  <c:v>-6760528.4835516103</c:v>
                </c:pt>
                <c:pt idx="197">
                  <c:v>-6309826.5846477095</c:v>
                </c:pt>
                <c:pt idx="198">
                  <c:v>-5859124.68574611</c:v>
                </c:pt>
                <c:pt idx="199">
                  <c:v>-5397691.7892498616</c:v>
                </c:pt>
                <c:pt idx="200">
                  <c:v>-4904065.8999685152</c:v>
                </c:pt>
                <c:pt idx="201">
                  <c:v>-4453364.0010726713</c:v>
                </c:pt>
                <c:pt idx="202">
                  <c:v>-3949007.1142012794</c:v>
                </c:pt>
                <c:pt idx="203">
                  <c:v>-3476843.2201138353</c:v>
                </c:pt>
                <c:pt idx="204">
                  <c:v>-2993948.3284271373</c:v>
                </c:pt>
                <c:pt idx="205">
                  <c:v>-2511053.4367473461</c:v>
                </c:pt>
                <c:pt idx="206">
                  <c:v>-2049620.5402557023</c:v>
                </c:pt>
                <c:pt idx="207">
                  <c:v>-1566725.6485655515</c:v>
                </c:pt>
                <c:pt idx="208">
                  <c:v>-1126754.7472597528</c:v>
                </c:pt>
                <c:pt idx="209">
                  <c:v>-665321.85076350463</c:v>
                </c:pt>
                <c:pt idx="210">
                  <c:v>-236081.94704429765</c:v>
                </c:pt>
                <c:pt idx="211">
                  <c:v>203888.95426955854</c:v>
                </c:pt>
                <c:pt idx="212">
                  <c:v>590204.86760786641</c:v>
                </c:pt>
                <c:pt idx="213">
                  <c:v>997982.77614353027</c:v>
                </c:pt>
                <c:pt idx="214">
                  <c:v>1384298.6894910468</c:v>
                </c:pt>
                <c:pt idx="215">
                  <c:v>1738421.6100546154</c:v>
                </c:pt>
                <c:pt idx="216">
                  <c:v>2081813.5330304415</c:v>
                </c:pt>
                <c:pt idx="217">
                  <c:v>2403743.4608192709</c:v>
                </c:pt>
                <c:pt idx="218">
                  <c:v>2704211.3934211046</c:v>
                </c:pt>
                <c:pt idx="219">
                  <c:v>3004679.3260217868</c:v>
                </c:pt>
                <c:pt idx="220">
                  <c:v>3262223.2682536561</c:v>
                </c:pt>
                <c:pt idx="221">
                  <c:v>3509036.212891452</c:v>
                </c:pt>
                <c:pt idx="222">
                  <c:v>3723656.1647522068</c:v>
                </c:pt>
                <c:pt idx="223">
                  <c:v>3938276.1166060548</c:v>
                </c:pt>
                <c:pt idx="224">
                  <c:v>4109972.0780962696</c:v>
                </c:pt>
                <c:pt idx="225">
                  <c:v>4292399.0371753788</c:v>
                </c:pt>
                <c:pt idx="226">
                  <c:v>4410440.0106992545</c:v>
                </c:pt>
                <c:pt idx="227">
                  <c:v>4549942.979406097</c:v>
                </c:pt>
                <c:pt idx="228">
                  <c:v>4646521.9577418249</c:v>
                </c:pt>
                <c:pt idx="229">
                  <c:v>4743100.9360798551</c:v>
                </c:pt>
                <c:pt idx="230">
                  <c:v>4786024.9264498195</c:v>
                </c:pt>
                <c:pt idx="231">
                  <c:v>4850410.9120085062</c:v>
                </c:pt>
                <c:pt idx="232">
                  <c:v>4882603.9047890007</c:v>
                </c:pt>
                <c:pt idx="233">
                  <c:v>4904065.8999736952</c:v>
                </c:pt>
                <c:pt idx="234">
                  <c:v>4882603.9047858352</c:v>
                </c:pt>
                <c:pt idx="235">
                  <c:v>4893334.9023810597</c:v>
                </c:pt>
                <c:pt idx="236">
                  <c:v>4850410.9120096574</c:v>
                </c:pt>
                <c:pt idx="237">
                  <c:v>4818217.9192291629</c:v>
                </c:pt>
                <c:pt idx="238">
                  <c:v>4764562.9312636862</c:v>
                </c:pt>
                <c:pt idx="239">
                  <c:v>4700176.9457084527</c:v>
                </c:pt>
                <c:pt idx="240">
                  <c:v>4625059.9625565559</c:v>
                </c:pt>
                <c:pt idx="241">
                  <c:v>4539211.9818137502</c:v>
                </c:pt>
                <c:pt idx="242">
                  <c:v>4453364.0010692179</c:v>
                </c:pt>
                <c:pt idx="243">
                  <c:v>4356785.0227343533</c:v>
                </c:pt>
                <c:pt idx="244">
                  <c:v>4249475.0468034009</c:v>
                </c:pt>
                <c:pt idx="245">
                  <c:v>4131434.0732816835</c:v>
                </c:pt>
                <c:pt idx="246">
                  <c:v>4027343.3966300464</c:v>
                </c:pt>
                <c:pt idx="247">
                  <c:v>3900717.6250335593</c:v>
                </c:pt>
                <c:pt idx="248">
                  <c:v>3779457.3522331021</c:v>
                </c:pt>
                <c:pt idx="249">
                  <c:v>3650685.3811180308</c:v>
                </c:pt>
                <c:pt idx="250">
                  <c:v>3522986.5097619635</c:v>
                </c:pt>
                <c:pt idx="251">
                  <c:v>3393141.4388873121</c:v>
                </c:pt>
                <c:pt idx="252">
                  <c:v>3263296.3680129484</c:v>
                </c:pt>
                <c:pt idx="253">
                  <c:v>3132378.1973788608</c:v>
                </c:pt>
                <c:pt idx="254">
                  <c:v>3000386.9269856247</c:v>
                </c:pt>
                <c:pt idx="255">
                  <c:v>2870541.856111405</c:v>
                </c:pt>
                <c:pt idx="256">
                  <c:v>2742842.984755266</c:v>
                </c:pt>
                <c:pt idx="257">
                  <c:v>2615144.1133994153</c:v>
                </c:pt>
                <c:pt idx="258">
                  <c:v>2489591.4415617888</c:v>
                </c:pt>
                <c:pt idx="259">
                  <c:v>2368331.1687616911</c:v>
                </c:pt>
                <c:pt idx="260">
                  <c:v>2247070.8959615217</c:v>
                </c:pt>
                <c:pt idx="261">
                  <c:v>2130103.0221983055</c:v>
                </c:pt>
                <c:pt idx="262">
                  <c:v>2015281.3479541054</c:v>
                </c:pt>
                <c:pt idx="263">
                  <c:v>1905825.1725062227</c:v>
                </c:pt>
                <c:pt idx="264">
                  <c:v>1798515.1965764209</c:v>
                </c:pt>
                <c:pt idx="265">
                  <c:v>1693351.4201659951</c:v>
                </c:pt>
                <c:pt idx="266">
                  <c:v>1870412.8804492543</c:v>
                </c:pt>
                <c:pt idx="267">
                  <c:v>452848.09842187411</c:v>
                </c:pt>
                <c:pt idx="268">
                  <c:v>2146199.5185880852</c:v>
                </c:pt>
                <c:pt idx="269">
                  <c:v>2146199.5185877974</c:v>
                </c:pt>
                <c:pt idx="270">
                  <c:v>0</c:v>
                </c:pt>
                <c:pt idx="271">
                  <c:v>2146199.5185878333</c:v>
                </c:pt>
                <c:pt idx="272">
                  <c:v>-5.3956838996782608E-8</c:v>
                </c:pt>
                <c:pt idx="273">
                  <c:v>2146199.5185878873</c:v>
                </c:pt>
                <c:pt idx="274">
                  <c:v>-214619.95185875814</c:v>
                </c:pt>
                <c:pt idx="275">
                  <c:v>1395029.6870821167</c:v>
                </c:pt>
                <c:pt idx="276">
                  <c:v>751169.83150573447</c:v>
                </c:pt>
                <c:pt idx="277">
                  <c:v>751169.83150573447</c:v>
                </c:pt>
                <c:pt idx="278">
                  <c:v>751169.83150577045</c:v>
                </c:pt>
                <c:pt idx="279">
                  <c:v>643859.85557635536</c:v>
                </c:pt>
                <c:pt idx="280">
                  <c:v>536549.87964695832</c:v>
                </c:pt>
                <c:pt idx="281">
                  <c:v>536549.87964697636</c:v>
                </c:pt>
                <c:pt idx="282">
                  <c:v>536549.87964695832</c:v>
                </c:pt>
                <c:pt idx="283">
                  <c:v>429239.90371756128</c:v>
                </c:pt>
                <c:pt idx="284">
                  <c:v>536549.87964698533</c:v>
                </c:pt>
                <c:pt idx="285">
                  <c:v>214619.95185875814</c:v>
                </c:pt>
                <c:pt idx="286">
                  <c:v>429239.90371759277</c:v>
                </c:pt>
                <c:pt idx="287">
                  <c:v>429239.90371757024</c:v>
                </c:pt>
                <c:pt idx="288">
                  <c:v>214619.95185877164</c:v>
                </c:pt>
                <c:pt idx="289">
                  <c:v>214619.95185880762</c:v>
                </c:pt>
                <c:pt idx="290">
                  <c:v>321929.92778816423</c:v>
                </c:pt>
                <c:pt idx="291">
                  <c:v>214619.95185878512</c:v>
                </c:pt>
                <c:pt idx="292">
                  <c:v>107309.97592939706</c:v>
                </c:pt>
                <c:pt idx="293">
                  <c:v>321929.92778817768</c:v>
                </c:pt>
                <c:pt idx="294">
                  <c:v>107309.97592939931</c:v>
                </c:pt>
                <c:pt idx="295">
                  <c:v>171695.96148702496</c:v>
                </c:pt>
                <c:pt idx="296">
                  <c:v>128771.97111526928</c:v>
                </c:pt>
                <c:pt idx="297">
                  <c:v>128771.97111527153</c:v>
                </c:pt>
                <c:pt idx="298">
                  <c:v>118040.97352233317</c:v>
                </c:pt>
                <c:pt idx="299">
                  <c:v>96578.97833645533</c:v>
                </c:pt>
                <c:pt idx="300">
                  <c:v>96578.978336451954</c:v>
                </c:pt>
                <c:pt idx="301">
                  <c:v>75116.983150576372</c:v>
                </c:pt>
                <c:pt idx="302">
                  <c:v>85847.980743511347</c:v>
                </c:pt>
                <c:pt idx="303">
                  <c:v>64385.985557638014</c:v>
                </c:pt>
                <c:pt idx="304">
                  <c:v>53654.98796469628</c:v>
                </c:pt>
                <c:pt idx="305">
                  <c:v>-3047603.3070480577</c:v>
                </c:pt>
                <c:pt idx="306">
                  <c:v>3530498.2011877252</c:v>
                </c:pt>
                <c:pt idx="307">
                  <c:v>7.6190082909869327E-4</c:v>
                </c:pt>
                <c:pt idx="308">
                  <c:v>7.5116983150573795E-4</c:v>
                </c:pt>
                <c:pt idx="309">
                  <c:v>9.6578978336454022E-4</c:v>
                </c:pt>
                <c:pt idx="310">
                  <c:v>1.3950296870821072E-3</c:v>
                </c:pt>
                <c:pt idx="311">
                  <c:v>1.5023396630115052E-3</c:v>
                </c:pt>
                <c:pt idx="312">
                  <c:v>2.1461995185878555E-3</c:v>
                </c:pt>
                <c:pt idx="313">
                  <c:v>2.3608194704466557E-3</c:v>
                </c:pt>
                <c:pt idx="314">
                  <c:v>3.2192992778817646E-3</c:v>
                </c:pt>
                <c:pt idx="315">
                  <c:v>3.8631591334581526E-3</c:v>
                </c:pt>
                <c:pt idx="316">
                  <c:v>4.2923990371757197E-3</c:v>
                </c:pt>
                <c:pt idx="317">
                  <c:v>7.4043883391281696E-3</c:v>
                </c:pt>
                <c:pt idx="318">
                  <c:v>6.4385985557634954E-3</c:v>
                </c:pt>
                <c:pt idx="319">
                  <c:v>9.6578978336453528E-3</c:v>
                </c:pt>
                <c:pt idx="320">
                  <c:v>1.0730997592939231E-2</c:v>
                </c:pt>
                <c:pt idx="321">
                  <c:v>1.5023396630115052E-2</c:v>
                </c:pt>
                <c:pt idx="322">
                  <c:v>1.7169596148702979E-2</c:v>
                </c:pt>
                <c:pt idx="323">
                  <c:v>2.2535094945172359E-2</c:v>
                </c:pt>
                <c:pt idx="324">
                  <c:v>2.5754394223054384E-2</c:v>
                </c:pt>
                <c:pt idx="325">
                  <c:v>3.3266092538111657E-2</c:v>
                </c:pt>
                <c:pt idx="326">
                  <c:v>4.399709013105129E-2</c:v>
                </c:pt>
                <c:pt idx="327">
                  <c:v>4.18508906124627E-2</c:v>
                </c:pt>
                <c:pt idx="328">
                  <c:v>6.4385985557636333E-2</c:v>
                </c:pt>
                <c:pt idx="329">
                  <c:v>8.584798074351413E-2</c:v>
                </c:pt>
                <c:pt idx="330">
                  <c:v>7.5116983150575301E-2</c:v>
                </c:pt>
                <c:pt idx="331">
                  <c:v>0.12877197111527158</c:v>
                </c:pt>
                <c:pt idx="332">
                  <c:v>0.12877197111527025</c:v>
                </c:pt>
                <c:pt idx="333">
                  <c:v>0.17169596148702879</c:v>
                </c:pt>
                <c:pt idx="334">
                  <c:v>0.20388895426584877</c:v>
                </c:pt>
                <c:pt idx="335">
                  <c:v>0.2575439422305405</c:v>
                </c:pt>
                <c:pt idx="336">
                  <c:v>0.30046793260230009</c:v>
                </c:pt>
                <c:pt idx="337">
                  <c:v>0.38631591334581505</c:v>
                </c:pt>
                <c:pt idx="338">
                  <c:v>0.40777790853168999</c:v>
                </c:pt>
                <c:pt idx="339">
                  <c:v>0.64385985557635872</c:v>
                </c:pt>
                <c:pt idx="340">
                  <c:v>0.5365498796469742</c:v>
                </c:pt>
                <c:pt idx="341">
                  <c:v>0.96578978336452093</c:v>
                </c:pt>
                <c:pt idx="342">
                  <c:v>0.85847980743515362</c:v>
                </c:pt>
                <c:pt idx="343">
                  <c:v>1.2877197111527046</c:v>
                </c:pt>
                <c:pt idx="344">
                  <c:v>1.2877197111527261</c:v>
                </c:pt>
                <c:pt idx="345">
                  <c:v>1.8242695907996789</c:v>
                </c:pt>
                <c:pt idx="346">
                  <c:v>2.038889542658461</c:v>
                </c:pt>
                <c:pt idx="347">
                  <c:v>2.5754394223054264</c:v>
                </c:pt>
                <c:pt idx="348">
                  <c:v>3.004679326023016</c:v>
                </c:pt>
                <c:pt idx="349">
                  <c:v>3.7558491575287163</c:v>
                </c:pt>
                <c:pt idx="350">
                  <c:v>4.5070189890345453</c:v>
                </c:pt>
                <c:pt idx="351">
                  <c:v>4.292399037175759</c:v>
                </c:pt>
                <c:pt idx="352">
                  <c:v>6.4385985557634502</c:v>
                </c:pt>
                <c:pt idx="353">
                  <c:v>8.584798074351518</c:v>
                </c:pt>
                <c:pt idx="354">
                  <c:v>7.5116983150573988</c:v>
                </c:pt>
                <c:pt idx="355">
                  <c:v>11.804097352233363</c:v>
                </c:pt>
                <c:pt idx="356">
                  <c:v>11.804097352232986</c:v>
                </c:pt>
                <c:pt idx="357">
                  <c:v>16.096496389409261</c:v>
                </c:pt>
                <c:pt idx="358">
                  <c:v>17.169596148702695</c:v>
                </c:pt>
                <c:pt idx="359">
                  <c:v>-761.90082909868954</c:v>
                </c:pt>
                <c:pt idx="360">
                  <c:v>5.0342951670579389E-3</c:v>
                </c:pt>
              </c:numCache>
            </c:numRef>
          </c:yVal>
          <c:smooth val="1"/>
          <c:extLst>
            <c:ext xmlns:c16="http://schemas.microsoft.com/office/drawing/2014/chart" uri="{C3380CC4-5D6E-409C-BE32-E72D297353CC}">
              <c16:uniqueId val="{00000002-E61F-486B-A8F2-8FEF69264D1E}"/>
            </c:ext>
          </c:extLst>
        </c:ser>
        <c:ser>
          <c:idx val="2"/>
          <c:order val="3"/>
          <c:tx>
            <c:v>8000rpm</c:v>
          </c:tx>
          <c:spPr>
            <a:ln w="12700">
              <a:solidFill>
                <a:srgbClr val="00ABEA"/>
              </a:solidFill>
              <a:prstDash val="solid"/>
            </a:ln>
          </c:spPr>
          <c:marker>
            <c:symbol val="x"/>
            <c:size val="5"/>
            <c:spPr>
              <a:noFill/>
              <a:ln>
                <a:solidFill>
                  <a:srgbClr val="00ABEA"/>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(Exh)'!$O$3:$O$363</c:f>
              <c:numCache>
                <c:formatCode>0.00E+00</c:formatCode>
                <c:ptCount val="361"/>
                <c:pt idx="0">
                  <c:v>53.416521351519769</c:v>
                </c:pt>
                <c:pt idx="1">
                  <c:v>68.678384594810993</c:v>
                </c:pt>
                <c:pt idx="2">
                  <c:v>57.231987162344033</c:v>
                </c:pt>
                <c:pt idx="3">
                  <c:v>114.46397432468564</c:v>
                </c:pt>
                <c:pt idx="4">
                  <c:v>76.309316216455628</c:v>
                </c:pt>
                <c:pt idx="5">
                  <c:v>152.61863243291563</c:v>
                </c:pt>
                <c:pt idx="6">
                  <c:v>133.54130337879917</c:v>
                </c:pt>
                <c:pt idx="7">
                  <c:v>152.61863243291808</c:v>
                </c:pt>
                <c:pt idx="8">
                  <c:v>228.92794864936735</c:v>
                </c:pt>
                <c:pt idx="9">
                  <c:v>228.9279486493742</c:v>
                </c:pt>
                <c:pt idx="10">
                  <c:v>267.08260675759738</c:v>
                </c:pt>
                <c:pt idx="11">
                  <c:v>324.3145939199419</c:v>
                </c:pt>
                <c:pt idx="12">
                  <c:v>400.62391013640189</c:v>
                </c:pt>
                <c:pt idx="13">
                  <c:v>476.93322635285801</c:v>
                </c:pt>
                <c:pt idx="14">
                  <c:v>419.70123919051156</c:v>
                </c:pt>
                <c:pt idx="15">
                  <c:v>572.31987162344524</c:v>
                </c:pt>
                <c:pt idx="16">
                  <c:v>953.86645270569659</c:v>
                </c:pt>
                <c:pt idx="17">
                  <c:v>572.31987162342966</c:v>
                </c:pt>
                <c:pt idx="18">
                  <c:v>1144.6397432468555</c:v>
                </c:pt>
                <c:pt idx="19">
                  <c:v>953.8664527057083</c:v>
                </c:pt>
                <c:pt idx="20">
                  <c:v>1335.4130337880104</c:v>
                </c:pt>
                <c:pt idx="21">
                  <c:v>1526.1863243291614</c:v>
                </c:pt>
                <c:pt idx="22">
                  <c:v>1716.9596148702576</c:v>
                </c:pt>
                <c:pt idx="23">
                  <c:v>1907.7329054114634</c:v>
                </c:pt>
                <c:pt idx="24">
                  <c:v>2480.0527770348149</c:v>
                </c:pt>
                <c:pt idx="25">
                  <c:v>2670.8260675760362</c:v>
                </c:pt>
                <c:pt idx="26">
                  <c:v>2861.5993581171169</c:v>
                </c:pt>
                <c:pt idx="27">
                  <c:v>3815.46581082288</c:v>
                </c:pt>
                <c:pt idx="28">
                  <c:v>4578.5589729874055</c:v>
                </c:pt>
                <c:pt idx="29">
                  <c:v>3815.4658108228332</c:v>
                </c:pt>
                <c:pt idx="30">
                  <c:v>5723.1987162343275</c:v>
                </c:pt>
                <c:pt idx="31">
                  <c:v>5723.1987162343585</c:v>
                </c:pt>
                <c:pt idx="32">
                  <c:v>7630.9316216457282</c:v>
                </c:pt>
                <c:pt idx="33">
                  <c:v>7630.9316216453535</c:v>
                </c:pt>
                <c:pt idx="34">
                  <c:v>9538.6645270575664</c:v>
                </c:pt>
                <c:pt idx="35">
                  <c:v>9538.6645270570043</c:v>
                </c:pt>
                <c:pt idx="36">
                  <c:v>13354.130337879931</c:v>
                </c:pt>
                <c:pt idx="37">
                  <c:v>13354.130337880368</c:v>
                </c:pt>
                <c:pt idx="38">
                  <c:v>15261.863243291082</c:v>
                </c:pt>
                <c:pt idx="39">
                  <c:v>17169.596148702796</c:v>
                </c:pt>
                <c:pt idx="40">
                  <c:v>19077.32905411426</c:v>
                </c:pt>
                <c:pt idx="41">
                  <c:v>24800.527770348774</c:v>
                </c:pt>
                <c:pt idx="42">
                  <c:v>24800.527770348523</c:v>
                </c:pt>
                <c:pt idx="43">
                  <c:v>28615.993581171449</c:v>
                </c:pt>
                <c:pt idx="44">
                  <c:v>36246.925202817307</c:v>
                </c:pt>
                <c:pt idx="45">
                  <c:v>32431.459391994129</c:v>
                </c:pt>
                <c:pt idx="46">
                  <c:v>38154.658108228767</c:v>
                </c:pt>
                <c:pt idx="47">
                  <c:v>57231.987162342899</c:v>
                </c:pt>
                <c:pt idx="48">
                  <c:v>38154.658108228265</c:v>
                </c:pt>
                <c:pt idx="49">
                  <c:v>76309.316216457533</c:v>
                </c:pt>
                <c:pt idx="50">
                  <c:v>57231.987162343401</c:v>
                </c:pt>
                <c:pt idx="51">
                  <c:v>76309.31621645503</c:v>
                </c:pt>
                <c:pt idx="52">
                  <c:v>76309.316216458537</c:v>
                </c:pt>
                <c:pt idx="53">
                  <c:v>114463.97432468481</c:v>
                </c:pt>
                <c:pt idx="54">
                  <c:v>76309.316216458537</c:v>
                </c:pt>
                <c:pt idx="55">
                  <c:v>133541.30337879944</c:v>
                </c:pt>
                <c:pt idx="56">
                  <c:v>133541.30337880144</c:v>
                </c:pt>
                <c:pt idx="57">
                  <c:v>133541.30337879845</c:v>
                </c:pt>
                <c:pt idx="58">
                  <c:v>152618.63243291507</c:v>
                </c:pt>
                <c:pt idx="59">
                  <c:v>190773.29054114234</c:v>
                </c:pt>
                <c:pt idx="60">
                  <c:v>190773.29054114234</c:v>
                </c:pt>
                <c:pt idx="61">
                  <c:v>228927.9486493716</c:v>
                </c:pt>
                <c:pt idx="62">
                  <c:v>286159.93581171753</c:v>
                </c:pt>
                <c:pt idx="63">
                  <c:v>114463.97432469179</c:v>
                </c:pt>
                <c:pt idx="64">
                  <c:v>381546.58108227671</c:v>
                </c:pt>
                <c:pt idx="65">
                  <c:v>381546.58108228067</c:v>
                </c:pt>
                <c:pt idx="66">
                  <c:v>381546.58108228067</c:v>
                </c:pt>
                <c:pt idx="67">
                  <c:v>190773.29054117031</c:v>
                </c:pt>
                <c:pt idx="68">
                  <c:v>572319.871623407</c:v>
                </c:pt>
                <c:pt idx="69">
                  <c:v>572319.87162342703</c:v>
                </c:pt>
                <c:pt idx="70">
                  <c:v>381546.58108228468</c:v>
                </c:pt>
                <c:pt idx="71">
                  <c:v>572319.87162345101</c:v>
                </c:pt>
                <c:pt idx="72">
                  <c:v>572319.87162342703</c:v>
                </c:pt>
                <c:pt idx="73">
                  <c:v>763093.16216452944</c:v>
                </c:pt>
                <c:pt idx="74">
                  <c:v>763093.16216462536</c:v>
                </c:pt>
                <c:pt idx="75">
                  <c:v>763093.16216453735</c:v>
                </c:pt>
                <c:pt idx="76">
                  <c:v>815937.36364447977</c:v>
                </c:pt>
                <c:pt idx="77">
                  <c:v>990494.92448959418</c:v>
                </c:pt>
                <c:pt idx="78">
                  <c:v>1026741.8496924669</c:v>
                </c:pt>
                <c:pt idx="79">
                  <c:v>1112208.2838548461</c:v>
                </c:pt>
                <c:pt idx="80">
                  <c:v>1203016.370152449</c:v>
                </c:pt>
                <c:pt idx="81">
                  <c:v>1299929.201747359</c:v>
                </c:pt>
                <c:pt idx="82">
                  <c:v>1402565.2320584464</c:v>
                </c:pt>
                <c:pt idx="83">
                  <c:v>1512450.6474101976</c:v>
                </c:pt>
                <c:pt idx="84">
                  <c:v>1625197.6621199979</c:v>
                </c:pt>
                <c:pt idx="85">
                  <c:v>1749391.0742623128</c:v>
                </c:pt>
                <c:pt idx="86">
                  <c:v>1877209.178924744</c:v>
                </c:pt>
                <c:pt idx="87">
                  <c:v>2010750.4823037842</c:v>
                </c:pt>
                <c:pt idx="88">
                  <c:v>2153830.4502093871</c:v>
                </c:pt>
                <c:pt idx="89">
                  <c:v>2302633.616831759</c:v>
                </c:pt>
                <c:pt idx="90">
                  <c:v>2457159.9821697487</c:v>
                </c:pt>
                <c:pt idx="91">
                  <c:v>2621225.0120352609</c:v>
                </c:pt>
                <c:pt idx="92">
                  <c:v>2789105.5077117174</c:v>
                </c:pt>
                <c:pt idx="93">
                  <c:v>2964616.9350092323</c:v>
                </c:pt>
                <c:pt idx="94">
                  <c:v>3149667.0268342369</c:v>
                </c:pt>
                <c:pt idx="95">
                  <c:v>3336624.8515647785</c:v>
                </c:pt>
                <c:pt idx="96">
                  <c:v>3533121.3408218501</c:v>
                </c:pt>
                <c:pt idx="97">
                  <c:v>3735341.0287955315</c:v>
                </c:pt>
                <c:pt idx="98">
                  <c:v>3939468.4496746208</c:v>
                </c:pt>
                <c:pt idx="99">
                  <c:v>4155042.2679861612</c:v>
                </c:pt>
                <c:pt idx="100">
                  <c:v>4368708.3533920376</c:v>
                </c:pt>
                <c:pt idx="101">
                  <c:v>4591913.1033254676</c:v>
                </c:pt>
                <c:pt idx="102">
                  <c:v>4818933.3190689469</c:v>
                </c:pt>
                <c:pt idx="103">
                  <c:v>5044045.8019081689</c:v>
                </c:pt>
                <c:pt idx="104">
                  <c:v>5274881.483462465</c:v>
                </c:pt>
                <c:pt idx="105">
                  <c:v>5509532.6308283461</c:v>
                </c:pt>
                <c:pt idx="106">
                  <c:v>5738460.5794773623</c:v>
                </c:pt>
                <c:pt idx="107">
                  <c:v>5975019.4597487794</c:v>
                </c:pt>
                <c:pt idx="108">
                  <c:v>6203947.4083980508</c:v>
                </c:pt>
                <c:pt idx="109">
                  <c:v>6432875.357047067</c:v>
                </c:pt>
                <c:pt idx="110">
                  <c:v>6659895.5727914413</c:v>
                </c:pt>
                <c:pt idx="111">
                  <c:v>6875469.3911028542</c:v>
                </c:pt>
                <c:pt idx="112">
                  <c:v>7113936.0042791683</c:v>
                </c:pt>
                <c:pt idx="113">
                  <c:v>7287539.6986715943</c:v>
                </c:pt>
                <c:pt idx="114">
                  <c:v>7497390.3182665249</c:v>
                </c:pt>
                <c:pt idx="115">
                  <c:v>7707240.9378627352</c:v>
                </c:pt>
                <c:pt idx="116">
                  <c:v>7878936.8993492415</c:v>
                </c:pt>
                <c:pt idx="117">
                  <c:v>8012478.202728346</c:v>
                </c:pt>
                <c:pt idx="118">
                  <c:v>8203251.4932671459</c:v>
                </c:pt>
                <c:pt idx="119">
                  <c:v>8336792.7966508549</c:v>
                </c:pt>
                <c:pt idx="120">
                  <c:v>8413102.1128615662</c:v>
                </c:pt>
                <c:pt idx="121">
                  <c:v>8565720.7452988476</c:v>
                </c:pt>
                <c:pt idx="122">
                  <c:v>8584798.0743519086</c:v>
                </c:pt>
                <c:pt idx="123">
                  <c:v>8699262.0486748815</c:v>
                </c:pt>
                <c:pt idx="124">
                  <c:v>8680184.7196223326</c:v>
                </c:pt>
                <c:pt idx="125">
                  <c:v>8718339.3777305018</c:v>
                </c:pt>
                <c:pt idx="126">
                  <c:v>8680184.7196233552</c:v>
                </c:pt>
                <c:pt idx="127">
                  <c:v>8642030.0615110938</c:v>
                </c:pt>
                <c:pt idx="128">
                  <c:v>8565720.7453003824</c:v>
                </c:pt>
                <c:pt idx="129">
                  <c:v>8432179.4419156499</c:v>
                </c:pt>
                <c:pt idx="130">
                  <c:v>8317715.4675972816</c:v>
                </c:pt>
                <c:pt idx="131">
                  <c:v>8126942.1770482492</c:v>
                </c:pt>
                <c:pt idx="132">
                  <c:v>7917091.5574584343</c:v>
                </c:pt>
                <c:pt idx="133">
                  <c:v>7669086.2797553334</c:v>
                </c:pt>
                <c:pt idx="134">
                  <c:v>7421081.00205121</c:v>
                </c:pt>
                <c:pt idx="135">
                  <c:v>7058611.7500215555</c:v>
                </c:pt>
                <c:pt idx="136">
                  <c:v>6734297.1561031388</c:v>
                </c:pt>
                <c:pt idx="137">
                  <c:v>6333673.2459632689</c:v>
                </c:pt>
                <c:pt idx="138">
                  <c:v>5933049.33583056</c:v>
                </c:pt>
                <c:pt idx="139">
                  <c:v>5437038.7804253828</c:v>
                </c:pt>
                <c:pt idx="140">
                  <c:v>4960105.5540650804</c:v>
                </c:pt>
                <c:pt idx="141">
                  <c:v>4406863.0115037877</c:v>
                </c:pt>
                <c:pt idx="142">
                  <c:v>3872697.7979843016</c:v>
                </c:pt>
                <c:pt idx="143">
                  <c:v>3243145.9392005308</c:v>
                </c:pt>
                <c:pt idx="144">
                  <c:v>2613594.0804126677</c:v>
                </c:pt>
                <c:pt idx="145">
                  <c:v>1945887.5635186813</c:v>
                </c:pt>
                <c:pt idx="146">
                  <c:v>1259103.7175736802</c:v>
                </c:pt>
                <c:pt idx="147">
                  <c:v>515087.88445721619</c:v>
                </c:pt>
                <c:pt idx="148">
                  <c:v>-190773.29053675383</c:v>
                </c:pt>
                <c:pt idx="149">
                  <c:v>-1011098.4398695563</c:v>
                </c:pt>
                <c:pt idx="150">
                  <c:v>-1755114.2729819275</c:v>
                </c:pt>
                <c:pt idx="151">
                  <c:v>-2613594.0804106211</c:v>
                </c:pt>
                <c:pt idx="152">
                  <c:v>-3395764.5716332081</c:v>
                </c:pt>
                <c:pt idx="153">
                  <c:v>-4273321.7081170101</c:v>
                </c:pt>
                <c:pt idx="154">
                  <c:v>-5093646.8574518589</c:v>
                </c:pt>
                <c:pt idx="155">
                  <c:v>-5971203.9939397527</c:v>
                </c:pt>
                <c:pt idx="156">
                  <c:v>-6791529.1432623239</c:v>
                </c:pt>
                <c:pt idx="157">
                  <c:v>-7688163.608809418</c:v>
                </c:pt>
                <c:pt idx="158">
                  <c:v>-8527566.0871891435</c:v>
                </c:pt>
                <c:pt idx="159">
                  <c:v>-9366968.5655709151</c:v>
                </c:pt>
                <c:pt idx="160">
                  <c:v>-10187293.714893484</c:v>
                </c:pt>
                <c:pt idx="161">
                  <c:v>-11026696.193277303</c:v>
                </c:pt>
                <c:pt idx="162">
                  <c:v>-11827944.01355909</c:v>
                </c:pt>
                <c:pt idx="163">
                  <c:v>-12591037.175706105</c:v>
                </c:pt>
                <c:pt idx="164">
                  <c:v>-13335053.008830756</c:v>
                </c:pt>
                <c:pt idx="165">
                  <c:v>-14079068.841936987</c:v>
                </c:pt>
                <c:pt idx="166">
                  <c:v>-14765852.687881988</c:v>
                </c:pt>
                <c:pt idx="167">
                  <c:v>-15414481.87572496</c:v>
                </c:pt>
                <c:pt idx="168">
                  <c:v>-16005879.076400561</c:v>
                </c:pt>
                <c:pt idx="169">
                  <c:v>-16616353.606139455</c:v>
                </c:pt>
                <c:pt idx="170">
                  <c:v>-17131441.490588486</c:v>
                </c:pt>
                <c:pt idx="171">
                  <c:v>-17608374.716947764</c:v>
                </c:pt>
                <c:pt idx="172">
                  <c:v>-18028075.956139673</c:v>
                </c:pt>
                <c:pt idx="173">
                  <c:v>-18428699.866276473</c:v>
                </c:pt>
                <c:pt idx="174">
                  <c:v>-18810246.447354075</c:v>
                </c:pt>
                <c:pt idx="175">
                  <c:v>-18886555.763570413</c:v>
                </c:pt>
                <c:pt idx="176">
                  <c:v>-19268102.344660293</c:v>
                </c:pt>
                <c:pt idx="177">
                  <c:v>-19458875.635194998</c:v>
                </c:pt>
                <c:pt idx="178">
                  <c:v>-19268102.344656199</c:v>
                </c:pt>
                <c:pt idx="179">
                  <c:v>-19649648.925737891</c:v>
                </c:pt>
                <c:pt idx="180">
                  <c:v>-19649648.925733801</c:v>
                </c:pt>
                <c:pt idx="181">
                  <c:v>-19077329.0541174</c:v>
                </c:pt>
                <c:pt idx="182">
                  <c:v>-19458875.635199092</c:v>
                </c:pt>
                <c:pt idx="183">
                  <c:v>-19134561.041274536</c:v>
                </c:pt>
                <c:pt idx="184">
                  <c:v>-18753014.460192844</c:v>
                </c:pt>
                <c:pt idx="185">
                  <c:v>-18505009.182492815</c:v>
                </c:pt>
                <c:pt idx="186">
                  <c:v>-18123462.601407029</c:v>
                </c:pt>
                <c:pt idx="187">
                  <c:v>-17741916.020325333</c:v>
                </c:pt>
                <c:pt idx="188">
                  <c:v>-17245905.46492118</c:v>
                </c:pt>
                <c:pt idx="189">
                  <c:v>-16749894.909517024</c:v>
                </c:pt>
                <c:pt idx="190">
                  <c:v>-16177575.037884254</c:v>
                </c:pt>
                <c:pt idx="191">
                  <c:v>-15567100.508159684</c:v>
                </c:pt>
                <c:pt idx="192">
                  <c:v>-14937548.649369774</c:v>
                </c:pt>
                <c:pt idx="193">
                  <c:v>-14250764.803424772</c:v>
                </c:pt>
                <c:pt idx="194">
                  <c:v>-13525826.299365463</c:v>
                </c:pt>
                <c:pt idx="195">
                  <c:v>-12800887.795312291</c:v>
                </c:pt>
                <c:pt idx="196">
                  <c:v>-12018717.304091752</c:v>
                </c:pt>
                <c:pt idx="197">
                  <c:v>-11217469.483818149</c:v>
                </c:pt>
                <c:pt idx="198">
                  <c:v>-10416221.663548641</c:v>
                </c:pt>
                <c:pt idx="199">
                  <c:v>-9595896.5142219774</c:v>
                </c:pt>
                <c:pt idx="200">
                  <c:v>-8718339.3777218051</c:v>
                </c:pt>
                <c:pt idx="201">
                  <c:v>-7917091.5574625265</c:v>
                </c:pt>
                <c:pt idx="202">
                  <c:v>-7020457.0919133853</c:v>
                </c:pt>
                <c:pt idx="203">
                  <c:v>-6181054.6135357069</c:v>
                </c:pt>
                <c:pt idx="204">
                  <c:v>-5322574.8060926888</c:v>
                </c:pt>
                <c:pt idx="205">
                  <c:v>-4464094.9986619493</c:v>
                </c:pt>
                <c:pt idx="206">
                  <c:v>-3643769.8493434708</c:v>
                </c:pt>
                <c:pt idx="207">
                  <c:v>-2785290.0418943134</c:v>
                </c:pt>
                <c:pt idx="208">
                  <c:v>-2003119.550684005</c:v>
                </c:pt>
                <c:pt idx="209">
                  <c:v>-1182794.4013573416</c:v>
                </c:pt>
                <c:pt idx="210">
                  <c:v>-419701.23918986245</c:v>
                </c:pt>
                <c:pt idx="211">
                  <c:v>362469.25203477079</c:v>
                </c:pt>
                <c:pt idx="212">
                  <c:v>1049253.0979695402</c:v>
                </c:pt>
                <c:pt idx="213">
                  <c:v>1774191.6020329427</c:v>
                </c:pt>
                <c:pt idx="214">
                  <c:v>2460975.4479840831</c:v>
                </c:pt>
                <c:pt idx="215">
                  <c:v>3090527.3067637607</c:v>
                </c:pt>
                <c:pt idx="216">
                  <c:v>3701001.8364985627</c:v>
                </c:pt>
                <c:pt idx="217">
                  <c:v>4273321.7081231484</c:v>
                </c:pt>
                <c:pt idx="218">
                  <c:v>4807486.9216375193</c:v>
                </c:pt>
                <c:pt idx="219">
                  <c:v>5341652.1351498431</c:v>
                </c:pt>
                <c:pt idx="220">
                  <c:v>5799508.0324509442</c:v>
                </c:pt>
                <c:pt idx="221">
                  <c:v>6238286.6006959146</c:v>
                </c:pt>
                <c:pt idx="222">
                  <c:v>6619833.1817817008</c:v>
                </c:pt>
                <c:pt idx="223">
                  <c:v>7001379.7628552085</c:v>
                </c:pt>
                <c:pt idx="224">
                  <c:v>7306617.0277267024</c:v>
                </c:pt>
                <c:pt idx="225">
                  <c:v>7630931.6216451181</c:v>
                </c:pt>
                <c:pt idx="226">
                  <c:v>7840782.2412431184</c:v>
                </c:pt>
                <c:pt idx="227">
                  <c:v>8088787.5189441731</c:v>
                </c:pt>
                <c:pt idx="228">
                  <c:v>8260483.480429912</c:v>
                </c:pt>
                <c:pt idx="229">
                  <c:v>8432179.441919744</c:v>
                </c:pt>
                <c:pt idx="230">
                  <c:v>8508488.7581330128</c:v>
                </c:pt>
                <c:pt idx="231">
                  <c:v>8622952.7324595656</c:v>
                </c:pt>
                <c:pt idx="232">
                  <c:v>8680184.71962489</c:v>
                </c:pt>
                <c:pt idx="233">
                  <c:v>8718339.3777310122</c:v>
                </c:pt>
                <c:pt idx="234">
                  <c:v>8680184.719619263</c:v>
                </c:pt>
                <c:pt idx="235">
                  <c:v>8699262.0486774407</c:v>
                </c:pt>
                <c:pt idx="236">
                  <c:v>8622952.7324616127</c:v>
                </c:pt>
                <c:pt idx="237">
                  <c:v>8565720.7452962901</c:v>
                </c:pt>
                <c:pt idx="238">
                  <c:v>8470334.1000243314</c:v>
                </c:pt>
                <c:pt idx="239">
                  <c:v>8355870.125703916</c:v>
                </c:pt>
                <c:pt idx="240">
                  <c:v>8222328.8223227654</c:v>
                </c:pt>
                <c:pt idx="241">
                  <c:v>8069710.1898911111</c:v>
                </c:pt>
                <c:pt idx="242">
                  <c:v>7917091.5574563881</c:v>
                </c:pt>
                <c:pt idx="243">
                  <c:v>7745395.5959721841</c:v>
                </c:pt>
                <c:pt idx="244">
                  <c:v>7554622.3054282675</c:v>
                </c:pt>
                <c:pt idx="245">
                  <c:v>7344771.6858341042</c:v>
                </c:pt>
                <c:pt idx="246">
                  <c:v>7159721.594008971</c:v>
                </c:pt>
                <c:pt idx="247">
                  <c:v>6934609.1111707725</c:v>
                </c:pt>
                <c:pt idx="248">
                  <c:v>6719035.2928588483</c:v>
                </c:pt>
                <c:pt idx="249">
                  <c:v>6490107.3442098321</c:v>
                </c:pt>
                <c:pt idx="250">
                  <c:v>6263087.128465713</c:v>
                </c:pt>
                <c:pt idx="251">
                  <c:v>6032251.4469107771</c:v>
                </c:pt>
                <c:pt idx="252">
                  <c:v>5801415.7653563526</c:v>
                </c:pt>
                <c:pt idx="253">
                  <c:v>5568672.3508957531</c:v>
                </c:pt>
                <c:pt idx="254">
                  <c:v>5334021.2035299996</c:v>
                </c:pt>
                <c:pt idx="255">
                  <c:v>5103185.5219758311</c:v>
                </c:pt>
                <c:pt idx="256">
                  <c:v>4876165.3062315844</c:v>
                </c:pt>
                <c:pt idx="257">
                  <c:v>4649145.090487849</c:v>
                </c:pt>
                <c:pt idx="258">
                  <c:v>4425940.3405542914</c:v>
                </c:pt>
                <c:pt idx="259">
                  <c:v>4210366.5222430071</c:v>
                </c:pt>
                <c:pt idx="260">
                  <c:v>3994792.7039315943</c:v>
                </c:pt>
                <c:pt idx="261">
                  <c:v>3786849.8172414321</c:v>
                </c:pt>
                <c:pt idx="262">
                  <c:v>3582722.3963628542</c:v>
                </c:pt>
                <c:pt idx="263">
                  <c:v>3388133.6400110628</c:v>
                </c:pt>
                <c:pt idx="264">
                  <c:v>3197360.3494691928</c:v>
                </c:pt>
                <c:pt idx="265">
                  <c:v>3010402.5247395472</c:v>
                </c:pt>
                <c:pt idx="266">
                  <c:v>3325178.4541320079</c:v>
                </c:pt>
                <c:pt idx="267">
                  <c:v>805063.2860833318</c:v>
                </c:pt>
                <c:pt idx="268">
                  <c:v>3815465.8108232622</c:v>
                </c:pt>
                <c:pt idx="269">
                  <c:v>3815465.8108227509</c:v>
                </c:pt>
                <c:pt idx="270">
                  <c:v>0</c:v>
                </c:pt>
                <c:pt idx="271">
                  <c:v>3815465.8108228147</c:v>
                </c:pt>
                <c:pt idx="272">
                  <c:v>-9.5923269327613525E-8</c:v>
                </c:pt>
                <c:pt idx="273">
                  <c:v>3815465.8108229106</c:v>
                </c:pt>
                <c:pt idx="274">
                  <c:v>-381546.58108223672</c:v>
                </c:pt>
                <c:pt idx="275">
                  <c:v>2480052.7770348745</c:v>
                </c:pt>
                <c:pt idx="276">
                  <c:v>1335413.0337879723</c:v>
                </c:pt>
                <c:pt idx="277">
                  <c:v>1335413.0337879723</c:v>
                </c:pt>
                <c:pt idx="278">
                  <c:v>1335413.0337880363</c:v>
                </c:pt>
                <c:pt idx="279">
                  <c:v>1144639.7432468541</c:v>
                </c:pt>
                <c:pt idx="280">
                  <c:v>953866.45270570368</c:v>
                </c:pt>
                <c:pt idx="281">
                  <c:v>953866.45270573569</c:v>
                </c:pt>
                <c:pt idx="282">
                  <c:v>953866.45270570368</c:v>
                </c:pt>
                <c:pt idx="283">
                  <c:v>763093.16216455342</c:v>
                </c:pt>
                <c:pt idx="284">
                  <c:v>953866.45270575164</c:v>
                </c:pt>
                <c:pt idx="285">
                  <c:v>381546.58108223672</c:v>
                </c:pt>
                <c:pt idx="286">
                  <c:v>763093.1621646093</c:v>
                </c:pt>
                <c:pt idx="287">
                  <c:v>763093.16216456937</c:v>
                </c:pt>
                <c:pt idx="288">
                  <c:v>381546.5810822607</c:v>
                </c:pt>
                <c:pt idx="289">
                  <c:v>381546.58108232461</c:v>
                </c:pt>
                <c:pt idx="290">
                  <c:v>572319.87162340304</c:v>
                </c:pt>
                <c:pt idx="291">
                  <c:v>381546.58108228468</c:v>
                </c:pt>
                <c:pt idx="292">
                  <c:v>190773.29054115035</c:v>
                </c:pt>
                <c:pt idx="293">
                  <c:v>572319.87162342703</c:v>
                </c:pt>
                <c:pt idx="294">
                  <c:v>190773.29054115433</c:v>
                </c:pt>
                <c:pt idx="295">
                  <c:v>305237.26486582216</c:v>
                </c:pt>
                <c:pt idx="296">
                  <c:v>228927.94864936761</c:v>
                </c:pt>
                <c:pt idx="297">
                  <c:v>228927.9486493716</c:v>
                </c:pt>
                <c:pt idx="298">
                  <c:v>209850.61959525896</c:v>
                </c:pt>
                <c:pt idx="299">
                  <c:v>171695.96148703169</c:v>
                </c:pt>
                <c:pt idx="300">
                  <c:v>171695.96148702569</c:v>
                </c:pt>
                <c:pt idx="301">
                  <c:v>133541.30337880243</c:v>
                </c:pt>
                <c:pt idx="302">
                  <c:v>152618.63243290907</c:v>
                </c:pt>
                <c:pt idx="303">
                  <c:v>114463.9743246898</c:v>
                </c:pt>
                <c:pt idx="304">
                  <c:v>95386.645270571171</c:v>
                </c:pt>
                <c:pt idx="305">
                  <c:v>-5417961.4347521029</c:v>
                </c:pt>
                <c:pt idx="306">
                  <c:v>6276441.2465559551</c:v>
                </c:pt>
                <c:pt idx="307">
                  <c:v>1.3544903628421214E-3</c:v>
                </c:pt>
                <c:pt idx="308">
                  <c:v>1.3354130337879786E-3</c:v>
                </c:pt>
                <c:pt idx="309">
                  <c:v>1.7169596148702939E-3</c:v>
                </c:pt>
                <c:pt idx="310">
                  <c:v>2.4800527770348574E-3</c:v>
                </c:pt>
                <c:pt idx="311">
                  <c:v>2.6708260675760093E-3</c:v>
                </c:pt>
                <c:pt idx="312">
                  <c:v>3.8154658108228543E-3</c:v>
                </c:pt>
                <c:pt idx="313">
                  <c:v>4.1970123919051663E-3</c:v>
                </c:pt>
                <c:pt idx="314">
                  <c:v>5.7231987162342478E-3</c:v>
                </c:pt>
                <c:pt idx="315">
                  <c:v>6.86783845948116E-3</c:v>
                </c:pt>
                <c:pt idx="316">
                  <c:v>7.6309316216457241E-3</c:v>
                </c:pt>
                <c:pt idx="317">
                  <c:v>1.3163357047338968E-2</c:v>
                </c:pt>
                <c:pt idx="318">
                  <c:v>1.1446397432468437E-2</c:v>
                </c:pt>
                <c:pt idx="319">
                  <c:v>1.7169596148702847E-2</c:v>
                </c:pt>
                <c:pt idx="320">
                  <c:v>1.9077329054114189E-2</c:v>
                </c:pt>
                <c:pt idx="321">
                  <c:v>2.6708260675760091E-2</c:v>
                </c:pt>
                <c:pt idx="322">
                  <c:v>3.0523726486583073E-2</c:v>
                </c:pt>
                <c:pt idx="323">
                  <c:v>4.0062391013639752E-2</c:v>
                </c:pt>
                <c:pt idx="324">
                  <c:v>4.5785589729874461E-2</c:v>
                </c:pt>
                <c:pt idx="325">
                  <c:v>5.9139720067754059E-2</c:v>
                </c:pt>
                <c:pt idx="326">
                  <c:v>7.821704912186897E-2</c:v>
                </c:pt>
                <c:pt idx="327">
                  <c:v>7.4401583311044794E-2</c:v>
                </c:pt>
                <c:pt idx="328">
                  <c:v>0.11446397432468682</c:v>
                </c:pt>
                <c:pt idx="329">
                  <c:v>0.15261863243291399</c:v>
                </c:pt>
                <c:pt idx="330">
                  <c:v>0.13354130337880052</c:v>
                </c:pt>
                <c:pt idx="331">
                  <c:v>0.22892794864937172</c:v>
                </c:pt>
                <c:pt idx="332">
                  <c:v>0.22892794864936933</c:v>
                </c:pt>
                <c:pt idx="333">
                  <c:v>0.30523726486582897</c:v>
                </c:pt>
                <c:pt idx="334">
                  <c:v>0.36246925202817559</c:v>
                </c:pt>
                <c:pt idx="335">
                  <c:v>0.45785589729873866</c:v>
                </c:pt>
                <c:pt idx="336">
                  <c:v>0.53416521351520019</c:v>
                </c:pt>
                <c:pt idx="337">
                  <c:v>0.68678384594811559</c:v>
                </c:pt>
                <c:pt idx="338">
                  <c:v>0.72493850405633786</c:v>
                </c:pt>
                <c:pt idx="339">
                  <c:v>1.14463974324686</c:v>
                </c:pt>
                <c:pt idx="340">
                  <c:v>0.95386645270573189</c:v>
                </c:pt>
                <c:pt idx="341">
                  <c:v>1.7169596148702595</c:v>
                </c:pt>
                <c:pt idx="342">
                  <c:v>1.526186324329162</c:v>
                </c:pt>
                <c:pt idx="343">
                  <c:v>2.2892794864936969</c:v>
                </c:pt>
                <c:pt idx="344">
                  <c:v>2.2892794864937351</c:v>
                </c:pt>
                <c:pt idx="345">
                  <c:v>3.2431459391994291</c:v>
                </c:pt>
                <c:pt idx="346">
                  <c:v>3.624692520281708</c:v>
                </c:pt>
                <c:pt idx="347">
                  <c:v>4.578558972987425</c:v>
                </c:pt>
                <c:pt idx="348">
                  <c:v>5.341652135152029</c:v>
                </c:pt>
                <c:pt idx="349">
                  <c:v>6.6770651689399401</c:v>
                </c:pt>
                <c:pt idx="350">
                  <c:v>8.0124782027280812</c:v>
                </c:pt>
                <c:pt idx="351">
                  <c:v>7.6309316216457947</c:v>
                </c:pt>
                <c:pt idx="352">
                  <c:v>11.446397432468356</c:v>
                </c:pt>
                <c:pt idx="353">
                  <c:v>15.261863243291589</c:v>
                </c:pt>
                <c:pt idx="354">
                  <c:v>13.35413033787982</c:v>
                </c:pt>
                <c:pt idx="355">
                  <c:v>20.985061959525979</c:v>
                </c:pt>
                <c:pt idx="356">
                  <c:v>20.985061959525311</c:v>
                </c:pt>
                <c:pt idx="357">
                  <c:v>28.615993581172017</c:v>
                </c:pt>
                <c:pt idx="358">
                  <c:v>30.523726486582568</c:v>
                </c:pt>
                <c:pt idx="359">
                  <c:v>-1354.4903628421148</c:v>
                </c:pt>
                <c:pt idx="360">
                  <c:v>8.9498580747696694E-3</c:v>
                </c:pt>
              </c:numCache>
            </c:numRef>
          </c:yVal>
          <c:smooth val="1"/>
          <c:extLst>
            <c:ext xmlns:c16="http://schemas.microsoft.com/office/drawing/2014/chart" uri="{C3380CC4-5D6E-409C-BE32-E72D297353CC}">
              <c16:uniqueId val="{00000003-E61F-486B-A8F2-8FEF69264D1E}"/>
            </c:ext>
          </c:extLst>
        </c:ser>
        <c:ser>
          <c:idx val="3"/>
          <c:order val="4"/>
          <c:tx>
            <c:v>10000rpm</c:v>
          </c:tx>
          <c:spPr>
            <a:ln w="12700">
              <a:solidFill>
                <a:srgbClr val="4600A5"/>
              </a:solidFill>
              <a:prstDash val="solid"/>
            </a:ln>
          </c:spPr>
          <c:marker>
            <c:symbol val="star"/>
            <c:size val="5"/>
            <c:spPr>
              <a:noFill/>
              <a:ln>
                <a:solidFill>
                  <a:srgbClr val="4600A5"/>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(Exh)'!$P$3:$P$363</c:f>
              <c:numCache>
                <c:formatCode>0.00E+00</c:formatCode>
                <c:ptCount val="361"/>
                <c:pt idx="0">
                  <c:v>83.463314611749638</c:v>
                </c:pt>
                <c:pt idx="1">
                  <c:v>107.30997592939217</c:v>
                </c:pt>
                <c:pt idx="2">
                  <c:v>89.424979941162562</c:v>
                </c:pt>
                <c:pt idx="3">
                  <c:v>178.84995988232131</c:v>
                </c:pt>
                <c:pt idx="4">
                  <c:v>119.23330658821192</c:v>
                </c:pt>
                <c:pt idx="5">
                  <c:v>238.46661317643068</c:v>
                </c:pt>
                <c:pt idx="6">
                  <c:v>208.6582865293737</c:v>
                </c:pt>
                <c:pt idx="7">
                  <c:v>238.46661317643449</c:v>
                </c:pt>
                <c:pt idx="8">
                  <c:v>357.69991976463649</c:v>
                </c:pt>
                <c:pt idx="9">
                  <c:v>357.69991976464718</c:v>
                </c:pt>
                <c:pt idx="10">
                  <c:v>417.31657305874592</c:v>
                </c:pt>
                <c:pt idx="11">
                  <c:v>506.74155299990923</c:v>
                </c:pt>
                <c:pt idx="12">
                  <c:v>625.97485958812797</c:v>
                </c:pt>
                <c:pt idx="13">
                  <c:v>745.20816617634068</c:v>
                </c:pt>
                <c:pt idx="14">
                  <c:v>655.7831862351743</c:v>
                </c:pt>
                <c:pt idx="15">
                  <c:v>894.24979941163315</c:v>
                </c:pt>
                <c:pt idx="16">
                  <c:v>1490.4163323526509</c:v>
                </c:pt>
                <c:pt idx="17">
                  <c:v>894.24979941160882</c:v>
                </c:pt>
                <c:pt idx="18">
                  <c:v>1788.4995988232115</c:v>
                </c:pt>
                <c:pt idx="19">
                  <c:v>1490.4163323526691</c:v>
                </c:pt>
                <c:pt idx="20">
                  <c:v>2086.5828652937662</c:v>
                </c:pt>
                <c:pt idx="21">
                  <c:v>2384.6661317643147</c:v>
                </c:pt>
                <c:pt idx="22">
                  <c:v>2682.7493982347778</c:v>
                </c:pt>
                <c:pt idx="23">
                  <c:v>2980.8326647054114</c:v>
                </c:pt>
                <c:pt idx="24">
                  <c:v>3875.0824641168983</c:v>
                </c:pt>
                <c:pt idx="25">
                  <c:v>4173.1657305875569</c:v>
                </c:pt>
                <c:pt idx="26">
                  <c:v>4471.2489970579954</c:v>
                </c:pt>
                <c:pt idx="27">
                  <c:v>5961.66532941075</c:v>
                </c:pt>
                <c:pt idx="28">
                  <c:v>7153.9983952928214</c:v>
                </c:pt>
                <c:pt idx="29">
                  <c:v>5961.6653294106763</c:v>
                </c:pt>
                <c:pt idx="30">
                  <c:v>8942.4979941161364</c:v>
                </c:pt>
                <c:pt idx="31">
                  <c:v>8942.4979941161855</c:v>
                </c:pt>
                <c:pt idx="32">
                  <c:v>11923.330658821451</c:v>
                </c:pt>
                <c:pt idx="33">
                  <c:v>11923.330658820865</c:v>
                </c:pt>
                <c:pt idx="34">
                  <c:v>14904.163323527448</c:v>
                </c:pt>
                <c:pt idx="35">
                  <c:v>14904.163323526569</c:v>
                </c:pt>
                <c:pt idx="36">
                  <c:v>20865.828652937391</c:v>
                </c:pt>
                <c:pt idx="37">
                  <c:v>20865.828652938075</c:v>
                </c:pt>
                <c:pt idx="38">
                  <c:v>23846.661317642316</c:v>
                </c:pt>
                <c:pt idx="39">
                  <c:v>26827.493982348118</c:v>
                </c:pt>
                <c:pt idx="40">
                  <c:v>29808.326647053531</c:v>
                </c:pt>
                <c:pt idx="41">
                  <c:v>38750.824641169958</c:v>
                </c:pt>
                <c:pt idx="42">
                  <c:v>38750.824641169565</c:v>
                </c:pt>
                <c:pt idx="43">
                  <c:v>44712.489970580391</c:v>
                </c:pt>
                <c:pt idx="44">
                  <c:v>56635.820629402035</c:v>
                </c:pt>
                <c:pt idx="45">
                  <c:v>50674.155299990824</c:v>
                </c:pt>
                <c:pt idx="46">
                  <c:v>59616.653294107447</c:v>
                </c:pt>
                <c:pt idx="47">
                  <c:v>89424.979941160782</c:v>
                </c:pt>
                <c:pt idx="48">
                  <c:v>59616.653294106669</c:v>
                </c:pt>
                <c:pt idx="49">
                  <c:v>119233.30658821489</c:v>
                </c:pt>
                <c:pt idx="50">
                  <c:v>89424.979941161568</c:v>
                </c:pt>
                <c:pt idx="51">
                  <c:v>119233.30658821099</c:v>
                </c:pt>
                <c:pt idx="52">
                  <c:v>119233.30658821645</c:v>
                </c:pt>
                <c:pt idx="53">
                  <c:v>178849.95988231999</c:v>
                </c:pt>
                <c:pt idx="54">
                  <c:v>119233.30658821645</c:v>
                </c:pt>
                <c:pt idx="55">
                  <c:v>208658.28652937411</c:v>
                </c:pt>
                <c:pt idx="56">
                  <c:v>208658.28652937725</c:v>
                </c:pt>
                <c:pt idx="57">
                  <c:v>208658.28652937256</c:v>
                </c:pt>
                <c:pt idx="58">
                  <c:v>238466.61317642979</c:v>
                </c:pt>
                <c:pt idx="59">
                  <c:v>298083.2664705349</c:v>
                </c:pt>
                <c:pt idx="60">
                  <c:v>298083.2664705349</c:v>
                </c:pt>
                <c:pt idx="61">
                  <c:v>357699.91976464313</c:v>
                </c:pt>
                <c:pt idx="62">
                  <c:v>447124.89970580861</c:v>
                </c:pt>
                <c:pt idx="63">
                  <c:v>178849.95988233094</c:v>
                </c:pt>
                <c:pt idx="64">
                  <c:v>596166.53294105735</c:v>
                </c:pt>
                <c:pt idx="65">
                  <c:v>596166.53294106352</c:v>
                </c:pt>
                <c:pt idx="66">
                  <c:v>596166.53294106352</c:v>
                </c:pt>
                <c:pt idx="67">
                  <c:v>298083.26647057862</c:v>
                </c:pt>
                <c:pt idx="68">
                  <c:v>894249.79941157345</c:v>
                </c:pt>
                <c:pt idx="69">
                  <c:v>894249.79941160476</c:v>
                </c:pt>
                <c:pt idx="70">
                  <c:v>596166.5329410698</c:v>
                </c:pt>
                <c:pt idx="71">
                  <c:v>894249.79941164213</c:v>
                </c:pt>
                <c:pt idx="72">
                  <c:v>894249.79941160476</c:v>
                </c:pt>
                <c:pt idx="73">
                  <c:v>1192333.0658820772</c:v>
                </c:pt>
                <c:pt idx="74">
                  <c:v>1192333.0658822272</c:v>
                </c:pt>
                <c:pt idx="75">
                  <c:v>1192333.0658820895</c:v>
                </c:pt>
                <c:pt idx="76">
                  <c:v>1274902.1306944997</c:v>
                </c:pt>
                <c:pt idx="77">
                  <c:v>1547648.319514991</c:v>
                </c:pt>
                <c:pt idx="78">
                  <c:v>1604284.1401444797</c:v>
                </c:pt>
                <c:pt idx="79">
                  <c:v>1737825.4435231972</c:v>
                </c:pt>
                <c:pt idx="80">
                  <c:v>1879713.0783632016</c:v>
                </c:pt>
                <c:pt idx="81">
                  <c:v>2031139.3777302483</c:v>
                </c:pt>
                <c:pt idx="82">
                  <c:v>2191508.1750913225</c:v>
                </c:pt>
                <c:pt idx="83">
                  <c:v>2363204.1365784341</c:v>
                </c:pt>
                <c:pt idx="84">
                  <c:v>2539371.3470624969</c:v>
                </c:pt>
                <c:pt idx="85">
                  <c:v>2733423.553534864</c:v>
                </c:pt>
                <c:pt idx="86">
                  <c:v>2933139.3420699127</c:v>
                </c:pt>
                <c:pt idx="87">
                  <c:v>3141797.6285996628</c:v>
                </c:pt>
                <c:pt idx="88">
                  <c:v>3365360.0784521676</c:v>
                </c:pt>
                <c:pt idx="89">
                  <c:v>3597865.0262996238</c:v>
                </c:pt>
                <c:pt idx="90">
                  <c:v>3839312.4721402326</c:v>
                </c:pt>
                <c:pt idx="91">
                  <c:v>4095664.081305095</c:v>
                </c:pt>
                <c:pt idx="92">
                  <c:v>4357977.3557995586</c:v>
                </c:pt>
                <c:pt idx="93">
                  <c:v>4632213.9609519253</c:v>
                </c:pt>
                <c:pt idx="94">
                  <c:v>4921354.7294284953</c:v>
                </c:pt>
                <c:pt idx="95">
                  <c:v>5213476.3305699658</c:v>
                </c:pt>
                <c:pt idx="96">
                  <c:v>5520502.0950341411</c:v>
                </c:pt>
                <c:pt idx="97">
                  <c:v>5836470.3574930178</c:v>
                </c:pt>
                <c:pt idx="98">
                  <c:v>6155419.4526165947</c:v>
                </c:pt>
                <c:pt idx="99">
                  <c:v>6492253.5437283767</c:v>
                </c:pt>
                <c:pt idx="100">
                  <c:v>6826106.8021750581</c:v>
                </c:pt>
                <c:pt idx="101">
                  <c:v>7174864.2239460424</c:v>
                </c:pt>
                <c:pt idx="102">
                  <c:v>7529583.3110452294</c:v>
                </c:pt>
                <c:pt idx="103">
                  <c:v>7881321.5654815137</c:v>
                </c:pt>
                <c:pt idx="104">
                  <c:v>8242002.3179101022</c:v>
                </c:pt>
                <c:pt idx="105">
                  <c:v>8608644.7356692906</c:v>
                </c:pt>
                <c:pt idx="106">
                  <c:v>8966344.6554333773</c:v>
                </c:pt>
                <c:pt idx="107">
                  <c:v>9335967.905857468</c:v>
                </c:pt>
                <c:pt idx="108">
                  <c:v>9693667.8256219551</c:v>
                </c:pt>
                <c:pt idx="109">
                  <c:v>10051367.745386042</c:v>
                </c:pt>
                <c:pt idx="110">
                  <c:v>10406086.832486628</c:v>
                </c:pt>
                <c:pt idx="111">
                  <c:v>10742920.923598209</c:v>
                </c:pt>
                <c:pt idx="112">
                  <c:v>11115525.006686199</c:v>
                </c:pt>
                <c:pt idx="113">
                  <c:v>11386780.779174365</c:v>
                </c:pt>
                <c:pt idx="114">
                  <c:v>11714672.372291446</c:v>
                </c:pt>
                <c:pt idx="115">
                  <c:v>12042563.965410525</c:v>
                </c:pt>
                <c:pt idx="116">
                  <c:v>12310838.905233189</c:v>
                </c:pt>
                <c:pt idx="117">
                  <c:v>12519497.19176304</c:v>
                </c:pt>
                <c:pt idx="118">
                  <c:v>12817580.458229916</c:v>
                </c:pt>
                <c:pt idx="119">
                  <c:v>13026238.74476696</c:v>
                </c:pt>
                <c:pt idx="120">
                  <c:v>13145472.051346196</c:v>
                </c:pt>
                <c:pt idx="121">
                  <c:v>13383938.664529448</c:v>
                </c:pt>
                <c:pt idx="122">
                  <c:v>13413746.991174858</c:v>
                </c:pt>
                <c:pt idx="123">
                  <c:v>13592596.951054502</c:v>
                </c:pt>
                <c:pt idx="124">
                  <c:v>13562788.624409894</c:v>
                </c:pt>
                <c:pt idx="125">
                  <c:v>13622405.277703909</c:v>
                </c:pt>
                <c:pt idx="126">
                  <c:v>13562788.624411492</c:v>
                </c:pt>
                <c:pt idx="127">
                  <c:v>13503171.971111083</c:v>
                </c:pt>
                <c:pt idx="128">
                  <c:v>13383938.664531847</c:v>
                </c:pt>
                <c:pt idx="129">
                  <c:v>13175280.377993204</c:v>
                </c:pt>
                <c:pt idx="130">
                  <c:v>12996430.418120753</c:v>
                </c:pt>
                <c:pt idx="131">
                  <c:v>12698347.151637889</c:v>
                </c:pt>
                <c:pt idx="132">
                  <c:v>12370455.558528803</c:v>
                </c:pt>
                <c:pt idx="133">
                  <c:v>11982947.312117709</c:v>
                </c:pt>
                <c:pt idx="134">
                  <c:v>11595439.065705016</c:v>
                </c:pt>
                <c:pt idx="135">
                  <c:v>11029080.85940868</c:v>
                </c:pt>
                <c:pt idx="136">
                  <c:v>10522339.306411155</c:v>
                </c:pt>
                <c:pt idx="137">
                  <c:v>9896364.4468176067</c:v>
                </c:pt>
                <c:pt idx="138">
                  <c:v>9270389.5872352496</c:v>
                </c:pt>
                <c:pt idx="139">
                  <c:v>8495373.0944146607</c:v>
                </c:pt>
                <c:pt idx="140">
                  <c:v>7750164.9282266879</c:v>
                </c:pt>
                <c:pt idx="141">
                  <c:v>6885723.4554746682</c:v>
                </c:pt>
                <c:pt idx="142">
                  <c:v>6051090.309350471</c:v>
                </c:pt>
                <c:pt idx="143">
                  <c:v>5067415.5300008291</c:v>
                </c:pt>
                <c:pt idx="144">
                  <c:v>4083740.7506447933</c:v>
                </c:pt>
                <c:pt idx="145">
                  <c:v>3040449.3179979399</c:v>
                </c:pt>
                <c:pt idx="146">
                  <c:v>1967349.5587088752</c:v>
                </c:pt>
                <c:pt idx="147">
                  <c:v>804824.81946440029</c:v>
                </c:pt>
                <c:pt idx="148">
                  <c:v>-298083.26646367786</c:v>
                </c:pt>
                <c:pt idx="149">
                  <c:v>-1579841.3122961819</c:v>
                </c:pt>
                <c:pt idx="150">
                  <c:v>-2742366.051534262</c:v>
                </c:pt>
                <c:pt idx="151">
                  <c:v>-4083740.7506415956</c:v>
                </c:pt>
                <c:pt idx="152">
                  <c:v>-5305882.1431768881</c:v>
                </c:pt>
                <c:pt idx="153">
                  <c:v>-6677065.1689328272</c:v>
                </c:pt>
                <c:pt idx="154">
                  <c:v>-7958823.2147685289</c:v>
                </c:pt>
                <c:pt idx="155">
                  <c:v>-9330006.2405308634</c:v>
                </c:pt>
                <c:pt idx="156">
                  <c:v>-10611764.28634738</c:v>
                </c:pt>
                <c:pt idx="157">
                  <c:v>-12012755.638764717</c:v>
                </c:pt>
                <c:pt idx="158">
                  <c:v>-13324322.011233035</c:v>
                </c:pt>
                <c:pt idx="159">
                  <c:v>-14635888.383704554</c:v>
                </c:pt>
                <c:pt idx="160">
                  <c:v>-15917646.429521071</c:v>
                </c:pt>
                <c:pt idx="161">
                  <c:v>-17229212.801995784</c:v>
                </c:pt>
                <c:pt idx="162">
                  <c:v>-18481162.52118608</c:v>
                </c:pt>
                <c:pt idx="163">
                  <c:v>-19673495.587040789</c:v>
                </c:pt>
                <c:pt idx="164">
                  <c:v>-20836020.326298054</c:v>
                </c:pt>
                <c:pt idx="165">
                  <c:v>-21998545.065526541</c:v>
                </c:pt>
                <c:pt idx="166">
                  <c:v>-23071644.824815609</c:v>
                </c:pt>
                <c:pt idx="167">
                  <c:v>-24085127.930820249</c:v>
                </c:pt>
                <c:pt idx="168">
                  <c:v>-25009186.056875877</c:v>
                </c:pt>
                <c:pt idx="169">
                  <c:v>-25963052.509592898</c:v>
                </c:pt>
                <c:pt idx="170">
                  <c:v>-26767877.32904451</c:v>
                </c:pt>
                <c:pt idx="171">
                  <c:v>-27513085.495230883</c:v>
                </c:pt>
                <c:pt idx="172">
                  <c:v>-28168868.681468241</c:v>
                </c:pt>
                <c:pt idx="173">
                  <c:v>-28794843.541056991</c:v>
                </c:pt>
                <c:pt idx="174">
                  <c:v>-29391010.073990744</c:v>
                </c:pt>
                <c:pt idx="175">
                  <c:v>-29510243.380578771</c:v>
                </c:pt>
                <c:pt idx="176">
                  <c:v>-30106409.913531706</c:v>
                </c:pt>
                <c:pt idx="177">
                  <c:v>-30404493.179992188</c:v>
                </c:pt>
                <c:pt idx="178">
                  <c:v>-30106409.913525313</c:v>
                </c:pt>
                <c:pt idx="179">
                  <c:v>-30702576.446465459</c:v>
                </c:pt>
                <c:pt idx="180">
                  <c:v>-30702576.446459062</c:v>
                </c:pt>
                <c:pt idx="181">
                  <c:v>-29808326.647058435</c:v>
                </c:pt>
                <c:pt idx="182">
                  <c:v>-30404493.17999858</c:v>
                </c:pt>
                <c:pt idx="183">
                  <c:v>-29897751.626991466</c:v>
                </c:pt>
                <c:pt idx="184">
                  <c:v>-29301585.09405132</c:v>
                </c:pt>
                <c:pt idx="185">
                  <c:v>-28914076.847645022</c:v>
                </c:pt>
                <c:pt idx="186">
                  <c:v>-28317910.31469848</c:v>
                </c:pt>
                <c:pt idx="187">
                  <c:v>-27721743.781758334</c:v>
                </c:pt>
                <c:pt idx="188">
                  <c:v>-26946727.288939342</c:v>
                </c:pt>
                <c:pt idx="189">
                  <c:v>-26171710.796120349</c:v>
                </c:pt>
                <c:pt idx="190">
                  <c:v>-25277460.996694144</c:v>
                </c:pt>
                <c:pt idx="191">
                  <c:v>-24323594.543999504</c:v>
                </c:pt>
                <c:pt idx="192">
                  <c:v>-23339919.764640272</c:v>
                </c:pt>
                <c:pt idx="193">
                  <c:v>-22266820.005351208</c:v>
                </c:pt>
                <c:pt idx="194">
                  <c:v>-21134103.592758536</c:v>
                </c:pt>
                <c:pt idx="195">
                  <c:v>-20001387.180175457</c:v>
                </c:pt>
                <c:pt idx="196">
                  <c:v>-18779245.787643362</c:v>
                </c:pt>
                <c:pt idx="197">
                  <c:v>-17527296.068465859</c:v>
                </c:pt>
                <c:pt idx="198">
                  <c:v>-16275346.34929475</c:v>
                </c:pt>
                <c:pt idx="199">
                  <c:v>-14993588.303471839</c:v>
                </c:pt>
                <c:pt idx="200">
                  <c:v>-13622405.277690319</c:v>
                </c:pt>
                <c:pt idx="201">
                  <c:v>-12370455.558535198</c:v>
                </c:pt>
                <c:pt idx="202">
                  <c:v>-10969464.206114665</c:v>
                </c:pt>
                <c:pt idx="203">
                  <c:v>-9657897.8336495422</c:v>
                </c:pt>
                <c:pt idx="204">
                  <c:v>-8316523.1345198266</c:v>
                </c:pt>
                <c:pt idx="205">
                  <c:v>-6975148.4354092954</c:v>
                </c:pt>
                <c:pt idx="206">
                  <c:v>-5693390.3895991733</c:v>
                </c:pt>
                <c:pt idx="207">
                  <c:v>-4352015.6904598651</c:v>
                </c:pt>
                <c:pt idx="208">
                  <c:v>-3129874.2979437578</c:v>
                </c:pt>
                <c:pt idx="209">
                  <c:v>-1848116.2521208462</c:v>
                </c:pt>
                <c:pt idx="210">
                  <c:v>-655783.18623416009</c:v>
                </c:pt>
                <c:pt idx="211">
                  <c:v>566358.20630432933</c:v>
                </c:pt>
                <c:pt idx="212">
                  <c:v>1639457.9655774066</c:v>
                </c:pt>
                <c:pt idx="213">
                  <c:v>2772174.3781764731</c:v>
                </c:pt>
                <c:pt idx="214">
                  <c:v>3845274.1374751297</c:v>
                </c:pt>
                <c:pt idx="215">
                  <c:v>4828948.9168183766</c:v>
                </c:pt>
                <c:pt idx="216">
                  <c:v>5782815.3695290042</c:v>
                </c:pt>
                <c:pt idx="217">
                  <c:v>6677065.1689424198</c:v>
                </c:pt>
                <c:pt idx="218">
                  <c:v>7511698.3150586234</c:v>
                </c:pt>
                <c:pt idx="219">
                  <c:v>8346331.4611716298</c:v>
                </c:pt>
                <c:pt idx="220">
                  <c:v>9061731.3007046003</c:v>
                </c:pt>
                <c:pt idx="221">
                  <c:v>9747322.8135873675</c:v>
                </c:pt>
                <c:pt idx="222">
                  <c:v>10343489.346533908</c:v>
                </c:pt>
                <c:pt idx="223">
                  <c:v>10939655.879461262</c:v>
                </c:pt>
                <c:pt idx="224">
                  <c:v>11416589.105822971</c:v>
                </c:pt>
                <c:pt idx="225">
                  <c:v>11923330.658820497</c:v>
                </c:pt>
                <c:pt idx="226">
                  <c:v>12251222.251942374</c:v>
                </c:pt>
                <c:pt idx="227">
                  <c:v>12638730.49835027</c:v>
                </c:pt>
                <c:pt idx="228">
                  <c:v>12907005.438171737</c:v>
                </c:pt>
                <c:pt idx="229">
                  <c:v>13175280.377999598</c:v>
                </c:pt>
                <c:pt idx="230">
                  <c:v>13294513.684582831</c:v>
                </c:pt>
                <c:pt idx="231">
                  <c:v>13473363.644468073</c:v>
                </c:pt>
                <c:pt idx="232">
                  <c:v>13562788.624413891</c:v>
                </c:pt>
                <c:pt idx="233">
                  <c:v>13622405.277704708</c:v>
                </c:pt>
                <c:pt idx="234">
                  <c:v>13562788.624405097</c:v>
                </c:pt>
                <c:pt idx="235">
                  <c:v>13592596.9510585</c:v>
                </c:pt>
                <c:pt idx="236">
                  <c:v>13473363.644471271</c:v>
                </c:pt>
                <c:pt idx="237">
                  <c:v>13383938.664525453</c:v>
                </c:pt>
                <c:pt idx="238">
                  <c:v>13234897.031288018</c:v>
                </c:pt>
                <c:pt idx="239">
                  <c:v>13056047.07141237</c:v>
                </c:pt>
                <c:pt idx="240">
                  <c:v>12847388.784879321</c:v>
                </c:pt>
                <c:pt idx="241">
                  <c:v>12608922.171704862</c:v>
                </c:pt>
                <c:pt idx="242">
                  <c:v>12370455.558525605</c:v>
                </c:pt>
                <c:pt idx="243">
                  <c:v>12102180.618706537</c:v>
                </c:pt>
                <c:pt idx="244">
                  <c:v>11804097.352231668</c:v>
                </c:pt>
                <c:pt idx="245">
                  <c:v>11476205.759115787</c:v>
                </c:pt>
                <c:pt idx="246">
                  <c:v>11187064.990639018</c:v>
                </c:pt>
                <c:pt idx="247">
                  <c:v>10835326.736204332</c:v>
                </c:pt>
                <c:pt idx="248">
                  <c:v>10498492.645091951</c:v>
                </c:pt>
                <c:pt idx="249">
                  <c:v>10140792.725327862</c:v>
                </c:pt>
                <c:pt idx="250">
                  <c:v>9786073.638227677</c:v>
                </c:pt>
                <c:pt idx="251">
                  <c:v>9425392.8857980892</c:v>
                </c:pt>
                <c:pt idx="252">
                  <c:v>9064712.1333693024</c:v>
                </c:pt>
                <c:pt idx="253">
                  <c:v>8701050.5482746139</c:v>
                </c:pt>
                <c:pt idx="254">
                  <c:v>8334408.1305156248</c:v>
                </c:pt>
                <c:pt idx="255">
                  <c:v>7973727.3780872365</c:v>
                </c:pt>
                <c:pt idx="256">
                  <c:v>7619008.2909868509</c:v>
                </c:pt>
                <c:pt idx="257">
                  <c:v>7264289.2038872642</c:v>
                </c:pt>
                <c:pt idx="258">
                  <c:v>6915531.7821160797</c:v>
                </c:pt>
                <c:pt idx="259">
                  <c:v>6578697.6910046982</c:v>
                </c:pt>
                <c:pt idx="260">
                  <c:v>6241863.5998931164</c:v>
                </c:pt>
                <c:pt idx="261">
                  <c:v>5916952.8394397376</c:v>
                </c:pt>
                <c:pt idx="262">
                  <c:v>5598003.7443169598</c:v>
                </c:pt>
                <c:pt idx="263">
                  <c:v>5293958.8125172853</c:v>
                </c:pt>
                <c:pt idx="264">
                  <c:v>4995875.5460456135</c:v>
                </c:pt>
                <c:pt idx="265">
                  <c:v>4703753.9449055418</c:v>
                </c:pt>
                <c:pt idx="266">
                  <c:v>5195591.3345812624</c:v>
                </c:pt>
                <c:pt idx="267">
                  <c:v>1257911.3845052058</c:v>
                </c:pt>
                <c:pt idx="268">
                  <c:v>5961665.3294113474</c:v>
                </c:pt>
                <c:pt idx="269">
                  <c:v>5961665.3294105483</c:v>
                </c:pt>
                <c:pt idx="270">
                  <c:v>0</c:v>
                </c:pt>
                <c:pt idx="271">
                  <c:v>5961665.329410648</c:v>
                </c:pt>
                <c:pt idx="272">
                  <c:v>-1.4988010832439613E-7</c:v>
                </c:pt>
                <c:pt idx="273">
                  <c:v>5961665.3294107979</c:v>
                </c:pt>
                <c:pt idx="274">
                  <c:v>-596166.53294099483</c:v>
                </c:pt>
                <c:pt idx="275">
                  <c:v>3875082.464116991</c:v>
                </c:pt>
                <c:pt idx="276">
                  <c:v>2086582.8652937068</c:v>
                </c:pt>
                <c:pt idx="277">
                  <c:v>2086582.8652937068</c:v>
                </c:pt>
                <c:pt idx="278">
                  <c:v>2086582.8652938067</c:v>
                </c:pt>
                <c:pt idx="279">
                  <c:v>1788499.5988232095</c:v>
                </c:pt>
                <c:pt idx="280">
                  <c:v>1490416.332352662</c:v>
                </c:pt>
                <c:pt idx="281">
                  <c:v>1490416.3323527121</c:v>
                </c:pt>
                <c:pt idx="282">
                  <c:v>1490416.332352662</c:v>
                </c:pt>
                <c:pt idx="283">
                  <c:v>1192333.0658821147</c:v>
                </c:pt>
                <c:pt idx="284">
                  <c:v>1490416.332352737</c:v>
                </c:pt>
                <c:pt idx="285">
                  <c:v>596166.53294099483</c:v>
                </c:pt>
                <c:pt idx="286">
                  <c:v>1192333.065882202</c:v>
                </c:pt>
                <c:pt idx="287">
                  <c:v>1192333.0658821396</c:v>
                </c:pt>
                <c:pt idx="288">
                  <c:v>596166.53294103232</c:v>
                </c:pt>
                <c:pt idx="289">
                  <c:v>596166.5329411322</c:v>
                </c:pt>
                <c:pt idx="290">
                  <c:v>894249.79941156728</c:v>
                </c:pt>
                <c:pt idx="291">
                  <c:v>596166.5329410698</c:v>
                </c:pt>
                <c:pt idx="292">
                  <c:v>298083.26647054742</c:v>
                </c:pt>
                <c:pt idx="293">
                  <c:v>894249.79941160476</c:v>
                </c:pt>
                <c:pt idx="294">
                  <c:v>298083.26647055364</c:v>
                </c:pt>
                <c:pt idx="295">
                  <c:v>476933.22635284712</c:v>
                </c:pt>
                <c:pt idx="296">
                  <c:v>357699.9197646369</c:v>
                </c:pt>
                <c:pt idx="297">
                  <c:v>357699.91976464313</c:v>
                </c:pt>
                <c:pt idx="298">
                  <c:v>327891.59311759216</c:v>
                </c:pt>
                <c:pt idx="299">
                  <c:v>268274.93982348702</c:v>
                </c:pt>
                <c:pt idx="300">
                  <c:v>268274.93982347765</c:v>
                </c:pt>
                <c:pt idx="301">
                  <c:v>208658.28652937879</c:v>
                </c:pt>
                <c:pt idx="302">
                  <c:v>238466.61317642042</c:v>
                </c:pt>
                <c:pt idx="303">
                  <c:v>178849.95988232782</c:v>
                </c:pt>
                <c:pt idx="304">
                  <c:v>149041.63323526745</c:v>
                </c:pt>
                <c:pt idx="305">
                  <c:v>-8465564.7418001611</c:v>
                </c:pt>
                <c:pt idx="306">
                  <c:v>9806939.4477436803</c:v>
                </c:pt>
                <c:pt idx="307">
                  <c:v>2.1163911919408144E-3</c:v>
                </c:pt>
                <c:pt idx="308">
                  <c:v>2.0865828652937165E-3</c:v>
                </c:pt>
                <c:pt idx="309">
                  <c:v>2.6827493982348339E-3</c:v>
                </c:pt>
                <c:pt idx="310">
                  <c:v>3.8750824641169647E-3</c:v>
                </c:pt>
                <c:pt idx="311">
                  <c:v>4.1731657305875145E-3</c:v>
                </c:pt>
                <c:pt idx="312">
                  <c:v>5.9616653294107102E-3</c:v>
                </c:pt>
                <c:pt idx="313">
                  <c:v>6.557831862351822E-3</c:v>
                </c:pt>
                <c:pt idx="314">
                  <c:v>8.9424979941160124E-3</c:v>
                </c:pt>
                <c:pt idx="315">
                  <c:v>1.0730997592939313E-2</c:v>
                </c:pt>
                <c:pt idx="316">
                  <c:v>1.1923330658821443E-2</c:v>
                </c:pt>
                <c:pt idx="317">
                  <c:v>2.0567745386467138E-2</c:v>
                </c:pt>
                <c:pt idx="318">
                  <c:v>1.7884995988231931E-2</c:v>
                </c:pt>
                <c:pt idx="319">
                  <c:v>2.68274939823482E-2</c:v>
                </c:pt>
                <c:pt idx="320">
                  <c:v>2.9808326647053421E-2</c:v>
                </c:pt>
                <c:pt idx="321">
                  <c:v>4.1731657305875143E-2</c:v>
                </c:pt>
                <c:pt idx="322">
                  <c:v>4.7693322635286056E-2</c:v>
                </c:pt>
                <c:pt idx="323">
                  <c:v>6.2597485958812107E-2</c:v>
                </c:pt>
                <c:pt idx="324">
                  <c:v>7.1539983952928848E-2</c:v>
                </c:pt>
                <c:pt idx="325">
                  <c:v>9.2405812605865723E-2</c:v>
                </c:pt>
                <c:pt idx="326">
                  <c:v>0.12221413925292027</c:v>
                </c:pt>
                <c:pt idx="327">
                  <c:v>0.11625247392350749</c:v>
                </c:pt>
                <c:pt idx="328">
                  <c:v>0.17884995988232313</c:v>
                </c:pt>
                <c:pt idx="329">
                  <c:v>0.23846661317642812</c:v>
                </c:pt>
                <c:pt idx="330">
                  <c:v>0.20865828652937582</c:v>
                </c:pt>
                <c:pt idx="331">
                  <c:v>0.35769991976464333</c:v>
                </c:pt>
                <c:pt idx="332">
                  <c:v>0.35769991976463961</c:v>
                </c:pt>
                <c:pt idx="333">
                  <c:v>0.47693322635285773</c:v>
                </c:pt>
                <c:pt idx="334">
                  <c:v>0.56635820629402434</c:v>
                </c:pt>
                <c:pt idx="335">
                  <c:v>0.71539983952927921</c:v>
                </c:pt>
                <c:pt idx="336">
                  <c:v>0.83463314611750028</c:v>
                </c:pt>
                <c:pt idx="337">
                  <c:v>1.0730997592939306</c:v>
                </c:pt>
                <c:pt idx="338">
                  <c:v>1.1327164125880278</c:v>
                </c:pt>
                <c:pt idx="339">
                  <c:v>1.7884995988232189</c:v>
                </c:pt>
                <c:pt idx="340">
                  <c:v>1.4904163323527062</c:v>
                </c:pt>
                <c:pt idx="341">
                  <c:v>2.6827493982347805</c:v>
                </c:pt>
                <c:pt idx="342">
                  <c:v>2.3846661317643156</c:v>
                </c:pt>
                <c:pt idx="343">
                  <c:v>3.5769991976464017</c:v>
                </c:pt>
                <c:pt idx="344">
                  <c:v>3.5769991976464612</c:v>
                </c:pt>
                <c:pt idx="345">
                  <c:v>5.0674155299991082</c:v>
                </c:pt>
                <c:pt idx="346">
                  <c:v>5.6635820629401685</c:v>
                </c:pt>
                <c:pt idx="347">
                  <c:v>7.1539983952928514</c:v>
                </c:pt>
                <c:pt idx="348">
                  <c:v>8.3463314611750441</c:v>
                </c:pt>
                <c:pt idx="349">
                  <c:v>10.432914326468657</c:v>
                </c:pt>
                <c:pt idx="350">
                  <c:v>12.519497191762627</c:v>
                </c:pt>
                <c:pt idx="351">
                  <c:v>11.923330658821554</c:v>
                </c:pt>
                <c:pt idx="352">
                  <c:v>17.884995988231807</c:v>
                </c:pt>
                <c:pt idx="353">
                  <c:v>23.846661317643107</c:v>
                </c:pt>
                <c:pt idx="354">
                  <c:v>20.865828652937218</c:v>
                </c:pt>
                <c:pt idx="355">
                  <c:v>32.789159311759342</c:v>
                </c:pt>
                <c:pt idx="356">
                  <c:v>32.789159311758297</c:v>
                </c:pt>
                <c:pt idx="357">
                  <c:v>44.712489970581281</c:v>
                </c:pt>
                <c:pt idx="358">
                  <c:v>47.693322635285263</c:v>
                </c:pt>
                <c:pt idx="359">
                  <c:v>-2116.3911919408042</c:v>
                </c:pt>
                <c:pt idx="360">
                  <c:v>1.3984153241827607E-2</c:v>
                </c:pt>
              </c:numCache>
            </c:numRef>
          </c:yVal>
          <c:smooth val="1"/>
          <c:extLst>
            <c:ext xmlns:c16="http://schemas.microsoft.com/office/drawing/2014/chart" uri="{C3380CC4-5D6E-409C-BE32-E72D297353CC}">
              <c16:uniqueId val="{00000004-E61F-486B-A8F2-8FEF69264D1E}"/>
            </c:ext>
          </c:extLst>
        </c:ser>
        <c:ser>
          <c:idx val="4"/>
          <c:order val="5"/>
          <c:tx>
            <c:v>12000rpm</c:v>
          </c:tx>
          <c:spPr>
            <a:ln w="12700">
              <a:solidFill>
                <a:srgbClr val="993300"/>
              </a:solidFill>
              <a:prstDash val="solid"/>
            </a:ln>
          </c:spPr>
          <c:marker>
            <c:symbol val="diamond"/>
            <c:size val="5"/>
            <c:spPr>
              <a:solidFill>
                <a:srgbClr val="993300"/>
              </a:solidFill>
              <a:ln>
                <a:solidFill>
                  <a:srgbClr val="993300"/>
                </a:solidFill>
                <a:prstDash val="solid"/>
              </a:ln>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(Exh)'!$Q$3:$Q$363</c:f>
              <c:numCache>
                <c:formatCode>0.00E+00</c:formatCode>
                <c:ptCount val="361"/>
                <c:pt idx="0">
                  <c:v>120.18717304091948</c:v>
                </c:pt>
                <c:pt idx="1">
                  <c:v>154.52636533832472</c:v>
                </c:pt>
                <c:pt idx="2">
                  <c:v>128.77197111527408</c:v>
                </c:pt>
                <c:pt idx="3">
                  <c:v>257.54394223054265</c:v>
                </c:pt>
                <c:pt idx="4">
                  <c:v>171.69596148702516</c:v>
                </c:pt>
                <c:pt idx="5">
                  <c:v>343.39192297406021</c:v>
                </c:pt>
                <c:pt idx="6">
                  <c:v>300.46793260229816</c:v>
                </c:pt>
                <c:pt idx="7">
                  <c:v>343.39192297406566</c:v>
                </c:pt>
                <c:pt idx="8">
                  <c:v>515.08788446107656</c:v>
                </c:pt>
                <c:pt idx="9">
                  <c:v>515.0878844610919</c:v>
                </c:pt>
                <c:pt idx="10">
                  <c:v>600.93586520459405</c:v>
                </c:pt>
                <c:pt idx="11">
                  <c:v>729.70783631986922</c:v>
                </c:pt>
                <c:pt idx="12">
                  <c:v>901.40379780690432</c:v>
                </c:pt>
                <c:pt idx="13">
                  <c:v>1073.0997592939307</c:v>
                </c:pt>
                <c:pt idx="14">
                  <c:v>944.32778817865096</c:v>
                </c:pt>
                <c:pt idx="15">
                  <c:v>1287.7197111527519</c:v>
                </c:pt>
                <c:pt idx="16">
                  <c:v>2146.1995185878172</c:v>
                </c:pt>
                <c:pt idx="17">
                  <c:v>1287.7197111527166</c:v>
                </c:pt>
                <c:pt idx="18">
                  <c:v>2575.4394223054246</c:v>
                </c:pt>
                <c:pt idx="19">
                  <c:v>2146.1995185878436</c:v>
                </c:pt>
                <c:pt idx="20">
                  <c:v>3004.6793260230233</c:v>
                </c:pt>
                <c:pt idx="21">
                  <c:v>3433.919229740613</c:v>
                </c:pt>
                <c:pt idx="22">
                  <c:v>3863.1591334580799</c:v>
                </c:pt>
                <c:pt idx="23">
                  <c:v>4292.3990371757927</c:v>
                </c:pt>
                <c:pt idx="24">
                  <c:v>5580.1187483283338</c:v>
                </c:pt>
                <c:pt idx="25">
                  <c:v>6009.3586520460813</c:v>
                </c:pt>
                <c:pt idx="26">
                  <c:v>6438.5985557635131</c:v>
                </c:pt>
                <c:pt idx="27">
                  <c:v>8584.79807435148</c:v>
                </c:pt>
                <c:pt idx="28">
                  <c:v>10301.757689221664</c:v>
                </c:pt>
                <c:pt idx="29">
                  <c:v>8584.7980743513745</c:v>
                </c:pt>
                <c:pt idx="30">
                  <c:v>12877.197111527237</c:v>
                </c:pt>
                <c:pt idx="31">
                  <c:v>12877.197111527308</c:v>
                </c:pt>
                <c:pt idx="32">
                  <c:v>17169.596148702891</c:v>
                </c:pt>
                <c:pt idx="33">
                  <c:v>17169.596148702047</c:v>
                </c:pt>
                <c:pt idx="34">
                  <c:v>21461.995185879525</c:v>
                </c:pt>
                <c:pt idx="35">
                  <c:v>21461.995185878259</c:v>
                </c:pt>
                <c:pt idx="36">
                  <c:v>30046.793260229846</c:v>
                </c:pt>
                <c:pt idx="37">
                  <c:v>30046.793260230828</c:v>
                </c:pt>
                <c:pt idx="38">
                  <c:v>34339.192297404938</c:v>
                </c:pt>
                <c:pt idx="39">
                  <c:v>38631.591334581288</c:v>
                </c:pt>
                <c:pt idx="40">
                  <c:v>42923.990371757085</c:v>
                </c:pt>
                <c:pt idx="41">
                  <c:v>55801.187483284739</c:v>
                </c:pt>
                <c:pt idx="42">
                  <c:v>55801.187483284179</c:v>
                </c:pt>
                <c:pt idx="43">
                  <c:v>64385.985557635766</c:v>
                </c:pt>
                <c:pt idx="44">
                  <c:v>81555.58170633894</c:v>
                </c:pt>
                <c:pt idx="45">
                  <c:v>72970.783631986793</c:v>
                </c:pt>
                <c:pt idx="46">
                  <c:v>85847.980743514723</c:v>
                </c:pt>
                <c:pt idx="47">
                  <c:v>128771.97111527153</c:v>
                </c:pt>
                <c:pt idx="48">
                  <c:v>85847.980743513603</c:v>
                </c:pt>
                <c:pt idx="49">
                  <c:v>171695.96148702945</c:v>
                </c:pt>
                <c:pt idx="50">
                  <c:v>128771.97111527265</c:v>
                </c:pt>
                <c:pt idx="51">
                  <c:v>171695.96148702383</c:v>
                </c:pt>
                <c:pt idx="52">
                  <c:v>171695.96148703169</c:v>
                </c:pt>
                <c:pt idx="53">
                  <c:v>257543.94223054079</c:v>
                </c:pt>
                <c:pt idx="54">
                  <c:v>171695.96148703169</c:v>
                </c:pt>
                <c:pt idx="55">
                  <c:v>300467.93260229874</c:v>
                </c:pt>
                <c:pt idx="56">
                  <c:v>300467.93260230322</c:v>
                </c:pt>
                <c:pt idx="57">
                  <c:v>300467.93260229647</c:v>
                </c:pt>
                <c:pt idx="58">
                  <c:v>343391.92297405889</c:v>
                </c:pt>
                <c:pt idx="59">
                  <c:v>429239.90371757024</c:v>
                </c:pt>
                <c:pt idx="60">
                  <c:v>429239.90371757024</c:v>
                </c:pt>
                <c:pt idx="61">
                  <c:v>515087.88446108613</c:v>
                </c:pt>
                <c:pt idx="62">
                  <c:v>643859.85557636432</c:v>
                </c:pt>
                <c:pt idx="63">
                  <c:v>257543.94223055654</c:v>
                </c:pt>
                <c:pt idx="64">
                  <c:v>858479.80743512255</c:v>
                </c:pt>
                <c:pt idx="65">
                  <c:v>858479.80743513152</c:v>
                </c:pt>
                <c:pt idx="66">
                  <c:v>858479.80743513152</c:v>
                </c:pt>
                <c:pt idx="67">
                  <c:v>429239.90371763322</c:v>
                </c:pt>
                <c:pt idx="68">
                  <c:v>1287719.7111526658</c:v>
                </c:pt>
                <c:pt idx="69">
                  <c:v>1287719.7111527107</c:v>
                </c:pt>
                <c:pt idx="70">
                  <c:v>858479.80743514048</c:v>
                </c:pt>
                <c:pt idx="71">
                  <c:v>1287719.7111527647</c:v>
                </c:pt>
                <c:pt idx="72">
                  <c:v>1287719.7111527107</c:v>
                </c:pt>
                <c:pt idx="73">
                  <c:v>1716959.6148701911</c:v>
                </c:pt>
                <c:pt idx="74">
                  <c:v>1716959.6148704069</c:v>
                </c:pt>
                <c:pt idx="75">
                  <c:v>1716959.614870209</c:v>
                </c:pt>
                <c:pt idx="76">
                  <c:v>1835859.0682000795</c:v>
                </c:pt>
                <c:pt idx="77">
                  <c:v>2228613.5801015869</c:v>
                </c:pt>
                <c:pt idx="78">
                  <c:v>2310169.1618080507</c:v>
                </c:pt>
                <c:pt idx="79">
                  <c:v>2502468.6386734038</c:v>
                </c:pt>
                <c:pt idx="80">
                  <c:v>2706786.8328430103</c:v>
                </c:pt>
                <c:pt idx="81">
                  <c:v>2924840.7039315575</c:v>
                </c:pt>
                <c:pt idx="82">
                  <c:v>3155771.772131504</c:v>
                </c:pt>
                <c:pt idx="83">
                  <c:v>3403013.9566729451</c:v>
                </c:pt>
                <c:pt idx="84">
                  <c:v>3656694.7397699952</c:v>
                </c:pt>
                <c:pt idx="85">
                  <c:v>3936129.9170902041</c:v>
                </c:pt>
                <c:pt idx="86">
                  <c:v>4223720.6525806738</c:v>
                </c:pt>
                <c:pt idx="87">
                  <c:v>4524188.5851835143</c:v>
                </c:pt>
                <c:pt idx="88">
                  <c:v>4846118.5129711209</c:v>
                </c:pt>
                <c:pt idx="89">
                  <c:v>5180925.6378714582</c:v>
                </c:pt>
                <c:pt idx="90">
                  <c:v>5528609.9598819353</c:v>
                </c:pt>
                <c:pt idx="91">
                  <c:v>5897756.2770793363</c:v>
                </c:pt>
                <c:pt idx="92">
                  <c:v>6275487.3923513638</c:v>
                </c:pt>
                <c:pt idx="93">
                  <c:v>6670388.103770772</c:v>
                </c:pt>
                <c:pt idx="94">
                  <c:v>7086750.8103770334</c:v>
                </c:pt>
                <c:pt idx="95">
                  <c:v>7507405.916020751</c:v>
                </c:pt>
                <c:pt idx="96">
                  <c:v>7949523.016849163</c:v>
                </c:pt>
                <c:pt idx="97">
                  <c:v>8404517.3147899453</c:v>
                </c:pt>
                <c:pt idx="98">
                  <c:v>8863804.0117678978</c:v>
                </c:pt>
                <c:pt idx="99">
                  <c:v>9348845.1029688623</c:v>
                </c:pt>
                <c:pt idx="100">
                  <c:v>9829593.7951320838</c:v>
                </c:pt>
                <c:pt idx="101">
                  <c:v>10331804.482482301</c:v>
                </c:pt>
                <c:pt idx="102">
                  <c:v>10842599.96790513</c:v>
                </c:pt>
                <c:pt idx="103">
                  <c:v>11349103.054293379</c:v>
                </c:pt>
                <c:pt idx="104">
                  <c:v>11868483.337790547</c:v>
                </c:pt>
                <c:pt idx="105">
                  <c:v>12396448.419363778</c:v>
                </c:pt>
                <c:pt idx="106">
                  <c:v>12911536.303824065</c:v>
                </c:pt>
                <c:pt idx="107">
                  <c:v>13443793.784434753</c:v>
                </c:pt>
                <c:pt idx="108">
                  <c:v>13958881.668895613</c:v>
                </c:pt>
                <c:pt idx="109">
                  <c:v>14473969.553355901</c:v>
                </c:pt>
                <c:pt idx="110">
                  <c:v>14984765.038780743</c:v>
                </c:pt>
                <c:pt idx="111">
                  <c:v>15469806.129981421</c:v>
                </c:pt>
                <c:pt idx="112">
                  <c:v>16006356.009628128</c:v>
                </c:pt>
                <c:pt idx="113">
                  <c:v>16396964.322011087</c:v>
                </c:pt>
                <c:pt idx="114">
                  <c:v>16869128.216099683</c:v>
                </c:pt>
                <c:pt idx="115">
                  <c:v>17341292.110191155</c:v>
                </c:pt>
                <c:pt idx="116">
                  <c:v>17727608.023535796</c:v>
                </c:pt>
                <c:pt idx="117">
                  <c:v>18028075.956138778</c:v>
                </c:pt>
                <c:pt idx="118">
                  <c:v>18457315.859851077</c:v>
                </c:pt>
                <c:pt idx="119">
                  <c:v>18757783.792464424</c:v>
                </c:pt>
                <c:pt idx="120">
                  <c:v>18929479.753938522</c:v>
                </c:pt>
                <c:pt idx="121">
                  <c:v>19272871.676922407</c:v>
                </c:pt>
                <c:pt idx="122">
                  <c:v>19315795.667291794</c:v>
                </c:pt>
                <c:pt idx="123">
                  <c:v>19573339.609518483</c:v>
                </c:pt>
                <c:pt idx="124">
                  <c:v>19530415.619150247</c:v>
                </c:pt>
                <c:pt idx="125">
                  <c:v>19616263.59989363</c:v>
                </c:pt>
                <c:pt idx="126">
                  <c:v>19530415.61915255</c:v>
                </c:pt>
                <c:pt idx="127">
                  <c:v>19444567.638399959</c:v>
                </c:pt>
                <c:pt idx="128">
                  <c:v>19272871.67692586</c:v>
                </c:pt>
                <c:pt idx="129">
                  <c:v>18972403.744310215</c:v>
                </c:pt>
                <c:pt idx="130">
                  <c:v>18714859.802093882</c:v>
                </c:pt>
                <c:pt idx="131">
                  <c:v>18285619.898358561</c:v>
                </c:pt>
                <c:pt idx="132">
                  <c:v>17813456.004281476</c:v>
                </c:pt>
                <c:pt idx="133">
                  <c:v>17255444.129449502</c:v>
                </c:pt>
                <c:pt idx="134">
                  <c:v>16697432.254615223</c:v>
                </c:pt>
                <c:pt idx="135">
                  <c:v>15881876.4375485</c:v>
                </c:pt>
                <c:pt idx="136">
                  <c:v>15152168.601232063</c:v>
                </c:pt>
                <c:pt idx="137">
                  <c:v>14250764.803417355</c:v>
                </c:pt>
                <c:pt idx="138">
                  <c:v>13349361.00561876</c:v>
                </c:pt>
                <c:pt idx="139">
                  <c:v>12233337.25595711</c:v>
                </c:pt>
                <c:pt idx="140">
                  <c:v>11160237.49664643</c:v>
                </c:pt>
                <c:pt idx="141">
                  <c:v>9915441.7758835219</c:v>
                </c:pt>
                <c:pt idx="142">
                  <c:v>8713570.0454646777</c:v>
                </c:pt>
                <c:pt idx="143">
                  <c:v>7297078.3632011944</c:v>
                </c:pt>
                <c:pt idx="144">
                  <c:v>5880586.6809285022</c:v>
                </c:pt>
                <c:pt idx="145">
                  <c:v>4378247.0179170333</c:v>
                </c:pt>
                <c:pt idx="146">
                  <c:v>2832983.3645407804</c:v>
                </c:pt>
                <c:pt idx="147">
                  <c:v>1158947.7400287364</c:v>
                </c:pt>
                <c:pt idx="148">
                  <c:v>-429239.90370769618</c:v>
                </c:pt>
                <c:pt idx="149">
                  <c:v>-2274971.4897065018</c:v>
                </c:pt>
                <c:pt idx="150">
                  <c:v>-3949007.1142093372</c:v>
                </c:pt>
                <c:pt idx="151">
                  <c:v>-5880586.6809238978</c:v>
                </c:pt>
                <c:pt idx="152">
                  <c:v>-7640470.2861747183</c:v>
                </c:pt>
                <c:pt idx="153">
                  <c:v>-9614973.8432632722</c:v>
                </c:pt>
                <c:pt idx="154">
                  <c:v>-11460705.429266682</c:v>
                </c:pt>
                <c:pt idx="155">
                  <c:v>-13435208.986364443</c:v>
                </c:pt>
                <c:pt idx="156">
                  <c:v>-15280940.572340228</c:v>
                </c:pt>
                <c:pt idx="157">
                  <c:v>-17298368.119821191</c:v>
                </c:pt>
                <c:pt idx="158">
                  <c:v>-19187023.696175572</c:v>
                </c:pt>
                <c:pt idx="159">
                  <c:v>-21075679.272534557</c:v>
                </c:pt>
                <c:pt idx="160">
                  <c:v>-22921410.858510341</c:v>
                </c:pt>
                <c:pt idx="161">
                  <c:v>-24810066.434873931</c:v>
                </c:pt>
                <c:pt idx="162">
                  <c:v>-26612874.030507952</c:v>
                </c:pt>
                <c:pt idx="163">
                  <c:v>-28329833.645338736</c:v>
                </c:pt>
                <c:pt idx="164">
                  <c:v>-30003869.269869197</c:v>
                </c:pt>
                <c:pt idx="165">
                  <c:v>-31677904.894358221</c:v>
                </c:pt>
                <c:pt idx="166">
                  <c:v>-33223168.547734473</c:v>
                </c:pt>
                <c:pt idx="167">
                  <c:v>-34682584.220381156</c:v>
                </c:pt>
                <c:pt idx="168">
                  <c:v>-36013227.921901263</c:v>
                </c:pt>
                <c:pt idx="169">
                  <c:v>-37386795.613813773</c:v>
                </c:pt>
                <c:pt idx="170">
                  <c:v>-38545743.353824094</c:v>
                </c:pt>
                <c:pt idx="171">
                  <c:v>-39618843.113132469</c:v>
                </c:pt>
                <c:pt idx="172">
                  <c:v>-40563170.901314266</c:v>
                </c:pt>
                <c:pt idx="173">
                  <c:v>-41464574.699122071</c:v>
                </c:pt>
                <c:pt idx="174">
                  <c:v>-42323054.506546669</c:v>
                </c:pt>
                <c:pt idx="175">
                  <c:v>-42494750.468033433</c:v>
                </c:pt>
                <c:pt idx="176">
                  <c:v>-43353230.275485657</c:v>
                </c:pt>
                <c:pt idx="177">
                  <c:v>-43782470.179188751</c:v>
                </c:pt>
                <c:pt idx="178">
                  <c:v>-43353230.275476448</c:v>
                </c:pt>
                <c:pt idx="179">
                  <c:v>-44211710.082910255</c:v>
                </c:pt>
                <c:pt idx="180">
                  <c:v>-44211710.082901053</c:v>
                </c:pt>
                <c:pt idx="181">
                  <c:v>-42923990.371764146</c:v>
                </c:pt>
                <c:pt idx="182">
                  <c:v>-43782470.17919796</c:v>
                </c:pt>
                <c:pt idx="183">
                  <c:v>-43052762.34286771</c:v>
                </c:pt>
                <c:pt idx="184">
                  <c:v>-42194282.535433896</c:v>
                </c:pt>
                <c:pt idx="185">
                  <c:v>-41636270.660608828</c:v>
                </c:pt>
                <c:pt idx="186">
                  <c:v>-40777790.853165813</c:v>
                </c:pt>
                <c:pt idx="187">
                  <c:v>-39919311.045731999</c:v>
                </c:pt>
                <c:pt idx="188">
                  <c:v>-38803287.296072654</c:v>
                </c:pt>
                <c:pt idx="189">
                  <c:v>-37687263.546413302</c:v>
                </c:pt>
                <c:pt idx="190">
                  <c:v>-36399543.835239567</c:v>
                </c:pt>
                <c:pt idx="191">
                  <c:v>-35025976.143359289</c:v>
                </c:pt>
                <c:pt idx="192">
                  <c:v>-33609484.461081989</c:v>
                </c:pt>
                <c:pt idx="193">
                  <c:v>-32064220.807705738</c:v>
                </c:pt>
                <c:pt idx="194">
                  <c:v>-30433109.173572291</c:v>
                </c:pt>
                <c:pt idx="195">
                  <c:v>-28801997.539452657</c:v>
                </c:pt>
                <c:pt idx="196">
                  <c:v>-27042113.934206441</c:v>
                </c:pt>
                <c:pt idx="197">
                  <c:v>-25239306.338590838</c:v>
                </c:pt>
                <c:pt idx="198">
                  <c:v>-23436498.74298444</c:v>
                </c:pt>
                <c:pt idx="199">
                  <c:v>-21590767.156999446</c:v>
                </c:pt>
                <c:pt idx="200">
                  <c:v>-19616263.599874061</c:v>
                </c:pt>
                <c:pt idx="201">
                  <c:v>-17813456.004290685</c:v>
                </c:pt>
                <c:pt idx="202">
                  <c:v>-15796028.456805117</c:v>
                </c:pt>
                <c:pt idx="203">
                  <c:v>-13907372.880455341</c:v>
                </c:pt>
                <c:pt idx="204">
                  <c:v>-11975793.313708549</c:v>
                </c:pt>
                <c:pt idx="205">
                  <c:v>-10044213.746989384</c:v>
                </c:pt>
                <c:pt idx="206">
                  <c:v>-8198482.1610228093</c:v>
                </c:pt>
                <c:pt idx="207">
                  <c:v>-6266902.594262206</c:v>
                </c:pt>
                <c:pt idx="208">
                  <c:v>-4507018.9890390113</c:v>
                </c:pt>
                <c:pt idx="209">
                  <c:v>-2661287.4030540185</c:v>
                </c:pt>
                <c:pt idx="210">
                  <c:v>-944327.78817719058</c:v>
                </c:pt>
                <c:pt idx="211">
                  <c:v>815555.81707823416</c:v>
                </c:pt>
                <c:pt idx="212">
                  <c:v>2360819.4704314657</c:v>
                </c:pt>
                <c:pt idx="213">
                  <c:v>3991931.1045741211</c:v>
                </c:pt>
                <c:pt idx="214">
                  <c:v>5537194.7579641873</c:v>
                </c:pt>
                <c:pt idx="215">
                  <c:v>6953686.4402184617</c:v>
                </c:pt>
                <c:pt idx="216">
                  <c:v>8327254.132121766</c:v>
                </c:pt>
                <c:pt idx="217">
                  <c:v>9614973.8432770837</c:v>
                </c:pt>
                <c:pt idx="218">
                  <c:v>10816845.573684419</c:v>
                </c:pt>
                <c:pt idx="219">
                  <c:v>12018717.304087147</c:v>
                </c:pt>
                <c:pt idx="220">
                  <c:v>13048893.073014624</c:v>
                </c:pt>
                <c:pt idx="221">
                  <c:v>14036144.851565808</c:v>
                </c:pt>
                <c:pt idx="222">
                  <c:v>14894624.659008827</c:v>
                </c:pt>
                <c:pt idx="223">
                  <c:v>15753104.466424219</c:v>
                </c:pt>
                <c:pt idx="224">
                  <c:v>16439888.312385079</c:v>
                </c:pt>
                <c:pt idx="225">
                  <c:v>17169596.148701515</c:v>
                </c:pt>
                <c:pt idx="226">
                  <c:v>17641760.042797018</c:v>
                </c:pt>
                <c:pt idx="227">
                  <c:v>18199771.917624388</c:v>
                </c:pt>
                <c:pt idx="228">
                  <c:v>18586087.8309673</c:v>
                </c:pt>
                <c:pt idx="229">
                  <c:v>18972403.74431942</c:v>
                </c:pt>
                <c:pt idx="230">
                  <c:v>19144099.705799278</c:v>
                </c:pt>
                <c:pt idx="231">
                  <c:v>19401643.648034025</c:v>
                </c:pt>
                <c:pt idx="232">
                  <c:v>19530415.619156003</c:v>
                </c:pt>
                <c:pt idx="233">
                  <c:v>19616263.599894781</c:v>
                </c:pt>
                <c:pt idx="234">
                  <c:v>19530415.619143341</c:v>
                </c:pt>
                <c:pt idx="235">
                  <c:v>19573339.609524239</c:v>
                </c:pt>
                <c:pt idx="236">
                  <c:v>19401643.648038629</c:v>
                </c:pt>
                <c:pt idx="237">
                  <c:v>19272871.676916651</c:v>
                </c:pt>
                <c:pt idx="238">
                  <c:v>19058251.725054745</c:v>
                </c:pt>
                <c:pt idx="239">
                  <c:v>18800707.782833811</c:v>
                </c:pt>
                <c:pt idx="240">
                  <c:v>18500239.850226223</c:v>
                </c:pt>
                <c:pt idx="241">
                  <c:v>18156847.927255001</c:v>
                </c:pt>
                <c:pt idx="242">
                  <c:v>17813456.004276872</c:v>
                </c:pt>
                <c:pt idx="243">
                  <c:v>17427140.090937413</c:v>
                </c:pt>
                <c:pt idx="244">
                  <c:v>16997900.187213603</c:v>
                </c:pt>
                <c:pt idx="245">
                  <c:v>16525736.293126734</c:v>
                </c:pt>
                <c:pt idx="246">
                  <c:v>16109373.586520186</c:v>
                </c:pt>
                <c:pt idx="247">
                  <c:v>15602870.500134237</c:v>
                </c:pt>
                <c:pt idx="248">
                  <c:v>15117829.408932408</c:v>
                </c:pt>
                <c:pt idx="249">
                  <c:v>14602741.524472123</c:v>
                </c:pt>
                <c:pt idx="250">
                  <c:v>14091946.039047854</c:v>
                </c:pt>
                <c:pt idx="251">
                  <c:v>13572565.755549248</c:v>
                </c:pt>
                <c:pt idx="252">
                  <c:v>13053185.472051794</c:v>
                </c:pt>
                <c:pt idx="253">
                  <c:v>12529512.789515443</c:v>
                </c:pt>
                <c:pt idx="254">
                  <c:v>12001547.707942499</c:v>
                </c:pt>
                <c:pt idx="255">
                  <c:v>11482167.42444562</c:v>
                </c:pt>
                <c:pt idx="256">
                  <c:v>10971371.939021064</c:v>
                </c:pt>
                <c:pt idx="257">
                  <c:v>10460576.453597661</c:v>
                </c:pt>
                <c:pt idx="258">
                  <c:v>9958365.7662471551</c:v>
                </c:pt>
                <c:pt idx="259">
                  <c:v>9473324.6750467643</c:v>
                </c:pt>
                <c:pt idx="260">
                  <c:v>8988283.5838460866</c:v>
                </c:pt>
                <c:pt idx="261">
                  <c:v>8520412.0887932219</c:v>
                </c:pt>
                <c:pt idx="262">
                  <c:v>8061125.3918164214</c:v>
                </c:pt>
                <c:pt idx="263">
                  <c:v>7623300.6900248909</c:v>
                </c:pt>
                <c:pt idx="264">
                  <c:v>7194060.7863056837</c:v>
                </c:pt>
                <c:pt idx="265">
                  <c:v>6773405.6806639805</c:v>
                </c:pt>
                <c:pt idx="266">
                  <c:v>7481651.5217970172</c:v>
                </c:pt>
                <c:pt idx="267">
                  <c:v>1811392.3936874964</c:v>
                </c:pt>
                <c:pt idx="268">
                  <c:v>8584798.0743523408</c:v>
                </c:pt>
                <c:pt idx="269">
                  <c:v>8584798.0743511897</c:v>
                </c:pt>
                <c:pt idx="270">
                  <c:v>0</c:v>
                </c:pt>
                <c:pt idx="271">
                  <c:v>8584798.0743513331</c:v>
                </c:pt>
                <c:pt idx="272">
                  <c:v>-2.1582735598713043E-7</c:v>
                </c:pt>
                <c:pt idx="273">
                  <c:v>8584798.0743515491</c:v>
                </c:pt>
                <c:pt idx="274">
                  <c:v>-858479.80743503256</c:v>
                </c:pt>
                <c:pt idx="275">
                  <c:v>5580118.7483284669</c:v>
                </c:pt>
                <c:pt idx="276">
                  <c:v>3004679.3260229379</c:v>
                </c:pt>
                <c:pt idx="277">
                  <c:v>3004679.3260229379</c:v>
                </c:pt>
                <c:pt idx="278">
                  <c:v>3004679.3260230818</c:v>
                </c:pt>
                <c:pt idx="279">
                  <c:v>2575439.4223054214</c:v>
                </c:pt>
                <c:pt idx="280">
                  <c:v>2146199.5185878333</c:v>
                </c:pt>
                <c:pt idx="281">
                  <c:v>2146199.5185879054</c:v>
                </c:pt>
                <c:pt idx="282">
                  <c:v>2146199.5185878333</c:v>
                </c:pt>
                <c:pt idx="283">
                  <c:v>1716959.6148702451</c:v>
                </c:pt>
                <c:pt idx="284">
                  <c:v>2146199.5185879413</c:v>
                </c:pt>
                <c:pt idx="285">
                  <c:v>858479.80743503256</c:v>
                </c:pt>
                <c:pt idx="286">
                  <c:v>1716959.6148703711</c:v>
                </c:pt>
                <c:pt idx="287">
                  <c:v>1716959.614870281</c:v>
                </c:pt>
                <c:pt idx="288">
                  <c:v>858479.80743508658</c:v>
                </c:pt>
                <c:pt idx="289">
                  <c:v>858479.80743523047</c:v>
                </c:pt>
                <c:pt idx="290">
                  <c:v>1287719.7111526569</c:v>
                </c:pt>
                <c:pt idx="291">
                  <c:v>858479.80743514048</c:v>
                </c:pt>
                <c:pt idx="292">
                  <c:v>429239.90371758823</c:v>
                </c:pt>
                <c:pt idx="293">
                  <c:v>1287719.7111527107</c:v>
                </c:pt>
                <c:pt idx="294">
                  <c:v>429239.90371759725</c:v>
                </c:pt>
                <c:pt idx="295">
                  <c:v>686783.84594809986</c:v>
                </c:pt>
                <c:pt idx="296">
                  <c:v>515087.8844610771</c:v>
                </c:pt>
                <c:pt idx="297">
                  <c:v>515087.88446108613</c:v>
                </c:pt>
                <c:pt idx="298">
                  <c:v>472163.89408933267</c:v>
                </c:pt>
                <c:pt idx="299">
                  <c:v>386315.91334582132</c:v>
                </c:pt>
                <c:pt idx="300">
                  <c:v>386315.91334580781</c:v>
                </c:pt>
                <c:pt idx="301">
                  <c:v>300467.93260230549</c:v>
                </c:pt>
                <c:pt idx="302">
                  <c:v>343391.92297404539</c:v>
                </c:pt>
                <c:pt idx="303">
                  <c:v>257543.94223055206</c:v>
                </c:pt>
                <c:pt idx="304">
                  <c:v>214619.95185878512</c:v>
                </c:pt>
                <c:pt idx="305">
                  <c:v>-12190413.228192231</c:v>
                </c:pt>
                <c:pt idx="306">
                  <c:v>14121992.804750901</c:v>
                </c:pt>
                <c:pt idx="307">
                  <c:v>3.0476033163947731E-3</c:v>
                </c:pt>
                <c:pt idx="308">
                  <c:v>3.0046793260229518E-3</c:v>
                </c:pt>
                <c:pt idx="309">
                  <c:v>3.8631591334581609E-3</c:v>
                </c:pt>
                <c:pt idx="310">
                  <c:v>5.580118748328429E-3</c:v>
                </c:pt>
                <c:pt idx="311">
                  <c:v>6.0093586520460207E-3</c:v>
                </c:pt>
                <c:pt idx="312">
                  <c:v>8.584798074351422E-3</c:v>
                </c:pt>
                <c:pt idx="313">
                  <c:v>9.4432778817866228E-3</c:v>
                </c:pt>
                <c:pt idx="314">
                  <c:v>1.2877197111527058E-2</c:v>
                </c:pt>
                <c:pt idx="315">
                  <c:v>1.5452636533832611E-2</c:v>
                </c:pt>
                <c:pt idx="316">
                  <c:v>1.7169596148702879E-2</c:v>
                </c:pt>
                <c:pt idx="317">
                  <c:v>2.9617553356512678E-2</c:v>
                </c:pt>
                <c:pt idx="318">
                  <c:v>2.5754394223053981E-2</c:v>
                </c:pt>
                <c:pt idx="319">
                  <c:v>3.8631591334581411E-2</c:v>
                </c:pt>
                <c:pt idx="320">
                  <c:v>4.2923990371756926E-2</c:v>
                </c:pt>
                <c:pt idx="321">
                  <c:v>6.0093586520460207E-2</c:v>
                </c:pt>
                <c:pt idx="322">
                  <c:v>6.8678384594811917E-2</c:v>
                </c:pt>
                <c:pt idx="323">
                  <c:v>9.0140379780689436E-2</c:v>
                </c:pt>
                <c:pt idx="324">
                  <c:v>0.10301757689221754</c:v>
                </c:pt>
                <c:pt idx="325">
                  <c:v>0.13306437015244663</c:v>
                </c:pt>
                <c:pt idx="326">
                  <c:v>0.17598836052420516</c:v>
                </c:pt>
                <c:pt idx="327">
                  <c:v>0.1674035624498508</c:v>
                </c:pt>
                <c:pt idx="328">
                  <c:v>0.25754394223054533</c:v>
                </c:pt>
                <c:pt idx="329">
                  <c:v>0.34339192297405652</c:v>
                </c:pt>
                <c:pt idx="330">
                  <c:v>0.3004679326023012</c:v>
                </c:pt>
                <c:pt idx="331">
                  <c:v>0.51508788446108633</c:v>
                </c:pt>
                <c:pt idx="332">
                  <c:v>0.515087884461081</c:v>
                </c:pt>
                <c:pt idx="333">
                  <c:v>0.68678384594811515</c:v>
                </c:pt>
                <c:pt idx="334">
                  <c:v>0.81555581706339508</c:v>
                </c:pt>
                <c:pt idx="335">
                  <c:v>1.030175768922162</c:v>
                </c:pt>
                <c:pt idx="336">
                  <c:v>1.2018717304092004</c:v>
                </c:pt>
                <c:pt idx="337">
                  <c:v>1.5452636533832602</c:v>
                </c:pt>
                <c:pt idx="338">
                  <c:v>1.63111163412676</c:v>
                </c:pt>
                <c:pt idx="339">
                  <c:v>2.5754394223054349</c:v>
                </c:pt>
                <c:pt idx="340">
                  <c:v>2.1461995185878968</c:v>
                </c:pt>
                <c:pt idx="341">
                  <c:v>3.8631591334580837</c:v>
                </c:pt>
                <c:pt idx="342">
                  <c:v>3.4339192297406145</c:v>
                </c:pt>
                <c:pt idx="343">
                  <c:v>5.1508788446108182</c:v>
                </c:pt>
                <c:pt idx="344">
                  <c:v>5.1508788446109044</c:v>
                </c:pt>
                <c:pt idx="345">
                  <c:v>7.2970783631987155</c:v>
                </c:pt>
                <c:pt idx="346">
                  <c:v>8.155558170633844</c:v>
                </c:pt>
                <c:pt idx="347">
                  <c:v>10.301757689221706</c:v>
                </c:pt>
                <c:pt idx="348">
                  <c:v>12.018717304092064</c:v>
                </c:pt>
                <c:pt idx="349">
                  <c:v>15.023396630114865</c:v>
                </c:pt>
                <c:pt idx="350">
                  <c:v>18.028075956138181</c:v>
                </c:pt>
                <c:pt idx="351">
                  <c:v>17.169596148703036</c:v>
                </c:pt>
                <c:pt idx="352">
                  <c:v>25.754394223053801</c:v>
                </c:pt>
                <c:pt idx="353">
                  <c:v>34.339192297406072</c:v>
                </c:pt>
                <c:pt idx="354">
                  <c:v>30.046793260229595</c:v>
                </c:pt>
                <c:pt idx="355">
                  <c:v>47.216389408933452</c:v>
                </c:pt>
                <c:pt idx="356">
                  <c:v>47.216389408931946</c:v>
                </c:pt>
                <c:pt idx="357">
                  <c:v>64.385985557637042</c:v>
                </c:pt>
                <c:pt idx="358">
                  <c:v>68.67838459481078</c:v>
                </c:pt>
                <c:pt idx="359">
                  <c:v>-3047.6033163947582</c:v>
                </c:pt>
                <c:pt idx="360">
                  <c:v>2.0137180668231756E-2</c:v>
                </c:pt>
              </c:numCache>
            </c:numRef>
          </c:yVal>
          <c:smooth val="1"/>
          <c:extLst>
            <c:ext xmlns:c16="http://schemas.microsoft.com/office/drawing/2014/chart" uri="{C3380CC4-5D6E-409C-BE32-E72D297353CC}">
              <c16:uniqueId val="{00000005-E61F-486B-A8F2-8FEF69264D1E}"/>
            </c:ext>
          </c:extLst>
        </c:ser>
        <c:dLbls>
          <c:showLegendKey val="0"/>
          <c:showVal val="0"/>
          <c:showCatName val="0"/>
          <c:showSerName val="0"/>
          <c:showPercent val="0"/>
          <c:showBubbleSize val="0"/>
        </c:dLbls>
        <c:axId val="30708975"/>
        <c:axId val="1"/>
      </c:scatterChart>
      <c:valAx>
        <c:axId val="30708975"/>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Acceleration (m/sec^2)</a:t>
                </a:r>
              </a:p>
            </c:rich>
          </c:tx>
          <c:layout>
            <c:manualLayout>
              <c:xMode val="edge"/>
              <c:yMode val="edge"/>
              <c:x val="1.2278397362251427E-2"/>
              <c:y val="0.40794979601734566"/>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08975"/>
        <c:crosses val="autoZero"/>
        <c:crossBetween val="midCat"/>
      </c:valAx>
      <c:spPr>
        <a:solidFill>
          <a:srgbClr val="C0C0C0"/>
        </a:solidFill>
        <a:ln w="12700">
          <a:solidFill>
            <a:srgbClr val="808080"/>
          </a:solidFill>
          <a:prstDash val="solid"/>
        </a:ln>
      </c:spPr>
    </c:plotArea>
    <c:legend>
      <c:legendPos val="r"/>
      <c:layout>
        <c:manualLayout>
          <c:xMode val="edge"/>
          <c:yMode val="edge"/>
          <c:x val="0.77925925925925921"/>
          <c:y val="0.45022624434389141"/>
          <c:w val="0.22074074074074074"/>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Graph To Show Spring Force Against Crank Angle</a:t>
            </a:r>
          </a:p>
        </c:rich>
      </c:tx>
      <c:layout>
        <c:manualLayout>
          <c:xMode val="edge"/>
          <c:yMode val="edge"/>
          <c:x val="0.29331514276907561"/>
          <c:y val="2.0920525219673625E-2"/>
        </c:manualLayout>
      </c:layout>
      <c:overlay val="0"/>
      <c:spPr>
        <a:noFill/>
        <a:ln w="25400">
          <a:noFill/>
        </a:ln>
      </c:spPr>
    </c:title>
    <c:autoTitleDeleted val="0"/>
    <c:plotArea>
      <c:layout>
        <c:manualLayout>
          <c:layoutTarget val="inner"/>
          <c:xMode val="edge"/>
          <c:yMode val="edge"/>
          <c:x val="5.1841746248294678E-2"/>
          <c:y val="0.1192468619246862"/>
          <c:w val="0.79399727148703958"/>
          <c:h val="0.77824267782426781"/>
        </c:manualLayout>
      </c:layout>
      <c:scatterChart>
        <c:scatterStyle val="smoothMarker"/>
        <c:varyColors val="0"/>
        <c:ser>
          <c:idx val="0"/>
          <c:order val="0"/>
          <c:tx>
            <c:v>Spring Force</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(Inlet)'!$Y$3:$Y$363</c:f>
              <c:numCache>
                <c:formatCode>0.00E+00</c:formatCode>
                <c:ptCount val="361"/>
                <c:pt idx="0">
                  <c:v>1453.6100484129247</c:v>
                </c:pt>
                <c:pt idx="1">
                  <c:v>1453.6320580955098</c:v>
                </c:pt>
                <c:pt idx="2">
                  <c:v>1453.6582888131109</c:v>
                </c:pt>
                <c:pt idx="3">
                  <c:v>1453.6899465757331</c:v>
                </c:pt>
                <c:pt idx="4">
                  <c:v>1453.7261268758728</c:v>
                </c:pt>
                <c:pt idx="5">
                  <c:v>1453.7713522510473</c:v>
                </c:pt>
                <c:pt idx="6">
                  <c:v>1453.8226076762453</c:v>
                </c:pt>
                <c:pt idx="7">
                  <c:v>1453.8859232014897</c:v>
                </c:pt>
                <c:pt idx="8">
                  <c:v>1453.9597913142748</c:v>
                </c:pt>
                <c:pt idx="9">
                  <c:v>1454.0457195271065</c:v>
                </c:pt>
                <c:pt idx="10">
                  <c:v>1454.1497378900081</c:v>
                </c:pt>
                <c:pt idx="11">
                  <c:v>1454.2718464029795</c:v>
                </c:pt>
                <c:pt idx="12">
                  <c:v>1454.4150600910323</c:v>
                </c:pt>
                <c:pt idx="13">
                  <c:v>1454.5839014916842</c:v>
                </c:pt>
                <c:pt idx="14">
                  <c:v>1454.7844006549583</c:v>
                </c:pt>
                <c:pt idx="15">
                  <c:v>1455.0225876308775</c:v>
                </c:pt>
                <c:pt idx="16">
                  <c:v>1455.2939398819253</c:v>
                </c:pt>
                <c:pt idx="17">
                  <c:v>1455.610517508147</c:v>
                </c:pt>
                <c:pt idx="18">
                  <c:v>1456.0024707596604</c:v>
                </c:pt>
                <c:pt idx="19">
                  <c:v>1456.439649386348</c:v>
                </c:pt>
                <c:pt idx="20">
                  <c:v>1456.9672787633849</c:v>
                </c:pt>
                <c:pt idx="21">
                  <c:v>1457.5702837657125</c:v>
                </c:pt>
                <c:pt idx="22">
                  <c:v>1458.2788146434477</c:v>
                </c:pt>
                <c:pt idx="23">
                  <c:v>1459.1079465216485</c:v>
                </c:pt>
                <c:pt idx="24">
                  <c:v>1460.0727545253731</c:v>
                </c:pt>
                <c:pt idx="25">
                  <c:v>1461.1883137796794</c:v>
                </c:pt>
                <c:pt idx="26">
                  <c:v>1462.4998496597425</c:v>
                </c:pt>
                <c:pt idx="27">
                  <c:v>1464.0224372906202</c:v>
                </c:pt>
                <c:pt idx="28">
                  <c:v>1465.771151797371</c:v>
                </c:pt>
                <c:pt idx="29">
                  <c:v>1467.8213688052854</c:v>
                </c:pt>
                <c:pt idx="30">
                  <c:v>1470.2333888145968</c:v>
                </c:pt>
                <c:pt idx="31">
                  <c:v>1472.9469113250718</c:v>
                </c:pt>
                <c:pt idx="32">
                  <c:v>1476.1126875872928</c:v>
                </c:pt>
                <c:pt idx="33">
                  <c:v>1479.73071760126</c:v>
                </c:pt>
                <c:pt idx="34">
                  <c:v>1483.9517526175546</c:v>
                </c:pt>
                <c:pt idx="35">
                  <c:v>1488.7757926361771</c:v>
                </c:pt>
                <c:pt idx="36">
                  <c:v>1494.3535889077093</c:v>
                </c:pt>
                <c:pt idx="37">
                  <c:v>1500.6851414321513</c:v>
                </c:pt>
                <c:pt idx="38">
                  <c:v>1508.0719527106673</c:v>
                </c:pt>
                <c:pt idx="39">
                  <c:v>1516.5140227432566</c:v>
                </c:pt>
                <c:pt idx="40">
                  <c:v>1526.1621027805018</c:v>
                </c:pt>
                <c:pt idx="41">
                  <c:v>1537.1669440729843</c:v>
                </c:pt>
                <c:pt idx="42">
                  <c:v>1549.6792978712865</c:v>
                </c:pt>
                <c:pt idx="43">
                  <c:v>1564.1514179271542</c:v>
                </c:pt>
                <c:pt idx="44">
                  <c:v>1580.583304240587</c:v>
                </c:pt>
                <c:pt idx="45">
                  <c:v>1599.2764593127492</c:v>
                </c:pt>
                <c:pt idx="46">
                  <c:v>1620.8338881459688</c:v>
                </c:pt>
                <c:pt idx="47">
                  <c:v>1644.9540882390816</c:v>
                </c:pt>
                <c:pt idx="48">
                  <c:v>1672.0893133438333</c:v>
                </c:pt>
                <c:pt idx="49">
                  <c:v>1703.7470759660434</c:v>
                </c:pt>
                <c:pt idx="50">
                  <c:v>1738.419863599893</c:v>
                </c:pt>
                <c:pt idx="51">
                  <c:v>1779.1227012570205</c:v>
                </c:pt>
                <c:pt idx="52">
                  <c:v>1824.3480764316068</c:v>
                </c:pt>
                <c:pt idx="53">
                  <c:v>1875.6035016294709</c:v>
                </c:pt>
                <c:pt idx="54">
                  <c:v>1932.8889768506135</c:v>
                </c:pt>
                <c:pt idx="55">
                  <c:v>1999.2195271066735</c:v>
                </c:pt>
                <c:pt idx="56">
                  <c:v>2071.5801273860111</c:v>
                </c:pt>
                <c:pt idx="57">
                  <c:v>2154.4933152060858</c:v>
                </c:pt>
                <c:pt idx="58">
                  <c:v>2247.9590905668974</c:v>
                </c:pt>
                <c:pt idx="59">
                  <c:v>2351.9774534684457</c:v>
                </c:pt>
                <c:pt idx="60">
                  <c:v>2468.0559164165502</c:v>
                </c:pt>
                <c:pt idx="61">
                  <c:v>2599.2095044228504</c:v>
                </c:pt>
                <c:pt idx="62">
                  <c:v>2745.4382174873454</c:v>
                </c:pt>
                <c:pt idx="63">
                  <c:v>2909.757080621675</c:v>
                </c:pt>
                <c:pt idx="64">
                  <c:v>3096.6886313432974</c:v>
                </c:pt>
                <c:pt idx="65">
                  <c:v>3292.665257099839</c:v>
                </c:pt>
                <c:pt idx="66">
                  <c:v>3518.7921329727701</c:v>
                </c:pt>
                <c:pt idx="67">
                  <c:v>3775.0692589620912</c:v>
                </c:pt>
                <c:pt idx="68">
                  <c:v>4061.4966350678042</c:v>
                </c:pt>
                <c:pt idx="69">
                  <c:v>4362.9991362317123</c:v>
                </c:pt>
                <c:pt idx="70">
                  <c:v>4709.7270125702071</c:v>
                </c:pt>
                <c:pt idx="71">
                  <c:v>5101.6802640832866</c:v>
                </c:pt>
                <c:pt idx="72">
                  <c:v>5523.7837657127575</c:v>
                </c:pt>
                <c:pt idx="73">
                  <c:v>5991.1126425168159</c:v>
                </c:pt>
                <c:pt idx="74">
                  <c:v>6503.666894495459</c:v>
                </c:pt>
                <c:pt idx="75">
                  <c:v>7076.5216467068831</c:v>
                </c:pt>
                <c:pt idx="76">
                  <c:v>7709.6768991510917</c:v>
                </c:pt>
                <c:pt idx="77">
                  <c:v>8403.1326518280785</c:v>
                </c:pt>
                <c:pt idx="78">
                  <c:v>9161.0647143789702</c:v>
                </c:pt>
                <c:pt idx="79">
                  <c:v>9997.2668262320094</c:v>
                </c:pt>
                <c:pt idx="80">
                  <c:v>10914.603261148257</c:v>
                </c:pt>
                <c:pt idx="81">
                  <c:v>11919.827675153785</c:v>
                </c:pt>
                <c:pt idx="82">
                  <c:v>13020.115827776293</c:v>
                </c:pt>
                <c:pt idx="83">
                  <c:v>14223.125882545344</c:v>
                </c:pt>
                <c:pt idx="84">
                  <c:v>15536.968256742246</c:v>
                </c:pt>
                <c:pt idx="85">
                  <c:v>16970.326222400523</c:v>
                </c:pt>
                <c:pt idx="86">
                  <c:v>18532.109178429564</c:v>
                </c:pt>
                <c:pt idx="87">
                  <c:v>20232.131031242261</c:v>
                </c:pt>
                <c:pt idx="88">
                  <c:v>22080.492114627606</c:v>
                </c:pt>
                <c:pt idx="89">
                  <c:v>24087.745016126326</c:v>
                </c:pt>
                <c:pt idx="90">
                  <c:v>26265.196079532074</c:v>
                </c:pt>
                <c:pt idx="91">
                  <c:v>28624.603902390234</c:v>
                </c:pt>
                <c:pt idx="92">
                  <c:v>31178.179335997938</c:v>
                </c:pt>
                <c:pt idx="93">
                  <c:v>33938.886987905258</c:v>
                </c:pt>
                <c:pt idx="94">
                  <c:v>36919.992968163409</c:v>
                </c:pt>
                <c:pt idx="95">
                  <c:v>40135.366391825897</c:v>
                </c:pt>
                <c:pt idx="96">
                  <c:v>43599.630130199206</c:v>
                </c:pt>
                <c:pt idx="97">
                  <c:v>47327.557805840348</c:v>
                </c:pt>
                <c:pt idx="98">
                  <c:v>51334.676797559267</c:v>
                </c:pt>
                <c:pt idx="99">
                  <c:v>55636.966737917639</c:v>
                </c:pt>
                <c:pt idx="100">
                  <c:v>60250.558010727764</c:v>
                </c:pt>
                <c:pt idx="101">
                  <c:v>65192.485507305384</c:v>
                </c:pt>
                <c:pt idx="102">
                  <c:v>70479.633367715665</c:v>
                </c:pt>
                <c:pt idx="103">
                  <c:v>76129.639488276734</c:v>
                </c:pt>
                <c:pt idx="104">
                  <c:v>82160.443267807801</c:v>
                </c:pt>
                <c:pt idx="105">
                  <c:v>88589.833353877562</c:v>
                </c:pt>
                <c:pt idx="106">
                  <c:v>95436.050647806405</c:v>
                </c:pt>
                <c:pt idx="107">
                  <c:v>102717.63755341596</c:v>
                </c:pt>
                <c:pt idx="108">
                  <c:v>110452.68422077601</c:v>
                </c:pt>
                <c:pt idx="109">
                  <c:v>118659.88380495876</c:v>
                </c:pt>
                <c:pt idx="110">
                  <c:v>127357.32645603402</c:v>
                </c:pt>
                <c:pt idx="111">
                  <c:v>136563.1023240716</c:v>
                </c:pt>
                <c:pt idx="112">
                  <c:v>146295.15080789081</c:v>
                </c:pt>
                <c:pt idx="113">
                  <c:v>156570.50679880739</c:v>
                </c:pt>
                <c:pt idx="114">
                  <c:v>167408.01420314409</c:v>
                </c:pt>
                <c:pt idx="115">
                  <c:v>178821.39138470386</c:v>
                </c:pt>
                <c:pt idx="116">
                  <c:v>190827.22098105063</c:v>
                </c:pt>
                <c:pt idx="117">
                  <c:v>203442.0856297485</c:v>
                </c:pt>
                <c:pt idx="118">
                  <c:v>216679.5529433499</c:v>
                </c:pt>
                <c:pt idx="119">
                  <c:v>230550.1755093954</c:v>
                </c:pt>
                <c:pt idx="120">
                  <c:v>245069.02845294352</c:v>
                </c:pt>
                <c:pt idx="121">
                  <c:v>260246.66436153455</c:v>
                </c:pt>
                <c:pt idx="122">
                  <c:v>276089.11328519211</c:v>
                </c:pt>
                <c:pt idx="123">
                  <c:v>292608.43532396265</c:v>
                </c:pt>
                <c:pt idx="124">
                  <c:v>309806.13799035206</c:v>
                </c:pt>
                <c:pt idx="125">
                  <c:v>327691.26635939494</c:v>
                </c:pt>
                <c:pt idx="126">
                  <c:v>346262.31291858596</c:v>
                </c:pt>
                <c:pt idx="127">
                  <c:v>365522.29269293632</c:v>
                </c:pt>
                <c:pt idx="128">
                  <c:v>385468.19065743458</c:v>
                </c:pt>
                <c:pt idx="129">
                  <c:v>406096.9917870693</c:v>
                </c:pt>
                <c:pt idx="130">
                  <c:v>427402.66603181674</c:v>
                </c:pt>
                <c:pt idx="131">
                  <c:v>449374.66080413648</c:v>
                </c:pt>
                <c:pt idx="132">
                  <c:v>472003.93102899374</c:v>
                </c:pt>
                <c:pt idx="133">
                  <c:v>495275.40158132982</c:v>
                </c:pt>
                <c:pt idx="134">
                  <c:v>519172.4898235813</c:v>
                </c:pt>
                <c:pt idx="135">
                  <c:v>543675.59809317207</c:v>
                </c:pt>
                <c:pt idx="136">
                  <c:v>568765.12872752675</c:v>
                </c:pt>
                <c:pt idx="137">
                  <c:v>594412.43898903439</c:v>
                </c:pt>
                <c:pt idx="138">
                  <c:v>620591.90116509679</c:v>
                </c:pt>
                <c:pt idx="139">
                  <c:v>647271.85749309091</c:v>
                </c:pt>
                <c:pt idx="140">
                  <c:v>674420.65021039499</c:v>
                </c:pt>
                <c:pt idx="141">
                  <c:v>701999.08399185771</c:v>
                </c:pt>
                <c:pt idx="142">
                  <c:v>729969.47102483339</c:v>
                </c:pt>
                <c:pt idx="143">
                  <c:v>758288.09344665345</c:v>
                </c:pt>
                <c:pt idx="144">
                  <c:v>786912.74090715474</c:v>
                </c:pt>
                <c:pt idx="145">
                  <c:v>815793.66549364582</c:v>
                </c:pt>
                <c:pt idx="146">
                  <c:v>844881.11929343373</c:v>
                </c:pt>
                <c:pt idx="147">
                  <c:v>874122.3393688153</c:v>
                </c:pt>
                <c:pt idx="148">
                  <c:v>903463.05526958115</c:v>
                </c:pt>
                <c:pt idx="149">
                  <c:v>932844.47400800383</c:v>
                </c:pt>
                <c:pt idx="150">
                  <c:v>962210.81762136845</c:v>
                </c:pt>
                <c:pt idx="151">
                  <c:v>991497.2630719248</c:v>
                </c:pt>
                <c:pt idx="152">
                  <c:v>1020645.0173719454</c:v>
                </c:pt>
                <c:pt idx="153">
                  <c:v>1049586.242458669</c:v>
                </c:pt>
                <c:pt idx="154">
                  <c:v>1078259.1303193567</c:v>
                </c:pt>
                <c:pt idx="155">
                  <c:v>1106594.3353787411</c:v>
                </c:pt>
                <c:pt idx="156">
                  <c:v>1134527.0345990711</c:v>
                </c:pt>
                <c:pt idx="157">
                  <c:v>1161987.8824050797</c:v>
                </c:pt>
                <c:pt idx="158">
                  <c:v>1188912.0557590169</c:v>
                </c:pt>
                <c:pt idx="159">
                  <c:v>1215228.7015731086</c:v>
                </c:pt>
                <c:pt idx="160">
                  <c:v>1240871.4892970987</c:v>
                </c:pt>
                <c:pt idx="161">
                  <c:v>1265774.0883807316</c:v>
                </c:pt>
                <c:pt idx="162">
                  <c:v>1289871.675786257</c:v>
                </c:pt>
                <c:pt idx="163">
                  <c:v>1313097.9209634189</c:v>
                </c:pt>
                <c:pt idx="164">
                  <c:v>1335389.5083869721</c:v>
                </c:pt>
                <c:pt idx="165">
                  <c:v>1356686.1375566851</c:v>
                </c:pt>
                <c:pt idx="166">
                  <c:v>1376929.0154848299</c:v>
                </c:pt>
                <c:pt idx="167">
                  <c:v>1396059.3491836796</c:v>
                </c:pt>
                <c:pt idx="168">
                  <c:v>1414022.8682030255</c:v>
                </c:pt>
                <c:pt idx="169">
                  <c:v>1430768.3171176689</c:v>
                </c:pt>
                <c:pt idx="170">
                  <c:v>1446248.96303993</c:v>
                </c:pt>
                <c:pt idx="171">
                  <c:v>1460416.5655696213</c:v>
                </c:pt>
                <c:pt idx="172">
                  <c:v>1473230.4218690877</c:v>
                </c:pt>
                <c:pt idx="173">
                  <c:v>1484652.8441256825</c:v>
                </c:pt>
                <c:pt idx="174">
                  <c:v>1494650.6670642777</c:v>
                </c:pt>
                <c:pt idx="175">
                  <c:v>1503192.2329222511</c:v>
                </c:pt>
                <c:pt idx="176">
                  <c:v>1510247.3914494866</c:v>
                </c:pt>
                <c:pt idx="177">
                  <c:v>1515810.1125959607</c:v>
                </c:pt>
                <c:pt idx="178">
                  <c:v>1519850.2461115571</c:v>
                </c:pt>
                <c:pt idx="179">
                  <c:v>1522352.7168712176</c:v>
                </c:pt>
                <c:pt idx="180">
                  <c:v>1523332.6</c:v>
                </c:pt>
                <c:pt idx="181">
                  <c:v>1522759.745247789</c:v>
                </c:pt>
                <c:pt idx="182">
                  <c:v>1520634.1526145833</c:v>
                </c:pt>
                <c:pt idx="183">
                  <c:v>1517001.0474755582</c:v>
                </c:pt>
                <c:pt idx="184">
                  <c:v>1511830.2795805971</c:v>
                </c:pt>
                <c:pt idx="185">
                  <c:v>1505147.476642299</c:v>
                </c:pt>
                <c:pt idx="186">
                  <c:v>1496982.7889107803</c:v>
                </c:pt>
                <c:pt idx="187">
                  <c:v>1487355.8140486169</c:v>
                </c:pt>
                <c:pt idx="188">
                  <c:v>1476296.7023059246</c:v>
                </c:pt>
                <c:pt idx="189">
                  <c:v>1463835.6039328205</c:v>
                </c:pt>
                <c:pt idx="190">
                  <c:v>1450011.7142544554</c:v>
                </c:pt>
                <c:pt idx="191">
                  <c:v>1434864.2285959804</c:v>
                </c:pt>
                <c:pt idx="192">
                  <c:v>1418438.3723325706</c:v>
                </c:pt>
                <c:pt idx="193">
                  <c:v>1400782.3858644124</c:v>
                </c:pt>
                <c:pt idx="194">
                  <c:v>1381946.0171041971</c:v>
                </c:pt>
                <c:pt idx="195">
                  <c:v>1361983.536502135</c:v>
                </c:pt>
                <c:pt idx="196">
                  <c:v>1340952.2295334465</c:v>
                </c:pt>
                <c:pt idx="197">
                  <c:v>1318909.3816733528</c:v>
                </c:pt>
                <c:pt idx="198">
                  <c:v>1295916.8009345937</c:v>
                </c:pt>
                <c:pt idx="199">
                  <c:v>1272037.8028424119</c:v>
                </c:pt>
                <c:pt idx="200">
                  <c:v>1247335.7029220529</c:v>
                </c:pt>
                <c:pt idx="201">
                  <c:v>1221875.3242112666</c:v>
                </c:pt>
                <c:pt idx="202">
                  <c:v>1195726.012285321</c:v>
                </c:pt>
                <c:pt idx="203">
                  <c:v>1168951.0826694602</c:v>
                </c:pt>
                <c:pt idx="204">
                  <c:v>1141621.3884514577</c:v>
                </c:pt>
                <c:pt idx="205">
                  <c:v>1113803.2601815697</c:v>
                </c:pt>
                <c:pt idx="206">
                  <c:v>1085564.5359225583</c:v>
                </c:pt>
                <c:pt idx="207">
                  <c:v>1056973.0537371847</c:v>
                </c:pt>
                <c:pt idx="208">
                  <c:v>1028093.6366631998</c:v>
                </c:pt>
                <c:pt idx="209">
                  <c:v>998994.12276336539</c:v>
                </c:pt>
                <c:pt idx="210">
                  <c:v>969736.32005041966</c:v>
                </c:pt>
                <c:pt idx="211">
                  <c:v>940385.05156211311</c:v>
                </c:pt>
                <c:pt idx="212">
                  <c:v>911000.61779867858</c:v>
                </c:pt>
                <c:pt idx="213">
                  <c:v>881644.8267728549</c:v>
                </c:pt>
                <c:pt idx="214">
                  <c:v>852371.9489348511</c:v>
                </c:pt>
                <c:pt idx="215">
                  <c:v>823239.26975988818</c:v>
                </c:pt>
                <c:pt idx="216">
                  <c:v>794301.05969817669</c:v>
                </c:pt>
                <c:pt idx="217">
                  <c:v>765607.06666240736</c:v>
                </c:pt>
                <c:pt idx="218">
                  <c:v>737205.53105276718</c:v>
                </c:pt>
                <c:pt idx="219">
                  <c:v>709141.67824443069</c:v>
                </c:pt>
                <c:pt idx="220">
                  <c:v>681457.71858756081</c:v>
                </c:pt>
                <c:pt idx="221">
                  <c:v>654195.86243232002</c:v>
                </c:pt>
                <c:pt idx="222">
                  <c:v>627392.29007884848</c:v>
                </c:pt>
                <c:pt idx="223">
                  <c:v>601081.67431478004</c:v>
                </c:pt>
                <c:pt idx="224">
                  <c:v>575294.16539023118</c:v>
                </c:pt>
                <c:pt idx="225">
                  <c:v>550059.91355531791</c:v>
                </c:pt>
                <c:pt idx="226">
                  <c:v>525403.03901013348</c:v>
                </c:pt>
                <c:pt idx="227">
                  <c:v>501349.16946727689</c:v>
                </c:pt>
                <c:pt idx="228">
                  <c:v>477914.8875643122</c:v>
                </c:pt>
                <c:pt idx="229">
                  <c:v>455119.79096381494</c:v>
                </c:pt>
                <c:pt idx="230">
                  <c:v>432977.44727833749</c:v>
                </c:pt>
                <c:pt idx="231">
                  <c:v>411501.42412043241</c:v>
                </c:pt>
                <c:pt idx="232">
                  <c:v>390697.75154012267</c:v>
                </c:pt>
                <c:pt idx="233">
                  <c:v>370575.47461244348</c:v>
                </c:pt>
                <c:pt idx="234">
                  <c:v>351139.11587491212</c:v>
                </c:pt>
                <c:pt idx="235">
                  <c:v>332391.69035254023</c:v>
                </c:pt>
                <c:pt idx="236">
                  <c:v>314330.18302031636</c:v>
                </c:pt>
                <c:pt idx="237">
                  <c:v>296956.10139074613</c:v>
                </c:pt>
                <c:pt idx="238">
                  <c:v>280263.41541380645</c:v>
                </c:pt>
                <c:pt idx="239">
                  <c:v>264247.60255197977</c:v>
                </c:pt>
                <c:pt idx="240">
                  <c:v>248901.12524273663</c:v>
                </c:pt>
                <c:pt idx="241">
                  <c:v>234214.93841104285</c:v>
                </c:pt>
                <c:pt idx="242">
                  <c:v>220178.48946935704</c:v>
                </c:pt>
                <c:pt idx="243">
                  <c:v>206779.71831763303</c:v>
                </c:pt>
                <c:pt idx="244">
                  <c:v>194006.56485582411</c:v>
                </c:pt>
                <c:pt idx="245">
                  <c:v>181845.4614713777</c:v>
                </c:pt>
                <c:pt idx="246">
                  <c:v>170281.33303923602</c:v>
                </c:pt>
                <c:pt idx="247">
                  <c:v>159297.59692183492</c:v>
                </c:pt>
                <c:pt idx="248">
                  <c:v>148879.63024786784</c:v>
                </c:pt>
                <c:pt idx="249">
                  <c:v>139009.64436976615</c:v>
                </c:pt>
                <c:pt idx="250">
                  <c:v>129670.6043962141</c:v>
                </c:pt>
                <c:pt idx="251">
                  <c:v>120844.42017714187</c:v>
                </c:pt>
                <c:pt idx="252">
                  <c:v>112513.15231373017</c:v>
                </c:pt>
                <c:pt idx="253">
                  <c:v>104658.55990465861</c:v>
                </c:pt>
                <c:pt idx="254">
                  <c:v>97262.402048606789</c:v>
                </c:pt>
                <c:pt idx="255">
                  <c:v>90306.287093003702</c:v>
                </c:pt>
                <c:pt idx="256">
                  <c:v>83771.672634027724</c:v>
                </c:pt>
                <c:pt idx="257">
                  <c:v>77640.317770358481</c:v>
                </c:pt>
                <c:pt idx="258">
                  <c:v>71894.283103176727</c:v>
                </c:pt>
                <c:pt idx="259">
                  <c:v>66515.629233663203</c:v>
                </c:pt>
                <c:pt idx="260">
                  <c:v>61486.718265499796</c:v>
                </c:pt>
                <c:pt idx="261">
                  <c:v>56790.515307370762</c:v>
                </c:pt>
                <c:pt idx="262">
                  <c:v>52409.985467960352</c:v>
                </c:pt>
                <c:pt idx="263">
                  <c:v>48328.696860955097</c:v>
                </c:pt>
                <c:pt idx="264">
                  <c:v>44530.51910254277</c:v>
                </c:pt>
                <c:pt idx="265">
                  <c:v>41000.075565163985</c:v>
                </c:pt>
                <c:pt idx="266">
                  <c:v>37722.291123760573</c:v>
                </c:pt>
                <c:pt idx="267">
                  <c:v>34682.392155775473</c:v>
                </c:pt>
                <c:pt idx="268">
                  <c:v>31905.252617554717</c:v>
                </c:pt>
                <c:pt idx="269">
                  <c:v>29191.730107079529</c:v>
                </c:pt>
                <c:pt idx="270">
                  <c:v>26779.710097768268</c:v>
                </c:pt>
                <c:pt idx="271">
                  <c:v>24669.192589620914</c:v>
                </c:pt>
                <c:pt idx="272">
                  <c:v>22558.675081473557</c:v>
                </c:pt>
                <c:pt idx="273">
                  <c:v>20749.660074490115</c:v>
                </c:pt>
                <c:pt idx="274">
                  <c:v>18940.645067506666</c:v>
                </c:pt>
                <c:pt idx="275">
                  <c:v>17433.132561687122</c:v>
                </c:pt>
                <c:pt idx="276">
                  <c:v>15895.469805751189</c:v>
                </c:pt>
                <c:pt idx="277">
                  <c:v>14553.783675571802</c:v>
                </c:pt>
                <c:pt idx="278">
                  <c:v>13317.623420799779</c:v>
                </c:pt>
                <c:pt idx="279">
                  <c:v>12186.989041435125</c:v>
                </c:pt>
                <c:pt idx="280">
                  <c:v>11161.880537477837</c:v>
                </c:pt>
                <c:pt idx="281">
                  <c:v>10227.222783869722</c:v>
                </c:pt>
                <c:pt idx="282">
                  <c:v>9367.9406555525857</c:v>
                </c:pt>
                <c:pt idx="283">
                  <c:v>8584.0341525264248</c:v>
                </c:pt>
                <c:pt idx="284">
                  <c:v>7875.5032747912401</c:v>
                </c:pt>
                <c:pt idx="285">
                  <c:v>7227.2728972888372</c:v>
                </c:pt>
                <c:pt idx="286">
                  <c:v>6654.4181450774131</c:v>
                </c:pt>
                <c:pt idx="287">
                  <c:v>6111.7136429823786</c:v>
                </c:pt>
                <c:pt idx="288">
                  <c:v>5629.3096411201268</c:v>
                </c:pt>
                <c:pt idx="289">
                  <c:v>5207.2061394906541</c:v>
                </c:pt>
                <c:pt idx="290">
                  <c:v>4815.2528879775737</c:v>
                </c:pt>
                <c:pt idx="291">
                  <c:v>4453.4498865808846</c:v>
                </c:pt>
                <c:pt idx="292">
                  <c:v>4136.8722603587812</c:v>
                </c:pt>
                <c:pt idx="293">
                  <c:v>3850.4448842530692</c:v>
                </c:pt>
                <c:pt idx="294">
                  <c:v>3579.0926332055506</c:v>
                </c:pt>
                <c:pt idx="295">
                  <c:v>3352.9657573326203</c:v>
                </c:pt>
                <c:pt idx="296">
                  <c:v>3141.9140065178854</c:v>
                </c:pt>
                <c:pt idx="297">
                  <c:v>2954.9824557962615</c:v>
                </c:pt>
                <c:pt idx="298">
                  <c:v>2786.1410551444733</c:v>
                </c:pt>
                <c:pt idx="299">
                  <c:v>2635.3898045625192</c:v>
                </c:pt>
                <c:pt idx="300">
                  <c:v>2501.2211915445801</c:v>
                </c:pt>
                <c:pt idx="301">
                  <c:v>2380.6201910790169</c:v>
                </c:pt>
                <c:pt idx="302">
                  <c:v>2273.5868031658297</c:v>
                </c:pt>
                <c:pt idx="303">
                  <c:v>2177.106002793379</c:v>
                </c:pt>
                <c:pt idx="304">
                  <c:v>2092.6853024674851</c:v>
                </c:pt>
                <c:pt idx="305">
                  <c:v>2017.3096771765076</c:v>
                </c:pt>
                <c:pt idx="306">
                  <c:v>1949.4716144146287</c:v>
                </c:pt>
                <c:pt idx="307">
                  <c:v>1453.5000013130434</c:v>
                </c:pt>
                <c:pt idx="308">
                  <c:v>1453.5000016582637</c:v>
                </c:pt>
                <c:pt idx="309">
                  <c:v>1453.5000021105175</c:v>
                </c:pt>
                <c:pt idx="310">
                  <c:v>1453.5000026682972</c:v>
                </c:pt>
                <c:pt idx="311">
                  <c:v>1453.5000033617528</c:v>
                </c:pt>
                <c:pt idx="312">
                  <c:v>1453.5000042511854</c:v>
                </c:pt>
                <c:pt idx="313">
                  <c:v>1453.5000053516694</c:v>
                </c:pt>
                <c:pt idx="314">
                  <c:v>1453.500006753656</c:v>
                </c:pt>
                <c:pt idx="315">
                  <c:v>1453.5000084872954</c:v>
                </c:pt>
                <c:pt idx="316">
                  <c:v>1453.5000106731884</c:v>
                </c:pt>
                <c:pt idx="317">
                  <c:v>1453.5000134017862</c:v>
                </c:pt>
                <c:pt idx="318">
                  <c:v>1453.5000167333887</c:v>
                </c:pt>
                <c:pt idx="319">
                  <c:v>1453.5000211051752</c:v>
                </c:pt>
                <c:pt idx="320">
                  <c:v>1453.5000263814686</c:v>
                </c:pt>
                <c:pt idx="321">
                  <c:v>1453.5000330145238</c:v>
                </c:pt>
                <c:pt idx="322">
                  <c:v>1453.5000411550914</c:v>
                </c:pt>
                <c:pt idx="323">
                  <c:v>1453.5000514061762</c:v>
                </c:pt>
                <c:pt idx="324">
                  <c:v>1453.5000640692815</c:v>
                </c:pt>
                <c:pt idx="325">
                  <c:v>1453.5000798981625</c:v>
                </c:pt>
                <c:pt idx="326">
                  <c:v>1453.500099345074</c:v>
                </c:pt>
                <c:pt idx="327">
                  <c:v>1453.5001234652739</c:v>
                </c:pt>
                <c:pt idx="328">
                  <c:v>1453.5001537662754</c:v>
                </c:pt>
                <c:pt idx="329">
                  <c:v>1453.5001899465756</c:v>
                </c:pt>
                <c:pt idx="330">
                  <c:v>1453.5002351719509</c:v>
                </c:pt>
                <c:pt idx="331">
                  <c:v>1453.500292457426</c:v>
                </c:pt>
                <c:pt idx="332">
                  <c:v>1453.5003602954887</c:v>
                </c:pt>
                <c:pt idx="333">
                  <c:v>1453.5004462237016</c:v>
                </c:pt>
                <c:pt idx="334">
                  <c:v>1453.5005502420645</c:v>
                </c:pt>
                <c:pt idx="335">
                  <c:v>1453.5006783806275</c:v>
                </c:pt>
                <c:pt idx="336">
                  <c:v>1453.5008351619281</c:v>
                </c:pt>
                <c:pt idx="337">
                  <c:v>1453.5010281235288</c:v>
                </c:pt>
                <c:pt idx="338">
                  <c:v>1453.5012632954797</c:v>
                </c:pt>
                <c:pt idx="339">
                  <c:v>1453.501552737881</c:v>
                </c:pt>
                <c:pt idx="340">
                  <c:v>1453.5018994657571</c:v>
                </c:pt>
                <c:pt idx="341">
                  <c:v>1453.5023366443841</c:v>
                </c:pt>
                <c:pt idx="342">
                  <c:v>1453.5028491986361</c:v>
                </c:pt>
                <c:pt idx="343">
                  <c:v>1453.5034974290134</c:v>
                </c:pt>
                <c:pt idx="344">
                  <c:v>1453.5042662603914</c:v>
                </c:pt>
                <c:pt idx="345">
                  <c:v>1453.50521599327</c:v>
                </c:pt>
                <c:pt idx="346">
                  <c:v>1453.5063466276492</c:v>
                </c:pt>
                <c:pt idx="347">
                  <c:v>1453.5077335391547</c:v>
                </c:pt>
                <c:pt idx="348">
                  <c:v>1453.5094068780361</c:v>
                </c:pt>
                <c:pt idx="349">
                  <c:v>1453.5114420199191</c:v>
                </c:pt>
                <c:pt idx="350">
                  <c:v>1453.5138992653037</c:v>
                </c:pt>
                <c:pt idx="351">
                  <c:v>1453.5168841400653</c:v>
                </c:pt>
                <c:pt idx="352">
                  <c:v>1453.520502170079</c:v>
                </c:pt>
                <c:pt idx="353">
                  <c:v>1453.5247232050954</c:v>
                </c:pt>
                <c:pt idx="354">
                  <c:v>1453.5298487476152</c:v>
                </c:pt>
                <c:pt idx="355">
                  <c:v>1453.5361803001394</c:v>
                </c:pt>
                <c:pt idx="356">
                  <c:v>1453.543567111418</c:v>
                </c:pt>
                <c:pt idx="357">
                  <c:v>1453.552612186453</c:v>
                </c:pt>
                <c:pt idx="358">
                  <c:v>1453.5633155252444</c:v>
                </c:pt>
                <c:pt idx="359">
                  <c:v>1453.5762801327944</c:v>
                </c:pt>
                <c:pt idx="360">
                  <c:v>1453.5916567603538</c:v>
                </c:pt>
              </c:numCache>
            </c:numRef>
          </c:yVal>
          <c:smooth val="1"/>
          <c:extLst>
            <c:ext xmlns:c16="http://schemas.microsoft.com/office/drawing/2014/chart" uri="{C3380CC4-5D6E-409C-BE32-E72D297353CC}">
              <c16:uniqueId val="{00000000-B7A1-B44B-A11F-1C348A6F46B8}"/>
            </c:ext>
          </c:extLst>
        </c:ser>
        <c:dLbls>
          <c:showLegendKey val="0"/>
          <c:showVal val="0"/>
          <c:showCatName val="0"/>
          <c:showSerName val="0"/>
          <c:showPercent val="0"/>
          <c:showBubbleSize val="0"/>
        </c:dLbls>
        <c:axId val="30806255"/>
        <c:axId val="1"/>
      </c:scatterChart>
      <c:valAx>
        <c:axId val="30806255"/>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a:t>
                </a:r>
              </a:p>
            </c:rich>
          </c:tx>
          <c:layout>
            <c:manualLayout>
              <c:xMode val="edge"/>
              <c:yMode val="edge"/>
              <c:x val="0.40654836962105717"/>
              <c:y val="0.94560670575145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Spring Force (N)</a:t>
                </a:r>
              </a:p>
            </c:rich>
          </c:tx>
          <c:layout>
            <c:manualLayout>
              <c:xMode val="edge"/>
              <c:yMode val="edge"/>
              <c:x val="1.2278397362251427E-2"/>
              <c:y val="0.4225941101791623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806255"/>
        <c:crosses val="autoZero"/>
        <c:crossBetween val="midCat"/>
      </c:valAx>
      <c:spPr>
        <a:solidFill>
          <a:srgbClr val="C0C0C0"/>
        </a:solidFill>
        <a:ln w="12700">
          <a:solidFill>
            <a:srgbClr val="808080"/>
          </a:solidFill>
          <a:prstDash val="solid"/>
        </a:ln>
      </c:spPr>
    </c:plotArea>
    <c:legend>
      <c:legendPos val="r"/>
      <c:layout>
        <c:manualLayout>
          <c:xMode val="edge"/>
          <c:yMode val="edge"/>
          <c:x val="0.86962962962962964"/>
          <c:y val="0.50904977375565608"/>
          <c:w val="0.13037037037037036"/>
          <c:h val="3.1674208144796379E-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Inlet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 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(Inlet)'!$Z$3:$Z$363</c:f>
              <c:numCache>
                <c:formatCode>0.00E+00</c:formatCode>
                <c:ptCount val="361"/>
                <c:pt idx="0">
                  <c:v>1454.5344001949697</c:v>
                </c:pt>
                <c:pt idx="1">
                  <c:v>1454.8205103867108</c:v>
                </c:pt>
                <c:pt idx="2">
                  <c:v>1454.648665722445</c:v>
                </c:pt>
                <c:pt idx="3">
                  <c:v>1455.6707003944011</c:v>
                </c:pt>
                <c:pt idx="4">
                  <c:v>1455.0466294216515</c:v>
                </c:pt>
                <c:pt idx="5">
                  <c:v>1456.4123573426048</c:v>
                </c:pt>
                <c:pt idx="6">
                  <c:v>1456.1334871313582</c:v>
                </c:pt>
                <c:pt idx="7">
                  <c:v>1456.5269282930471</c:v>
                </c:pt>
                <c:pt idx="8">
                  <c:v>1457.9212989516109</c:v>
                </c:pt>
                <c:pt idx="9">
                  <c:v>1458.0072271644426</c:v>
                </c:pt>
                <c:pt idx="10">
                  <c:v>1458.7714968002335</c:v>
                </c:pt>
                <c:pt idx="11">
                  <c:v>1459.8839822225391</c:v>
                </c:pt>
                <c:pt idx="12">
                  <c:v>1461.3476984563706</c:v>
                </c:pt>
                <c:pt idx="13">
                  <c:v>1462.8370424028012</c:v>
                </c:pt>
                <c:pt idx="14">
                  <c:v>1462.0471646567412</c:v>
                </c:pt>
                <c:pt idx="15">
                  <c:v>1464.9263567242183</c:v>
                </c:pt>
                <c:pt idx="16">
                  <c:v>1471.8002217041592</c:v>
                </c:pt>
                <c:pt idx="17">
                  <c:v>1465.5142866014876</c:v>
                </c:pt>
                <c:pt idx="18">
                  <c:v>1475.8100089463414</c:v>
                </c:pt>
                <c:pt idx="19">
                  <c:v>1472.9459312085819</c:v>
                </c:pt>
                <c:pt idx="20">
                  <c:v>1480.076073314513</c:v>
                </c:pt>
                <c:pt idx="21">
                  <c:v>1483.9803346812871</c:v>
                </c:pt>
                <c:pt idx="22">
                  <c:v>1487.9901219234689</c:v>
                </c:pt>
                <c:pt idx="23">
                  <c:v>1492.1205101661169</c:v>
                </c:pt>
                <c:pt idx="24">
                  <c:v>1502.9890872631815</c:v>
                </c:pt>
                <c:pt idx="25">
                  <c:v>1507.4059028819352</c:v>
                </c:pt>
                <c:pt idx="26">
                  <c:v>1512.0186951264445</c:v>
                </c:pt>
                <c:pt idx="27">
                  <c:v>1530.0475645795573</c:v>
                </c:pt>
                <c:pt idx="28">
                  <c:v>1545.0013045440926</c:v>
                </c:pt>
                <c:pt idx="29">
                  <c:v>1533.8464960942233</c:v>
                </c:pt>
                <c:pt idx="30">
                  <c:v>1569.2710797480026</c:v>
                </c:pt>
                <c:pt idx="31">
                  <c:v>1571.9846022584748</c:v>
                </c:pt>
                <c:pt idx="32">
                  <c:v>1608.1629421651658</c:v>
                </c:pt>
                <c:pt idx="33">
                  <c:v>1611.7809721791368</c:v>
                </c:pt>
                <c:pt idx="34">
                  <c:v>1649.0145708398898</c:v>
                </c:pt>
                <c:pt idx="35">
                  <c:v>1653.8386108585228</c:v>
                </c:pt>
                <c:pt idx="36">
                  <c:v>1725.4415344189863</c:v>
                </c:pt>
                <c:pt idx="37">
                  <c:v>1731.7730869434283</c:v>
                </c:pt>
                <c:pt idx="38">
                  <c:v>1772.1724618664114</c:v>
                </c:pt>
                <c:pt idx="39">
                  <c:v>1813.6270955434695</c:v>
                </c:pt>
                <c:pt idx="40">
                  <c:v>1856.2877392251855</c:v>
                </c:pt>
                <c:pt idx="41">
                  <c:v>1966.3302714510692</c:v>
                </c:pt>
                <c:pt idx="42">
                  <c:v>1978.8426252493791</c:v>
                </c:pt>
                <c:pt idx="43">
                  <c:v>2059.339872594177</c:v>
                </c:pt>
                <c:pt idx="44">
                  <c:v>2207.8220134854705</c:v>
                </c:pt>
                <c:pt idx="45">
                  <c:v>2160.4900412687521</c:v>
                </c:pt>
                <c:pt idx="46">
                  <c:v>2281.0851610352943</c:v>
                </c:pt>
                <c:pt idx="47">
                  <c:v>2635.3309975731117</c:v>
                </c:pt>
                <c:pt idx="48">
                  <c:v>2332.3405862332279</c:v>
                </c:pt>
                <c:pt idx="49">
                  <c:v>3024.2496217447788</c:v>
                </c:pt>
                <c:pt idx="50">
                  <c:v>2728.7967729339157</c:v>
                </c:pt>
                <c:pt idx="51">
                  <c:v>3099.6252470357481</c:v>
                </c:pt>
                <c:pt idx="52">
                  <c:v>3144.8506222103497</c:v>
                </c:pt>
                <c:pt idx="53">
                  <c:v>3856.3573202975776</c:v>
                </c:pt>
                <c:pt idx="54">
                  <c:v>3253.3915226293257</c:v>
                </c:pt>
                <c:pt idx="55">
                  <c:v>4310.0989822194169</c:v>
                </c:pt>
                <c:pt idx="56">
                  <c:v>4382.459582498861</c:v>
                </c:pt>
                <c:pt idx="57">
                  <c:v>4465.3727703188124</c:v>
                </c:pt>
                <c:pt idx="58">
                  <c:v>4888.9641821243531</c:v>
                </c:pt>
                <c:pt idx="59">
                  <c:v>5653.2338179152957</c:v>
                </c:pt>
                <c:pt idx="60">
                  <c:v>5769.3122808633689</c:v>
                </c:pt>
                <c:pt idx="61">
                  <c:v>6560.7171417590025</c:v>
                </c:pt>
                <c:pt idx="62">
                  <c:v>7697.3227641574977</c:v>
                </c:pt>
                <c:pt idx="63">
                  <c:v>4890.5108992900423</c:v>
                </c:pt>
                <c:pt idx="64">
                  <c:v>9699.2013602368752</c:v>
                </c:pt>
                <c:pt idx="65">
                  <c:v>9895.1779859931703</c:v>
                </c:pt>
                <c:pt idx="66">
                  <c:v>10121.304861866716</c:v>
                </c:pt>
                <c:pt idx="67">
                  <c:v>7076.3256234088803</c:v>
                </c:pt>
                <c:pt idx="68">
                  <c:v>13965.265728408354</c:v>
                </c:pt>
                <c:pt idx="69">
                  <c:v>14266.768229571893</c:v>
                </c:pt>
                <c:pt idx="70">
                  <c:v>11312.239741463905</c:v>
                </c:pt>
                <c:pt idx="71">
                  <c:v>15005.449357423959</c:v>
                </c:pt>
                <c:pt idx="72">
                  <c:v>15427.552859053063</c:v>
                </c:pt>
                <c:pt idx="73">
                  <c:v>19196.138100303971</c:v>
                </c:pt>
                <c:pt idx="74">
                  <c:v>19708.692352283349</c:v>
                </c:pt>
                <c:pt idx="75">
                  <c:v>20281.547104493548</c:v>
                </c:pt>
                <c:pt idx="76">
                  <c:v>21829.150369890413</c:v>
                </c:pt>
                <c:pt idx="77">
                  <c:v>25543.255696035762</c:v>
                </c:pt>
                <c:pt idx="78">
                  <c:v>26928.426467831989</c:v>
                </c:pt>
                <c:pt idx="79">
                  <c:v>29243.591430957116</c:v>
                </c:pt>
                <c:pt idx="80">
                  <c:v>31732.325895349895</c:v>
                </c:pt>
                <c:pt idx="81">
                  <c:v>34414.588542494312</c:v>
                </c:pt>
                <c:pt idx="82">
                  <c:v>37290.952619188996</c:v>
                </c:pt>
                <c:pt idx="83">
                  <c:v>40395.486339880074</c:v>
                </c:pt>
                <c:pt idx="84">
                  <c:v>43660.371225464289</c:v>
                </c:pt>
                <c:pt idx="85">
                  <c:v>47242.847084378409</c:v>
                </c:pt>
                <c:pt idx="86">
                  <c:v>51016.471804587229</c:v>
                </c:pt>
                <c:pt idx="87">
                  <c:v>55027.373112511763</c:v>
                </c:pt>
                <c:pt idx="88">
                  <c:v>59351.676469232305</c:v>
                </c:pt>
                <c:pt idx="89">
                  <c:v>63933.909334997792</c:v>
                </c:pt>
                <c:pt idx="90">
                  <c:v>68785.378053604814</c:v>
                </c:pt>
                <c:pt idx="91">
                  <c:v>73983.866349892021</c:v>
                </c:pt>
                <c:pt idx="92">
                  <c:v>79442.547384213205</c:v>
                </c:pt>
                <c:pt idx="93">
                  <c:v>85240.410891403866</c:v>
                </c:pt>
                <c:pt idx="94">
                  <c:v>91423.7355451849</c:v>
                </c:pt>
                <c:pt idx="95">
                  <c:v>97874.340205998771</c:v>
                </c:pt>
                <c:pt idx="96">
                  <c:v>104738.89799975514</c:v>
                </c:pt>
                <c:pt idx="97">
                  <c:v>111966.157421707</c:v>
                </c:pt>
                <c:pt idx="98">
                  <c:v>119505.62072338867</c:v>
                </c:pt>
                <c:pt idx="99">
                  <c:v>127538.33035556898</c:v>
                </c:pt>
                <c:pt idx="100">
                  <c:v>135849.32875655883</c:v>
                </c:pt>
                <c:pt idx="101">
                  <c:v>144653.72619954494</c:v>
                </c:pt>
                <c:pt idx="102">
                  <c:v>153869.36913363636</c:v>
                </c:pt>
                <c:pt idx="103">
                  <c:v>163414.85776425598</c:v>
                </c:pt>
                <c:pt idx="104">
                  <c:v>173440.18174475656</c:v>
                </c:pt>
                <c:pt idx="105">
                  <c:v>183930.11715910578</c:v>
                </c:pt>
                <c:pt idx="106">
                  <c:v>194737.84209036388</c:v>
                </c:pt>
                <c:pt idx="107">
                  <c:v>206112.98688789509</c:v>
                </c:pt>
                <c:pt idx="108">
                  <c:v>217809.54119258441</c:v>
                </c:pt>
                <c:pt idx="109">
                  <c:v>229978.24841410428</c:v>
                </c:pt>
                <c:pt idx="110">
                  <c:v>242604.18613887439</c:v>
                </c:pt>
                <c:pt idx="111">
                  <c:v>255540.38169873395</c:v>
                </c:pt>
                <c:pt idx="112">
                  <c:v>269399.00063812488</c:v>
                </c:pt>
                <c:pt idx="113">
                  <c:v>282678.49992067181</c:v>
                </c:pt>
                <c:pt idx="114">
                  <c:v>297147.38932588807</c:v>
                </c:pt>
                <c:pt idx="115">
                  <c:v>312192.14850835101</c:v>
                </c:pt>
                <c:pt idx="116">
                  <c:v>327169.10883272509</c:v>
                </c:pt>
                <c:pt idx="117">
                  <c:v>342094.85293648823</c:v>
                </c:pt>
                <c:pt idx="118">
                  <c:v>358633.5766146098</c:v>
                </c:pt>
                <c:pt idx="119">
                  <c:v>374815.07863567345</c:v>
                </c:pt>
                <c:pt idx="120">
                  <c:v>390654.43412507517</c:v>
                </c:pt>
                <c:pt idx="121">
                  <c:v>408473.07512519287</c:v>
                </c:pt>
                <c:pt idx="122">
                  <c:v>424645.64968531189</c:v>
                </c:pt>
                <c:pt idx="123">
                  <c:v>443145.72554269404</c:v>
                </c:pt>
                <c:pt idx="124">
                  <c:v>460013.30257273978</c:v>
                </c:pt>
                <c:pt idx="125">
                  <c:v>478558.68221456424</c:v>
                </c:pt>
                <c:pt idx="126">
                  <c:v>496469.47750092659</c:v>
                </c:pt>
                <c:pt idx="127">
                  <c:v>515069.2060024169</c:v>
                </c:pt>
                <c:pt idx="128">
                  <c:v>533694.60142103792</c:v>
                </c:pt>
                <c:pt idx="129">
                  <c:v>552012.52309564676</c:v>
                </c:pt>
                <c:pt idx="130">
                  <c:v>571337.44352173537</c:v>
                </c:pt>
                <c:pt idx="131">
                  <c:v>590008.18192950357</c:v>
                </c:pt>
                <c:pt idx="132">
                  <c:v>609006.07015359902</c:v>
                </c:pt>
                <c:pt idx="133">
                  <c:v>627985.90743206185</c:v>
                </c:pt>
                <c:pt idx="134">
                  <c:v>647591.36240056588</c:v>
                </c:pt>
                <c:pt idx="135">
                  <c:v>665822.0835776719</c:v>
                </c:pt>
                <c:pt idx="136">
                  <c:v>685299.4783925747</c:v>
                </c:pt>
                <c:pt idx="137">
                  <c:v>704014.15028861177</c:v>
                </c:pt>
                <c:pt idx="138">
                  <c:v>723260.97409939219</c:v>
                </c:pt>
                <c:pt idx="139">
                  <c:v>741357.66387984413</c:v>
                </c:pt>
                <c:pt idx="140">
                  <c:v>760253.3156860047</c:v>
                </c:pt>
                <c:pt idx="141">
                  <c:v>778258.10601058812</c:v>
                </c:pt>
                <c:pt idx="142">
                  <c:v>796984.97522305162</c:v>
                </c:pt>
                <c:pt idx="143">
                  <c:v>814409.45164236648</c:v>
                </c:pt>
                <c:pt idx="144">
                  <c:v>832139.95309998561</c:v>
                </c:pt>
                <c:pt idx="145">
                  <c:v>849466.48041101708</c:v>
                </c:pt>
                <c:pt idx="146">
                  <c:v>866669.41129882121</c:v>
                </c:pt>
                <c:pt idx="147">
                  <c:v>883035.73155277176</c:v>
                </c:pt>
                <c:pt idx="148">
                  <c:v>900161.79890512372</c:v>
                </c:pt>
                <c:pt idx="149">
                  <c:v>915347.81527652091</c:v>
                </c:pt>
                <c:pt idx="150">
                  <c:v>931839.25906836032</c:v>
                </c:pt>
                <c:pt idx="151">
                  <c:v>946270.05087903119</c:v>
                </c:pt>
                <c:pt idx="152">
                  <c:v>961882.65408482356</c:v>
                </c:pt>
                <c:pt idx="153">
                  <c:v>975638.09989510593</c:v>
                </c:pt>
                <c:pt idx="154">
                  <c:v>990115.58538851677</c:v>
                </c:pt>
                <c:pt idx="155">
                  <c:v>1003265.0111715856</c:v>
                </c:pt>
                <c:pt idx="156">
                  <c:v>1017002.3080248274</c:v>
                </c:pt>
                <c:pt idx="157">
                  <c:v>1028947.2509177763</c:v>
                </c:pt>
                <c:pt idx="158">
                  <c:v>1041345.8962682893</c:v>
                </c:pt>
                <c:pt idx="159">
                  <c:v>1053137.014078737</c:v>
                </c:pt>
                <c:pt idx="160">
                  <c:v>1064584.3994357018</c:v>
                </c:pt>
                <c:pt idx="161">
                  <c:v>1074961.4705156907</c:v>
                </c:pt>
                <c:pt idx="162">
                  <c:v>1085193.781190495</c:v>
                </c:pt>
                <c:pt idx="163">
                  <c:v>1095215.000910047</c:v>
                </c:pt>
                <c:pt idx="164">
                  <c:v>1104631.688512075</c:v>
                </c:pt>
                <c:pt idx="165">
                  <c:v>1113053.4178604514</c:v>
                </c:pt>
                <c:pt idx="166">
                  <c:v>1121411.7728767379</c:v>
                </c:pt>
                <c:pt idx="167">
                  <c:v>1129317.8349363382</c:v>
                </c:pt>
                <c:pt idx="168">
                  <c:v>1137047.4592259761</c:v>
                </c:pt>
                <c:pt idx="169">
                  <c:v>1143228.8877741673</c:v>
                </c:pt>
                <c:pt idx="170">
                  <c:v>1149796.1415128175</c:v>
                </c:pt>
                <c:pt idx="171">
                  <c:v>1155710.6031311296</c:v>
                </c:pt>
                <c:pt idx="172">
                  <c:v>1161261.6954288213</c:v>
                </c:pt>
                <c:pt idx="173">
                  <c:v>1165751.479320134</c:v>
                </c:pt>
                <c:pt idx="174">
                  <c:v>1169146.7895298144</c:v>
                </c:pt>
                <c:pt idx="175">
                  <c:v>1176367.8528420678</c:v>
                </c:pt>
                <c:pt idx="176">
                  <c:v>1176820.4986403256</c:v>
                </c:pt>
                <c:pt idx="177">
                  <c:v>1179081.9634223739</c:v>
                </c:pt>
                <c:pt idx="178">
                  <c:v>1186423.3533023961</c:v>
                </c:pt>
                <c:pt idx="179">
                  <c:v>1182323.3113332675</c:v>
                </c:pt>
                <c:pt idx="180">
                  <c:v>1183303.1944619243</c:v>
                </c:pt>
                <c:pt idx="181">
                  <c:v>1192634.1088031167</c:v>
                </c:pt>
                <c:pt idx="182">
                  <c:v>1183906.0034409962</c:v>
                </c:pt>
                <c:pt idx="183">
                  <c:v>1185885.0341215332</c:v>
                </c:pt>
                <c:pt idx="184">
                  <c:v>1187316.7789554866</c:v>
                </c:pt>
                <c:pt idx="185">
                  <c:v>1184925.6092910303</c:v>
                </c:pt>
                <c:pt idx="186">
                  <c:v>1183363.4342882382</c:v>
                </c:pt>
                <c:pt idx="187">
                  <c:v>1180338.9721551151</c:v>
                </c:pt>
                <c:pt idx="188">
                  <c:v>1177863.1269599178</c:v>
                </c:pt>
                <c:pt idx="189">
                  <c:v>1173985.2951343716</c:v>
                </c:pt>
                <c:pt idx="190">
                  <c:v>1170065.1745493473</c:v>
                </c:pt>
                <c:pt idx="191">
                  <c:v>1165481.7092571987</c:v>
                </c:pt>
                <c:pt idx="192">
                  <c:v>1159949.9989962941</c:v>
                </c:pt>
                <c:pt idx="193">
                  <c:v>1154178.5354403083</c:v>
                </c:pt>
                <c:pt idx="194">
                  <c:v>1147886.9408648741</c:v>
                </c:pt>
                <c:pt idx="195">
                  <c:v>1140469.2344477186</c:v>
                </c:pt>
                <c:pt idx="196">
                  <c:v>1132973.0785734155</c:v>
                </c:pt>
                <c:pt idx="197">
                  <c:v>1124795.5074437601</c:v>
                </c:pt>
                <c:pt idx="198">
                  <c:v>1115668.2034357535</c:v>
                </c:pt>
                <c:pt idx="199">
                  <c:v>1105984.6077107543</c:v>
                </c:pt>
                <c:pt idx="200">
                  <c:v>1096468.287066868</c:v>
                </c:pt>
                <c:pt idx="201">
                  <c:v>1084873.1850867085</c:v>
                </c:pt>
                <c:pt idx="202">
                  <c:v>1074239.7780736657</c:v>
                </c:pt>
                <c:pt idx="203">
                  <c:v>1061990.376461386</c:v>
                </c:pt>
                <c:pt idx="204">
                  <c:v>1049516.3358833946</c:v>
                </c:pt>
                <c:pt idx="205">
                  <c:v>1036553.8612535178</c:v>
                </c:pt>
                <c:pt idx="206">
                  <c:v>1022510.5393615947</c:v>
                </c:pt>
                <c:pt idx="207">
                  <c:v>1008774.7108163266</c:v>
                </c:pt>
                <c:pt idx="208">
                  <c:v>993430.44483644411</c:v>
                </c:pt>
                <c:pt idx="209">
                  <c:v>978526.33330379229</c:v>
                </c:pt>
                <c:pt idx="210">
                  <c:v>962473.55604864482</c:v>
                </c:pt>
                <c:pt idx="211">
                  <c:v>946657.43865462928</c:v>
                </c:pt>
                <c:pt idx="212">
                  <c:v>929157.52780308435</c:v>
                </c:pt>
                <c:pt idx="213">
                  <c:v>912346.51096213597</c:v>
                </c:pt>
                <c:pt idx="214">
                  <c:v>894958.15603636729</c:v>
                </c:pt>
                <c:pt idx="215">
                  <c:v>876719.6228638154</c:v>
                </c:pt>
                <c:pt idx="216">
                  <c:v>858345.43316846178</c:v>
                </c:pt>
                <c:pt idx="217">
                  <c:v>839555.20922606473</c:v>
                </c:pt>
                <c:pt idx="218">
                  <c:v>820397.191436811</c:v>
                </c:pt>
                <c:pt idx="219">
                  <c:v>801576.85644889239</c:v>
                </c:pt>
                <c:pt idx="220">
                  <c:v>781815.91206678317</c:v>
                </c:pt>
                <c:pt idx="221">
                  <c:v>762146.94554974721</c:v>
                </c:pt>
                <c:pt idx="222">
                  <c:v>741945.88592519052</c:v>
                </c:pt>
                <c:pt idx="223">
                  <c:v>722237.78288995835</c:v>
                </c:pt>
                <c:pt idx="224">
                  <c:v>701732.28414852568</c:v>
                </c:pt>
                <c:pt idx="225">
                  <c:v>682110.16813320562</c:v>
                </c:pt>
                <c:pt idx="226">
                  <c:v>661084.67558890861</c:v>
                </c:pt>
                <c:pt idx="227">
                  <c:v>641322.43931981525</c:v>
                </c:pt>
                <c:pt idx="228">
                  <c:v>620859.28814484656</c:v>
                </c:pt>
                <c:pt idx="229">
                  <c:v>601035.32227237662</c:v>
                </c:pt>
                <c:pt idx="230">
                  <c:v>580213.48113265075</c:v>
                </c:pt>
                <c:pt idx="231">
                  <c:v>560718.21179343585</c:v>
                </c:pt>
                <c:pt idx="232">
                  <c:v>540904.91612244758</c:v>
                </c:pt>
                <c:pt idx="233">
                  <c:v>521442.89046765986</c:v>
                </c:pt>
                <c:pt idx="234">
                  <c:v>501346.28045725275</c:v>
                </c:pt>
                <c:pt idx="235">
                  <c:v>482928.98057132657</c:v>
                </c:pt>
                <c:pt idx="236">
                  <c:v>463546.9706933276</c:v>
                </c:pt>
                <c:pt idx="237">
                  <c:v>445182.51215440442</c:v>
                </c:pt>
                <c:pt idx="238">
                  <c:v>426839.197995189</c:v>
                </c:pt>
                <c:pt idx="239">
                  <c:v>408842.63131482922</c:v>
                </c:pt>
                <c:pt idx="240">
                  <c:v>391185.27455034805</c:v>
                </c:pt>
                <c:pt idx="241">
                  <c:v>373858.08262716688</c:v>
                </c:pt>
                <c:pt idx="242">
                  <c:v>357180.62859389163</c:v>
                </c:pt>
                <c:pt idx="243">
                  <c:v>340810.72671413235</c:v>
                </c:pt>
                <c:pt idx="244">
                  <c:v>324736.3168879603</c:v>
                </c:pt>
                <c:pt idx="245">
                  <c:v>308943.83150258719</c:v>
                </c:pt>
                <c:pt idx="246">
                  <c:v>294177.48439691082</c:v>
                </c:pt>
                <c:pt idx="247">
                  <c:v>279298.26576947665</c:v>
                </c:pt>
                <c:pt idx="248">
                  <c:v>265149.87940368376</c:v>
                </c:pt>
                <c:pt idx="249">
                  <c:v>251318.38588825281</c:v>
                </c:pt>
                <c:pt idx="250">
                  <c:v>238050.8508409941</c:v>
                </c:pt>
                <c:pt idx="251">
                  <c:v>225230.14642095432</c:v>
                </c:pt>
                <c:pt idx="252">
                  <c:v>212904.35835655936</c:v>
                </c:pt>
                <c:pt idx="253">
                  <c:v>201022.23318286234</c:v>
                </c:pt>
                <c:pt idx="254">
                  <c:v>189565.529998535</c:v>
                </c:pt>
                <c:pt idx="255">
                  <c:v>178614.8948419565</c:v>
                </c:pt>
                <c:pt idx="256">
                  <c:v>168151.78530929348</c:v>
                </c:pt>
                <c:pt idx="257">
                  <c:v>158091.93537193135</c:v>
                </c:pt>
                <c:pt idx="258">
                  <c:v>148483.43075833717</c:v>
                </c:pt>
                <c:pt idx="259">
                  <c:v>139374.35719700562</c:v>
                </c:pt>
                <c:pt idx="260">
                  <c:v>130615.0265370183</c:v>
                </c:pt>
                <c:pt idx="261">
                  <c:v>122320.4541416362</c:v>
                </c:pt>
                <c:pt idx="262">
                  <c:v>114407.57999227483</c:v>
                </c:pt>
                <c:pt idx="263">
                  <c:v>106959.0098935297</c:v>
                </c:pt>
                <c:pt idx="264">
                  <c:v>99859.57577067372</c:v>
                </c:pt>
                <c:pt idx="265">
                  <c:v>93093.900996134718</c:v>
                </c:pt>
                <c:pt idx="266">
                  <c:v>95263.189556066383</c:v>
                </c:pt>
                <c:pt idx="267">
                  <c:v>48613.694013738786</c:v>
                </c:pt>
                <c:pt idx="268">
                  <c:v>97930.379906494665</c:v>
                </c:pt>
                <c:pt idx="269">
                  <c:v>95216.857396015548</c:v>
                </c:pt>
                <c:pt idx="270">
                  <c:v>26779.710097768268</c:v>
                </c:pt>
                <c:pt idx="271">
                  <c:v>90694.319878557915</c:v>
                </c:pt>
                <c:pt idx="272">
                  <c:v>22558.675081472575</c:v>
                </c:pt>
                <c:pt idx="273">
                  <c:v>86774.787363425625</c:v>
                </c:pt>
                <c:pt idx="274">
                  <c:v>12338.132338613457</c:v>
                </c:pt>
                <c:pt idx="275">
                  <c:v>60349.465299496907</c:v>
                </c:pt>
                <c:pt idx="276">
                  <c:v>39004.264356877917</c:v>
                </c:pt>
                <c:pt idx="277">
                  <c:v>37662.578226699996</c:v>
                </c:pt>
                <c:pt idx="278">
                  <c:v>36426.417971926989</c:v>
                </c:pt>
                <c:pt idx="279">
                  <c:v>31994.527228116225</c:v>
                </c:pt>
                <c:pt idx="280">
                  <c:v>27668.162359712333</c:v>
                </c:pt>
                <c:pt idx="281">
                  <c:v>26733.504606103725</c:v>
                </c:pt>
                <c:pt idx="282">
                  <c:v>25874.222477786589</c:v>
                </c:pt>
                <c:pt idx="283">
                  <c:v>21789.059610313579</c:v>
                </c:pt>
                <c:pt idx="284">
                  <c:v>24381.785097025735</c:v>
                </c:pt>
                <c:pt idx="285">
                  <c:v>13829.785626182291</c:v>
                </c:pt>
                <c:pt idx="286">
                  <c:v>19859.443602864812</c:v>
                </c:pt>
                <c:pt idx="287">
                  <c:v>19316.739100769286</c:v>
                </c:pt>
                <c:pt idx="288">
                  <c:v>12231.822370014073</c:v>
                </c:pt>
                <c:pt idx="289">
                  <c:v>11809.718868384352</c:v>
                </c:pt>
                <c:pt idx="290">
                  <c:v>14719.021981317877</c:v>
                </c:pt>
                <c:pt idx="291">
                  <c:v>11055.962615474829</c:v>
                </c:pt>
                <c:pt idx="292">
                  <c:v>7438.1286248051401</c:v>
                </c:pt>
                <c:pt idx="293">
                  <c:v>13754.213977594047</c:v>
                </c:pt>
                <c:pt idx="294">
                  <c:v>6880.348997652216</c:v>
                </c:pt>
                <c:pt idx="295">
                  <c:v>8634.975940447408</c:v>
                </c:pt>
                <c:pt idx="296">
                  <c:v>7103.4216438541298</c:v>
                </c:pt>
                <c:pt idx="297">
                  <c:v>6916.4900931324446</c:v>
                </c:pt>
                <c:pt idx="298">
                  <c:v>6417.5230560359587</c:v>
                </c:pt>
                <c:pt idx="299">
                  <c:v>5606.5205325647021</c:v>
                </c:pt>
                <c:pt idx="300">
                  <c:v>5472.3519195466706</c:v>
                </c:pt>
                <c:pt idx="301">
                  <c:v>4691.4996461918054</c:v>
                </c:pt>
                <c:pt idx="302">
                  <c:v>4914.5918947233149</c:v>
                </c:pt>
                <c:pt idx="303">
                  <c:v>4157.8598214614094</c:v>
                </c:pt>
                <c:pt idx="304">
                  <c:v>3743.3134846909406</c:v>
                </c:pt>
                <c:pt idx="305">
                  <c:v>-91738.370785573861</c:v>
                </c:pt>
                <c:pt idx="306">
                  <c:v>110560.80579277442</c:v>
                </c:pt>
                <c:pt idx="307">
                  <c:v>1453.5000247519636</c:v>
                </c:pt>
                <c:pt idx="308">
                  <c:v>1453.5000247670582</c:v>
                </c:pt>
                <c:pt idx="309">
                  <c:v>1453.5000318218247</c:v>
                </c:pt>
                <c:pt idx="310">
                  <c:v>1453.5000455846298</c:v>
                </c:pt>
                <c:pt idx="311">
                  <c:v>1453.500049579342</c:v>
                </c:pt>
                <c:pt idx="312">
                  <c:v>1453.5000702763127</c:v>
                </c:pt>
                <c:pt idx="313">
                  <c:v>1453.5000779793095</c:v>
                </c:pt>
                <c:pt idx="314">
                  <c:v>1453.5001057913469</c:v>
                </c:pt>
                <c:pt idx="315">
                  <c:v>1453.5001273325245</c:v>
                </c:pt>
                <c:pt idx="316">
                  <c:v>1453.5001427234429</c:v>
                </c:pt>
                <c:pt idx="317">
                  <c:v>1453.5002411884752</c:v>
                </c:pt>
                <c:pt idx="318">
                  <c:v>1453.5002148087706</c:v>
                </c:pt>
                <c:pt idx="319">
                  <c:v>1453.5003182182479</c:v>
                </c:pt>
                <c:pt idx="320">
                  <c:v>1453.5003565071052</c:v>
                </c:pt>
                <c:pt idx="321">
                  <c:v>1453.5004951904148</c:v>
                </c:pt>
                <c:pt idx="322">
                  <c:v>1453.5005693561097</c:v>
                </c:pt>
                <c:pt idx="323">
                  <c:v>1453.5007446700129</c:v>
                </c:pt>
                <c:pt idx="324">
                  <c:v>1453.5008563708091</c:v>
                </c:pt>
                <c:pt idx="325">
                  <c:v>1453.5011032876355</c:v>
                </c:pt>
                <c:pt idx="326">
                  <c:v>1453.5014528601835</c:v>
                </c:pt>
                <c:pt idx="327">
                  <c:v>1453.501410955256</c:v>
                </c:pt>
                <c:pt idx="328">
                  <c:v>1453.5021345200942</c:v>
                </c:pt>
                <c:pt idx="329">
                  <c:v>1453.5028309516672</c:v>
                </c:pt>
                <c:pt idx="330">
                  <c:v>1453.5025460514059</c:v>
                </c:pt>
                <c:pt idx="331">
                  <c:v>1453.5042539650633</c:v>
                </c:pt>
                <c:pt idx="332">
                  <c:v>1453.504321803126</c:v>
                </c:pt>
                <c:pt idx="333">
                  <c:v>1453.5057282338846</c:v>
                </c:pt>
                <c:pt idx="334">
                  <c:v>1453.5068226291569</c:v>
                </c:pt>
                <c:pt idx="335">
                  <c:v>1453.5086013959021</c:v>
                </c:pt>
                <c:pt idx="336">
                  <c:v>1453.5100786797486</c:v>
                </c:pt>
                <c:pt idx="337">
                  <c:v>1453.5129126464408</c:v>
                </c:pt>
                <c:pt idx="338">
                  <c:v>1453.5138080696645</c:v>
                </c:pt>
                <c:pt idx="339">
                  <c:v>1453.5213602760675</c:v>
                </c:pt>
                <c:pt idx="340">
                  <c:v>1453.5184057475794</c:v>
                </c:pt>
                <c:pt idx="341">
                  <c:v>1453.532047951664</c:v>
                </c:pt>
                <c:pt idx="342">
                  <c:v>1453.5292592495516</c:v>
                </c:pt>
                <c:pt idx="343">
                  <c:v>1453.5431125053867</c:v>
                </c:pt>
                <c:pt idx="344">
                  <c:v>1453.5438813367648</c:v>
                </c:pt>
                <c:pt idx="345">
                  <c:v>1453.5613373514657</c:v>
                </c:pt>
                <c:pt idx="346">
                  <c:v>1453.5690704985736</c:v>
                </c:pt>
                <c:pt idx="347">
                  <c:v>1453.5869636919015</c:v>
                </c:pt>
                <c:pt idx="348">
                  <c:v>1453.6018420562407</c:v>
                </c:pt>
                <c:pt idx="349">
                  <c:v>1453.6269859926747</c:v>
                </c:pt>
                <c:pt idx="350">
                  <c:v>1453.6525520326104</c:v>
                </c:pt>
                <c:pt idx="351">
                  <c:v>1453.6489343946432</c:v>
                </c:pt>
                <c:pt idx="352">
                  <c:v>1453.7185775519458</c:v>
                </c:pt>
                <c:pt idx="353">
                  <c:v>1453.7888237142511</c:v>
                </c:pt>
                <c:pt idx="354">
                  <c:v>1453.7609366931265</c:v>
                </c:pt>
                <c:pt idx="355">
                  <c:v>1453.8993185002287</c:v>
                </c:pt>
                <c:pt idx="356">
                  <c:v>1453.9067053115073</c:v>
                </c:pt>
                <c:pt idx="357">
                  <c:v>1454.0478006411199</c:v>
                </c:pt>
                <c:pt idx="358">
                  <c:v>1454.0915165435558</c:v>
                </c:pt>
                <c:pt idx="359">
                  <c:v>1430.137359945222</c:v>
                </c:pt>
                <c:pt idx="360">
                  <c:v>1453.591811634109</c:v>
                </c:pt>
              </c:numCache>
            </c:numRef>
          </c:yVal>
          <c:smooth val="1"/>
          <c:extLst>
            <c:ext xmlns:c16="http://schemas.microsoft.com/office/drawing/2014/chart" uri="{C3380CC4-5D6E-409C-BE32-E72D297353CC}">
              <c16:uniqueId val="{00000000-35E4-7C4A-A66F-52FECAEECC0E}"/>
            </c:ext>
          </c:extLst>
        </c:ser>
        <c:ser>
          <c:idx val="1"/>
          <c:order val="1"/>
          <c:tx>
            <c:v>Inertia Force @ 4000 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(Inlet)'!$AA$3:$AA$363</c:f>
              <c:numCache>
                <c:formatCode>0.00E+00</c:formatCode>
                <c:ptCount val="361"/>
                <c:pt idx="0">
                  <c:v>1457.3294652236902</c:v>
                </c:pt>
                <c:pt idx="1">
                  <c:v>1458.4120979779143</c:v>
                </c:pt>
                <c:pt idx="2">
                  <c:v>1457.6514542130692</c:v>
                </c:pt>
                <c:pt idx="3">
                  <c:v>1461.6491421505452</c:v>
                </c:pt>
                <c:pt idx="4">
                  <c:v>1459.0533624341622</c:v>
                </c:pt>
                <c:pt idx="5">
                  <c:v>1464.3866280424752</c:v>
                </c:pt>
                <c:pt idx="6">
                  <c:v>1463.1294410219407</c:v>
                </c:pt>
                <c:pt idx="7">
                  <c:v>1464.5238116805044</c:v>
                </c:pt>
                <c:pt idx="8">
                  <c:v>1469.8917500764512</c:v>
                </c:pt>
                <c:pt idx="9">
                  <c:v>1469.9957684393528</c:v>
                </c:pt>
                <c:pt idx="10">
                  <c:v>1472.7588820438816</c:v>
                </c:pt>
                <c:pt idx="11">
                  <c:v>1476.8636033692708</c:v>
                </c:pt>
                <c:pt idx="12">
                  <c:v>1482.3144549530373</c:v>
                </c:pt>
                <c:pt idx="13">
                  <c:v>1487.7969642994267</c:v>
                </c:pt>
                <c:pt idx="14">
                  <c:v>1484.0736436380091</c:v>
                </c:pt>
                <c:pt idx="15">
                  <c:v>1494.9090162552882</c:v>
                </c:pt>
                <c:pt idx="16">
                  <c:v>1521.6356447970827</c:v>
                </c:pt>
                <c:pt idx="17">
                  <c:v>1495.6175471330228</c:v>
                </c:pt>
                <c:pt idx="18">
                  <c:v>1535.6698021330722</c:v>
                </c:pt>
                <c:pt idx="19">
                  <c:v>1522.9924060523199</c:v>
                </c:pt>
                <c:pt idx="20">
                  <c:v>1550.0054619702246</c:v>
                </c:pt>
                <c:pt idx="21">
                  <c:v>1563.919018305746</c:v>
                </c:pt>
                <c:pt idx="22">
                  <c:v>1577.9531756417334</c:v>
                </c:pt>
                <c:pt idx="23">
                  <c:v>1592.1230091032469</c:v>
                </c:pt>
                <c:pt idx="24">
                  <c:v>1632.8536447309132</c:v>
                </c:pt>
                <c:pt idx="25">
                  <c:v>1647.3702060687658</c:v>
                </c:pt>
                <c:pt idx="26">
                  <c:v>1662.0978191574281</c:v>
                </c:pt>
                <c:pt idx="27">
                  <c:v>1729.8716609531189</c:v>
                </c:pt>
                <c:pt idx="28">
                  <c:v>1784.7419797921721</c:v>
                </c:pt>
                <c:pt idx="29">
                  <c:v>1734.3338979703485</c:v>
                </c:pt>
                <c:pt idx="30">
                  <c:v>1869.0976750586956</c:v>
                </c:pt>
                <c:pt idx="31">
                  <c:v>1872.263451320905</c:v>
                </c:pt>
                <c:pt idx="32">
                  <c:v>2007.9317359127517</c:v>
                </c:pt>
                <c:pt idx="33">
                  <c:v>2012.1527709290617</c:v>
                </c:pt>
                <c:pt idx="34">
                  <c:v>2149.0270655255181</c:v>
                </c:pt>
                <c:pt idx="35">
                  <c:v>2154.6048617970923</c:v>
                </c:pt>
                <c:pt idx="36">
                  <c:v>2425.0369234772593</c:v>
                </c:pt>
                <c:pt idx="37">
                  <c:v>2432.4237347557751</c:v>
                </c:pt>
                <c:pt idx="38">
                  <c:v>2572.9160593662327</c:v>
                </c:pt>
                <c:pt idx="39">
                  <c:v>2714.6143939813537</c:v>
                </c:pt>
                <c:pt idx="40">
                  <c:v>2857.6694898517198</c:v>
                </c:pt>
                <c:pt idx="41">
                  <c:v>3266.3326073836261</c:v>
                </c:pt>
                <c:pt idx="42">
                  <c:v>3280.8047274395249</c:v>
                </c:pt>
                <c:pt idx="43">
                  <c:v>3561.3371229086788</c:v>
                </c:pt>
                <c:pt idx="44">
                  <c:v>4108.2312962922824</c:v>
                </c:pt>
                <c:pt idx="45">
                  <c:v>3865.6882159699808</c:v>
                </c:pt>
                <c:pt idx="46">
                  <c:v>4285.959179796384</c:v>
                </c:pt>
                <c:pt idx="47">
                  <c:v>5633.5969506799547</c:v>
                </c:pt>
                <c:pt idx="48">
                  <c:v>4344.7521675236212</c:v>
                </c:pt>
                <c:pt idx="49">
                  <c:v>7020.4300467148341</c:v>
                </c:pt>
                <c:pt idx="50">
                  <c:v>5740.6303385931114</c:v>
                </c:pt>
                <c:pt idx="51">
                  <c:v>7106.3582595465177</c:v>
                </c:pt>
                <c:pt idx="52">
                  <c:v>7157.6136847444423</c:v>
                </c:pt>
                <c:pt idx="53">
                  <c:v>9855.9042515230412</c:v>
                </c:pt>
                <c:pt idx="54">
                  <c:v>7281.2297102215234</c:v>
                </c:pt>
                <c:pt idx="55">
                  <c:v>11315.097947836983</c:v>
                </c:pt>
                <c:pt idx="56">
                  <c:v>11398.011135657485</c:v>
                </c:pt>
                <c:pt idx="57">
                  <c:v>11491.476911017806</c:v>
                </c:pt>
                <c:pt idx="58">
                  <c:v>12915.997819698267</c:v>
                </c:pt>
                <c:pt idx="59">
                  <c:v>15673.081374203948</c:v>
                </c:pt>
                <c:pt idx="60">
                  <c:v>15804.234962210126</c:v>
                </c:pt>
                <c:pt idx="61">
                  <c:v>18591.468766831953</c:v>
                </c:pt>
                <c:pt idx="62">
                  <c:v>22717.295267302285</c:v>
                </c:pt>
                <c:pt idx="63">
                  <c:v>11019.703906016768</c:v>
                </c:pt>
                <c:pt idx="64">
                  <c:v>29702.716172674147</c:v>
                </c:pt>
                <c:pt idx="65">
                  <c:v>29928.843048546096</c:v>
                </c:pt>
                <c:pt idx="66">
                  <c:v>30185.120174537875</c:v>
                </c:pt>
                <c:pt idx="67">
                  <c:v>17266.522092854961</c:v>
                </c:pt>
                <c:pt idx="68">
                  <c:v>43978.075509593909</c:v>
                </c:pt>
                <c:pt idx="69">
                  <c:v>44324.803385930929</c:v>
                </c:pt>
                <c:pt idx="70">
                  <c:v>31511.731179658083</c:v>
                </c:pt>
                <c:pt idx="71">
                  <c:v>45138.860139075448</c:v>
                </c:pt>
                <c:pt idx="72">
                  <c:v>45606.189015878037</c:v>
                </c:pt>
                <c:pt idx="73">
                  <c:v>59323.768725644077</c:v>
                </c:pt>
                <c:pt idx="74">
                  <c:v>59896.623477858448</c:v>
                </c:pt>
                <c:pt idx="75">
                  <c:v>60529.778730297745</c:v>
                </c:pt>
                <c:pt idx="76">
                  <c:v>64881.026534785364</c:v>
                </c:pt>
                <c:pt idx="77">
                  <c:v>77721.556891209708</c:v>
                </c:pt>
                <c:pt idx="78">
                  <c:v>81066.713840044089</c:v>
                </c:pt>
                <c:pt idx="79">
                  <c:v>87899.901680048686</c:v>
                </c:pt>
                <c:pt idx="80">
                  <c:v>95190.718211960339</c:v>
                </c:pt>
                <c:pt idx="81">
                  <c:v>102999.15929713841</c:v>
                </c:pt>
                <c:pt idx="82">
                  <c:v>111306.47304819615</c:v>
                </c:pt>
                <c:pt idx="83">
                  <c:v>120226.41008608116</c:v>
                </c:pt>
                <c:pt idx="84">
                  <c:v>129463.93809728872</c:v>
                </c:pt>
                <c:pt idx="85">
                  <c:v>139622.1926263411</c:v>
                </c:pt>
                <c:pt idx="86">
                  <c:v>150169.58153587292</c:v>
                </c:pt>
                <c:pt idx="87">
                  <c:v>161261.46043970564</c:v>
                </c:pt>
                <c:pt idx="88">
                  <c:v>173172.48243454512</c:v>
                </c:pt>
                <c:pt idx="89">
                  <c:v>185649.85335501793</c:v>
                </c:pt>
                <c:pt idx="90">
                  <c:v>198705.33179868117</c:v>
                </c:pt>
                <c:pt idx="91">
                  <c:v>212615.22912600506</c:v>
                </c:pt>
                <c:pt idx="92">
                  <c:v>226996.3591807663</c:v>
                </c:pt>
                <c:pt idx="93">
                  <c:v>242126.08858215786</c:v>
                </c:pt>
                <c:pt idx="94">
                  <c:v>258150.33669991189</c:v>
                </c:pt>
                <c:pt idx="95">
                  <c:v>274555.52538689069</c:v>
                </c:pt>
                <c:pt idx="96">
                  <c:v>291884.62928406411</c:v>
                </c:pt>
                <c:pt idx="97">
                  <c:v>309889.07526102592</c:v>
                </c:pt>
                <c:pt idx="98">
                  <c:v>328320.74244123523</c:v>
                </c:pt>
                <c:pt idx="99">
                  <c:v>347856.01248133311</c:v>
                </c:pt>
                <c:pt idx="100">
                  <c:v>367587.56849062967</c:v>
                </c:pt>
                <c:pt idx="101">
                  <c:v>388324.59613667394</c:v>
                </c:pt>
                <c:pt idx="102">
                  <c:v>409688.58255195949</c:v>
                </c:pt>
                <c:pt idx="103">
                  <c:v>431301.31637172482</c:v>
                </c:pt>
                <c:pt idx="104">
                  <c:v>453708.78726167255</c:v>
                </c:pt>
                <c:pt idx="105">
                  <c:v>476797.18586871936</c:v>
                </c:pt>
                <c:pt idx="106">
                  <c:v>499924.80332364584</c:v>
                </c:pt>
                <c:pt idx="107">
                  <c:v>524034.08155869262</c:v>
                </c:pt>
                <c:pt idx="108">
                  <c:v>548087.31169219234</c:v>
                </c:pt>
                <c:pt idx="109">
                  <c:v>572630.78489261598</c:v>
                </c:pt>
                <c:pt idx="110">
                  <c:v>597550.5410554331</c:v>
                </c:pt>
                <c:pt idx="111">
                  <c:v>622204.26830654009</c:v>
                </c:pt>
                <c:pt idx="112">
                  <c:v>648985.90611974371</c:v>
                </c:pt>
                <c:pt idx="113">
                  <c:v>671839.98669060168</c:v>
                </c:pt>
                <c:pt idx="114">
                  <c:v>697778.89187567984</c:v>
                </c:pt>
                <c:pt idx="115">
                  <c:v>724310.2494756392</c:v>
                </c:pt>
                <c:pt idx="116">
                  <c:v>748809.63703644648</c:v>
                </c:pt>
                <c:pt idx="117">
                  <c:v>771290.62217030872</c:v>
                </c:pt>
                <c:pt idx="118">
                  <c:v>798366.27019443514</c:v>
                </c:pt>
                <c:pt idx="119">
                  <c:v>822128.64095805574</c:v>
                </c:pt>
                <c:pt idx="120">
                  <c:v>842588.28705006116</c:v>
                </c:pt>
                <c:pt idx="121">
                  <c:v>868994.75633982546</c:v>
                </c:pt>
                <c:pt idx="122">
                  <c:v>886834.58092444181</c:v>
                </c:pt>
                <c:pt idx="123">
                  <c:v>911955.29886527755</c:v>
                </c:pt>
                <c:pt idx="124">
                  <c:v>928519.92468894599</c:v>
                </c:pt>
                <c:pt idx="125">
                  <c:v>949731.97633926314</c:v>
                </c:pt>
                <c:pt idx="126">
                  <c:v>966350.95102229877</c:v>
                </c:pt>
                <c:pt idx="127">
                  <c:v>983655.84389535687</c:v>
                </c:pt>
                <c:pt idx="128">
                  <c:v>999002.63484148262</c:v>
                </c:pt>
                <c:pt idx="129">
                  <c:v>1011064.7912661264</c:v>
                </c:pt>
                <c:pt idx="130">
                  <c:v>1025113.7707638112</c:v>
                </c:pt>
                <c:pt idx="131">
                  <c:v>1034538.0155304619</c:v>
                </c:pt>
                <c:pt idx="132">
                  <c:v>1043283.9580797509</c:v>
                </c:pt>
                <c:pt idx="133">
                  <c:v>1050014.5132265096</c:v>
                </c:pt>
                <c:pt idx="134">
                  <c:v>1057351.0884011104</c:v>
                </c:pt>
                <c:pt idx="135">
                  <c:v>1057351.070665526</c:v>
                </c:pt>
                <c:pt idx="136">
                  <c:v>1060549.837649226</c:v>
                </c:pt>
                <c:pt idx="137">
                  <c:v>1058998.7463634065</c:v>
                </c:pt>
                <c:pt idx="138">
                  <c:v>1057948.1492302725</c:v>
                </c:pt>
                <c:pt idx="139">
                  <c:v>1050763.8757574079</c:v>
                </c:pt>
                <c:pt idx="140">
                  <c:v>1045329.7458942968</c:v>
                </c:pt>
                <c:pt idx="141">
                  <c:v>1035005.559099755</c:v>
                </c:pt>
                <c:pt idx="142">
                  <c:v>1026350.1102395265</c:v>
                </c:pt>
                <c:pt idx="143">
                  <c:v>1011398.1736900068</c:v>
                </c:pt>
                <c:pt idx="144">
                  <c:v>996702.51426496916</c:v>
                </c:pt>
                <c:pt idx="145">
                  <c:v>979572.37896291877</c:v>
                </c:pt>
                <c:pt idx="146">
                  <c:v>961275.507390365</c:v>
                </c:pt>
                <c:pt idx="147">
                  <c:v>939116.62400540698</c:v>
                </c:pt>
                <c:pt idx="148">
                  <c:v>919639.44855017425</c:v>
                </c:pt>
                <c:pt idx="149">
                  <c:v>892224.18269543699</c:v>
                </c:pt>
                <c:pt idx="150">
                  <c:v>870011.02885989239</c:v>
                </c:pt>
                <c:pt idx="151">
                  <c:v>839736.16860037087</c:v>
                </c:pt>
                <c:pt idx="152">
                  <c:v>814536.78931018151</c:v>
                </c:pt>
                <c:pt idx="153">
                  <c:v>782466.56006510428</c:v>
                </c:pt>
                <c:pt idx="154">
                  <c:v>754020.15565538162</c:v>
                </c:pt>
                <c:pt idx="155">
                  <c:v>721209.73777044937</c:v>
                </c:pt>
                <c:pt idx="156">
                  <c:v>691888.97610810469</c:v>
                </c:pt>
                <c:pt idx="157">
                  <c:v>656749.529809803</c:v>
                </c:pt>
                <c:pt idx="158">
                  <c:v>624964.06361019821</c:v>
                </c:pt>
                <c:pt idx="159">
                  <c:v>592504.7393196125</c:v>
                </c:pt>
                <c:pt idx="160">
                  <c:v>560625.72893514344</c:v>
                </c:pt>
                <c:pt idx="161">
                  <c:v>526621.20432609296</c:v>
                </c:pt>
                <c:pt idx="162">
                  <c:v>494386.34258037037</c:v>
                </c:pt>
                <c:pt idx="163">
                  <c:v>463857.82817348477</c:v>
                </c:pt>
                <c:pt idx="164">
                  <c:v>433654.85805709695</c:v>
                </c:pt>
                <c:pt idx="165">
                  <c:v>402398.13669989468</c:v>
                </c:pt>
                <c:pt idx="166">
                  <c:v>373990.37875131157</c:v>
                </c:pt>
                <c:pt idx="167">
                  <c:v>347056.81121366005</c:v>
                </c:pt>
                <c:pt idx="168">
                  <c:v>322866.68120947131</c:v>
                </c:pt>
                <c:pt idx="169">
                  <c:v>296091.24566592369</c:v>
                </c:pt>
                <c:pt idx="170">
                  <c:v>274605.27946117148</c:v>
                </c:pt>
                <c:pt idx="171">
                  <c:v>254406.57211512141</c:v>
                </c:pt>
                <c:pt idx="172">
                  <c:v>236777.93836461683</c:v>
                </c:pt>
                <c:pt idx="173">
                  <c:v>219045.20784208388</c:v>
                </c:pt>
                <c:pt idx="174">
                  <c:v>201176.72278439812</c:v>
                </c:pt>
                <c:pt idx="175">
                  <c:v>202949.87112875306</c:v>
                </c:pt>
                <c:pt idx="176">
                  <c:v>182102.54135931656</c:v>
                </c:pt>
                <c:pt idx="177">
                  <c:v>172937.64941720921</c:v>
                </c:pt>
                <c:pt idx="178">
                  <c:v>188645.14563457342</c:v>
                </c:pt>
                <c:pt idx="179">
                  <c:v>163214.97784819943</c:v>
                </c:pt>
                <c:pt idx="180">
                  <c:v>162642.12309548561</c:v>
                </c:pt>
                <c:pt idx="181">
                  <c:v>200131.60683589429</c:v>
                </c:pt>
                <c:pt idx="182">
                  <c:v>170088.45078121033</c:v>
                </c:pt>
                <c:pt idx="183">
                  <c:v>187366.2261644965</c:v>
                </c:pt>
                <c:pt idx="184">
                  <c:v>207093.47414185759</c:v>
                </c:pt>
                <c:pt idx="185">
                  <c:v>216095.31950570596</c:v>
                </c:pt>
                <c:pt idx="186">
                  <c:v>232878.39555844781</c:v>
                </c:pt>
                <c:pt idx="187">
                  <c:v>248229.33473191736</c:v>
                </c:pt>
                <c:pt idx="188">
                  <c:v>270101.30254879314</c:v>
                </c:pt>
                <c:pt idx="189">
                  <c:v>290610.47906065965</c:v>
                </c:pt>
                <c:pt idx="190">
                  <c:v>315078.06977554783</c:v>
                </c:pt>
                <c:pt idx="191">
                  <c:v>340908.29497744399</c:v>
                </c:pt>
                <c:pt idx="192">
                  <c:v>366828.89251930662</c:v>
                </c:pt>
                <c:pt idx="193">
                  <c:v>395530.61540778063</c:v>
                </c:pt>
                <c:pt idx="194">
                  <c:v>425747.23154484283</c:v>
                </c:pt>
                <c:pt idx="195">
                  <c:v>454895.02131578117</c:v>
                </c:pt>
                <c:pt idx="196">
                  <c:v>486992.77783322858</c:v>
                </c:pt>
                <c:pt idx="197">
                  <c:v>519461.30401622306</c:v>
                </c:pt>
                <c:pt idx="198">
                  <c:v>551043.41284705128</c:v>
                </c:pt>
                <c:pt idx="199">
                  <c:v>583122.92239542247</c:v>
                </c:pt>
                <c:pt idx="200">
                  <c:v>618405.66079052666</c:v>
                </c:pt>
                <c:pt idx="201">
                  <c:v>647717.45578708849</c:v>
                </c:pt>
                <c:pt idx="202">
                  <c:v>683006.14582283841</c:v>
                </c:pt>
                <c:pt idx="203">
                  <c:v>713778.56361916056</c:v>
                </c:pt>
                <c:pt idx="204">
                  <c:v>745383.04990931728</c:v>
                </c:pt>
                <c:pt idx="205">
                  <c:v>776566.94021035056</c:v>
                </c:pt>
                <c:pt idx="206">
                  <c:v>804757.06749333022</c:v>
                </c:pt>
                <c:pt idx="207">
                  <c:v>835300.26497976691</c:v>
                </c:pt>
                <c:pt idx="208">
                  <c:v>860341.35545634292</c:v>
                </c:pt>
                <c:pt idx="209">
                  <c:v>887865.16221212735</c:v>
                </c:pt>
                <c:pt idx="210">
                  <c:v>911333.99555501365</c:v>
                </c:pt>
                <c:pt idx="211">
                  <c:v>936090.16616874328</c:v>
                </c:pt>
                <c:pt idx="212">
                  <c:v>954272.46679047798</c:v>
                </c:pt>
                <c:pt idx="213">
                  <c:v>975178.68569197541</c:v>
                </c:pt>
                <c:pt idx="214">
                  <c:v>993584.09816595295</c:v>
                </c:pt>
                <c:pt idx="215">
                  <c:v>1008222.4721138856</c:v>
                </c:pt>
                <c:pt idx="216">
                  <c:v>1021784.5605435479</c:v>
                </c:pt>
                <c:pt idx="217">
                  <c:v>1032998.1013073965</c:v>
                </c:pt>
                <c:pt idx="218">
                  <c:v>1041908.319780606</c:v>
                </c:pt>
                <c:pt idx="219">
                  <c:v>1051198.4314054078</c:v>
                </c:pt>
                <c:pt idx="220">
                  <c:v>1055628.6363492094</c:v>
                </c:pt>
                <c:pt idx="221">
                  <c:v>1059196.6225485574</c:v>
                </c:pt>
                <c:pt idx="222">
                  <c:v>1059296.0577001483</c:v>
                </c:pt>
                <c:pt idx="223">
                  <c:v>1059918.5996909444</c:v>
                </c:pt>
                <c:pt idx="224">
                  <c:v>1055812.3885884956</c:v>
                </c:pt>
                <c:pt idx="225">
                  <c:v>1053604.0573216844</c:v>
                </c:pt>
                <c:pt idx="226">
                  <c:v>1044075.7157823776</c:v>
                </c:pt>
                <c:pt idx="227">
                  <c:v>1037807.9669744658</c:v>
                </c:pt>
                <c:pt idx="228">
                  <c:v>1026897.3932859523</c:v>
                </c:pt>
                <c:pt idx="229">
                  <c:v>1016639.5725125843</c:v>
                </c:pt>
                <c:pt idx="230">
                  <c:v>1000445.5595376855</c:v>
                </c:pt>
                <c:pt idx="231">
                  <c:v>987564.90223213634</c:v>
                </c:pt>
                <c:pt idx="232">
                  <c:v>971404.13294174313</c:v>
                </c:pt>
                <c:pt idx="233">
                  <c:v>954608.77929577767</c:v>
                </c:pt>
                <c:pt idx="234">
                  <c:v>933220.34868190275</c:v>
                </c:pt>
                <c:pt idx="235">
                  <c:v>916479.34389546164</c:v>
                </c:pt>
                <c:pt idx="236">
                  <c:v>893823.25208279118</c:v>
                </c:pt>
                <c:pt idx="237">
                  <c:v>873169.05846843973</c:v>
                </c:pt>
                <c:pt idx="238">
                  <c:v>850550.7328775099</c:v>
                </c:pt>
                <c:pt idx="239">
                  <c:v>827281.24029413436</c:v>
                </c:pt>
                <c:pt idx="240">
                  <c:v>803351.53564148862</c:v>
                </c:pt>
                <c:pt idx="241">
                  <c:v>778751.06633385329</c:v>
                </c:pt>
                <c:pt idx="242">
                  <c:v>754788.27481577126</c:v>
                </c:pt>
                <c:pt idx="243">
                  <c:v>730130.59844182152</c:v>
                </c:pt>
                <c:pt idx="244">
                  <c:v>704764.46959992242</c:v>
                </c:pt>
                <c:pt idx="245">
                  <c:v>678674.81316407397</c:v>
                </c:pt>
                <c:pt idx="246">
                  <c:v>654882.20235253405</c:v>
                </c:pt>
                <c:pt idx="247">
                  <c:v>628882.30563843483</c:v>
                </c:pt>
                <c:pt idx="248">
                  <c:v>604090.64099302981</c:v>
                </c:pt>
                <c:pt idx="249">
                  <c:v>578905.57047016069</c:v>
                </c:pt>
                <c:pt idx="250">
                  <c:v>554365.40595626179</c:v>
                </c:pt>
                <c:pt idx="251">
                  <c:v>530056.05728898</c:v>
                </c:pt>
                <c:pt idx="252">
                  <c:v>506223.38407597539</c:v>
                </c:pt>
                <c:pt idx="253">
                  <c:v>482717.09516142169</c:v>
                </c:pt>
                <c:pt idx="254">
                  <c:v>459518.79889271647</c:v>
                </c:pt>
                <c:pt idx="255">
                  <c:v>437006.10362983897</c:v>
                </c:pt>
                <c:pt idx="256">
                  <c:v>415160.76847142156</c:v>
                </c:pt>
                <c:pt idx="257">
                  <c:v>393700.75350946817</c:v>
                </c:pt>
                <c:pt idx="258">
                  <c:v>372872.21985430497</c:v>
                </c:pt>
                <c:pt idx="259">
                  <c:v>352921.63011886948</c:v>
                </c:pt>
                <c:pt idx="260">
                  <c:v>333303.74839344481</c:v>
                </c:pt>
                <c:pt idx="261">
                  <c:v>314529.74080502213</c:v>
                </c:pt>
                <c:pt idx="262">
                  <c:v>296319.07495821302</c:v>
                </c:pt>
                <c:pt idx="263">
                  <c:v>279051.77123284119</c:v>
                </c:pt>
                <c:pt idx="264">
                  <c:v>262316.30223768775</c:v>
                </c:pt>
                <c:pt idx="265">
                  <c:v>246097.59284764351</c:v>
                </c:pt>
                <c:pt idx="266">
                  <c:v>264845.98588499875</c:v>
                </c:pt>
                <c:pt idx="267">
                  <c:v>87630.460049407979</c:v>
                </c:pt>
                <c:pt idx="268">
                  <c:v>293292.23926283931</c:v>
                </c:pt>
                <c:pt idx="269">
                  <c:v>290880.21925351233</c:v>
                </c:pt>
                <c:pt idx="270">
                  <c:v>24669.192589620914</c:v>
                </c:pt>
                <c:pt idx="271">
                  <c:v>286659.18423722155</c:v>
                </c:pt>
                <c:pt idx="272">
                  <c:v>20749.66007448619</c:v>
                </c:pt>
                <c:pt idx="273">
                  <c:v>283041.15422324871</c:v>
                </c:pt>
                <c:pt idx="274">
                  <c:v>-8976.9183538857142</c:v>
                </c:pt>
                <c:pt idx="275">
                  <c:v>187560.80075699033</c:v>
                </c:pt>
                <c:pt idx="276">
                  <c:v>106988.9618800787</c:v>
                </c:pt>
                <c:pt idx="277">
                  <c:v>105752.80162531255</c:v>
                </c:pt>
                <c:pt idx="278">
                  <c:v>104622.16724594397</c:v>
                </c:pt>
                <c:pt idx="279">
                  <c:v>90392.033284202233</c:v>
                </c:pt>
                <c:pt idx="280">
                  <c:v>76252.350072807691</c:v>
                </c:pt>
                <c:pt idx="281">
                  <c:v>75393.067944488605</c:v>
                </c:pt>
                <c:pt idx="282">
                  <c:v>74609.161441462435</c:v>
                </c:pt>
                <c:pt idx="283">
                  <c:v>60695.60510593986</c:v>
                </c:pt>
                <c:pt idx="284">
                  <c:v>73252.40018622682</c:v>
                </c:pt>
                <c:pt idx="285">
                  <c:v>33064.46906065123</c:v>
                </c:pt>
                <c:pt idx="286">
                  <c:v>58931.815474131974</c:v>
                </c:pt>
                <c:pt idx="287">
                  <c:v>58449.411472267755</c:v>
                </c:pt>
                <c:pt idx="288">
                  <c:v>31617.257055066439</c:v>
                </c:pt>
                <c:pt idx="289">
                  <c:v>31225.303803552371</c:v>
                </c:pt>
                <c:pt idx="290">
                  <c:v>44068.526259942104</c:v>
                </c:pt>
                <c:pt idx="291">
                  <c:v>30546.923175934564</c:v>
                </c:pt>
                <c:pt idx="292">
                  <c:v>17055.470342038505</c:v>
                </c:pt>
                <c:pt idx="293">
                  <c:v>43194.169006569464</c:v>
                </c:pt>
                <c:pt idx="294">
                  <c:v>16557.991215119284</c:v>
                </c:pt>
                <c:pt idx="295">
                  <c:v>24269.954738977038</c:v>
                </c:pt>
                <c:pt idx="296">
                  <c:v>18801.013005141238</c:v>
                </c:pt>
                <c:pt idx="297">
                  <c:v>18632.171604489205</c:v>
                </c:pt>
                <c:pt idx="298">
                  <c:v>17160.917808128463</c:v>
                </c:pt>
                <c:pt idx="299">
                  <c:v>14385.744103553314</c:v>
                </c:pt>
                <c:pt idx="300">
                  <c:v>14265.143103087381</c:v>
                </c:pt>
                <c:pt idx="301">
                  <c:v>11517.104623616986</c:v>
                </c:pt>
                <c:pt idx="302">
                  <c:v>12741.126369023321</c:v>
                </c:pt>
                <c:pt idx="303">
                  <c:v>10015.700577139605</c:v>
                </c:pt>
                <c:pt idx="304">
                  <c:v>8619.8224060703287</c:v>
                </c:pt>
                <c:pt idx="305">
                  <c:v>-373073.25023658684</c:v>
                </c:pt>
                <c:pt idx="306">
                  <c:v>435898.83671475225</c:v>
                </c:pt>
                <c:pt idx="307">
                  <c:v>1453.5000954139446</c:v>
                </c:pt>
                <c:pt idx="308">
                  <c:v>1453.5000945456957</c:v>
                </c:pt>
                <c:pt idx="309">
                  <c:v>1453.5001215135262</c:v>
                </c:pt>
                <c:pt idx="310">
                  <c:v>1453.5001750270837</c:v>
                </c:pt>
                <c:pt idx="311">
                  <c:v>1453.5001891215418</c:v>
                </c:pt>
                <c:pt idx="312">
                  <c:v>1453.5002694521786</c:v>
                </c:pt>
                <c:pt idx="313">
                  <c:v>1453.500297264216</c:v>
                </c:pt>
                <c:pt idx="314">
                  <c:v>1453.5004046380591</c:v>
                </c:pt>
                <c:pt idx="315">
                  <c:v>1453.5004860541048</c:v>
                </c:pt>
                <c:pt idx="316">
                  <c:v>1453.5005416028046</c:v>
                </c:pt>
                <c:pt idx="317">
                  <c:v>1453.5009278801454</c:v>
                </c:pt>
                <c:pt idx="318">
                  <c:v>1453.5008134067027</c:v>
                </c:pt>
                <c:pt idx="319">
                  <c:v>1453.5012148337598</c:v>
                </c:pt>
                <c:pt idx="320">
                  <c:v>1453.5013535170694</c:v>
                </c:pt>
                <c:pt idx="321">
                  <c:v>1453.5018898586554</c:v>
                </c:pt>
                <c:pt idx="322">
                  <c:v>1453.5021642102495</c:v>
                </c:pt>
                <c:pt idx="323">
                  <c:v>1453.5028371246276</c:v>
                </c:pt>
                <c:pt idx="324">
                  <c:v>1453.5032491042723</c:v>
                </c:pt>
                <c:pt idx="325">
                  <c:v>1453.504192902966</c:v>
                </c:pt>
                <c:pt idx="326">
                  <c:v>1453.5055375257116</c:v>
                </c:pt>
                <c:pt idx="327">
                  <c:v>1453.5053037262039</c:v>
                </c:pt>
                <c:pt idx="328">
                  <c:v>1453.5081129618502</c:v>
                </c:pt>
                <c:pt idx="329">
                  <c:v>1453.5107991923171</c:v>
                </c:pt>
                <c:pt idx="330">
                  <c:v>1453.5095359752465</c:v>
                </c:pt>
                <c:pt idx="331">
                  <c:v>1453.5162063260379</c:v>
                </c:pt>
                <c:pt idx="332">
                  <c:v>1453.5162922542509</c:v>
                </c:pt>
                <c:pt idx="333">
                  <c:v>1453.521678282797</c:v>
                </c:pt>
                <c:pt idx="334">
                  <c:v>1453.5257679289973</c:v>
                </c:pt>
                <c:pt idx="335">
                  <c:v>1453.5325272230268</c:v>
                </c:pt>
                <c:pt idx="336">
                  <c:v>1453.5380021948106</c:v>
                </c:pt>
                <c:pt idx="337">
                  <c:v>1453.5488013871277</c:v>
                </c:pt>
                <c:pt idx="338">
                  <c:v>1453.5517318346206</c:v>
                </c:pt>
                <c:pt idx="339">
                  <c:v>1453.5811296185038</c:v>
                </c:pt>
                <c:pt idx="340">
                  <c:v>1453.5683617716729</c:v>
                </c:pt>
                <c:pt idx="341">
                  <c:v>1453.6216944277562</c:v>
                </c:pt>
                <c:pt idx="342">
                  <c:v>1453.6091376326756</c:v>
                </c:pt>
                <c:pt idx="343">
                  <c:v>1453.6627265658849</c:v>
                </c:pt>
                <c:pt idx="344">
                  <c:v>1453.6636762987634</c:v>
                </c:pt>
                <c:pt idx="345">
                  <c:v>1453.7308320604316</c:v>
                </c:pt>
                <c:pt idx="346">
                  <c:v>1453.7586290228528</c:v>
                </c:pt>
                <c:pt idx="347">
                  <c:v>1453.826327489023</c:v>
                </c:pt>
                <c:pt idx="348">
                  <c:v>1453.8811827327372</c:v>
                </c:pt>
                <c:pt idx="349">
                  <c:v>1453.9760751563263</c:v>
                </c:pt>
                <c:pt idx="350">
                  <c:v>1454.0714952092924</c:v>
                </c:pt>
                <c:pt idx="351">
                  <c:v>1454.0487031883904</c:v>
                </c:pt>
                <c:pt idx="352">
                  <c:v>1454.3170247325627</c:v>
                </c:pt>
                <c:pt idx="353">
                  <c:v>1454.5862507842382</c:v>
                </c:pt>
                <c:pt idx="354">
                  <c:v>1454.4605320821845</c:v>
                </c:pt>
                <c:pt idx="355">
                  <c:v>1454.9961199117747</c:v>
                </c:pt>
                <c:pt idx="356">
                  <c:v>1455.0051649868096</c:v>
                </c:pt>
                <c:pt idx="357">
                  <c:v>1455.5440693439125</c:v>
                </c:pt>
                <c:pt idx="358">
                  <c:v>1455.6890842060404</c:v>
                </c:pt>
                <c:pt idx="359">
                  <c:v>1359.8359760100641</c:v>
                </c:pt>
                <c:pt idx="360">
                  <c:v>6.1949502147644092E-4</c:v>
                </c:pt>
              </c:numCache>
            </c:numRef>
          </c:yVal>
          <c:smooth val="1"/>
          <c:extLst>
            <c:ext xmlns:c16="http://schemas.microsoft.com/office/drawing/2014/chart" uri="{C3380CC4-5D6E-409C-BE32-E72D297353CC}">
              <c16:uniqueId val="{00000001-35E4-7C4A-A66F-52FECAEECC0E}"/>
            </c:ext>
          </c:extLst>
        </c:ser>
        <c:ser>
          <c:idx val="2"/>
          <c:order val="2"/>
          <c:tx>
            <c:v>Inertia Force @ 6000 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(Inlet)'!$AB$3:$AB$363</c:f>
              <c:numCache>
                <c:formatCode>0.00E+00</c:formatCode>
                <c:ptCount val="361"/>
                <c:pt idx="0">
                  <c:v>1461.9292144513306</c:v>
                </c:pt>
                <c:pt idx="1">
                  <c:v>1464.3281287163177</c:v>
                </c:pt>
                <c:pt idx="2">
                  <c:v>1462.5716809971173</c:v>
                </c:pt>
                <c:pt idx="3">
                  <c:v>1471.5167309437459</c:v>
                </c:pt>
                <c:pt idx="4">
                  <c:v>1465.6106497878811</c:v>
                </c:pt>
                <c:pt idx="5">
                  <c:v>1477.5403980750648</c:v>
                </c:pt>
                <c:pt idx="6">
                  <c:v>1474.6205227722603</c:v>
                </c:pt>
                <c:pt idx="7">
                  <c:v>1477.6549690255067</c:v>
                </c:pt>
                <c:pt idx="8">
                  <c:v>1489.6133600503003</c:v>
                </c:pt>
                <c:pt idx="9">
                  <c:v>1489.6992882631321</c:v>
                </c:pt>
                <c:pt idx="10">
                  <c:v>1495.7455680820381</c:v>
                </c:pt>
                <c:pt idx="11">
                  <c:v>1504.7810687790159</c:v>
                </c:pt>
                <c:pt idx="12">
                  <c:v>1516.8088053790771</c:v>
                </c:pt>
                <c:pt idx="13">
                  <c:v>1528.862169691738</c:v>
                </c:pt>
                <c:pt idx="14">
                  <c:v>1520.1492766710041</c:v>
                </c:pt>
                <c:pt idx="15">
                  <c:v>1544.1565094709438</c:v>
                </c:pt>
                <c:pt idx="16">
                  <c:v>1603.8504762820307</c:v>
                </c:pt>
                <c:pt idx="17">
                  <c:v>1544.7444393482126</c:v>
                </c:pt>
                <c:pt idx="18">
                  <c:v>1634.2703144397894</c:v>
                </c:pt>
                <c:pt idx="19">
                  <c:v>1604.9961857864519</c:v>
                </c:pt>
                <c:pt idx="20">
                  <c:v>1664.9464297235372</c:v>
                </c:pt>
                <c:pt idx="21">
                  <c:v>1695.2607420058837</c:v>
                </c:pt>
                <c:pt idx="22">
                  <c:v>1725.6805801636388</c:v>
                </c:pt>
                <c:pt idx="23">
                  <c:v>1756.2210193218648</c:v>
                </c:pt>
                <c:pt idx="24">
                  <c:v>1846.319749165649</c:v>
                </c:pt>
                <c:pt idx="25">
                  <c:v>1877.1466156999818</c:v>
                </c:pt>
                <c:pt idx="26">
                  <c:v>1908.1694588600606</c:v>
                </c:pt>
                <c:pt idx="27">
                  <c:v>2058.248582891053</c:v>
                </c:pt>
                <c:pt idx="28">
                  <c:v>2178.8425265178657</c:v>
                </c:pt>
                <c:pt idx="29">
                  <c:v>2062.0475144057264</c:v>
                </c:pt>
                <c:pt idx="30">
                  <c:v>2361.5726072152502</c:v>
                </c:pt>
                <c:pt idx="31">
                  <c:v>2364.2861297256991</c:v>
                </c:pt>
                <c:pt idx="32">
                  <c:v>2664.5649787881493</c:v>
                </c:pt>
                <c:pt idx="33">
                  <c:v>2668.1830088021511</c:v>
                </c:pt>
                <c:pt idx="34">
                  <c:v>2969.5171166185714</c:v>
                </c:pt>
                <c:pt idx="35">
                  <c:v>2974.3411566372888</c:v>
                </c:pt>
                <c:pt idx="36">
                  <c:v>3574.1450985092019</c:v>
                </c:pt>
                <c:pt idx="37">
                  <c:v>3580.476651033644</c:v>
                </c:pt>
                <c:pt idx="38">
                  <c:v>3884.9765351123633</c:v>
                </c:pt>
                <c:pt idx="39">
                  <c:v>4190.5316779451732</c:v>
                </c:pt>
                <c:pt idx="40">
                  <c:v>4497.2928307826569</c:v>
                </c:pt>
                <c:pt idx="41">
                  <c:v>5399.6368904757492</c:v>
                </c:pt>
                <c:pt idx="42">
                  <c:v>5412.1492442741201</c:v>
                </c:pt>
                <c:pt idx="43">
                  <c:v>6020.8475099303596</c:v>
                </c:pt>
                <c:pt idx="44">
                  <c:v>7225.7316874445369</c:v>
                </c:pt>
                <c:pt idx="45">
                  <c:v>6650.1986969167765</c:v>
                </c:pt>
                <c:pt idx="46">
                  <c:v>7563.0953441498978</c:v>
                </c:pt>
                <c:pt idx="47">
                  <c:v>10558.346272245355</c:v>
                </c:pt>
                <c:pt idx="48">
                  <c:v>7614.3507693483834</c:v>
                </c:pt>
                <c:pt idx="49">
                  <c:v>13588.269987974661</c:v>
                </c:pt>
                <c:pt idx="50">
                  <c:v>10651.812047606096</c:v>
                </c:pt>
                <c:pt idx="51">
                  <c:v>13663.645613265569</c:v>
                </c:pt>
                <c:pt idx="52">
                  <c:v>13708.870988440292</c:v>
                </c:pt>
                <c:pt idx="53">
                  <c:v>19702.387869642433</c:v>
                </c:pt>
                <c:pt idx="54">
                  <c:v>13817.411888859026</c:v>
                </c:pt>
                <c:pt idx="55">
                  <c:v>22797.134623121357</c:v>
                </c:pt>
                <c:pt idx="56">
                  <c:v>22869.495223401664</c:v>
                </c:pt>
                <c:pt idx="57">
                  <c:v>22952.408411220633</c:v>
                </c:pt>
                <c:pt idx="58">
                  <c:v>26017.004914583995</c:v>
                </c:pt>
                <c:pt idx="59">
                  <c:v>32063.284733490094</c:v>
                </c:pt>
                <c:pt idx="60">
                  <c:v>32179.363196437924</c:v>
                </c:pt>
                <c:pt idx="61">
                  <c:v>38252.77824044822</c:v>
                </c:pt>
                <c:pt idx="62">
                  <c:v>47312.399137518718</c:v>
                </c:pt>
                <c:pt idx="63">
                  <c:v>20736.541448636981</c:v>
                </c:pt>
                <c:pt idx="64">
                  <c:v>62519.303191385487</c:v>
                </c:pt>
                <c:pt idx="65">
                  <c:v>62715.279817139824</c:v>
                </c:pt>
                <c:pt idx="66">
                  <c:v>62941.406693018274</c:v>
                </c:pt>
                <c:pt idx="67">
                  <c:v>33486.376538983182</c:v>
                </c:pt>
                <c:pt idx="68">
                  <c:v>93195.418475132741</c:v>
                </c:pt>
                <c:pt idx="69">
                  <c:v>93496.920976293331</c:v>
                </c:pt>
                <c:pt idx="70">
                  <c:v>64132.341572613499</c:v>
                </c:pt>
                <c:pt idx="71">
                  <c:v>94235.602104149337</c:v>
                </c:pt>
                <c:pt idx="72">
                  <c:v>94657.705605775496</c:v>
                </c:pt>
                <c:pt idx="73">
                  <c:v>124836.34176260119</c:v>
                </c:pt>
                <c:pt idx="74">
                  <c:v>125348.89601458647</c:v>
                </c:pt>
                <c:pt idx="75">
                  <c:v>125921.75076678685</c:v>
                </c:pt>
                <c:pt idx="76">
                  <c:v>134784.93813580499</c:v>
                </c:pt>
                <c:pt idx="77">
                  <c:v>162664.24004969723</c:v>
                </c:pt>
                <c:pt idx="78">
                  <c:v>169067.32049545614</c:v>
                </c:pt>
                <c:pt idx="79">
                  <c:v>183214.18826875798</c:v>
                </c:pt>
                <c:pt idx="80">
                  <c:v>198274.10696896302</c:v>
                </c:pt>
                <c:pt idx="81">
                  <c:v>214372.67548121858</c:v>
                </c:pt>
                <c:pt idx="82">
                  <c:v>231457.6469504906</c:v>
                </c:pt>
                <c:pt idx="83">
                  <c:v>249774.3699985579</c:v>
                </c:pt>
                <c:pt idx="84">
                  <c:v>268647.59497524064</c:v>
                </c:pt>
                <c:pt idx="85">
                  <c:v>289423.0139802015</c:v>
                </c:pt>
                <c:pt idx="86">
                  <c:v>310891.3728138486</c:v>
                </c:pt>
                <c:pt idx="87">
                  <c:v>333389.30976266786</c:v>
                </c:pt>
                <c:pt idx="88">
                  <c:v>357521.15130606998</c:v>
                </c:pt>
                <c:pt idx="89">
                  <c:v>382703.22388596949</c:v>
                </c:pt>
                <c:pt idx="90">
                  <c:v>408946.8338461867</c:v>
                </c:pt>
                <c:pt idx="91">
                  <c:v>436857.96592990629</c:v>
                </c:pt>
                <c:pt idx="92">
                  <c:v>465557.49176993535</c:v>
                </c:pt>
                <c:pt idx="93">
                  <c:v>495652.60211939266</c:v>
                </c:pt>
                <c:pt idx="94">
                  <c:v>527453.67616135685</c:v>
                </c:pt>
                <c:pt idx="95">
                  <c:v>559786.13071938162</c:v>
                </c:pt>
                <c:pt idx="96">
                  <c:v>593853.04095620266</c:v>
                </c:pt>
                <c:pt idx="97">
                  <c:v>629074.95434864028</c:v>
                </c:pt>
                <c:pt idx="98">
                  <c:v>664873.17213002383</c:v>
                </c:pt>
                <c:pt idx="99">
                  <c:v>702749.23929677962</c:v>
                </c:pt>
                <c:pt idx="100">
                  <c:v>740639.49472320732</c:v>
                </c:pt>
                <c:pt idx="101">
                  <c:v>780343.65173746133</c:v>
                </c:pt>
                <c:pt idx="102">
                  <c:v>820987.25526100188</c:v>
                </c:pt>
                <c:pt idx="103">
                  <c:v>861696.60397208994</c:v>
                </c:pt>
                <c:pt idx="104">
                  <c:v>903678.08956034668</c:v>
                </c:pt>
                <c:pt idx="105">
                  <c:v>946652.38760093146</c:v>
                </c:pt>
                <c:pt idx="106">
                  <c:v>989152.17363082361</c:v>
                </c:pt>
                <c:pt idx="107">
                  <c:v>1033275.7815637283</c:v>
                </c:pt>
                <c:pt idx="108">
                  <c:v>1076664.3969670518</c:v>
                </c:pt>
                <c:pt idx="109">
                  <c:v>1120525.1652872683</c:v>
                </c:pt>
                <c:pt idx="110">
                  <c:v>1164579.0636015977</c:v>
                </c:pt>
                <c:pt idx="111">
                  <c:v>1207358.6166960325</c:v>
                </c:pt>
                <c:pt idx="112">
                  <c:v>1254229.7992799976</c:v>
                </c:pt>
                <c:pt idx="113">
                  <c:v>1291542.4448955872</c:v>
                </c:pt>
                <c:pt idx="114">
                  <c:v>1335062.39030784</c:v>
                </c:pt>
                <c:pt idx="115">
                  <c:v>1379158.205497528</c:v>
                </c:pt>
                <c:pt idx="116">
                  <c:v>1417904.2116461215</c:v>
                </c:pt>
                <c:pt idx="117">
                  <c:v>1451316.9913904059</c:v>
                </c:pt>
                <c:pt idx="118">
                  <c:v>1494265.7659846894</c:v>
                </c:pt>
                <c:pt idx="119">
                  <c:v>1528934.3036458974</c:v>
                </c:pt>
                <c:pt idx="120">
                  <c:v>1555337.6795021286</c:v>
                </c:pt>
                <c:pt idx="121">
                  <c:v>1594284.3612344596</c:v>
                </c:pt>
                <c:pt idx="122">
                  <c:v>1613097.94088627</c:v>
                </c:pt>
                <c:pt idx="123">
                  <c:v>1647444.0472925452</c:v>
                </c:pt>
                <c:pt idx="124">
                  <c:v>1661670.6192318418</c:v>
                </c:pt>
                <c:pt idx="125">
                  <c:v>1685498.0090559183</c:v>
                </c:pt>
                <c:pt idx="126">
                  <c:v>1698126.7941596515</c:v>
                </c:pt>
                <c:pt idx="127">
                  <c:v>1711444.5124782613</c:v>
                </c:pt>
                <c:pt idx="128">
                  <c:v>1719505.8875298649</c:v>
                </c:pt>
                <c:pt idx="129">
                  <c:v>1719336.7735642658</c:v>
                </c:pt>
                <c:pt idx="130">
                  <c:v>1722815.6634410848</c:v>
                </c:pt>
                <c:pt idx="131">
                  <c:v>1715076.3509324398</c:v>
                </c:pt>
                <c:pt idx="132">
                  <c:v>1705023.1831504412</c:v>
                </c:pt>
                <c:pt idx="133">
                  <c:v>1689669.9542379186</c:v>
                </c:pt>
                <c:pt idx="134">
                  <c:v>1674942.3430164428</c:v>
                </c:pt>
                <c:pt idx="135">
                  <c:v>1642993.9674536705</c:v>
                </c:pt>
                <c:pt idx="136">
                  <c:v>1617574.2757129576</c:v>
                </c:pt>
                <c:pt idx="137">
                  <c:v>1580827.8406852311</c:v>
                </c:pt>
                <c:pt idx="138">
                  <c:v>1544613.5575737553</c:v>
                </c:pt>
                <c:pt idx="139">
                  <c:v>1494044.1149738701</c:v>
                </c:pt>
                <c:pt idx="140">
                  <c:v>1446914.6394908826</c:v>
                </c:pt>
                <c:pt idx="141">
                  <c:v>1388330.2821604311</c:v>
                </c:pt>
                <c:pt idx="142">
                  <c:v>1333109.0088087977</c:v>
                </c:pt>
                <c:pt idx="143">
                  <c:v>1263380.3172080705</c:v>
                </c:pt>
                <c:pt idx="144">
                  <c:v>1193957.650642632</c:v>
                </c:pt>
                <c:pt idx="145">
                  <c:v>1118848.9997499874</c:v>
                </c:pt>
                <c:pt idx="146">
                  <c:v>1040975.7473419207</c:v>
                </c:pt>
                <c:pt idx="147">
                  <c:v>954342.86902442342</c:v>
                </c:pt>
                <c:pt idx="148">
                  <c:v>873751.74798946455</c:v>
                </c:pt>
                <c:pt idx="149">
                  <c:v>775374.54542465787</c:v>
                </c:pt>
                <c:pt idx="150">
                  <c:v>688866.79064429551</c:v>
                </c:pt>
                <c:pt idx="151">
                  <c:v>584452.35333588207</c:v>
                </c:pt>
                <c:pt idx="152">
                  <c:v>491783.74778784846</c:v>
                </c:pt>
                <c:pt idx="153">
                  <c:v>384052.959386601</c:v>
                </c:pt>
                <c:pt idx="154">
                  <c:v>284967.22594179783</c:v>
                </c:pt>
                <c:pt idx="155">
                  <c:v>176630.41751434212</c:v>
                </c:pt>
                <c:pt idx="156">
                  <c:v>76804.495430877199</c:v>
                </c:pt>
                <c:pt idx="157">
                  <c:v>-35377.800980651751</c:v>
                </c:pt>
                <c:pt idx="158">
                  <c:v>-139183.37965753139</c:v>
                </c:pt>
                <c:pt idx="159">
                  <c:v>-243596.48587623565</c:v>
                </c:pt>
                <c:pt idx="160">
                  <c:v>-345712.31945547462</c:v>
                </c:pt>
                <c:pt idx="161">
                  <c:v>-451539.47240463761</c:v>
                </c:pt>
                <c:pt idx="162">
                  <c:v>-552229.37557560205</c:v>
                </c:pt>
                <c:pt idx="163">
                  <c:v>-647848.35951692774</c:v>
                </c:pt>
                <c:pt idx="164">
                  <c:v>-741430.87048710138</c:v>
                </c:pt>
                <c:pt idx="165">
                  <c:v>-836008.33970941929</c:v>
                </c:pt>
                <c:pt idx="166">
                  <c:v>-922726.16798799811</c:v>
                </c:pt>
                <c:pt idx="167">
                  <c:v>-1004614.279042393</c:v>
                </c:pt>
                <c:pt idx="168">
                  <c:v>-1078755.8125904191</c:v>
                </c:pt>
                <c:pt idx="169">
                  <c:v>-1157086.5469738452</c:v>
                </c:pt>
                <c:pt idx="170">
                  <c:v>-1221826.4307040824</c:v>
                </c:pt>
                <c:pt idx="171">
                  <c:v>-1281937.096376803</c:v>
                </c:pt>
                <c:pt idx="172">
                  <c:v>-1334488.1160933103</c:v>
                </c:pt>
                <c:pt idx="173">
                  <c:v>-1385459.4391242536</c:v>
                </c:pt>
                <c:pt idx="174">
                  <c:v>-1434884.2307458918</c:v>
                </c:pt>
                <c:pt idx="175">
                  <c:v>-1438227.1877993995</c:v>
                </c:pt>
                <c:pt idx="176">
                  <c:v>-1490594.6438329627</c:v>
                </c:pt>
                <c:pt idx="177">
                  <c:v>-1514743.2299663227</c:v>
                </c:pt>
                <c:pt idx="178">
                  <c:v>-1480991.7891708922</c:v>
                </c:pt>
                <c:pt idx="179">
                  <c:v>-1537911.9329703341</c:v>
                </c:pt>
                <c:pt idx="180">
                  <c:v>-1536932.0498426822</c:v>
                </c:pt>
                <c:pt idx="181">
                  <c:v>-1448370.982754261</c:v>
                </c:pt>
                <c:pt idx="182">
                  <c:v>-1509919.1899477001</c:v>
                </c:pt>
                <c:pt idx="183">
                  <c:v>-1463043.0727106682</c:v>
                </c:pt>
                <c:pt idx="184">
                  <c:v>-1408791.2260453959</c:v>
                </c:pt>
                <c:pt idx="185">
                  <c:v>-1376849.3295191186</c:v>
                </c:pt>
                <c:pt idx="186">
                  <c:v>-1325591.4026921003</c:v>
                </c:pt>
                <c:pt idx="187">
                  <c:v>-1275795.7629928996</c:v>
                </c:pt>
                <c:pt idx="188">
                  <c:v>-1209605.4758081366</c:v>
                </c:pt>
                <c:pt idx="189">
                  <c:v>-1144817.1752532201</c:v>
                </c:pt>
                <c:pt idx="190">
                  <c:v>-1069507.1430915182</c:v>
                </c:pt>
                <c:pt idx="191">
                  <c:v>-989578.44545305474</c:v>
                </c:pt>
                <c:pt idx="192">
                  <c:v>-907956.98769391701</c:v>
                </c:pt>
                <c:pt idx="193">
                  <c:v>-818652.26795252459</c:v>
                </c:pt>
                <c:pt idx="194">
                  <c:v>-724585.66904971027</c:v>
                </c:pt>
                <c:pt idx="195">
                  <c:v>-631645.18198761204</c:v>
                </c:pt>
                <c:pt idx="196">
                  <c:v>-530860.1291068329</c:v>
                </c:pt>
                <c:pt idx="197">
                  <c:v>-428115.48639298114</c:v>
                </c:pt>
                <c:pt idx="198">
                  <c:v>-326320.57655496756</c:v>
                </c:pt>
                <c:pt idx="199">
                  <c:v>-222440.95334250666</c:v>
                </c:pt>
                <c:pt idx="200">
                  <c:v>-110471.03977461183</c:v>
                </c:pt>
                <c:pt idx="201">
                  <c:v>-11143.927909756545</c:v>
                </c:pt>
                <c:pt idx="202">
                  <c:v>102349.90438042185</c:v>
                </c:pt>
                <c:pt idx="203">
                  <c:v>206304.72679679154</c:v>
                </c:pt>
                <c:pt idx="204">
                  <c:v>312675.9153388897</c:v>
                </c:pt>
                <c:pt idx="205">
                  <c:v>418558.66982910247</c:v>
                </c:pt>
                <c:pt idx="206">
                  <c:v>518078.56687388581</c:v>
                </c:pt>
                <c:pt idx="207">
                  <c:v>623187.96744946111</c:v>
                </c:pt>
                <c:pt idx="208">
                  <c:v>716124.91022239928</c:v>
                </c:pt>
                <c:pt idx="209">
                  <c:v>814784.0176272078</c:v>
                </c:pt>
                <c:pt idx="210">
                  <c:v>904371.4440344458</c:v>
                </c:pt>
                <c:pt idx="211">
                  <c:v>996836.53539475868</c:v>
                </c:pt>
                <c:pt idx="212">
                  <c:v>1074412.8078383305</c:v>
                </c:pt>
                <c:pt idx="213">
                  <c:v>1157959.9844763847</c:v>
                </c:pt>
                <c:pt idx="214">
                  <c:v>1235647.8128484967</c:v>
                </c:pt>
                <c:pt idx="215">
                  <c:v>1304562.4476952329</c:v>
                </c:pt>
                <c:pt idx="216">
                  <c:v>1370700.4209307428</c:v>
                </c:pt>
                <c:pt idx="217">
                  <c:v>1431140.3497353233</c:v>
                </c:pt>
                <c:pt idx="218">
                  <c:v>1485930.4745091614</c:v>
                </c:pt>
                <c:pt idx="219">
                  <c:v>1541058.2820845861</c:v>
                </c:pt>
                <c:pt idx="220">
                  <c:v>1584681.4599005617</c:v>
                </c:pt>
                <c:pt idx="221">
                  <c:v>1625755.6104891649</c:v>
                </c:pt>
                <c:pt idx="222">
                  <c:v>1658374.6526959268</c:v>
                </c:pt>
                <c:pt idx="223">
                  <c:v>1691486.651491385</c:v>
                </c:pt>
                <c:pt idx="224">
                  <c:v>1713237.2342148812</c:v>
                </c:pt>
                <c:pt idx="225">
                  <c:v>1738512.2047563074</c:v>
                </c:pt>
                <c:pt idx="226">
                  <c:v>1746537.7682191101</c:v>
                </c:pt>
                <c:pt idx="227">
                  <c:v>1761108.5981401224</c:v>
                </c:pt>
                <c:pt idx="228">
                  <c:v>1764414.4927891213</c:v>
                </c:pt>
                <c:pt idx="229">
                  <c:v>1768359.5727408701</c:v>
                </c:pt>
                <c:pt idx="230">
                  <c:v>1758101.7519671568</c:v>
                </c:pt>
                <c:pt idx="231">
                  <c:v>1754452.5131774631</c:v>
                </c:pt>
                <c:pt idx="232">
                  <c:v>1742562.232781047</c:v>
                </c:pt>
                <c:pt idx="233">
                  <c:v>1728382.2173093909</c:v>
                </c:pt>
                <c:pt idx="234">
                  <c:v>1703003.5971159777</c:v>
                </c:pt>
                <c:pt idx="235">
                  <c:v>1687227.3023216175</c:v>
                </c:pt>
                <c:pt idx="236">
                  <c:v>1657281.2720774175</c:v>
                </c:pt>
                <c:pt idx="237">
                  <c:v>1630993.7982636711</c:v>
                </c:pt>
                <c:pt idx="238">
                  <c:v>1599445.458646249</c:v>
                </c:pt>
                <c:pt idx="239">
                  <c:v>1565602.8614176244</c:v>
                </c:pt>
                <c:pt idx="240">
                  <c:v>1529458.4690112397</c:v>
                </c:pt>
                <c:pt idx="241">
                  <c:v>1491003.2363561594</c:v>
                </c:pt>
                <c:pt idx="242">
                  <c:v>1453197.7415901681</c:v>
                </c:pt>
                <c:pt idx="243">
                  <c:v>1413058.7938861272</c:v>
                </c:pt>
                <c:pt idx="244">
                  <c:v>1370574.3331450499</c:v>
                </c:pt>
                <c:pt idx="245">
                  <c:v>1325730.791752263</c:v>
                </c:pt>
                <c:pt idx="246">
                  <c:v>1285346.6952583091</c:v>
                </c:pt>
                <c:pt idx="247">
                  <c:v>1239303.6165506109</c:v>
                </c:pt>
                <c:pt idx="248">
                  <c:v>1195311.872650211</c:v>
                </c:pt>
                <c:pt idx="249">
                  <c:v>1149788.318036146</c:v>
                </c:pt>
                <c:pt idx="250">
                  <c:v>1105092.8223992339</c:v>
                </c:pt>
                <c:pt idx="251">
                  <c:v>1060315.9563714538</c:v>
                </c:pt>
                <c:pt idx="252">
                  <c:v>1016034.0066991929</c:v>
                </c:pt>
                <c:pt idx="253">
                  <c:v>971931.61940849212</c:v>
                </c:pt>
                <c:pt idx="254">
                  <c:v>927990.5535979605</c:v>
                </c:pt>
                <c:pt idx="255">
                  <c:v>885083.75683357893</c:v>
                </c:pt>
                <c:pt idx="256">
                  <c:v>843192.68671141961</c:v>
                </c:pt>
                <c:pt idx="257">
                  <c:v>801704.87618451414</c:v>
                </c:pt>
                <c:pt idx="258">
                  <c:v>761196.61199962068</c:v>
                </c:pt>
                <c:pt idx="259">
                  <c:v>722244.180903745</c:v>
                </c:pt>
                <c:pt idx="260">
                  <c:v>683641.49270916637</c:v>
                </c:pt>
                <c:pt idx="261">
                  <c:v>646559.9648157598</c:v>
                </c:pt>
                <c:pt idx="262">
                  <c:v>610388.33618679061</c:v>
                </c:pt>
                <c:pt idx="263">
                  <c:v>576001.51415412652</c:v>
                </c:pt>
                <c:pt idx="264">
                  <c:v>542492.02911572123</c:v>
                </c:pt>
                <c:pt idx="265">
                  <c:v>509844.50444390054</c:v>
                </c:pt>
                <c:pt idx="266">
                  <c:v>555590.37701451289</c:v>
                </c:pt>
                <c:pt idx="267">
                  <c:v>160064.10887744531</c:v>
                </c:pt>
                <c:pt idx="268">
                  <c:v>626131.39821801416</c:v>
                </c:pt>
                <c:pt idx="269">
                  <c:v>623417.87570750364</c:v>
                </c:pt>
                <c:pt idx="270">
                  <c:v>26779.710097768268</c:v>
                </c:pt>
                <c:pt idx="271">
                  <c:v>618895.33819005382</c:v>
                </c:pt>
                <c:pt idx="272">
                  <c:v>22558.675081464724</c:v>
                </c:pt>
                <c:pt idx="273">
                  <c:v>614975.80567490973</c:v>
                </c:pt>
                <c:pt idx="274">
                  <c:v>-40481.969492532211</c:v>
                </c:pt>
                <c:pt idx="275">
                  <c:v>403680.12720197521</c:v>
                </c:pt>
                <c:pt idx="276">
                  <c:v>223874.62076589168</c:v>
                </c:pt>
                <c:pt idx="277">
                  <c:v>222532.93463572551</c:v>
                </c:pt>
                <c:pt idx="278">
                  <c:v>221296.7743809447</c:v>
                </c:pt>
                <c:pt idx="279">
                  <c:v>190454.83272156501</c:v>
                </c:pt>
                <c:pt idx="280">
                  <c:v>159718.41693758831</c:v>
                </c:pt>
                <c:pt idx="281">
                  <c:v>158783.75918397575</c:v>
                </c:pt>
                <c:pt idx="282">
                  <c:v>157924.47705565862</c:v>
                </c:pt>
                <c:pt idx="283">
                  <c:v>127429.2632726108</c:v>
                </c:pt>
                <c:pt idx="284">
                  <c:v>156432.03967490169</c:v>
                </c:pt>
                <c:pt idx="285">
                  <c:v>66649.887457329925</c:v>
                </c:pt>
                <c:pt idx="286">
                  <c:v>125499.64726516401</c:v>
                </c:pt>
                <c:pt idx="287">
                  <c:v>124956.94276306455</c:v>
                </c:pt>
                <c:pt idx="288">
                  <c:v>65051.924201165632</c:v>
                </c:pt>
                <c:pt idx="289">
                  <c:v>64629.82069953395</c:v>
                </c:pt>
                <c:pt idx="290">
                  <c:v>93949.174728040321</c:v>
                </c:pt>
                <c:pt idx="291">
                  <c:v>63876.064446626391</c:v>
                </c:pt>
                <c:pt idx="292">
                  <c:v>33848.179540376012</c:v>
                </c:pt>
                <c:pt idx="293">
                  <c:v>92984.366724321881</c:v>
                </c:pt>
                <c:pt idx="294">
                  <c:v>33290.399913225541</c:v>
                </c:pt>
                <c:pt idx="295">
                  <c:v>50891.057405365704</c:v>
                </c:pt>
                <c:pt idx="296">
                  <c:v>38795.482742544082</c:v>
                </c:pt>
                <c:pt idx="297">
                  <c:v>38608.551191821905</c:v>
                </c:pt>
                <c:pt idx="298">
                  <c:v>35468.579063167839</c:v>
                </c:pt>
                <c:pt idx="299">
                  <c:v>29375.566356582167</c:v>
                </c:pt>
                <c:pt idx="300">
                  <c:v>29241.397743563401</c:v>
                </c:pt>
                <c:pt idx="301">
                  <c:v>23178.535287094113</c:v>
                </c:pt>
                <c:pt idx="302">
                  <c:v>26042.6326271832</c:v>
                </c:pt>
                <c:pt idx="303">
                  <c:v>20003.89037080565</c:v>
                </c:pt>
                <c:pt idx="304">
                  <c:v>16948.338942478586</c:v>
                </c:pt>
                <c:pt idx="305">
                  <c:v>-841783.81448757683</c:v>
                </c:pt>
                <c:pt idx="306">
                  <c:v>979451.47921965283</c:v>
                </c:pt>
                <c:pt idx="307">
                  <c:v>1453.500212263325</c:v>
                </c:pt>
                <c:pt idx="308">
                  <c:v>1453.5002096374146</c:v>
                </c:pt>
                <c:pt idx="309">
                  <c:v>1453.500269512283</c:v>
                </c:pt>
                <c:pt idx="310">
                  <c:v>1453.5003889152918</c:v>
                </c:pt>
                <c:pt idx="311">
                  <c:v>1453.5004193200548</c:v>
                </c:pt>
                <c:pt idx="312">
                  <c:v>1453.5005984773309</c:v>
                </c:pt>
                <c:pt idx="313">
                  <c:v>1453.5006590004296</c:v>
                </c:pt>
                <c:pt idx="314">
                  <c:v>1453.5008980928744</c:v>
                </c:pt>
                <c:pt idx="315">
                  <c:v>1453.5010780943576</c:v>
                </c:pt>
                <c:pt idx="316">
                  <c:v>1453.5011991254796</c:v>
                </c:pt>
                <c:pt idx="317">
                  <c:v>1453.5020634819884</c:v>
                </c:pt>
                <c:pt idx="318">
                  <c:v>1453.5017994118255</c:v>
                </c:pt>
                <c:pt idx="319">
                  <c:v>1453.5026951228303</c:v>
                </c:pt>
                <c:pt idx="320">
                  <c:v>1453.5029975121965</c:v>
                </c:pt>
                <c:pt idx="321">
                  <c:v>1453.5041925975429</c:v>
                </c:pt>
                <c:pt idx="322">
                  <c:v>1453.5047949642562</c:v>
                </c:pt>
                <c:pt idx="323">
                  <c:v>1453.5062907807051</c:v>
                </c:pt>
                <c:pt idx="324">
                  <c:v>1453.5071947830288</c:v>
                </c:pt>
                <c:pt idx="325">
                  <c:v>1453.5092904034193</c:v>
                </c:pt>
                <c:pt idx="326">
                  <c:v>1453.5122809810589</c:v>
                </c:pt>
                <c:pt idx="327">
                  <c:v>1453.5117108751131</c:v>
                </c:pt>
                <c:pt idx="328">
                  <c:v>1453.5179805506434</c:v>
                </c:pt>
                <c:pt idx="329">
                  <c:v>1453.5239589923997</c:v>
                </c:pt>
                <c:pt idx="330">
                  <c:v>1453.5210330870468</c:v>
                </c:pt>
                <c:pt idx="331">
                  <c:v>1453.535946026162</c:v>
                </c:pt>
                <c:pt idx="332">
                  <c:v>1453.5360138642247</c:v>
                </c:pt>
                <c:pt idx="333">
                  <c:v>1453.5479843153496</c:v>
                </c:pt>
                <c:pt idx="334">
                  <c:v>1453.5570017258965</c:v>
                </c:pt>
                <c:pt idx="335">
                  <c:v>1453.5719855180996</c:v>
                </c:pt>
                <c:pt idx="336">
                  <c:v>1453.5840268223121</c:v>
                </c:pt>
                <c:pt idx="337">
                  <c:v>1453.607988829737</c:v>
                </c:pt>
                <c:pt idx="338">
                  <c:v>1453.6141662631437</c:v>
                </c:pt>
                <c:pt idx="339">
                  <c:v>1453.679820581561</c:v>
                </c:pt>
                <c:pt idx="340">
                  <c:v>1453.6504560021572</c:v>
                </c:pt>
                <c:pt idx="341">
                  <c:v>1453.7697384099042</c:v>
                </c:pt>
                <c:pt idx="342">
                  <c:v>1453.7405396568763</c:v>
                </c:pt>
                <c:pt idx="343">
                  <c:v>1453.8600331163736</c:v>
                </c:pt>
                <c:pt idx="344">
                  <c:v>1453.8608019477517</c:v>
                </c:pt>
                <c:pt idx="345">
                  <c:v>1454.0103082170303</c:v>
                </c:pt>
                <c:pt idx="346">
                  <c:v>1454.0708614659698</c:v>
                </c:pt>
                <c:pt idx="347">
                  <c:v>1454.2208049138753</c:v>
                </c:pt>
                <c:pt idx="348">
                  <c:v>1454.3413234818768</c:v>
                </c:pt>
                <c:pt idx="349">
                  <c:v>1454.5513377747197</c:v>
                </c:pt>
                <c:pt idx="350">
                  <c:v>1454.7617741710646</c:v>
                </c:pt>
                <c:pt idx="351">
                  <c:v>1454.705336431266</c:v>
                </c:pt>
                <c:pt idx="352">
                  <c:v>1455.3031806068802</c:v>
                </c:pt>
                <c:pt idx="353">
                  <c:v>1455.9016277874971</c:v>
                </c:pt>
                <c:pt idx="354">
                  <c:v>1455.6096402572168</c:v>
                </c:pt>
                <c:pt idx="355">
                  <c:v>1456.8044241009418</c:v>
                </c:pt>
                <c:pt idx="356">
                  <c:v>1456.8118109122204</c:v>
                </c:pt>
                <c:pt idx="357">
                  <c:v>1458.009308278456</c:v>
                </c:pt>
                <c:pt idx="358">
                  <c:v>1458.3171246900479</c:v>
                </c:pt>
                <c:pt idx="359">
                  <c:v>1242.6259984446424</c:v>
                </c:pt>
                <c:pt idx="360">
                  <c:v>1453.5930506241521</c:v>
                </c:pt>
              </c:numCache>
            </c:numRef>
          </c:yVal>
          <c:smooth val="1"/>
          <c:extLst>
            <c:ext xmlns:c16="http://schemas.microsoft.com/office/drawing/2014/chart" uri="{C3380CC4-5D6E-409C-BE32-E72D297353CC}">
              <c16:uniqueId val="{00000002-35E4-7C4A-A66F-52FECAEECC0E}"/>
            </c:ext>
          </c:extLst>
        </c:ser>
        <c:ser>
          <c:idx val="3"/>
          <c:order val="3"/>
          <c:tx>
            <c:v>Inertia Force @ 8000 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(Inlet)'!$AC$3:$AC$363</c:f>
              <c:numCache>
                <c:formatCode>0.00E+00</c:formatCode>
                <c:ptCount val="361"/>
                <c:pt idx="0">
                  <c:v>1468.3996769256464</c:v>
                </c:pt>
                <c:pt idx="1">
                  <c:v>1472.6472947547236</c:v>
                </c:pt>
                <c:pt idx="2">
                  <c:v>1469.5043193624556</c:v>
                </c:pt>
                <c:pt idx="3">
                  <c:v>1485.3820076744225</c:v>
                </c:pt>
                <c:pt idx="4">
                  <c:v>1474.8541676083323</c:v>
                </c:pt>
                <c:pt idx="5">
                  <c:v>1496.0274337159672</c:v>
                </c:pt>
                <c:pt idx="6">
                  <c:v>1490.7966789580496</c:v>
                </c:pt>
                <c:pt idx="7">
                  <c:v>1496.1420046664089</c:v>
                </c:pt>
                <c:pt idx="8">
                  <c:v>1517.3439135116537</c:v>
                </c:pt>
                <c:pt idx="9">
                  <c:v>1517.4298417244854</c:v>
                </c:pt>
                <c:pt idx="10">
                  <c:v>1528.0978804536171</c:v>
                </c:pt>
                <c:pt idx="11">
                  <c:v>1544.066019515933</c:v>
                </c:pt>
                <c:pt idx="12">
                  <c:v>1565.3372739364452</c:v>
                </c:pt>
                <c:pt idx="13">
                  <c:v>1586.6341560695575</c:v>
                </c:pt>
                <c:pt idx="14">
                  <c:v>1570.9886246834842</c:v>
                </c:pt>
                <c:pt idx="15">
                  <c:v>1613.4828931243285</c:v>
                </c:pt>
                <c:pt idx="16">
                  <c:v>1719.3944490376684</c:v>
                </c:pt>
                <c:pt idx="17">
                  <c:v>1614.0708230015971</c:v>
                </c:pt>
                <c:pt idx="18">
                  <c:v>1772.9230817465566</c:v>
                </c:pt>
                <c:pt idx="19">
                  <c:v>1720.5401585420882</c:v>
                </c:pt>
                <c:pt idx="20">
                  <c:v>1826.7079915814334</c:v>
                </c:pt>
                <c:pt idx="21">
                  <c:v>1880.1310984149054</c:v>
                </c:pt>
                <c:pt idx="22">
                  <c:v>1933.6597311237872</c:v>
                </c:pt>
                <c:pt idx="23">
                  <c:v>1987.3089648331443</c:v>
                </c:pt>
                <c:pt idx="24">
                  <c:v>2146.734078330308</c:v>
                </c:pt>
                <c:pt idx="25">
                  <c:v>2200.6697394157727</c:v>
                </c:pt>
                <c:pt idx="26">
                  <c:v>2254.8013771269743</c:v>
                </c:pt>
                <c:pt idx="27">
                  <c:v>2520.4244739136116</c:v>
                </c:pt>
                <c:pt idx="28">
                  <c:v>2733.4535957449179</c:v>
                </c:pt>
                <c:pt idx="29">
                  <c:v>2524.2234054282922</c:v>
                </c:pt>
                <c:pt idx="30">
                  <c:v>3054.8364437490914</c:v>
                </c:pt>
                <c:pt idx="31">
                  <c:v>3057.5499662595203</c:v>
                </c:pt>
                <c:pt idx="32">
                  <c:v>3588.91676083326</c:v>
                </c:pt>
                <c:pt idx="33">
                  <c:v>3592.5347908472886</c:v>
                </c:pt>
                <c:pt idx="34">
                  <c:v>4124.9568441749179</c:v>
                </c:pt>
                <c:pt idx="35">
                  <c:v>4129.7808841937085</c:v>
                </c:pt>
                <c:pt idx="36">
                  <c:v>5191.7607170881402</c:v>
                </c:pt>
                <c:pt idx="37">
                  <c:v>5198.0922696125826</c:v>
                </c:pt>
                <c:pt idx="38">
                  <c:v>5733.680099202571</c:v>
                </c:pt>
                <c:pt idx="39">
                  <c:v>6270.3231875466636</c:v>
                </c:pt>
                <c:pt idx="40">
                  <c:v>6808.1722858954436</c:v>
                </c:pt>
                <c:pt idx="41">
                  <c:v>8403.7801821223438</c:v>
                </c:pt>
                <c:pt idx="42">
                  <c:v>8416.2925359207693</c:v>
                </c:pt>
                <c:pt idx="43">
                  <c:v>9487.1666925995196</c:v>
                </c:pt>
                <c:pt idx="44">
                  <c:v>11616.40265215872</c:v>
                </c:pt>
                <c:pt idx="45">
                  <c:v>10578.693770608796</c:v>
                </c:pt>
                <c:pt idx="46">
                  <c:v>12184.854254375177</c:v>
                </c:pt>
                <c:pt idx="47">
                  <c:v>17490.98463758357</c:v>
                </c:pt>
                <c:pt idx="48">
                  <c:v>12236.109679574145</c:v>
                </c:pt>
                <c:pt idx="49">
                  <c:v>22831.787808425808</c:v>
                </c:pt>
                <c:pt idx="50">
                  <c:v>17584.450412944258</c:v>
                </c:pt>
                <c:pt idx="51">
                  <c:v>22907.163433716662</c:v>
                </c:pt>
                <c:pt idx="52">
                  <c:v>22952.388808891494</c:v>
                </c:pt>
                <c:pt idx="53">
                  <c:v>33567.664600319185</c:v>
                </c:pt>
                <c:pt idx="54">
                  <c:v>23060.92970931001</c:v>
                </c:pt>
                <c:pt idx="55">
                  <c:v>38973.290808910562</c:v>
                </c:pt>
                <c:pt idx="56">
                  <c:v>39045.651409191611</c:v>
                </c:pt>
                <c:pt idx="57">
                  <c:v>39128.564597009718</c:v>
                </c:pt>
                <c:pt idx="58">
                  <c:v>44504.040555486179</c:v>
                </c:pt>
                <c:pt idx="59">
                  <c:v>55172.079284618041</c:v>
                </c:pt>
                <c:pt idx="60">
                  <c:v>55288.15774756566</c:v>
                </c:pt>
                <c:pt idx="61">
                  <c:v>65983.331701801289</c:v>
                </c:pt>
                <c:pt idx="62">
                  <c:v>81975.590964209783</c:v>
                </c:pt>
                <c:pt idx="63">
                  <c:v>34601.818179315553</c:v>
                </c:pt>
                <c:pt idx="64">
                  <c:v>108736.89229364053</c:v>
                </c:pt>
                <c:pt idx="65">
                  <c:v>108932.86891939315</c:v>
                </c:pt>
                <c:pt idx="66">
                  <c:v>109158.9957952759</c:v>
                </c:pt>
                <c:pt idx="67">
                  <c:v>56595.171090110707</c:v>
                </c:pt>
                <c:pt idx="68">
                  <c:v>162521.8021285166</c:v>
                </c:pt>
                <c:pt idx="69">
                  <c:v>162823.30462967462</c:v>
                </c:pt>
                <c:pt idx="70">
                  <c:v>110349.93067486939</c:v>
                </c:pt>
                <c:pt idx="71">
                  <c:v>163561.98575753404</c:v>
                </c:pt>
                <c:pt idx="72">
                  <c:v>163984.08925915763</c:v>
                </c:pt>
                <c:pt idx="73">
                  <c:v>217271.51996711129</c:v>
                </c:pt>
                <c:pt idx="74">
                  <c:v>217784.07421910172</c:v>
                </c:pt>
                <c:pt idx="75">
                  <c:v>218356.9289712935</c:v>
                </c:pt>
                <c:pt idx="76">
                  <c:v>233621.25243098024</c:v>
                </c:pt>
                <c:pt idx="77">
                  <c:v>282645.10135915101</c:v>
                </c:pt>
                <c:pt idx="78">
                  <c:v>293438.85276962729</c:v>
                </c:pt>
                <c:pt idx="79">
                  <c:v>317938.46050183376</c:v>
                </c:pt>
                <c:pt idx="80">
                  <c:v>343998.16540837445</c:v>
                </c:pt>
                <c:pt idx="81">
                  <c:v>371836.00155260228</c:v>
                </c:pt>
                <c:pt idx="82">
                  <c:v>401353.50449037954</c:v>
                </c:pt>
                <c:pt idx="83">
                  <c:v>432980.89319990104</c:v>
                </c:pt>
                <c:pt idx="84">
                  <c:v>465511.41575629497</c:v>
                </c:pt>
                <c:pt idx="85">
                  <c:v>501330.66001404671</c:v>
                </c:pt>
                <c:pt idx="86">
                  <c:v>538281.91119695222</c:v>
                </c:pt>
                <c:pt idx="87">
                  <c:v>576956.0043315544</c:v>
                </c:pt>
                <c:pt idx="88">
                  <c:v>618419.44178830285</c:v>
                </c:pt>
                <c:pt idx="89">
                  <c:v>661626.37411806977</c:v>
                </c:pt>
                <c:pt idx="90">
                  <c:v>706588.10766469582</c:v>
                </c:pt>
                <c:pt idx="91">
                  <c:v>754372.80306241871</c:v>
                </c:pt>
                <c:pt idx="92">
                  <c:v>803408.06810744212</c:v>
                </c:pt>
                <c:pt idx="93">
                  <c:v>854763.26944388298</c:v>
                </c:pt>
                <c:pt idx="94">
                  <c:v>908979.87420050742</c:v>
                </c:pt>
                <c:pt idx="95">
                  <c:v>963958.94741859171</c:v>
                </c:pt>
                <c:pt idx="96">
                  <c:v>1021827.9160430942</c:v>
                </c:pt>
                <c:pt idx="97">
                  <c:v>1081545.1516597068</c:v>
                </c:pt>
                <c:pt idx="98">
                  <c:v>1142069.7796108297</c:v>
                </c:pt>
                <c:pt idx="99">
                  <c:v>1206058.7846203391</c:v>
                </c:pt>
                <c:pt idx="100">
                  <c:v>1269830.8899440251</c:v>
                </c:pt>
                <c:pt idx="101">
                  <c:v>1336572.3365831384</c:v>
                </c:pt>
                <c:pt idx="102">
                  <c:v>1404715.4056224467</c:v>
                </c:pt>
                <c:pt idx="103">
                  <c:v>1472693.1319039448</c:v>
                </c:pt>
                <c:pt idx="104">
                  <c:v>1542636.2588989879</c:v>
                </c:pt>
                <c:pt idx="105">
                  <c:v>1614034.3742375292</c:v>
                </c:pt>
                <c:pt idx="106">
                  <c:v>1684264.7137287259</c:v>
                </c:pt>
                <c:pt idx="107">
                  <c:v>1757043.2269050824</c:v>
                </c:pt>
                <c:pt idx="108">
                  <c:v>1828162.3957697104</c:v>
                </c:pt>
                <c:pt idx="109">
                  <c:v>1899753.7175512868</c:v>
                </c:pt>
                <c:pt idx="110">
                  <c:v>1971307.0813814802</c:v>
                </c:pt>
                <c:pt idx="111">
                  <c:v>2040199.5723186689</c:v>
                </c:pt>
                <c:pt idx="112">
                  <c:v>2115956.7480916362</c:v>
                </c:pt>
                <c:pt idx="113">
                  <c:v>2174298.3967486378</c:v>
                </c:pt>
                <c:pt idx="114">
                  <c:v>2243238.0161670479</c:v>
                </c:pt>
                <c:pt idx="115">
                  <c:v>2312753.5053630583</c:v>
                </c:pt>
                <c:pt idx="116">
                  <c:v>2372297.4266078426</c:v>
                </c:pt>
                <c:pt idx="117">
                  <c:v>2421886.3625375838</c:v>
                </c:pt>
                <c:pt idx="118">
                  <c:v>2487943.9316835087</c:v>
                </c:pt>
                <c:pt idx="119">
                  <c:v>2538788.6255298443</c:v>
                </c:pt>
                <c:pt idx="120">
                  <c:v>2574435.5192070501</c:v>
                </c:pt>
                <c:pt idx="121">
                  <c:v>2631869.2365800678</c:v>
                </c:pt>
                <c:pt idx="122">
                  <c:v>2652993.6956871087</c:v>
                </c:pt>
                <c:pt idx="123">
                  <c:v>2701205.0788236647</c:v>
                </c:pt>
                <c:pt idx="124">
                  <c:v>2713120.7713085562</c:v>
                </c:pt>
                <c:pt idx="125">
                  <c:v>2741569.9200421036</c:v>
                </c:pt>
                <c:pt idx="126">
                  <c:v>2749576.9462360358</c:v>
                </c:pt>
                <c:pt idx="127">
                  <c:v>2758272.9056446254</c:v>
                </c:pt>
                <c:pt idx="128">
                  <c:v>2757090.762875088</c:v>
                </c:pt>
                <c:pt idx="129">
                  <c:v>2740745.4927243083</c:v>
                </c:pt>
                <c:pt idx="130">
                  <c:v>2730359.1058705151</c:v>
                </c:pt>
                <c:pt idx="131">
                  <c:v>2699510.9988100096</c:v>
                </c:pt>
                <c:pt idx="132">
                  <c:v>2664038.1570226778</c:v>
                </c:pt>
                <c:pt idx="133">
                  <c:v>2618643.4951930433</c:v>
                </c:pt>
                <c:pt idx="134">
                  <c:v>2573874.4510553344</c:v>
                </c:pt>
                <c:pt idx="135">
                  <c:v>2498019.3658451689</c:v>
                </c:pt>
                <c:pt idx="136">
                  <c:v>2433314.7233682931</c:v>
                </c:pt>
                <c:pt idx="137">
                  <c:v>2348039.8197822729</c:v>
                </c:pt>
                <c:pt idx="138">
                  <c:v>2263297.068113823</c:v>
                </c:pt>
                <c:pt idx="139">
                  <c:v>2152644.7596811429</c:v>
                </c:pt>
                <c:pt idx="140">
                  <c:v>2047743.2978201511</c:v>
                </c:pt>
                <c:pt idx="141">
                  <c:v>1922143.4362915442</c:v>
                </c:pt>
                <c:pt idx="142">
                  <c:v>1802217.5381963255</c:v>
                </c:pt>
                <c:pt idx="143">
                  <c:v>1656229.8245780617</c:v>
                </c:pt>
                <c:pt idx="144">
                  <c:v>1510548.1359924478</c:v>
                </c:pt>
                <c:pt idx="145">
                  <c:v>1354558.7041715861</c:v>
                </c:pt>
                <c:pt idx="146">
                  <c:v>1193493.7913796329</c:v>
                </c:pt>
                <c:pt idx="147">
                  <c:v>1016736.6143121186</c:v>
                </c:pt>
                <c:pt idx="148">
                  <c:v>850642.95343826269</c:v>
                </c:pt>
                <c:pt idx="149">
                  <c:v>652897.93430427788</c:v>
                </c:pt>
                <c:pt idx="150">
                  <c:v>476265.8807732389</c:v>
                </c:pt>
                <c:pt idx="151">
                  <c:v>267861.86798562657</c:v>
                </c:pt>
                <c:pt idx="152">
                  <c:v>80447.204777995474</c:v>
                </c:pt>
                <c:pt idx="153">
                  <c:v>-133584.03855834063</c:v>
                </c:pt>
                <c:pt idx="154">
                  <c:v>-332037.58857408143</c:v>
                </c:pt>
                <c:pt idx="155">
                  <c:v>-546674.85193574592</c:v>
                </c:pt>
                <c:pt idx="156">
                  <c:v>-745868.59058882878</c:v>
                </c:pt>
                <c:pt idx="157">
                  <c:v>-966662.22139177588</c:v>
                </c:pt>
                <c:pt idx="158">
                  <c:v>-1172146.4960926245</c:v>
                </c:pt>
                <c:pt idx="159">
                  <c:v>-1378238.2983368363</c:v>
                </c:pt>
                <c:pt idx="160">
                  <c:v>-1579721.9484852541</c:v>
                </c:pt>
                <c:pt idx="161">
                  <c:v>-1787227.7974599246</c:v>
                </c:pt>
                <c:pt idx="162">
                  <c:v>-1984974.6377459371</c:v>
                </c:pt>
                <c:pt idx="163">
                  <c:v>-2173028.7998905303</c:v>
                </c:pt>
                <c:pt idx="164">
                  <c:v>-2356735.6096113808</c:v>
                </c:pt>
                <c:pt idx="165">
                  <c:v>-2541437.3775830558</c:v>
                </c:pt>
                <c:pt idx="166">
                  <c:v>-2711346.8662446421</c:v>
                </c:pt>
                <c:pt idx="167">
                  <c:v>-2871804.8787737824</c:v>
                </c:pt>
                <c:pt idx="168">
                  <c:v>-3017583.6754297651</c:v>
                </c:pt>
                <c:pt idx="169">
                  <c:v>-3169862.5523783565</c:v>
                </c:pt>
                <c:pt idx="170">
                  <c:v>-3296996.1813938692</c:v>
                </c:pt>
                <c:pt idx="171">
                  <c:v>-3414878.8334462438</c:v>
                </c:pt>
                <c:pt idx="172">
                  <c:v>-3518269.2011751747</c:v>
                </c:pt>
                <c:pt idx="173">
                  <c:v>-3617768.9927630927</c:v>
                </c:pt>
                <c:pt idx="174">
                  <c:v>-3713411.3734871345</c:v>
                </c:pt>
                <c:pt idx="175">
                  <c:v>-3725997.8483606828</c:v>
                </c:pt>
                <c:pt idx="176">
                  <c:v>-3824582.8934970899</c:v>
                </c:pt>
                <c:pt idx="177">
                  <c:v>-3871840.2741814312</c:v>
                </c:pt>
                <c:pt idx="178">
                  <c:v>-3814980.0388350198</c:v>
                </c:pt>
                <c:pt idx="179">
                  <c:v>-3918117.7717359848</c:v>
                </c:pt>
                <c:pt idx="180">
                  <c:v>-3917137.8886092133</c:v>
                </c:pt>
                <c:pt idx="181">
                  <c:v>-3759250.4378669672</c:v>
                </c:pt>
                <c:pt idx="182">
                  <c:v>-3867016.2341628084</c:v>
                </c:pt>
                <c:pt idx="183">
                  <c:v>-3780855.166188844</c:v>
                </c:pt>
                <c:pt idx="184">
                  <c:v>-3680385.7304211687</c:v>
                </c:pt>
                <c:pt idx="185">
                  <c:v>-3618402.4009779985</c:v>
                </c:pt>
                <c:pt idx="186">
                  <c:v>-3520926.8850498963</c:v>
                </c:pt>
                <c:pt idx="187">
                  <c:v>-3424913.6562474119</c:v>
                </c:pt>
                <c:pt idx="188">
                  <c:v>-3298640.5032301848</c:v>
                </c:pt>
                <c:pt idx="189">
                  <c:v>-3173769.3368423628</c:v>
                </c:pt>
                <c:pt idx="190">
                  <c:v>-3029132.9210272748</c:v>
                </c:pt>
                <c:pt idx="191">
                  <c:v>-2875256.080824526</c:v>
                </c:pt>
                <c:pt idx="192">
                  <c:v>-2717375.6010478525</c:v>
                </c:pt>
                <c:pt idx="193">
                  <c:v>-2544879.2209212533</c:v>
                </c:pt>
                <c:pt idx="194">
                  <c:v>-2362999.2027249718</c:v>
                </c:pt>
                <c:pt idx="195">
                  <c:v>-2182245.2963685263</c:v>
                </c:pt>
                <c:pt idx="196">
                  <c:v>-1986714.1858270504</c:v>
                </c:pt>
                <c:pt idx="197">
                  <c:v>-1786912.6060001296</c:v>
                </c:pt>
                <c:pt idx="198">
                  <c:v>-1588060.7590468489</c:v>
                </c:pt>
                <c:pt idx="199">
                  <c:v>-1384813.3192641099</c:v>
                </c:pt>
                <c:pt idx="200">
                  <c:v>-1166542.9507609068</c:v>
                </c:pt>
                <c:pt idx="201">
                  <c:v>-970158.90178166353</c:v>
                </c:pt>
                <c:pt idx="202">
                  <c:v>-748053.73510116618</c:v>
                </c:pt>
                <c:pt idx="203">
                  <c:v>-542420.21665972867</c:v>
                </c:pt>
                <c:pt idx="204">
                  <c:v>-332059.45263755205</c:v>
                </c:pt>
                <c:pt idx="205">
                  <c:v>-122187.12266726093</c:v>
                </c:pt>
                <c:pt idx="206">
                  <c:v>76700.590947140357</c:v>
                </c:pt>
                <c:pt idx="207">
                  <c:v>285799.56700345362</c:v>
                </c:pt>
                <c:pt idx="208">
                  <c:v>473482.5674351101</c:v>
                </c:pt>
                <c:pt idx="209">
                  <c:v>671509.49141019629</c:v>
                </c:pt>
                <c:pt idx="210">
                  <c:v>853532.09602202172</c:v>
                </c:pt>
                <c:pt idx="211">
                  <c:v>1040743.245042372</c:v>
                </c:pt>
                <c:pt idx="212">
                  <c:v>1201511.1778691709</c:v>
                </c:pt>
                <c:pt idx="213">
                  <c:v>1372871.7738013521</c:v>
                </c:pt>
                <c:pt idx="214">
                  <c:v>1533751.2625591103</c:v>
                </c:pt>
                <c:pt idx="215">
                  <c:v>1678924.9194227236</c:v>
                </c:pt>
                <c:pt idx="216">
                  <c:v>1819011.0352227387</c:v>
                </c:pt>
                <c:pt idx="217">
                  <c:v>1948777.3476809249</c:v>
                </c:pt>
                <c:pt idx="218">
                  <c:v>2068272.0971974684</c:v>
                </c:pt>
                <c:pt idx="219">
                  <c:v>2188104.5295158182</c:v>
                </c:pt>
                <c:pt idx="220">
                  <c:v>2287188.8142551179</c:v>
                </c:pt>
                <c:pt idx="221">
                  <c:v>2381413.1923111556</c:v>
                </c:pt>
                <c:pt idx="222">
                  <c:v>2460249.8236203212</c:v>
                </c:pt>
                <c:pt idx="223">
                  <c:v>2539579.4115176331</c:v>
                </c:pt>
                <c:pt idx="224">
                  <c:v>2598304.0655229422</c:v>
                </c:pt>
                <c:pt idx="225">
                  <c:v>2662863.9868015219</c:v>
                </c:pt>
                <c:pt idx="226">
                  <c:v>2696309.2242705366</c:v>
                </c:pt>
                <c:pt idx="227">
                  <c:v>2740921.4871078911</c:v>
                </c:pt>
                <c:pt idx="228">
                  <c:v>2765025.2968528615</c:v>
                </c:pt>
                <c:pt idx="229">
                  <c:v>2789768.2919008024</c:v>
                </c:pt>
                <c:pt idx="230">
                  <c:v>2788753.9889473496</c:v>
                </c:pt>
                <c:pt idx="231">
                  <c:v>2798970.0268884869</c:v>
                </c:pt>
                <c:pt idx="232">
                  <c:v>2794012.3848573212</c:v>
                </c:pt>
                <c:pt idx="233">
                  <c:v>2784454.1282959059</c:v>
                </c:pt>
                <c:pt idx="234">
                  <c:v>2754453.7491923622</c:v>
                </c:pt>
                <c:pt idx="235">
                  <c:v>2740988.3338531218</c:v>
                </c:pt>
                <c:pt idx="236">
                  <c:v>2701798.7857884965</c:v>
                </c:pt>
                <c:pt idx="237">
                  <c:v>2668578.6736092791</c:v>
                </c:pt>
                <c:pt idx="238">
                  <c:v>2625475.936715927</c:v>
                </c:pt>
                <c:pt idx="239">
                  <c:v>2577768.0627575708</c:v>
                </c:pt>
                <c:pt idx="240">
                  <c:v>2525447.51416452</c:v>
                </c:pt>
                <c:pt idx="241">
                  <c:v>2468505.2458690279</c:v>
                </c:pt>
                <c:pt idx="242">
                  <c:v>2412212.7154619098</c:v>
                </c:pt>
                <c:pt idx="243">
                  <c:v>2351275.8526616227</c:v>
                </c:pt>
                <c:pt idx="244">
                  <c:v>2285682.5973700034</c:v>
                </c:pt>
                <c:pt idx="245">
                  <c:v>2215419.3819707297</c:v>
                </c:pt>
                <c:pt idx="246">
                  <c:v>2152619.754762033</c:v>
                </c:pt>
                <c:pt idx="247">
                  <c:v>2079308.2984841031</c:v>
                </c:pt>
                <c:pt idx="248">
                  <c:v>2009203.6167409224</c:v>
                </c:pt>
                <c:pt idx="249">
                  <c:v>1935949.5086655526</c:v>
                </c:pt>
                <c:pt idx="250">
                  <c:v>1863754.5475126938</c:v>
                </c:pt>
                <c:pt idx="251">
                  <c:v>1791016.040078141</c:v>
                </c:pt>
                <c:pt idx="252">
                  <c:v>1718772.4489989975</c:v>
                </c:pt>
                <c:pt idx="253">
                  <c:v>1646477.3323559184</c:v>
                </c:pt>
                <c:pt idx="254">
                  <c:v>1574112.449247458</c:v>
                </c:pt>
                <c:pt idx="255">
                  <c:v>1503244.0110762487</c:v>
                </c:pt>
                <c:pt idx="256">
                  <c:v>1433853.47543828</c:v>
                </c:pt>
                <c:pt idx="257">
                  <c:v>1364866.1993955241</c:v>
                </c:pt>
                <c:pt idx="258">
                  <c:v>1297320.6455857437</c:v>
                </c:pt>
                <c:pt idx="259">
                  <c:v>1232255.2766471419</c:v>
                </c:pt>
                <c:pt idx="260">
                  <c:v>1167539.6506097959</c:v>
                </c:pt>
                <c:pt idx="261">
                  <c:v>1105269.5366556179</c:v>
                </c:pt>
                <c:pt idx="262">
                  <c:v>1044371.4978569919</c:v>
                </c:pt>
                <c:pt idx="263">
                  <c:v>986413.70538214874</c:v>
                </c:pt>
                <c:pt idx="264">
                  <c:v>929795.42579263786</c:v>
                </c:pt>
                <c:pt idx="265">
                  <c:v>874501.28246069571</c:v>
                </c:pt>
                <c:pt idx="266">
                  <c:v>958376.6660406536</c:v>
                </c:pt>
                <c:pt idx="267">
                  <c:v>257583.22188318853</c:v>
                </c:pt>
                <c:pt idx="268">
                  <c:v>1088307.2892405938</c:v>
                </c:pt>
                <c:pt idx="269">
                  <c:v>1085593.7667300557</c:v>
                </c:pt>
                <c:pt idx="270">
                  <c:v>26779.710097768268</c:v>
                </c:pt>
                <c:pt idx="271">
                  <c:v>1081071.2292126128</c:v>
                </c:pt>
                <c:pt idx="272">
                  <c:v>22558.675081457852</c:v>
                </c:pt>
                <c:pt idx="273">
                  <c:v>1077151.6966974584</c:v>
                </c:pt>
                <c:pt idx="274">
                  <c:v>-86699.55859478467</c:v>
                </c:pt>
                <c:pt idx="275">
                  <c:v>704094.45636664366</c:v>
                </c:pt>
                <c:pt idx="276">
                  <c:v>385636.18262377876</c:v>
                </c:pt>
                <c:pt idx="277">
                  <c:v>384294.49649362289</c:v>
                </c:pt>
                <c:pt idx="278">
                  <c:v>383058.33623883518</c:v>
                </c:pt>
                <c:pt idx="279">
                  <c:v>329107.60002833273</c:v>
                </c:pt>
                <c:pt idx="280">
                  <c:v>275262.38969322975</c:v>
                </c:pt>
                <c:pt idx="281">
                  <c:v>274327.73193961376</c:v>
                </c:pt>
                <c:pt idx="282">
                  <c:v>273468.44981129665</c:v>
                </c:pt>
                <c:pt idx="283">
                  <c:v>219864.44147712091</c:v>
                </c:pt>
                <c:pt idx="284">
                  <c:v>271976.01243054314</c:v>
                </c:pt>
                <c:pt idx="285">
                  <c:v>112867.4765595841</c:v>
                </c:pt>
                <c:pt idx="286">
                  <c:v>217934.82546967579</c:v>
                </c:pt>
                <c:pt idx="287">
                  <c:v>217392.1209675729</c:v>
                </c:pt>
                <c:pt idx="288">
                  <c:v>111269.51330342326</c:v>
                </c:pt>
                <c:pt idx="289">
                  <c:v>110847.40980178984</c:v>
                </c:pt>
                <c:pt idx="290">
                  <c:v>163275.55838142245</c:v>
                </c:pt>
                <c:pt idx="291">
                  <c:v>110093.65354888402</c:v>
                </c:pt>
                <c:pt idx="292">
                  <c:v>56956.974091500524</c:v>
                </c:pt>
                <c:pt idx="293">
                  <c:v>162310.7503777087</c:v>
                </c:pt>
                <c:pt idx="294">
                  <c:v>56399.194464352207</c:v>
                </c:pt>
                <c:pt idx="295">
                  <c:v>87865.128687169228</c:v>
                </c:pt>
                <c:pt idx="296">
                  <c:v>66526.036203897791</c:v>
                </c:pt>
                <c:pt idx="297">
                  <c:v>66339.104653175193</c:v>
                </c:pt>
                <c:pt idx="298">
                  <c:v>60888.253069408238</c:v>
                </c:pt>
                <c:pt idx="299">
                  <c:v>50173.481452597451</c:v>
                </c:pt>
                <c:pt idx="300">
                  <c:v>50039.312839578037</c:v>
                </c:pt>
                <c:pt idx="301">
                  <c:v>39354.691472883642</c:v>
                </c:pt>
                <c:pt idx="302">
                  <c:v>44529.668268085603</c:v>
                </c:pt>
                <c:pt idx="303">
                  <c:v>33869.167101481864</c:v>
                </c:pt>
                <c:pt idx="304">
                  <c:v>28502.736218042774</c:v>
                </c:pt>
                <c:pt idx="305">
                  <c:v>-1498073.5777268296</c:v>
                </c:pt>
                <c:pt idx="306">
                  <c:v>1739730.8184681714</c:v>
                </c:pt>
                <c:pt idx="307">
                  <c:v>1453.5003763357663</c:v>
                </c:pt>
                <c:pt idx="308">
                  <c:v>1453.5003713989765</c:v>
                </c:pt>
                <c:pt idx="309">
                  <c:v>1453.5004774914339</c:v>
                </c:pt>
                <c:pt idx="310">
                  <c:v>1453.5006893296209</c:v>
                </c:pt>
                <c:pt idx="311">
                  <c:v>1453.5007428431784</c:v>
                </c:pt>
                <c:pt idx="312">
                  <c:v>1453.5010606532219</c:v>
                </c:pt>
                <c:pt idx="313">
                  <c:v>1453.5011673939098</c:v>
                </c:pt>
                <c:pt idx="314">
                  <c:v>1453.5015913567108</c:v>
                </c:pt>
                <c:pt idx="315">
                  <c:v>1453.5019100109614</c:v>
                </c:pt>
                <c:pt idx="316">
                  <c:v>1453.5021234772616</c:v>
                </c:pt>
                <c:pt idx="317">
                  <c:v>1453.5036579888126</c:v>
                </c:pt>
                <c:pt idx="318">
                  <c:v>1453.5031859394985</c:v>
                </c:pt>
                <c:pt idx="319">
                  <c:v>1453.50477491434</c:v>
                </c:pt>
                <c:pt idx="320">
                  <c:v>1453.5053083916516</c:v>
                </c:pt>
                <c:pt idx="321">
                  <c:v>1453.50742782878</c:v>
                </c:pt>
                <c:pt idx="322">
                  <c:v>1453.5084923713844</c:v>
                </c:pt>
                <c:pt idx="323">
                  <c:v>1453.5111436275608</c:v>
                </c:pt>
                <c:pt idx="324">
                  <c:v>1453.512740893721</c:v>
                </c:pt>
                <c:pt idx="325">
                  <c:v>1453.5164541297302</c:v>
                </c:pt>
                <c:pt idx="326">
                  <c:v>1453.5217555868248</c:v>
                </c:pt>
                <c:pt idx="327">
                  <c:v>1453.520723304988</c:v>
                </c:pt>
                <c:pt idx="328">
                  <c:v>1453.5318458273741</c:v>
                </c:pt>
                <c:pt idx="329">
                  <c:v>1453.5424460280406</c:v>
                </c:pt>
                <c:pt idx="330">
                  <c:v>1453.5372092432326</c:v>
                </c:pt>
                <c:pt idx="331">
                  <c:v>1453.5636765796235</c:v>
                </c:pt>
                <c:pt idx="332">
                  <c:v>1453.5637444176862</c:v>
                </c:pt>
                <c:pt idx="333">
                  <c:v>1453.5849583866313</c:v>
                </c:pt>
                <c:pt idx="334">
                  <c:v>1453.6009084355437</c:v>
                </c:pt>
                <c:pt idx="335">
                  <c:v>1453.6274466250222</c:v>
                </c:pt>
                <c:pt idx="336">
                  <c:v>1453.6487314470553</c:v>
                </c:pt>
                <c:pt idx="337">
                  <c:v>1453.691180490121</c:v>
                </c:pt>
                <c:pt idx="338">
                  <c:v>1453.7019796824382</c:v>
                </c:pt>
                <c:pt idx="339">
                  <c:v>1453.8184733488679</c:v>
                </c:pt>
                <c:pt idx="340">
                  <c:v>1453.7659999749128</c:v>
                </c:pt>
                <c:pt idx="341">
                  <c:v>1453.9777175608644</c:v>
                </c:pt>
                <c:pt idx="342">
                  <c:v>1453.9254100132853</c:v>
                </c:pt>
                <c:pt idx="343">
                  <c:v>1454.1373386509872</c:v>
                </c:pt>
                <c:pt idx="344">
                  <c:v>1454.1381074823653</c:v>
                </c:pt>
                <c:pt idx="345">
                  <c:v>1454.4031577243995</c:v>
                </c:pt>
                <c:pt idx="346">
                  <c:v>1454.509928562441</c:v>
                </c:pt>
                <c:pt idx="347">
                  <c:v>1454.7754159831022</c:v>
                </c:pt>
                <c:pt idx="348">
                  <c:v>1454.9883697293083</c:v>
                </c:pt>
                <c:pt idx="349">
                  <c:v>1455.3601455840094</c:v>
                </c:pt>
                <c:pt idx="350">
                  <c:v>1455.732343542212</c:v>
                </c:pt>
                <c:pt idx="351">
                  <c:v>1455.6296882133113</c:v>
                </c:pt>
                <c:pt idx="352">
                  <c:v>1456.689708279948</c:v>
                </c:pt>
                <c:pt idx="353">
                  <c:v>1457.7503313515872</c:v>
                </c:pt>
                <c:pt idx="354">
                  <c:v>1457.2272558757957</c:v>
                </c:pt>
                <c:pt idx="355">
                  <c:v>1459.3463915015659</c:v>
                </c:pt>
                <c:pt idx="356">
                  <c:v>1459.3537783128445</c:v>
                </c:pt>
                <c:pt idx="357">
                  <c:v>1461.4756274611252</c:v>
                </c:pt>
                <c:pt idx="358">
                  <c:v>1462.0145318182283</c:v>
                </c:pt>
                <c:pt idx="359">
                  <c:v>1078.5535571316354</c:v>
                </c:pt>
                <c:pt idx="360">
                  <c:v>1453.5941347404396</c:v>
                </c:pt>
              </c:numCache>
            </c:numRef>
          </c:yVal>
          <c:smooth val="1"/>
          <c:extLst>
            <c:ext xmlns:c16="http://schemas.microsoft.com/office/drawing/2014/chart" uri="{C3380CC4-5D6E-409C-BE32-E72D297353CC}">
              <c16:uniqueId val="{00000003-35E4-7C4A-A66F-52FECAEECC0E}"/>
            </c:ext>
          </c:extLst>
        </c:ser>
        <c:ser>
          <c:idx val="4"/>
          <c:order val="4"/>
          <c:tx>
            <c:v>Inertia Force @ 10000 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(Inlet)'!$AD$3:$AD$363</c:f>
              <c:numCache>
                <c:formatCode>0.00E+00</c:formatCode>
                <c:ptCount val="361"/>
                <c:pt idx="0">
                  <c:v>1476.7188429640523</c:v>
                </c:pt>
                <c:pt idx="1">
                  <c:v>1483.3433653755314</c:v>
                </c:pt>
                <c:pt idx="2">
                  <c:v>1478.4177115464618</c:v>
                </c:pt>
                <c:pt idx="3">
                  <c:v>1503.2087920424353</c:v>
                </c:pt>
                <c:pt idx="4">
                  <c:v>1486.7386905203407</c:v>
                </c:pt>
                <c:pt idx="5">
                  <c:v>1519.7964795399846</c:v>
                </c:pt>
                <c:pt idx="6">
                  <c:v>1511.5945940540644</c:v>
                </c:pt>
                <c:pt idx="7">
                  <c:v>1519.9110504904259</c:v>
                </c:pt>
                <c:pt idx="8">
                  <c:v>1552.9974822476793</c:v>
                </c:pt>
                <c:pt idx="9">
                  <c:v>1553.083410460511</c:v>
                </c:pt>
                <c:pt idx="10">
                  <c:v>1569.6937106456471</c:v>
                </c:pt>
                <c:pt idx="11">
                  <c:v>1594.5752418919697</c:v>
                </c:pt>
                <c:pt idx="12">
                  <c:v>1627.7310192244897</c:v>
                </c:pt>
                <c:pt idx="13">
                  <c:v>1660.9124242696114</c:v>
                </c:pt>
                <c:pt idx="14">
                  <c:v>1636.3535006995301</c:v>
                </c:pt>
                <c:pt idx="15">
                  <c:v>1702.6168149643947</c:v>
                </c:pt>
                <c:pt idx="16">
                  <c:v>1867.9509854377739</c:v>
                </c:pt>
                <c:pt idx="17">
                  <c:v>1703.2047448416627</c:v>
                </c:pt>
                <c:pt idx="18">
                  <c:v>1951.1909254266857</c:v>
                </c:pt>
                <c:pt idx="19">
                  <c:v>1869.096694942192</c:v>
                </c:pt>
                <c:pt idx="20">
                  <c:v>2034.6871425415857</c:v>
                </c:pt>
                <c:pt idx="21">
                  <c:v>2117.8215566550766</c:v>
                </c:pt>
                <c:pt idx="22">
                  <c:v>2201.0614966439784</c:v>
                </c:pt>
                <c:pt idx="23">
                  <c:v>2284.4220376333606</c:v>
                </c:pt>
                <c:pt idx="24">
                  <c:v>2532.9810729705841</c:v>
                </c:pt>
                <c:pt idx="25">
                  <c:v>2616.6280413360751</c:v>
                </c:pt>
                <c:pt idx="26">
                  <c:v>2700.4709863272924</c:v>
                </c:pt>
                <c:pt idx="27">
                  <c:v>3114.6506195140441</c:v>
                </c:pt>
                <c:pt idx="28">
                  <c:v>3446.5249704654125</c:v>
                </c:pt>
                <c:pt idx="29">
                  <c:v>3118.4495510287334</c:v>
                </c:pt>
                <c:pt idx="30">
                  <c:v>3946.1756621497448</c:v>
                </c:pt>
                <c:pt idx="31">
                  <c:v>3948.8891846601482</c:v>
                </c:pt>
                <c:pt idx="32">
                  <c:v>4777.369052034117</c:v>
                </c:pt>
                <c:pt idx="33">
                  <c:v>4780.9870820481801</c:v>
                </c:pt>
                <c:pt idx="34">
                  <c:v>5610.5222081759348</c:v>
                </c:pt>
                <c:pt idx="35">
                  <c:v>5615.3462481948209</c:v>
                </c:pt>
                <c:pt idx="36">
                  <c:v>7271.5522266896332</c:v>
                </c:pt>
                <c:pt idx="37">
                  <c:v>7277.8837792140748</c:v>
                </c:pt>
                <c:pt idx="38">
                  <c:v>8110.5846816042667</c:v>
                </c:pt>
                <c:pt idx="39">
                  <c:v>8944.3408427485811</c:v>
                </c:pt>
                <c:pt idx="40">
                  <c:v>9779.3030138975973</c:v>
                </c:pt>
                <c:pt idx="41">
                  <c:v>12266.250128525107</c:v>
                </c:pt>
                <c:pt idx="42">
                  <c:v>12278.7624823236</c:v>
                </c:pt>
                <c:pt idx="43">
                  <c:v>13943.862784602727</c:v>
                </c:pt>
                <c:pt idx="44">
                  <c:v>17261.551035362671</c:v>
                </c:pt>
                <c:pt idx="45">
                  <c:v>15629.616008212823</c:v>
                </c:pt>
                <c:pt idx="46">
                  <c:v>18127.115710379105</c:v>
                </c:pt>
                <c:pt idx="47">
                  <c:v>26404.376821589842</c:v>
                </c:pt>
                <c:pt idx="48">
                  <c:v>18178.371135578698</c:v>
                </c:pt>
                <c:pt idx="49">
                  <c:v>34716.310720434427</c:v>
                </c:pt>
                <c:pt idx="50">
                  <c:v>26497.842596950461</c:v>
                </c:pt>
                <c:pt idx="51">
                  <c:v>34791.686345725211</c:v>
                </c:pt>
                <c:pt idx="52">
                  <c:v>34836.911720900178</c:v>
                </c:pt>
                <c:pt idx="53">
                  <c:v>51394.448968332144</c:v>
                </c:pt>
                <c:pt idx="54">
                  <c:v>34945.452621318414</c:v>
                </c:pt>
                <c:pt idx="55">
                  <c:v>59771.205904925242</c:v>
                </c:pt>
                <c:pt idx="56">
                  <c:v>59843.566505207258</c:v>
                </c:pt>
                <c:pt idx="57">
                  <c:v>59926.479693024266</c:v>
                </c:pt>
                <c:pt idx="58">
                  <c:v>68273.086379503278</c:v>
                </c:pt>
                <c:pt idx="59">
                  <c:v>84883.386564639688</c:v>
                </c:pt>
                <c:pt idx="60">
                  <c:v>84999.465027587023</c:v>
                </c:pt>
                <c:pt idx="61">
                  <c:v>101636.90043782665</c:v>
                </c:pt>
                <c:pt idx="62">
                  <c:v>126542.55188424114</c:v>
                </c:pt>
                <c:pt idx="63">
                  <c:v>52428.602547330869</c:v>
                </c:pt>
                <c:pt idx="64">
                  <c:v>168159.50685368272</c:v>
                </c:pt>
                <c:pt idx="65">
                  <c:v>168355.48347943314</c:v>
                </c:pt>
                <c:pt idx="66">
                  <c:v>168581.61035532138</c:v>
                </c:pt>
                <c:pt idx="67">
                  <c:v>86306.478370131794</c:v>
                </c:pt>
                <c:pt idx="68">
                  <c:v>251655.72396858156</c:v>
                </c:pt>
                <c:pt idx="69">
                  <c:v>251957.22646973626</c:v>
                </c:pt>
                <c:pt idx="70">
                  <c:v>169772.54523491272</c:v>
                </c:pt>
                <c:pt idx="71">
                  <c:v>252695.9075976001</c:v>
                </c:pt>
                <c:pt idx="72">
                  <c:v>253118.01109922034</c:v>
                </c:pt>
                <c:pt idx="73">
                  <c:v>336116.74908719561</c:v>
                </c:pt>
                <c:pt idx="74">
                  <c:v>336629.3033391927</c:v>
                </c:pt>
                <c:pt idx="75">
                  <c:v>337202.15809137351</c:v>
                </c:pt>
                <c:pt idx="76">
                  <c:v>360696.51366763416</c:v>
                </c:pt>
                <c:pt idx="77">
                  <c:v>436906.20875702018</c:v>
                </c:pt>
                <c:pt idx="78">
                  <c:v>453345.10855070443</c:v>
                </c:pt>
                <c:pt idx="79">
                  <c:v>491155.38194435969</c:v>
                </c:pt>
                <c:pt idx="80">
                  <c:v>531357.66911618912</c:v>
                </c:pt>
                <c:pt idx="81">
                  <c:v>574288.84935866704</c:v>
                </c:pt>
                <c:pt idx="82">
                  <c:v>619791.03561309376</c:v>
                </c:pt>
                <c:pt idx="83">
                  <c:v>668532.13731591357</c:v>
                </c:pt>
                <c:pt idx="84">
                  <c:v>718622.04247479327</c:v>
                </c:pt>
                <c:pt idx="85">
                  <c:v>773783.34777184762</c:v>
                </c:pt>
                <c:pt idx="86">
                  <c:v>830641.1748323713</c:v>
                </c:pt>
                <c:pt idx="87">
                  <c:v>890113.18306297995</c:v>
                </c:pt>
                <c:pt idx="88">
                  <c:v>953860.10097974527</c:v>
                </c:pt>
                <c:pt idx="89">
                  <c:v>1020241.8529879131</c:v>
                </c:pt>
                <c:pt idx="90">
                  <c:v>1089269.7454313505</c:v>
                </c:pt>
                <c:pt idx="91">
                  <c:v>1162606.1650899346</c:v>
                </c:pt>
                <c:pt idx="92">
                  <c:v>1237787.3805413796</c:v>
                </c:pt>
                <c:pt idx="93">
                  <c:v>1316476.9845753703</c:v>
                </c:pt>
                <c:pt idx="94">
                  <c:v>1399513.5573937008</c:v>
                </c:pt>
                <c:pt idx="95">
                  <c:v>1483609.7117461476</c:v>
                </c:pt>
                <c:pt idx="96">
                  <c:v>1572081.3268690978</c:v>
                </c:pt>
                <c:pt idx="97">
                  <c:v>1663292.5482025067</c:v>
                </c:pt>
                <c:pt idx="98">
                  <c:v>1755608.2749432942</c:v>
                </c:pt>
                <c:pt idx="99">
                  <c:v>1853171.0571792012</c:v>
                </c:pt>
                <c:pt idx="100">
                  <c:v>1950219.8266565048</c:v>
                </c:pt>
                <c:pt idx="101">
                  <c:v>2051723.5028132943</c:v>
                </c:pt>
                <c:pt idx="102">
                  <c:v>2155223.0275157331</c:v>
                </c:pt>
                <c:pt idx="103">
                  <c:v>2258260.0963877579</c:v>
                </c:pt>
                <c:pt idx="104">
                  <c:v>2364153.9051915267</c:v>
                </c:pt>
                <c:pt idx="105">
                  <c:v>2472096.9284845828</c:v>
                </c:pt>
                <c:pt idx="106">
                  <c:v>2577980.8367117429</c:v>
                </c:pt>
                <c:pt idx="107">
                  <c:v>2687601.3709153952</c:v>
                </c:pt>
                <c:pt idx="108">
                  <c:v>2794374.1085159862</c:v>
                </c:pt>
                <c:pt idx="109">
                  <c:v>2901618.9990335964</c:v>
                </c:pt>
                <c:pt idx="110">
                  <c:v>3008528.8185270438</c:v>
                </c:pt>
                <c:pt idx="111">
                  <c:v>3110995.0866906303</c:v>
                </c:pt>
                <c:pt idx="112">
                  <c:v>3223891.3965637432</c:v>
                </c:pt>
                <c:pt idx="113">
                  <c:v>3309270.3348454176</c:v>
                </c:pt>
                <c:pt idx="114">
                  <c:v>3410892.3922717441</c:v>
                </c:pt>
                <c:pt idx="115">
                  <c:v>3513090.3194758822</c:v>
                </c:pt>
                <c:pt idx="116">
                  <c:v>3599374.4172729133</c:v>
                </c:pt>
                <c:pt idx="117">
                  <c:v>3669761.2682982413</c:v>
                </c:pt>
                <c:pt idx="118">
                  <c:v>3765530.1447248482</c:v>
                </c:pt>
                <c:pt idx="119">
                  <c:v>3837172.7536663464</c:v>
                </c:pt>
                <c:pt idx="120">
                  <c:v>3884704.1702562352</c:v>
                </c:pt>
                <c:pt idx="121">
                  <c:v>3965906.9334529927</c:v>
                </c:pt>
                <c:pt idx="122">
                  <c:v>3990002.5232881866</c:v>
                </c:pt>
                <c:pt idx="123">
                  <c:v>4056040.6907922472</c:v>
                </c:pt>
                <c:pt idx="124">
                  <c:v>4064985.2525500455</c:v>
                </c:pt>
                <c:pt idx="125">
                  <c:v>4099376.6627386268</c:v>
                </c:pt>
                <c:pt idx="126">
                  <c:v>4101441.4274771009</c:v>
                </c:pt>
                <c:pt idx="127">
                  <c:v>4104195.1254299502</c:v>
                </c:pt>
                <c:pt idx="128">
                  <c:v>4091128.4597475184</c:v>
                </c:pt>
                <c:pt idx="129">
                  <c:v>4053985.2745015048</c:v>
                </c:pt>
                <c:pt idx="130">
                  <c:v>4025772.1032797834</c:v>
                </c:pt>
                <c:pt idx="131">
                  <c:v>3965212.6889383127</c:v>
                </c:pt>
                <c:pt idx="132">
                  <c:v>3897057.4091441249</c:v>
                </c:pt>
                <c:pt idx="133">
                  <c:v>3813038.0478496323</c:v>
                </c:pt>
                <c:pt idx="134">
                  <c:v>3729644.3042481961</c:v>
                </c:pt>
                <c:pt idx="135">
                  <c:v>3597337.7352056676</c:v>
                </c:pt>
                <c:pt idx="136">
                  <c:v>3482123.8703537243</c:v>
                </c:pt>
                <c:pt idx="137">
                  <c:v>3334455.2214784692</c:v>
                </c:pt>
                <c:pt idx="138">
                  <c:v>3187318.7245224807</c:v>
                </c:pt>
                <c:pt idx="139">
                  <c:v>2999417.0171619225</c:v>
                </c:pt>
                <c:pt idx="140">
                  <c:v>2820237.2871006387</c:v>
                </c:pt>
                <c:pt idx="141">
                  <c:v>2608474.6344601177</c:v>
                </c:pt>
                <c:pt idx="142">
                  <c:v>2405357.0759802898</c:v>
                </c:pt>
                <c:pt idx="143">
                  <c:v>2161322.0483394787</c:v>
                </c:pt>
                <c:pt idx="144">
                  <c:v>1917593.0457279251</c:v>
                </c:pt>
                <c:pt idx="145">
                  <c:v>1657614.0384279275</c:v>
                </c:pt>
                <c:pt idx="146">
                  <c:v>1389588.4194281199</c:v>
                </c:pt>
                <c:pt idx="147">
                  <c:v>1096957.1439677267</c:v>
                </c:pt>
                <c:pt idx="148">
                  <c:v>820931.64615814609</c:v>
                </c:pt>
                <c:pt idx="149">
                  <c:v>495428.00572093186</c:v>
                </c:pt>
                <c:pt idx="150">
                  <c:v>202921.8537961659</c:v>
                </c:pt>
                <c:pt idx="151">
                  <c:v>-139183.04175041628</c:v>
                </c:pt>
                <c:pt idx="152">
                  <c:v>-448414.06480610126</c:v>
                </c:pt>
                <c:pt idx="153">
                  <c:v>-799117.32163040852</c:v>
                </c:pt>
                <c:pt idx="154">
                  <c:v>-1125329.4929516402</c:v>
                </c:pt>
                <c:pt idx="155">
                  <c:v>-1476638.7698001454</c:v>
                </c:pt>
                <c:pt idx="156">
                  <c:v>-1803591.1297570223</c:v>
                </c:pt>
                <c:pt idx="157">
                  <c:v>-2164027.9047775073</c:v>
                </c:pt>
                <c:pt idx="158">
                  <c:v>-2500241.931509173</c:v>
                </c:pt>
                <c:pt idx="159">
                  <c:v>-2837063.4857861809</c:v>
                </c:pt>
                <c:pt idx="160">
                  <c:v>-3166305.7572378274</c:v>
                </c:pt>
                <c:pt idx="161">
                  <c:v>-3504541.3582452936</c:v>
                </c:pt>
                <c:pt idx="162">
                  <c:v>-3827075.6891077962</c:v>
                </c:pt>
                <c:pt idx="163">
                  <c:v>-4133975.0803708769</c:v>
                </c:pt>
                <c:pt idx="164">
                  <c:v>-4433555.9884854537</c:v>
                </c:pt>
                <c:pt idx="165">
                  <c:v>-4734131.8548491597</c:v>
                </c:pt>
                <c:pt idx="166">
                  <c:v>-5011002.0497174691</c:v>
                </c:pt>
                <c:pt idx="167">
                  <c:v>-5272478.5069998559</c:v>
                </c:pt>
                <c:pt idx="168">
                  <c:v>-5510362.3562232098</c:v>
                </c:pt>
                <c:pt idx="169">
                  <c:v>-5757717.4164698701</c:v>
                </c:pt>
                <c:pt idx="170">
                  <c:v>-5965071.5751378816</c:v>
                </c:pt>
                <c:pt idx="171">
                  <c:v>-6157232.4953926681</c:v>
                </c:pt>
                <c:pt idx="172">
                  <c:v>-6325987.7391375732</c:v>
                </c:pt>
                <c:pt idx="173">
                  <c:v>-6487881.2760130288</c:v>
                </c:pt>
                <c:pt idx="174">
                  <c:v>-6642946.271297304</c:v>
                </c:pt>
                <c:pt idx="175">
                  <c:v>-6667417.2690823339</c:v>
                </c:pt>
                <c:pt idx="176">
                  <c:v>-6825424.9287795387</c:v>
                </c:pt>
                <c:pt idx="177">
                  <c:v>-6902393.6167437155</c:v>
                </c:pt>
                <c:pt idx="178">
                  <c:v>-6815822.0741174687</c:v>
                </c:pt>
                <c:pt idx="179">
                  <c:v>-6978382.4215775365</c:v>
                </c:pt>
                <c:pt idx="180">
                  <c:v>-6977402.5384518951</c:v>
                </c:pt>
                <c:pt idx="181">
                  <c:v>-6730381.1658690171</c:v>
                </c:pt>
                <c:pt idx="182">
                  <c:v>-6897569.5767250927</c:v>
                </c:pt>
                <c:pt idx="183">
                  <c:v>-6760899.2863750719</c:v>
                </c:pt>
                <c:pt idx="184">
                  <c:v>-6601007.2360471617</c:v>
                </c:pt>
                <c:pt idx="185">
                  <c:v>-6500399.2071394157</c:v>
                </c:pt>
                <c:pt idx="186">
                  <c:v>-6343501.0766527764</c:v>
                </c:pt>
                <c:pt idx="187">
                  <c:v>-6188065.2332889279</c:v>
                </c:pt>
                <c:pt idx="188">
                  <c:v>-5984542.6813442446</c:v>
                </c:pt>
                <c:pt idx="189">
                  <c:v>-5782422.1160284039</c:v>
                </c:pt>
                <c:pt idx="190">
                  <c:v>-5548651.7783732489</c:v>
                </c:pt>
                <c:pt idx="191">
                  <c:v>-5299698.7548735607</c:v>
                </c:pt>
                <c:pt idx="192">
                  <c:v>-5043770.9610743392</c:v>
                </c:pt>
                <c:pt idx="193">
                  <c:v>-4764313.8747381903</c:v>
                </c:pt>
                <c:pt idx="194">
                  <c:v>-4469530.8888788782</c:v>
                </c:pt>
                <c:pt idx="195">
                  <c:v>-4175874.0148582729</c:v>
                </c:pt>
                <c:pt idx="196">
                  <c:v>-3858526.5444673295</c:v>
                </c:pt>
                <c:pt idx="197">
                  <c:v>-3533937.4740664642</c:v>
                </c:pt>
                <c:pt idx="198">
                  <c:v>-3210298.1365364105</c:v>
                </c:pt>
                <c:pt idx="199">
                  <c:v>-2879292.0754490281</c:v>
                </c:pt>
                <c:pt idx="200">
                  <c:v>-2524349.6934575718</c:v>
                </c:pt>
                <c:pt idx="201">
                  <c:v>-2203178.1539026871</c:v>
                </c:pt>
                <c:pt idx="202">
                  <c:v>-1841429.8430060651</c:v>
                </c:pt>
                <c:pt idx="203">
                  <c:v>-1505066.5725323972</c:v>
                </c:pt>
                <c:pt idx="204">
                  <c:v>-1161004.9257501198</c:v>
                </c:pt>
                <c:pt idx="205">
                  <c:v>-817431.71301972819</c:v>
                </c:pt>
                <c:pt idx="206">
                  <c:v>-490785.37810153211</c:v>
                </c:pt>
                <c:pt idx="207">
                  <c:v>-147985.51928427001</c:v>
                </c:pt>
                <c:pt idx="208">
                  <c:v>161513.84099430963</c:v>
                </c:pt>
                <c:pt idx="209">
                  <c:v>487299.38627403864</c:v>
                </c:pt>
                <c:pt idx="210">
                  <c:v>788167.22000604786</c:v>
                </c:pt>
                <c:pt idx="211">
                  <c:v>1097194.7288750177</c:v>
                </c:pt>
                <c:pt idx="212">
                  <c:v>1364923.3679088228</c:v>
                </c:pt>
                <c:pt idx="213">
                  <c:v>1649186.9315048817</c:v>
                </c:pt>
                <c:pt idx="214">
                  <c:v>1917027.1264727558</c:v>
                </c:pt>
                <c:pt idx="215">
                  <c:v>2160248.0973580685</c:v>
                </c:pt>
                <c:pt idx="216">
                  <c:v>2395410.3964553047</c:v>
                </c:pt>
                <c:pt idx="217">
                  <c:v>2614310.6307538408</c:v>
                </c:pt>
                <c:pt idx="218">
                  <c:v>2816997.0406538625</c:v>
                </c:pt>
                <c:pt idx="219">
                  <c:v>3020021.1333559738</c:v>
                </c:pt>
                <c:pt idx="220">
                  <c:v>3190412.5555681186</c:v>
                </c:pt>
                <c:pt idx="221">
                  <c:v>3352972.9403680009</c:v>
                </c:pt>
                <c:pt idx="222">
                  <c:v>3491232.1862373995</c:v>
                </c:pt>
                <c:pt idx="223">
                  <c:v>3629984.3886942375</c:v>
                </c:pt>
                <c:pt idx="224">
                  <c:v>3736247.1343475925</c:v>
                </c:pt>
                <c:pt idx="225">
                  <c:v>3851316.2780025117</c:v>
                </c:pt>
                <c:pt idx="226">
                  <c:v>3917443.9534795131</c:v>
                </c:pt>
                <c:pt idx="227">
                  <c:v>4000680.9157807361</c:v>
                </c:pt>
                <c:pt idx="228">
                  <c:v>4051524.9020776707</c:v>
                </c:pt>
                <c:pt idx="229">
                  <c:v>4103008.0736778574</c:v>
                </c:pt>
                <c:pt idx="230">
                  <c:v>4113878.2936361688</c:v>
                </c:pt>
                <c:pt idx="231">
                  <c:v>4141921.1159455171</c:v>
                </c:pt>
                <c:pt idx="232">
                  <c:v>4145876.8660982456</c:v>
                </c:pt>
                <c:pt idx="233">
                  <c:v>4142260.8709928533</c:v>
                </c:pt>
                <c:pt idx="234">
                  <c:v>4106318.2304334273</c:v>
                </c:pt>
                <c:pt idx="235">
                  <c:v>4095823.9458221989</c:v>
                </c:pt>
                <c:pt idx="236">
                  <c:v>4044749.8748455979</c:v>
                </c:pt>
                <c:pt idx="237">
                  <c:v>4002616.370482204</c:v>
                </c:pt>
                <c:pt idx="238">
                  <c:v>3944657.9799483689</c:v>
                </c:pt>
                <c:pt idx="239">
                  <c:v>3879123.3216232155</c:v>
                </c:pt>
                <c:pt idx="240">
                  <c:v>3806004.8579330225</c:v>
                </c:pt>
                <c:pt idx="241">
                  <c:v>3725293.5438141446</c:v>
                </c:pt>
                <c:pt idx="242">
                  <c:v>3645231.9675827208</c:v>
                </c:pt>
                <c:pt idx="243">
                  <c:v>3557554.9282301166</c:v>
                </c:pt>
                <c:pt idx="244">
                  <c:v>3462250.3656592285</c:v>
                </c:pt>
                <c:pt idx="245">
                  <c:v>3359304.7122516148</c:v>
                </c:pt>
                <c:pt idx="246">
                  <c:v>3267685.1169811059</c:v>
                </c:pt>
                <c:pt idx="247">
                  <c:v>3159314.3181128795</c:v>
                </c:pt>
                <c:pt idx="248">
                  <c:v>3055635.8591432655</c:v>
                </c:pt>
                <c:pt idx="249">
                  <c:v>2946728.1823319327</c:v>
                </c:pt>
                <c:pt idx="250">
                  <c:v>2839176.765515714</c:v>
                </c:pt>
                <c:pt idx="251">
                  <c:v>2730487.5762724527</c:v>
                </c:pt>
                <c:pt idx="252">
                  <c:v>2622293.30338446</c:v>
                </c:pt>
                <c:pt idx="253">
                  <c:v>2513750.3918597517</c:v>
                </c:pt>
                <c:pt idx="254">
                  <c:v>2404840.6007968117</c:v>
                </c:pt>
                <c:pt idx="255">
                  <c:v>2298021.4808168239</c:v>
                </c:pt>
                <c:pt idx="256">
                  <c:v>2193274.489515672</c:v>
                </c:pt>
                <c:pt idx="257">
                  <c:v>2088930.7578096795</c:v>
                </c:pt>
                <c:pt idx="258">
                  <c:v>1986622.9744821875</c:v>
                </c:pt>
                <c:pt idx="259">
                  <c:v>1887983.8283172236</c:v>
                </c:pt>
                <c:pt idx="260">
                  <c:v>1789694.4250534626</c:v>
                </c:pt>
                <c:pt idx="261">
                  <c:v>1695038.9861640066</c:v>
                </c:pt>
                <c:pt idx="262">
                  <c:v>1602349.8485758223</c:v>
                </c:pt>
                <c:pt idx="263">
                  <c:v>1514086.52267532</c:v>
                </c:pt>
                <c:pt idx="264">
                  <c:v>1427756.9358058162</c:v>
                </c:pt>
                <c:pt idx="265">
                  <c:v>1343345.7113394323</c:v>
                </c:pt>
                <c:pt idx="266">
                  <c:v>1476244.7519314059</c:v>
                </c:pt>
                <c:pt idx="267">
                  <c:v>382964.93860485835</c:v>
                </c:pt>
                <c:pt idx="268">
                  <c:v>1682533.4348410531</c:v>
                </c:pt>
                <c:pt idx="269">
                  <c:v>1679819.9123304798</c:v>
                </c:pt>
                <c:pt idx="270">
                  <c:v>26779.710097768268</c:v>
                </c:pt>
                <c:pt idx="271">
                  <c:v>1675297.3748130458</c:v>
                </c:pt>
                <c:pt idx="272">
                  <c:v>22558.675081449015</c:v>
                </c:pt>
                <c:pt idx="273">
                  <c:v>1671377.8422978783</c:v>
                </c:pt>
                <c:pt idx="274">
                  <c:v>-146122.17315482357</c:v>
                </c:pt>
                <c:pt idx="275">
                  <c:v>1090341.4510069317</c:v>
                </c:pt>
                <c:pt idx="276">
                  <c:v>593615.33358391922</c:v>
                </c:pt>
                <c:pt idx="277">
                  <c:v>592273.64745377656</c:v>
                </c:pt>
                <c:pt idx="278">
                  <c:v>591037.48719898006</c:v>
                </c:pt>
                <c:pt idx="279">
                  <c:v>507375.44370846264</c:v>
                </c:pt>
                <c:pt idx="280">
                  <c:v>423818.92609334021</c:v>
                </c:pt>
                <c:pt idx="281">
                  <c:v>422884.2683397198</c:v>
                </c:pt>
                <c:pt idx="282">
                  <c:v>422024.98621140269</c:v>
                </c:pt>
                <c:pt idx="283">
                  <c:v>338709.67059720523</c:v>
                </c:pt>
                <c:pt idx="284">
                  <c:v>420532.5488306536</c:v>
                </c:pt>
                <c:pt idx="285">
                  <c:v>172290.0911196252</c:v>
                </c:pt>
                <c:pt idx="286">
                  <c:v>336780.05458976241</c:v>
                </c:pt>
                <c:pt idx="287">
                  <c:v>336237.35008765507</c:v>
                </c:pt>
                <c:pt idx="288">
                  <c:v>170692.12786346875</c:v>
                </c:pt>
                <c:pt idx="289">
                  <c:v>170270.02436183314</c:v>
                </c:pt>
                <c:pt idx="290">
                  <c:v>252409.48022148517</c:v>
                </c:pt>
                <c:pt idx="291">
                  <c:v>169516.26810892948</c:v>
                </c:pt>
                <c:pt idx="292">
                  <c:v>86668.281371517747</c:v>
                </c:pt>
                <c:pt idx="293">
                  <c:v>251444.67221777752</c:v>
                </c:pt>
                <c:pt idx="294">
                  <c:v>86110.501744372203</c:v>
                </c:pt>
                <c:pt idx="295">
                  <c:v>135403.22033520232</c:v>
                </c:pt>
                <c:pt idx="296">
                  <c:v>102179.60493992399</c:v>
                </c:pt>
                <c:pt idx="297">
                  <c:v>101992.67338920083</c:v>
                </c:pt>
                <c:pt idx="298">
                  <c:v>93570.691077431606</c:v>
                </c:pt>
                <c:pt idx="299">
                  <c:v>76913.6580046171</c:v>
                </c:pt>
                <c:pt idx="300">
                  <c:v>76779.489391596871</c:v>
                </c:pt>
                <c:pt idx="301">
                  <c:v>60152.606568898736</c:v>
                </c:pt>
                <c:pt idx="302">
                  <c:v>68298.714092102979</c:v>
                </c:pt>
                <c:pt idx="303">
                  <c:v>51695.951469494124</c:v>
                </c:pt>
                <c:pt idx="304">
                  <c:v>43358.389858053873</c:v>
                </c:pt>
                <c:pt idx="305">
                  <c:v>-2341874.7018915825</c:v>
                </c:pt>
                <c:pt idx="306">
                  <c:v>2717232.82607341</c:v>
                </c:pt>
                <c:pt idx="307">
                  <c:v>1453.5005872860481</c:v>
                </c:pt>
                <c:pt idx="308">
                  <c:v>1453.5005793781274</c:v>
                </c:pt>
                <c:pt idx="309">
                  <c:v>1453.5007448931995</c:v>
                </c:pt>
                <c:pt idx="310">
                  <c:v>1453.5010755766157</c:v>
                </c:pt>
                <c:pt idx="311">
                  <c:v>1453.5011588014804</c:v>
                </c:pt>
                <c:pt idx="312">
                  <c:v>1453.5016548793676</c:v>
                </c:pt>
                <c:pt idx="313">
                  <c:v>1453.5018210426699</c:v>
                </c:pt>
                <c:pt idx="314">
                  <c:v>1453.5024826959293</c:v>
                </c:pt>
                <c:pt idx="315">
                  <c:v>1453.5029796180233</c:v>
                </c:pt>
                <c:pt idx="316">
                  <c:v>1453.5033119295529</c:v>
                </c:pt>
                <c:pt idx="317">
                  <c:v>1453.5057080690149</c:v>
                </c:pt>
                <c:pt idx="318">
                  <c:v>1453.5049686179354</c:v>
                </c:pt>
                <c:pt idx="319">
                  <c:v>1453.5074489319952</c:v>
                </c:pt>
                <c:pt idx="320">
                  <c:v>1453.5082795223798</c:v>
                </c:pt>
                <c:pt idx="321">
                  <c:v>1453.5115874117994</c:v>
                </c:pt>
                <c:pt idx="322">
                  <c:v>1453.5132461805492</c:v>
                </c:pt>
                <c:pt idx="323">
                  <c:v>1453.5173830020897</c:v>
                </c:pt>
                <c:pt idx="324">
                  <c:v>1453.5198716074681</c:v>
                </c:pt>
                <c:pt idx="325">
                  <c:v>1453.5256646349869</c:v>
                </c:pt>
                <c:pt idx="326">
                  <c:v>1453.5339372228095</c:v>
                </c:pt>
                <c:pt idx="327">
                  <c:v>1453.5323107148272</c:v>
                </c:pt>
                <c:pt idx="328">
                  <c:v>1453.5496726117422</c:v>
                </c:pt>
                <c:pt idx="329">
                  <c:v>1453.5662150738644</c:v>
                </c:pt>
                <c:pt idx="330">
                  <c:v>1453.5580071583288</c:v>
                </c:pt>
                <c:pt idx="331">
                  <c:v>1453.5993301483593</c:v>
                </c:pt>
                <c:pt idx="332">
                  <c:v>1453.599397986422</c:v>
                </c:pt>
                <c:pt idx="333">
                  <c:v>1453.6324964782796</c:v>
                </c:pt>
                <c:pt idx="334">
                  <c:v>1453.6573599193757</c:v>
                </c:pt>
                <c:pt idx="335">
                  <c:v>1453.6987537624943</c:v>
                </c:pt>
                <c:pt idx="336">
                  <c:v>1453.7319231074393</c:v>
                </c:pt>
                <c:pt idx="337">
                  <c:v>1453.798141196329</c:v>
                </c:pt>
                <c:pt idx="338">
                  <c:v>1453.8148826501022</c:v>
                </c:pt>
                <c:pt idx="339">
                  <c:v>1453.9967411925479</c:v>
                </c:pt>
                <c:pt idx="340">
                  <c:v>1453.9145565113129</c:v>
                </c:pt>
                <c:pt idx="341">
                  <c:v>1454.2451193263846</c:v>
                </c:pt>
                <c:pt idx="342">
                  <c:v>1454.1631004715255</c:v>
                </c:pt>
                <c:pt idx="343">
                  <c:v>1454.4938743383475</c:v>
                </c:pt>
                <c:pt idx="344">
                  <c:v>1454.4946431697256</c:v>
                </c:pt>
                <c:pt idx="345">
                  <c:v>1454.9082499481599</c:v>
                </c:pt>
                <c:pt idx="346">
                  <c:v>1455.0744434007615</c:v>
                </c:pt>
                <c:pt idx="347">
                  <c:v>1455.4884873578228</c:v>
                </c:pt>
                <c:pt idx="348">
                  <c:v>1455.8202863331489</c:v>
                </c:pt>
                <c:pt idx="349">
                  <c:v>1456.4000413388101</c:v>
                </c:pt>
                <c:pt idx="350">
                  <c:v>1456.9802184479729</c:v>
                </c:pt>
                <c:pt idx="351">
                  <c:v>1456.818140504512</c:v>
                </c:pt>
                <c:pt idx="352">
                  <c:v>1458.4723867167493</c:v>
                </c:pt>
                <c:pt idx="353">
                  <c:v>1460.1272359339889</c:v>
                </c:pt>
                <c:pt idx="354">
                  <c:v>1459.3070473853973</c:v>
                </c:pt>
                <c:pt idx="355">
                  <c:v>1462.6146353023682</c:v>
                </c:pt>
                <c:pt idx="356">
                  <c:v>1462.6220221136468</c:v>
                </c:pt>
                <c:pt idx="357">
                  <c:v>1465.9323235531285</c:v>
                </c:pt>
                <c:pt idx="358">
                  <c:v>1466.768340983032</c:v>
                </c:pt>
                <c:pt idx="359">
                  <c:v>867.60327544348331</c:v>
                </c:pt>
                <c:pt idx="360">
                  <c:v>1453.5955286042381</c:v>
                </c:pt>
              </c:numCache>
            </c:numRef>
          </c:yVal>
          <c:smooth val="1"/>
          <c:extLst>
            <c:ext xmlns:c16="http://schemas.microsoft.com/office/drawing/2014/chart" uri="{C3380CC4-5D6E-409C-BE32-E72D297353CC}">
              <c16:uniqueId val="{00000004-35E4-7C4A-A66F-52FECAEECC0E}"/>
            </c:ext>
          </c:extLst>
        </c:ser>
        <c:ser>
          <c:idx val="5"/>
          <c:order val="5"/>
          <c:tx>
            <c:v>Inertia Force @ 12000 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(Inlet)'!$A$3:$A$363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(Inlet)'!$AE$3:$AE$363</c:f>
              <c:numCache>
                <c:formatCode>0.00E+00</c:formatCode>
                <c:ptCount val="361"/>
                <c:pt idx="0">
                  <c:v>1486.8867125665486</c:v>
                </c:pt>
                <c:pt idx="1">
                  <c:v>1496.4163405787408</c:v>
                </c:pt>
                <c:pt idx="2">
                  <c:v>1489.3118575491362</c:v>
                </c:pt>
                <c:pt idx="3">
                  <c:v>1524.9970840477845</c:v>
                </c:pt>
                <c:pt idx="4">
                  <c:v>1501.2642185239067</c:v>
                </c:pt>
                <c:pt idx="5">
                  <c:v>1548.8475355471171</c:v>
                </c:pt>
                <c:pt idx="6">
                  <c:v>1537.0142680603049</c:v>
                </c:pt>
                <c:pt idx="7">
                  <c:v>1548.9621064975577</c:v>
                </c:pt>
                <c:pt idx="8">
                  <c:v>1596.5740662583773</c:v>
                </c:pt>
                <c:pt idx="9">
                  <c:v>1596.6599944712091</c:v>
                </c:pt>
                <c:pt idx="10">
                  <c:v>1620.5330586581283</c:v>
                </c:pt>
                <c:pt idx="11">
                  <c:v>1656.3087359071251</c:v>
                </c:pt>
                <c:pt idx="12">
                  <c:v>1703.9900412432112</c:v>
                </c:pt>
                <c:pt idx="13">
                  <c:v>1751.6969742918996</c:v>
                </c:pt>
                <c:pt idx="14">
                  <c:v>1716.2439047191417</c:v>
                </c:pt>
                <c:pt idx="15">
                  <c:v>1811.5582749911423</c:v>
                </c:pt>
                <c:pt idx="16">
                  <c:v>2049.520085482347</c:v>
                </c:pt>
                <c:pt idx="17">
                  <c:v>1812.1462048684095</c:v>
                </c:pt>
                <c:pt idx="18">
                  <c:v>2169.0738454801767</c:v>
                </c:pt>
                <c:pt idx="19">
                  <c:v>2050.6657949867636</c:v>
                </c:pt>
                <c:pt idx="20">
                  <c:v>2288.8838826039942</c:v>
                </c:pt>
                <c:pt idx="21">
                  <c:v>2408.3321167263971</c:v>
                </c:pt>
                <c:pt idx="22">
                  <c:v>2527.8858767242118</c:v>
                </c:pt>
                <c:pt idx="23">
                  <c:v>2647.5602377225136</c:v>
                </c:pt>
                <c:pt idx="24">
                  <c:v>3005.0607330864768</c:v>
                </c:pt>
                <c:pt idx="25">
                  <c:v>3125.0215214608888</c:v>
                </c:pt>
                <c:pt idx="26">
                  <c:v>3245.1782864610145</c:v>
                </c:pt>
                <c:pt idx="27">
                  <c:v>3840.9270196923508</c:v>
                </c:pt>
                <c:pt idx="28">
                  <c:v>4318.0566506793512</c:v>
                </c:pt>
                <c:pt idx="29">
                  <c:v>3844.7259512070505</c:v>
                </c:pt>
                <c:pt idx="30">
                  <c:v>5035.5902624172095</c:v>
                </c:pt>
                <c:pt idx="31">
                  <c:v>5038.3037849275806</c:v>
                </c:pt>
                <c:pt idx="32">
                  <c:v>6229.9218523907184</c:v>
                </c:pt>
                <c:pt idx="33">
                  <c:v>6233.5398824048243</c:v>
                </c:pt>
                <c:pt idx="34">
                  <c:v>7426.2132086216225</c:v>
                </c:pt>
                <c:pt idx="35">
                  <c:v>7431.0372486406241</c:v>
                </c:pt>
                <c:pt idx="36">
                  <c:v>9813.5196273136789</c:v>
                </c:pt>
                <c:pt idx="37">
                  <c:v>9819.8511798381223</c:v>
                </c:pt>
                <c:pt idx="38">
                  <c:v>11015.690282317451</c:v>
                </c:pt>
                <c:pt idx="39">
                  <c:v>12212.584643550923</c:v>
                </c:pt>
                <c:pt idx="40">
                  <c:v>13410.68501478912</c:v>
                </c:pt>
                <c:pt idx="41">
                  <c:v>16987.046729684043</c:v>
                </c:pt>
                <c:pt idx="42">
                  <c:v>16999.559083482622</c:v>
                </c:pt>
                <c:pt idx="43">
                  <c:v>19390.935785939975</c:v>
                </c:pt>
                <c:pt idx="44">
                  <c:v>24161.176837056388</c:v>
                </c:pt>
                <c:pt idx="45">
                  <c:v>21802.965409728859</c:v>
                </c:pt>
                <c:pt idx="46">
                  <c:v>25389.879712161684</c:v>
                </c:pt>
                <c:pt idx="47">
                  <c:v>37298.522824264175</c:v>
                </c:pt>
                <c:pt idx="48">
                  <c:v>25441.135137362035</c:v>
                </c:pt>
                <c:pt idx="49">
                  <c:v>49241.838724000518</c:v>
                </c:pt>
                <c:pt idx="50">
                  <c:v>37391.988599624703</c:v>
                </c:pt>
                <c:pt idx="51">
                  <c:v>49317.214349291222</c:v>
                </c:pt>
                <c:pt idx="52">
                  <c:v>49362.439724466349</c:v>
                </c:pt>
                <c:pt idx="53">
                  <c:v>73182.740973681328</c:v>
                </c:pt>
                <c:pt idx="54">
                  <c:v>49470.980624884258</c:v>
                </c:pt>
                <c:pt idx="55">
                  <c:v>85190.879911165408</c:v>
                </c:pt>
                <c:pt idx="56">
                  <c:v>85263.240511448617</c:v>
                </c:pt>
                <c:pt idx="57">
                  <c:v>85346.15369926428</c:v>
                </c:pt>
                <c:pt idx="58">
                  <c:v>97324.1423866353</c:v>
                </c:pt>
                <c:pt idx="59">
                  <c:v>121197.20657355503</c:v>
                </c:pt>
                <c:pt idx="60">
                  <c:v>121313.28503650204</c:v>
                </c:pt>
                <c:pt idx="61">
                  <c:v>145213.48444852434</c:v>
                </c:pt>
                <c:pt idx="62">
                  <c:v>181013.28189761282</c:v>
                </c:pt>
                <c:pt idx="63">
                  <c:v>74216.89455268289</c:v>
                </c:pt>
                <c:pt idx="64">
                  <c:v>240787.14687151206</c:v>
                </c:pt>
                <c:pt idx="65">
                  <c:v>240983.12349725977</c:v>
                </c:pt>
                <c:pt idx="66">
                  <c:v>241209.25037315479</c:v>
                </c:pt>
                <c:pt idx="67">
                  <c:v>122620.29837904646</c:v>
                </c:pt>
                <c:pt idx="68">
                  <c:v>360597.18399532756</c:v>
                </c:pt>
                <c:pt idx="69">
                  <c:v>360898.68649647821</c:v>
                </c:pt>
                <c:pt idx="70">
                  <c:v>242400.18525274339</c:v>
                </c:pt>
                <c:pt idx="71">
                  <c:v>361637.36762434745</c:v>
                </c:pt>
                <c:pt idx="72">
                  <c:v>362059.47112596373</c:v>
                </c:pt>
                <c:pt idx="73">
                  <c:v>481372.02912285429</c:v>
                </c:pt>
                <c:pt idx="74">
                  <c:v>481884.58337485953</c:v>
                </c:pt>
                <c:pt idx="75">
                  <c:v>482457.43812702678</c:v>
                </c:pt>
                <c:pt idx="76">
                  <c:v>516010.7218457667</c:v>
                </c:pt>
                <c:pt idx="77">
                  <c:v>625447.56224330468</c:v>
                </c:pt>
                <c:pt idx="78">
                  <c:v>648786.0878386877</c:v>
                </c:pt>
                <c:pt idx="79">
                  <c:v>702864.95259633579</c:v>
                </c:pt>
                <c:pt idx="80">
                  <c:v>760352.61809240724</c:v>
                </c:pt>
                <c:pt idx="81">
                  <c:v>821731.2188994129</c:v>
                </c:pt>
                <c:pt idx="82">
                  <c:v>886770.2403186335</c:v>
                </c:pt>
                <c:pt idx="83">
                  <c:v>956428.10234659561</c:v>
                </c:pt>
                <c:pt idx="84">
                  <c:v>1027979.4751307358</c:v>
                </c:pt>
                <c:pt idx="85">
                  <c:v>1106781.0772536043</c:v>
                </c:pt>
                <c:pt idx="86">
                  <c:v>1187969.1637201055</c:v>
                </c:pt>
                <c:pt idx="87">
                  <c:v>1272860.8459569446</c:v>
                </c:pt>
                <c:pt idx="88">
                  <c:v>1363843.128880397</c:v>
                </c:pt>
                <c:pt idx="89">
                  <c:v>1458549.6604954991</c:v>
                </c:pt>
                <c:pt idx="90">
                  <c:v>1556991.7471461506</c:v>
                </c:pt>
                <c:pt idx="91">
                  <c:v>1661558.0520124545</c:v>
                </c:pt>
                <c:pt idx="92">
                  <c:v>1768695.4290717475</c:v>
                </c:pt>
                <c:pt idx="93">
                  <c:v>1880793.7475138549</c:v>
                </c:pt>
                <c:pt idx="94">
                  <c:v>1999054.7257409373</c:v>
                </c:pt>
                <c:pt idx="95">
                  <c:v>2118738.4237020491</c:v>
                </c:pt>
                <c:pt idx="96">
                  <c:v>2244613.2734342129</c:v>
                </c:pt>
                <c:pt idx="97">
                  <c:v>2374317.14397704</c:v>
                </c:pt>
                <c:pt idx="98">
                  <c:v>2505488.6581274178</c:v>
                </c:pt>
                <c:pt idx="99">
                  <c:v>2644086.0569733656</c:v>
                </c:pt>
                <c:pt idx="100">
                  <c:v>2781806.3048606459</c:v>
                </c:pt>
                <c:pt idx="101">
                  <c:v>2925797.1504279291</c:v>
                </c:pt>
                <c:pt idx="102">
                  <c:v>3072510.1209408608</c:v>
                </c:pt>
                <c:pt idx="103">
                  <c:v>3218397.4974235296</c:v>
                </c:pt>
                <c:pt idx="104">
                  <c:v>3368231.0284379632</c:v>
                </c:pt>
                <c:pt idx="105">
                  <c:v>3520840.0503420932</c:v>
                </c:pt>
                <c:pt idx="106">
                  <c:v>3670300.5425798753</c:v>
                </c:pt>
                <c:pt idx="107">
                  <c:v>3824950.2135946658</c:v>
                </c:pt>
                <c:pt idx="108">
                  <c:v>3975299.5352058788</c:v>
                </c:pt>
                <c:pt idx="109">
                  <c:v>4126121.0097341971</c:v>
                </c:pt>
                <c:pt idx="110">
                  <c:v>4276244.275038288</c:v>
                </c:pt>
                <c:pt idx="111">
                  <c:v>4419745.1598119149</c:v>
                </c:pt>
                <c:pt idx="112">
                  <c:v>4578033.7446963182</c:v>
                </c:pt>
                <c:pt idx="113">
                  <c:v>4696458.259185927</c:v>
                </c:pt>
                <c:pt idx="114">
                  <c:v>4838025.5186219281</c:v>
                </c:pt>
                <c:pt idx="115">
                  <c:v>4980168.6478360007</c:v>
                </c:pt>
                <c:pt idx="116">
                  <c:v>5099135.1836413331</c:v>
                </c:pt>
                <c:pt idx="117">
                  <c:v>5194941.7086723782</c:v>
                </c:pt>
                <c:pt idx="118">
                  <c:v>5327024.405108708</c:v>
                </c:pt>
                <c:pt idx="119">
                  <c:v>5424086.6880554035</c:v>
                </c:pt>
                <c:pt idx="120">
                  <c:v>5486143.6326496834</c:v>
                </c:pt>
                <c:pt idx="121">
                  <c:v>5596397.4518532343</c:v>
                </c:pt>
                <c:pt idx="122">
                  <c:v>5624124.4236895042</c:v>
                </c:pt>
                <c:pt idx="123">
                  <c:v>5711950.8831982929</c:v>
                </c:pt>
                <c:pt idx="124">
                  <c:v>5717264.0629563108</c:v>
                </c:pt>
                <c:pt idx="125">
                  <c:v>5758918.2371454891</c:v>
                </c:pt>
                <c:pt idx="126">
                  <c:v>5753720.2378828479</c:v>
                </c:pt>
                <c:pt idx="127">
                  <c:v>5749211.171834236</c:v>
                </c:pt>
                <c:pt idx="128">
                  <c:v>5721618.9781471565</c:v>
                </c:pt>
                <c:pt idx="129">
                  <c:v>5659056.1188958557</c:v>
                </c:pt>
                <c:pt idx="130">
                  <c:v>5609054.6556688892</c:v>
                </c:pt>
                <c:pt idx="131">
                  <c:v>5512181.4213173501</c:v>
                </c:pt>
                <c:pt idx="132">
                  <c:v>5404080.9395147832</c:v>
                </c:pt>
                <c:pt idx="133">
                  <c:v>5272853.6122076856</c:v>
                </c:pt>
                <c:pt idx="134">
                  <c:v>5142251.9025950273</c:v>
                </c:pt>
                <c:pt idx="135">
                  <c:v>4940949.0755351651</c:v>
                </c:pt>
                <c:pt idx="136">
                  <c:v>4764001.7166692503</c:v>
                </c:pt>
                <c:pt idx="137">
                  <c:v>4540074.045773821</c:v>
                </c:pt>
                <c:pt idx="138">
                  <c:v>4316678.52679973</c:v>
                </c:pt>
                <c:pt idx="139">
                  <c:v>4034360.8874162082</c:v>
                </c:pt>
                <c:pt idx="140">
                  <c:v>3764396.6073323456</c:v>
                </c:pt>
                <c:pt idx="141">
                  <c:v>3447323.8766661519</c:v>
                </c:pt>
                <c:pt idx="142">
                  <c:v>3142527.6221606908</c:v>
                </c:pt>
                <c:pt idx="143">
                  <c:v>2778656.9884923217</c:v>
                </c:pt>
                <c:pt idx="144">
                  <c:v>2415092.3798490642</c:v>
                </c:pt>
                <c:pt idx="145">
                  <c:v>2028015.0025190115</c:v>
                </c:pt>
                <c:pt idx="146">
                  <c:v>1629259.6314873816</c:v>
                </c:pt>
                <c:pt idx="147">
                  <c:v>1195004.4579912478</c:v>
                </c:pt>
                <c:pt idx="148">
                  <c:v>784617.82614911464</c:v>
                </c:pt>
                <c:pt idx="149">
                  <c:v>302964.75967462012</c:v>
                </c:pt>
                <c:pt idx="150">
                  <c:v>-131165.29028692306</c:v>
                </c:pt>
                <c:pt idx="151">
                  <c:v>-636682.37587224634</c:v>
                </c:pt>
                <c:pt idx="152">
                  <c:v>-1094800.0609644423</c:v>
                </c:pt>
                <c:pt idx="153">
                  <c:v>-1612546.889829603</c:v>
                </c:pt>
                <c:pt idx="154">
                  <c:v>-2094908.4871908787</c:v>
                </c:pt>
                <c:pt idx="155">
                  <c:v>-2613261.3360788552</c:v>
                </c:pt>
                <c:pt idx="156">
                  <c:v>-3096363.1220737044</c:v>
                </c:pt>
                <c:pt idx="157">
                  <c:v>-3627474.8511378458</c:v>
                </c:pt>
                <c:pt idx="158">
                  <c:v>-4123469.6859071762</c:v>
                </c:pt>
                <c:pt idx="159">
                  <c:v>-4620072.0482242685</c:v>
                </c:pt>
                <c:pt idx="160">
                  <c:v>-5105463.7457131948</c:v>
                </c:pt>
                <c:pt idx="161">
                  <c:v>-5603480.1547607454</c:v>
                </c:pt>
                <c:pt idx="162">
                  <c:v>-6078532.5296611795</c:v>
                </c:pt>
                <c:pt idx="163">
                  <c:v>-6530687.2009579679</c:v>
                </c:pt>
                <c:pt idx="164">
                  <c:v>-6971892.0071093217</c:v>
                </c:pt>
                <c:pt idx="165">
                  <c:v>-7414091.7715077326</c:v>
                </c:pt>
                <c:pt idx="166">
                  <c:v>-7821691.7184064817</c:v>
                </c:pt>
                <c:pt idx="167">
                  <c:v>-8206635.1637206106</c:v>
                </c:pt>
                <c:pt idx="168">
                  <c:v>-8557091.8549707532</c:v>
                </c:pt>
                <c:pt idx="169">
                  <c:v>-8920651.1392483879</c:v>
                </c:pt>
                <c:pt idx="170">
                  <c:v>-9226052.6119361185</c:v>
                </c:pt>
                <c:pt idx="171">
                  <c:v>-9508998.0822160766</c:v>
                </c:pt>
                <c:pt idx="172">
                  <c:v>-9757643.7299805041</c:v>
                </c:pt>
                <c:pt idx="173">
                  <c:v>-9995796.2888740618</c:v>
                </c:pt>
                <c:pt idx="174">
                  <c:v>-10223488.924176401</c:v>
                </c:pt>
                <c:pt idx="175">
                  <c:v>-10262485.449964352</c:v>
                </c:pt>
                <c:pt idx="176">
                  <c:v>-10493120.74968031</c:v>
                </c:pt>
                <c:pt idx="177">
                  <c:v>-10606403.257653173</c:v>
                </c:pt>
                <c:pt idx="178">
                  <c:v>-10483517.89501824</c:v>
                </c:pt>
                <c:pt idx="179">
                  <c:v>-10718705.88249499</c:v>
                </c:pt>
                <c:pt idx="180">
                  <c:v>-10717725.99937073</c:v>
                </c:pt>
                <c:pt idx="181">
                  <c:v>-10361763.166760411</c:v>
                </c:pt>
                <c:pt idx="182">
                  <c:v>-10601579.217634551</c:v>
                </c:pt>
                <c:pt idx="183">
                  <c:v>-10403175.433269348</c:v>
                </c:pt>
                <c:pt idx="184">
                  <c:v>-10170655.742923375</c:v>
                </c:pt>
                <c:pt idx="185">
                  <c:v>-10022839.748003371</c:v>
                </c:pt>
                <c:pt idx="186">
                  <c:v>-9793313.9775007423</c:v>
                </c:pt>
                <c:pt idx="187">
                  <c:v>-9565250.49411745</c:v>
                </c:pt>
                <c:pt idx="188">
                  <c:v>-9267312.0101503208</c:v>
                </c:pt>
                <c:pt idx="189">
                  <c:v>-8970775.5128113423</c:v>
                </c:pt>
                <c:pt idx="190">
                  <c:v>-8628063.7151294388</c:v>
                </c:pt>
                <c:pt idx="191">
                  <c:v>-8262906.4676001603</c:v>
                </c:pt>
                <c:pt idx="192">
                  <c:v>-7887143.0677733794</c:v>
                </c:pt>
                <c:pt idx="193">
                  <c:v>-7476956.2294033356</c:v>
                </c:pt>
                <c:pt idx="194">
                  <c:v>-7044180.727511432</c:v>
                </c:pt>
                <c:pt idx="195">
                  <c:v>-6612531.3374568531</c:v>
                </c:pt>
                <c:pt idx="196">
                  <c:v>-6146297.2050276715</c:v>
                </c:pt>
                <c:pt idx="197">
                  <c:v>-5669190.0905919829</c:v>
                </c:pt>
                <c:pt idx="198">
                  <c:v>-5193032.7090236507</c:v>
                </c:pt>
                <c:pt idx="199">
                  <c:v>-4705877.2218972621</c:v>
                </c:pt>
                <c:pt idx="200">
                  <c:v>-4183891.2678646063</c:v>
                </c:pt>
                <c:pt idx="201">
                  <c:v>-3710201.6842728257</c:v>
                </c:pt>
                <c:pt idx="202">
                  <c:v>-3177778.4193342756</c:v>
                </c:pt>
                <c:pt idx="203">
                  <c:v>-2681634.3408212145</c:v>
                </c:pt>
                <c:pt idx="204">
                  <c:v>-2174160.5039988142</c:v>
                </c:pt>
                <c:pt idx="205">
                  <c:v>-1667175.1012282993</c:v>
                </c:pt>
                <c:pt idx="206">
                  <c:v>-1184379.3402721316</c:v>
                </c:pt>
                <c:pt idx="207">
                  <c:v>-678167.29141370999</c:v>
                </c:pt>
                <c:pt idx="208">
                  <c:v>-219781.26910000213</c:v>
                </c:pt>
                <c:pt idx="209">
                  <c:v>262153.70221873489</c:v>
                </c:pt>
                <c:pt idx="210">
                  <c:v>708276.81598652422</c:v>
                </c:pt>
                <c:pt idx="211">
                  <c:v>1166190.9868926955</c:v>
                </c:pt>
                <c:pt idx="212">
                  <c:v>1564649.3779572863</c:v>
                </c:pt>
                <c:pt idx="213">
                  <c:v>1986905.4575869737</c:v>
                </c:pt>
                <c:pt idx="214">
                  <c:v>2385475.4045894342</c:v>
                </c:pt>
                <c:pt idx="215">
                  <c:v>2748531.9815012678</c:v>
                </c:pt>
                <c:pt idx="216">
                  <c:v>3099898.5046284413</c:v>
                </c:pt>
                <c:pt idx="217">
                  <c:v>3427740.1989540714</c:v>
                </c:pt>
                <c:pt idx="218">
                  <c:v>3732105.3048783448</c:v>
                </c:pt>
                <c:pt idx="219">
                  <c:v>4036808.0936050527</c:v>
                </c:pt>
                <c:pt idx="220">
                  <c:v>4294352.6838395642</c:v>
                </c:pt>
                <c:pt idx="221">
                  <c:v>4540434.8546596998</c:v>
                </c:pt>
                <c:pt idx="222">
                  <c:v>4751321.7405471615</c:v>
                </c:pt>
                <c:pt idx="223">
                  <c:v>4962701.5830211993</c:v>
                </c:pt>
                <c:pt idx="224">
                  <c:v>5127066.4406888317</c:v>
                </c:pt>
                <c:pt idx="225">
                  <c:v>5303869.0783592761</c:v>
                </c:pt>
                <c:pt idx="226">
                  <c:v>5409941.9558460396</c:v>
                </c:pt>
                <c:pt idx="227">
                  <c:v>5540386.8841586588</c:v>
                </c:pt>
                <c:pt idx="228">
                  <c:v>5623913.3084635492</c:v>
                </c:pt>
                <c:pt idx="229">
                  <c:v>5708078.9180720355</c:v>
                </c:pt>
                <c:pt idx="230">
                  <c:v>5733474.6660336144</c:v>
                </c:pt>
                <c:pt idx="231">
                  <c:v>5783305.7803485552</c:v>
                </c:pt>
                <c:pt idx="232">
                  <c:v>5798155.6765038194</c:v>
                </c:pt>
                <c:pt idx="233">
                  <c:v>5801802.4454002334</c:v>
                </c:pt>
                <c:pt idx="234">
                  <c:v>5758597.0408391748</c:v>
                </c:pt>
                <c:pt idx="235">
                  <c:v>5751734.1382288495</c:v>
                </c:pt>
                <c:pt idx="236">
                  <c:v>5686134.5392487207</c:v>
                </c:pt>
                <c:pt idx="237">
                  <c:v>5633106.8888824461</c:v>
                </c:pt>
                <c:pt idx="238">
                  <c:v>5556991.5883435765</c:v>
                </c:pt>
                <c:pt idx="239">
                  <c:v>5469668.6380145587</c:v>
                </c:pt>
                <c:pt idx="240">
                  <c:v>5371130.5003167484</c:v>
                </c:pt>
                <c:pt idx="241">
                  <c:v>5261368.1301915096</c:v>
                </c:pt>
                <c:pt idx="242">
                  <c:v>5152255.4979526009</c:v>
                </c:pt>
                <c:pt idx="243">
                  <c:v>5031896.0205916092</c:v>
                </c:pt>
                <c:pt idx="244">
                  <c:v>4900277.6380127268</c:v>
                </c:pt>
                <c:pt idx="245">
                  <c:v>4757386.7825949192</c:v>
                </c:pt>
                <c:pt idx="246">
                  <c:v>4630542.7819155287</c:v>
                </c:pt>
                <c:pt idx="247">
                  <c:v>4479321.6754369391</c:v>
                </c:pt>
                <c:pt idx="248">
                  <c:v>4334608.5998572409</c:v>
                </c:pt>
                <c:pt idx="249">
                  <c:v>4182124.3390352856</c:v>
                </c:pt>
                <c:pt idx="250">
                  <c:v>4031359.4764082939</c:v>
                </c:pt>
                <c:pt idx="251">
                  <c:v>3878730.5649543898</c:v>
                </c:pt>
                <c:pt idx="252">
                  <c:v>3726596.569855581</c:v>
                </c:pt>
                <c:pt idx="253">
                  <c:v>3573750.7979199928</c:v>
                </c:pt>
                <c:pt idx="254">
                  <c:v>3420175.0082460218</c:v>
                </c:pt>
                <c:pt idx="255">
                  <c:v>3269416.1660553045</c:v>
                </c:pt>
                <c:pt idx="256">
                  <c:v>3121455.7289435957</c:v>
                </c:pt>
                <c:pt idx="257">
                  <c:v>2973898.5514269811</c:v>
                </c:pt>
                <c:pt idx="258">
                  <c:v>2829103.5986889526</c:v>
                </c:pt>
                <c:pt idx="259">
                  <c:v>2689429.8359139906</c:v>
                </c:pt>
                <c:pt idx="260">
                  <c:v>2550105.8160401662</c:v>
                </c:pt>
                <c:pt idx="261">
                  <c:v>2415868.3133409265</c:v>
                </c:pt>
                <c:pt idx="262">
                  <c:v>2284323.3883432811</c:v>
                </c:pt>
                <c:pt idx="263">
                  <c:v>2159019.9660336408</c:v>
                </c:pt>
                <c:pt idx="264">
                  <c:v>2036376.5591552565</c:v>
                </c:pt>
                <c:pt idx="265">
                  <c:v>1916377.7910801102</c:v>
                </c:pt>
                <c:pt idx="266">
                  <c:v>2109194.6346867699</c:v>
                </c:pt>
                <c:pt idx="267">
                  <c:v>536209.25904245488</c:v>
                </c:pt>
                <c:pt idx="268">
                  <c:v>2408809.8350193924</c:v>
                </c:pt>
                <c:pt idx="269">
                  <c:v>2406096.3125087763</c:v>
                </c:pt>
                <c:pt idx="270">
                  <c:v>26779.710097768268</c:v>
                </c:pt>
                <c:pt idx="271">
                  <c:v>2401573.7749913526</c:v>
                </c:pt>
                <c:pt idx="272">
                  <c:v>22558.675081438218</c:v>
                </c:pt>
                <c:pt idx="273">
                  <c:v>2397654.2424761686</c:v>
                </c:pt>
                <c:pt idx="274">
                  <c:v>-218749.81317264884</c:v>
                </c:pt>
                <c:pt idx="275">
                  <c:v>1562421.1111228394</c:v>
                </c:pt>
                <c:pt idx="276">
                  <c:v>847812.07364631316</c:v>
                </c:pt>
                <c:pt idx="277">
                  <c:v>846470.38751618669</c:v>
                </c:pt>
                <c:pt idx="278">
                  <c:v>845234.22726137936</c:v>
                </c:pt>
                <c:pt idx="279">
                  <c:v>725258.36376195471</c:v>
                </c:pt>
                <c:pt idx="280">
                  <c:v>605388.02613791963</c:v>
                </c:pt>
                <c:pt idx="281">
                  <c:v>604453.36838429386</c:v>
                </c:pt>
                <c:pt idx="282">
                  <c:v>603594.0862559767</c:v>
                </c:pt>
                <c:pt idx="283">
                  <c:v>483964.95063286391</c:v>
                </c:pt>
                <c:pt idx="284">
                  <c:v>602101.64887523314</c:v>
                </c:pt>
                <c:pt idx="285">
                  <c:v>244917.7311374532</c:v>
                </c:pt>
                <c:pt idx="286">
                  <c:v>482035.33462542377</c:v>
                </c:pt>
                <c:pt idx="287">
                  <c:v>481492.63012331107</c:v>
                </c:pt>
                <c:pt idx="288">
                  <c:v>243319.76788130216</c:v>
                </c:pt>
                <c:pt idx="289">
                  <c:v>242897.66437966382</c:v>
                </c:pt>
                <c:pt idx="290">
                  <c:v>361350.94024822855</c:v>
                </c:pt>
                <c:pt idx="291">
                  <c:v>242143.90812676289</c:v>
                </c:pt>
                <c:pt idx="292">
                  <c:v>122982.1013804277</c:v>
                </c:pt>
                <c:pt idx="293">
                  <c:v>360386.13224452833</c:v>
                </c:pt>
                <c:pt idx="294">
                  <c:v>122424.32175328552</c:v>
                </c:pt>
                <c:pt idx="295">
                  <c:v>193505.33234946497</c:v>
                </c:pt>
                <c:pt idx="296">
                  <c:v>145756.18895062266</c:v>
                </c:pt>
                <c:pt idx="297">
                  <c:v>145569.25739989884</c:v>
                </c:pt>
                <c:pt idx="298">
                  <c:v>133515.89308723796</c:v>
                </c:pt>
                <c:pt idx="299">
                  <c:v>109596.09601264112</c:v>
                </c:pt>
                <c:pt idx="300">
                  <c:v>109461.92739961986</c:v>
                </c:pt>
                <c:pt idx="301">
                  <c:v>85572.280575139404</c:v>
                </c:pt>
                <c:pt idx="302">
                  <c:v>97349.77009923532</c:v>
                </c:pt>
                <c:pt idx="303">
                  <c:v>73484.243474842471</c:v>
                </c:pt>
                <c:pt idx="304">
                  <c:v>61515.299862511885</c:v>
                </c:pt>
                <c:pt idx="305">
                  <c:v>-3373187.1869818368</c:v>
                </c:pt>
                <c:pt idx="306">
                  <c:v>3911957.5020353678</c:v>
                </c:pt>
                <c:pt idx="307">
                  <c:v>1453.5008451141703</c:v>
                </c:pt>
                <c:pt idx="308">
                  <c:v>1453.5008335748676</c:v>
                </c:pt>
                <c:pt idx="309">
                  <c:v>1453.5010717175796</c:v>
                </c:pt>
                <c:pt idx="310">
                  <c:v>1453.5015476562758</c:v>
                </c:pt>
                <c:pt idx="311">
                  <c:v>1453.5016671949604</c:v>
                </c:pt>
                <c:pt idx="312">
                  <c:v>1453.5023811557678</c:v>
                </c:pt>
                <c:pt idx="313">
                  <c:v>1453.50261994671</c:v>
                </c:pt>
                <c:pt idx="314">
                  <c:v>1453.5035721105296</c:v>
                </c:pt>
                <c:pt idx="315">
                  <c:v>1453.5042869155438</c:v>
                </c:pt>
                <c:pt idx="316">
                  <c:v>1453.5047644823533</c:v>
                </c:pt>
                <c:pt idx="317">
                  <c:v>1453.5082137225954</c:v>
                </c:pt>
                <c:pt idx="318">
                  <c:v>1453.507147447136</c:v>
                </c:pt>
                <c:pt idx="319">
                  <c:v>1453.5107171757959</c:v>
                </c:pt>
                <c:pt idx="320">
                  <c:v>1453.5119109043806</c:v>
                </c:pt>
                <c:pt idx="321">
                  <c:v>1453.5166713466006</c:v>
                </c:pt>
                <c:pt idx="322">
                  <c:v>1453.5190563917506</c:v>
                </c:pt>
                <c:pt idx="323">
                  <c:v>1453.5250089042916</c:v>
                </c:pt>
                <c:pt idx="324">
                  <c:v>1453.5285869242703</c:v>
                </c:pt>
                <c:pt idx="325">
                  <c:v>1453.5369219191898</c:v>
                </c:pt>
                <c:pt idx="326">
                  <c:v>1453.5488258890132</c:v>
                </c:pt>
                <c:pt idx="327">
                  <c:v>1453.5464731046306</c:v>
                </c:pt>
                <c:pt idx="328">
                  <c:v>1453.5714609037475</c:v>
                </c:pt>
                <c:pt idx="329">
                  <c:v>1453.5952661298716</c:v>
                </c:pt>
                <c:pt idx="330">
                  <c:v>1453.5834268323349</c:v>
                </c:pt>
                <c:pt idx="331">
                  <c:v>1453.6429067323702</c:v>
                </c:pt>
                <c:pt idx="332">
                  <c:v>1453.6429745704329</c:v>
                </c:pt>
                <c:pt idx="333">
                  <c:v>1453.6905985902938</c:v>
                </c:pt>
                <c:pt idx="334">
                  <c:v>1453.7263561773927</c:v>
                </c:pt>
                <c:pt idx="335">
                  <c:v>1453.7859069305157</c:v>
                </c:pt>
                <c:pt idx="336">
                  <c:v>1453.8336018034643</c:v>
                </c:pt>
                <c:pt idx="337">
                  <c:v>1453.9288709483612</c:v>
                </c:pt>
                <c:pt idx="338">
                  <c:v>1453.952875166136</c:v>
                </c:pt>
                <c:pt idx="339">
                  <c:v>1454.2146241126015</c:v>
                </c:pt>
                <c:pt idx="340">
                  <c:v>1454.0961256113576</c:v>
                </c:pt>
                <c:pt idx="341">
                  <c:v>1454.5719437064647</c:v>
                </c:pt>
                <c:pt idx="342">
                  <c:v>1454.4536110315969</c:v>
                </c:pt>
                <c:pt idx="343">
                  <c:v>1454.9296401784543</c:v>
                </c:pt>
                <c:pt idx="344">
                  <c:v>1454.9304090098324</c:v>
                </c:pt>
                <c:pt idx="345">
                  <c:v>1455.5255848883114</c:v>
                </c:pt>
                <c:pt idx="346">
                  <c:v>1455.7644059809309</c:v>
                </c:pt>
                <c:pt idx="347">
                  <c:v>1456.3600190380369</c:v>
                </c:pt>
                <c:pt idx="348">
                  <c:v>1456.8370732933986</c:v>
                </c:pt>
                <c:pt idx="349">
                  <c:v>1457.671025039122</c:v>
                </c:pt>
                <c:pt idx="350">
                  <c:v>1458.5053988883474</c:v>
                </c:pt>
                <c:pt idx="351">
                  <c:v>1458.2706933048687</c:v>
                </c:pt>
                <c:pt idx="352">
                  <c:v>1460.6512159172844</c:v>
                </c:pt>
                <c:pt idx="353">
                  <c:v>1463.032341534702</c:v>
                </c:pt>
                <c:pt idx="354">
                  <c:v>1461.8490147860214</c:v>
                </c:pt>
                <c:pt idx="355">
                  <c:v>1466.6091555033488</c:v>
                </c:pt>
                <c:pt idx="356">
                  <c:v>1466.6165423146276</c:v>
                </c:pt>
                <c:pt idx="357">
                  <c:v>1471.3793965544658</c:v>
                </c:pt>
                <c:pt idx="358">
                  <c:v>1472.5785521844584</c:v>
                </c:pt>
                <c:pt idx="359">
                  <c:v>609.77515338018645</c:v>
                </c:pt>
                <c:pt idx="360">
                  <c:v>1453.5972322155471</c:v>
                </c:pt>
              </c:numCache>
            </c:numRef>
          </c:yVal>
          <c:smooth val="1"/>
          <c:extLst>
            <c:ext xmlns:c16="http://schemas.microsoft.com/office/drawing/2014/chart" uri="{C3380CC4-5D6E-409C-BE32-E72D297353CC}">
              <c16:uniqueId val="{00000005-35E4-7C4A-A66F-52FECAEECC0E}"/>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Exhaust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(Exh)'!$Z$3:$Z$363</c:f>
              <c:numCache>
                <c:formatCode>0.00E+00</c:formatCode>
                <c:ptCount val="361"/>
                <c:pt idx="0">
                  <c:v>1454.3899296246568</c:v>
                </c:pt>
                <c:pt idx="1">
                  <c:v>1454.6347625105941</c:v>
                </c:pt>
                <c:pt idx="2">
                  <c:v>1454.493875825681</c:v>
                </c:pt>
                <c:pt idx="3">
                  <c:v>1455.3611206008734</c:v>
                </c:pt>
                <c:pt idx="4">
                  <c:v>1454.8402428926331</c:v>
                </c:pt>
                <c:pt idx="5">
                  <c:v>1455.9995842845678</c:v>
                </c:pt>
                <c:pt idx="6">
                  <c:v>1455.7723107055758</c:v>
                </c:pt>
                <c:pt idx="7">
                  <c:v>1456.1141552350102</c:v>
                </c:pt>
                <c:pt idx="8">
                  <c:v>1457.3021393645556</c:v>
                </c:pt>
                <c:pt idx="9">
                  <c:v>1457.3880675773873</c:v>
                </c:pt>
                <c:pt idx="10">
                  <c:v>1458.0491439486689</c:v>
                </c:pt>
                <c:pt idx="11">
                  <c:v>1459.0068394742107</c:v>
                </c:pt>
                <c:pt idx="12">
                  <c:v>1460.2641691790238</c:v>
                </c:pt>
                <c:pt idx="13">
                  <c:v>1461.5471265964359</c:v>
                </c:pt>
                <c:pt idx="14">
                  <c:v>1460.9120387471398</c:v>
                </c:pt>
                <c:pt idx="15">
                  <c:v>1463.3784577565798</c:v>
                </c:pt>
                <c:pt idx="16">
                  <c:v>1469.2203900914285</c:v>
                </c:pt>
                <c:pt idx="17">
                  <c:v>1463.9663876338491</c:v>
                </c:pt>
                <c:pt idx="18">
                  <c:v>1472.7142110110644</c:v>
                </c:pt>
                <c:pt idx="19">
                  <c:v>1470.3660995958514</c:v>
                </c:pt>
                <c:pt idx="20">
                  <c:v>1476.4643090566899</c:v>
                </c:pt>
                <c:pt idx="21">
                  <c:v>1479.8526041009181</c:v>
                </c:pt>
                <c:pt idx="22">
                  <c:v>1483.3464250205534</c:v>
                </c:pt>
                <c:pt idx="23">
                  <c:v>1486.9608469406558</c:v>
                </c:pt>
                <c:pt idx="24">
                  <c:v>1496.2815250700814</c:v>
                </c:pt>
                <c:pt idx="25">
                  <c:v>1500.1823743662897</c:v>
                </c:pt>
                <c:pt idx="26">
                  <c:v>1504.2792002882525</c:v>
                </c:pt>
                <c:pt idx="27">
                  <c:v>1519.7282381286343</c:v>
                </c:pt>
                <c:pt idx="28">
                  <c:v>1532.6181128029871</c:v>
                </c:pt>
                <c:pt idx="29">
                  <c:v>1523.5271696432987</c:v>
                </c:pt>
                <c:pt idx="30">
                  <c:v>1553.7920900716181</c:v>
                </c:pt>
                <c:pt idx="31">
                  <c:v>1556.5056125820934</c:v>
                </c:pt>
                <c:pt idx="32">
                  <c:v>1587.5242892633205</c:v>
                </c:pt>
                <c:pt idx="33">
                  <c:v>1591.1423192772822</c:v>
                </c:pt>
                <c:pt idx="34">
                  <c:v>1623.2162547125949</c:v>
                </c:pt>
                <c:pt idx="35">
                  <c:v>1628.0402947312093</c:v>
                </c:pt>
                <c:pt idx="36">
                  <c:v>1689.3238918407562</c:v>
                </c:pt>
                <c:pt idx="37">
                  <c:v>1695.6554443652049</c:v>
                </c:pt>
                <c:pt idx="38">
                  <c:v>1730.8951560627172</c:v>
                </c:pt>
                <c:pt idx="39">
                  <c:v>1767.1901265143174</c:v>
                </c:pt>
                <c:pt idx="40">
                  <c:v>1804.69110697057</c:v>
                </c:pt>
                <c:pt idx="41">
                  <c:v>1899.2546495200763</c:v>
                </c:pt>
                <c:pt idx="42">
                  <c:v>1911.7670033183749</c:v>
                </c:pt>
                <c:pt idx="43">
                  <c:v>1981.9449242122573</c:v>
                </c:pt>
                <c:pt idx="44">
                  <c:v>2109.7884122017199</c:v>
                </c:pt>
                <c:pt idx="45">
                  <c:v>2072.7757664358637</c:v>
                </c:pt>
                <c:pt idx="46">
                  <c:v>2177.8918965261091</c:v>
                </c:pt>
                <c:pt idx="47">
                  <c:v>2480.5411008092879</c:v>
                </c:pt>
                <c:pt idx="48">
                  <c:v>2229.1473217239659</c:v>
                </c:pt>
                <c:pt idx="49">
                  <c:v>2817.8630927263239</c:v>
                </c:pt>
                <c:pt idx="50">
                  <c:v>2574.0068761701068</c:v>
                </c:pt>
                <c:pt idx="51">
                  <c:v>2893.2387180172641</c:v>
                </c:pt>
                <c:pt idx="52">
                  <c:v>2938.4640931919016</c:v>
                </c:pt>
                <c:pt idx="53">
                  <c:v>3546.7775267698694</c:v>
                </c:pt>
                <c:pt idx="54">
                  <c:v>3047.0049936109081</c:v>
                </c:pt>
                <c:pt idx="55">
                  <c:v>3948.9225564371454</c:v>
                </c:pt>
                <c:pt idx="56">
                  <c:v>4021.2831567165122</c:v>
                </c:pt>
                <c:pt idx="57">
                  <c:v>4104.1963445365436</c:v>
                </c:pt>
                <c:pt idx="58">
                  <c:v>4476.1911240874579</c:v>
                </c:pt>
                <c:pt idx="59">
                  <c:v>5137.2674953691239</c:v>
                </c:pt>
                <c:pt idx="60">
                  <c:v>5253.3459583172289</c:v>
                </c:pt>
                <c:pt idx="61">
                  <c:v>5941.557554703676</c:v>
                </c:pt>
                <c:pt idx="62">
                  <c:v>6923.3732803384219</c:v>
                </c:pt>
                <c:pt idx="63">
                  <c:v>4580.9311057621753</c:v>
                </c:pt>
                <c:pt idx="64">
                  <c:v>8667.2687151445389</c:v>
                </c:pt>
                <c:pt idx="65">
                  <c:v>8863.2453409011378</c:v>
                </c:pt>
                <c:pt idx="66">
                  <c:v>9089.3722167740689</c:v>
                </c:pt>
                <c:pt idx="67">
                  <c:v>6560.3593008631779</c:v>
                </c:pt>
                <c:pt idx="68">
                  <c:v>12417.366760769548</c:v>
                </c:pt>
                <c:pt idx="69">
                  <c:v>12718.869261933747</c:v>
                </c:pt>
                <c:pt idx="70">
                  <c:v>10280.307096371565</c:v>
                </c:pt>
                <c:pt idx="71">
                  <c:v>13457.550389785672</c:v>
                </c:pt>
                <c:pt idx="72">
                  <c:v>13879.653891414793</c:v>
                </c:pt>
                <c:pt idx="73">
                  <c:v>17132.272810118946</c:v>
                </c:pt>
                <c:pt idx="74">
                  <c:v>17644.82706209899</c:v>
                </c:pt>
                <c:pt idx="75">
                  <c:v>18217.68181430913</c:v>
                </c:pt>
                <c:pt idx="76">
                  <c:v>19622.362408360499</c:v>
                </c:pt>
                <c:pt idx="77">
                  <c:v>22864.358549376157</c:v>
                </c:pt>
                <c:pt idx="78">
                  <c:v>24151.49571988899</c:v>
                </c:pt>
                <c:pt idx="79">
                  <c:v>26235.507770512766</c:v>
                </c:pt>
                <c:pt idx="80">
                  <c:v>28478.642265374016</c:v>
                </c:pt>
                <c:pt idx="81">
                  <c:v>30898.794020665227</c:v>
                </c:pt>
                <c:pt idx="82">
                  <c:v>33497.568215829611</c:v>
                </c:pt>
                <c:pt idx="83">
                  <c:v>36304.905334734234</c:v>
                </c:pt>
                <c:pt idx="84">
                  <c:v>39264.854123694218</c:v>
                </c:pt>
                <c:pt idx="85">
                  <c:v>42511.435906630293</c:v>
                </c:pt>
                <c:pt idx="86">
                  <c:v>45939.36319073083</c:v>
                </c:pt>
                <c:pt idx="87">
                  <c:v>49589.088072877516</c:v>
                </c:pt>
                <c:pt idx="88">
                  <c:v>53526.416687684658</c:v>
                </c:pt>
                <c:pt idx="89">
                  <c:v>57706.195821870009</c:v>
                </c:pt>
                <c:pt idx="90">
                  <c:v>62139.731819210414</c:v>
                </c:pt>
                <c:pt idx="91">
                  <c:v>66894.489078105049</c:v>
                </c:pt>
                <c:pt idx="92">
                  <c:v>71899.119748589015</c:v>
                </c:pt>
                <c:pt idx="93">
                  <c:v>77222.294239040057</c:v>
                </c:pt>
                <c:pt idx="94">
                  <c:v>82905.131559943271</c:v>
                </c:pt>
                <c:pt idx="95">
                  <c:v>88850.089224671668</c:v>
                </c:pt>
                <c:pt idx="96">
                  <c:v>95183.201706198219</c:v>
                </c:pt>
                <c:pt idx="97">
                  <c:v>101863.53682625512</c:v>
                </c:pt>
                <c:pt idx="98">
                  <c:v>108850.91616280875</c:v>
                </c:pt>
                <c:pt idx="99">
                  <c:v>116300.5838505156</c:v>
                </c:pt>
                <c:pt idx="100">
                  <c:v>124033.69997025152</c:v>
                </c:pt>
                <c:pt idx="101">
                  <c:v>132234.41681585723</c:v>
                </c:pt>
                <c:pt idx="102">
                  <c:v>140836.05982612231</c:v>
                </c:pt>
                <c:pt idx="103">
                  <c:v>149772.70819613599</c:v>
                </c:pt>
                <c:pt idx="104">
                  <c:v>159173.71292635979</c:v>
                </c:pt>
                <c:pt idx="105">
                  <c:v>169029.00976397144</c:v>
                </c:pt>
                <c:pt idx="106">
                  <c:v>179217.57510817592</c:v>
                </c:pt>
                <c:pt idx="107">
                  <c:v>189952.92166574814</c:v>
                </c:pt>
                <c:pt idx="108">
                  <c:v>201030.31638338754</c:v>
                </c:pt>
                <c:pt idx="109">
                  <c:v>212579.86401784595</c:v>
                </c:pt>
                <c:pt idx="110">
                  <c:v>224591.80181878907</c:v>
                </c:pt>
                <c:pt idx="111">
                  <c:v>236944.95543417329</c:v>
                </c:pt>
                <c:pt idx="112">
                  <c:v>250158.61647036666</c:v>
                </c:pt>
                <c:pt idx="113">
                  <c:v>262968.58639941266</c:v>
                </c:pt>
                <c:pt idx="114">
                  <c:v>276869.91284983535</c:v>
                </c:pt>
                <c:pt idx="115">
                  <c:v>291347.10907749983</c:v>
                </c:pt>
                <c:pt idx="116">
                  <c:v>305859.69971154956</c:v>
                </c:pt>
                <c:pt idx="117">
                  <c:v>320424.26738958235</c:v>
                </c:pt>
                <c:pt idx="118">
                  <c:v>336447.02474505024</c:v>
                </c:pt>
                <c:pt idx="119">
                  <c:v>352267.35034049791</c:v>
                </c:pt>
                <c:pt idx="120">
                  <c:v>367900.31930072239</c:v>
                </c:pt>
                <c:pt idx="121">
                  <c:v>385306.18724289775</c:v>
                </c:pt>
                <c:pt idx="122">
                  <c:v>401427.16517072998</c:v>
                </c:pt>
                <c:pt idx="123">
                  <c:v>419617.66123461595</c:v>
                </c:pt>
                <c:pt idx="124">
                  <c:v>436536.83489683812</c:v>
                </c:pt>
                <c:pt idx="125">
                  <c:v>454979.0212742603</c:v>
                </c:pt>
                <c:pt idx="126">
                  <c:v>472993.00982508698</c:v>
                </c:pt>
                <c:pt idx="127">
                  <c:v>491695.93159099831</c:v>
                </c:pt>
                <c:pt idx="128">
                  <c:v>510527.71353882016</c:v>
                </c:pt>
                <c:pt idx="129">
                  <c:v>529206.8116390378</c:v>
                </c:pt>
                <c:pt idx="130">
                  <c:v>548841.31185873703</c:v>
                </c:pt>
                <c:pt idx="131">
                  <c:v>568028.01658904098</c:v>
                </c:pt>
                <c:pt idx="132">
                  <c:v>587593.46776788693</c:v>
                </c:pt>
                <c:pt idx="133">
                  <c:v>607244.06126575766</c:v>
                </c:pt>
                <c:pt idx="134">
                  <c:v>627520.27245352895</c:v>
                </c:pt>
                <c:pt idx="135">
                  <c:v>646731.32964348677</c:v>
                </c:pt>
                <c:pt idx="136">
                  <c:v>667085.86720663263</c:v>
                </c:pt>
                <c:pt idx="137">
                  <c:v>686884.06838009809</c:v>
                </c:pt>
                <c:pt idx="138">
                  <c:v>707214.42146822298</c:v>
                </c:pt>
                <c:pt idx="139">
                  <c:v>726652.62368730153</c:v>
                </c:pt>
                <c:pt idx="140">
                  <c:v>746838.19129974511</c:v>
                </c:pt>
                <c:pt idx="141">
                  <c:v>766339.28395981307</c:v>
                </c:pt>
                <c:pt idx="142">
                  <c:v>786510.85887540423</c:v>
                </c:pt>
                <c:pt idx="143">
                  <c:v>805638.02415898116</c:v>
                </c:pt>
                <c:pt idx="144">
                  <c:v>825071.21448117972</c:v>
                </c:pt>
                <c:pt idx="145">
                  <c:v>844203.62392101856</c:v>
                </c:pt>
                <c:pt idx="146">
                  <c:v>863264.03357000952</c:v>
                </c:pt>
                <c:pt idx="147">
                  <c:v>881642.6224818906</c:v>
                </c:pt>
                <c:pt idx="148">
                  <c:v>900677.76522774459</c:v>
                </c:pt>
                <c:pt idx="149">
                  <c:v>918082.4367859083</c:v>
                </c:pt>
                <c:pt idx="150">
                  <c:v>936586.14923583227</c:v>
                </c:pt>
                <c:pt idx="151">
                  <c:v>953338.78949792974</c:v>
                </c:pt>
                <c:pt idx="152">
                  <c:v>971066.85462610063</c:v>
                </c:pt>
                <c:pt idx="153">
                  <c:v>987195.74552016065</c:v>
                </c:pt>
                <c:pt idx="154">
                  <c:v>1003891.8862005596</c:v>
                </c:pt>
                <c:pt idx="155">
                  <c:v>1019414.7570672208</c:v>
                </c:pt>
                <c:pt idx="156">
                  <c:v>1035370.7091074411</c:v>
                </c:pt>
                <c:pt idx="157">
                  <c:v>1049740.6937164622</c:v>
                </c:pt>
                <c:pt idx="158">
                  <c:v>1064409.5908860555</c:v>
                </c:pt>
                <c:pt idx="159">
                  <c:v>1078470.9605157732</c:v>
                </c:pt>
                <c:pt idx="160">
                  <c:v>1092137.0010596537</c:v>
                </c:pt>
                <c:pt idx="161">
                  <c:v>1104784.3239588831</c:v>
                </c:pt>
                <c:pt idx="162">
                  <c:v>1117183.6931882943</c:v>
                </c:pt>
                <c:pt idx="163">
                  <c:v>1129268.7781981097</c:v>
                </c:pt>
                <c:pt idx="164">
                  <c:v>1140697.734458043</c:v>
                </c:pt>
                <c:pt idx="165">
                  <c:v>1151131.732464405</c:v>
                </c:pt>
                <c:pt idx="166">
                  <c:v>1161347.5662417528</c:v>
                </c:pt>
                <c:pt idx="167">
                  <c:v>1171007.9137980952</c:v>
                </c:pt>
                <c:pt idx="168">
                  <c:v>1180337.0336875774</c:v>
                </c:pt>
                <c:pt idx="169">
                  <c:v>1188169.5544680329</c:v>
                </c:pt>
                <c:pt idx="170">
                  <c:v>1196129.917277338</c:v>
                </c:pt>
                <c:pt idx="171">
                  <c:v>1203334.2947021839</c:v>
                </c:pt>
                <c:pt idx="172">
                  <c:v>1210020.5129094485</c:v>
                </c:pt>
                <c:pt idx="173">
                  <c:v>1215593.8260780459</c:v>
                </c:pt>
                <c:pt idx="174">
                  <c:v>1220021.0689329081</c:v>
                </c:pt>
                <c:pt idx="175">
                  <c:v>1227448.5187741229</c:v>
                </c:pt>
                <c:pt idx="176">
                  <c:v>1228933.0972174462</c:v>
                </c:pt>
                <c:pt idx="177">
                  <c:v>1231710.5283221137</c:v>
                </c:pt>
                <c:pt idx="178">
                  <c:v>1238535.9518795765</c:v>
                </c:pt>
                <c:pt idx="179">
                  <c:v>1235467.8425554442</c:v>
                </c:pt>
                <c:pt idx="180">
                  <c:v>1236447.7256842866</c:v>
                </c:pt>
                <c:pt idx="181">
                  <c:v>1244230.7410576749</c:v>
                </c:pt>
                <c:pt idx="182">
                  <c:v>1236534.5683406764</c:v>
                </c:pt>
                <c:pt idx="183">
                  <c:v>1237636.4562729499</c:v>
                </c:pt>
                <c:pt idx="184">
                  <c:v>1238036.2684617816</c:v>
                </c:pt>
                <c:pt idx="185">
                  <c:v>1234974.3425779038</c:v>
                </c:pt>
                <c:pt idx="186">
                  <c:v>1232380.2349302378</c:v>
                </c:pt>
                <c:pt idx="187">
                  <c:v>1228323.8401518669</c:v>
                </c:pt>
                <c:pt idx="188">
                  <c:v>1224506.4825180753</c:v>
                </c:pt>
                <c:pt idx="189">
                  <c:v>1219287.1382538718</c:v>
                </c:pt>
                <c:pt idx="190">
                  <c:v>1213819.1187013453</c:v>
                </c:pt>
                <c:pt idx="191">
                  <c:v>1207584.5611768491</c:v>
                </c:pt>
                <c:pt idx="192">
                  <c:v>1200350.1620517718</c:v>
                </c:pt>
                <c:pt idx="193">
                  <c:v>1192721.2197344108</c:v>
                </c:pt>
                <c:pt idx="194">
                  <c:v>1184468.9531334613</c:v>
                </c:pt>
                <c:pt idx="195">
                  <c:v>1175090.5746905755</c:v>
                </c:pt>
                <c:pt idx="196">
                  <c:v>1165478.9568937069</c:v>
                </c:pt>
                <c:pt idx="197">
                  <c:v>1155134.3272096077</c:v>
                </c:pt>
                <c:pt idx="198">
                  <c:v>1143839.9646467834</c:v>
                </c:pt>
                <c:pt idx="199">
                  <c:v>1131937.7137347711</c:v>
                </c:pt>
                <c:pt idx="200">
                  <c:v>1120047.9480073145</c:v>
                </c:pt>
                <c:pt idx="201">
                  <c:v>1106285.7874723137</c:v>
                </c:pt>
                <c:pt idx="202">
                  <c:v>1093227.3387433856</c:v>
                </c:pt>
                <c:pt idx="203">
                  <c:v>1078707.685311839</c:v>
                </c:pt>
                <c:pt idx="204">
                  <c:v>1063911.7962825045</c:v>
                </c:pt>
                <c:pt idx="205">
                  <c:v>1048627.4732011054</c:v>
                </c:pt>
                <c:pt idx="206">
                  <c:v>1032365.4961221436</c:v>
                </c:pt>
                <c:pt idx="207">
                  <c:v>1016307.8191255277</c:v>
                </c:pt>
                <c:pt idx="208">
                  <c:v>998848.09122321324</c:v>
                </c:pt>
                <c:pt idx="209">
                  <c:v>981725.32450354821</c:v>
                </c:pt>
                <c:pt idx="210">
                  <c:v>963608.68195824767</c:v>
                </c:pt>
                <c:pt idx="211">
                  <c:v>945677.10264182079</c:v>
                </c:pt>
                <c:pt idx="212">
                  <c:v>926319.71302903385</c:v>
                </c:pt>
                <c:pt idx="213">
                  <c:v>907548.0241625359</c:v>
                </c:pt>
                <c:pt idx="214">
                  <c:v>888302.1904754187</c:v>
                </c:pt>
                <c:pt idx="215">
                  <c:v>868360.96843863907</c:v>
                </c:pt>
                <c:pt idx="216">
                  <c:v>848335.68651105568</c:v>
                </c:pt>
                <c:pt idx="217">
                  <c:v>827997.56360100536</c:v>
                </c:pt>
                <c:pt idx="218">
                  <c:v>807394.84010867495</c:v>
                </c:pt>
                <c:pt idx="219">
                  <c:v>787129.79941761843</c:v>
                </c:pt>
                <c:pt idx="220">
                  <c:v>766130.53586134466</c:v>
                </c:pt>
                <c:pt idx="221">
                  <c:v>745274.8468024804</c:v>
                </c:pt>
                <c:pt idx="222">
                  <c:v>724041.85453286138</c:v>
                </c:pt>
                <c:pt idx="223">
                  <c:v>703301.81885246607</c:v>
                </c:pt>
                <c:pt idx="224">
                  <c:v>681970.77399504103</c:v>
                </c:pt>
                <c:pt idx="225">
                  <c:v>661471.5152313367</c:v>
                </c:pt>
                <c:pt idx="226">
                  <c:v>639878.45973228302</c:v>
                </c:pt>
                <c:pt idx="227">
                  <c:v>619445.46724386187</c:v>
                </c:pt>
                <c:pt idx="228">
                  <c:v>598517.94637858891</c:v>
                </c:pt>
                <c:pt idx="229">
                  <c:v>578229.61081584322</c:v>
                </c:pt>
                <c:pt idx="230">
                  <c:v>557201.3831470795</c:v>
                </c:pt>
                <c:pt idx="231">
                  <c:v>537396.53401434212</c:v>
                </c:pt>
                <c:pt idx="232">
                  <c:v>517428.4484466461</c:v>
                </c:pt>
                <c:pt idx="233">
                  <c:v>497863.22952731629</c:v>
                </c:pt>
                <c:pt idx="234">
                  <c:v>477869.81278135336</c:v>
                </c:pt>
                <c:pt idx="235">
                  <c:v>459400.9162632309</c:v>
                </c:pt>
                <c:pt idx="236">
                  <c:v>440225.29291425593</c:v>
                </c:pt>
                <c:pt idx="237">
                  <c:v>422015.62427207199</c:v>
                </c:pt>
                <c:pt idx="238">
                  <c:v>403930.2932741617</c:v>
                </c:pt>
                <c:pt idx="239">
                  <c:v>386243.30638725695</c:v>
                </c:pt>
                <c:pt idx="240">
                  <c:v>368947.12604864902</c:v>
                </c:pt>
                <c:pt idx="241">
                  <c:v>352032.70718345308</c:v>
                </c:pt>
                <c:pt idx="242">
                  <c:v>335768.02620822034</c:v>
                </c:pt>
                <c:pt idx="243">
                  <c:v>319862.49401882692</c:v>
                </c:pt>
                <c:pt idx="244">
                  <c:v>304304.05051507684</c:v>
                </c:pt>
                <c:pt idx="245">
                  <c:v>289079.12808455562</c:v>
                </c:pt>
                <c:pt idx="246">
                  <c:v>274813.26831176702</c:v>
                </c:pt>
                <c:pt idx="247">
                  <c:v>260542.88994492823</c:v>
                </c:pt>
                <c:pt idx="248">
                  <c:v>246977.54552360706</c:v>
                </c:pt>
                <c:pt idx="249">
                  <c:v>233765.21159522969</c:v>
                </c:pt>
                <c:pt idx="250">
                  <c:v>221111.67647181352</c:v>
                </c:pt>
                <c:pt idx="251">
                  <c:v>208915.29130203923</c:v>
                </c:pt>
                <c:pt idx="252">
                  <c:v>197213.82248793292</c:v>
                </c:pt>
                <c:pt idx="253">
                  <c:v>185961.17622773664</c:v>
                </c:pt>
                <c:pt idx="254">
                  <c:v>175139.1116201448</c:v>
                </c:pt>
                <c:pt idx="255">
                  <c:v>164812.79571385085</c:v>
                </c:pt>
                <c:pt idx="256">
                  <c:v>154963.68610500888</c:v>
                </c:pt>
                <c:pt idx="257">
                  <c:v>145517.83609148109</c:v>
                </c:pt>
                <c:pt idx="258">
                  <c:v>136513.01207526939</c:v>
                </c:pt>
                <c:pt idx="259">
                  <c:v>127986.98045841111</c:v>
                </c:pt>
                <c:pt idx="260">
                  <c:v>119810.69174290108</c:v>
                </c:pt>
                <c:pt idx="261">
                  <c:v>112078.52263909568</c:v>
                </c:pt>
                <c:pt idx="262">
                  <c:v>104717.73245485802</c:v>
                </c:pt>
                <c:pt idx="263">
                  <c:v>97795.448005116617</c:v>
                </c:pt>
                <c:pt idx="264">
                  <c:v>91211.980204792984</c:v>
                </c:pt>
                <c:pt idx="265">
                  <c:v>84951.952426361386</c:v>
                </c:pt>
                <c:pt idx="266">
                  <c:v>86269.8965540879</c:v>
                </c:pt>
                <c:pt idx="267">
                  <c:v>46436.316132592117</c:v>
                </c:pt>
                <c:pt idx="268">
                  <c:v>87611.053455574351</c:v>
                </c:pt>
                <c:pt idx="269">
                  <c:v>84897.530945091698</c:v>
                </c:pt>
                <c:pt idx="270">
                  <c:v>26779.710097768268</c:v>
                </c:pt>
                <c:pt idx="271">
                  <c:v>80374.993427634006</c:v>
                </c:pt>
                <c:pt idx="272">
                  <c:v>22558.675081472156</c:v>
                </c:pt>
                <c:pt idx="273">
                  <c:v>76455.460912504612</c:v>
                </c:pt>
                <c:pt idx="274">
                  <c:v>13370.064983706008</c:v>
                </c:pt>
                <c:pt idx="275">
                  <c:v>53641.90310639629</c:v>
                </c:pt>
                <c:pt idx="276">
                  <c:v>35392.500099055585</c:v>
                </c:pt>
                <c:pt idx="277">
                  <c:v>34050.813968876202</c:v>
                </c:pt>
                <c:pt idx="278">
                  <c:v>32814.653714105109</c:v>
                </c:pt>
                <c:pt idx="279">
                  <c:v>28898.729292839194</c:v>
                </c:pt>
                <c:pt idx="280">
                  <c:v>25088.330746981112</c:v>
                </c:pt>
                <c:pt idx="281">
                  <c:v>24153.672993373464</c:v>
                </c:pt>
                <c:pt idx="282">
                  <c:v>23294.390865055859</c:v>
                </c:pt>
                <c:pt idx="283">
                  <c:v>19725.194320128907</c:v>
                </c:pt>
                <c:pt idx="284">
                  <c:v>21801.953484295216</c:v>
                </c:pt>
                <c:pt idx="285">
                  <c:v>12797.852981089494</c:v>
                </c:pt>
                <c:pt idx="286">
                  <c:v>17795.578312680711</c:v>
                </c:pt>
                <c:pt idx="287">
                  <c:v>17252.873810585093</c:v>
                </c:pt>
                <c:pt idx="288">
                  <c:v>11199.889724921133</c:v>
                </c:pt>
                <c:pt idx="289">
                  <c:v>10777.786223292595</c:v>
                </c:pt>
                <c:pt idx="290">
                  <c:v>13171.123013679258</c:v>
                </c:pt>
                <c:pt idx="291">
                  <c:v>10024.029970382242</c:v>
                </c:pt>
                <c:pt idx="292">
                  <c:v>6922.1623022595768</c:v>
                </c:pt>
                <c:pt idx="293">
                  <c:v>12206.315009955104</c:v>
                </c:pt>
                <c:pt idx="294">
                  <c:v>6364.3826751064043</c:v>
                </c:pt>
                <c:pt idx="295">
                  <c:v>7809.4298243736248</c:v>
                </c:pt>
                <c:pt idx="296">
                  <c:v>6484.2620567986523</c:v>
                </c:pt>
                <c:pt idx="297">
                  <c:v>6297.3305060770872</c:v>
                </c:pt>
                <c:pt idx="298">
                  <c:v>5849.9601012352541</c:v>
                </c:pt>
                <c:pt idx="299">
                  <c:v>5142.1508422731822</c:v>
                </c:pt>
                <c:pt idx="300">
                  <c:v>5007.9822292551553</c:v>
                </c:pt>
                <c:pt idx="301">
                  <c:v>4330.323220409533</c:v>
                </c:pt>
                <c:pt idx="302">
                  <c:v>4501.8188366863023</c:v>
                </c:pt>
                <c:pt idx="303">
                  <c:v>3848.2800279338503</c:v>
                </c:pt>
                <c:pt idx="304">
                  <c:v>3485.3303234178247</c:v>
                </c:pt>
                <c:pt idx="305">
                  <c:v>-77084.927270204207</c:v>
                </c:pt>
                <c:pt idx="306">
                  <c:v>93585.513814131584</c:v>
                </c:pt>
                <c:pt idx="307">
                  <c:v>1453.5000210886028</c:v>
                </c:pt>
                <c:pt idx="308">
                  <c:v>1453.500021155294</c:v>
                </c:pt>
                <c:pt idx="309">
                  <c:v>1453.5000271781278</c:v>
                </c:pt>
                <c:pt idx="310">
                  <c:v>1453.5000388770677</c:v>
                </c:pt>
                <c:pt idx="311">
                  <c:v>1453.5000423558133</c:v>
                </c:pt>
                <c:pt idx="312">
                  <c:v>1453.5000599569862</c:v>
                </c:pt>
                <c:pt idx="313">
                  <c:v>1453.5000666280503</c:v>
                </c:pt>
                <c:pt idx="314">
                  <c:v>1453.5000903123573</c:v>
                </c:pt>
                <c:pt idx="315">
                  <c:v>1453.5001087577368</c:v>
                </c:pt>
                <c:pt idx="316">
                  <c:v>1453.5001220847901</c:v>
                </c:pt>
                <c:pt idx="317">
                  <c:v>1453.500205586799</c:v>
                </c:pt>
                <c:pt idx="318">
                  <c:v>1453.5001838507912</c:v>
                </c:pt>
                <c:pt idx="319">
                  <c:v>1453.500271781279</c:v>
                </c:pt>
                <c:pt idx="320">
                  <c:v>1453.5003049104728</c:v>
                </c:pt>
                <c:pt idx="321">
                  <c:v>1453.5004229551296</c:v>
                </c:pt>
                <c:pt idx="322">
                  <c:v>1453.500486801498</c:v>
                </c:pt>
                <c:pt idx="323">
                  <c:v>1453.5006363170851</c:v>
                </c:pt>
                <c:pt idx="324">
                  <c:v>1453.5007325388915</c:v>
                </c:pt>
                <c:pt idx="325">
                  <c:v>1453.5009433380756</c:v>
                </c:pt>
                <c:pt idx="326">
                  <c:v>1453.5012413139912</c:v>
                </c:pt>
                <c:pt idx="327">
                  <c:v>1453.5012097283902</c:v>
                </c:pt>
                <c:pt idx="328">
                  <c:v>1453.5018249403006</c:v>
                </c:pt>
                <c:pt idx="329">
                  <c:v>1453.5024181786091</c:v>
                </c:pt>
                <c:pt idx="330">
                  <c:v>1453.5021848749802</c:v>
                </c:pt>
                <c:pt idx="331">
                  <c:v>1453.5036348054762</c:v>
                </c:pt>
                <c:pt idx="332">
                  <c:v>1453.5037026435389</c:v>
                </c:pt>
                <c:pt idx="333">
                  <c:v>1453.5049026877687</c:v>
                </c:pt>
                <c:pt idx="334">
                  <c:v>1453.505842293144</c:v>
                </c:pt>
                <c:pt idx="335">
                  <c:v>1453.5073630767281</c:v>
                </c:pt>
                <c:pt idx="336">
                  <c:v>1453.5086339740453</c:v>
                </c:pt>
                <c:pt idx="337">
                  <c:v>1453.5110551676796</c:v>
                </c:pt>
                <c:pt idx="338">
                  <c:v>1453.511847397639</c:v>
                </c:pt>
                <c:pt idx="339">
                  <c:v>1453.5182644781323</c:v>
                </c:pt>
                <c:pt idx="340">
                  <c:v>1453.5158259159666</c:v>
                </c:pt>
                <c:pt idx="341">
                  <c:v>1453.5274042547612</c:v>
                </c:pt>
                <c:pt idx="342">
                  <c:v>1453.5251315189714</c:v>
                </c:pt>
                <c:pt idx="343">
                  <c:v>1453.5369209095161</c:v>
                </c:pt>
                <c:pt idx="344">
                  <c:v>1453.5376897408942</c:v>
                </c:pt>
                <c:pt idx="345">
                  <c:v>1453.5525659239822</c:v>
                </c:pt>
                <c:pt idx="346">
                  <c:v>1453.5592671384454</c:v>
                </c:pt>
                <c:pt idx="347">
                  <c:v>1453.5745805001604</c:v>
                </c:pt>
                <c:pt idx="348">
                  <c:v>1453.5873949992092</c:v>
                </c:pt>
                <c:pt idx="349">
                  <c:v>1453.6089271713856</c:v>
                </c:pt>
                <c:pt idx="350">
                  <c:v>1453.6308814470635</c:v>
                </c:pt>
                <c:pt idx="351">
                  <c:v>1453.6282957417413</c:v>
                </c:pt>
                <c:pt idx="352">
                  <c:v>1453.6876195725931</c:v>
                </c:pt>
                <c:pt idx="353">
                  <c:v>1453.7475464084475</c:v>
                </c:pt>
                <c:pt idx="354">
                  <c:v>1453.7248190505484</c:v>
                </c:pt>
                <c:pt idx="355">
                  <c:v>1453.8425622047484</c:v>
                </c:pt>
                <c:pt idx="356">
                  <c:v>1453.849949016027</c:v>
                </c:pt>
                <c:pt idx="357">
                  <c:v>1453.970405692738</c:v>
                </c:pt>
                <c:pt idx="358">
                  <c:v>1454.0089619319485</c:v>
                </c:pt>
                <c:pt idx="359">
                  <c:v>1433.8007208352994</c:v>
                </c:pt>
                <c:pt idx="360">
                  <c:v>1453.5917874282816</c:v>
                </c:pt>
              </c:numCache>
            </c:numRef>
          </c:yVal>
          <c:smooth val="1"/>
          <c:extLst>
            <c:ext xmlns:c16="http://schemas.microsoft.com/office/drawing/2014/chart" uri="{C3380CC4-5D6E-409C-BE32-E72D297353CC}">
              <c16:uniqueId val="{00000000-287A-4C97-A561-69C9D4F3A5BD}"/>
            </c:ext>
          </c:extLst>
        </c:ser>
        <c:ser>
          <c:idx val="1"/>
          <c:order val="1"/>
          <c:tx>
            <c:v>Inertia Force @ 4000 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(Exh)'!$AA$3:$AA$363</c:f>
              <c:numCache>
                <c:formatCode>0.00E+00</c:formatCode>
                <c:ptCount val="361"/>
                <c:pt idx="0">
                  <c:v>1456.7515829424385</c:v>
                </c:pt>
                <c:pt idx="1">
                  <c:v>1457.6691064734478</c:v>
                </c:pt>
                <c:pt idx="2">
                  <c:v>1457.0322946260139</c:v>
                </c:pt>
                <c:pt idx="3">
                  <c:v>1460.4108229764345</c:v>
                </c:pt>
                <c:pt idx="4">
                  <c:v>1458.2278163180883</c:v>
                </c:pt>
                <c:pt idx="5">
                  <c:v>1462.7355358103275</c:v>
                </c:pt>
                <c:pt idx="6">
                  <c:v>1461.6847353188116</c:v>
                </c:pt>
                <c:pt idx="7">
                  <c:v>1462.8727194483572</c:v>
                </c:pt>
                <c:pt idx="8">
                  <c:v>1467.4151117282295</c:v>
                </c:pt>
                <c:pt idx="9">
                  <c:v>1467.5191300911315</c:v>
                </c:pt>
                <c:pt idx="10">
                  <c:v>1469.8694706376232</c:v>
                </c:pt>
                <c:pt idx="11">
                  <c:v>1473.3550323759569</c:v>
                </c:pt>
                <c:pt idx="12">
                  <c:v>1477.98033784365</c:v>
                </c:pt>
                <c:pt idx="13">
                  <c:v>1482.6373010739651</c:v>
                </c:pt>
                <c:pt idx="14">
                  <c:v>1479.5331399996035</c:v>
                </c:pt>
                <c:pt idx="15">
                  <c:v>1488.7174203847346</c:v>
                </c:pt>
                <c:pt idx="16">
                  <c:v>1511.3163183461597</c:v>
                </c:pt>
                <c:pt idx="17">
                  <c:v>1489.4259512624687</c:v>
                </c:pt>
                <c:pt idx="18">
                  <c:v>1523.2866103919644</c:v>
                </c:pt>
                <c:pt idx="19">
                  <c:v>1512.6730796013983</c:v>
                </c:pt>
                <c:pt idx="20">
                  <c:v>1535.5584049389322</c:v>
                </c:pt>
                <c:pt idx="21">
                  <c:v>1547.4080959842709</c:v>
                </c:pt>
                <c:pt idx="22">
                  <c:v>1559.3783880300716</c:v>
                </c:pt>
                <c:pt idx="23">
                  <c:v>1571.4843562014025</c:v>
                </c:pt>
                <c:pt idx="24">
                  <c:v>1606.0233959585125</c:v>
                </c:pt>
                <c:pt idx="25">
                  <c:v>1618.4760920061831</c:v>
                </c:pt>
                <c:pt idx="26">
                  <c:v>1631.1398398046599</c:v>
                </c:pt>
                <c:pt idx="27">
                  <c:v>1688.5943551494272</c:v>
                </c:pt>
                <c:pt idx="28">
                  <c:v>1735.20921282775</c:v>
                </c:pt>
                <c:pt idx="29">
                  <c:v>1693.0565921666503</c:v>
                </c:pt>
                <c:pt idx="30">
                  <c:v>1807.1817163531566</c:v>
                </c:pt>
                <c:pt idx="31">
                  <c:v>1810.3474926153795</c:v>
                </c:pt>
                <c:pt idx="32">
                  <c:v>1925.3771243053707</c:v>
                </c:pt>
                <c:pt idx="33">
                  <c:v>1929.5981593216434</c:v>
                </c:pt>
                <c:pt idx="34">
                  <c:v>2045.8338010163391</c:v>
                </c:pt>
                <c:pt idx="35">
                  <c:v>2051.4115972878385</c:v>
                </c:pt>
                <c:pt idx="36">
                  <c:v>2280.5663531643395</c:v>
                </c:pt>
                <c:pt idx="37">
                  <c:v>2287.9531644428807</c:v>
                </c:pt>
                <c:pt idx="38">
                  <c:v>2407.8068361514561</c:v>
                </c:pt>
                <c:pt idx="39">
                  <c:v>2528.8665178647452</c:v>
                </c:pt>
                <c:pt idx="40">
                  <c:v>2651.2829608332572</c:v>
                </c:pt>
                <c:pt idx="41">
                  <c:v>2998.0301196596552</c:v>
                </c:pt>
                <c:pt idx="42">
                  <c:v>3012.502239715508</c:v>
                </c:pt>
                <c:pt idx="43">
                  <c:v>3251.7573293810001</c:v>
                </c:pt>
                <c:pt idx="44">
                  <c:v>3716.09689115728</c:v>
                </c:pt>
                <c:pt idx="45">
                  <c:v>3514.8311166384265</c:v>
                </c:pt>
                <c:pt idx="46">
                  <c:v>3873.186121759642</c:v>
                </c:pt>
                <c:pt idx="47">
                  <c:v>5014.4373636246592</c:v>
                </c:pt>
                <c:pt idx="48">
                  <c:v>3931.9791094865741</c:v>
                </c:pt>
                <c:pt idx="49">
                  <c:v>6194.8839306410136</c:v>
                </c:pt>
                <c:pt idx="50">
                  <c:v>5121.4707515378759</c:v>
                </c:pt>
                <c:pt idx="51">
                  <c:v>6280.8121434725817</c:v>
                </c:pt>
                <c:pt idx="52">
                  <c:v>6332.06756867065</c:v>
                </c:pt>
                <c:pt idx="53">
                  <c:v>8617.5850774122082</c:v>
                </c:pt>
                <c:pt idx="54">
                  <c:v>6455.683594147853</c:v>
                </c:pt>
                <c:pt idx="55">
                  <c:v>9870.3922447078985</c:v>
                </c:pt>
                <c:pt idx="56">
                  <c:v>9953.30543252809</c:v>
                </c:pt>
                <c:pt idx="57">
                  <c:v>10046.771207888727</c:v>
                </c:pt>
                <c:pt idx="58">
                  <c:v>11264.905587550687</c:v>
                </c:pt>
                <c:pt idx="59">
                  <c:v>13609.216084019265</c:v>
                </c:pt>
                <c:pt idx="60">
                  <c:v>13740.369672025565</c:v>
                </c:pt>
                <c:pt idx="61">
                  <c:v>16114.830418610647</c:v>
                </c:pt>
                <c:pt idx="62">
                  <c:v>19621.497332025981</c:v>
                </c:pt>
                <c:pt idx="63">
                  <c:v>9781.3847319052984</c:v>
                </c:pt>
                <c:pt idx="64">
                  <c:v>25574.985592304802</c:v>
                </c:pt>
                <c:pt idx="65">
                  <c:v>25801.112468177962</c:v>
                </c:pt>
                <c:pt idx="66">
                  <c:v>26057.389594167285</c:v>
                </c:pt>
                <c:pt idx="67">
                  <c:v>15202.656802672152</c:v>
                </c:pt>
                <c:pt idx="68">
                  <c:v>37786.479639038691</c:v>
                </c:pt>
                <c:pt idx="69">
                  <c:v>38133.207515378344</c:v>
                </c:pt>
                <c:pt idx="70">
                  <c:v>27384.000599288716</c:v>
                </c:pt>
                <c:pt idx="71">
                  <c:v>38947.264268522304</c:v>
                </c:pt>
                <c:pt idx="72">
                  <c:v>39414.593145324958</c:v>
                </c:pt>
                <c:pt idx="73">
                  <c:v>51068.307564903982</c:v>
                </c:pt>
                <c:pt idx="74">
                  <c:v>51641.162317121009</c:v>
                </c:pt>
                <c:pt idx="75">
                  <c:v>52274.31756956008</c:v>
                </c:pt>
                <c:pt idx="76">
                  <c:v>56053.874688665703</c:v>
                </c:pt>
                <c:pt idx="77">
                  <c:v>67005.968304571274</c:v>
                </c:pt>
                <c:pt idx="78">
                  <c:v>69958.990848272093</c:v>
                </c:pt>
                <c:pt idx="79">
                  <c:v>75867.567038271285</c:v>
                </c:pt>
                <c:pt idx="80">
                  <c:v>82175.98369205682</c:v>
                </c:pt>
                <c:pt idx="81">
                  <c:v>88935.981209822057</c:v>
                </c:pt>
                <c:pt idx="82">
                  <c:v>96132.93543475862</c:v>
                </c:pt>
                <c:pt idx="83">
                  <c:v>103864.0860654978</c:v>
                </c:pt>
                <c:pt idx="84">
                  <c:v>111881.8696902084</c:v>
                </c:pt>
                <c:pt idx="85">
                  <c:v>120696.54791534864</c:v>
                </c:pt>
                <c:pt idx="86">
                  <c:v>129861.14708044732</c:v>
                </c:pt>
                <c:pt idx="87">
                  <c:v>139508.32028116862</c:v>
                </c:pt>
                <c:pt idx="88">
                  <c:v>149871.44330835453</c:v>
                </c:pt>
                <c:pt idx="89">
                  <c:v>160738.9993025068</c:v>
                </c:pt>
                <c:pt idx="90">
                  <c:v>172122.74686110357</c:v>
                </c:pt>
                <c:pt idx="91">
                  <c:v>184257.72003885719</c:v>
                </c:pt>
                <c:pt idx="92">
                  <c:v>196822.64863826957</c:v>
                </c:pt>
                <c:pt idx="93">
                  <c:v>210053.62197270262</c:v>
                </c:pt>
                <c:pt idx="94">
                  <c:v>224075.92075894534</c:v>
                </c:pt>
                <c:pt idx="95">
                  <c:v>238458.52146158228</c:v>
                </c:pt>
                <c:pt idx="96">
                  <c:v>253661.84410983644</c:v>
                </c:pt>
                <c:pt idx="97">
                  <c:v>269478.59287921834</c:v>
                </c:pt>
                <c:pt idx="98">
                  <c:v>285701.92419891554</c:v>
                </c:pt>
                <c:pt idx="99">
                  <c:v>302905.02646111959</c:v>
                </c:pt>
                <c:pt idx="100">
                  <c:v>320325.05334540037</c:v>
                </c:pt>
                <c:pt idx="101">
                  <c:v>338647.35860192298</c:v>
                </c:pt>
                <c:pt idx="102">
                  <c:v>357555.3453219033</c:v>
                </c:pt>
                <c:pt idx="103">
                  <c:v>376732.71809924487</c:v>
                </c:pt>
                <c:pt idx="104">
                  <c:v>396642.9119880856</c:v>
                </c:pt>
                <c:pt idx="105">
                  <c:v>417192.75628818187</c:v>
                </c:pt>
                <c:pt idx="106">
                  <c:v>437843.73539489397</c:v>
                </c:pt>
                <c:pt idx="107">
                  <c:v>459393.82067010476</c:v>
                </c:pt>
                <c:pt idx="108">
                  <c:v>480970.41245540499</c:v>
                </c:pt>
                <c:pt idx="109">
                  <c:v>503037.24730758282</c:v>
                </c:pt>
                <c:pt idx="110">
                  <c:v>525501.00377509184</c:v>
                </c:pt>
                <c:pt idx="111">
                  <c:v>547822.56324829755</c:v>
                </c:pt>
                <c:pt idx="112">
                  <c:v>572024.36944871082</c:v>
                </c:pt>
                <c:pt idx="113">
                  <c:v>593000.3326055652</c:v>
                </c:pt>
                <c:pt idx="114">
                  <c:v>616668.98597146897</c:v>
                </c:pt>
                <c:pt idx="115">
                  <c:v>640930.09175223438</c:v>
                </c:pt>
                <c:pt idx="116">
                  <c:v>663572.00055174425</c:v>
                </c:pt>
                <c:pt idx="117">
                  <c:v>684608.27998268534</c:v>
                </c:pt>
                <c:pt idx="118">
                  <c:v>709620.06271619676</c:v>
                </c:pt>
                <c:pt idx="119">
                  <c:v>731937.72777735349</c:v>
                </c:pt>
                <c:pt idx="120">
                  <c:v>751571.82775265013</c:v>
                </c:pt>
                <c:pt idx="121">
                  <c:v>776327.20481064485</c:v>
                </c:pt>
                <c:pt idx="122">
                  <c:v>793960.64286611415</c:v>
                </c:pt>
                <c:pt idx="123">
                  <c:v>817843.04163296521</c:v>
                </c:pt>
                <c:pt idx="124">
                  <c:v>834614.05398533924</c:v>
                </c:pt>
                <c:pt idx="125">
                  <c:v>855413.33257804741</c:v>
                </c:pt>
                <c:pt idx="126">
                  <c:v>872445.08031894034</c:v>
                </c:pt>
                <c:pt idx="127">
                  <c:v>890162.7462496825</c:v>
                </c:pt>
                <c:pt idx="128">
                  <c:v>906335.08331261168</c:v>
                </c:pt>
                <c:pt idx="129">
                  <c:v>919841.94543969072</c:v>
                </c:pt>
                <c:pt idx="130">
                  <c:v>935129.2441118178</c:v>
                </c:pt>
                <c:pt idx="131">
                  <c:v>946617.35416861158</c:v>
                </c:pt>
                <c:pt idx="132">
                  <c:v>957633.54853690241</c:v>
                </c:pt>
                <c:pt idx="133">
                  <c:v>967047.12856129277</c:v>
                </c:pt>
                <c:pt idx="134">
                  <c:v>977066.72861296288</c:v>
                </c:pt>
                <c:pt idx="135">
                  <c:v>980988.05492878566</c:v>
                </c:pt>
                <c:pt idx="136">
                  <c:v>987695.39290545776</c:v>
                </c:pt>
                <c:pt idx="137">
                  <c:v>990478.41872935172</c:v>
                </c:pt>
                <c:pt idx="138">
                  <c:v>993761.93870559568</c:v>
                </c:pt>
                <c:pt idx="139">
                  <c:v>991943.71498723736</c:v>
                </c:pt>
                <c:pt idx="140">
                  <c:v>991669.24834925844</c:v>
                </c:pt>
                <c:pt idx="141">
                  <c:v>987330.27089665458</c:v>
                </c:pt>
                <c:pt idx="142">
                  <c:v>984453.6448489367</c:v>
                </c:pt>
                <c:pt idx="143">
                  <c:v>976312.46375646582</c:v>
                </c:pt>
                <c:pt idx="144">
                  <c:v>968427.5597897456</c:v>
                </c:pt>
                <c:pt idx="145">
                  <c:v>958520.9530029248</c:v>
                </c:pt>
                <c:pt idx="146">
                  <c:v>947653.99647511821</c:v>
                </c:pt>
                <c:pt idx="147">
                  <c:v>933544.1877218826</c:v>
                </c:pt>
                <c:pt idx="148">
                  <c:v>921703.31384065736</c:v>
                </c:pt>
                <c:pt idx="149">
                  <c:v>903162.66873298632</c:v>
                </c:pt>
                <c:pt idx="150">
                  <c:v>888998.58952978021</c:v>
                </c:pt>
                <c:pt idx="151">
                  <c:v>868011.12307596509</c:v>
                </c:pt>
                <c:pt idx="152">
                  <c:v>851273.59147528966</c:v>
                </c:pt>
                <c:pt idx="153">
                  <c:v>828697.14256532327</c:v>
                </c:pt>
                <c:pt idx="154">
                  <c:v>809125.35890355252</c:v>
                </c:pt>
                <c:pt idx="155">
                  <c:v>785808.72135298955</c:v>
                </c:pt>
                <c:pt idx="156">
                  <c:v>765362.58043855987</c:v>
                </c:pt>
                <c:pt idx="157">
                  <c:v>739923.30100454681</c:v>
                </c:pt>
                <c:pt idx="158">
                  <c:v>717218.8420812625</c:v>
                </c:pt>
                <c:pt idx="159">
                  <c:v>693840.52506775723</c:v>
                </c:pt>
                <c:pt idx="160">
                  <c:v>670836.13543095207</c:v>
                </c:pt>
                <c:pt idx="161">
                  <c:v>645912.61809886247</c:v>
                </c:pt>
                <c:pt idx="162">
                  <c:v>622345.99057156791</c:v>
                </c:pt>
                <c:pt idx="163">
                  <c:v>600072.93732573546</c:v>
                </c:pt>
                <c:pt idx="164">
                  <c:v>577919.04184096889</c:v>
                </c:pt>
                <c:pt idx="165">
                  <c:v>554711.39511570975</c:v>
                </c:pt>
                <c:pt idx="166">
                  <c:v>533733.55221137137</c:v>
                </c:pt>
                <c:pt idx="167">
                  <c:v>513817.12666068773</c:v>
                </c:pt>
                <c:pt idx="168">
                  <c:v>496024.97905587603</c:v>
                </c:pt>
                <c:pt idx="169">
                  <c:v>475853.91244138568</c:v>
                </c:pt>
                <c:pt idx="170">
                  <c:v>459940.38251925353</c:v>
                </c:pt>
                <c:pt idx="171">
                  <c:v>444901.33839933819</c:v>
                </c:pt>
                <c:pt idx="172">
                  <c:v>431813.20828712545</c:v>
                </c:pt>
                <c:pt idx="173">
                  <c:v>418414.59487373149</c:v>
                </c:pt>
                <c:pt idx="174">
                  <c:v>404673.84039677307</c:v>
                </c:pt>
                <c:pt idx="175">
                  <c:v>407272.53485697438</c:v>
                </c:pt>
                <c:pt idx="176">
                  <c:v>390552.93566779955</c:v>
                </c:pt>
                <c:pt idx="177">
                  <c:v>383451.90901616914</c:v>
                </c:pt>
                <c:pt idx="178">
                  <c:v>397095.5399432953</c:v>
                </c:pt>
                <c:pt idx="179">
                  <c:v>375793.10273690708</c:v>
                </c:pt>
                <c:pt idx="180">
                  <c:v>375220.24798493483</c:v>
                </c:pt>
                <c:pt idx="181">
                  <c:v>406518.13585412689</c:v>
                </c:pt>
                <c:pt idx="182">
                  <c:v>380602.71037993114</c:v>
                </c:pt>
                <c:pt idx="183">
                  <c:v>394371.91477016406</c:v>
                </c:pt>
                <c:pt idx="184">
                  <c:v>409971.43216703669</c:v>
                </c:pt>
                <c:pt idx="185">
                  <c:v>416290.25265319971</c:v>
                </c:pt>
                <c:pt idx="186">
                  <c:v>428945.59812644636</c:v>
                </c:pt>
                <c:pt idx="187">
                  <c:v>440168.80671892501</c:v>
                </c:pt>
                <c:pt idx="188">
                  <c:v>456674.72478142346</c:v>
                </c:pt>
                <c:pt idx="189">
                  <c:v>471817.85153866105</c:v>
                </c:pt>
                <c:pt idx="190">
                  <c:v>490093.84638353984</c:v>
                </c:pt>
                <c:pt idx="191">
                  <c:v>509319.70265604497</c:v>
                </c:pt>
                <c:pt idx="192">
                  <c:v>528429.54474121751</c:v>
                </c:pt>
                <c:pt idx="193">
                  <c:v>549701.35258419032</c:v>
                </c:pt>
                <c:pt idx="194">
                  <c:v>572075.28061919182</c:v>
                </c:pt>
                <c:pt idx="195">
                  <c:v>593380.38228720857</c:v>
                </c:pt>
                <c:pt idx="196">
                  <c:v>617016.29111439444</c:v>
                </c:pt>
                <c:pt idx="197">
                  <c:v>640816.58307961363</c:v>
                </c:pt>
                <c:pt idx="198">
                  <c:v>663730.45769117121</c:v>
                </c:pt>
                <c:pt idx="199">
                  <c:v>686935.34649148933</c:v>
                </c:pt>
                <c:pt idx="200">
                  <c:v>712724.30455231317</c:v>
                </c:pt>
                <c:pt idx="201">
                  <c:v>733367.86532950937</c:v>
                </c:pt>
                <c:pt idx="202">
                  <c:v>758956.38850171841</c:v>
                </c:pt>
                <c:pt idx="203">
                  <c:v>780647.79902097234</c:v>
                </c:pt>
                <c:pt idx="204">
                  <c:v>802964.89150575665</c:v>
                </c:pt>
                <c:pt idx="205">
                  <c:v>824861.38800070039</c:v>
                </c:pt>
                <c:pt idx="206">
                  <c:v>844176.89453552605</c:v>
                </c:pt>
                <c:pt idx="207">
                  <c:v>865432.69821657182</c:v>
                </c:pt>
                <c:pt idx="208">
                  <c:v>882011.94100341946</c:v>
                </c:pt>
                <c:pt idx="209">
                  <c:v>900661.12701115094</c:v>
                </c:pt>
                <c:pt idx="210">
                  <c:v>915874.49919342517</c:v>
                </c:pt>
                <c:pt idx="211">
                  <c:v>932168.8221175092</c:v>
                </c:pt>
                <c:pt idx="212">
                  <c:v>942921.207694276</c:v>
                </c:pt>
                <c:pt idx="213">
                  <c:v>955984.73849357502</c:v>
                </c:pt>
                <c:pt idx="214">
                  <c:v>966960.2359221587</c:v>
                </c:pt>
                <c:pt idx="215">
                  <c:v>974787.85441318038</c:v>
                </c:pt>
                <c:pt idx="216">
                  <c:v>981745.57391392346</c:v>
                </c:pt>
                <c:pt idx="217">
                  <c:v>986767.51880715904</c:v>
                </c:pt>
                <c:pt idx="218">
                  <c:v>989898.91446806188</c:v>
                </c:pt>
                <c:pt idx="219">
                  <c:v>993410.20328031166</c:v>
                </c:pt>
                <c:pt idx="220">
                  <c:v>992887.13152745529</c:v>
                </c:pt>
                <c:pt idx="221">
                  <c:v>991708.2275594899</c:v>
                </c:pt>
                <c:pt idx="222">
                  <c:v>987679.93213083141</c:v>
                </c:pt>
                <c:pt idx="223">
                  <c:v>984174.74354097538</c:v>
                </c:pt>
                <c:pt idx="224">
                  <c:v>976766.34797455743</c:v>
                </c:pt>
                <c:pt idx="225">
                  <c:v>971049.44571420841</c:v>
                </c:pt>
                <c:pt idx="226">
                  <c:v>959250.85235587507</c:v>
                </c:pt>
                <c:pt idx="227">
                  <c:v>950300.07867065188</c:v>
                </c:pt>
                <c:pt idx="228">
                  <c:v>937532.02622092189</c:v>
                </c:pt>
                <c:pt idx="229">
                  <c:v>925416.72668645065</c:v>
                </c:pt>
                <c:pt idx="230">
                  <c:v>908397.16759540047</c:v>
                </c:pt>
                <c:pt idx="231">
                  <c:v>894278.19111576141</c:v>
                </c:pt>
                <c:pt idx="232">
                  <c:v>877498.26223853719</c:v>
                </c:pt>
                <c:pt idx="233">
                  <c:v>860290.13553440338</c:v>
                </c:pt>
                <c:pt idx="234" formatCode="General">
                  <c:v>839314.47797830519</c:v>
                </c:pt>
                <c:pt idx="235">
                  <c:v>822367.08666307898</c:v>
                </c:pt>
                <c:pt idx="236">
                  <c:v>800536.54096650437</c:v>
                </c:pt>
                <c:pt idx="237">
                  <c:v>780501.50693910988</c:v>
                </c:pt>
                <c:pt idx="238">
                  <c:v>758915.11399340071</c:v>
                </c:pt>
                <c:pt idx="239">
                  <c:v>736883.94058384537</c:v>
                </c:pt>
                <c:pt idx="240">
                  <c:v>714398.94163469248</c:v>
                </c:pt>
                <c:pt idx="241">
                  <c:v>691449.56455899798</c:v>
                </c:pt>
                <c:pt idx="242">
                  <c:v>669137.86527308612</c:v>
                </c:pt>
                <c:pt idx="243">
                  <c:v>646337.66766059969</c:v>
                </c:pt>
                <c:pt idx="244">
                  <c:v>623035.40410838858</c:v>
                </c:pt>
                <c:pt idx="245">
                  <c:v>599215.9994919477</c:v>
                </c:pt>
                <c:pt idx="246">
                  <c:v>577425.33801195887</c:v>
                </c:pt>
                <c:pt idx="247">
                  <c:v>553860.80234024103</c:v>
                </c:pt>
                <c:pt idx="248">
                  <c:v>531401.30547272298</c:v>
                </c:pt>
                <c:pt idx="249">
                  <c:v>508692.8732980683</c:v>
                </c:pt>
                <c:pt idx="250">
                  <c:v>486608.70847953961</c:v>
                </c:pt>
                <c:pt idx="251">
                  <c:v>464796.63681331958</c:v>
                </c:pt>
                <c:pt idx="252">
                  <c:v>443461.24060146965</c:v>
                </c:pt>
                <c:pt idx="253">
                  <c:v>422472.8673409188</c:v>
                </c:pt>
                <c:pt idx="254">
                  <c:v>401813.12537915568</c:v>
                </c:pt>
                <c:pt idx="255">
                  <c:v>381797.70711741631</c:v>
                </c:pt>
                <c:pt idx="256">
                  <c:v>362408.37165428302</c:v>
                </c:pt>
                <c:pt idx="257">
                  <c:v>343404.35638766718</c:v>
                </c:pt>
                <c:pt idx="258">
                  <c:v>324990.54512203386</c:v>
                </c:pt>
                <c:pt idx="259">
                  <c:v>307372.12316449144</c:v>
                </c:pt>
                <c:pt idx="260">
                  <c:v>290086.40921697591</c:v>
                </c:pt>
                <c:pt idx="261">
                  <c:v>273562.01479486004</c:v>
                </c:pt>
                <c:pt idx="262">
                  <c:v>257559.6848085458</c:v>
                </c:pt>
                <c:pt idx="263">
                  <c:v>242397.52367918886</c:v>
                </c:pt>
                <c:pt idx="264">
                  <c:v>227725.91997416486</c:v>
                </c:pt>
                <c:pt idx="265">
                  <c:v>213529.79856855015</c:v>
                </c:pt>
                <c:pt idx="266">
                  <c:v>228872.81387708476</c:v>
                </c:pt>
                <c:pt idx="267">
                  <c:v>78920.948524821302</c:v>
                </c:pt>
                <c:pt idx="268">
                  <c:v>252014.93345915806</c:v>
                </c:pt>
                <c:pt idx="269">
                  <c:v>249602.91344981693</c:v>
                </c:pt>
                <c:pt idx="270">
                  <c:v>24669.192589620914</c:v>
                </c:pt>
                <c:pt idx="271">
                  <c:v>245381.87843352597</c:v>
                </c:pt>
                <c:pt idx="272">
                  <c:v>20749.660074484513</c:v>
                </c:pt>
                <c:pt idx="273">
                  <c:v>241763.84841956469</c:v>
                </c:pt>
                <c:pt idx="274">
                  <c:v>-4849.1877735155067</c:v>
                </c:pt>
                <c:pt idx="275">
                  <c:v>160730.55198458789</c:v>
                </c:pt>
                <c:pt idx="276">
                  <c:v>92541.904848789389</c:v>
                </c:pt>
                <c:pt idx="277">
                  <c:v>91305.744594017364</c:v>
                </c:pt>
                <c:pt idx="278">
                  <c:v>90175.110214656452</c:v>
                </c:pt>
                <c:pt idx="279">
                  <c:v>78008.84154309411</c:v>
                </c:pt>
                <c:pt idx="280">
                  <c:v>65933.023621882821</c:v>
                </c:pt>
                <c:pt idx="281">
                  <c:v>65073.741493567555</c:v>
                </c:pt>
                <c:pt idx="282">
                  <c:v>64289.834990539523</c:v>
                </c:pt>
                <c:pt idx="283">
                  <c:v>52440.143945201169</c:v>
                </c:pt>
                <c:pt idx="284">
                  <c:v>62933.073735304737</c:v>
                </c:pt>
                <c:pt idx="285">
                  <c:v>28936.738480280041</c:v>
                </c:pt>
                <c:pt idx="286">
                  <c:v>50676.354313395568</c:v>
                </c:pt>
                <c:pt idx="287">
                  <c:v>50193.950311530985</c:v>
                </c:pt>
                <c:pt idx="288">
                  <c:v>27489.526474694685</c:v>
                </c:pt>
                <c:pt idx="289">
                  <c:v>27097.573223185336</c:v>
                </c:pt>
                <c:pt idx="290">
                  <c:v>37876.930389387628</c:v>
                </c:pt>
                <c:pt idx="291">
                  <c:v>26419.192595564211</c:v>
                </c:pt>
                <c:pt idx="292">
                  <c:v>14991.605051856252</c:v>
                </c:pt>
                <c:pt idx="293">
                  <c:v>37002.573136013692</c:v>
                </c:pt>
                <c:pt idx="294">
                  <c:v>14494.125924936036</c:v>
                </c:pt>
                <c:pt idx="295">
                  <c:v>20967.770274681905</c:v>
                </c:pt>
                <c:pt idx="296">
                  <c:v>16324.374656919332</c:v>
                </c:pt>
                <c:pt idx="297">
                  <c:v>16155.533256267776</c:v>
                </c:pt>
                <c:pt idx="298">
                  <c:v>14890.665988925644</c:v>
                </c:pt>
                <c:pt idx="299">
                  <c:v>12528.265342387233</c:v>
                </c:pt>
                <c:pt idx="300">
                  <c:v>12407.664341921318</c:v>
                </c:pt>
                <c:pt idx="301">
                  <c:v>10072.398920487893</c:v>
                </c:pt>
                <c:pt idx="302">
                  <c:v>11090.034136875271</c:v>
                </c:pt>
                <c:pt idx="303">
                  <c:v>8777.3814030293706</c:v>
                </c:pt>
                <c:pt idx="304">
                  <c:v>7587.8897609778651</c:v>
                </c:pt>
                <c:pt idx="305">
                  <c:v>-314459.47617510823</c:v>
                </c:pt>
                <c:pt idx="306">
                  <c:v>367997.66880018089</c:v>
                </c:pt>
                <c:pt idx="307">
                  <c:v>1453.5000807605009</c:v>
                </c:pt>
                <c:pt idx="308">
                  <c:v>1453.5000800986386</c:v>
                </c:pt>
                <c:pt idx="309">
                  <c:v>1453.5001029387386</c:v>
                </c:pt>
                <c:pt idx="310">
                  <c:v>1453.500148196835</c:v>
                </c:pt>
                <c:pt idx="311">
                  <c:v>1453.5001602274276</c:v>
                </c:pt>
                <c:pt idx="312">
                  <c:v>1453.5002281748727</c:v>
                </c:pt>
                <c:pt idx="313">
                  <c:v>1453.5002518591796</c:v>
                </c:pt>
                <c:pt idx="314">
                  <c:v>1453.5003427221004</c:v>
                </c:pt>
                <c:pt idx="315">
                  <c:v>1453.5004117549545</c:v>
                </c:pt>
                <c:pt idx="316">
                  <c:v>1453.5004590481929</c:v>
                </c:pt>
                <c:pt idx="317">
                  <c:v>1453.5007854734404</c:v>
                </c:pt>
                <c:pt idx="318">
                  <c:v>1453.5006895747852</c:v>
                </c:pt>
                <c:pt idx="319">
                  <c:v>1453.5010290858836</c:v>
                </c:pt>
                <c:pt idx="320">
                  <c:v>1453.5011471305404</c:v>
                </c:pt>
                <c:pt idx="321">
                  <c:v>1453.5016009175149</c:v>
                </c:pt>
                <c:pt idx="322">
                  <c:v>1453.5018339918031</c:v>
                </c:pt>
                <c:pt idx="323">
                  <c:v>1453.5024037129167</c:v>
                </c:pt>
                <c:pt idx="324">
                  <c:v>1453.5027537766027</c:v>
                </c:pt>
                <c:pt idx="325">
                  <c:v>1453.5035531047258</c:v>
                </c:pt>
                <c:pt idx="326">
                  <c:v>1453.5046913409426</c:v>
                </c:pt>
                <c:pt idx="327">
                  <c:v>1453.5044988187408</c:v>
                </c:pt>
                <c:pt idx="328">
                  <c:v>1453.5068746426762</c:v>
                </c:pt>
                <c:pt idx="329">
                  <c:v>1453.509148100085</c:v>
                </c:pt>
                <c:pt idx="330">
                  <c:v>1453.5080912695432</c:v>
                </c:pt>
                <c:pt idx="331">
                  <c:v>1453.5137296876899</c:v>
                </c:pt>
                <c:pt idx="332">
                  <c:v>1453.5138156159028</c:v>
                </c:pt>
                <c:pt idx="333">
                  <c:v>1453.5183760983327</c:v>
                </c:pt>
                <c:pt idx="334">
                  <c:v>1453.5218465849459</c:v>
                </c:pt>
                <c:pt idx="335">
                  <c:v>1453.5275739463302</c:v>
                </c:pt>
                <c:pt idx="336">
                  <c:v>1453.532223371998</c:v>
                </c:pt>
                <c:pt idx="337">
                  <c:v>1453.541371472083</c:v>
                </c:pt>
                <c:pt idx="338">
                  <c:v>1453.5438891465178</c:v>
                </c:pt>
                <c:pt idx="339">
                  <c:v>1453.5687464267628</c:v>
                </c:pt>
                <c:pt idx="340">
                  <c:v>1453.5580424452221</c:v>
                </c:pt>
                <c:pt idx="341">
                  <c:v>1453.6031196401445</c:v>
                </c:pt>
                <c:pt idx="342">
                  <c:v>1453.5926267103541</c:v>
                </c:pt>
                <c:pt idx="343">
                  <c:v>1453.6379601824026</c:v>
                </c:pt>
                <c:pt idx="344">
                  <c:v>1453.6389099152811</c:v>
                </c:pt>
                <c:pt idx="345">
                  <c:v>1453.6957463504984</c:v>
                </c:pt>
                <c:pt idx="346">
                  <c:v>1453.7194155823393</c:v>
                </c:pt>
                <c:pt idx="347">
                  <c:v>1453.7767947220586</c:v>
                </c:pt>
                <c:pt idx="348">
                  <c:v>1453.823394504612</c:v>
                </c:pt>
                <c:pt idx="349">
                  <c:v>1453.9038398711698</c:v>
                </c:pt>
                <c:pt idx="350">
                  <c:v>1453.9848128671047</c:v>
                </c:pt>
                <c:pt idx="351">
                  <c:v>1453.9661485767831</c:v>
                </c:pt>
                <c:pt idx="352">
                  <c:v>1454.1931928151516</c:v>
                </c:pt>
                <c:pt idx="353">
                  <c:v>1454.4211415610234</c:v>
                </c:pt>
                <c:pt idx="354">
                  <c:v>1454.3160615118716</c:v>
                </c:pt>
                <c:pt idx="355">
                  <c:v>1454.7690947298543</c:v>
                </c:pt>
                <c:pt idx="356">
                  <c:v>1454.7781398048892</c:v>
                </c:pt>
                <c:pt idx="357">
                  <c:v>1455.234489550385</c:v>
                </c:pt>
                <c:pt idx="358">
                  <c:v>1455.3588657596108</c:v>
                </c:pt>
                <c:pt idx="359">
                  <c:v>1374.4894195703741</c:v>
                </c:pt>
                <c:pt idx="360">
                  <c:v>5.2267171156654879E-4</c:v>
                </c:pt>
              </c:numCache>
            </c:numRef>
          </c:yVal>
          <c:smooth val="1"/>
          <c:extLst>
            <c:ext xmlns:c16="http://schemas.microsoft.com/office/drawing/2014/chart" uri="{C3380CC4-5D6E-409C-BE32-E72D297353CC}">
              <c16:uniqueId val="{00000001-287A-4C97-A561-69C9D4F3A5BD}"/>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(Exh)'!$AB$3:$AB$363</c:f>
              <c:numCache>
                <c:formatCode>0.00E+00</c:formatCode>
                <c:ptCount val="361"/>
                <c:pt idx="0">
                  <c:v>1460.6289793185144</c:v>
                </c:pt>
                <c:pt idx="1">
                  <c:v>1462.6563978312679</c:v>
                </c:pt>
                <c:pt idx="2">
                  <c:v>1461.178571926243</c:v>
                </c:pt>
                <c:pt idx="3">
                  <c:v>1468.7305128019968</c:v>
                </c:pt>
                <c:pt idx="4">
                  <c:v>1463.7531710267151</c:v>
                </c:pt>
                <c:pt idx="5">
                  <c:v>1473.8254405527325</c:v>
                </c:pt>
                <c:pt idx="6">
                  <c:v>1471.3699349402195</c:v>
                </c:pt>
                <c:pt idx="7">
                  <c:v>1473.9400115031751</c:v>
                </c:pt>
                <c:pt idx="8">
                  <c:v>1484.0409237668016</c:v>
                </c:pt>
                <c:pt idx="9">
                  <c:v>1484.1268519796342</c:v>
                </c:pt>
                <c:pt idx="10">
                  <c:v>1489.2443924179563</c:v>
                </c:pt>
                <c:pt idx="11">
                  <c:v>1496.8867840440598</c:v>
                </c:pt>
                <c:pt idx="12">
                  <c:v>1507.0570418829554</c:v>
                </c:pt>
                <c:pt idx="13">
                  <c:v>1517.2529274344497</c:v>
                </c:pt>
                <c:pt idx="14">
                  <c:v>1509.9331434845915</c:v>
                </c:pt>
                <c:pt idx="15">
                  <c:v>1530.2254187621982</c:v>
                </c:pt>
                <c:pt idx="16">
                  <c:v>1580.6319917674539</c:v>
                </c:pt>
                <c:pt idx="17">
                  <c:v>1530.8133486394656</c:v>
                </c:pt>
                <c:pt idx="18">
                  <c:v>1606.4081330222971</c:v>
                </c:pt>
                <c:pt idx="19">
                  <c:v>1581.7777012718782</c:v>
                </c:pt>
                <c:pt idx="20">
                  <c:v>1632.4405514031296</c:v>
                </c:pt>
                <c:pt idx="21">
                  <c:v>1658.1111667825644</c:v>
                </c:pt>
                <c:pt idx="22">
                  <c:v>1683.8873080373996</c:v>
                </c:pt>
                <c:pt idx="23">
                  <c:v>1709.7840502927147</c:v>
                </c:pt>
                <c:pt idx="24">
                  <c:v>1785.9516894277479</c:v>
                </c:pt>
                <c:pt idx="25">
                  <c:v>1812.1348590591706</c:v>
                </c:pt>
                <c:pt idx="26">
                  <c:v>1838.5140053163318</c:v>
                </c:pt>
                <c:pt idx="27">
                  <c:v>1965.3746448327468</c:v>
                </c:pt>
                <c:pt idx="28">
                  <c:v>2067.3938008479163</c:v>
                </c:pt>
                <c:pt idx="29">
                  <c:v>1969.1735763474057</c:v>
                </c:pt>
                <c:pt idx="30">
                  <c:v>2222.2617001277877</c:v>
                </c:pt>
                <c:pt idx="31">
                  <c:v>2224.9752226382666</c:v>
                </c:pt>
                <c:pt idx="32">
                  <c:v>2478.8171026715418</c:v>
                </c:pt>
                <c:pt idx="33">
                  <c:v>2482.4351326854598</c:v>
                </c:pt>
                <c:pt idx="34">
                  <c:v>2737.3322714729193</c:v>
                </c:pt>
                <c:pt idx="35">
                  <c:v>2742.1563114914679</c:v>
                </c:pt>
                <c:pt idx="36">
                  <c:v>3249.0863153051323</c:v>
                </c:pt>
                <c:pt idx="37">
                  <c:v>3255.4178678296321</c:v>
                </c:pt>
                <c:pt idx="38">
                  <c:v>3513.4807828791158</c:v>
                </c:pt>
                <c:pt idx="39">
                  <c:v>3772.5989566828043</c:v>
                </c:pt>
                <c:pt idx="40">
                  <c:v>4032.9231404911156</c:v>
                </c:pt>
                <c:pt idx="41">
                  <c:v>4795.9562930968132</c:v>
                </c:pt>
                <c:pt idx="42">
                  <c:v>4808.4686468950831</c:v>
                </c:pt>
                <c:pt idx="43">
                  <c:v>5324.2929744930834</c:v>
                </c:pt>
                <c:pt idx="44">
                  <c:v>6343.4292758907814</c:v>
                </c:pt>
                <c:pt idx="45">
                  <c:v>5860.7702234207791</c:v>
                </c:pt>
                <c:pt idx="46">
                  <c:v>6634.3559635672291</c:v>
                </c:pt>
                <c:pt idx="47">
                  <c:v>9165.2372013709391</c:v>
                </c:pt>
                <c:pt idx="48">
                  <c:v>6685.6113887650281</c:v>
                </c:pt>
                <c:pt idx="49">
                  <c:v>11730.791226808564</c:v>
                </c:pt>
                <c:pt idx="50">
                  <c:v>9258.7029767318163</c:v>
                </c:pt>
                <c:pt idx="51">
                  <c:v>11806.166852099213</c:v>
                </c:pt>
                <c:pt idx="52">
                  <c:v>11851.392227274258</c:v>
                </c:pt>
                <c:pt idx="53">
                  <c:v>16916.169727893055</c:v>
                </c:pt>
                <c:pt idx="54">
                  <c:v>11959.933127693266</c:v>
                </c:pt>
                <c:pt idx="55">
                  <c:v>19546.546791080924</c:v>
                </c:pt>
                <c:pt idx="56">
                  <c:v>19618.907391360524</c:v>
                </c:pt>
                <c:pt idx="57">
                  <c:v>19701.820579180203</c:v>
                </c:pt>
                <c:pt idx="58">
                  <c:v>22302.047392251938</c:v>
                </c:pt>
                <c:pt idx="59">
                  <c:v>27419.58783057455</c:v>
                </c:pt>
                <c:pt idx="60">
                  <c:v>27535.666293522656</c:v>
                </c:pt>
                <c:pt idx="61">
                  <c:v>32680.341956950284</c:v>
                </c:pt>
                <c:pt idx="62">
                  <c:v>40346.853783147024</c:v>
                </c:pt>
                <c:pt idx="63">
                  <c:v>17950.323306886177</c:v>
                </c:pt>
                <c:pt idx="64">
                  <c:v>53231.909385554463</c:v>
                </c:pt>
                <c:pt idx="65">
                  <c:v>53427.88601131153</c:v>
                </c:pt>
                <c:pt idx="66">
                  <c:v>53654.012887184457</c:v>
                </c:pt>
                <c:pt idx="67">
                  <c:v>28842.679636071876</c:v>
                </c:pt>
                <c:pt idx="68">
                  <c:v>79264.327766383489</c:v>
                </c:pt>
                <c:pt idx="69">
                  <c:v>79565.830267550031</c:v>
                </c:pt>
                <c:pt idx="70">
                  <c:v>54844.947766782418</c:v>
                </c:pt>
                <c:pt idx="71">
                  <c:v>80304.511395404756</c:v>
                </c:pt>
                <c:pt idx="72">
                  <c:v>80726.614897031075</c:v>
                </c:pt>
                <c:pt idx="73">
                  <c:v>106261.55415093599</c:v>
                </c:pt>
                <c:pt idx="74">
                  <c:v>106774.10840292723</c:v>
                </c:pt>
                <c:pt idx="75">
                  <c:v>107346.9631551271</c:v>
                </c:pt>
                <c:pt idx="76">
                  <c:v>114923.84648203575</c:v>
                </c:pt>
                <c:pt idx="77">
                  <c:v>138554.16572976077</c:v>
                </c:pt>
                <c:pt idx="78">
                  <c:v>144074.94376396915</c:v>
                </c:pt>
                <c:pt idx="79">
                  <c:v>156141.43532475882</c:v>
                </c:pt>
                <c:pt idx="80">
                  <c:v>168990.9542991801</c:v>
                </c:pt>
                <c:pt idx="81">
                  <c:v>182730.52478475677</c:v>
                </c:pt>
                <c:pt idx="82">
                  <c:v>197317.18732025614</c:v>
                </c:pt>
                <c:pt idx="83">
                  <c:v>212959.14095224536</c:v>
                </c:pt>
                <c:pt idx="84">
                  <c:v>229087.94105931002</c:v>
                </c:pt>
                <c:pt idx="85">
                  <c:v>246840.31338046849</c:v>
                </c:pt>
                <c:pt idx="86">
                  <c:v>265197.39528914093</c:v>
                </c:pt>
                <c:pt idx="87">
                  <c:v>284444.7444059595</c:v>
                </c:pt>
                <c:pt idx="88">
                  <c:v>305093.81327214109</c:v>
                </c:pt>
                <c:pt idx="89">
                  <c:v>326653.80226781953</c:v>
                </c:pt>
                <c:pt idx="90">
                  <c:v>349136.01773663715</c:v>
                </c:pt>
                <c:pt idx="91">
                  <c:v>373053.57048382354</c:v>
                </c:pt>
                <c:pt idx="92">
                  <c:v>397666.64304931764</c:v>
                </c:pt>
                <c:pt idx="93">
                  <c:v>423489.55224811839</c:v>
                </c:pt>
                <c:pt idx="94">
                  <c:v>450786.24029418221</c:v>
                </c:pt>
                <c:pt idx="95">
                  <c:v>478567.87188743782</c:v>
                </c:pt>
                <c:pt idx="96">
                  <c:v>507851.77431419038</c:v>
                </c:pt>
                <c:pt idx="97">
                  <c:v>538151.36898957321</c:v>
                </c:pt>
                <c:pt idx="98">
                  <c:v>568980.83108480461</c:v>
                </c:pt>
                <c:pt idx="99">
                  <c:v>601609.52075129922</c:v>
                </c:pt>
                <c:pt idx="100">
                  <c:v>634298.83564644156</c:v>
                </c:pt>
                <c:pt idx="101">
                  <c:v>668569.86728427187</c:v>
                </c:pt>
                <c:pt idx="102">
                  <c:v>703687.47149337537</c:v>
                </c:pt>
                <c:pt idx="103">
                  <c:v>738917.25785901025</c:v>
                </c:pt>
                <c:pt idx="104">
                  <c:v>775279.87019477587</c:v>
                </c:pt>
                <c:pt idx="105">
                  <c:v>812542.42104472232</c:v>
                </c:pt>
                <c:pt idx="106">
                  <c:v>849469.77079113189</c:v>
                </c:pt>
                <c:pt idx="107">
                  <c:v>887835.1945644056</c:v>
                </c:pt>
                <c:pt idx="108">
                  <c:v>925651.37368427985</c:v>
                </c:pt>
                <c:pt idx="109">
                  <c:v>963939.70572094352</c:v>
                </c:pt>
                <c:pt idx="110">
                  <c:v>1002467.6047208295</c:v>
                </c:pt>
                <c:pt idx="111">
                  <c:v>1039999.7803149867</c:v>
                </c:pt>
                <c:pt idx="112">
                  <c:v>1081066.3417701735</c:v>
                </c:pt>
                <c:pt idx="113">
                  <c:v>1114153.2232042549</c:v>
                </c:pt>
                <c:pt idx="114">
                  <c:v>1152565.1020233657</c:v>
                </c:pt>
                <c:pt idx="115">
                  <c:v>1191552.8506198674</c:v>
                </c:pt>
                <c:pt idx="116">
                  <c:v>1226119.5295555412</c:v>
                </c:pt>
                <c:pt idx="117">
                  <c:v>1256281.7214682533</c:v>
                </c:pt>
                <c:pt idx="118">
                  <c:v>1294586.7991586528</c:v>
                </c:pt>
                <c:pt idx="119">
                  <c:v>1326004.7489893178</c:v>
                </c:pt>
                <c:pt idx="120">
                  <c:v>1350550.6460829533</c:v>
                </c:pt>
                <c:pt idx="121">
                  <c:v>1385782.3702938033</c:v>
                </c:pt>
                <c:pt idx="122">
                  <c:v>1404131.580255033</c:v>
                </c:pt>
                <c:pt idx="123">
                  <c:v>1435691.4685198423</c:v>
                </c:pt>
                <c:pt idx="124">
                  <c:v>1450382.4101487265</c:v>
                </c:pt>
                <c:pt idx="125">
                  <c:v>1473281.0605931829</c:v>
                </c:pt>
                <c:pt idx="126">
                  <c:v>1486838.5850770951</c:v>
                </c:pt>
                <c:pt idx="127">
                  <c:v>1501085.042775494</c:v>
                </c:pt>
                <c:pt idx="128">
                  <c:v>1511003.896589905</c:v>
                </c:pt>
                <c:pt idx="129">
                  <c:v>1514085.3704547859</c:v>
                </c:pt>
                <c:pt idx="130">
                  <c:v>1520350.4784740997</c:v>
                </c:pt>
                <c:pt idx="131">
                  <c:v>1517254.8628682764</c:v>
                </c:pt>
                <c:pt idx="132">
                  <c:v>1512309.7616790321</c:v>
                </c:pt>
                <c:pt idx="133">
                  <c:v>1502993.338741181</c:v>
                </c:pt>
                <c:pt idx="134">
                  <c:v>1494302.5334931104</c:v>
                </c:pt>
                <c:pt idx="135">
                  <c:v>1471177.1820460046</c:v>
                </c:pt>
                <c:pt idx="136">
                  <c:v>1453651.7750394794</c:v>
                </c:pt>
                <c:pt idx="137">
                  <c:v>1426657.103508608</c:v>
                </c:pt>
                <c:pt idx="138">
                  <c:v>1400194.5838932325</c:v>
                </c:pt>
                <c:pt idx="139">
                  <c:v>1361698.7532409863</c:v>
                </c:pt>
                <c:pt idx="140">
                  <c:v>1326178.5200145466</c:v>
                </c:pt>
                <c:pt idx="141">
                  <c:v>1281060.8837034553</c:v>
                </c:pt>
                <c:pt idx="142">
                  <c:v>1238841.9616799706</c:v>
                </c:pt>
                <c:pt idx="143">
                  <c:v>1184437.4698576033</c:v>
                </c:pt>
                <c:pt idx="144">
                  <c:v>1130339.0030733794</c:v>
                </c:pt>
                <c:pt idx="145">
                  <c:v>1071483.2913400007</c:v>
                </c:pt>
                <c:pt idx="146">
                  <c:v>1010327.3477826153</c:v>
                </c:pt>
                <c:pt idx="147">
                  <c:v>941804.8873864935</c:v>
                </c:pt>
                <c:pt idx="148">
                  <c:v>878395.44489305164</c:v>
                </c:pt>
                <c:pt idx="149">
                  <c:v>799986.13900914416</c:v>
                </c:pt>
                <c:pt idx="150">
                  <c:v>731588.80215154309</c:v>
                </c:pt>
                <c:pt idx="151">
                  <c:v>648071.00090596918</c:v>
                </c:pt>
                <c:pt idx="152">
                  <c:v>574441.55265934183</c:v>
                </c:pt>
                <c:pt idx="153">
                  <c:v>488071.77001209382</c:v>
                </c:pt>
                <c:pt idx="154">
                  <c:v>408953.93325018242</c:v>
                </c:pt>
                <c:pt idx="155">
                  <c:v>321978.13057505758</c:v>
                </c:pt>
                <c:pt idx="156">
                  <c:v>242120.10517440178</c:v>
                </c:pt>
                <c:pt idx="157">
                  <c:v>151763.18420752196</c:v>
                </c:pt>
                <c:pt idx="158">
                  <c:v>68389.871902363375</c:v>
                </c:pt>
                <c:pt idx="159">
                  <c:v>-15590.967942909803</c:v>
                </c:pt>
                <c:pt idx="160">
                  <c:v>-97738.904839905445</c:v>
                </c:pt>
                <c:pt idx="161">
                  <c:v>-183133.79141590605</c:v>
                </c:pt>
                <c:pt idx="162">
                  <c:v>-264320.16759540746</c:v>
                </c:pt>
                <c:pt idx="163">
                  <c:v>-341364.36392436363</c:v>
                </c:pt>
                <c:pt idx="164">
                  <c:v>-416836.45697338926</c:v>
                </c:pt>
                <c:pt idx="165">
                  <c:v>-493303.50827383529</c:v>
                </c:pt>
                <c:pt idx="166">
                  <c:v>-563304.02770286356</c:v>
                </c:pt>
                <c:pt idx="167">
                  <c:v>-629403.5692865802</c:v>
                </c:pt>
                <c:pt idx="168">
                  <c:v>-689149.64243600867</c:v>
                </c:pt>
                <c:pt idx="169">
                  <c:v>-752620.54672905547</c:v>
                </c:pt>
                <c:pt idx="170">
                  <c:v>-804822.44882339751</c:v>
                </c:pt>
                <c:pt idx="171">
                  <c:v>-853323.87223731517</c:v>
                </c:pt>
                <c:pt idx="172">
                  <c:v>-895658.7587676656</c:v>
                </c:pt>
                <c:pt idx="173">
                  <c:v>-936878.31830304675</c:v>
                </c:pt>
                <c:pt idx="174">
                  <c:v>-977015.71611804818</c:v>
                </c:pt>
                <c:pt idx="175">
                  <c:v>-978501.19441090175</c:v>
                </c:pt>
                <c:pt idx="176">
                  <c:v>-1021581.2566388759</c:v>
                </c:pt>
                <c:pt idx="177">
                  <c:v>-1041086.1458686625</c:v>
                </c:pt>
                <c:pt idx="178">
                  <c:v>-1011978.4019762676</c:v>
                </c:pt>
                <c:pt idx="179">
                  <c:v>-1059611.1519707416</c:v>
                </c:pt>
                <c:pt idx="180">
                  <c:v>-1058631.2688414217</c:v>
                </c:pt>
                <c:pt idx="181">
                  <c:v>-984001.29246323765</c:v>
                </c:pt>
                <c:pt idx="182">
                  <c:v>-1036262.1058505778</c:v>
                </c:pt>
                <c:pt idx="183">
                  <c:v>-997280.27334791655</c:v>
                </c:pt>
                <c:pt idx="184">
                  <c:v>-952315.82048874279</c:v>
                </c:pt>
                <c:pt idx="185">
                  <c:v>-926410.72993725678</c:v>
                </c:pt>
                <c:pt idx="186">
                  <c:v>-884440.19691410358</c:v>
                </c:pt>
                <c:pt idx="187">
                  <c:v>-843931.95102213207</c:v>
                </c:pt>
                <c:pt idx="188">
                  <c:v>-789815.2757847188</c:v>
                </c:pt>
                <c:pt idx="189">
                  <c:v>-737100.58717771643</c:v>
                </c:pt>
                <c:pt idx="190">
                  <c:v>-675721.64572353545</c:v>
                </c:pt>
                <c:pt idx="191">
                  <c:v>-610652.77817620221</c:v>
                </c:pt>
                <c:pt idx="192">
                  <c:v>-544355.5201946178</c:v>
                </c:pt>
                <c:pt idx="193">
                  <c:v>-471768.10930560296</c:v>
                </c:pt>
                <c:pt idx="194">
                  <c:v>-395347.55863242503</c:v>
                </c:pt>
                <c:pt idx="195">
                  <c:v>-320053.11980190035</c:v>
                </c:pt>
                <c:pt idx="196">
                  <c:v>-238307.22422420979</c:v>
                </c:pt>
                <c:pt idx="197">
                  <c:v>-155066.10850035236</c:v>
                </c:pt>
                <c:pt idx="198">
                  <c:v>-72774.725655697752</c:v>
                </c:pt>
                <c:pt idx="199">
                  <c:v>11137.000873644138</c:v>
                </c:pt>
                <c:pt idx="200">
                  <c:v>101745.90868940763</c:v>
                </c:pt>
                <c:pt idx="201">
                  <c:v>181569.49356069043</c:v>
                </c:pt>
                <c:pt idx="202">
                  <c:v>273237.95040790201</c:v>
                </c:pt>
                <c:pt idx="203">
                  <c:v>356760.50645086821</c:v>
                </c:pt>
                <c:pt idx="204">
                  <c:v>442235.05893087829</c:v>
                </c:pt>
                <c:pt idx="205">
                  <c:v>527221.17735738959</c:v>
                </c:pt>
                <c:pt idx="206">
                  <c:v>606773.1777188261</c:v>
                </c:pt>
                <c:pt idx="207">
                  <c:v>690985.94223227189</c:v>
                </c:pt>
                <c:pt idx="208">
                  <c:v>764883.72770332149</c:v>
                </c:pt>
                <c:pt idx="209">
                  <c:v>843574.93842501065</c:v>
                </c:pt>
                <c:pt idx="210">
                  <c:v>914587.5772208717</c:v>
                </c:pt>
                <c:pt idx="211">
                  <c:v>988013.51127948193</c:v>
                </c:pt>
                <c:pt idx="212">
                  <c:v>1048872.4748718762</c:v>
                </c:pt>
                <c:pt idx="213">
                  <c:v>1114773.6032799836</c:v>
                </c:pt>
                <c:pt idx="214">
                  <c:v>1175744.1227999597</c:v>
                </c:pt>
                <c:pt idx="215">
                  <c:v>1229334.5578686465</c:v>
                </c:pt>
                <c:pt idx="216">
                  <c:v>1280612.701014088</c:v>
                </c:pt>
                <c:pt idx="217">
                  <c:v>1327121.5391097891</c:v>
                </c:pt>
                <c:pt idx="218">
                  <c:v>1368909.3125559373</c:v>
                </c:pt>
                <c:pt idx="219">
                  <c:v>1411034.7688031201</c:v>
                </c:pt>
                <c:pt idx="220">
                  <c:v>1443513.0740516149</c:v>
                </c:pt>
                <c:pt idx="221">
                  <c:v>1473906.7217637633</c:v>
                </c:pt>
                <c:pt idx="222">
                  <c:v>1497238.3701649641</c:v>
                </c:pt>
                <c:pt idx="223">
                  <c:v>1521062.9751539547</c:v>
                </c:pt>
                <c:pt idx="224">
                  <c:v>1535383.6428335197</c:v>
                </c:pt>
                <c:pt idx="225">
                  <c:v>1552764.3286394866</c:v>
                </c:pt>
                <c:pt idx="226">
                  <c:v>1555681.8255094795</c:v>
                </c:pt>
                <c:pt idx="227">
                  <c:v>1564215.8494565412</c:v>
                </c:pt>
                <c:pt idx="228">
                  <c:v>1563342.4168928026</c:v>
                </c:pt>
                <c:pt idx="229">
                  <c:v>1563108.1696320693</c:v>
                </c:pt>
                <c:pt idx="230">
                  <c:v>1550992.8700970155</c:v>
                </c:pt>
                <c:pt idx="231">
                  <c:v>1544557.4131656196</c:v>
                </c:pt>
                <c:pt idx="232">
                  <c:v>1531274.0236988333</c:v>
                </c:pt>
                <c:pt idx="233">
                  <c:v>1516165.2688462988</c:v>
                </c:pt>
                <c:pt idx="234" formatCode="General">
                  <c:v>1491715.3880328834</c:v>
                </c:pt>
                <c:pt idx="235">
                  <c:v>1475474.723548756</c:v>
                </c:pt>
                <c:pt idx="236">
                  <c:v>1447386.1720657723</c:v>
                </c:pt>
                <c:pt idx="237">
                  <c:v>1422491.8073226789</c:v>
                </c:pt>
                <c:pt idx="238">
                  <c:v>1393265.3161570036</c:v>
                </c:pt>
                <c:pt idx="239">
                  <c:v>1362208.9370694745</c:v>
                </c:pt>
                <c:pt idx="240">
                  <c:v>1329315.1324959483</c:v>
                </c:pt>
                <c:pt idx="241">
                  <c:v>1294574.8573627351</c:v>
                </c:pt>
                <c:pt idx="242">
                  <c:v>1260484.3201191265</c:v>
                </c:pt>
                <c:pt idx="243">
                  <c:v>1224524.6996283783</c:v>
                </c:pt>
                <c:pt idx="244">
                  <c:v>1186683.9357890987</c:v>
                </c:pt>
                <c:pt idx="245">
                  <c:v>1146948.4609899791</c:v>
                </c:pt>
                <c:pt idx="246">
                  <c:v>1111068.7504920149</c:v>
                </c:pt>
                <c:pt idx="247">
                  <c:v>1070505.2341296745</c:v>
                </c:pt>
                <c:pt idx="248">
                  <c:v>1031760.8677295207</c:v>
                </c:pt>
                <c:pt idx="249">
                  <c:v>991809.74939893826</c:v>
                </c:pt>
                <c:pt idx="250">
                  <c:v>952640.25307660887</c:v>
                </c:pt>
                <c:pt idx="251">
                  <c:v>913482.26030121814</c:v>
                </c:pt>
                <c:pt idx="252">
                  <c:v>874819.1838815551</c:v>
                </c:pt>
                <c:pt idx="253">
                  <c:v>836382.10681236058</c:v>
                </c:pt>
                <c:pt idx="254">
                  <c:v>798152.78819244879</c:v>
                </c:pt>
                <c:pt idx="255">
                  <c:v>760864.86468062806</c:v>
                </c:pt>
                <c:pt idx="256">
                  <c:v>724499.79387285793</c:v>
                </c:pt>
                <c:pt idx="257">
                  <c:v>688537.98266046203</c:v>
                </c:pt>
                <c:pt idx="258">
                  <c:v>653462.84385201067</c:v>
                </c:pt>
                <c:pt idx="259">
                  <c:v>619757.79025639431</c:v>
                </c:pt>
                <c:pt idx="260">
                  <c:v>586402.47956211132</c:v>
                </c:pt>
                <c:pt idx="261">
                  <c:v>554382.58129289502</c:v>
                </c:pt>
                <c:pt idx="262">
                  <c:v>523179.70835003944</c:v>
                </c:pt>
                <c:pt idx="263">
                  <c:v>493529.45715840877</c:v>
                </c:pt>
                <c:pt idx="264">
                  <c:v>464663.66902279475</c:v>
                </c:pt>
                <c:pt idx="265">
                  <c:v>436566.96731594048</c:v>
                </c:pt>
                <c:pt idx="266">
                  <c:v>474650.73999670643</c:v>
                </c:pt>
                <c:pt idx="267">
                  <c:v>140467.70794712528</c:v>
                </c:pt>
                <c:pt idx="268">
                  <c:v>533257.46015973145</c:v>
                </c:pt>
                <c:pt idx="269">
                  <c:v>530543.93764918903</c:v>
                </c:pt>
                <c:pt idx="270">
                  <c:v>26779.710097768268</c:v>
                </c:pt>
                <c:pt idx="271">
                  <c:v>526021.40013173886</c:v>
                </c:pt>
                <c:pt idx="272">
                  <c:v>22558.675081460951</c:v>
                </c:pt>
                <c:pt idx="273">
                  <c:v>522101.86761662067</c:v>
                </c:pt>
                <c:pt idx="274">
                  <c:v>-31194.575686699245</c:v>
                </c:pt>
                <c:pt idx="275">
                  <c:v>343312.06746406964</c:v>
                </c:pt>
                <c:pt idx="276">
                  <c:v>191368.74244549079</c:v>
                </c:pt>
                <c:pt idx="277">
                  <c:v>190027.05631531141</c:v>
                </c:pt>
                <c:pt idx="278">
                  <c:v>188790.89606054779</c:v>
                </c:pt>
                <c:pt idx="279">
                  <c:v>162592.65130407177</c:v>
                </c:pt>
                <c:pt idx="280">
                  <c:v>136499.93242300733</c:v>
                </c:pt>
                <c:pt idx="281">
                  <c:v>135565.27466940341</c:v>
                </c:pt>
                <c:pt idx="282">
                  <c:v>134705.99254108206</c:v>
                </c:pt>
                <c:pt idx="283">
                  <c:v>108854.47566094875</c:v>
                </c:pt>
                <c:pt idx="284">
                  <c:v>133213.55516032703</c:v>
                </c:pt>
                <c:pt idx="285">
                  <c:v>57362.493651494748</c:v>
                </c:pt>
                <c:pt idx="286">
                  <c:v>106924.8596535071</c:v>
                </c:pt>
                <c:pt idx="287">
                  <c:v>106382.1551514068</c:v>
                </c:pt>
                <c:pt idx="288">
                  <c:v>55764.530395329188</c:v>
                </c:pt>
                <c:pt idx="289">
                  <c:v>55342.426893708121</c:v>
                </c:pt>
                <c:pt idx="290">
                  <c:v>80018.084019292757</c:v>
                </c:pt>
                <c:pt idx="291">
                  <c:v>54588.670640793098</c:v>
                </c:pt>
                <c:pt idx="292">
                  <c:v>29204.482637465935</c:v>
                </c:pt>
                <c:pt idx="293">
                  <c:v>79053.276015571391</c:v>
                </c:pt>
                <c:pt idx="294">
                  <c:v>28646.703010313231</c:v>
                </c:pt>
                <c:pt idx="295">
                  <c:v>43461.142360701655</c:v>
                </c:pt>
                <c:pt idx="296">
                  <c:v>33223.046459044795</c:v>
                </c:pt>
                <c:pt idx="297">
                  <c:v>33036.114908323696</c:v>
                </c:pt>
                <c:pt idx="298">
                  <c:v>30360.512469961504</c:v>
                </c:pt>
                <c:pt idx="299">
                  <c:v>25196.23914395849</c:v>
                </c:pt>
                <c:pt idx="300">
                  <c:v>25062.07053093976</c:v>
                </c:pt>
                <c:pt idx="301">
                  <c:v>19927.947455053662</c:v>
                </c:pt>
                <c:pt idx="302">
                  <c:v>22327.675104850081</c:v>
                </c:pt>
                <c:pt idx="303">
                  <c:v>17217.672229057622</c:v>
                </c:pt>
                <c:pt idx="304">
                  <c:v>14626.490491020539</c:v>
                </c:pt>
                <c:pt idx="305">
                  <c:v>-709902.82284924982</c:v>
                </c:pt>
                <c:pt idx="306">
                  <c:v>826673.8514118673</c:v>
                </c:pt>
                <c:pt idx="307">
                  <c:v>1453.5001792930771</c:v>
                </c:pt>
                <c:pt idx="308">
                  <c:v>1453.5001771315365</c:v>
                </c:pt>
                <c:pt idx="309">
                  <c:v>1453.5002277190108</c:v>
                </c:pt>
                <c:pt idx="310">
                  <c:v>1453.5003285472321</c:v>
                </c:pt>
                <c:pt idx="311">
                  <c:v>1453.500354308298</c:v>
                </c:pt>
                <c:pt idx="312">
                  <c:v>1453.5005056033929</c:v>
                </c:pt>
                <c:pt idx="313">
                  <c:v>1453.5005568390977</c:v>
                </c:pt>
                <c:pt idx="314">
                  <c:v>1453.5007587819673</c:v>
                </c:pt>
                <c:pt idx="315">
                  <c:v>1453.500910921269</c:v>
                </c:pt>
                <c:pt idx="316">
                  <c:v>1453.5010133776034</c:v>
                </c:pt>
                <c:pt idx="317">
                  <c:v>1453.5017430669022</c:v>
                </c:pt>
                <c:pt idx="318">
                  <c:v>1453.5015207900115</c:v>
                </c:pt>
                <c:pt idx="319">
                  <c:v>1453.502277190109</c:v>
                </c:pt>
                <c:pt idx="320">
                  <c:v>1453.5025331425063</c:v>
                </c:pt>
                <c:pt idx="321">
                  <c:v>1453.5035424799767</c:v>
                </c:pt>
                <c:pt idx="322">
                  <c:v>1453.5040519727518</c:v>
                </c:pt>
                <c:pt idx="323">
                  <c:v>1453.5053156043555</c:v>
                </c:pt>
                <c:pt idx="324">
                  <c:v>1453.5060802957721</c:v>
                </c:pt>
                <c:pt idx="325">
                  <c:v>1453.5078508573795</c:v>
                </c:pt>
                <c:pt idx="326">
                  <c:v>1453.5103770653286</c:v>
                </c:pt>
                <c:pt idx="327">
                  <c:v>1453.509899833321</c:v>
                </c:pt>
                <c:pt idx="328">
                  <c:v>1453.5151943325016</c:v>
                </c:pt>
                <c:pt idx="329">
                  <c:v>1453.5202440348774</c:v>
                </c:pt>
                <c:pt idx="330">
                  <c:v>1453.5177824992149</c:v>
                </c:pt>
                <c:pt idx="331">
                  <c:v>1453.5303735898785</c:v>
                </c:pt>
                <c:pt idx="332">
                  <c:v>1453.5304414279412</c:v>
                </c:pt>
                <c:pt idx="333">
                  <c:v>1453.5405544003049</c:v>
                </c:pt>
                <c:pt idx="334">
                  <c:v>1453.5481787017809</c:v>
                </c:pt>
                <c:pt idx="335">
                  <c:v>1453.5608406455326</c:v>
                </c:pt>
                <c:pt idx="336">
                  <c:v>1453.571024470984</c:v>
                </c:pt>
                <c:pt idx="337">
                  <c:v>1453.5912715208865</c:v>
                </c:pt>
                <c:pt idx="338">
                  <c:v>1453.5965202149127</c:v>
                </c:pt>
                <c:pt idx="339">
                  <c:v>1453.6519584001435</c:v>
                </c:pt>
                <c:pt idx="340">
                  <c:v>1453.6272375176427</c:v>
                </c:pt>
                <c:pt idx="341">
                  <c:v>1453.7279451377781</c:v>
                </c:pt>
                <c:pt idx="342">
                  <c:v>1453.703390081653</c:v>
                </c:pt>
                <c:pt idx="343">
                  <c:v>1453.8043087535386</c:v>
                </c:pt>
                <c:pt idx="344">
                  <c:v>1453.8050775849167</c:v>
                </c:pt>
                <c:pt idx="345">
                  <c:v>1453.9313653696809</c:v>
                </c:pt>
                <c:pt idx="346">
                  <c:v>1453.9826312248142</c:v>
                </c:pt>
                <c:pt idx="347">
                  <c:v>1454.1093561882053</c:v>
                </c:pt>
                <c:pt idx="348">
                  <c:v>1454.2112999685951</c:v>
                </c:pt>
                <c:pt idx="349">
                  <c:v>1454.3888083831177</c:v>
                </c:pt>
                <c:pt idx="350">
                  <c:v>1454.5667389011421</c:v>
                </c:pt>
                <c:pt idx="351">
                  <c:v>1454.5195885551495</c:v>
                </c:pt>
                <c:pt idx="352">
                  <c:v>1455.0245587927054</c:v>
                </c:pt>
                <c:pt idx="353">
                  <c:v>1455.5301320352639</c:v>
                </c:pt>
                <c:pt idx="354">
                  <c:v>1455.2845814740126</c:v>
                </c:pt>
                <c:pt idx="355">
                  <c:v>1456.2936174416211</c:v>
                </c:pt>
                <c:pt idx="356">
                  <c:v>1456.3010042528997</c:v>
                </c:pt>
                <c:pt idx="357">
                  <c:v>1457.3127537430189</c:v>
                </c:pt>
                <c:pt idx="358">
                  <c:v>1457.5741331855813</c:v>
                </c:pt>
                <c:pt idx="359">
                  <c:v>1275.5962464553404</c:v>
                </c:pt>
                <c:pt idx="360">
                  <c:v>1453.5928327717047</c:v>
                </c:pt>
              </c:numCache>
            </c:numRef>
          </c:yVal>
          <c:smooth val="1"/>
          <c:extLst>
            <c:ext xmlns:c16="http://schemas.microsoft.com/office/drawing/2014/chart" uri="{C3380CC4-5D6E-409C-BE32-E72D297353CC}">
              <c16:uniqueId val="{00000002-287A-4C97-A561-69C9D4F3A5BD}"/>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(Exh)'!$AC$3:$AC$363</c:f>
              <c:numCache>
                <c:formatCode>0.00E+00</c:formatCode>
                <c:ptCount val="361"/>
                <c:pt idx="0">
                  <c:v>1466.0881478006397</c:v>
                </c:pt>
                <c:pt idx="1">
                  <c:v>1469.6753287368576</c:v>
                </c:pt>
                <c:pt idx="2">
                  <c:v>1467.0276810142345</c:v>
                </c:pt>
                <c:pt idx="3">
                  <c:v>1480.4287309779797</c:v>
                </c:pt>
                <c:pt idx="4">
                  <c:v>1471.5519831440367</c:v>
                </c:pt>
                <c:pt idx="5">
                  <c:v>1489.4230647873765</c:v>
                </c:pt>
                <c:pt idx="6">
                  <c:v>1485.0178561455327</c:v>
                </c:pt>
                <c:pt idx="7">
                  <c:v>1489.5376357378193</c:v>
                </c:pt>
                <c:pt idx="8">
                  <c:v>1507.4373601187669</c:v>
                </c:pt>
                <c:pt idx="9">
                  <c:v>1507.5232883316003</c:v>
                </c:pt>
                <c:pt idx="10">
                  <c:v>1516.5402348285829</c:v>
                </c:pt>
                <c:pt idx="11">
                  <c:v>1530.031735542678</c:v>
                </c:pt>
                <c:pt idx="12">
                  <c:v>1548.0008054988957</c:v>
                </c:pt>
                <c:pt idx="13">
                  <c:v>1565.9955031677118</c:v>
                </c:pt>
                <c:pt idx="14">
                  <c:v>1552.8266101298618</c:v>
                </c:pt>
                <c:pt idx="15">
                  <c:v>1588.7165096421143</c:v>
                </c:pt>
                <c:pt idx="16">
                  <c:v>1678.1171432339761</c:v>
                </c:pt>
                <c:pt idx="17">
                  <c:v>1589.3044395193801</c:v>
                </c:pt>
                <c:pt idx="18">
                  <c:v>1723.3903147821259</c:v>
                </c:pt>
                <c:pt idx="19">
                  <c:v>1679.2628527384015</c:v>
                </c:pt>
                <c:pt idx="20">
                  <c:v>1768.9197634562643</c:v>
                </c:pt>
                <c:pt idx="21">
                  <c:v>1814.0874091290048</c:v>
                </c:pt>
                <c:pt idx="22">
                  <c:v>1859.36058067714</c:v>
                </c:pt>
                <c:pt idx="23">
                  <c:v>1904.7543532257664</c:v>
                </c:pt>
                <c:pt idx="24">
                  <c:v>2039.4130832407059</c:v>
                </c:pt>
                <c:pt idx="25">
                  <c:v>2085.0932831654418</c:v>
                </c:pt>
                <c:pt idx="26">
                  <c:v>2130.9694597159009</c:v>
                </c:pt>
                <c:pt idx="27">
                  <c:v>2355.3152506988454</c:v>
                </c:pt>
                <c:pt idx="28">
                  <c:v>2535.3225278872287</c:v>
                </c:pt>
                <c:pt idx="29">
                  <c:v>2359.1141822134996</c:v>
                </c:pt>
                <c:pt idx="30">
                  <c:v>2807.1726089269359</c:v>
                </c:pt>
                <c:pt idx="31">
                  <c:v>2809.886131437418</c:v>
                </c:pt>
                <c:pt idx="32">
                  <c:v>3258.6983144037349</c:v>
                </c:pt>
                <c:pt idx="33">
                  <c:v>3262.3163444176148</c:v>
                </c:pt>
                <c:pt idx="34">
                  <c:v>3712.1837861382023</c:v>
                </c:pt>
                <c:pt idx="35">
                  <c:v>3717.0078261566932</c:v>
                </c:pt>
                <c:pt idx="36">
                  <c:v>4613.878435836461</c:v>
                </c:pt>
                <c:pt idx="37">
                  <c:v>4620.2099883610063</c:v>
                </c:pt>
                <c:pt idx="38">
                  <c:v>5073.2432063434644</c:v>
                </c:pt>
                <c:pt idx="39">
                  <c:v>5527.3316830802305</c:v>
                </c:pt>
                <c:pt idx="40">
                  <c:v>5982.6261698215931</c:v>
                </c:pt>
                <c:pt idx="41">
                  <c:v>7330.5702312264584</c:v>
                </c:pt>
                <c:pt idx="42">
                  <c:v>7343.082585024702</c:v>
                </c:pt>
                <c:pt idx="43">
                  <c:v>8248.8475184888048</c:v>
                </c:pt>
                <c:pt idx="44">
                  <c:v>10047.86503161871</c:v>
                </c:pt>
                <c:pt idx="45">
                  <c:v>9175.2653732825784</c:v>
                </c:pt>
                <c:pt idx="46">
                  <c:v>10533.762022228211</c:v>
                </c:pt>
                <c:pt idx="47">
                  <c:v>15014.346289362384</c:v>
                </c:pt>
                <c:pt idx="48">
                  <c:v>10585.017447425957</c:v>
                </c:pt>
                <c:pt idx="49">
                  <c:v>19529.603344130526</c:v>
                </c:pt>
                <c:pt idx="50">
                  <c:v>15107.812064723314</c:v>
                </c:pt>
                <c:pt idx="51">
                  <c:v>19604.978969420918</c:v>
                </c:pt>
                <c:pt idx="52">
                  <c:v>19650.204344596325</c:v>
                </c:pt>
                <c:pt idx="53">
                  <c:v>28614.387903875846</c:v>
                </c:pt>
                <c:pt idx="54">
                  <c:v>19758.745245015329</c:v>
                </c:pt>
                <c:pt idx="55">
                  <c:v>33194.467996394225</c:v>
                </c:pt>
                <c:pt idx="56">
                  <c:v>33266.82859667403</c:v>
                </c:pt>
                <c:pt idx="57">
                  <c:v>33349.74178449341</c:v>
                </c:pt>
                <c:pt idx="58">
                  <c:v>37899.671626895863</c:v>
                </c:pt>
                <c:pt idx="59">
                  <c:v>46916.618123879307</c:v>
                </c:pt>
                <c:pt idx="60">
                  <c:v>47032.696586827413</c:v>
                </c:pt>
                <c:pt idx="61">
                  <c:v>56076.778308916058</c:v>
                </c:pt>
                <c:pt idx="62">
                  <c:v>69592.39922310457</c:v>
                </c:pt>
                <c:pt idx="63">
                  <c:v>29648.541482869681</c:v>
                </c:pt>
                <c:pt idx="64">
                  <c:v>92225.969972163148</c:v>
                </c:pt>
                <c:pt idx="65">
                  <c:v>92421.946597920614</c:v>
                </c:pt>
                <c:pt idx="66">
                  <c:v>92648.073473793542</c:v>
                </c:pt>
                <c:pt idx="67">
                  <c:v>48339.709929379482</c:v>
                </c:pt>
                <c:pt idx="68">
                  <c:v>137755.4186462957</c:v>
                </c:pt>
                <c:pt idx="69">
                  <c:v>138056.92114746428</c:v>
                </c:pt>
                <c:pt idx="70">
                  <c:v>93839.008353391924</c:v>
                </c:pt>
                <c:pt idx="71">
                  <c:v>138795.60227532146</c:v>
                </c:pt>
                <c:pt idx="72">
                  <c:v>139217.70577694531</c:v>
                </c:pt>
                <c:pt idx="73">
                  <c:v>184249.67532415091</c:v>
                </c:pt>
                <c:pt idx="74">
                  <c:v>184762.22957615196</c:v>
                </c:pt>
                <c:pt idx="75">
                  <c:v>185335.08432834284</c:v>
                </c:pt>
                <c:pt idx="76">
                  <c:v>198312.6450465016</c:v>
                </c:pt>
                <c:pt idx="77">
                  <c:v>239782.74701259731</c:v>
                </c:pt>
                <c:pt idx="78">
                  <c:v>249007.96080253928</c:v>
                </c:pt>
                <c:pt idx="79">
                  <c:v>269809.1219347241</c:v>
                </c:pt>
                <c:pt idx="80">
                  <c:v>291939.22732876037</c:v>
                </c:pt>
                <c:pt idx="81">
                  <c:v>315583.28920333687</c:v>
                </c:pt>
                <c:pt idx="82">
                  <c:v>340659.35403662943</c:v>
                </c:pt>
                <c:pt idx="83">
                  <c:v>367531.59711756761</c:v>
                </c:pt>
                <c:pt idx="84">
                  <c:v>395183.14212797378</c:v>
                </c:pt>
                <c:pt idx="85">
                  <c:v>425628.08117007685</c:v>
                </c:pt>
                <c:pt idx="86">
                  <c:v>457048.17337524984</c:v>
                </c:pt>
                <c:pt idx="87">
                  <c:v>489943.44369740633</c:v>
                </c:pt>
                <c:pt idx="88">
                  <c:v>525215.28528354049</c:v>
                </c:pt>
                <c:pt idx="89">
                  <c:v>561982.95790802524</c:v>
                </c:pt>
                <c:pt idx="90">
                  <c:v>600257.76791438542</c:v>
                </c:pt>
                <c:pt idx="91">
                  <c:v>640942.76671382727</c:v>
                </c:pt>
                <c:pt idx="92">
                  <c:v>682713.22593745519</c:v>
                </c:pt>
                <c:pt idx="93">
                  <c:v>726473.40300606203</c:v>
                </c:pt>
                <c:pt idx="94">
                  <c:v>772682.21043664124</c:v>
                </c:pt>
                <c:pt idx="95">
                  <c:v>819570.9317173583</c:v>
                </c:pt>
                <c:pt idx="96">
                  <c:v>868936.77534618357</c:v>
                </c:pt>
                <c:pt idx="97">
                  <c:v>919903.22213247663</c:v>
                </c:pt>
                <c:pt idx="98">
                  <c:v>971594.5066415508</c:v>
                </c:pt>
                <c:pt idx="99">
                  <c:v>1026254.840539485</c:v>
                </c:pt>
                <c:pt idx="100">
                  <c:v>1080780.8293631079</c:v>
                </c:pt>
                <c:pt idx="101">
                  <c:v>1137863.3864441349</c:v>
                </c:pt>
                <c:pt idx="102">
                  <c:v>1196182.4567022219</c:v>
                </c:pt>
                <c:pt idx="103">
                  <c:v>1254418.7388140252</c:v>
                </c:pt>
                <c:pt idx="104">
                  <c:v>1314372.7578046399</c:v>
                </c:pt>
                <c:pt idx="105">
                  <c:v>1375616.6559153793</c:v>
                </c:pt>
                <c:pt idx="106">
                  <c:v>1435940.4420137184</c:v>
                </c:pt>
                <c:pt idx="107">
                  <c:v>1498482.1833507309</c:v>
                </c:pt>
                <c:pt idx="108">
                  <c:v>1559694.7988225608</c:v>
                </c:pt>
                <c:pt idx="109">
                  <c:v>1621379.5672111539</c:v>
                </c:pt>
                <c:pt idx="110">
                  <c:v>1683108.9322601149</c:v>
                </c:pt>
                <c:pt idx="111">
                  <c:v>1742672.7520856985</c:v>
                </c:pt>
                <c:pt idx="112">
                  <c:v>1808110.6014075046</c:v>
                </c:pt>
                <c:pt idx="113">
                  <c:v>1858939.7804084918</c:v>
                </c:pt>
                <c:pt idx="114">
                  <c:v>1918798.3925502044</c:v>
                </c:pt>
                <c:pt idx="115">
                  <c:v>1979232.874469439</c:v>
                </c:pt>
                <c:pt idx="116">
                  <c:v>2031346.8806690336</c:v>
                </c:pt>
                <c:pt idx="117">
                  <c:v>2075156.9937870903</c:v>
                </c:pt>
                <c:pt idx="118">
                  <c:v>2132959.1017705556</c:v>
                </c:pt>
                <c:pt idx="119">
                  <c:v>2178024.9728070353</c:v>
                </c:pt>
                <c:pt idx="120">
                  <c:v>2210369.6820174055</c:v>
                </c:pt>
                <c:pt idx="121">
                  <c:v>2261199.0304633453</c:v>
                </c:pt>
                <c:pt idx="122">
                  <c:v>2281497.9434537981</c:v>
                </c:pt>
                <c:pt idx="123">
                  <c:v>2324756.0498944153</c:v>
                </c:pt>
                <c:pt idx="124">
                  <c:v>2337497.2884941292</c:v>
                </c:pt>
                <c:pt idx="125">
                  <c:v>2364295.3449972407</c:v>
                </c:pt>
                <c:pt idx="126">
                  <c:v>2373953.463422602</c:v>
                </c:pt>
                <c:pt idx="127">
                  <c:v>2384300.515061928</c:v>
                </c:pt>
                <c:pt idx="128">
                  <c:v>2386420.5567596043</c:v>
                </c:pt>
                <c:pt idx="129">
                  <c:v>2375854.1094185654</c:v>
                </c:pt>
                <c:pt idx="130">
                  <c:v>2370420.999262542</c:v>
                </c:pt>
                <c:pt idx="131">
                  <c:v>2347828.3533626078</c:v>
                </c:pt>
                <c:pt idx="132">
                  <c:v>2321436.5188512839</c:v>
                </c:pt>
                <c:pt idx="133">
                  <c:v>2286773.9565321761</c:v>
                </c:pt>
                <c:pt idx="134">
                  <c:v>2252737.0119027444</c:v>
                </c:pt>
                <c:pt idx="135">
                  <c:v>2192567.3028982077</c:v>
                </c:pt>
                <c:pt idx="136">
                  <c:v>2141896.9443932204</c:v>
                </c:pt>
                <c:pt idx="137">
                  <c:v>2073958.5092460541</c:v>
                </c:pt>
                <c:pt idx="138">
                  <c:v>2006552.2260151159</c:v>
                </c:pt>
                <c:pt idx="139">
                  <c:v>1917364.1166004604</c:v>
                </c:pt>
                <c:pt idx="140">
                  <c:v>1833101.3076399979</c:v>
                </c:pt>
                <c:pt idx="141">
                  <c:v>1731442.2834791427</c:v>
                </c:pt>
                <c:pt idx="142">
                  <c:v>1634631.6766339664</c:v>
                </c:pt>
                <c:pt idx="143">
                  <c:v>1515886.9848438976</c:v>
                </c:pt>
                <c:pt idx="144">
                  <c:v>1397448.3180915541</c:v>
                </c:pt>
                <c:pt idx="145">
                  <c:v>1270353.00033161</c:v>
                </c:pt>
                <c:pt idx="146">
                  <c:v>1139007.7477186455</c:v>
                </c:pt>
                <c:pt idx="147">
                  <c:v>994446.86917802098</c:v>
                </c:pt>
                <c:pt idx="148">
                  <c:v>858898.41460019548</c:v>
                </c:pt>
                <c:pt idx="149">
                  <c:v>696651.87845447543</c:v>
                </c:pt>
                <c:pt idx="150">
                  <c:v>552216.12345279008</c:v>
                </c:pt>
                <c:pt idx="151">
                  <c:v>380961.68588800367</c:v>
                </c:pt>
                <c:pt idx="152">
                  <c:v>227394.41343842796</c:v>
                </c:pt>
                <c:pt idx="153">
                  <c:v>51338.291442535352</c:v>
                </c:pt>
                <c:pt idx="154">
                  <c:v>-111616.77558139781</c:v>
                </c:pt>
                <c:pt idx="155">
                  <c:v>-288278.91760558519</c:v>
                </c:pt>
                <c:pt idx="156">
                  <c:v>-451974.17326700804</c:v>
                </c:pt>
                <c:pt idx="157">
                  <c:v>-633967.13661280065</c:v>
                </c:pt>
                <c:pt idx="158">
                  <c:v>-803127.38220836734</c:v>
                </c:pt>
                <c:pt idx="159">
                  <c:v>-972895.15534425736</c:v>
                </c:pt>
                <c:pt idx="160">
                  <c:v>-1138880.3225020196</c:v>
                </c:pt>
                <c:pt idx="161">
                  <c:v>-1310062.1423688466</c:v>
                </c:pt>
                <c:pt idx="162">
                  <c:v>-1473136.045781147</c:v>
                </c:pt>
                <c:pt idx="163">
                  <c:v>-1628168.3632815278</c:v>
                </c:pt>
                <c:pt idx="164">
                  <c:v>-1779678.8744758929</c:v>
                </c:pt>
                <c:pt idx="165">
                  <c:v>-1932184.3439197955</c:v>
                </c:pt>
                <c:pt idx="166">
                  <c:v>-2072374.1724044029</c:v>
                </c:pt>
                <c:pt idx="167">
                  <c:v>-2204763.6169856717</c:v>
                </c:pt>
                <c:pt idx="168">
                  <c:v>-2324950.4840441458</c:v>
                </c:pt>
                <c:pt idx="169">
                  <c:v>-2450811.8852765085</c:v>
                </c:pt>
                <c:pt idx="170">
                  <c:v>-2555655.769161541</c:v>
                </c:pt>
                <c:pt idx="171">
                  <c:v>-2652899.7683093771</c:v>
                </c:pt>
                <c:pt idx="172">
                  <c:v>-2738128.1214851402</c:v>
                </c:pt>
                <c:pt idx="173">
                  <c:v>-2820291.4446365023</c:v>
                </c:pt>
                <c:pt idx="174">
                  <c:v>-2899422.9030376347</c:v>
                </c:pt>
                <c:pt idx="175">
                  <c:v>-2908707.1934477976</c:v>
                </c:pt>
                <c:pt idx="176">
                  <c:v>-2990781.3162631579</c:v>
                </c:pt>
                <c:pt idx="177">
                  <c:v>-3029783.2357855914</c:v>
                </c:pt>
                <c:pt idx="178">
                  <c:v>-2981178.4616001323</c:v>
                </c:pt>
                <c:pt idx="179">
                  <c:v>-3067805.2721811542</c:v>
                </c:pt>
                <c:pt idx="180">
                  <c:v>-3066825.3890514164</c:v>
                </c:pt>
                <c:pt idx="181">
                  <c:v>-2933704.3217940368</c:v>
                </c:pt>
                <c:pt idx="182">
                  <c:v>-3024959.1957679251</c:v>
                </c:pt>
                <c:pt idx="183">
                  <c:v>-2952832.4117661738</c:v>
                </c:pt>
                <c:pt idx="184">
                  <c:v>-2868873.8983204523</c:v>
                </c:pt>
                <c:pt idx="185">
                  <c:v>-2817622.6683880235</c:v>
                </c:pt>
                <c:pt idx="186">
                  <c:v>-2736658.0747779021</c:v>
                </c:pt>
                <c:pt idx="187">
                  <c:v>-2657155.7682993812</c:v>
                </c:pt>
                <c:pt idx="188">
                  <c:v>-2552346.8142996635</c:v>
                </c:pt>
                <c:pt idx="189">
                  <c:v>-2448939.8469303567</c:v>
                </c:pt>
                <c:pt idx="190">
                  <c:v>-2329069.8145953072</c:v>
                </c:pt>
                <c:pt idx="191">
                  <c:v>-2201610.4501101221</c:v>
                </c:pt>
                <c:pt idx="192">
                  <c:v>-2070972.992160209</c:v>
                </c:pt>
                <c:pt idx="193">
                  <c:v>-1928196.2722156146</c:v>
                </c:pt>
                <c:pt idx="194">
                  <c:v>-1777687.0064275756</c:v>
                </c:pt>
                <c:pt idx="195">
                  <c:v>-1628303.8524828167</c:v>
                </c:pt>
                <c:pt idx="196">
                  <c:v>-1466620.1327023869</c:v>
                </c:pt>
                <c:pt idx="197">
                  <c:v>-1301491.4897465673</c:v>
                </c:pt>
                <c:pt idx="198">
                  <c:v>-1137312.5796703692</c:v>
                </c:pt>
                <c:pt idx="199">
                  <c:v>-969563.62287984253</c:v>
                </c:pt>
                <c:pt idx="200">
                  <c:v>-789268.37571376096</c:v>
                </c:pt>
                <c:pt idx="201">
                  <c:v>-627557.26361197978</c:v>
                </c:pt>
                <c:pt idx="202">
                  <c:v>-444252.76438564598</c:v>
                </c:pt>
                <c:pt idx="203">
                  <c:v>-274943.2750524811</c:v>
                </c:pt>
                <c:pt idx="204">
                  <c:v>-101732.08625179459</c:v>
                </c:pt>
                <c:pt idx="205">
                  <c:v>70990.668494138285</c:v>
                </c:pt>
                <c:pt idx="206">
                  <c:v>234379.89911592344</c:v>
                </c:pt>
                <c:pt idx="207">
                  <c:v>406329.29995067301</c:v>
                </c:pt>
                <c:pt idx="208">
                  <c:v>560164.90962341614</c:v>
                </c:pt>
                <c:pt idx="209">
                  <c:v>722693.35060629039</c:v>
                </c:pt>
                <c:pt idx="210">
                  <c:v>871694.11057566782</c:v>
                </c:pt>
                <c:pt idx="211">
                  <c:v>1025057.8688374356</c:v>
                </c:pt>
                <c:pt idx="212">
                  <c:v>1156106.1414843632</c:v>
                </c:pt>
                <c:pt idx="213">
                  <c:v>1296095.9850077503</c:v>
                </c:pt>
                <c:pt idx="214">
                  <c:v>1427255.8135839328</c:v>
                </c:pt>
                <c:pt idx="215">
                  <c:v>1545186.4486199028</c:v>
                </c:pt>
                <c:pt idx="216">
                  <c:v>1658855.088704241</c:v>
                </c:pt>
                <c:pt idx="217">
                  <c:v>1763855.0176799749</c:v>
                </c:pt>
                <c:pt idx="218">
                  <c:v>1860234.4759472921</c:v>
                </c:pt>
                <c:pt idx="219">
                  <c:v>1956951.617015434</c:v>
                </c:pt>
                <c:pt idx="220">
                  <c:v>2036222.7949681017</c:v>
                </c:pt>
                <c:pt idx="221">
                  <c:v>2111459.6123548858</c:v>
                </c:pt>
                <c:pt idx="222">
                  <c:v>2173785.3213430541</c:v>
                </c:pt>
                <c:pt idx="223">
                  <c:v>2236603.986917757</c:v>
                </c:pt>
                <c:pt idx="224">
                  <c:v>2282119.9030671893</c:v>
                </c:pt>
                <c:pt idx="225">
                  <c:v>2332645.5403716178</c:v>
                </c:pt>
                <c:pt idx="226">
                  <c:v>2357009.7705645263</c:v>
                </c:pt>
                <c:pt idx="227">
                  <c:v>2390889.9338926356</c:v>
                </c:pt>
                <c:pt idx="228">
                  <c:v>2407563.82859274</c:v>
                </c:pt>
                <c:pt idx="229">
                  <c:v>2424876.9085962675</c:v>
                </c:pt>
                <c:pt idx="230">
                  <c:v>2420560.4211782096</c:v>
                </c:pt>
                <c:pt idx="231">
                  <c:v>2425823.1824229872</c:v>
                </c:pt>
                <c:pt idx="232">
                  <c:v>2418388.9020444974</c:v>
                </c:pt>
                <c:pt idx="233">
                  <c:v>2407179.5532504083</c:v>
                </c:pt>
                <c:pt idx="234" formatCode="General">
                  <c:v>2378830.2663779724</c:v>
                </c:pt>
                <c:pt idx="235">
                  <c:v>2364539.3049235907</c:v>
                </c:pt>
                <c:pt idx="236">
                  <c:v>2328651.9413233493</c:v>
                </c:pt>
                <c:pt idx="237">
                  <c:v>2297908.4674919597</c:v>
                </c:pt>
                <c:pt idx="238">
                  <c:v>2258933.4611794902</c:v>
                </c:pt>
                <c:pt idx="239">
                  <c:v>2216178.8639164148</c:v>
                </c:pt>
                <c:pt idx="240">
                  <c:v>2169637.138137335</c:v>
                </c:pt>
                <c:pt idx="241">
                  <c:v>2119299.2387696067</c:v>
                </c:pt>
                <c:pt idx="242">
                  <c:v>2069611.0772911697</c:v>
                </c:pt>
                <c:pt idx="243">
                  <c:v>2016104.1295367354</c:v>
                </c:pt>
                <c:pt idx="244">
                  <c:v>1958766.3354038675</c:v>
                </c:pt>
                <c:pt idx="245">
                  <c:v>1897584.1272822246</c:v>
                </c:pt>
                <c:pt idx="246">
                  <c:v>1842792.2973997318</c:v>
                </c:pt>
                <c:pt idx="247">
                  <c:v>1779222.2852913276</c:v>
                </c:pt>
                <c:pt idx="248">
                  <c:v>1718446.2746596951</c:v>
                </c:pt>
                <c:pt idx="249">
                  <c:v>1655098.719977183</c:v>
                </c:pt>
                <c:pt idx="250">
                  <c:v>1592727.7576058048</c:v>
                </c:pt>
                <c:pt idx="251">
                  <c:v>1529978.3581754996</c:v>
                </c:pt>
                <c:pt idx="252">
                  <c:v>1467723.8751009745</c:v>
                </c:pt>
                <c:pt idx="253">
                  <c:v>1405500.4210739068</c:v>
                </c:pt>
                <c:pt idx="254">
                  <c:v>1343289.7551932149</c:v>
                </c:pt>
                <c:pt idx="255">
                  <c:v>1282410.4250265581</c:v>
                </c:pt>
                <c:pt idx="256">
                  <c:v>1222843.8881697259</c:v>
                </c:pt>
                <c:pt idx="257">
                  <c:v>1163680.6109083202</c:v>
                </c:pt>
                <c:pt idx="258">
                  <c:v>1105793.9466566592</c:v>
                </c:pt>
                <c:pt idx="259">
                  <c:v>1050057.2488296297</c:v>
                </c:pt>
                <c:pt idx="260">
                  <c:v>994670.29390392033</c:v>
                </c:pt>
                <c:pt idx="261">
                  <c:v>941398.63261496951</c:v>
                </c:pt>
                <c:pt idx="262">
                  <c:v>889333.93725832319</c:v>
                </c:pt>
                <c:pt idx="263">
                  <c:v>839796.71516753943</c:v>
                </c:pt>
                <c:pt idx="264">
                  <c:v>791433.89673854632</c:v>
                </c:pt>
                <c:pt idx="265">
                  <c:v>744230.10534432228</c:v>
                </c:pt>
                <c:pt idx="266">
                  <c:v>814483.97800899763</c:v>
                </c:pt>
                <c:pt idx="267">
                  <c:v>222745.17578484182</c:v>
                </c:pt>
                <c:pt idx="268">
                  <c:v>923198.06602586887</c:v>
                </c:pt>
                <c:pt idx="269">
                  <c:v>920484.54351527418</c:v>
                </c:pt>
                <c:pt idx="270">
                  <c:v>26779.710097768268</c:v>
                </c:pt>
                <c:pt idx="271">
                  <c:v>915962.00599783054</c:v>
                </c:pt>
                <c:pt idx="272">
                  <c:v>22558.675081451151</c:v>
                </c:pt>
                <c:pt idx="273">
                  <c:v>912042.47348272218</c:v>
                </c:pt>
                <c:pt idx="274">
                  <c:v>-70188.636273303855</c:v>
                </c:pt>
                <c:pt idx="275">
                  <c:v>596773.4612770339</c:v>
                </c:pt>
                <c:pt idx="276">
                  <c:v>327847.95449862152</c:v>
                </c:pt>
                <c:pt idx="277">
                  <c:v>326506.26836844214</c:v>
                </c:pt>
                <c:pt idx="278">
                  <c:v>325270.1081136851</c:v>
                </c:pt>
                <c:pt idx="279">
                  <c:v>279574.83306390024</c:v>
                </c:pt>
                <c:pt idx="280">
                  <c:v>233985.08388953024</c:v>
                </c:pt>
                <c:pt idx="281">
                  <c:v>233050.42613592959</c:v>
                </c:pt>
                <c:pt idx="282">
                  <c:v>232191.14400760498</c:v>
                </c:pt>
                <c:pt idx="283">
                  <c:v>186842.59683416615</c:v>
                </c:pt>
                <c:pt idx="284">
                  <c:v>230698.70662685484</c:v>
                </c:pt>
                <c:pt idx="285">
                  <c:v>96356.554238099357</c:v>
                </c:pt>
                <c:pt idx="286">
                  <c:v>184912.98082673017</c:v>
                </c:pt>
                <c:pt idx="287">
                  <c:v>184370.27632462583</c:v>
                </c:pt>
                <c:pt idx="288">
                  <c:v>94758.590981936242</c:v>
                </c:pt>
                <c:pt idx="289">
                  <c:v>94336.487480321695</c:v>
                </c:pt>
                <c:pt idx="290">
                  <c:v>138509.17489920455</c:v>
                </c:pt>
                <c:pt idx="291">
                  <c:v>93582.731227402604</c:v>
                </c:pt>
                <c:pt idx="292">
                  <c:v>48701.512930771511</c:v>
                </c:pt>
                <c:pt idx="293">
                  <c:v>137544.36689548561</c:v>
                </c:pt>
                <c:pt idx="294">
                  <c:v>48143.733303619214</c:v>
                </c:pt>
                <c:pt idx="295">
                  <c:v>74656.390829988697</c:v>
                </c:pt>
                <c:pt idx="296">
                  <c:v>56619.482811010166</c:v>
                </c:pt>
                <c:pt idx="297">
                  <c:v>56432.551260289474</c:v>
                </c:pt>
                <c:pt idx="298">
                  <c:v>51807.245792596972</c:v>
                </c:pt>
                <c:pt idx="299">
                  <c:v>42743.566407933125</c:v>
                </c:pt>
                <c:pt idx="300">
                  <c:v>42609.397794913784</c:v>
                </c:pt>
                <c:pt idx="301">
                  <c:v>33575.868660367269</c:v>
                </c:pt>
                <c:pt idx="302">
                  <c:v>37925.299339493395</c:v>
                </c:pt>
                <c:pt idx="303">
                  <c:v>28915.890405040918</c:v>
                </c:pt>
                <c:pt idx="304">
                  <c:v>24375.005637672915</c:v>
                </c:pt>
                <c:pt idx="305">
                  <c:v>-1263618.4814809151</c:v>
                </c:pt>
                <c:pt idx="306">
                  <c:v>1468126.146809886</c:v>
                </c:pt>
                <c:pt idx="307">
                  <c:v>1453.5003177219921</c:v>
                </c:pt>
                <c:pt idx="308">
                  <c:v>1453.5003136107484</c:v>
                </c:pt>
                <c:pt idx="309">
                  <c:v>1453.5004031922836</c:v>
                </c:pt>
                <c:pt idx="310">
                  <c:v>1453.5005820086258</c:v>
                </c:pt>
                <c:pt idx="311">
                  <c:v>1453.5006272667222</c:v>
                </c:pt>
                <c:pt idx="312">
                  <c:v>1453.5008955439987</c:v>
                </c:pt>
                <c:pt idx="313">
                  <c:v>1453.5009857737641</c:v>
                </c:pt>
                <c:pt idx="314">
                  <c:v>1453.5013436928762</c:v>
                </c:pt>
                <c:pt idx="315">
                  <c:v>1453.5016128143595</c:v>
                </c:pt>
                <c:pt idx="316">
                  <c:v>1453.5017932588153</c:v>
                </c:pt>
                <c:pt idx="317">
                  <c:v>1453.5030883619925</c:v>
                </c:pt>
                <c:pt idx="318">
                  <c:v>1453.5026906118289</c:v>
                </c:pt>
                <c:pt idx="319">
                  <c:v>1453.5040319228356</c:v>
                </c:pt>
                <c:pt idx="320">
                  <c:v>1453.5044828455357</c:v>
                </c:pt>
                <c:pt idx="321">
                  <c:v>1453.5062720642177</c:v>
                </c:pt>
                <c:pt idx="322">
                  <c:v>1453.5071714975986</c:v>
                </c:pt>
                <c:pt idx="323">
                  <c:v>1453.509409980717</c:v>
                </c:pt>
                <c:pt idx="324">
                  <c:v>1453.5107595830425</c:v>
                </c:pt>
                <c:pt idx="325">
                  <c:v>1453.5138949367704</c:v>
                </c:pt>
                <c:pt idx="326">
                  <c:v>1453.5183708477489</c:v>
                </c:pt>
                <c:pt idx="327">
                  <c:v>1453.5175036751352</c:v>
                </c:pt>
                <c:pt idx="328">
                  <c:v>1453.5268925506775</c:v>
                </c:pt>
                <c:pt idx="329">
                  <c:v>1453.5358416591118</c:v>
                </c:pt>
                <c:pt idx="330">
                  <c:v>1453.5314304204201</c:v>
                </c:pt>
                <c:pt idx="331">
                  <c:v>1453.5537700262305</c:v>
                </c:pt>
                <c:pt idx="332">
                  <c:v>1453.5538378642932</c:v>
                </c:pt>
                <c:pt idx="333">
                  <c:v>1453.5717496487744</c:v>
                </c:pt>
                <c:pt idx="334">
                  <c:v>1453.5852230593382</c:v>
                </c:pt>
                <c:pt idx="335">
                  <c:v>1453.6076335182365</c:v>
                </c:pt>
                <c:pt idx="336">
                  <c:v>1453.6256161558051</c:v>
                </c:pt>
                <c:pt idx="337">
                  <c:v>1453.6614608299424</c:v>
                </c:pt>
                <c:pt idx="338">
                  <c:v>1453.6706089300274</c:v>
                </c:pt>
                <c:pt idx="339">
                  <c:v>1453.7689405819035</c:v>
                </c:pt>
                <c:pt idx="340">
                  <c:v>1453.7247226691093</c:v>
                </c:pt>
                <c:pt idx="341">
                  <c:v>1453.9034184104178</c:v>
                </c:pt>
                <c:pt idx="342">
                  <c:v>1453.8593663239994</c:v>
                </c:pt>
                <c:pt idx="343">
                  <c:v>1454.0382731170582</c:v>
                </c:pt>
                <c:pt idx="344">
                  <c:v>1454.0390419484363</c:v>
                </c:pt>
                <c:pt idx="345">
                  <c:v>1454.262814884667</c:v>
                </c:pt>
                <c:pt idx="346">
                  <c:v>1454.353074800387</c:v>
                </c:pt>
                <c:pt idx="347">
                  <c:v>1454.5772849152447</c:v>
                </c:pt>
                <c:pt idx="348">
                  <c:v>1454.7572168168076</c:v>
                </c:pt>
                <c:pt idx="349">
                  <c:v>1455.0712044433835</c:v>
                </c:pt>
                <c:pt idx="350">
                  <c:v>1455.3856141734609</c:v>
                </c:pt>
                <c:pt idx="351">
                  <c:v>1455.2994697668817</c:v>
                </c:pt>
                <c:pt idx="352">
                  <c:v>1456.1943806103036</c:v>
                </c:pt>
                <c:pt idx="353">
                  <c:v>1457.0898944587284</c:v>
                </c:pt>
                <c:pt idx="354">
                  <c:v>1456.6493735945439</c:v>
                </c:pt>
                <c:pt idx="355">
                  <c:v>1458.4382907738848</c:v>
                </c:pt>
                <c:pt idx="356">
                  <c:v>1458.4456775851631</c:v>
                </c:pt>
                <c:pt idx="357">
                  <c:v>1460.2373082870147</c:v>
                </c:pt>
                <c:pt idx="358">
                  <c:v>1460.69365803251</c:v>
                </c:pt>
                <c:pt idx="359">
                  <c:v>1137.1673313728763</c:v>
                </c:pt>
                <c:pt idx="360">
                  <c:v>1453.5937474472</c:v>
                </c:pt>
              </c:numCache>
            </c:numRef>
          </c:yVal>
          <c:smooth val="1"/>
          <c:extLst>
            <c:ext xmlns:c16="http://schemas.microsoft.com/office/drawing/2014/chart" uri="{C3380CC4-5D6E-409C-BE32-E72D297353CC}">
              <c16:uniqueId val="{00000003-287A-4C97-A561-69C9D4F3A5BD}"/>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(Exh)'!$AD$3:$AD$363</c:f>
              <c:numCache>
                <c:formatCode>0.00E+00</c:formatCode>
                <c:ptCount val="361"/>
                <c:pt idx="0">
                  <c:v>1473.1070787062295</c:v>
                </c:pt>
                <c:pt idx="1">
                  <c:v>1478.6996684726159</c:v>
                </c:pt>
                <c:pt idx="2">
                  <c:v>1474.5479641273664</c:v>
                </c:pt>
                <c:pt idx="3">
                  <c:v>1495.4692972042433</c:v>
                </c:pt>
                <c:pt idx="4">
                  <c:v>1481.5790272948791</c:v>
                </c:pt>
                <c:pt idx="5">
                  <c:v>1509.4771530890616</c:v>
                </c:pt>
                <c:pt idx="6">
                  <c:v>1502.565183409507</c:v>
                </c:pt>
                <c:pt idx="7">
                  <c:v>1509.5917240395049</c:v>
                </c:pt>
                <c:pt idx="8">
                  <c:v>1537.5184925712938</c:v>
                </c:pt>
                <c:pt idx="9">
                  <c:v>1537.604420784128</c:v>
                </c:pt>
                <c:pt idx="10">
                  <c:v>1551.6348893565312</c:v>
                </c:pt>
                <c:pt idx="11">
                  <c:v>1572.6466731837584</c:v>
                </c:pt>
                <c:pt idx="12">
                  <c:v>1600.6427872908189</c:v>
                </c:pt>
                <c:pt idx="13">
                  <c:v>1628.6645291104774</c:v>
                </c:pt>
                <c:pt idx="14">
                  <c:v>1607.975352959495</c:v>
                </c:pt>
                <c:pt idx="15">
                  <c:v>1663.9193407734351</c:v>
                </c:pt>
                <c:pt idx="16">
                  <c:v>1803.4551951195047</c:v>
                </c:pt>
                <c:pt idx="17">
                  <c:v>1664.507270650699</c:v>
                </c:pt>
                <c:pt idx="18">
                  <c:v>1873.7959770447626</c:v>
                </c:pt>
                <c:pt idx="19">
                  <c:v>1804.6009046239315</c:v>
                </c:pt>
                <c:pt idx="20">
                  <c:v>1944.3930360960087</c:v>
                </c:pt>
                <c:pt idx="21">
                  <c:v>2014.6282921458564</c:v>
                </c:pt>
                <c:pt idx="22">
                  <c:v>2084.9690740710921</c:v>
                </c:pt>
                <c:pt idx="23">
                  <c:v>2155.4304569968326</c:v>
                </c:pt>
                <c:pt idx="24">
                  <c:v>2365.2920181430809</c:v>
                </c:pt>
                <c:pt idx="25">
                  <c:v>2436.0398284449329</c:v>
                </c:pt>
                <c:pt idx="26">
                  <c:v>2506.9836153724905</c:v>
                </c:pt>
                <c:pt idx="27">
                  <c:v>2856.6674582409714</c:v>
                </c:pt>
                <c:pt idx="28">
                  <c:v>3136.9451769377742</c:v>
                </c:pt>
                <c:pt idx="29">
                  <c:v>2860.4663897556193</c:v>
                </c:pt>
                <c:pt idx="30">
                  <c:v>3559.2009202401264</c:v>
                </c:pt>
                <c:pt idx="31">
                  <c:v>3561.9144427506126</c:v>
                </c:pt>
                <c:pt idx="32">
                  <c:v>4261.4027294879843</c:v>
                </c:pt>
                <c:pt idx="33">
                  <c:v>4265.0207595018146</c:v>
                </c:pt>
                <c:pt idx="34">
                  <c:v>4965.5643049935661</c:v>
                </c:pt>
                <c:pt idx="35">
                  <c:v>4970.3883450119838</c:v>
                </c:pt>
                <c:pt idx="36">
                  <c:v>6368.611162233884</c:v>
                </c:pt>
                <c:pt idx="37">
                  <c:v>6374.9427147584865</c:v>
                </c:pt>
                <c:pt idx="38">
                  <c:v>7078.6520365119131</c:v>
                </c:pt>
                <c:pt idx="39">
                  <c:v>7783.4166170197777</c:v>
                </c:pt>
                <c:pt idx="40">
                  <c:v>8489.387207532207</c:v>
                </c:pt>
                <c:pt idx="41">
                  <c:v>10589.359580250288</c:v>
                </c:pt>
                <c:pt idx="42">
                  <c:v>10601.871934048497</c:v>
                </c:pt>
                <c:pt idx="43">
                  <c:v>12008.989075054735</c:v>
                </c:pt>
                <c:pt idx="44">
                  <c:v>14810.711003268903</c:v>
                </c:pt>
                <c:pt idx="45">
                  <c:v>13436.759137390607</c:v>
                </c:pt>
                <c:pt idx="46">
                  <c:v>15547.284097649472</c:v>
                </c:pt>
                <c:pt idx="47">
                  <c:v>22534.629402494244</c:v>
                </c:pt>
                <c:pt idx="48">
                  <c:v>15598.539522847153</c:v>
                </c:pt>
                <c:pt idx="49">
                  <c:v>29556.647494973047</c:v>
                </c:pt>
                <c:pt idx="50">
                  <c:v>22628.095177855241</c:v>
                </c:pt>
                <c:pt idx="51">
                  <c:v>29632.023120263111</c:v>
                </c:pt>
                <c:pt idx="52">
                  <c:v>29677.248495438977</c:v>
                </c:pt>
                <c:pt idx="53">
                  <c:v>43654.954130139427</c:v>
                </c:pt>
                <c:pt idx="54">
                  <c:v>29785.789395857981</c:v>
                </c:pt>
                <c:pt idx="55">
                  <c:v>50741.795260368468</c:v>
                </c:pt>
                <c:pt idx="56">
                  <c:v>50814.155860648541</c:v>
                </c:pt>
                <c:pt idx="57">
                  <c:v>50897.069048467521</c:v>
                </c:pt>
                <c:pt idx="58">
                  <c:v>57953.759928580905</c:v>
                </c:pt>
                <c:pt idx="59">
                  <c:v>71984.228500985395</c:v>
                </c:pt>
                <c:pt idx="60">
                  <c:v>72100.306963933501</c:v>
                </c:pt>
                <c:pt idx="61">
                  <c:v>86157.910761443491</c:v>
                </c:pt>
                <c:pt idx="62">
                  <c:v>107193.81478876426</c:v>
                </c:pt>
                <c:pt idx="63">
                  <c:v>44689.107709134187</c:v>
                </c:pt>
                <c:pt idx="64">
                  <c:v>142361.19072637433</c:v>
                </c:pt>
                <c:pt idx="65">
                  <c:v>142557.1673521323</c:v>
                </c:pt>
                <c:pt idx="66">
                  <c:v>142783.29422800522</c:v>
                </c:pt>
                <c:pt idx="67">
                  <c:v>73407.320306489259</c:v>
                </c:pt>
                <c:pt idx="68">
                  <c:v>212958.24977761137</c:v>
                </c:pt>
                <c:pt idx="69">
                  <c:v>213259.75227878263</c:v>
                </c:pt>
                <c:pt idx="70">
                  <c:v>143974.22910760413</c:v>
                </c:pt>
                <c:pt idx="71">
                  <c:v>213998.43340664293</c:v>
                </c:pt>
                <c:pt idx="72">
                  <c:v>214420.53690826366</c:v>
                </c:pt>
                <c:pt idx="73">
                  <c:v>284520.11683257006</c:v>
                </c:pt>
                <c:pt idx="74">
                  <c:v>285032.6710845838</c:v>
                </c:pt>
                <c:pt idx="75">
                  <c:v>285605.52583676309</c:v>
                </c:pt>
                <c:pt idx="76">
                  <c:v>305526.8146293863</c:v>
                </c:pt>
                <c:pt idx="77">
                  <c:v>369933.78009053</c:v>
                </c:pt>
                <c:pt idx="78">
                  <c:v>383921.83985212946</c:v>
                </c:pt>
                <c:pt idx="79">
                  <c:v>415953.29043325095</c:v>
                </c:pt>
                <c:pt idx="80">
                  <c:v>450015.57836679224</c:v>
                </c:pt>
                <c:pt idx="81">
                  <c:v>486393.98631293984</c:v>
                </c:pt>
                <c:pt idx="82">
                  <c:v>524956.42552910931</c:v>
                </c:pt>
                <c:pt idx="83">
                  <c:v>566267.61218726763</c:v>
                </c:pt>
                <c:pt idx="84">
                  <c:v>608734.1149305416</c:v>
                </c:pt>
                <c:pt idx="85">
                  <c:v>655498.06832814484</c:v>
                </c:pt>
                <c:pt idx="86">
                  <c:v>703713.45948596124</c:v>
                </c:pt>
                <c:pt idx="87">
                  <c:v>754156.05707212363</c:v>
                </c:pt>
                <c:pt idx="88">
                  <c:v>808228.60644105403</c:v>
                </c:pt>
                <c:pt idx="89">
                  <c:v>864549.01515971858</c:v>
                </c:pt>
                <c:pt idx="90">
                  <c:v>923128.58957149042</c:v>
                </c:pt>
                <c:pt idx="91">
                  <c:v>985371.73329526058</c:v>
                </c:pt>
                <c:pt idx="92">
                  <c:v>1049201.6896507749</c:v>
                </c:pt>
                <c:pt idx="93">
                  <c:v>1116024.0682662751</c:v>
                </c:pt>
                <c:pt idx="94">
                  <c:v>1186548.45776266</c:v>
                </c:pt>
                <c:pt idx="95">
                  <c:v>1258003.4372129701</c:v>
                </c:pt>
                <c:pt idx="96">
                  <c:v>1333188.9195301747</c:v>
                </c:pt>
                <c:pt idx="97">
                  <c:v>1410727.0333162094</c:v>
                </c:pt>
                <c:pt idx="98">
                  <c:v>1489240.660928796</c:v>
                </c:pt>
                <c:pt idx="99">
                  <c:v>1572227.3945528667</c:v>
                </c:pt>
                <c:pt idx="100">
                  <c:v>1654829.1069988217</c:v>
                </c:pt>
                <c:pt idx="101">
                  <c:v>1741240.7682211013</c:v>
                </c:pt>
                <c:pt idx="102">
                  <c:v>1829390.2948278815</c:v>
                </c:pt>
                <c:pt idx="103">
                  <c:v>1917206.3571847586</c:v>
                </c:pt>
                <c:pt idx="104">
                  <c:v>2007492.184731608</c:v>
                </c:pt>
                <c:pt idx="105">
                  <c:v>2099569.2436062242</c:v>
                </c:pt>
                <c:pt idx="106">
                  <c:v>2189974.1621570438</c:v>
                </c:pt>
                <c:pt idx="107">
                  <c:v>2283599.7403617203</c:v>
                </c:pt>
                <c:pt idx="108">
                  <c:v>2374893.4882860649</c:v>
                </c:pt>
                <c:pt idx="109">
                  <c:v>2466659.3891271385</c:v>
                </c:pt>
                <c:pt idx="110">
                  <c:v>2558219.2105249106</c:v>
                </c:pt>
                <c:pt idx="111">
                  <c:v>2646109.430076614</c:v>
                </c:pt>
                <c:pt idx="112">
                  <c:v>2742881.7923697876</c:v>
                </c:pt>
                <c:pt idx="113">
                  <c:v>2816522.4968139394</c:v>
                </c:pt>
                <c:pt idx="114">
                  <c:v>2903955.4803704261</c:v>
                </c:pt>
                <c:pt idx="115">
                  <c:v>2991964.3337046029</c:v>
                </c:pt>
                <c:pt idx="116">
                  <c:v>3066639.1892435243</c:v>
                </c:pt>
                <c:pt idx="117">
                  <c:v>3127996.6296255952</c:v>
                </c:pt>
                <c:pt idx="118">
                  <c:v>3210866.3479858586</c:v>
                </c:pt>
                <c:pt idx="119">
                  <c:v>3273479.5462869578</c:v>
                </c:pt>
                <c:pt idx="120">
                  <c:v>3315851.2996474155</c:v>
                </c:pt>
                <c:pt idx="121">
                  <c:v>3386734.7363956142</c:v>
                </c:pt>
                <c:pt idx="122">
                  <c:v>3409540.4104236397</c:v>
                </c:pt>
                <c:pt idx="123">
                  <c:v>3467839.0830902946</c:v>
                </c:pt>
                <c:pt idx="124">
                  <c:v>3478073.5606525037</c:v>
                </c:pt>
                <c:pt idx="125">
                  <c:v>3509885.1392310285</c:v>
                </c:pt>
                <c:pt idx="126">
                  <c:v>3514529.7355811112</c:v>
                </c:pt>
                <c:pt idx="127">
                  <c:v>3519863.265144486</c:v>
                </c:pt>
                <c:pt idx="128">
                  <c:v>3511956.2626920743</c:v>
                </c:pt>
                <c:pt idx="129">
                  <c:v>3483842.4880862823</c:v>
                </c:pt>
                <c:pt idx="130">
                  <c:v>3463368.8117048247</c:v>
                </c:pt>
                <c:pt idx="131">
                  <c:v>3415708.555426748</c:v>
                </c:pt>
                <c:pt idx="132">
                  <c:v>3361742.3495013225</c:v>
                </c:pt>
                <c:pt idx="133">
                  <c:v>3294491.8936920268</c:v>
                </c:pt>
                <c:pt idx="134">
                  <c:v>3227867.0555722732</c:v>
                </c:pt>
                <c:pt idx="135">
                  <c:v>3120068.8868510402</c:v>
                </c:pt>
                <c:pt idx="136">
                  <c:v>3026783.5907051731</c:v>
                </c:pt>
                <c:pt idx="137">
                  <c:v>2906203.1737656277</c:v>
                </c:pt>
                <c:pt idx="138">
                  <c:v>2786154.9087432511</c:v>
                </c:pt>
                <c:pt idx="139">
                  <c:v>2631791.0123483557</c:v>
                </c:pt>
                <c:pt idx="140">
                  <c:v>2484859.1774441497</c:v>
                </c:pt>
                <c:pt idx="141">
                  <c:v>2310504.0831907401</c:v>
                </c:pt>
                <c:pt idx="142">
                  <c:v>2143504.1672891034</c:v>
                </c:pt>
                <c:pt idx="143">
                  <c:v>1942036.3612548471</c:v>
                </c:pt>
                <c:pt idx="144">
                  <c:v>1740874.5802577785</c:v>
                </c:pt>
                <c:pt idx="145">
                  <c:v>1526042.6261779647</c:v>
                </c:pt>
                <c:pt idx="146">
                  <c:v>1304453.976207827</c:v>
                </c:pt>
                <c:pt idx="147">
                  <c:v>1062129.4171956992</c:v>
                </c:pt>
                <c:pt idx="148">
                  <c:v>833830.80422366597</c:v>
                </c:pt>
                <c:pt idx="149">
                  <c:v>563793.54345561564</c:v>
                </c:pt>
                <c:pt idx="150">
                  <c:v>321594.10798296472</c:v>
                </c:pt>
                <c:pt idx="151">
                  <c:v>37535.423722047941</c:v>
                </c:pt>
                <c:pt idx="152">
                  <c:v>-218809.05127417587</c:v>
                </c:pt>
                <c:pt idx="153">
                  <c:v>-510176.18100403971</c:v>
                </c:pt>
                <c:pt idx="154">
                  <c:v>-780921.97265057196</c:v>
                </c:pt>
                <c:pt idx="155">
                  <c:v>-1072895.122409269</c:v>
                </c:pt>
                <c:pt idx="156">
                  <c:v>-1344381.1026916772</c:v>
                </c:pt>
                <c:pt idx="157">
                  <c:v>-1644191.8348103587</c:v>
                </c:pt>
                <c:pt idx="158">
                  <c:v>-1923649.5660650204</c:v>
                </c:pt>
                <c:pt idx="159">
                  <c:v>-2203714.8248602757</c:v>
                </c:pt>
                <c:pt idx="160">
                  <c:v>-2477490.7166390242</c:v>
                </c:pt>
                <c:pt idx="161">
                  <c:v>-2758970.0221654838</c:v>
                </c:pt>
                <c:pt idx="162">
                  <c:v>-3027327.8891628124</c:v>
                </c:pt>
                <c:pt idx="163">
                  <c:v>-3282630.6481693108</c:v>
                </c:pt>
                <c:pt idx="164">
                  <c:v>-3531904.8398362538</c:v>
                </c:pt>
                <c:pt idx="165">
                  <c:v>-3782173.9897503154</c:v>
                </c:pt>
                <c:pt idx="166">
                  <c:v>-4012607.215592097</c:v>
                </c:pt>
                <c:pt idx="167">
                  <c:v>-4230226.535455931</c:v>
                </c:pt>
                <c:pt idx="168">
                  <c:v>-4428122.99468318</c:v>
                </c:pt>
                <c:pt idx="169">
                  <c:v>-4634200.7491232334</c:v>
                </c:pt>
                <c:pt idx="170">
                  <c:v>-4806727.181024868</c:v>
                </c:pt>
                <c:pt idx="171">
                  <c:v>-4966640.206116314</c:v>
                </c:pt>
                <c:pt idx="172">
                  <c:v>-5107017.3021218935</c:v>
                </c:pt>
                <c:pt idx="173">
                  <c:v>-5241822.6070652315</c:v>
                </c:pt>
                <c:pt idx="174">
                  <c:v>-5371089.286219961</c:v>
                </c:pt>
                <c:pt idx="175">
                  <c:v>-5390400.6207809504</c:v>
                </c:pt>
                <c:pt idx="176">
                  <c:v>-5522609.9643515209</c:v>
                </c:pt>
                <c:pt idx="177">
                  <c:v>-5586679.4942502156</c:v>
                </c:pt>
                <c:pt idx="178">
                  <c:v>-5513007.109687957</c:v>
                </c:pt>
                <c:pt idx="179">
                  <c:v>-5649769.1410231143</c:v>
                </c:pt>
                <c:pt idx="180">
                  <c:v>-5648789.2578928377</c:v>
                </c:pt>
                <c:pt idx="181">
                  <c:v>-5440465.3595050629</c:v>
                </c:pt>
                <c:pt idx="182">
                  <c:v>-5581855.4542330857</c:v>
                </c:pt>
                <c:pt idx="183">
                  <c:v>-5467113.732589649</c:v>
                </c:pt>
                <c:pt idx="184">
                  <c:v>-5333019.9983897926</c:v>
                </c:pt>
                <c:pt idx="185">
                  <c:v>-5249180.8749675788</c:v>
                </c:pt>
                <c:pt idx="186">
                  <c:v>-5118081.060602786</c:v>
                </c:pt>
                <c:pt idx="187">
                  <c:v>-4988443.5333701307</c:v>
                </c:pt>
                <c:pt idx="188">
                  <c:v>-4818458.7923903055</c:v>
                </c:pt>
                <c:pt idx="189">
                  <c:v>-4649876.0380408941</c:v>
                </c:pt>
                <c:pt idx="190">
                  <c:v>-4454803.1745732967</c:v>
                </c:pt>
                <c:pt idx="191">
                  <c:v>-4247127.4568823045</c:v>
                </c:pt>
                <c:pt idx="192">
                  <c:v>-4033766.8846873972</c:v>
                </c:pt>
                <c:pt idx="193">
                  <c:v>-3800746.7673856309</c:v>
                </c:pt>
                <c:pt idx="194">
                  <c:v>-3554980.5821641972</c:v>
                </c:pt>
                <c:pt idx="195">
                  <c:v>-3310340.5087868525</c:v>
                </c:pt>
                <c:pt idx="196">
                  <c:v>-3045879.5864600432</c:v>
                </c:pt>
                <c:pt idx="197">
                  <c:v>-2775466.9799202722</c:v>
                </c:pt>
                <c:pt idx="198">
                  <c:v>-2506004.1062606606</c:v>
                </c:pt>
                <c:pt idx="199">
                  <c:v>-2230464.4248486105</c:v>
                </c:pt>
                <c:pt idx="200">
                  <c:v>-1934858.1699464063</c:v>
                </c:pt>
                <c:pt idx="201">
                  <c:v>-1667863.0942625559</c:v>
                </c:pt>
                <c:pt idx="202">
                  <c:v>-1366740.826263065</c:v>
                </c:pt>
                <c:pt idx="203">
                  <c:v>-1087133.8512710733</c:v>
                </c:pt>
                <c:pt idx="204">
                  <c:v>-801118.41577237402</c:v>
                </c:pt>
                <c:pt idx="205">
                  <c:v>-515591.41433004197</c:v>
                </c:pt>
                <c:pt idx="206">
                  <c:v>-244411.45908780885</c:v>
                </c:pt>
                <c:pt idx="207">
                  <c:v>40342.188445760054</c:v>
                </c:pt>
                <c:pt idx="208">
                  <c:v>296955.00066353788</c:v>
                </c:pt>
                <c:pt idx="209">
                  <c:v>567274.16626793565</c:v>
                </c:pt>
                <c:pt idx="210">
                  <c:v>816545.36774611985</c:v>
                </c:pt>
                <c:pt idx="211">
                  <c:v>1072686.3285548044</c:v>
                </c:pt>
                <c:pt idx="212">
                  <c:v>1293977.9985575608</c:v>
                </c:pt>
                <c:pt idx="213">
                  <c:v>1529224.7615148791</c:v>
                </c:pt>
                <c:pt idx="214">
                  <c:v>1750627.9874490416</c:v>
                </c:pt>
                <c:pt idx="215">
                  <c:v>1951281.7367286612</c:v>
                </c:pt>
                <c:pt idx="216">
                  <c:v>2145166.7300201524</c:v>
                </c:pt>
                <c:pt idx="217">
                  <c:v>2325369.4901273567</c:v>
                </c:pt>
                <c:pt idx="218">
                  <c:v>2491938.2574504619</c:v>
                </c:pt>
                <c:pt idx="219">
                  <c:v>2658844.7075741235</c:v>
                </c:pt>
                <c:pt idx="220">
                  <c:v>2798278.1504321555</c:v>
                </c:pt>
                <c:pt idx="221">
                  <c:v>2931170.4716863297</c:v>
                </c:pt>
                <c:pt idx="222">
                  <c:v>3043631.4014291698</c:v>
                </c:pt>
                <c:pt idx="223">
                  <c:v>3156585.2877569315</c:v>
                </c:pt>
                <c:pt idx="224">
                  <c:v>3242209.3805104773</c:v>
                </c:pt>
                <c:pt idx="225">
                  <c:v>3335349.9554557865</c:v>
                </c:pt>
                <c:pt idx="226">
                  <c:v>3387288.5570638725</c:v>
                </c:pt>
                <c:pt idx="227">
                  <c:v>3453756.6138819004</c:v>
                </c:pt>
                <c:pt idx="228">
                  <c:v>3492991.3579212301</c:v>
                </c:pt>
                <c:pt idx="229">
                  <c:v>3532865.2872645217</c:v>
                </c:pt>
                <c:pt idx="230">
                  <c:v>3538575.8439968876</c:v>
                </c:pt>
                <c:pt idx="231">
                  <c:v>3558879.1714681746</c:v>
                </c:pt>
                <c:pt idx="232">
                  <c:v>3558965.1742032077</c:v>
                </c:pt>
                <c:pt idx="233">
                  <c:v>3552769.3474842636</c:v>
                </c:pt>
                <c:pt idx="234" formatCode="General">
                  <c:v>3519406.5385359433</c:v>
                </c:pt>
                <c:pt idx="235">
                  <c:v>3507622.3381198058</c:v>
                </c:pt>
                <c:pt idx="236">
                  <c:v>3461707.9303688058</c:v>
                </c:pt>
                <c:pt idx="237">
                  <c:v>3423444.1734238924</c:v>
                </c:pt>
                <c:pt idx="238">
                  <c:v>3371935.3619226879</c:v>
                </c:pt>
                <c:pt idx="239">
                  <c:v>3314140.19843391</c:v>
                </c:pt>
                <c:pt idx="240">
                  <c:v>3250051.1453905464</c:v>
                </c:pt>
                <c:pt idx="241">
                  <c:v>3179659.1577212992</c:v>
                </c:pt>
                <c:pt idx="242">
                  <c:v>3109916.9079409386</c:v>
                </c:pt>
                <c:pt idx="243">
                  <c:v>3033849.1108474806</c:v>
                </c:pt>
                <c:pt idx="244">
                  <c:v>2951443.7063371423</c:v>
                </c:pt>
                <c:pt idx="245">
                  <c:v>2862687.1268008263</c:v>
                </c:pt>
                <c:pt idx="246">
                  <c:v>2783579.714852511</c:v>
                </c:pt>
                <c:pt idx="247">
                  <c:v>2690429.9224991673</c:v>
                </c:pt>
                <c:pt idx="248">
                  <c:v>2601327.5121413479</c:v>
                </c:pt>
                <c:pt idx="249">
                  <c:v>2507898.8250063551</c:v>
                </c:pt>
                <c:pt idx="250">
                  <c:v>2415697.4062862</c:v>
                </c:pt>
                <c:pt idx="251">
                  <c:v>2322616.1982995756</c:v>
                </c:pt>
                <c:pt idx="252">
                  <c:v>2230029.9066687995</c:v>
                </c:pt>
                <c:pt idx="253">
                  <c:v>2137223.9679816086</c:v>
                </c:pt>
                <c:pt idx="254">
                  <c:v>2044180.1413370571</c:v>
                </c:pt>
                <c:pt idx="255">
                  <c:v>1952969.0026141824</c:v>
                </c:pt>
                <c:pt idx="256">
                  <c:v>1863572.0094085562</c:v>
                </c:pt>
                <c:pt idx="257">
                  <c:v>1774578.2757984234</c:v>
                </c:pt>
                <c:pt idx="258">
                  <c:v>1687362.5074054929</c:v>
                </c:pt>
                <c:pt idx="259">
                  <c:v>1603299.4098523608</c:v>
                </c:pt>
                <c:pt idx="260">
                  <c:v>1519586.0552005318</c:v>
                </c:pt>
                <c:pt idx="261">
                  <c:v>1438990.6986004936</c:v>
                </c:pt>
                <c:pt idx="262">
                  <c:v>1360103.6601404024</c:v>
                </c:pt>
                <c:pt idx="263">
                  <c:v>1284997.4754649932</c:v>
                </c:pt>
                <c:pt idx="264">
                  <c:v>1211567.0466587981</c:v>
                </c:pt>
                <c:pt idx="265">
                  <c:v>1139796.9970950987</c:v>
                </c:pt>
                <c:pt idx="266">
                  <c:v>1251412.4268819436</c:v>
                </c:pt>
                <c:pt idx="267">
                  <c:v>328530.49157619156</c:v>
                </c:pt>
                <c:pt idx="268">
                  <c:v>1424550.2735680456</c:v>
                </c:pt>
                <c:pt idx="269">
                  <c:v>1421836.7510573838</c:v>
                </c:pt>
                <c:pt idx="270">
                  <c:v>26779.710097768268</c:v>
                </c:pt>
                <c:pt idx="271">
                  <c:v>1417314.2135399485</c:v>
                </c:pt>
                <c:pt idx="272">
                  <c:v>22558.675081438545</c:v>
                </c:pt>
                <c:pt idx="273">
                  <c:v>1413394.6810248527</c:v>
                </c:pt>
                <c:pt idx="274">
                  <c:v>-120323.85702750974</c:v>
                </c:pt>
                <c:pt idx="275">
                  <c:v>922652.39617941633</c:v>
                </c:pt>
                <c:pt idx="276">
                  <c:v>503321.22713836114</c:v>
                </c:pt>
                <c:pt idx="277">
                  <c:v>501979.54100818175</c:v>
                </c:pt>
                <c:pt idx="278">
                  <c:v>500743.3807534331</c:v>
                </c:pt>
                <c:pt idx="279">
                  <c:v>429980.49532653694</c:v>
                </c:pt>
                <c:pt idx="280">
                  <c:v>359323.13577505975</c:v>
                </c:pt>
                <c:pt idx="281">
                  <c:v>358388.47802146332</c:v>
                </c:pt>
                <c:pt idx="282">
                  <c:v>357529.19589313451</c:v>
                </c:pt>
                <c:pt idx="283">
                  <c:v>287113.03834258846</c:v>
                </c:pt>
                <c:pt idx="284">
                  <c:v>356036.75851239066</c:v>
                </c:pt>
                <c:pt idx="285">
                  <c:v>146491.77499230526</c:v>
                </c:pt>
                <c:pt idx="286">
                  <c:v>285183.42233515985</c:v>
                </c:pt>
                <c:pt idx="287">
                  <c:v>284640.71783305018</c:v>
                </c:pt>
                <c:pt idx="288">
                  <c:v>144893.81173614532</c:v>
                </c:pt>
                <c:pt idx="289">
                  <c:v>144471.70823453914</c:v>
                </c:pt>
                <c:pt idx="290">
                  <c:v>213712.00603051973</c:v>
                </c:pt>
                <c:pt idx="291">
                  <c:v>143717.95198161478</c:v>
                </c:pt>
                <c:pt idx="292">
                  <c:v>73769.123307878661</c:v>
                </c:pt>
                <c:pt idx="293">
                  <c:v>212747.19802680396</c:v>
                </c:pt>
                <c:pt idx="294">
                  <c:v>73211.343680726888</c:v>
                </c:pt>
                <c:pt idx="295">
                  <c:v>114764.56743335773</c:v>
                </c:pt>
                <c:pt idx="296">
                  <c:v>86700.615263537067</c:v>
                </c:pt>
                <c:pt idx="297">
                  <c:v>86513.683712816899</c:v>
                </c:pt>
                <c:pt idx="298">
                  <c:v>79381.617207414005</c:v>
                </c:pt>
                <c:pt idx="299">
                  <c:v>65304.415747329091</c:v>
                </c:pt>
                <c:pt idx="300">
                  <c:v>65170.247134308964</c:v>
                </c:pt>
                <c:pt idx="301">
                  <c:v>51123.195924341911</c:v>
                </c:pt>
                <c:pt idx="302">
                  <c:v>57979.387641177651</c:v>
                </c:pt>
                <c:pt idx="303">
                  <c:v>43956.456631305162</c:v>
                </c:pt>
                <c:pt idx="304">
                  <c:v>36908.810826225963</c:v>
                </c:pt>
                <c:pt idx="305">
                  <c:v>-1975538.6140073414</c:v>
                </c:pt>
                <c:pt idx="306">
                  <c:v>2292850.5266073388</c:v>
                </c:pt>
                <c:pt idx="307">
                  <c:v>1453.5004957020258</c:v>
                </c:pt>
                <c:pt idx="308">
                  <c:v>1453.500489084021</c:v>
                </c:pt>
                <c:pt idx="309">
                  <c:v>1453.5006288007769</c:v>
                </c:pt>
                <c:pt idx="310">
                  <c:v>1453.5009078875607</c:v>
                </c:pt>
                <c:pt idx="311">
                  <c:v>1453.5009782132674</c:v>
                </c:pt>
                <c:pt idx="312">
                  <c:v>1453.5013968962064</c:v>
                </c:pt>
                <c:pt idx="313">
                  <c:v>1453.5015372611924</c:v>
                </c:pt>
                <c:pt idx="314">
                  <c:v>1453.5020957211873</c:v>
                </c:pt>
                <c:pt idx="315">
                  <c:v>1453.5025152483331</c:v>
                </c:pt>
                <c:pt idx="316">
                  <c:v>1453.5027959632303</c:v>
                </c:pt>
                <c:pt idx="317">
                  <c:v>1453.5048180271085</c:v>
                </c:pt>
                <c:pt idx="318">
                  <c:v>1453.5041946684516</c:v>
                </c:pt>
                <c:pt idx="319">
                  <c:v>1453.5062880077694</c:v>
                </c:pt>
                <c:pt idx="320">
                  <c:v>1453.5069896065734</c:v>
                </c:pt>
                <c:pt idx="321">
                  <c:v>1453.5097815296704</c:v>
                </c:pt>
                <c:pt idx="322">
                  <c:v>1453.511182315259</c:v>
                </c:pt>
                <c:pt idx="323">
                  <c:v>1453.5146741788963</c:v>
                </c:pt>
                <c:pt idx="324">
                  <c:v>1453.5167758095329</c:v>
                </c:pt>
                <c:pt idx="325">
                  <c:v>1453.5216658959873</c:v>
                </c:pt>
                <c:pt idx="326">
                  <c:v>1453.5286485680035</c:v>
                </c:pt>
                <c:pt idx="327">
                  <c:v>1453.5272800431824</c:v>
                </c:pt>
                <c:pt idx="328">
                  <c:v>1453.5419331169039</c:v>
                </c:pt>
                <c:pt idx="329">
                  <c:v>1453.5558957474136</c:v>
                </c:pt>
                <c:pt idx="330">
                  <c:v>1453.5489777476841</c:v>
                </c:pt>
                <c:pt idx="331">
                  <c:v>1453.583851158683</c:v>
                </c:pt>
                <c:pt idx="332">
                  <c:v>1453.5839189967458</c:v>
                </c:pt>
                <c:pt idx="333">
                  <c:v>1453.6118578253777</c:v>
                </c:pt>
                <c:pt idx="334">
                  <c:v>1453.6328515190548</c:v>
                </c:pt>
                <c:pt idx="335">
                  <c:v>1453.6677957831416</c:v>
                </c:pt>
                <c:pt idx="336">
                  <c:v>1453.6958054648612</c:v>
                </c:pt>
                <c:pt idx="337">
                  <c:v>1453.7517042272998</c:v>
                </c:pt>
                <c:pt idx="338">
                  <c:v>1453.7658658494602</c:v>
                </c:pt>
                <c:pt idx="339">
                  <c:v>1453.919346244166</c:v>
                </c:pt>
                <c:pt idx="340">
                  <c:v>1453.8500607209946</c:v>
                </c:pt>
                <c:pt idx="341">
                  <c:v>1454.1290269038118</c:v>
                </c:pt>
                <c:pt idx="342">
                  <c:v>1454.0599072070163</c:v>
                </c:pt>
                <c:pt idx="343">
                  <c:v>1454.3390844415835</c:v>
                </c:pt>
                <c:pt idx="344">
                  <c:v>1454.3398532729616</c:v>
                </c:pt>
                <c:pt idx="345">
                  <c:v>1454.6889642610777</c:v>
                </c:pt>
                <c:pt idx="346">
                  <c:v>1454.829359397552</c:v>
                </c:pt>
                <c:pt idx="347">
                  <c:v>1455.1789075642951</c:v>
                </c:pt>
                <c:pt idx="348">
                  <c:v>1455.4591099073666</c:v>
                </c:pt>
                <c:pt idx="349">
                  <c:v>1455.9485708065822</c:v>
                </c:pt>
                <c:pt idx="350">
                  <c:v>1456.4384538092995</c:v>
                </c:pt>
                <c:pt idx="351">
                  <c:v>1456.3021741819659</c:v>
                </c:pt>
                <c:pt idx="352">
                  <c:v>1457.69843723293</c:v>
                </c:pt>
                <c:pt idx="353">
                  <c:v>1459.0953032888967</c:v>
                </c:pt>
                <c:pt idx="354">
                  <c:v>1458.4041063209413</c:v>
                </c:pt>
                <c:pt idx="355">
                  <c:v>1461.1957279153664</c:v>
                </c:pt>
                <c:pt idx="356">
                  <c:v>1461.2031147266448</c:v>
                </c:pt>
                <c:pt idx="357">
                  <c:v>1463.9974498435809</c:v>
                </c:pt>
                <c:pt idx="358">
                  <c:v>1464.7044756928472</c:v>
                </c:pt>
                <c:pt idx="359">
                  <c:v>959.18729769542256</c:v>
                </c:pt>
                <c:pt idx="360">
                  <c:v>1453.594923458551</c:v>
                </c:pt>
              </c:numCache>
            </c:numRef>
          </c:yVal>
          <c:smooth val="1"/>
          <c:extLst>
            <c:ext xmlns:c16="http://schemas.microsoft.com/office/drawing/2014/chart" uri="{C3380CC4-5D6E-409C-BE32-E72D297353CC}">
              <c16:uniqueId val="{00000004-287A-4C97-A561-69C9D4F3A5BD}"/>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(Exh)'!$AE$3:$AE$363</c:f>
              <c:numCache>
                <c:formatCode>0.00E+00</c:formatCode>
                <c:ptCount val="361"/>
                <c:pt idx="0">
                  <c:v>1481.6857720352834</c:v>
                </c:pt>
                <c:pt idx="1">
                  <c:v>1489.7294170385426</c:v>
                </c:pt>
                <c:pt idx="2">
                  <c:v>1483.7394212656388</c:v>
                </c:pt>
                <c:pt idx="3">
                  <c:v>1513.8522114807879</c:v>
                </c:pt>
                <c:pt idx="4">
                  <c:v>1493.8343034792417</c:v>
                </c:pt>
                <c:pt idx="5">
                  <c:v>1533.9877054577878</c:v>
                </c:pt>
                <c:pt idx="6">
                  <c:v>1524.0119167321423</c:v>
                </c:pt>
                <c:pt idx="7">
                  <c:v>1534.1022764082315</c:v>
                </c:pt>
                <c:pt idx="8">
                  <c:v>1574.2843211243821</c:v>
                </c:pt>
                <c:pt idx="9">
                  <c:v>1574.3702493372175</c:v>
                </c:pt>
                <c:pt idx="10">
                  <c:v>1594.5283560018013</c:v>
                </c:pt>
                <c:pt idx="11">
                  <c:v>1624.7315969673009</c:v>
                </c:pt>
                <c:pt idx="12">
                  <c:v>1664.9829872587252</c:v>
                </c:pt>
                <c:pt idx="13">
                  <c:v>1705.2600052627463</c:v>
                </c:pt>
                <c:pt idx="14">
                  <c:v>1675.3793719734913</c:v>
                </c:pt>
                <c:pt idx="15">
                  <c:v>1755.8339121561603</c:v>
                </c:pt>
                <c:pt idx="16">
                  <c:v>1956.6461474240396</c:v>
                </c:pt>
                <c:pt idx="17">
                  <c:v>1756.4218420334216</c:v>
                </c:pt>
                <c:pt idx="18">
                  <c:v>2057.6251198102077</c:v>
                </c:pt>
                <c:pt idx="19">
                  <c:v>1957.7918569284684</c:v>
                </c:pt>
                <c:pt idx="20">
                  <c:v>2158.8603693223631</c:v>
                </c:pt>
                <c:pt idx="21">
                  <c:v>2259.7338158331199</c:v>
                </c:pt>
                <c:pt idx="22">
                  <c:v>2360.7127882192553</c:v>
                </c:pt>
                <c:pt idx="23">
                  <c:v>2461.8123616059138</c:v>
                </c:pt>
                <c:pt idx="24">
                  <c:v>2763.5884941348722</c:v>
                </c:pt>
                <c:pt idx="25">
                  <c:v>2864.974494897644</c:v>
                </c:pt>
                <c:pt idx="26">
                  <c:v>2966.5564722860991</c:v>
                </c:pt>
                <c:pt idx="27">
                  <c:v>3469.4312674591265</c:v>
                </c:pt>
                <c:pt idx="28">
                  <c:v>3872.2617479995515</c:v>
                </c:pt>
                <c:pt idx="29">
                  <c:v>3473.2301989737666</c:v>
                </c:pt>
                <c:pt idx="30">
                  <c:v>4478.3466340673604</c:v>
                </c:pt>
                <c:pt idx="31">
                  <c:v>4481.0601565778516</c:v>
                </c:pt>
                <c:pt idx="32">
                  <c:v>5486.9303479242881</c:v>
                </c:pt>
                <c:pt idx="33">
                  <c:v>5490.5483779380593</c:v>
                </c:pt>
                <c:pt idx="34">
                  <c:v>6497.473828039012</c:v>
                </c:pt>
                <c:pt idx="35">
                  <c:v>6502.2978680573397</c:v>
                </c:pt>
                <c:pt idx="36">
                  <c:v>8513.2844944974022</c:v>
                </c:pt>
                <c:pt idx="37">
                  <c:v>8519.616047022073</c:v>
                </c:pt>
                <c:pt idx="38">
                  <c:v>9529.7072733844616</c:v>
                </c:pt>
                <c:pt idx="39">
                  <c:v>10540.853758501447</c:v>
                </c:pt>
                <c:pt idx="40">
                  <c:v>11553.206253622957</c:v>
                </c:pt>
                <c:pt idx="41">
                  <c:v>14572.324340168301</c:v>
                </c:pt>
                <c:pt idx="42">
                  <c:v>14584.836693966474</c:v>
                </c:pt>
                <c:pt idx="43">
                  <c:v>16604.71764419087</c:v>
                </c:pt>
                <c:pt idx="44">
                  <c:v>20631.967190841366</c:v>
                </c:pt>
                <c:pt idx="45">
                  <c:v>18645.251515744869</c:v>
                </c:pt>
                <c:pt idx="46">
                  <c:v>21674.92218983101</c:v>
                </c:pt>
                <c:pt idx="47">
                  <c:v>31726.086540766515</c:v>
                </c:pt>
                <c:pt idx="48">
                  <c:v>21726.177615028613</c:v>
                </c:pt>
                <c:pt idx="49">
                  <c:v>41811.923679336127</c:v>
                </c:pt>
                <c:pt idx="50">
                  <c:v>31819.552316127589</c:v>
                </c:pt>
                <c:pt idx="51">
                  <c:v>41887.299304625798</c:v>
                </c:pt>
                <c:pt idx="52">
                  <c:v>41932.524679802213</c:v>
                </c:pt>
                <c:pt idx="53">
                  <c:v>62037.86840668381</c:v>
                </c:pt>
                <c:pt idx="54">
                  <c:v>42041.06558022122</c:v>
                </c:pt>
                <c:pt idx="55">
                  <c:v>72188.528583003674</c:v>
                </c:pt>
                <c:pt idx="56">
                  <c:v>72260.88918328406</c:v>
                </c:pt>
                <c:pt idx="57">
                  <c:v>72343.802371102545</c:v>
                </c:pt>
                <c:pt idx="58">
                  <c:v>82464.312297307071</c:v>
                </c:pt>
                <c:pt idx="59">
                  <c:v>102622.41896189286</c:v>
                </c:pt>
                <c:pt idx="60">
                  <c:v>102738.49742484097</c:v>
                </c:pt>
                <c:pt idx="61">
                  <c:v>122923.73931453258</c:v>
                </c:pt>
                <c:pt idx="62">
                  <c:v>153151.10048012604</c:v>
                </c:pt>
                <c:pt idx="63">
                  <c:v>63072.02198567969</c:v>
                </c:pt>
                <c:pt idx="64">
                  <c:v>203637.57164818796</c:v>
                </c:pt>
                <c:pt idx="65">
                  <c:v>203833.5482739466</c:v>
                </c:pt>
                <c:pt idx="66">
                  <c:v>204059.67514981952</c:v>
                </c:pt>
                <c:pt idx="67">
                  <c:v>104045.51076740123</c:v>
                </c:pt>
                <c:pt idx="68">
                  <c:v>304872.82116033055</c:v>
                </c:pt>
                <c:pt idx="69">
                  <c:v>305174.32366150501</c:v>
                </c:pt>
                <c:pt idx="70">
                  <c:v>205250.61002941907</c:v>
                </c:pt>
                <c:pt idx="71">
                  <c:v>305913.00478936912</c:v>
                </c:pt>
                <c:pt idx="72">
                  <c:v>306335.10829098604</c:v>
                </c:pt>
                <c:pt idx="73">
                  <c:v>407072.87867619348</c:v>
                </c:pt>
                <c:pt idx="74">
                  <c:v>407585.43292822258</c:v>
                </c:pt>
                <c:pt idx="75">
                  <c:v>408158.28768038779</c:v>
                </c:pt>
                <c:pt idx="76">
                  <c:v>436566.35523068975</c:v>
                </c:pt>
                <c:pt idx="77">
                  <c:v>529007.26496355888</c:v>
                </c:pt>
                <c:pt idx="78">
                  <c:v>548816.58091273974</c:v>
                </c:pt>
                <c:pt idx="79">
                  <c:v>594573.94082033914</c:v>
                </c:pt>
                <c:pt idx="80">
                  <c:v>643220.00741327554</c:v>
                </c:pt>
                <c:pt idx="81">
                  <c:v>695162.61611356563</c:v>
                </c:pt>
                <c:pt idx="82">
                  <c:v>750208.40179769567</c:v>
                </c:pt>
                <c:pt idx="83">
                  <c:v>809167.18616134545</c:v>
                </c:pt>
                <c:pt idx="84">
                  <c:v>869740.85946701327</c:v>
                </c:pt>
                <c:pt idx="85">
                  <c:v>936450.27485467237</c:v>
                </c:pt>
                <c:pt idx="86">
                  <c:v>1005193.2536212751</c:v>
                </c:pt>
                <c:pt idx="87">
                  <c:v>1077082.5845301112</c:v>
                </c:pt>
                <c:pt idx="88">
                  <c:v>1154133.7767446814</c:v>
                </c:pt>
                <c:pt idx="89">
                  <c:v>1234351.9740228993</c:v>
                </c:pt>
                <c:pt idx="90">
                  <c:v>1317748.4827079524</c:v>
                </c:pt>
                <c:pt idx="91">
                  <c:v>1406340.4702281235</c:v>
                </c:pt>
                <c:pt idx="92">
                  <c:v>1497132.0341892766</c:v>
                </c:pt>
                <c:pt idx="93">
                  <c:v>1592141.5480287578</c:v>
                </c:pt>
                <c:pt idx="94">
                  <c:v>1692384.9822722387</c:v>
                </c:pt>
                <c:pt idx="95">
                  <c:v>1793865.3883742737</c:v>
                </c:pt>
                <c:pt idx="96">
                  <c:v>1900608.206866164</c:v>
                </c:pt>
                <c:pt idx="97">
                  <c:v>2010622.8025407719</c:v>
                </c:pt>
                <c:pt idx="98">
                  <c:v>2121919.2939465404</c:v>
                </c:pt>
                <c:pt idx="99">
                  <c:v>2239527.182791444</c:v>
                </c:pt>
                <c:pt idx="100">
                  <c:v>2356443.6685535829</c:v>
                </c:pt>
                <c:pt idx="101">
                  <c:v>2478702.0126151713</c:v>
                </c:pt>
                <c:pt idx="102">
                  <c:v>2603310.9858703548</c:v>
                </c:pt>
                <c:pt idx="103">
                  <c:v>2727280.1129712104</c:v>
                </c:pt>
                <c:pt idx="104">
                  <c:v>2854638.15097568</c:v>
                </c:pt>
                <c:pt idx="105">
                  <c:v>2984400.1841172567</c:v>
                </c:pt>
                <c:pt idx="106">
                  <c:v>3111570.9312211084</c:v>
                </c:pt>
                <c:pt idx="107">
                  <c:v>3243187.8655973747</c:v>
                </c:pt>
                <c:pt idx="108">
                  <c:v>3371247.4420747915</c:v>
                </c:pt>
                <c:pt idx="109">
                  <c:v>3499779.1714688977</c:v>
                </c:pt>
                <c:pt idx="110">
                  <c:v>3627798.4395152163</c:v>
                </c:pt>
                <c:pt idx="111">
                  <c:v>3750309.8142877324</c:v>
                </c:pt>
                <c:pt idx="112">
                  <c:v>3885379.9146570219</c:v>
                </c:pt>
                <c:pt idx="113">
                  <c:v>3986901.3724205978</c:v>
                </c:pt>
                <c:pt idx="114">
                  <c:v>4108036.3654840309</c:v>
                </c:pt>
                <c:pt idx="115">
                  <c:v>4229747.2283253586</c:v>
                </c:pt>
                <c:pt idx="116">
                  <c:v>4331996.4552790131</c:v>
                </c:pt>
                <c:pt idx="117">
                  <c:v>4414800.6289837677</c:v>
                </c:pt>
                <c:pt idx="118">
                  <c:v>4528308.5378045617</c:v>
                </c:pt>
                <c:pt idx="119">
                  <c:v>4612368.469429085</c:v>
                </c:pt>
                <c:pt idx="120">
                  <c:v>4666995.4989729822</c:v>
                </c:pt>
                <c:pt idx="121">
                  <c:v>4762389.4880906092</c:v>
                </c:pt>
                <c:pt idx="122">
                  <c:v>4788258.981164556</c:v>
                </c:pt>
                <c:pt idx="123">
                  <c:v>4864940.5681074811</c:v>
                </c:pt>
                <c:pt idx="124">
                  <c:v>4872111.2266238499</c:v>
                </c:pt>
                <c:pt idx="125">
                  <c:v>4910050.4432945475</c:v>
                </c:pt>
                <c:pt idx="126">
                  <c:v>4908567.4015526222</c:v>
                </c:pt>
                <c:pt idx="127">
                  <c:v>4907773.2930231672</c:v>
                </c:pt>
                <c:pt idx="128">
                  <c:v>4887611.014387317</c:v>
                </c:pt>
                <c:pt idx="129">
                  <c:v>4838050.506457936</c:v>
                </c:pt>
                <c:pt idx="130">
                  <c:v>4799193.9158009486</c:v>
                </c:pt>
                <c:pt idx="131">
                  <c:v>4720895.4690606967</c:v>
                </c:pt>
                <c:pt idx="132">
                  <c:v>4633227.2536291471</c:v>
                </c:pt>
                <c:pt idx="133">
                  <c:v>4526147.1502207341</c:v>
                </c:pt>
                <c:pt idx="134">
                  <c:v>4419692.6645016978</c:v>
                </c:pt>
                <c:pt idx="135">
                  <c:v>4253681.9339045025</c:v>
                </c:pt>
                <c:pt idx="136">
                  <c:v>4108311.7139753373</c:v>
                </c:pt>
                <c:pt idx="137">
                  <c:v>3923391.0970673291</c:v>
                </c:pt>
                <c:pt idx="138">
                  <c:v>3739002.6320776399</c:v>
                </c:pt>
                <c:pt idx="139">
                  <c:v>3504979.4404846723</c:v>
                </c:pt>
                <c:pt idx="140">
                  <c:v>3281452.1294270013</c:v>
                </c:pt>
                <c:pt idx="141">
                  <c:v>3018246.2828382486</c:v>
                </c:pt>
                <c:pt idx="142">
                  <c:v>2765459.4336453825</c:v>
                </c:pt>
                <c:pt idx="143">
                  <c:v>2462885.5990904528</c:v>
                </c:pt>
                <c:pt idx="144">
                  <c:v>2160617.7895720531</c:v>
                </c:pt>
                <c:pt idx="145">
                  <c:v>1838552.168879065</c:v>
                </c:pt>
                <c:pt idx="146">
                  <c:v>1506666.03325016</c:v>
                </c:pt>
                <c:pt idx="147">
                  <c:v>1144852.5314395281</c:v>
                </c:pt>
                <c:pt idx="148">
                  <c:v>803192.61376346333</c:v>
                </c:pt>
                <c:pt idx="149">
                  <c:v>401411.1340125649</c:v>
                </c:pt>
                <c:pt idx="150">
                  <c:v>39722.755742067122</c:v>
                </c:pt>
                <c:pt idx="151">
                  <c:v>-382207.7855918979</c:v>
                </c:pt>
                <c:pt idx="152">
                  <c:v>-764168.84147846897</c:v>
                </c:pt>
                <c:pt idx="153">
                  <c:v>-1196471.6473276317</c:v>
                </c:pt>
                <c:pt idx="154">
                  <c:v>-1598961.6579573404</c:v>
                </c:pt>
                <c:pt idx="155">
                  <c:v>-2031870.4838359931</c:v>
                </c:pt>
                <c:pt idx="156">
                  <c:v>-2435100.6830996061</c:v>
                </c:pt>
                <c:pt idx="157">
                  <c:v>-2878910.9103851514</c:v>
                </c:pt>
                <c:pt idx="158">
                  <c:v>-3293176.6796675972</c:v>
                </c:pt>
                <c:pt idx="159">
                  <c:v>-3708049.9764909651</c:v>
                </c:pt>
                <c:pt idx="160">
                  <c:v>-4113570.0872509181</c:v>
                </c:pt>
                <c:pt idx="161">
                  <c:v>-4529857.4308058191</c:v>
                </c:pt>
                <c:pt idx="162">
                  <c:v>-4926895.6977404011</c:v>
                </c:pt>
                <c:pt idx="163">
                  <c:v>-5304751.2185877115</c:v>
                </c:pt>
                <c:pt idx="164">
                  <c:v>-5673514.3530544732</c:v>
                </c:pt>
                <c:pt idx="165">
                  <c:v>-6043272.4457653966</c:v>
                </c:pt>
                <c:pt idx="166">
                  <c:v>-6384003.1572659444</c:v>
                </c:pt>
                <c:pt idx="167">
                  <c:v>-6705792.3246973595</c:v>
                </c:pt>
                <c:pt idx="168">
                  <c:v>-6998667.1743531115</c:v>
                </c:pt>
                <c:pt idx="169">
                  <c:v>-7302787.1382692289</c:v>
                </c:pt>
                <c:pt idx="170">
                  <c:v>-7558036.68441338</c:v>
                </c:pt>
                <c:pt idx="171">
                  <c:v>-7794545.1856581243</c:v>
                </c:pt>
                <c:pt idx="172">
                  <c:v>-8002326.3006779253</c:v>
                </c:pt>
                <c:pt idx="173">
                  <c:v>-8201471.8055892345</c:v>
                </c:pt>
                <c:pt idx="174">
                  <c:v>-8392014.865665026</c:v>
                </c:pt>
                <c:pt idx="175">
                  <c:v>-8423581.476410361</c:v>
                </c:pt>
                <c:pt idx="176">
                  <c:v>-8617067.2009039633</c:v>
                </c:pt>
                <c:pt idx="177">
                  <c:v>-8711774.9212625325</c:v>
                </c:pt>
                <c:pt idx="178">
                  <c:v>-8607464.3462397419</c:v>
                </c:pt>
                <c:pt idx="179">
                  <c:v>-8805502.7584966198</c:v>
                </c:pt>
                <c:pt idx="180">
                  <c:v>-8804522.8753656875</c:v>
                </c:pt>
                <c:pt idx="181">
                  <c:v>-8504284.4055963177</c:v>
                </c:pt>
                <c:pt idx="182">
                  <c:v>-8706950.8812460601</c:v>
                </c:pt>
                <c:pt idx="183">
                  <c:v>-8540124.2358183414</c:v>
                </c:pt>
                <c:pt idx="184">
                  <c:v>-8344754.1206967626</c:v>
                </c:pt>
                <c:pt idx="185">
                  <c:v>-8221085.3496759236</c:v>
                </c:pt>
                <c:pt idx="186">
                  <c:v>-8028709.1543887556</c:v>
                </c:pt>
                <c:pt idx="187">
                  <c:v>-7837795.2462343788</c:v>
                </c:pt>
                <c:pt idx="188">
                  <c:v>-7588151.2100566495</c:v>
                </c:pt>
                <c:pt idx="189">
                  <c:v>-7339909.1605093274</c:v>
                </c:pt>
                <c:pt idx="190">
                  <c:v>-7052921.7256575078</c:v>
                </c:pt>
                <c:pt idx="191">
                  <c:v>-6747203.7984927502</c:v>
                </c:pt>
                <c:pt idx="192">
                  <c:v>-6432737.1977761835</c:v>
                </c:pt>
                <c:pt idx="193">
                  <c:v>-6089419.5948156491</c:v>
                </c:pt>
                <c:pt idx="194">
                  <c:v>-5727228.2858422911</c:v>
                </c:pt>
                <c:pt idx="195">
                  <c:v>-5366163.0887140064</c:v>
                </c:pt>
                <c:pt idx="196">
                  <c:v>-4976085.5854971781</c:v>
                </c:pt>
                <c:pt idx="197">
                  <c:v>-4576992.5790214678</c:v>
                </c:pt>
                <c:pt idx="198">
                  <c:v>-4178849.305426572</c:v>
                </c:pt>
                <c:pt idx="199">
                  <c:v>-3771565.4050326589</c:v>
                </c:pt>
                <c:pt idx="200">
                  <c:v>-3335023.4740085285</c:v>
                </c:pt>
                <c:pt idx="201">
                  <c:v>-2939347.9983910378</c:v>
                </c:pt>
                <c:pt idx="202">
                  <c:v>-2494226.235224355</c:v>
                </c:pt>
                <c:pt idx="203">
                  <c:v>-2079811.2222049078</c:v>
                </c:pt>
                <c:pt idx="204">
                  <c:v>-1655923.92963086</c:v>
                </c:pt>
                <c:pt idx="205">
                  <c:v>-1232525.0711151508</c:v>
                </c:pt>
                <c:pt idx="206">
                  <c:v>-829600.89689237019</c:v>
                </c:pt>
                <c:pt idx="207">
                  <c:v>-406975.39228246687</c:v>
                </c:pt>
                <c:pt idx="208">
                  <c:v>-24745.999176313519</c:v>
                </c:pt>
                <c:pt idx="209">
                  <c:v>377317.38540994655</c:v>
                </c:pt>
                <c:pt idx="210">
                  <c:v>749141.34873222793</c:v>
                </c:pt>
                <c:pt idx="211">
                  <c:v>1130898.8904315885</c:v>
                </c:pt>
                <c:pt idx="212">
                  <c:v>1462488.046091469</c:v>
                </c:pt>
                <c:pt idx="213">
                  <c:v>1814159.9328013696</c:v>
                </c:pt>
                <c:pt idx="214">
                  <c:v>2145860.6443952853</c:v>
                </c:pt>
                <c:pt idx="215">
                  <c:v>2447620.4221949209</c:v>
                </c:pt>
                <c:pt idx="216">
                  <c:v>2739547.6249618214</c:v>
                </c:pt>
                <c:pt idx="217">
                  <c:v>3011664.9564519343</c:v>
                </c:pt>
                <c:pt idx="218">
                  <c:v>3264020.6570654479</c:v>
                </c:pt>
                <c:pt idx="219">
                  <c:v>3516714.0404791883</c:v>
                </c:pt>
                <c:pt idx="220">
                  <c:v>3729679.1404437777</c:v>
                </c:pt>
                <c:pt idx="221">
                  <c:v>3933039.2997580934</c:v>
                </c:pt>
                <c:pt idx="222">
                  <c:v>4106776.6104233111</c:v>
                </c:pt>
                <c:pt idx="223">
                  <c:v>4281006.8776714783</c:v>
                </c:pt>
                <c:pt idx="224">
                  <c:v>4415652.0751633858</c:v>
                </c:pt>
                <c:pt idx="225">
                  <c:v>4560877.5738919927</c:v>
                </c:pt>
                <c:pt idx="226">
                  <c:v>4646518.1850075172</c:v>
                </c:pt>
                <c:pt idx="227">
                  <c:v>4752815.8894243343</c:v>
                </c:pt>
                <c:pt idx="228">
                  <c:v>4819625.0048782732</c:v>
                </c:pt>
                <c:pt idx="229">
                  <c:v>4887073.3056368316</c:v>
                </c:pt>
                <c:pt idx="230">
                  <c:v>4905039.1385530494</c:v>
                </c:pt>
                <c:pt idx="231">
                  <c:v>4943725.3803011812</c:v>
                </c:pt>
                <c:pt idx="232">
                  <c:v>4953002.8401749656</c:v>
                </c:pt>
                <c:pt idx="233">
                  <c:v>4952934.651547865</c:v>
                </c:pt>
                <c:pt idx="234" formatCode="General">
                  <c:v>4913444.2045067977</c:v>
                </c:pt>
                <c:pt idx="235">
                  <c:v>4904723.8231374035</c:v>
                </c:pt>
                <c:pt idx="236">
                  <c:v>4846554.1392021403</c:v>
                </c:pt>
                <c:pt idx="237">
                  <c:v>4799098.9251184771</c:v>
                </c:pt>
                <c:pt idx="238">
                  <c:v>4732271.018386595</c:v>
                </c:pt>
                <c:pt idx="239">
                  <c:v>4656092.940621959</c:v>
                </c:pt>
                <c:pt idx="240">
                  <c:v>4570557.154255583</c:v>
                </c:pt>
                <c:pt idx="241">
                  <c:v>4475654.6142178122</c:v>
                </c:pt>
                <c:pt idx="242">
                  <c:v>4381401.8120684344</c:v>
                </c:pt>
                <c:pt idx="243">
                  <c:v>4277759.6435606135</c:v>
                </c:pt>
                <c:pt idx="244">
                  <c:v>4164716.0485889227</c:v>
                </c:pt>
                <c:pt idx="245">
                  <c:v>4042257.4595457832</c:v>
                </c:pt>
                <c:pt idx="246">
                  <c:v>3933431.0028503519</c:v>
                </c:pt>
                <c:pt idx="247">
                  <c:v>3804128.1457531932</c:v>
                </c:pt>
                <c:pt idx="248">
                  <c:v>3680404.5801744787</c:v>
                </c:pt>
                <c:pt idx="249">
                  <c:v>3550210.0644864547</c:v>
                </c:pt>
                <c:pt idx="250">
                  <c:v>3421549.1991177932</c:v>
                </c:pt>
                <c:pt idx="251">
                  <c:v>3291395.7806734466</c:v>
                </c:pt>
                <c:pt idx="252">
                  <c:v>3161737.2785850298</c:v>
                </c:pt>
                <c:pt idx="253">
                  <c:v>3031552.7475354667</c:v>
                </c:pt>
                <c:pt idx="254">
                  <c:v>2900823.9466239749</c:v>
                </c:pt>
                <c:pt idx="255">
                  <c:v>2772540.597443501</c:v>
                </c:pt>
                <c:pt idx="256">
                  <c:v>2646684.157589349</c:v>
                </c:pt>
                <c:pt idx="257">
                  <c:v>2521230.9773307727</c:v>
                </c:pt>
                <c:pt idx="258">
                  <c:v>2398168.5260985126</c:v>
                </c:pt>
                <c:pt idx="259">
                  <c:v>2279484.2733245874</c:v>
                </c:pt>
                <c:pt idx="260">
                  <c:v>2161149.763451946</c:v>
                </c:pt>
                <c:pt idx="261">
                  <c:v>2047158.7792494677</c:v>
                </c:pt>
                <c:pt idx="262">
                  <c:v>1935488.8769962767</c:v>
                </c:pt>
                <c:pt idx="263">
                  <c:v>1829131.7380507698</c:v>
                </c:pt>
                <c:pt idx="264">
                  <c:v>1725063.1187835506</c:v>
                </c:pt>
                <c:pt idx="265">
                  <c:v>1623267.64256827</c:v>
                </c:pt>
                <c:pt idx="266">
                  <c:v>1785436.086615544</c:v>
                </c:pt>
                <c:pt idx="267">
                  <c:v>457823.65532117465</c:v>
                </c:pt>
                <c:pt idx="268">
                  <c:v>2037314.0827862618</c:v>
                </c:pt>
                <c:pt idx="269">
                  <c:v>2034600.5602755176</c:v>
                </c:pt>
                <c:pt idx="270">
                  <c:v>26779.710097768268</c:v>
                </c:pt>
                <c:pt idx="271">
                  <c:v>2030078.0227580925</c:v>
                </c:pt>
                <c:pt idx="272">
                  <c:v>22558.675081423138</c:v>
                </c:pt>
                <c:pt idx="273">
                  <c:v>2026158.4902430123</c:v>
                </c:pt>
                <c:pt idx="274">
                  <c:v>-181600.23794931697</c:v>
                </c:pt>
                <c:pt idx="275">
                  <c:v>1320948.8721712171</c:v>
                </c:pt>
                <c:pt idx="276">
                  <c:v>717788.56036470958</c:v>
                </c:pt>
                <c:pt idx="277">
                  <c:v>716446.87423453014</c:v>
                </c:pt>
                <c:pt idx="278">
                  <c:v>715210.71397979173</c:v>
                </c:pt>
                <c:pt idx="279">
                  <c:v>613809.63809198164</c:v>
                </c:pt>
                <c:pt idx="280">
                  <c:v>512514.08807959576</c:v>
                </c:pt>
                <c:pt idx="281">
                  <c:v>511579.43032600451</c:v>
                </c:pt>
                <c:pt idx="282">
                  <c:v>510720.14819767053</c:v>
                </c:pt>
                <c:pt idx="283">
                  <c:v>409665.80018621573</c:v>
                </c:pt>
                <c:pt idx="284">
                  <c:v>509227.71081693441</c:v>
                </c:pt>
                <c:pt idx="285">
                  <c:v>207768.15591411249</c:v>
                </c:pt>
                <c:pt idx="286">
                  <c:v>407736.18417879613</c:v>
                </c:pt>
                <c:pt idx="287">
                  <c:v>407193.47967668006</c:v>
                </c:pt>
                <c:pt idx="288">
                  <c:v>206170.19265795639</c:v>
                </c:pt>
                <c:pt idx="289">
                  <c:v>205748.08915636051</c:v>
                </c:pt>
                <c:pt idx="290">
                  <c:v>305626.57741323829</c:v>
                </c:pt>
                <c:pt idx="291">
                  <c:v>204994.33290342972</c:v>
                </c:pt>
                <c:pt idx="292">
                  <c:v>104407.3137687874</c:v>
                </c:pt>
                <c:pt idx="293">
                  <c:v>304661.76940952637</c:v>
                </c:pt>
                <c:pt idx="294">
                  <c:v>103849.53414163628</c:v>
                </c:pt>
                <c:pt idx="295">
                  <c:v>163785.67217080877</c:v>
                </c:pt>
                <c:pt idx="296">
                  <c:v>123466.44381662551</c:v>
                </c:pt>
                <c:pt idx="297">
                  <c:v>123279.51226590599</c:v>
                </c:pt>
                <c:pt idx="298">
                  <c:v>113083.6267144126</c:v>
                </c:pt>
                <c:pt idx="299">
                  <c:v>92878.7871621464</c:v>
                </c:pt>
                <c:pt idx="300">
                  <c:v>92744.618549125298</c:v>
                </c:pt>
                <c:pt idx="301">
                  <c:v>72569.929246977583</c:v>
                </c:pt>
                <c:pt idx="302">
                  <c:v>82489.940009902843</c:v>
                </c:pt>
                <c:pt idx="303">
                  <c:v>62339.370907850345</c:v>
                </c:pt>
                <c:pt idx="304">
                  <c:v>52227.906056679698</c:v>
                </c:pt>
                <c:pt idx="305">
                  <c:v>-2845663.2204285287</c:v>
                </c:pt>
                <c:pt idx="306">
                  <c:v>3300846.9908042257</c:v>
                </c:pt>
                <c:pt idx="307">
                  <c:v>1453.5007132331782</c:v>
                </c:pt>
                <c:pt idx="308">
                  <c:v>1453.5007035513543</c:v>
                </c:pt>
                <c:pt idx="309">
                  <c:v>1453.500904544491</c:v>
                </c:pt>
                <c:pt idx="310">
                  <c:v>1453.5013061840368</c:v>
                </c:pt>
                <c:pt idx="311">
                  <c:v>1453.5014071479338</c:v>
                </c:pt>
                <c:pt idx="312">
                  <c:v>1453.5020096600156</c:v>
                </c:pt>
                <c:pt idx="313">
                  <c:v>1453.5022113013827</c:v>
                </c:pt>
                <c:pt idx="314">
                  <c:v>1453.5030148669011</c:v>
                </c:pt>
                <c:pt idx="315">
                  <c:v>1453.5036182231897</c:v>
                </c:pt>
                <c:pt idx="316">
                  <c:v>1453.5040214908488</c:v>
                </c:pt>
                <c:pt idx="317">
                  <c:v>1453.5069320622504</c:v>
                </c:pt>
                <c:pt idx="318">
                  <c:v>1453.5060329598793</c:v>
                </c:pt>
                <c:pt idx="319">
                  <c:v>1453.509045444911</c:v>
                </c:pt>
                <c:pt idx="320">
                  <c:v>1453.5100534256194</c:v>
                </c:pt>
                <c:pt idx="321">
                  <c:v>1453.5140708763349</c:v>
                </c:pt>
                <c:pt idx="322">
                  <c:v>1453.5160844257327</c:v>
                </c:pt>
                <c:pt idx="323">
                  <c:v>1453.521108198893</c:v>
                </c:pt>
                <c:pt idx="324">
                  <c:v>1453.5241289752435</c:v>
                </c:pt>
                <c:pt idx="325">
                  <c:v>1453.5311637350301</c:v>
                </c:pt>
                <c:pt idx="326">
                  <c:v>1453.5412102260925</c:v>
                </c:pt>
                <c:pt idx="327">
                  <c:v>1453.5392289374622</c:v>
                </c:pt>
                <c:pt idx="328">
                  <c:v>1453.5603160311805</c:v>
                </c:pt>
                <c:pt idx="329">
                  <c:v>1453.5804062997822</c:v>
                </c:pt>
                <c:pt idx="330">
                  <c:v>1453.5704244810067</c:v>
                </c:pt>
                <c:pt idx="331">
                  <c:v>1453.6206169872362</c:v>
                </c:pt>
                <c:pt idx="332">
                  <c:v>1453.6206848252989</c:v>
                </c:pt>
                <c:pt idx="333">
                  <c:v>1453.6608789301151</c:v>
                </c:pt>
                <c:pt idx="334">
                  <c:v>1453.6910640809306</c:v>
                </c:pt>
                <c:pt idx="335">
                  <c:v>1453.7413274402477</c:v>
                </c:pt>
                <c:pt idx="336">
                  <c:v>1453.7815923981516</c:v>
                </c:pt>
                <c:pt idx="337">
                  <c:v>1453.8620017129592</c:v>
                </c:pt>
                <c:pt idx="338">
                  <c:v>1453.8822909732116</c:v>
                </c:pt>
                <c:pt idx="339">
                  <c:v>1454.1031753869315</c:v>
                </c:pt>
                <c:pt idx="340">
                  <c:v>1454.0032516732992</c:v>
                </c:pt>
                <c:pt idx="341">
                  <c:v>1454.4047706179599</c:v>
                </c:pt>
                <c:pt idx="342">
                  <c:v>1454.3050127307035</c:v>
                </c:pt>
                <c:pt idx="343">
                  <c:v>1454.7067427271145</c:v>
                </c:pt>
                <c:pt idx="344">
                  <c:v>1454.7075115584926</c:v>
                </c:pt>
                <c:pt idx="345">
                  <c:v>1455.2098134989133</c:v>
                </c:pt>
                <c:pt idx="346">
                  <c:v>1455.4114850163094</c:v>
                </c:pt>
                <c:pt idx="347">
                  <c:v>1455.914224135357</c:v>
                </c:pt>
                <c:pt idx="348">
                  <c:v>1456.3169792402721</c:v>
                </c:pt>
                <c:pt idx="349">
                  <c:v>1457.0209074727138</c:v>
                </c:pt>
                <c:pt idx="350">
                  <c:v>1457.7252578086577</c:v>
                </c:pt>
                <c:pt idx="351">
                  <c:v>1457.5277018004024</c:v>
                </c:pt>
                <c:pt idx="352">
                  <c:v>1459.5367286605845</c:v>
                </c:pt>
                <c:pt idx="353">
                  <c:v>1461.5463585257694</c:v>
                </c:pt>
                <c:pt idx="354">
                  <c:v>1460.548779653205</c:v>
                </c:pt>
                <c:pt idx="355">
                  <c:v>1464.5659288660663</c:v>
                </c:pt>
                <c:pt idx="356">
                  <c:v>1464.5733156773445</c:v>
                </c:pt>
                <c:pt idx="357">
                  <c:v>1468.593178412717</c:v>
                </c:pt>
                <c:pt idx="358">
                  <c:v>1469.6065861665923</c:v>
                </c:pt>
                <c:pt idx="359">
                  <c:v>741.65614542297885</c:v>
                </c:pt>
                <c:pt idx="360">
                  <c:v>1453.596360805758</c:v>
                </c:pt>
              </c:numCache>
            </c:numRef>
          </c:yVal>
          <c:smooth val="1"/>
          <c:extLst>
            <c:ext xmlns:c16="http://schemas.microsoft.com/office/drawing/2014/chart" uri="{C3380CC4-5D6E-409C-BE32-E72D297353CC}">
              <c16:uniqueId val="{00000005-287A-4C97-A561-69C9D4F3A5BD}"/>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Inlet Lightened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Light)'!$Z$3:$Z$363</c:f>
              <c:numCache>
                <c:formatCode>0.00E+00</c:formatCode>
                <c:ptCount val="361"/>
                <c:pt idx="0">
                  <c:v>1454.0959352820698</c:v>
                </c:pt>
                <c:pt idx="1">
                  <c:v>1454.2567697844106</c:v>
                </c:pt>
                <c:pt idx="2">
                  <c:v>1454.1788818871948</c:v>
                </c:pt>
                <c:pt idx="3">
                  <c:v>1454.7311327239011</c:v>
                </c:pt>
                <c:pt idx="4">
                  <c:v>1454.4202509746515</c:v>
                </c:pt>
                <c:pt idx="5">
                  <c:v>1455.1596004486046</c:v>
                </c:pt>
                <c:pt idx="6">
                  <c:v>1455.037324849108</c:v>
                </c:pt>
                <c:pt idx="7">
                  <c:v>1455.274171399047</c:v>
                </c:pt>
                <c:pt idx="8">
                  <c:v>1456.0421636106107</c:v>
                </c:pt>
                <c:pt idx="9">
                  <c:v>1456.1280918234424</c:v>
                </c:pt>
                <c:pt idx="10">
                  <c:v>1456.5791722357333</c:v>
                </c:pt>
                <c:pt idx="11">
                  <c:v>1457.2218738227887</c:v>
                </c:pt>
                <c:pt idx="12">
                  <c:v>1458.0592116096202</c:v>
                </c:pt>
                <c:pt idx="13">
                  <c:v>1458.9221771090506</c:v>
                </c:pt>
                <c:pt idx="14">
                  <c:v>1458.6020831982407</c:v>
                </c:pt>
                <c:pt idx="15">
                  <c:v>1460.2285183717174</c:v>
                </c:pt>
                <c:pt idx="16">
                  <c:v>1463.9704911166582</c:v>
                </c:pt>
                <c:pt idx="17">
                  <c:v>1460.8164482489869</c:v>
                </c:pt>
                <c:pt idx="18">
                  <c:v>1466.4143322413399</c:v>
                </c:pt>
                <c:pt idx="19">
                  <c:v>1465.1162006210809</c:v>
                </c:pt>
                <c:pt idx="20">
                  <c:v>1469.1144504920112</c:v>
                </c:pt>
                <c:pt idx="21">
                  <c:v>1471.4527657412852</c:v>
                </c:pt>
                <c:pt idx="22">
                  <c:v>1473.896606865967</c:v>
                </c:pt>
                <c:pt idx="23">
                  <c:v>1476.4610489911147</c:v>
                </c:pt>
                <c:pt idx="24">
                  <c:v>1482.6317877356787</c:v>
                </c:pt>
                <c:pt idx="25">
                  <c:v>1485.482657236932</c:v>
                </c:pt>
                <c:pt idx="26">
                  <c:v>1488.5295033639413</c:v>
                </c:pt>
                <c:pt idx="27">
                  <c:v>1498.7286422295524</c:v>
                </c:pt>
                <c:pt idx="28">
                  <c:v>1507.4185977240882</c:v>
                </c:pt>
                <c:pt idx="29">
                  <c:v>1502.5275737442182</c:v>
                </c:pt>
                <c:pt idx="30">
                  <c:v>1522.2926962229953</c:v>
                </c:pt>
                <c:pt idx="31">
                  <c:v>1525.006218733469</c:v>
                </c:pt>
                <c:pt idx="32">
                  <c:v>1545.5250974651569</c:v>
                </c:pt>
                <c:pt idx="33">
                  <c:v>1549.143127479126</c:v>
                </c:pt>
                <c:pt idx="34">
                  <c:v>1570.7172649648815</c:v>
                </c:pt>
                <c:pt idx="35">
                  <c:v>1575.5413049835095</c:v>
                </c:pt>
                <c:pt idx="36">
                  <c:v>1615.8253061939708</c:v>
                </c:pt>
                <c:pt idx="37">
                  <c:v>1622.1568587184129</c:v>
                </c:pt>
                <c:pt idx="38">
                  <c:v>1646.8967724663944</c:v>
                </c:pt>
                <c:pt idx="39">
                  <c:v>1672.6919449684501</c:v>
                </c:pt>
                <c:pt idx="40">
                  <c:v>1699.6931274751626</c:v>
                </c:pt>
                <c:pt idx="41">
                  <c:v>1762.7572761760412</c:v>
                </c:pt>
                <c:pt idx="42">
                  <c:v>1775.2696299743475</c:v>
                </c:pt>
                <c:pt idx="43">
                  <c:v>1824.4479549691437</c:v>
                </c:pt>
                <c:pt idx="44">
                  <c:v>1910.2922511604343</c:v>
                </c:pt>
                <c:pt idx="45">
                  <c:v>1894.2792012936939</c:v>
                </c:pt>
                <c:pt idx="46">
                  <c:v>1967.8959375352681</c:v>
                </c:pt>
                <c:pt idx="47">
                  <c:v>2165.5471623230528</c:v>
                </c:pt>
                <c:pt idx="48">
                  <c:v>2019.1513627331688</c:v>
                </c:pt>
                <c:pt idx="49">
                  <c:v>2397.8711747446864</c:v>
                </c:pt>
                <c:pt idx="50">
                  <c:v>2259.0129376838604</c:v>
                </c:pt>
                <c:pt idx="51">
                  <c:v>2473.2468000356594</c:v>
                </c:pt>
                <c:pt idx="52">
                  <c:v>2518.4721752102541</c:v>
                </c:pt>
                <c:pt idx="53">
                  <c:v>2916.7896497974375</c:v>
                </c:pt>
                <c:pt idx="54">
                  <c:v>2627.0130756292447</c:v>
                </c:pt>
                <c:pt idx="55">
                  <c:v>3213.9366999692757</c:v>
                </c:pt>
                <c:pt idx="56">
                  <c:v>3286.2973002486697</c:v>
                </c:pt>
                <c:pt idx="57">
                  <c:v>3369.2104880686798</c:v>
                </c:pt>
                <c:pt idx="58">
                  <c:v>3636.2072881241756</c:v>
                </c:pt>
                <c:pt idx="59">
                  <c:v>4087.2877004150596</c:v>
                </c:pt>
                <c:pt idx="60">
                  <c:v>4203.3661633631473</c:v>
                </c:pt>
                <c:pt idx="61">
                  <c:v>4681.5818007587513</c:v>
                </c:pt>
                <c:pt idx="62">
                  <c:v>5348.4035879072017</c:v>
                </c:pt>
                <c:pt idx="63">
                  <c:v>3950.9432287897789</c:v>
                </c:pt>
                <c:pt idx="64">
                  <c:v>6567.3091252364602</c:v>
                </c:pt>
                <c:pt idx="65">
                  <c:v>6763.2857509928726</c:v>
                </c:pt>
                <c:pt idx="66">
                  <c:v>6989.4126268661266</c:v>
                </c:pt>
                <c:pt idx="67">
                  <c:v>5510.3795059086724</c:v>
                </c:pt>
                <c:pt idx="68">
                  <c:v>9267.4273759076459</c:v>
                </c:pt>
                <c:pt idx="69">
                  <c:v>9568.9298770713594</c:v>
                </c:pt>
                <c:pt idx="70">
                  <c:v>8180.3475064634349</c:v>
                </c:pt>
                <c:pt idx="71">
                  <c:v>10307.611004923192</c:v>
                </c:pt>
                <c:pt idx="72">
                  <c:v>10729.714506552471</c:v>
                </c:pt>
                <c:pt idx="73">
                  <c:v>12932.353630303141</c:v>
                </c:pt>
                <c:pt idx="74">
                  <c:v>13444.907882282172</c:v>
                </c:pt>
                <c:pt idx="75">
                  <c:v>14017.76263449295</c:v>
                </c:pt>
                <c:pt idx="76">
                  <c:v>15131.598825341835</c:v>
                </c:pt>
                <c:pt idx="77">
                  <c:v>17412.863453974707</c:v>
                </c:pt>
                <c:pt idx="78">
                  <c:v>18500.504463445683</c:v>
                </c:pt>
                <c:pt idx="79">
                  <c:v>20114.125565930754</c:v>
                </c:pt>
                <c:pt idx="80">
                  <c:v>21857.4696783935</c:v>
                </c:pt>
                <c:pt idx="81">
                  <c:v>23744.231697847848</c:v>
                </c:pt>
                <c:pt idx="82">
                  <c:v>25778.116763327514</c:v>
                </c:pt>
                <c:pt idx="83">
                  <c:v>27980.665520338152</c:v>
                </c:pt>
                <c:pt idx="84">
                  <c:v>30320.076250480095</c:v>
                </c:pt>
                <c:pt idx="85">
                  <c:v>32883.121186901117</c:v>
                </c:pt>
                <c:pt idx="86">
                  <c:v>35607.562008384586</c:v>
                </c:pt>
                <c:pt idx="87">
                  <c:v>38522.301034059419</c:v>
                </c:pt>
                <c:pt idx="88">
                  <c:v>41672.144802654751</c:v>
                </c:pt>
                <c:pt idx="89">
                  <c:v>45032.939696770896</c:v>
                </c:pt>
                <c:pt idx="90">
                  <c:v>48615.992060203047</c:v>
                </c:pt>
                <c:pt idx="91">
                  <c:v>52467.766695437793</c:v>
                </c:pt>
                <c:pt idx="92">
                  <c:v>56548.415146358646</c:v>
                </c:pt>
                <c:pt idx="93">
                  <c:v>60905.608225452772</c:v>
                </c:pt>
                <c:pt idx="94">
                  <c:v>65569.9651452541</c:v>
                </c:pt>
                <c:pt idx="95">
                  <c:v>70485.942610920843</c:v>
                </c:pt>
                <c:pt idx="96">
                  <c:v>75737.575903650635</c:v>
                </c:pt>
                <c:pt idx="97">
                  <c:v>81304.93244105365</c:v>
                </c:pt>
                <c:pt idx="98">
                  <c:v>87168.833397007867</c:v>
                </c:pt>
                <c:pt idx="99">
                  <c:v>93432.023916414328</c:v>
                </c:pt>
                <c:pt idx="100">
                  <c:v>99989.162665804266</c:v>
                </c:pt>
                <c:pt idx="101">
                  <c:v>106961.40315131241</c:v>
                </c:pt>
                <c:pt idx="102">
                  <c:v>114313.57020558359</c:v>
                </c:pt>
                <c:pt idx="103">
                  <c:v>122011.24241754759</c:v>
                </c:pt>
                <c:pt idx="104">
                  <c:v>130141.77159587818</c:v>
                </c:pt>
                <c:pt idx="105">
                  <c:v>138705.59328569745</c:v>
                </c:pt>
                <c:pt idx="106">
                  <c:v>147634.18287595856</c:v>
                </c:pt>
                <c:pt idx="107">
                  <c:v>157067.55448778591</c:v>
                </c:pt>
                <c:pt idx="108">
                  <c:v>166884.97345147823</c:v>
                </c:pt>
                <c:pt idx="109">
                  <c:v>177174.54533199739</c:v>
                </c:pt>
                <c:pt idx="110">
                  <c:v>187937.00717694074</c:v>
                </c:pt>
                <c:pt idx="111">
                  <c:v>199103.68362402642</c:v>
                </c:pt>
                <c:pt idx="112">
                  <c:v>211004.86991653586</c:v>
                </c:pt>
                <c:pt idx="113">
                  <c:v>222859.35823216528</c:v>
                </c:pt>
                <c:pt idx="114">
                  <c:v>235605.70690813696</c:v>
                </c:pt>
                <c:pt idx="115">
                  <c:v>248927.92536134413</c:v>
                </c:pt>
                <c:pt idx="116">
                  <c:v>262495.53417995607</c:v>
                </c:pt>
                <c:pt idx="117">
                  <c:v>276325.11600149155</c:v>
                </c:pt>
                <c:pt idx="118">
                  <c:v>291297.89356207813</c:v>
                </c:pt>
                <c:pt idx="119">
                  <c:v>306383.23330093652</c:v>
                </c:pt>
                <c:pt idx="120">
                  <c:v>321596.21034330264</c:v>
                </c:pt>
                <c:pt idx="121">
                  <c:v>338162.09444943478</c:v>
                </c:pt>
                <c:pt idx="122">
                  <c:v>354178.07439779578</c:v>
                </c:pt>
                <c:pt idx="123">
                  <c:v>371738.58258470462</c:v>
                </c:pt>
                <c:pt idx="124">
                  <c:v>388762.75422645244</c:v>
                </c:pt>
                <c:pt idx="125">
                  <c:v>406994.94464482798</c:v>
                </c:pt>
                <c:pt idx="126">
                  <c:v>425218.9291546616</c:v>
                </c:pt>
                <c:pt idx="127">
                  <c:v>444131.84687963803</c:v>
                </c:pt>
                <c:pt idx="128">
                  <c:v>463383.6207453059</c:v>
                </c:pt>
                <c:pt idx="129">
                  <c:v>482797.70470212365</c:v>
                </c:pt>
                <c:pt idx="130">
                  <c:v>503062.19279870804</c:v>
                </c:pt>
                <c:pt idx="131">
                  <c:v>523298.87732402608</c:v>
                </c:pt>
                <c:pt idx="132">
                  <c:v>544019.30627731024</c:v>
                </c:pt>
                <c:pt idx="133">
                  <c:v>565034.87350856722</c:v>
                </c:pt>
                <c:pt idx="134">
                  <c:v>586676.05842980568</c:v>
                </c:pt>
                <c:pt idx="135">
                  <c:v>607882.0772301791</c:v>
                </c:pt>
                <c:pt idx="136">
                  <c:v>630021.58044478111</c:v>
                </c:pt>
                <c:pt idx="137">
                  <c:v>652024.73918763152</c:v>
                </c:pt>
                <c:pt idx="138">
                  <c:v>674560.04984513565</c:v>
                </c:pt>
                <c:pt idx="139">
                  <c:v>696728.19953107892</c:v>
                </c:pt>
                <c:pt idx="140">
                  <c:v>719538.71663100261</c:v>
                </c:pt>
                <c:pt idx="141">
                  <c:v>742084.75069632882</c:v>
                </c:pt>
                <c:pt idx="142">
                  <c:v>765196.26903782191</c:v>
                </c:pt>
                <c:pt idx="143">
                  <c:v>787788.36764480721</c:v>
                </c:pt>
                <c:pt idx="144">
                  <c:v>810686.49129027547</c:v>
                </c:pt>
                <c:pt idx="145">
                  <c:v>833493.83001250832</c:v>
                </c:pt>
                <c:pt idx="146">
                  <c:v>856334.16692330153</c:v>
                </c:pt>
                <c:pt idx="147">
                  <c:v>878807.67703554488</c:v>
                </c:pt>
                <c:pt idx="148">
                  <c:v>901727.74502262904</c:v>
                </c:pt>
                <c:pt idx="149">
                  <c:v>923647.32969923166</c:v>
                </c:pt>
                <c:pt idx="150">
                  <c:v>946245.96334940859</c:v>
                </c:pt>
                <c:pt idx="151">
                  <c:v>967723.51268877101</c:v>
                </c:pt>
                <c:pt idx="152">
                  <c:v>989756.4949763125</c:v>
                </c:pt>
                <c:pt idx="153">
                  <c:v>1010715.2929270893</c:v>
                </c:pt>
                <c:pt idx="154">
                  <c:v>1031926.3467258248</c:v>
                </c:pt>
                <c:pt idx="155">
                  <c:v>1052279.1246493284</c:v>
                </c:pt>
                <c:pt idx="156">
                  <c:v>1072749.9898078053</c:v>
                </c:pt>
                <c:pt idx="157">
                  <c:v>1092054.8794530809</c:v>
                </c:pt>
                <c:pt idx="158">
                  <c:v>1111343.6877205279</c:v>
                </c:pt>
                <c:pt idx="159">
                  <c:v>1130024.9684480133</c:v>
                </c:pt>
                <c:pt idx="160">
                  <c:v>1148205.9221101836</c:v>
                </c:pt>
                <c:pt idx="161">
                  <c:v>1165473.1561072106</c:v>
                </c:pt>
                <c:pt idx="162">
                  <c:v>1182282.4404755367</c:v>
                </c:pt>
                <c:pt idx="163">
                  <c:v>1198567.4446650057</c:v>
                </c:pt>
                <c:pt idx="164">
                  <c:v>1214091.3221253711</c:v>
                </c:pt>
                <c:pt idx="165">
                  <c:v>1228620.2413319955</c:v>
                </c:pt>
                <c:pt idx="166">
                  <c:v>1242616.0023712115</c:v>
                </c:pt>
                <c:pt idx="167">
                  <c:v>1255846.2812303742</c:v>
                </c:pt>
                <c:pt idx="168">
                  <c:v>1268430.3384842263</c:v>
                </c:pt>
                <c:pt idx="169">
                  <c:v>1279622.7946085238</c:v>
                </c:pt>
                <c:pt idx="170">
                  <c:v>1290418.102864237</c:v>
                </c:pt>
                <c:pt idx="171">
                  <c:v>1300247.4297764241</c:v>
                </c:pt>
                <c:pt idx="172">
                  <c:v>1309243.6035326121</c:v>
                </c:pt>
                <c:pt idx="173">
                  <c:v>1317021.8742706487</c:v>
                </c:pt>
                <c:pt idx="174">
                  <c:v>1323549.0767153394</c:v>
                </c:pt>
                <c:pt idx="175">
                  <c:v>1331396.5184745651</c:v>
                </c:pt>
                <c:pt idx="176">
                  <c:v>1334981.0565078633</c:v>
                </c:pt>
                <c:pt idx="177">
                  <c:v>1338808.4674074017</c:v>
                </c:pt>
                <c:pt idx="178">
                  <c:v>1344583.9111699339</c:v>
                </c:pt>
                <c:pt idx="179">
                  <c:v>1343615.761435756</c:v>
                </c:pt>
                <c:pt idx="180">
                  <c:v>1344595.6445644724</c:v>
                </c:pt>
                <c:pt idx="181">
                  <c:v>1349228.7205531343</c:v>
                </c:pt>
                <c:pt idx="182">
                  <c:v>1343632.5074260244</c:v>
                </c:pt>
                <c:pt idx="183">
                  <c:v>1342949.4297068096</c:v>
                </c:pt>
                <c:pt idx="184">
                  <c:v>1341249.2823057529</c:v>
                </c:pt>
                <c:pt idx="185">
                  <c:v>1336822.3826885172</c:v>
                </c:pt>
                <c:pt idx="186">
                  <c:v>1332128.3154508038</c:v>
                </c:pt>
                <c:pt idx="187">
                  <c:v>1325971.9610826108</c:v>
                </c:pt>
                <c:pt idx="188">
                  <c:v>1319424.6559819446</c:v>
                </c:pt>
                <c:pt idx="189">
                  <c:v>1311475.3642508998</c:v>
                </c:pt>
                <c:pt idx="190">
                  <c:v>1302857.4053133745</c:v>
                </c:pt>
                <c:pt idx="191">
                  <c:v>1293262.9124451794</c:v>
                </c:pt>
                <c:pt idx="192">
                  <c:v>1282563.5799966045</c:v>
                </c:pt>
                <c:pt idx="193">
                  <c:v>1271154.71041754</c:v>
                </c:pt>
                <c:pt idx="194">
                  <c:v>1258912.5205956604</c:v>
                </c:pt>
                <c:pt idx="195">
                  <c:v>1245544.218932</c:v>
                </c:pt>
                <c:pt idx="196">
                  <c:v>1231627.683975873</c:v>
                </c:pt>
                <c:pt idx="197">
                  <c:v>1216873.13915283</c:v>
                </c:pt>
                <c:pt idx="198">
                  <c:v>1201168.8614512864</c:v>
                </c:pt>
                <c:pt idx="199">
                  <c:v>1184751.6974210071</c:v>
                </c:pt>
                <c:pt idx="200">
                  <c:v>1168032.0246366116</c:v>
                </c:pt>
                <c:pt idx="201">
                  <c:v>1149859.9489629748</c:v>
                </c:pt>
                <c:pt idx="202">
                  <c:v>1131866.5951976797</c:v>
                </c:pt>
                <c:pt idx="203">
                  <c:v>1112727.0306683918</c:v>
                </c:pt>
                <c:pt idx="204">
                  <c:v>1093206.2325616493</c:v>
                </c:pt>
                <c:pt idx="205">
                  <c:v>1073197.0004030212</c:v>
                </c:pt>
                <c:pt idx="206">
                  <c:v>1052420.1102058629</c:v>
                </c:pt>
                <c:pt idx="207">
                  <c:v>1031637.5241317988</c:v>
                </c:pt>
                <c:pt idx="208">
                  <c:v>1009872.8790702268</c:v>
                </c:pt>
                <c:pt idx="209">
                  <c:v>988235.19923229504</c:v>
                </c:pt>
                <c:pt idx="210">
                  <c:v>965918.63750714145</c:v>
                </c:pt>
                <c:pt idx="211">
                  <c:v>943682.14103134698</c:v>
                </c:pt>
                <c:pt idx="212">
                  <c:v>920544.82415685768</c:v>
                </c:pt>
                <c:pt idx="213">
                  <c:v>897783.21206941921</c:v>
                </c:pt>
                <c:pt idx="214">
                  <c:v>874757.45112054225</c:v>
                </c:pt>
                <c:pt idx="215">
                  <c:v>851351.29576036462</c:v>
                </c:pt>
                <c:pt idx="216">
                  <c:v>827966.07848894957</c:v>
                </c:pt>
                <c:pt idx="217">
                  <c:v>804478.0161940367</c:v>
                </c:pt>
                <c:pt idx="218">
                  <c:v>780935.34927581297</c:v>
                </c:pt>
                <c:pt idx="219">
                  <c:v>757730.36515890958</c:v>
                </c:pt>
                <c:pt idx="220">
                  <c:v>734211.1500947579</c:v>
                </c:pt>
                <c:pt idx="221">
                  <c:v>710940.50750748231</c:v>
                </c:pt>
                <c:pt idx="222">
                  <c:v>687607.55564791511</c:v>
                </c:pt>
                <c:pt idx="223">
                  <c:v>664767.56037770968</c:v>
                </c:pt>
                <c:pt idx="224">
                  <c:v>641756.54784827598</c:v>
                </c:pt>
                <c:pt idx="225">
                  <c:v>619472.32343318965</c:v>
                </c:pt>
                <c:pt idx="226">
                  <c:v>596724.29015964433</c:v>
                </c:pt>
                <c:pt idx="227">
                  <c:v>574926.32393780909</c:v>
                </c:pt>
                <c:pt idx="228">
                  <c:v>553053.82125709311</c:v>
                </c:pt>
                <c:pt idx="229">
                  <c:v>531820.50387886097</c:v>
                </c:pt>
                <c:pt idx="230">
                  <c:v>510372.2842921479</c:v>
                </c:pt>
                <c:pt idx="231">
                  <c:v>489937.44728242239</c:v>
                </c:pt>
                <c:pt idx="232">
                  <c:v>469654.36777619005</c:v>
                </c:pt>
                <c:pt idx="233">
                  <c:v>449879.15289790125</c:v>
                </c:pt>
                <c:pt idx="234">
                  <c:v>430095.73211098777</c:v>
                </c:pt>
                <c:pt idx="235">
                  <c:v>411521.83761331107</c:v>
                </c:pt>
                <c:pt idx="236">
                  <c:v>392766.20618231047</c:v>
                </c:pt>
                <c:pt idx="237">
                  <c:v>374871.53147864633</c:v>
                </c:pt>
                <c:pt idx="238">
                  <c:v>357311.19037820579</c:v>
                </c:pt>
                <c:pt idx="239">
                  <c:v>340254.19136828213</c:v>
                </c:pt>
                <c:pt idx="240">
                  <c:v>323692.99688611057</c:v>
                </c:pt>
                <c:pt idx="241">
                  <c:v>307618.56185689633</c:v>
                </c:pt>
                <c:pt idx="242">
                  <c:v>292193.86471763637</c:v>
                </c:pt>
                <c:pt idx="243">
                  <c:v>277233.31434364308</c:v>
                </c:pt>
                <c:pt idx="244">
                  <c:v>262724.85063493153</c:v>
                </c:pt>
                <c:pt idx="245">
                  <c:v>248654.90597882535</c:v>
                </c:pt>
                <c:pt idx="246">
                  <c:v>235407.52660713429</c:v>
                </c:pt>
                <c:pt idx="247">
                  <c:v>222376.12439834367</c:v>
                </c:pt>
                <c:pt idx="248">
                  <c:v>209997.25714532644</c:v>
                </c:pt>
                <c:pt idx="249">
                  <c:v>198044.89897089248</c:v>
                </c:pt>
                <c:pt idx="250">
                  <c:v>186640.83980346611</c:v>
                </c:pt>
                <c:pt idx="251">
                  <c:v>175714.93018559541</c:v>
                </c:pt>
                <c:pt idx="252">
                  <c:v>165283.93692337695</c:v>
                </c:pt>
                <c:pt idx="253">
                  <c:v>155312.26601303037</c:v>
                </c:pt>
                <c:pt idx="254">
                  <c:v>145781.67655323111</c:v>
                </c:pt>
                <c:pt idx="255">
                  <c:v>136725.83619882539</c:v>
                </c:pt>
                <c:pt idx="256">
                  <c:v>128126.20254598543</c:v>
                </c:pt>
                <c:pt idx="257">
                  <c:v>119929.8284884491</c:v>
                </c:pt>
                <c:pt idx="258">
                  <c:v>112153.48083233475</c:v>
                </c:pt>
                <c:pt idx="259">
                  <c:v>104813.92638377519</c:v>
                </c:pt>
                <c:pt idx="260">
                  <c:v>97824.114836562658</c:v>
                </c:pt>
                <c:pt idx="261">
                  <c:v>91236.42370925867</c:v>
                </c:pt>
                <c:pt idx="262">
                  <c:v>84999.111905619138</c:v>
                </c:pt>
                <c:pt idx="263">
                  <c:v>79147.806846726191</c:v>
                </c:pt>
                <c:pt idx="264">
                  <c:v>73614.31884136892</c:v>
                </c:pt>
                <c:pt idx="265">
                  <c:v>68383.271261981252</c:v>
                </c:pt>
                <c:pt idx="266">
                  <c:v>67968.748728038598</c:v>
                </c:pt>
                <c:pt idx="267">
                  <c:v>42005.401397888927</c:v>
                </c:pt>
                <c:pt idx="268">
                  <c:v>66611.457556488545</c:v>
                </c:pt>
                <c:pt idx="269">
                  <c:v>63897.935046011284</c:v>
                </c:pt>
                <c:pt idx="270">
                  <c:v>26779.710097768268</c:v>
                </c:pt>
                <c:pt idx="271">
                  <c:v>59375.397528553185</c:v>
                </c:pt>
                <c:pt idx="272">
                  <c:v>22558.67508147304</c:v>
                </c:pt>
                <c:pt idx="273">
                  <c:v>55455.865013421615</c:v>
                </c:pt>
                <c:pt idx="274">
                  <c:v>15470.024573613697</c:v>
                </c:pt>
                <c:pt idx="275">
                  <c:v>39992.165771993488</c:v>
                </c:pt>
                <c:pt idx="276">
                  <c:v>28042.641534376839</c:v>
                </c:pt>
                <c:pt idx="277">
                  <c:v>26700.955404198226</c:v>
                </c:pt>
                <c:pt idx="278">
                  <c:v>25464.795149425685</c:v>
                </c:pt>
                <c:pt idx="279">
                  <c:v>22598.850523114808</c:v>
                </c:pt>
                <c:pt idx="280">
                  <c:v>19838.431772211035</c:v>
                </c:pt>
                <c:pt idx="281">
                  <c:v>18903.77401860266</c:v>
                </c:pt>
                <c:pt idx="282">
                  <c:v>18044.491890285524</c:v>
                </c:pt>
                <c:pt idx="283">
                  <c:v>15525.275140312751</c:v>
                </c:pt>
                <c:pt idx="284">
                  <c:v>16552.054509524438</c:v>
                </c:pt>
                <c:pt idx="285">
                  <c:v>10697.893391181935</c:v>
                </c:pt>
                <c:pt idx="286">
                  <c:v>13595.659132863868</c:v>
                </c:pt>
                <c:pt idx="287">
                  <c:v>13052.954630768574</c:v>
                </c:pt>
                <c:pt idx="288">
                  <c:v>9099.9301350134829</c:v>
                </c:pt>
                <c:pt idx="289">
                  <c:v>8677.8266333838819</c:v>
                </c:pt>
                <c:pt idx="290">
                  <c:v>10021.183628817285</c:v>
                </c:pt>
                <c:pt idx="291">
                  <c:v>7924.0703804742407</c:v>
                </c:pt>
                <c:pt idx="292">
                  <c:v>5872.1825073051368</c:v>
                </c:pt>
                <c:pt idx="293">
                  <c:v>9056.3756250931365</c:v>
                </c:pt>
                <c:pt idx="294">
                  <c:v>5314.4028801520672</c:v>
                </c:pt>
                <c:pt idx="295">
                  <c:v>6129.4621524471113</c:v>
                </c:pt>
                <c:pt idx="296">
                  <c:v>5224.2863028538341</c:v>
                </c:pt>
                <c:pt idx="297">
                  <c:v>5037.354752132178</c:v>
                </c:pt>
                <c:pt idx="298">
                  <c:v>4694.9823267857228</c:v>
                </c:pt>
                <c:pt idx="299">
                  <c:v>4197.1690268144812</c:v>
                </c:pt>
                <c:pt idx="300">
                  <c:v>4063.0004137964934</c:v>
                </c:pt>
                <c:pt idx="301">
                  <c:v>3595.3373639416432</c:v>
                </c:pt>
                <c:pt idx="302">
                  <c:v>3661.8350007231238</c:v>
                </c:pt>
                <c:pt idx="303">
                  <c:v>3218.2921509613052</c:v>
                </c:pt>
                <c:pt idx="304">
                  <c:v>2960.340425940808</c:v>
                </c:pt>
                <c:pt idx="305">
                  <c:v>-47265.501184961417</c:v>
                </c:pt>
                <c:pt idx="306">
                  <c:v>59041.178627550828</c:v>
                </c:pt>
                <c:pt idx="307">
                  <c:v>1453.5000136337462</c:v>
                </c:pt>
                <c:pt idx="308">
                  <c:v>1453.5000138054354</c:v>
                </c:pt>
                <c:pt idx="309">
                  <c:v>1453.5000177283098</c:v>
                </c:pt>
                <c:pt idx="310">
                  <c:v>1453.5000252273303</c:v>
                </c:pt>
                <c:pt idx="311">
                  <c:v>1453.5000276560961</c:v>
                </c:pt>
                <c:pt idx="312">
                  <c:v>1453.5000389573904</c:v>
                </c:pt>
                <c:pt idx="313">
                  <c:v>1453.5000435284949</c:v>
                </c:pt>
                <c:pt idx="314">
                  <c:v>1453.5000588129633</c:v>
                </c:pt>
                <c:pt idx="315">
                  <c:v>1453.5000709584642</c:v>
                </c:pt>
                <c:pt idx="316">
                  <c:v>1453.5000800855983</c:v>
                </c:pt>
                <c:pt idx="317">
                  <c:v>1453.5001331381932</c:v>
                </c:pt>
                <c:pt idx="318">
                  <c:v>1453.5001208520036</c:v>
                </c:pt>
                <c:pt idx="319">
                  <c:v>1453.5001772830974</c:v>
                </c:pt>
                <c:pt idx="320">
                  <c:v>1453.5001999124934</c:v>
                </c:pt>
                <c:pt idx="321">
                  <c:v>1453.5002759579584</c:v>
                </c:pt>
                <c:pt idx="322">
                  <c:v>1453.5003188047308</c:v>
                </c:pt>
                <c:pt idx="323">
                  <c:v>1453.500415821328</c:v>
                </c:pt>
                <c:pt idx="324">
                  <c:v>1453.5004805437409</c:v>
                </c:pt>
                <c:pt idx="325">
                  <c:v>1453.5006178443391</c:v>
                </c:pt>
                <c:pt idx="326">
                  <c:v>1453.5008108222753</c:v>
                </c:pt>
                <c:pt idx="327">
                  <c:v>1453.5008002362702</c:v>
                </c:pt>
                <c:pt idx="328">
                  <c:v>1453.5011949524235</c:v>
                </c:pt>
                <c:pt idx="329">
                  <c:v>1453.5015781947732</c:v>
                </c:pt>
                <c:pt idx="330">
                  <c:v>1453.5014498891237</c:v>
                </c:pt>
                <c:pt idx="331">
                  <c:v>1453.5023748297224</c:v>
                </c:pt>
                <c:pt idx="332">
                  <c:v>1453.5024426677851</c:v>
                </c:pt>
                <c:pt idx="333">
                  <c:v>1453.5032227200968</c:v>
                </c:pt>
                <c:pt idx="334">
                  <c:v>1453.5038473315337</c:v>
                </c:pt>
                <c:pt idx="335">
                  <c:v>1453.5048431252201</c:v>
                </c:pt>
                <c:pt idx="336">
                  <c:v>1453.5056940306195</c:v>
                </c:pt>
                <c:pt idx="337">
                  <c:v>1453.5072752404178</c:v>
                </c:pt>
                <c:pt idx="338">
                  <c:v>1453.5078574744182</c:v>
                </c:pt>
                <c:pt idx="339">
                  <c:v>1453.5119645993627</c:v>
                </c:pt>
                <c:pt idx="340">
                  <c:v>1453.5105760169918</c:v>
                </c:pt>
                <c:pt idx="341">
                  <c:v>1453.5179544366065</c:v>
                </c:pt>
                <c:pt idx="342">
                  <c:v>1453.5167316806117</c:v>
                </c:pt>
                <c:pt idx="343">
                  <c:v>1453.5243211519767</c:v>
                </c:pt>
                <c:pt idx="344">
                  <c:v>1453.5250899833547</c:v>
                </c:pt>
                <c:pt idx="345">
                  <c:v>1453.5347162674682</c:v>
                </c:pt>
                <c:pt idx="346">
                  <c:v>1453.5393175223412</c:v>
                </c:pt>
                <c:pt idx="347">
                  <c:v>1453.5493809850814</c:v>
                </c:pt>
                <c:pt idx="348">
                  <c:v>1453.5579955649505</c:v>
                </c:pt>
                <c:pt idx="349">
                  <c:v>1453.5721778785621</c:v>
                </c:pt>
                <c:pt idx="350">
                  <c:v>1453.5867822956754</c:v>
                </c:pt>
                <c:pt idx="351">
                  <c:v>1453.5862965499432</c:v>
                </c:pt>
                <c:pt idx="352">
                  <c:v>1453.6246207848958</c:v>
                </c:pt>
                <c:pt idx="353">
                  <c:v>1453.663548024851</c:v>
                </c:pt>
                <c:pt idx="354">
                  <c:v>1453.6513204649016</c:v>
                </c:pt>
                <c:pt idx="355">
                  <c:v>1453.7270644273035</c:v>
                </c:pt>
                <c:pt idx="356">
                  <c:v>1453.7344512385821</c:v>
                </c:pt>
                <c:pt idx="357">
                  <c:v>1453.812908723495</c:v>
                </c:pt>
                <c:pt idx="358">
                  <c:v>1453.840965164756</c:v>
                </c:pt>
                <c:pt idx="359">
                  <c:v>1441.2555773794736</c:v>
                </c:pt>
                <c:pt idx="360">
                  <c:v>1453.5917381699703</c:v>
                </c:pt>
              </c:numCache>
            </c:numRef>
          </c:yVal>
          <c:smooth val="1"/>
          <c:extLst>
            <c:ext xmlns:c16="http://schemas.microsoft.com/office/drawing/2014/chart" uri="{C3380CC4-5D6E-409C-BE32-E72D297353CC}">
              <c16:uniqueId val="{00000000-626A-4F76-8297-AEC96D8E02C0}"/>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Light)'!$AA$3:$AA$363</c:f>
              <c:numCache>
                <c:formatCode>0.00E+00</c:formatCode>
                <c:ptCount val="361"/>
                <c:pt idx="0">
                  <c:v>1455.5756055720899</c:v>
                </c:pt>
                <c:pt idx="1">
                  <c:v>1456.157135568714</c:v>
                </c:pt>
                <c:pt idx="2">
                  <c:v>1455.772318872069</c:v>
                </c:pt>
                <c:pt idx="3">
                  <c:v>1457.8908714685447</c:v>
                </c:pt>
                <c:pt idx="4">
                  <c:v>1456.5478486461618</c:v>
                </c:pt>
                <c:pt idx="5">
                  <c:v>1459.3756004664745</c:v>
                </c:pt>
                <c:pt idx="6">
                  <c:v>1458.7447918929402</c:v>
                </c:pt>
                <c:pt idx="7">
                  <c:v>1459.5127841045039</c:v>
                </c:pt>
                <c:pt idx="8">
                  <c:v>1462.3752087124501</c:v>
                </c:pt>
                <c:pt idx="9">
                  <c:v>1462.4792270753517</c:v>
                </c:pt>
                <c:pt idx="10">
                  <c:v>1463.9895837858805</c:v>
                </c:pt>
                <c:pt idx="11">
                  <c:v>1466.2151697702691</c:v>
                </c:pt>
                <c:pt idx="12">
                  <c:v>1469.1605075660354</c:v>
                </c:pt>
                <c:pt idx="13">
                  <c:v>1472.1375031244243</c:v>
                </c:pt>
                <c:pt idx="14">
                  <c:v>1470.2933178040073</c:v>
                </c:pt>
                <c:pt idx="15">
                  <c:v>1476.1176628452849</c:v>
                </c:pt>
                <c:pt idx="16">
                  <c:v>1490.3167224470787</c:v>
                </c:pt>
                <c:pt idx="17">
                  <c:v>1476.82619372302</c:v>
                </c:pt>
                <c:pt idx="18">
                  <c:v>1498.0870953130666</c:v>
                </c:pt>
                <c:pt idx="19">
                  <c:v>1491.6734837023162</c:v>
                </c:pt>
                <c:pt idx="20">
                  <c:v>1506.1589706802179</c:v>
                </c:pt>
                <c:pt idx="21">
                  <c:v>1513.8087425457388</c:v>
                </c:pt>
                <c:pt idx="22">
                  <c:v>1521.5791154117258</c:v>
                </c:pt>
                <c:pt idx="23">
                  <c:v>1529.4851644032376</c:v>
                </c:pt>
                <c:pt idx="24">
                  <c:v>1551.424446620902</c:v>
                </c:pt>
                <c:pt idx="25">
                  <c:v>1559.6772234887526</c:v>
                </c:pt>
                <c:pt idx="26">
                  <c:v>1568.1410521074156</c:v>
                </c:pt>
                <c:pt idx="27">
                  <c:v>1604.5959715531001</c:v>
                </c:pt>
                <c:pt idx="28">
                  <c:v>1634.4111525121546</c:v>
                </c:pt>
                <c:pt idx="29">
                  <c:v>1609.0582085703277</c:v>
                </c:pt>
                <c:pt idx="30">
                  <c:v>1681.1841409586664</c:v>
                </c:pt>
                <c:pt idx="31">
                  <c:v>1684.3499172208813</c:v>
                </c:pt>
                <c:pt idx="32">
                  <c:v>1757.380357112716</c:v>
                </c:pt>
                <c:pt idx="33">
                  <c:v>1761.6013921290187</c:v>
                </c:pt>
                <c:pt idx="34">
                  <c:v>1835.8378420254846</c:v>
                </c:pt>
                <c:pt idx="35">
                  <c:v>1841.4156382970389</c:v>
                </c:pt>
                <c:pt idx="36">
                  <c:v>1986.5720105771979</c:v>
                </c:pt>
                <c:pt idx="37">
                  <c:v>1993.9588218557137</c:v>
                </c:pt>
                <c:pt idx="38">
                  <c:v>2071.8133017661648</c:v>
                </c:pt>
                <c:pt idx="39">
                  <c:v>2150.8737916812752</c:v>
                </c:pt>
                <c:pt idx="40">
                  <c:v>2231.291042851627</c:v>
                </c:pt>
                <c:pt idx="41">
                  <c:v>2452.040626283514</c:v>
                </c:pt>
                <c:pt idx="42">
                  <c:v>2466.5127463393978</c:v>
                </c:pt>
                <c:pt idx="43">
                  <c:v>2621.7694524085455</c:v>
                </c:pt>
                <c:pt idx="44">
                  <c:v>2918.1122469921374</c:v>
                </c:pt>
                <c:pt idx="45">
                  <c:v>2800.844856069747</c:v>
                </c:pt>
                <c:pt idx="46">
                  <c:v>3033.2022857962788</c:v>
                </c:pt>
                <c:pt idx="47">
                  <c:v>3754.4616096797181</c:v>
                </c:pt>
                <c:pt idx="48">
                  <c:v>3091.9952735233855</c:v>
                </c:pt>
                <c:pt idx="49">
                  <c:v>4514.9162587144647</c:v>
                </c:pt>
                <c:pt idx="50">
                  <c:v>3861.4949975928894</c:v>
                </c:pt>
                <c:pt idx="51">
                  <c:v>4600.8444715461628</c:v>
                </c:pt>
                <c:pt idx="52">
                  <c:v>4652.0998967440592</c:v>
                </c:pt>
                <c:pt idx="53">
                  <c:v>6097.6335695224798</c:v>
                </c:pt>
                <c:pt idx="54">
                  <c:v>4775.7159222211976</c:v>
                </c:pt>
                <c:pt idx="55">
                  <c:v>6930.4488188364194</c:v>
                </c:pt>
                <c:pt idx="56">
                  <c:v>7013.36200665672</c:v>
                </c:pt>
                <c:pt idx="57">
                  <c:v>7106.8277820172734</c:v>
                </c:pt>
                <c:pt idx="58">
                  <c:v>7904.9702436975576</c:v>
                </c:pt>
                <c:pt idx="59">
                  <c:v>9409.2969042030054</c:v>
                </c:pt>
                <c:pt idx="60">
                  <c:v>9540.4504922092401</c:v>
                </c:pt>
                <c:pt idx="61">
                  <c:v>11074.927402830948</c:v>
                </c:pt>
                <c:pt idx="62">
                  <c:v>13321.618562301101</c:v>
                </c:pt>
                <c:pt idx="63">
                  <c:v>7261.4332240157128</c:v>
                </c:pt>
                <c:pt idx="64">
                  <c:v>17175.147232672491</c:v>
                </c:pt>
                <c:pt idx="65">
                  <c:v>17401.274108544905</c:v>
                </c:pt>
                <c:pt idx="66">
                  <c:v>17657.551234535516</c:v>
                </c:pt>
                <c:pt idx="67">
                  <c:v>11002.737622854129</c:v>
                </c:pt>
                <c:pt idx="68">
                  <c:v>25186.722099591076</c:v>
                </c:pt>
                <c:pt idx="69">
                  <c:v>25533.449975928794</c:v>
                </c:pt>
                <c:pt idx="70">
                  <c:v>18984.162239656194</c:v>
                </c:pt>
                <c:pt idx="71">
                  <c:v>26347.506729072378</c:v>
                </c:pt>
                <c:pt idx="72">
                  <c:v>26814.835605875665</c:v>
                </c:pt>
                <c:pt idx="73">
                  <c:v>34268.630845640764</c:v>
                </c:pt>
                <c:pt idx="74">
                  <c:v>34841.485597853738</c:v>
                </c:pt>
                <c:pt idx="75">
                  <c:v>35474.640850295364</c:v>
                </c:pt>
                <c:pt idx="76">
                  <c:v>38090.820356591052</c:v>
                </c:pt>
                <c:pt idx="77">
                  <c:v>45199.987922965483</c:v>
                </c:pt>
                <c:pt idx="78">
                  <c:v>47355.025822498857</c:v>
                </c:pt>
                <c:pt idx="79">
                  <c:v>51382.038219943235</c:v>
                </c:pt>
                <c:pt idx="80">
                  <c:v>55691.293344134756</c:v>
                </c:pt>
                <c:pt idx="81">
                  <c:v>60317.731918552556</c:v>
                </c:pt>
                <c:pt idx="82">
                  <c:v>65255.129624750232</c:v>
                </c:pt>
                <c:pt idx="83">
                  <c:v>70567.126807913475</c:v>
                </c:pt>
                <c:pt idx="84">
                  <c:v>76102.758197351926</c:v>
                </c:pt>
                <c:pt idx="85">
                  <c:v>82183.289036431932</c:v>
                </c:pt>
                <c:pt idx="86">
                  <c:v>88533.94235106236</c:v>
                </c:pt>
                <c:pt idx="87">
                  <c:v>95241.172125896221</c:v>
                </c:pt>
                <c:pt idx="88">
                  <c:v>102454.35576823491</c:v>
                </c:pt>
                <c:pt idx="89">
                  <c:v>110045.97480211036</c:v>
                </c:pt>
                <c:pt idx="90">
                  <c:v>118027.78782507411</c:v>
                </c:pt>
                <c:pt idx="91">
                  <c:v>126550.83050818816</c:v>
                </c:pt>
                <c:pt idx="92">
                  <c:v>135419.8302293481</c:v>
                </c:pt>
                <c:pt idx="93">
                  <c:v>144786.87791835348</c:v>
                </c:pt>
                <c:pt idx="94">
                  <c:v>154735.25510018866</c:v>
                </c:pt>
                <c:pt idx="95">
                  <c:v>165001.93500657898</c:v>
                </c:pt>
                <c:pt idx="96">
                  <c:v>175879.34089964608</c:v>
                </c:pt>
                <c:pt idx="97">
                  <c:v>187244.17533841246</c:v>
                </c:pt>
                <c:pt idx="98">
                  <c:v>198973.59313571203</c:v>
                </c:pt>
                <c:pt idx="99">
                  <c:v>211430.7867247145</c:v>
                </c:pt>
                <c:pt idx="100">
                  <c:v>224146.90412761143</c:v>
                </c:pt>
                <c:pt idx="101">
                  <c:v>237555.30394374378</c:v>
                </c:pt>
                <c:pt idx="102">
                  <c:v>251465.38683974842</c:v>
                </c:pt>
                <c:pt idx="103">
                  <c:v>265686.85498489119</c:v>
                </c:pt>
                <c:pt idx="104">
                  <c:v>280515.14666615904</c:v>
                </c:pt>
                <c:pt idx="105">
                  <c:v>295899.09037508594</c:v>
                </c:pt>
                <c:pt idx="106">
                  <c:v>311510.16646602459</c:v>
                </c:pt>
                <c:pt idx="107">
                  <c:v>327852.35195825581</c:v>
                </c:pt>
                <c:pt idx="108">
                  <c:v>344389.04072776763</c:v>
                </c:pt>
                <c:pt idx="109">
                  <c:v>361415.97256418847</c:v>
                </c:pt>
                <c:pt idx="110">
                  <c:v>378881.82520769851</c:v>
                </c:pt>
                <c:pt idx="111">
                  <c:v>396457.47600771015</c:v>
                </c:pt>
                <c:pt idx="112">
                  <c:v>415409.38323338755</c:v>
                </c:pt>
                <c:pt idx="113">
                  <c:v>432563.41993657558</c:v>
                </c:pt>
                <c:pt idx="114">
                  <c:v>451612.16220467538</c:v>
                </c:pt>
                <c:pt idx="115">
                  <c:v>471253.35688761162</c:v>
                </c:pt>
                <c:pt idx="116">
                  <c:v>490115.33842537028</c:v>
                </c:pt>
                <c:pt idx="117">
                  <c:v>508211.67443032213</c:v>
                </c:pt>
                <c:pt idx="118">
                  <c:v>529023.53798430832</c:v>
                </c:pt>
                <c:pt idx="119">
                  <c:v>548401.25961910794</c:v>
                </c:pt>
                <c:pt idx="120">
                  <c:v>566355.391922971</c:v>
                </c:pt>
                <c:pt idx="121">
                  <c:v>587750.83363679284</c:v>
                </c:pt>
                <c:pt idx="122">
                  <c:v>604964.27977437736</c:v>
                </c:pt>
                <c:pt idx="123">
                  <c:v>626326.72703331988</c:v>
                </c:pt>
                <c:pt idx="124">
                  <c:v>643517.73130379652</c:v>
                </c:pt>
                <c:pt idx="125">
                  <c:v>663477.02606031811</c:v>
                </c:pt>
                <c:pt idx="126">
                  <c:v>681348.75763723883</c:v>
                </c:pt>
                <c:pt idx="127">
                  <c:v>699906.40740424138</c:v>
                </c:pt>
                <c:pt idx="128">
                  <c:v>717758.71213855455</c:v>
                </c:pt>
                <c:pt idx="129">
                  <c:v>734205.51769203413</c:v>
                </c:pt>
                <c:pt idx="130">
                  <c:v>752012.76787170162</c:v>
                </c:pt>
                <c:pt idx="131">
                  <c:v>767700.79710855219</c:v>
                </c:pt>
                <c:pt idx="132">
                  <c:v>783336.90257459588</c:v>
                </c:pt>
                <c:pt idx="133">
                  <c:v>798210.37753253104</c:v>
                </c:pt>
                <c:pt idx="134">
                  <c:v>813689.87251806958</c:v>
                </c:pt>
                <c:pt idx="135">
                  <c:v>825591.04527555488</c:v>
                </c:pt>
                <c:pt idx="136">
                  <c:v>839438.24585805205</c:v>
                </c:pt>
                <c:pt idx="137">
                  <c:v>851041.10195948509</c:v>
                </c:pt>
                <c:pt idx="138">
                  <c:v>863144.45221324614</c:v>
                </c:pt>
                <c:pt idx="139">
                  <c:v>872246.0183623468</c:v>
                </c:pt>
                <c:pt idx="140">
                  <c:v>882471.34967428795</c:v>
                </c:pt>
                <c:pt idx="141">
                  <c:v>890312.1378427177</c:v>
                </c:pt>
                <c:pt idx="142">
                  <c:v>899195.28549860744</c:v>
                </c:pt>
                <c:pt idx="143">
                  <c:v>904913.83769976953</c:v>
                </c:pt>
                <c:pt idx="144">
                  <c:v>910888.66702612885</c:v>
                </c:pt>
                <c:pt idx="145">
                  <c:v>915681.77736888372</c:v>
                </c:pt>
                <c:pt idx="146">
                  <c:v>919934.52988828626</c:v>
                </c:pt>
                <c:pt idx="147">
                  <c:v>922204.40593649936</c:v>
                </c:pt>
                <c:pt idx="148">
                  <c:v>925903.23302019516</c:v>
                </c:pt>
                <c:pt idx="149">
                  <c:v>925422.24038627988</c:v>
                </c:pt>
                <c:pt idx="150">
                  <c:v>927637.84598408535</c:v>
                </c:pt>
                <c:pt idx="151">
                  <c:v>925550.01583933027</c:v>
                </c:pt>
                <c:pt idx="152">
                  <c:v>926032.15287613752</c:v>
                </c:pt>
                <c:pt idx="153">
                  <c:v>922775.3321930375</c:v>
                </c:pt>
                <c:pt idx="154">
                  <c:v>921263.20100461366</c:v>
                </c:pt>
                <c:pt idx="155">
                  <c:v>917266.1916814202</c:v>
                </c:pt>
                <c:pt idx="156">
                  <c:v>914879.70324001671</c:v>
                </c:pt>
                <c:pt idx="157">
                  <c:v>909180.04395102221</c:v>
                </c:pt>
                <c:pt idx="158">
                  <c:v>904955.22941915202</c:v>
                </c:pt>
                <c:pt idx="159">
                  <c:v>900056.55679671816</c:v>
                </c:pt>
                <c:pt idx="160">
                  <c:v>895111.81963307108</c:v>
                </c:pt>
                <c:pt idx="161">
                  <c:v>888667.94669217244</c:v>
                </c:pt>
                <c:pt idx="162">
                  <c:v>882740.97972053802</c:v>
                </c:pt>
                <c:pt idx="163">
                  <c:v>877267.60319331894</c:v>
                </c:pt>
                <c:pt idx="164">
                  <c:v>871493.39251028106</c:v>
                </c:pt>
                <c:pt idx="165">
                  <c:v>864665.43058607122</c:v>
                </c:pt>
                <c:pt idx="166">
                  <c:v>858807.29672920599</c:v>
                </c:pt>
                <c:pt idx="167">
                  <c:v>853170.5963898045</c:v>
                </c:pt>
                <c:pt idx="168">
                  <c:v>848398.19824247225</c:v>
                </c:pt>
                <c:pt idx="169">
                  <c:v>841666.87300334941</c:v>
                </c:pt>
                <c:pt idx="170">
                  <c:v>837093.12486684904</c:v>
                </c:pt>
                <c:pt idx="171">
                  <c:v>832553.87869629846</c:v>
                </c:pt>
                <c:pt idx="172">
                  <c:v>828705.57077978028</c:v>
                </c:pt>
                <c:pt idx="173">
                  <c:v>824126.7876441424</c:v>
                </c:pt>
                <c:pt idx="174">
                  <c:v>818785.87152649858</c:v>
                </c:pt>
                <c:pt idx="175">
                  <c:v>823064.53365874267</c:v>
                </c:pt>
                <c:pt idx="176">
                  <c:v>814744.77282946743</c:v>
                </c:pt>
                <c:pt idx="177">
                  <c:v>811843.66535732127</c:v>
                </c:pt>
                <c:pt idx="178">
                  <c:v>821287.37710472429</c:v>
                </c:pt>
                <c:pt idx="179">
                  <c:v>808384.7782581537</c:v>
                </c:pt>
                <c:pt idx="180">
                  <c:v>807811.92350567831</c:v>
                </c:pt>
                <c:pt idx="181">
                  <c:v>826510.05383596465</c:v>
                </c:pt>
                <c:pt idx="182">
                  <c:v>808994.46672132239</c:v>
                </c:pt>
                <c:pt idx="183">
                  <c:v>815623.80850560276</c:v>
                </c:pt>
                <c:pt idx="184">
                  <c:v>822823.48754292203</c:v>
                </c:pt>
                <c:pt idx="185">
                  <c:v>823682.41309565376</c:v>
                </c:pt>
                <c:pt idx="186">
                  <c:v>827937.92020871129</c:v>
                </c:pt>
                <c:pt idx="187">
                  <c:v>830761.29044190049</c:v>
                </c:pt>
                <c:pt idx="188">
                  <c:v>836347.41863690061</c:v>
                </c:pt>
                <c:pt idx="189">
                  <c:v>840570.755526772</c:v>
                </c:pt>
                <c:pt idx="190">
                  <c:v>846246.99283165694</c:v>
                </c:pt>
                <c:pt idx="191">
                  <c:v>852033.10772936686</c:v>
                </c:pt>
                <c:pt idx="192">
                  <c:v>857283.21652054775</c:v>
                </c:pt>
                <c:pt idx="193">
                  <c:v>863435.31531670783</c:v>
                </c:pt>
                <c:pt idx="194">
                  <c:v>869849.55046798836</c:v>
                </c:pt>
                <c:pt idx="195">
                  <c:v>875194.95925290661</c:v>
                </c:pt>
                <c:pt idx="196">
                  <c:v>881611.19944305951</c:v>
                </c:pt>
                <c:pt idx="197">
                  <c:v>887771.83085250226</c:v>
                </c:pt>
                <c:pt idx="198">
                  <c:v>893046.04490918282</c:v>
                </c:pt>
                <c:pt idx="199">
                  <c:v>898191.28123643412</c:v>
                </c:pt>
                <c:pt idx="200">
                  <c:v>904660.61106950138</c:v>
                </c:pt>
                <c:pt idx="201">
                  <c:v>907664.51129215397</c:v>
                </c:pt>
                <c:pt idx="202">
                  <c:v>913513.41431889473</c:v>
                </c:pt>
                <c:pt idx="203">
                  <c:v>916725.18044718425</c:v>
                </c:pt>
                <c:pt idx="204">
                  <c:v>920142.63662233599</c:v>
                </c:pt>
                <c:pt idx="205">
                  <c:v>923139.49680836441</c:v>
                </c:pt>
                <c:pt idx="206">
                  <c:v>924395.35087040288</c:v>
                </c:pt>
                <c:pt idx="207">
                  <c:v>926751.5182416559</c:v>
                </c:pt>
                <c:pt idx="208">
                  <c:v>926111.09239147371</c:v>
                </c:pt>
                <c:pt idx="209">
                  <c:v>926700.62592613813</c:v>
                </c:pt>
                <c:pt idx="210">
                  <c:v>925114.32138900016</c:v>
                </c:pt>
                <c:pt idx="211">
                  <c:v>924188.97567561409</c:v>
                </c:pt>
                <c:pt idx="212">
                  <c:v>919821.6522055713</c:v>
                </c:pt>
                <c:pt idx="213">
                  <c:v>916925.49012110825</c:v>
                </c:pt>
                <c:pt idx="214">
                  <c:v>912781.27850265265</c:v>
                </c:pt>
                <c:pt idx="215">
                  <c:v>906749.16370008222</c:v>
                </c:pt>
                <c:pt idx="216">
                  <c:v>900267.14182549878</c:v>
                </c:pt>
                <c:pt idx="217">
                  <c:v>892689.32917928451</c:v>
                </c:pt>
                <c:pt idx="218">
                  <c:v>884060.95113661396</c:v>
                </c:pt>
                <c:pt idx="219">
                  <c:v>875812.46624547627</c:v>
                </c:pt>
                <c:pt idx="220">
                  <c:v>865209.58846110827</c:v>
                </c:pt>
                <c:pt idx="221">
                  <c:v>854370.87037949753</c:v>
                </c:pt>
                <c:pt idx="222">
                  <c:v>841942.73659104644</c:v>
                </c:pt>
                <c:pt idx="223">
                  <c:v>830037.70964194974</c:v>
                </c:pt>
                <c:pt idx="224">
                  <c:v>815909.44338749722</c:v>
                </c:pt>
                <c:pt idx="225">
                  <c:v>803052.67852162058</c:v>
                </c:pt>
                <c:pt idx="226">
                  <c:v>786634.17406532052</c:v>
                </c:pt>
                <c:pt idx="227">
                  <c:v>772223.50544644101</c:v>
                </c:pt>
                <c:pt idx="228">
                  <c:v>755675.52573493845</c:v>
                </c:pt>
                <c:pt idx="229">
                  <c:v>739780.29893852177</c:v>
                </c:pt>
                <c:pt idx="230">
                  <c:v>721080.77217567409</c:v>
                </c:pt>
                <c:pt idx="231">
                  <c:v>704441.84418808261</c:v>
                </c:pt>
                <c:pt idx="232">
                  <c:v>686401.93955671298</c:v>
                </c:pt>
                <c:pt idx="233">
                  <c:v>668353.82901674323</c:v>
                </c:pt>
                <c:pt idx="234">
                  <c:v>648218.1552968428</c:v>
                </c:pt>
                <c:pt idx="235">
                  <c:v>630850.77206339967</c:v>
                </c:pt>
                <c:pt idx="236">
                  <c:v>610700.19403872255</c:v>
                </c:pt>
                <c:pt idx="237">
                  <c:v>591925.13576540723</c:v>
                </c:pt>
                <c:pt idx="238">
                  <c:v>572438.70240957721</c:v>
                </c:pt>
                <c:pt idx="239">
                  <c:v>552927.48050794611</c:v>
                </c:pt>
                <c:pt idx="240">
                  <c:v>533382.42498453858</c:v>
                </c:pt>
                <c:pt idx="241">
                  <c:v>513792.98325277097</c:v>
                </c:pt>
                <c:pt idx="242">
                  <c:v>494841.21931075049</c:v>
                </c:pt>
                <c:pt idx="243">
                  <c:v>475820.94895986427</c:v>
                </c:pt>
                <c:pt idx="244">
                  <c:v>456718.60458780738</c:v>
                </c:pt>
                <c:pt idx="245">
                  <c:v>437519.11106902664</c:v>
                </c:pt>
                <c:pt idx="246">
                  <c:v>419802.37119342806</c:v>
                </c:pt>
                <c:pt idx="247">
                  <c:v>401193.74015390291</c:v>
                </c:pt>
                <c:pt idx="248">
                  <c:v>383480.15195960057</c:v>
                </c:pt>
                <c:pt idx="249">
                  <c:v>365811.62280071946</c:v>
                </c:pt>
                <c:pt idx="250">
                  <c:v>348725.36180614994</c:v>
                </c:pt>
                <c:pt idx="251">
                  <c:v>331995.1923475443</c:v>
                </c:pt>
                <c:pt idx="252">
                  <c:v>315741.69834324578</c:v>
                </c:pt>
                <c:pt idx="253">
                  <c:v>299877.2264820938</c:v>
                </c:pt>
                <c:pt idx="254">
                  <c:v>284383.38511150097</c:v>
                </c:pt>
                <c:pt idx="255">
                  <c:v>269449.86905731447</c:v>
                </c:pt>
                <c:pt idx="256">
                  <c:v>255058.43741818931</c:v>
                </c:pt>
                <c:pt idx="257">
                  <c:v>241052.32597553922</c:v>
                </c:pt>
                <c:pt idx="258">
                  <c:v>227552.42015029534</c:v>
                </c:pt>
                <c:pt idx="259">
                  <c:v>214679.90686594779</c:v>
                </c:pt>
                <c:pt idx="260">
                  <c:v>202140.10159162222</c:v>
                </c:pt>
                <c:pt idx="261">
                  <c:v>190193.61907551196</c:v>
                </c:pt>
                <c:pt idx="262">
                  <c:v>178685.20261159027</c:v>
                </c:pt>
                <c:pt idx="263">
                  <c:v>167806.95904562715</c:v>
                </c:pt>
                <c:pt idx="264">
                  <c:v>157335.27452046861</c:v>
                </c:pt>
                <c:pt idx="265">
                  <c:v>147255.07391102967</c:v>
                </c:pt>
                <c:pt idx="266">
                  <c:v>155668.22257288755</c:v>
                </c:pt>
                <c:pt idx="267">
                  <c:v>61197.289586008526</c:v>
                </c:pt>
                <c:pt idx="268">
                  <c:v>168016.54986281481</c:v>
                </c:pt>
                <c:pt idx="269">
                  <c:v>165604.52985349527</c:v>
                </c:pt>
                <c:pt idx="270">
                  <c:v>24669.192589620914</c:v>
                </c:pt>
                <c:pt idx="271">
                  <c:v>161383.49483720266</c:v>
                </c:pt>
                <c:pt idx="272">
                  <c:v>20749.660074488052</c:v>
                </c:pt>
                <c:pt idx="273">
                  <c:v>157765.46482323267</c:v>
                </c:pt>
                <c:pt idx="274">
                  <c:v>3550.6505861152436</c:v>
                </c:pt>
                <c:pt idx="275">
                  <c:v>106131.60264697664</c:v>
                </c:pt>
                <c:pt idx="276">
                  <c:v>63142.470590074408</c:v>
                </c:pt>
                <c:pt idx="277">
                  <c:v>61906.310335305476</c:v>
                </c:pt>
                <c:pt idx="278">
                  <c:v>60775.675955938757</c:v>
                </c:pt>
                <c:pt idx="279">
                  <c:v>52809.326464196565</c:v>
                </c:pt>
                <c:pt idx="280">
                  <c:v>44933.427722802509</c:v>
                </c:pt>
                <c:pt idx="281">
                  <c:v>44074.14559448434</c:v>
                </c:pt>
                <c:pt idx="282">
                  <c:v>43290.239091458177</c:v>
                </c:pt>
                <c:pt idx="283">
                  <c:v>35640.46722593654</c:v>
                </c:pt>
                <c:pt idx="284">
                  <c:v>41933.477836221624</c:v>
                </c:pt>
                <c:pt idx="285">
                  <c:v>20536.900120649807</c:v>
                </c:pt>
                <c:pt idx="286">
                  <c:v>33876.677594128196</c:v>
                </c:pt>
                <c:pt idx="287">
                  <c:v>33394.273592264915</c:v>
                </c:pt>
                <c:pt idx="288">
                  <c:v>19089.68811506408</c:v>
                </c:pt>
                <c:pt idx="289">
                  <c:v>18697.734863550482</c:v>
                </c:pt>
                <c:pt idx="290">
                  <c:v>25277.172849939736</c:v>
                </c:pt>
                <c:pt idx="291">
                  <c:v>18019.354235932209</c:v>
                </c:pt>
                <c:pt idx="292">
                  <c:v>10791.685872038492</c:v>
                </c:pt>
                <c:pt idx="293">
                  <c:v>24402.815596565815</c:v>
                </c:pt>
                <c:pt idx="294">
                  <c:v>10294.206745118689</c:v>
                </c:pt>
                <c:pt idx="295">
                  <c:v>14247.899586975851</c:v>
                </c:pt>
                <c:pt idx="296">
                  <c:v>11284.471641140059</c:v>
                </c:pt>
                <c:pt idx="297">
                  <c:v>11115.630240488141</c:v>
                </c:pt>
                <c:pt idx="298">
                  <c:v>10270.754891127515</c:v>
                </c:pt>
                <c:pt idx="299">
                  <c:v>8748.3380805524284</c:v>
                </c:pt>
                <c:pt idx="300">
                  <c:v>8627.7370800866702</c:v>
                </c:pt>
                <c:pt idx="301">
                  <c:v>7132.4554946163353</c:v>
                </c:pt>
                <c:pt idx="302">
                  <c:v>7730.0987930225556</c:v>
                </c:pt>
                <c:pt idx="303">
                  <c:v>6257.4298951391902</c:v>
                </c:pt>
                <c:pt idx="304">
                  <c:v>5487.9301710697991</c:v>
                </c:pt>
                <c:pt idx="305">
                  <c:v>-195181.77183413706</c:v>
                </c:pt>
                <c:pt idx="306">
                  <c:v>229820.32805385784</c:v>
                </c:pt>
                <c:pt idx="307">
                  <c:v>1453.5000509410747</c:v>
                </c:pt>
                <c:pt idx="308">
                  <c:v>1453.5000506992044</c:v>
                </c:pt>
                <c:pt idx="309">
                  <c:v>1453.500065139466</c:v>
                </c:pt>
                <c:pt idx="310">
                  <c:v>1453.5000935978856</c:v>
                </c:pt>
                <c:pt idx="311">
                  <c:v>1453.5001014285592</c:v>
                </c:pt>
                <c:pt idx="312">
                  <c:v>1453.5001441764891</c:v>
                </c:pt>
                <c:pt idx="313">
                  <c:v>1453.5001594609578</c:v>
                </c:pt>
                <c:pt idx="314">
                  <c:v>1453.500216724525</c:v>
                </c:pt>
                <c:pt idx="315">
                  <c:v>1453.5002605578641</c:v>
                </c:pt>
                <c:pt idx="316">
                  <c:v>1453.5002910514256</c:v>
                </c:pt>
                <c:pt idx="317">
                  <c:v>1453.5004956790169</c:v>
                </c:pt>
                <c:pt idx="318">
                  <c:v>1453.5004375796345</c:v>
                </c:pt>
                <c:pt idx="319">
                  <c:v>1453.5006510931576</c:v>
                </c:pt>
                <c:pt idx="320">
                  <c:v>1453.5007271386226</c:v>
                </c:pt>
                <c:pt idx="321">
                  <c:v>1453.5010129288296</c:v>
                </c:pt>
                <c:pt idx="322">
                  <c:v>1453.5011620047342</c:v>
                </c:pt>
                <c:pt idx="323">
                  <c:v>1453.501521729889</c:v>
                </c:pt>
                <c:pt idx="324">
                  <c:v>1453.5017457959996</c:v>
                </c:pt>
                <c:pt idx="325">
                  <c:v>1453.5022511297802</c:v>
                </c:pt>
                <c:pt idx="326">
                  <c:v>1453.5029693740789</c:v>
                </c:pt>
                <c:pt idx="327">
                  <c:v>1453.5028608502607</c:v>
                </c:pt>
                <c:pt idx="328">
                  <c:v>1453.5043546911681</c:v>
                </c:pt>
                <c:pt idx="329">
                  <c:v>1453.505788164741</c:v>
                </c:pt>
                <c:pt idx="330">
                  <c:v>1453.5051513261174</c:v>
                </c:pt>
                <c:pt idx="331">
                  <c:v>1453.5086897846741</c:v>
                </c:pt>
                <c:pt idx="332">
                  <c:v>1453.508775712887</c:v>
                </c:pt>
                <c:pt idx="333">
                  <c:v>1453.5116562276451</c:v>
                </c:pt>
                <c:pt idx="334">
                  <c:v>1453.5138667385042</c:v>
                </c:pt>
                <c:pt idx="335">
                  <c:v>1453.5174941402988</c:v>
                </c:pt>
                <c:pt idx="336">
                  <c:v>1453.5204635982946</c:v>
                </c:pt>
                <c:pt idx="337">
                  <c:v>1453.5262517630358</c:v>
                </c:pt>
                <c:pt idx="338">
                  <c:v>1453.5279294536344</c:v>
                </c:pt>
                <c:pt idx="339">
                  <c:v>1453.5435469116837</c:v>
                </c:pt>
                <c:pt idx="340">
                  <c:v>1453.5370428493229</c:v>
                </c:pt>
                <c:pt idx="341">
                  <c:v>1453.5653203675263</c:v>
                </c:pt>
                <c:pt idx="342">
                  <c:v>1453.5590273569157</c:v>
                </c:pt>
                <c:pt idx="343">
                  <c:v>1453.5875611522449</c:v>
                </c:pt>
                <c:pt idx="344">
                  <c:v>1453.5885108851235</c:v>
                </c:pt>
                <c:pt idx="345">
                  <c:v>1453.6243477244416</c:v>
                </c:pt>
                <c:pt idx="346">
                  <c:v>1453.6396171179226</c:v>
                </c:pt>
                <c:pt idx="347">
                  <c:v>1453.6759966617431</c:v>
                </c:pt>
                <c:pt idx="348">
                  <c:v>1453.7057967675771</c:v>
                </c:pt>
                <c:pt idx="349">
                  <c:v>1453.7568426998762</c:v>
                </c:pt>
                <c:pt idx="350">
                  <c:v>1453.8084162615523</c:v>
                </c:pt>
                <c:pt idx="351">
                  <c:v>1453.7981518095905</c:v>
                </c:pt>
                <c:pt idx="352">
                  <c:v>1453.9411976643626</c:v>
                </c:pt>
                <c:pt idx="353">
                  <c:v>1454.0851480266381</c:v>
                </c:pt>
                <c:pt idx="354">
                  <c:v>1454.0220671692846</c:v>
                </c:pt>
                <c:pt idx="355">
                  <c:v>1454.3071036200745</c:v>
                </c:pt>
                <c:pt idx="356">
                  <c:v>1454.3161486951094</c:v>
                </c:pt>
                <c:pt idx="357">
                  <c:v>1454.6045016734124</c:v>
                </c:pt>
                <c:pt idx="358">
                  <c:v>1454.6868786908403</c:v>
                </c:pt>
                <c:pt idx="359">
                  <c:v>1404.3088457470703</c:v>
                </c:pt>
                <c:pt idx="360">
                  <c:v>3.2563846609368291E-4</c:v>
                </c:pt>
              </c:numCache>
            </c:numRef>
          </c:yVal>
          <c:smooth val="1"/>
          <c:extLst>
            <c:ext xmlns:c16="http://schemas.microsoft.com/office/drawing/2014/chart" uri="{C3380CC4-5D6E-409C-BE32-E72D297353CC}">
              <c16:uniqueId val="{00000001-626A-4F76-8297-AEC96D8E02C0}"/>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Light)'!$AB$3:$AB$363</c:f>
              <c:numCache>
                <c:formatCode>0.00E+00</c:formatCode>
                <c:ptCount val="361"/>
                <c:pt idx="0">
                  <c:v>1457.9830302352302</c:v>
                </c:pt>
                <c:pt idx="1">
                  <c:v>1459.2544632956169</c:v>
                </c:pt>
                <c:pt idx="2">
                  <c:v>1458.3436264798665</c:v>
                </c:pt>
                <c:pt idx="3">
                  <c:v>1463.0606219092447</c:v>
                </c:pt>
                <c:pt idx="4">
                  <c:v>1459.9732437648804</c:v>
                </c:pt>
                <c:pt idx="5">
                  <c:v>1466.2655860290631</c:v>
                </c:pt>
                <c:pt idx="6">
                  <c:v>1464.7550622320089</c:v>
                </c:pt>
                <c:pt idx="7">
                  <c:v>1466.3801569795053</c:v>
                </c:pt>
                <c:pt idx="8">
                  <c:v>1472.701141981298</c:v>
                </c:pt>
                <c:pt idx="9">
                  <c:v>1472.7870701941297</c:v>
                </c:pt>
                <c:pt idx="10">
                  <c:v>1476.0146470015352</c:v>
                </c:pt>
                <c:pt idx="11">
                  <c:v>1480.8220931812625</c:v>
                </c:pt>
                <c:pt idx="12">
                  <c:v>1487.212423758323</c:v>
                </c:pt>
                <c:pt idx="13">
                  <c:v>1493.6283820479828</c:v>
                </c:pt>
                <c:pt idx="14">
                  <c:v>1489.1435435445003</c:v>
                </c:pt>
                <c:pt idx="15">
                  <c:v>1501.8759642984367</c:v>
                </c:pt>
                <c:pt idx="16">
                  <c:v>1533.3829009945214</c:v>
                </c:pt>
                <c:pt idx="17">
                  <c:v>1502.4638941757059</c:v>
                </c:pt>
                <c:pt idx="18">
                  <c:v>1549.709224094777</c:v>
                </c:pt>
                <c:pt idx="19">
                  <c:v>1534.5286104989434</c:v>
                </c:pt>
                <c:pt idx="20">
                  <c:v>1566.291824321022</c:v>
                </c:pt>
                <c:pt idx="21">
                  <c:v>1582.5126215458677</c:v>
                </c:pt>
                <c:pt idx="22">
                  <c:v>1598.8389446461215</c:v>
                </c:pt>
                <c:pt idx="23">
                  <c:v>1615.2858687468436</c:v>
                </c:pt>
                <c:pt idx="24">
                  <c:v>1663.1040534181241</c:v>
                </c:pt>
                <c:pt idx="25">
                  <c:v>1679.8374048949524</c:v>
                </c:pt>
                <c:pt idx="26">
                  <c:v>1696.7667329975318</c:v>
                </c:pt>
                <c:pt idx="27">
                  <c:v>1776.3782817410106</c:v>
                </c:pt>
                <c:pt idx="28">
                  <c:v>1840.5981651378265</c:v>
                </c:pt>
                <c:pt idx="29">
                  <c:v>1780.1772132556803</c:v>
                </c:pt>
                <c:pt idx="30">
                  <c:v>1938.7671554901845</c:v>
                </c:pt>
                <c:pt idx="31">
                  <c:v>1941.4806780006459</c:v>
                </c:pt>
                <c:pt idx="32">
                  <c:v>2100.824376488069</c:v>
                </c:pt>
                <c:pt idx="33">
                  <c:v>2104.4424065020539</c:v>
                </c:pt>
                <c:pt idx="34">
                  <c:v>2264.841363743496</c:v>
                </c:pt>
                <c:pt idx="35">
                  <c:v>2269.6654037621688</c:v>
                </c:pt>
                <c:pt idx="36">
                  <c:v>2587.5990444840636</c:v>
                </c:pt>
                <c:pt idx="37">
                  <c:v>2593.9305970085061</c:v>
                </c:pt>
                <c:pt idx="38">
                  <c:v>2757.4953305122103</c:v>
                </c:pt>
                <c:pt idx="39">
                  <c:v>2922.115322769997</c:v>
                </c:pt>
                <c:pt idx="40">
                  <c:v>3087.9413250324487</c:v>
                </c:pt>
                <c:pt idx="41">
                  <c:v>3567.4799330004962</c:v>
                </c:pt>
                <c:pt idx="42">
                  <c:v>3579.9922867988344</c:v>
                </c:pt>
                <c:pt idx="43">
                  <c:v>3906.820251305061</c:v>
                </c:pt>
                <c:pt idx="44">
                  <c:v>4547.9638265192107</c:v>
                </c:pt>
                <c:pt idx="45">
                  <c:v>4254.3011371412504</c:v>
                </c:pt>
                <c:pt idx="46">
                  <c:v>4744.3923326496633</c:v>
                </c:pt>
                <c:pt idx="47">
                  <c:v>6330.2917549948215</c:v>
                </c:pt>
                <c:pt idx="48">
                  <c:v>4795.6477578478543</c:v>
                </c:pt>
                <c:pt idx="49">
                  <c:v>7950.8639649738316</c:v>
                </c:pt>
                <c:pt idx="50">
                  <c:v>6423.7575303555968</c:v>
                </c:pt>
                <c:pt idx="51">
                  <c:v>8026.2395902647713</c:v>
                </c:pt>
                <c:pt idx="52">
                  <c:v>8071.4649654394307</c:v>
                </c:pt>
                <c:pt idx="53">
                  <c:v>11246.278835141169</c:v>
                </c:pt>
                <c:pt idx="54">
                  <c:v>8180.0058658582921</c:v>
                </c:pt>
                <c:pt idx="55">
                  <c:v>12931.674082870093</c:v>
                </c:pt>
                <c:pt idx="56">
                  <c:v>13004.034683149937</c:v>
                </c:pt>
                <c:pt idx="57">
                  <c:v>13086.947870969432</c:v>
                </c:pt>
                <c:pt idx="58">
                  <c:v>14742.192868582399</c:v>
                </c:pt>
                <c:pt idx="59">
                  <c:v>17969.769675987969</c:v>
                </c:pt>
                <c:pt idx="60">
                  <c:v>18085.848138935929</c:v>
                </c:pt>
                <c:pt idx="61">
                  <c:v>21340.560171445963</c:v>
                </c:pt>
                <c:pt idx="62">
                  <c:v>26172.12655126605</c:v>
                </c:pt>
                <c:pt idx="63">
                  <c:v>12280.432414134608</c:v>
                </c:pt>
                <c:pt idx="64">
                  <c:v>34332.27307638176</c:v>
                </c:pt>
                <c:pt idx="65">
                  <c:v>34528.249702137138</c:v>
                </c:pt>
                <c:pt idx="66">
                  <c:v>34754.376578012976</c:v>
                </c:pt>
                <c:pt idx="67">
                  <c:v>19392.861481481323</c:v>
                </c:pt>
                <c:pt idx="68">
                  <c:v>50914.873302626365</c:v>
                </c:pt>
                <c:pt idx="69">
                  <c:v>51216.375803788542</c:v>
                </c:pt>
                <c:pt idx="70">
                  <c:v>35945.311457609256</c:v>
                </c:pt>
                <c:pt idx="71">
                  <c:v>51955.056931642437</c:v>
                </c:pt>
                <c:pt idx="72">
                  <c:v>52377.160433270168</c:v>
                </c:pt>
                <c:pt idx="73">
                  <c:v>68462.281532593741</c:v>
                </c:pt>
                <c:pt idx="74">
                  <c:v>68974.835784575873</c:v>
                </c:pt>
                <c:pt idx="75">
                  <c:v>69547.690536781491</c:v>
                </c:pt>
                <c:pt idx="76">
                  <c:v>74506.974234867768</c:v>
                </c:pt>
                <c:pt idx="77">
                  <c:v>89490.709871147745</c:v>
                </c:pt>
                <c:pt idx="78">
                  <c:v>93216.022455979386</c:v>
                </c:pt>
                <c:pt idx="79">
                  <c:v>101048.99548352069</c:v>
                </c:pt>
                <c:pt idx="80">
                  <c:v>109400.40101635543</c:v>
                </c:pt>
                <c:pt idx="81">
                  <c:v>118339.46387940037</c:v>
                </c:pt>
                <c:pt idx="82">
                  <c:v>127842.12424773727</c:v>
                </c:pt>
                <c:pt idx="83">
                  <c:v>138040.9826226806</c:v>
                </c:pt>
                <c:pt idx="84">
                  <c:v>148584.9402003829</c:v>
                </c:pt>
                <c:pt idx="85">
                  <c:v>160185.48090290584</c:v>
                </c:pt>
                <c:pt idx="86">
                  <c:v>172211.18464802479</c:v>
                </c:pt>
                <c:pt idx="87">
                  <c:v>184843.66105659667</c:v>
                </c:pt>
                <c:pt idx="88">
                  <c:v>198405.36630687196</c:v>
                </c:pt>
                <c:pt idx="89">
                  <c:v>212594.49714192748</c:v>
                </c:pt>
                <c:pt idx="90">
                  <c:v>227422.35990557077</c:v>
                </c:pt>
                <c:pt idx="91">
                  <c:v>243213.06903981825</c:v>
                </c:pt>
                <c:pt idx="92">
                  <c:v>259510.30162924432</c:v>
                </c:pt>
                <c:pt idx="93">
                  <c:v>276639.37812583288</c:v>
                </c:pt>
                <c:pt idx="94">
                  <c:v>294769.74256197968</c:v>
                </c:pt>
                <c:pt idx="95">
                  <c:v>313290.55236368033</c:v>
                </c:pt>
                <c:pt idx="96">
                  <c:v>332841.1420912621</c:v>
                </c:pt>
                <c:pt idx="97">
                  <c:v>353123.92952275998</c:v>
                </c:pt>
                <c:pt idx="98">
                  <c:v>373842.08619259665</c:v>
                </c:pt>
                <c:pt idx="99">
                  <c:v>395792.48134438787</c:v>
                </c:pt>
                <c:pt idx="100">
                  <c:v>417897.99990641634</c:v>
                </c:pt>
                <c:pt idx="101">
                  <c:v>441112.74430336861</c:v>
                </c:pt>
                <c:pt idx="102">
                  <c:v>464985.06490852695</c:v>
                </c:pt>
                <c:pt idx="103">
                  <c:v>489064.0658517144</c:v>
                </c:pt>
                <c:pt idx="104">
                  <c:v>513992.39822044119</c:v>
                </c:pt>
                <c:pt idx="105">
                  <c:v>539631.67274025653</c:v>
                </c:pt>
                <c:pt idx="106">
                  <c:v>565219.24070117576</c:v>
                </c:pt>
                <c:pt idx="107">
                  <c:v>591866.88996274548</c:v>
                </c:pt>
                <c:pt idx="108">
                  <c:v>618343.28729709599</c:v>
                </c:pt>
                <c:pt idx="109">
                  <c:v>645291.83754830633</c:v>
                </c:pt>
                <c:pt idx="110">
                  <c:v>672574.45294419467</c:v>
                </c:pt>
                <c:pt idx="111">
                  <c:v>699428.33402366505</c:v>
                </c:pt>
                <c:pt idx="112">
                  <c:v>728682.62278569618</c:v>
                </c:pt>
                <c:pt idx="113">
                  <c:v>753170.16969902837</c:v>
                </c:pt>
                <c:pt idx="114">
                  <c:v>781187.24854807998</c:v>
                </c:pt>
                <c:pt idx="115">
                  <c:v>809780.19717446622</c:v>
                </c:pt>
                <c:pt idx="116">
                  <c:v>835842.03977119969</c:v>
                </c:pt>
                <c:pt idx="117">
                  <c:v>859389.35897543607</c:v>
                </c:pt>
                <c:pt idx="118">
                  <c:v>888244.61851190415</c:v>
                </c:pt>
                <c:pt idx="119">
                  <c:v>913047.69563326531</c:v>
                </c:pt>
                <c:pt idx="120">
                  <c:v>933813.66546617553</c:v>
                </c:pt>
                <c:pt idx="121">
                  <c:v>961485.53515263635</c:v>
                </c:pt>
                <c:pt idx="122">
                  <c:v>978889.76329862513</c:v>
                </c:pt>
                <c:pt idx="123">
                  <c:v>1004779.7606706403</c:v>
                </c:pt>
                <c:pt idx="124">
                  <c:v>1020415.6841152557</c:v>
                </c:pt>
                <c:pt idx="125">
                  <c:v>1041424.3709282922</c:v>
                </c:pt>
                <c:pt idx="126">
                  <c:v>1056871.8590432666</c:v>
                </c:pt>
                <c:pt idx="127">
                  <c:v>1073008.2803732515</c:v>
                </c:pt>
                <c:pt idx="128">
                  <c:v>1086707.0614482763</c:v>
                </c:pt>
                <c:pt idx="129">
                  <c:v>1096403.4080225583</c:v>
                </c:pt>
                <c:pt idx="130">
                  <c:v>1108338.4069338385</c:v>
                </c:pt>
                <c:pt idx="131">
                  <c:v>1114692.6094831428</c:v>
                </c:pt>
                <c:pt idx="132">
                  <c:v>1120142.3082638425</c:v>
                </c:pt>
                <c:pt idx="133">
                  <c:v>1123110.6489264667</c:v>
                </c:pt>
                <c:pt idx="134">
                  <c:v>1126704.6072796008</c:v>
                </c:pt>
                <c:pt idx="135">
                  <c:v>1121533.9103262355</c:v>
                </c:pt>
                <c:pt idx="136">
                  <c:v>1120073.1941828164</c:v>
                </c:pt>
                <c:pt idx="137">
                  <c:v>1112923.1407764081</c:v>
                </c:pt>
                <c:pt idx="138">
                  <c:v>1106305.2392854462</c:v>
                </c:pt>
                <c:pt idx="139">
                  <c:v>1092378.9358349827</c:v>
                </c:pt>
                <c:pt idx="140">
                  <c:v>1080483.2479958632</c:v>
                </c:pt>
                <c:pt idx="141">
                  <c:v>1062770.0843320973</c:v>
                </c:pt>
                <c:pt idx="142">
                  <c:v>1047010.65314173</c:v>
                </c:pt>
                <c:pt idx="143">
                  <c:v>1023790.5612300368</c:v>
                </c:pt>
                <c:pt idx="144">
                  <c:v>1000876.4943552415</c:v>
                </c:pt>
                <c:pt idx="145">
                  <c:v>975095.14616340841</c:v>
                </c:pt>
                <c:pt idx="146">
                  <c:v>947958.54796224344</c:v>
                </c:pt>
                <c:pt idx="147">
                  <c:v>916290.3783693813</c:v>
                </c:pt>
                <c:pt idx="148">
                  <c:v>887845.26304701169</c:v>
                </c:pt>
                <c:pt idx="149">
                  <c:v>850070.17522905453</c:v>
                </c:pt>
                <c:pt idx="150">
                  <c:v>818527.12917372957</c:v>
                </c:pt>
                <c:pt idx="151">
                  <c:v>777533.5096235408</c:v>
                </c:pt>
                <c:pt idx="152">
                  <c:v>742648.31581124954</c:v>
                </c:pt>
                <c:pt idx="153">
                  <c:v>699747.69667445088</c:v>
                </c:pt>
                <c:pt idx="154">
                  <c:v>661264.07797756977</c:v>
                </c:pt>
                <c:pt idx="155">
                  <c:v>617757.43881402654</c:v>
                </c:pt>
                <c:pt idx="156">
                  <c:v>578533.63147767936</c:v>
                </c:pt>
                <c:pt idx="157">
                  <c:v>532590.85583709134</c:v>
                </c:pt>
                <c:pt idx="158">
                  <c:v>490796.7434126148</c:v>
                </c:pt>
                <c:pt idx="159">
                  <c:v>448395.10344725219</c:v>
                </c:pt>
                <c:pt idx="160">
                  <c:v>406881.3846148625</c:v>
                </c:pt>
                <c:pt idx="161">
                  <c:v>363065.69791904127</c:v>
                </c:pt>
                <c:pt idx="162">
                  <c:v>321568.55798977497</c:v>
                </c:pt>
                <c:pt idx="163">
                  <c:v>282323.63427769928</c:v>
                </c:pt>
                <c:pt idx="164">
                  <c:v>243705.83203256293</c:v>
                </c:pt>
                <c:pt idx="165">
                  <c:v>204093.07153447811</c:v>
                </c:pt>
                <c:pt idx="166">
                  <c:v>168111.8974622644</c:v>
                </c:pt>
                <c:pt idx="167">
                  <c:v>134141.73760393215</c:v>
                </c:pt>
                <c:pt idx="168">
                  <c:v>103690.10073383292</c:v>
                </c:pt>
                <c:pt idx="169">
                  <c:v>70458.61453536246</c:v>
                </c:pt>
                <c:pt idx="170">
                  <c:v>43771.221458692104</c:v>
                </c:pt>
                <c:pt idx="171">
                  <c:v>18894.343430845533</c:v>
                </c:pt>
                <c:pt idx="172">
                  <c:v>-2650.9431591923349</c:v>
                </c:pt>
                <c:pt idx="173">
                  <c:v>-24025.884569621878</c:v>
                </c:pt>
                <c:pt idx="174">
                  <c:v>-45263.646076165605</c:v>
                </c:pt>
                <c:pt idx="175">
                  <c:v>-42969.197106922744</c:v>
                </c:pt>
                <c:pt idx="176">
                  <c:v>-67149.623025123496</c:v>
                </c:pt>
                <c:pt idx="177">
                  <c:v>-77204.694101070054</c:v>
                </c:pt>
                <c:pt idx="178">
                  <c:v>-57546.768363052979</c:v>
                </c:pt>
                <c:pt idx="179">
                  <c:v>-86279.882047937019</c:v>
                </c:pt>
                <c:pt idx="180">
                  <c:v>-85299.998919748701</c:v>
                </c:pt>
                <c:pt idx="181">
                  <c:v>-39019.477004102897</c:v>
                </c:pt>
                <c:pt idx="182">
                  <c:v>-72380.654082447523</c:v>
                </c:pt>
                <c:pt idx="183">
                  <c:v>-49463.512443178799</c:v>
                </c:pt>
                <c:pt idx="184">
                  <c:v>-23398.695893001044</c:v>
                </c:pt>
                <c:pt idx="185">
                  <c:v>-9778.3689417359419</c:v>
                </c:pt>
                <c:pt idx="186">
                  <c:v>13292.527770992601</c:v>
                </c:pt>
                <c:pt idx="187">
                  <c:v>34901.137354562525</c:v>
                </c:pt>
                <c:pt idx="188">
                  <c:v>64448.285390105098</c:v>
                </c:pt>
                <c:pt idx="189">
                  <c:v>92593.446795532713</c:v>
                </c:pt>
                <c:pt idx="190">
                  <c:v>125622.93378472747</c:v>
                </c:pt>
                <c:pt idx="191">
                  <c:v>160452.38323877193</c:v>
                </c:pt>
                <c:pt idx="192">
                  <c:v>195565.24130887538</c:v>
                </c:pt>
                <c:pt idx="193">
                  <c:v>234133.30684256158</c:v>
                </c:pt>
                <c:pt idx="194">
                  <c:v>274644.54852736718</c:v>
                </c:pt>
                <c:pt idx="195">
                  <c:v>314029.67837092024</c:v>
                </c:pt>
                <c:pt idx="196">
                  <c:v>357031.3195152866</c:v>
                </c:pt>
                <c:pt idx="197">
                  <c:v>400583.19898864708</c:v>
                </c:pt>
                <c:pt idx="198">
                  <c:v>443185.34558482829</c:v>
                </c:pt>
                <c:pt idx="199">
                  <c:v>486462.85404976946</c:v>
                </c:pt>
                <c:pt idx="200">
                  <c:v>533602.59835308138</c:v>
                </c:pt>
                <c:pt idx="201">
                  <c:v>573736.94697664084</c:v>
                </c:pt>
                <c:pt idx="202">
                  <c:v>620991.25849654875</c:v>
                </c:pt>
                <c:pt idx="203">
                  <c:v>662934.6146598449</c:v>
                </c:pt>
                <c:pt idx="204">
                  <c:v>705884.98544318194</c:v>
                </c:pt>
                <c:pt idx="205">
                  <c:v>748346.9221746336</c:v>
                </c:pt>
                <c:pt idx="206">
                  <c:v>787264.7044722992</c:v>
                </c:pt>
                <c:pt idx="207">
                  <c:v>828953.28728871106</c:v>
                </c:pt>
                <c:pt idx="208">
                  <c:v>864106.81832644343</c:v>
                </c:pt>
                <c:pt idx="209">
                  <c:v>902163.81098373199</c:v>
                </c:pt>
                <c:pt idx="210">
                  <c:v>935377.17716091545</c:v>
                </c:pt>
                <c:pt idx="211">
                  <c:v>970058.856785218</c:v>
                </c:pt>
                <c:pt idx="212">
                  <c:v>996898.47502229037</c:v>
                </c:pt>
                <c:pt idx="213">
                  <c:v>1026890.2944419334</c:v>
                </c:pt>
                <c:pt idx="214">
                  <c:v>1053841.4686060713</c:v>
                </c:pt>
                <c:pt idx="215">
                  <c:v>1076247.5037641758</c:v>
                </c:pt>
                <c:pt idx="216">
                  <c:v>1097286.2288151323</c:v>
                </c:pt>
                <c:pt idx="217">
                  <c:v>1115445.6124470714</c:v>
                </c:pt>
                <c:pt idx="218">
                  <c:v>1130773.8950601798</c:v>
                </c:pt>
                <c:pt idx="219">
                  <c:v>1146439.8604747404</c:v>
                </c:pt>
                <c:pt idx="220">
                  <c:v>1156238.6021523345</c:v>
                </c:pt>
                <c:pt idx="221">
                  <c:v>1164897.6681087804</c:v>
                </c:pt>
                <c:pt idx="222">
                  <c:v>1169329.6802004478</c:v>
                </c:pt>
                <c:pt idx="223">
                  <c:v>1174254.6488811467</c:v>
                </c:pt>
                <c:pt idx="224">
                  <c:v>1173455.6075126347</c:v>
                </c:pt>
                <c:pt idx="225">
                  <c:v>1174771.6024561638</c:v>
                </c:pt>
                <c:pt idx="226">
                  <c:v>1167294.2993557313</c:v>
                </c:pt>
                <c:pt idx="227">
                  <c:v>1163543.5597020667</c:v>
                </c:pt>
                <c:pt idx="228">
                  <c:v>1154165.2907993402</c:v>
                </c:pt>
                <c:pt idx="229">
                  <c:v>1145426.2071992296</c:v>
                </c:pt>
                <c:pt idx="230">
                  <c:v>1129530.9804026312</c:v>
                </c:pt>
                <c:pt idx="231">
                  <c:v>1117425.6325783422</c:v>
                </c:pt>
                <c:pt idx="232">
                  <c:v>1101307.2976647289</c:v>
                </c:pt>
                <c:pt idx="233">
                  <c:v>1084308.5791815636</c:v>
                </c:pt>
                <c:pt idx="234">
                  <c:v>1061748.6619995928</c:v>
                </c:pt>
                <c:pt idx="235">
                  <c:v>1044563.0156994779</c:v>
                </c:pt>
                <c:pt idx="236">
                  <c:v>1020254.3914782633</c:v>
                </c:pt>
                <c:pt idx="237">
                  <c:v>998194.97218184802</c:v>
                </c:pt>
                <c:pt idx="238">
                  <c:v>973693.39009340073</c:v>
                </c:pt>
                <c:pt idx="239">
                  <c:v>948306.90189870098</c:v>
                </c:pt>
                <c:pt idx="240">
                  <c:v>922027.97003310197</c:v>
                </c:pt>
                <c:pt idx="241">
                  <c:v>894847.54942372418</c:v>
                </c:pt>
                <c:pt idx="242">
                  <c:v>868316.8667038714</c:v>
                </c:pt>
                <c:pt idx="243">
                  <c:v>840862.08255172335</c:v>
                </c:pt>
                <c:pt idx="244">
                  <c:v>812471.13686779083</c:v>
                </c:pt>
                <c:pt idx="245">
                  <c:v>783130.46203840664</c:v>
                </c:pt>
                <c:pt idx="246">
                  <c:v>756417.07515032054</c:v>
                </c:pt>
                <c:pt idx="247">
                  <c:v>727004.34421041375</c:v>
                </c:pt>
                <c:pt idx="248">
                  <c:v>698938.27232499537</c:v>
                </c:pt>
                <c:pt idx="249">
                  <c:v>670326.93577990308</c:v>
                </c:pt>
                <c:pt idx="250">
                  <c:v>642402.72306148231</c:v>
                </c:pt>
                <c:pt idx="251">
                  <c:v>614679.01025322359</c:v>
                </c:pt>
                <c:pt idx="252">
                  <c:v>587450.21380055114</c:v>
                </c:pt>
                <c:pt idx="253">
                  <c:v>560541.91488000436</c:v>
                </c:pt>
                <c:pt idx="254">
                  <c:v>533935.87259022554</c:v>
                </c:pt>
                <c:pt idx="255">
                  <c:v>508082.22904539888</c:v>
                </c:pt>
                <c:pt idx="256">
                  <c:v>482962.44184164703</c:v>
                </c:pt>
                <c:pt idx="257">
                  <c:v>458245.91423317394</c:v>
                </c:pt>
                <c:pt idx="258">
                  <c:v>434227.06266559905</c:v>
                </c:pt>
                <c:pt idx="259">
                  <c:v>411200.30358467117</c:v>
                </c:pt>
                <c:pt idx="260">
                  <c:v>388523.28740506555</c:v>
                </c:pt>
                <c:pt idx="261">
                  <c:v>366803.69092436187</c:v>
                </c:pt>
                <c:pt idx="262">
                  <c:v>345712.1234068895</c:v>
                </c:pt>
                <c:pt idx="263">
                  <c:v>325700.68673289497</c:v>
                </c:pt>
                <c:pt idx="264">
                  <c:v>306284.71675197815</c:v>
                </c:pt>
                <c:pt idx="265">
                  <c:v>287448.83683651942</c:v>
                </c:pt>
                <c:pt idx="266">
                  <c:v>309940.40956226276</c:v>
                </c:pt>
                <c:pt idx="267">
                  <c:v>100589.47533479656</c:v>
                </c:pt>
                <c:pt idx="268">
                  <c:v>344261.09706795914</c:v>
                </c:pt>
                <c:pt idx="269">
                  <c:v>341547.57455746533</c:v>
                </c:pt>
                <c:pt idx="270">
                  <c:v>26779.710097768268</c:v>
                </c:pt>
                <c:pt idx="271">
                  <c:v>337025.03704001138</c:v>
                </c:pt>
                <c:pt idx="272">
                  <c:v>22558.675081468911</c:v>
                </c:pt>
                <c:pt idx="273">
                  <c:v>333105.50452487357</c:v>
                </c:pt>
                <c:pt idx="274">
                  <c:v>-12294.939377530056</c:v>
                </c:pt>
                <c:pt idx="275">
                  <c:v>220464.43145444439</c:v>
                </c:pt>
                <c:pt idx="276">
                  <c:v>125220.01536338204</c:v>
                </c:pt>
                <c:pt idx="277">
                  <c:v>123878.32923320962</c:v>
                </c:pt>
                <c:pt idx="278">
                  <c:v>122642.16897843295</c:v>
                </c:pt>
                <c:pt idx="279">
                  <c:v>105893.74237655225</c:v>
                </c:pt>
                <c:pt idx="280">
                  <c:v>89250.841650076618</c:v>
                </c:pt>
                <c:pt idx="281">
                  <c:v>88316.183896466158</c:v>
                </c:pt>
                <c:pt idx="282">
                  <c:v>87456.901768149022</c:v>
                </c:pt>
                <c:pt idx="283">
                  <c:v>71055.203042603345</c:v>
                </c:pt>
                <c:pt idx="284">
                  <c:v>85964.46438739002</c:v>
                </c:pt>
                <c:pt idx="285">
                  <c:v>38462.857342326723</c:v>
                </c:pt>
                <c:pt idx="286">
                  <c:v>69125.587035155506</c:v>
                </c:pt>
                <c:pt idx="287">
                  <c:v>68582.882533058146</c:v>
                </c:pt>
                <c:pt idx="288">
                  <c:v>36864.894086160333</c:v>
                </c:pt>
                <c:pt idx="289">
                  <c:v>36442.790584529699</c:v>
                </c:pt>
                <c:pt idx="290">
                  <c:v>51668.629555534979</c:v>
                </c:pt>
                <c:pt idx="291">
                  <c:v>35689.034331621093</c:v>
                </c:pt>
                <c:pt idx="292">
                  <c:v>19754.664482875982</c:v>
                </c:pt>
                <c:pt idx="293">
                  <c:v>50703.821551813671</c:v>
                </c:pt>
                <c:pt idx="294">
                  <c:v>19196.884855724202</c:v>
                </c:pt>
                <c:pt idx="295">
                  <c:v>28341.433313363043</c:v>
                </c:pt>
                <c:pt idx="296">
                  <c:v>21883.264673541424</c:v>
                </c:pt>
                <c:pt idx="297">
                  <c:v>21696.333122819513</c:v>
                </c:pt>
                <c:pt idx="298">
                  <c:v>19965.712499915717</c:v>
                </c:pt>
                <c:pt idx="299">
                  <c:v>16691.402804830177</c:v>
                </c:pt>
                <c:pt idx="300">
                  <c:v>16557.2341918118</c:v>
                </c:pt>
                <c:pt idx="301">
                  <c:v>13313.074746842653</c:v>
                </c:pt>
                <c:pt idx="302">
                  <c:v>14767.820581181477</c:v>
                </c:pt>
                <c:pt idx="303">
                  <c:v>11547.781336304717</c:v>
                </c:pt>
                <c:pt idx="304">
                  <c:v>9901.5814137273919</c:v>
                </c:pt>
                <c:pt idx="305">
                  <c:v>-441527.98808206478</c:v>
                </c:pt>
                <c:pt idx="306">
                  <c:v>515774.83473264048</c:v>
                </c:pt>
                <c:pt idx="307">
                  <c:v>1453.5001121993682</c:v>
                </c:pt>
                <c:pt idx="308">
                  <c:v>1453.5001109828092</c:v>
                </c:pt>
                <c:pt idx="309">
                  <c:v>1453.5001426706474</c:v>
                </c:pt>
                <c:pt idx="310">
                  <c:v>1453.5002056995961</c:v>
                </c:pt>
                <c:pt idx="311">
                  <c:v>1453.5002220108438</c:v>
                </c:pt>
                <c:pt idx="312">
                  <c:v>1453.5003166070298</c:v>
                </c:pt>
                <c:pt idx="313">
                  <c:v>1453.5003489430983</c:v>
                </c:pt>
                <c:pt idx="314">
                  <c:v>1453.5004752874227</c:v>
                </c:pt>
                <c:pt idx="315">
                  <c:v>1453.5005707278153</c:v>
                </c:pt>
                <c:pt idx="316">
                  <c:v>1453.5006353848773</c:v>
                </c:pt>
                <c:pt idx="317">
                  <c:v>1453.5010910294495</c:v>
                </c:pt>
                <c:pt idx="318">
                  <c:v>1453.5009538009222</c:v>
                </c:pt>
                <c:pt idx="319">
                  <c:v>1453.5014267064753</c:v>
                </c:pt>
                <c:pt idx="320">
                  <c:v>1453.501588160691</c:v>
                </c:pt>
                <c:pt idx="321">
                  <c:v>1453.5022195054348</c:v>
                </c:pt>
                <c:pt idx="322">
                  <c:v>1453.5025400018469</c:v>
                </c:pt>
                <c:pt idx="323">
                  <c:v>1453.5033311425429</c:v>
                </c:pt>
                <c:pt idx="324">
                  <c:v>1453.5038123394149</c:v>
                </c:pt>
                <c:pt idx="325">
                  <c:v>1453.5049214137516</c:v>
                </c:pt>
                <c:pt idx="326">
                  <c:v>1453.5065026398852</c:v>
                </c:pt>
                <c:pt idx="327">
                  <c:v>1453.5062144042406</c:v>
                </c:pt>
                <c:pt idx="328">
                  <c:v>1453.5095244416088</c:v>
                </c:pt>
                <c:pt idx="329">
                  <c:v>1453.5126841803535</c:v>
                </c:pt>
                <c:pt idx="330">
                  <c:v>1453.5111676265067</c:v>
                </c:pt>
                <c:pt idx="331">
                  <c:v>1453.5190338080929</c:v>
                </c:pt>
                <c:pt idx="332">
                  <c:v>1453.5191016461556</c:v>
                </c:pt>
                <c:pt idx="333">
                  <c:v>1453.5254346912577</c:v>
                </c:pt>
                <c:pt idx="334">
                  <c:v>1453.5302240472872</c:v>
                </c:pt>
                <c:pt idx="335">
                  <c:v>1453.5381610819616</c:v>
                </c:pt>
                <c:pt idx="336">
                  <c:v>1453.5445649801511</c:v>
                </c:pt>
                <c:pt idx="337">
                  <c:v>1453.5572521755298</c:v>
                </c:pt>
                <c:pt idx="338">
                  <c:v>1453.5606109059254</c:v>
                </c:pt>
                <c:pt idx="339">
                  <c:v>1453.595259491216</c:v>
                </c:pt>
                <c:pt idx="340">
                  <c:v>1453.5799884268697</c:v>
                </c:pt>
                <c:pt idx="341">
                  <c:v>1453.6428967743868</c:v>
                </c:pt>
                <c:pt idx="342">
                  <c:v>1453.6277915364162</c:v>
                </c:pt>
                <c:pt idx="343">
                  <c:v>1453.6909109356836</c:v>
                </c:pt>
                <c:pt idx="344">
                  <c:v>1453.6916797670617</c:v>
                </c:pt>
                <c:pt idx="345">
                  <c:v>1453.7707184610529</c:v>
                </c:pt>
                <c:pt idx="346">
                  <c:v>1453.8030846798772</c:v>
                </c:pt>
                <c:pt idx="347">
                  <c:v>1453.8825605524953</c:v>
                </c:pt>
                <c:pt idx="348">
                  <c:v>1453.9467050602666</c:v>
                </c:pt>
                <c:pt idx="349">
                  <c:v>1454.0580647477072</c:v>
                </c:pt>
                <c:pt idx="350">
                  <c:v>1454.1698465386496</c:v>
                </c:pt>
                <c:pt idx="351">
                  <c:v>1454.141595828966</c:v>
                </c:pt>
                <c:pt idx="352">
                  <c:v>1454.4575697034302</c:v>
                </c:pt>
                <c:pt idx="353">
                  <c:v>1454.7741465828969</c:v>
                </c:pt>
                <c:pt idx="354">
                  <c:v>1454.6230942031916</c:v>
                </c:pt>
                <c:pt idx="355">
                  <c:v>1455.2541374446166</c:v>
                </c:pt>
                <c:pt idx="356">
                  <c:v>1455.2615242558952</c:v>
                </c:pt>
                <c:pt idx="357">
                  <c:v>1455.8952810198309</c:v>
                </c:pt>
                <c:pt idx="358">
                  <c:v>1456.0621622808476</c:v>
                </c:pt>
                <c:pt idx="359">
                  <c:v>1342.6899553529067</c:v>
                </c:pt>
                <c:pt idx="360">
                  <c:v>1453.5923894469024</c:v>
                </c:pt>
              </c:numCache>
            </c:numRef>
          </c:yVal>
          <c:smooth val="1"/>
          <c:extLst>
            <c:ext xmlns:c16="http://schemas.microsoft.com/office/drawing/2014/chart" uri="{C3380CC4-5D6E-409C-BE32-E72D297353CC}">
              <c16:uniqueId val="{00000002-626A-4F76-8297-AEC96D8E02C0}"/>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Light)'!$AC$3:$AC$363</c:f>
              <c:numCache>
                <c:formatCode>0.00E+00</c:formatCode>
                <c:ptCount val="361"/>
                <c:pt idx="0">
                  <c:v>1461.3842383192455</c:v>
                </c:pt>
                <c:pt idx="1">
                  <c:v>1463.6274451179222</c:v>
                </c:pt>
                <c:pt idx="2">
                  <c:v>1461.9877779984545</c:v>
                </c:pt>
                <c:pt idx="3">
                  <c:v>1470.3489249464203</c:v>
                </c:pt>
                <c:pt idx="4">
                  <c:v>1464.8321124563308</c:v>
                </c:pt>
                <c:pt idx="5">
                  <c:v>1475.9833234119642</c:v>
                </c:pt>
                <c:pt idx="6">
                  <c:v>1473.2580824420472</c:v>
                </c:pt>
                <c:pt idx="7">
                  <c:v>1476.0978943624061</c:v>
                </c:pt>
                <c:pt idx="8">
                  <c:v>1487.2777480556495</c:v>
                </c:pt>
                <c:pt idx="9">
                  <c:v>1487.3636762684812</c:v>
                </c:pt>
                <c:pt idx="10">
                  <c:v>1493.0206874216119</c:v>
                </c:pt>
                <c:pt idx="11">
                  <c:v>1501.4722851199269</c:v>
                </c:pt>
                <c:pt idx="12">
                  <c:v>1512.7214843884378</c:v>
                </c:pt>
                <c:pt idx="13">
                  <c:v>1523.9963113695485</c:v>
                </c:pt>
                <c:pt idx="14">
                  <c:v>1515.8673213474774</c:v>
                </c:pt>
                <c:pt idx="15">
                  <c:v>1538.3174794843162</c:v>
                </c:pt>
                <c:pt idx="16">
                  <c:v>1594.1187596376517</c:v>
                </c:pt>
                <c:pt idx="17">
                  <c:v>1538.905409361585</c:v>
                </c:pt>
                <c:pt idx="18">
                  <c:v>1622.5922544665345</c:v>
                </c:pt>
                <c:pt idx="19">
                  <c:v>1595.264469142073</c:v>
                </c:pt>
                <c:pt idx="20">
                  <c:v>1651.3220264214065</c:v>
                </c:pt>
                <c:pt idx="21">
                  <c:v>1679.6899953748771</c:v>
                </c:pt>
                <c:pt idx="22">
                  <c:v>1708.1634902037565</c:v>
                </c:pt>
                <c:pt idx="23">
                  <c:v>1736.7575860331065</c:v>
                </c:pt>
                <c:pt idx="24">
                  <c:v>1821.0172858902638</c:v>
                </c:pt>
                <c:pt idx="25">
                  <c:v>1849.8978090957203</c:v>
                </c:pt>
                <c:pt idx="26">
                  <c:v>1878.9743089269234</c:v>
                </c:pt>
                <c:pt idx="27">
                  <c:v>2019.3217163135364</c:v>
                </c:pt>
                <c:pt idx="28">
                  <c:v>2132.1302866248479</c:v>
                </c:pt>
                <c:pt idx="29">
                  <c:v>2023.1206478282095</c:v>
                </c:pt>
                <c:pt idx="30">
                  <c:v>2303.182307348975</c:v>
                </c:pt>
                <c:pt idx="31">
                  <c:v>2305.8958298594257</c:v>
                </c:pt>
                <c:pt idx="32">
                  <c:v>2586.711245633117</c:v>
                </c:pt>
                <c:pt idx="33">
                  <c:v>2590.3292756471164</c:v>
                </c:pt>
                <c:pt idx="34">
                  <c:v>2872.1999501747841</c:v>
                </c:pt>
                <c:pt idx="35">
                  <c:v>2877.0239901934956</c:v>
                </c:pt>
                <c:pt idx="36">
                  <c:v>3437.9010654878953</c:v>
                </c:pt>
                <c:pt idx="37">
                  <c:v>3444.2326180123373</c:v>
                </c:pt>
                <c:pt idx="38">
                  <c:v>3729.2690688022994</c:v>
                </c:pt>
                <c:pt idx="39">
                  <c:v>4015.3607783463503</c:v>
                </c:pt>
                <c:pt idx="40">
                  <c:v>4302.6584978950741</c:v>
                </c:pt>
                <c:pt idx="41">
                  <c:v>5146.6122577218939</c:v>
                </c:pt>
                <c:pt idx="42">
                  <c:v>5159.1246115202612</c:v>
                </c:pt>
                <c:pt idx="43">
                  <c:v>5728.8960105989881</c:v>
                </c:pt>
                <c:pt idx="44">
                  <c:v>6855.9264549581403</c:v>
                </c:pt>
                <c:pt idx="45">
                  <c:v>6319.3203310078625</c:v>
                </c:pt>
                <c:pt idx="46">
                  <c:v>7173.8266783747576</c:v>
                </c:pt>
                <c:pt idx="47">
                  <c:v>9974.4432735826213</c:v>
                </c:pt>
                <c:pt idx="48">
                  <c:v>7225.0821035732024</c:v>
                </c:pt>
                <c:pt idx="49">
                  <c:v>12809.73265642433</c:v>
                </c:pt>
                <c:pt idx="50">
                  <c:v>10067.909048943367</c:v>
                </c:pt>
                <c:pt idx="51">
                  <c:v>12885.108281715244</c:v>
                </c:pt>
                <c:pt idx="52">
                  <c:v>12930.333656889959</c:v>
                </c:pt>
                <c:pt idx="53">
                  <c:v>18534.581872316936</c:v>
                </c:pt>
                <c:pt idx="54">
                  <c:v>13038.874557308709</c:v>
                </c:pt>
                <c:pt idx="55">
                  <c:v>21434.694292908309</c:v>
                </c:pt>
                <c:pt idx="56">
                  <c:v>21507.05489318855</c:v>
                </c:pt>
                <c:pt idx="57">
                  <c:v>21589.968081007588</c:v>
                </c:pt>
                <c:pt idx="58">
                  <c:v>24459.930251483347</c:v>
                </c:pt>
                <c:pt idx="59">
                  <c:v>30116.941404614263</c:v>
                </c:pt>
                <c:pt idx="60">
                  <c:v>30233.019867562107</c:v>
                </c:pt>
                <c:pt idx="61">
                  <c:v>35917.166245797263</c:v>
                </c:pt>
                <c:pt idx="62">
                  <c:v>44392.884144205047</c:v>
                </c:pt>
                <c:pt idx="63">
                  <c:v>19568.735451311335</c:v>
                </c:pt>
                <c:pt idx="64">
                  <c:v>58626.616533633904</c:v>
                </c:pt>
                <c:pt idx="65">
                  <c:v>58822.59315938838</c:v>
                </c:pt>
                <c:pt idx="66">
                  <c:v>59048.720035266473</c:v>
                </c:pt>
                <c:pt idx="67">
                  <c:v>31540.033210107395</c:v>
                </c:pt>
                <c:pt idx="68">
                  <c:v>87356.388488505254</c:v>
                </c:pt>
                <c:pt idx="69">
                  <c:v>87657.890989666063</c:v>
                </c:pt>
                <c:pt idx="70">
                  <c:v>60239.654914861843</c:v>
                </c:pt>
                <c:pt idx="71">
                  <c:v>88396.572117521777</c:v>
                </c:pt>
                <c:pt idx="72">
                  <c:v>88818.675619148155</c:v>
                </c:pt>
                <c:pt idx="73">
                  <c:v>117050.96844709803</c:v>
                </c:pt>
                <c:pt idx="74">
                  <c:v>117563.52269908287</c:v>
                </c:pt>
                <c:pt idx="75">
                  <c:v>118136.37745128396</c:v>
                </c:pt>
                <c:pt idx="76">
                  <c:v>126460.42771820298</c:v>
                </c:pt>
                <c:pt idx="77">
                  <c:v>152558.82548617414</c:v>
                </c:pt>
                <c:pt idx="78">
                  <c:v>158592.10069944637</c:v>
                </c:pt>
                <c:pt idx="79">
                  <c:v>171867.00666141193</c:v>
                </c:pt>
                <c:pt idx="80">
                  <c:v>186000.46593707215</c:v>
                </c:pt>
                <c:pt idx="81">
                  <c:v>201110.29203825883</c:v>
                </c:pt>
                <c:pt idx="82">
                  <c:v>217148.13079659583</c:v>
                </c:pt>
                <c:pt idx="83">
                  <c:v>234343.76008723024</c:v>
                </c:pt>
                <c:pt idx="84">
                  <c:v>252066.69615654787</c:v>
                </c:pt>
                <c:pt idx="85">
                  <c:v>271575.04565440997</c:v>
                </c:pt>
                <c:pt idx="86">
                  <c:v>291739.35445771</c:v>
                </c:pt>
                <c:pt idx="87">
                  <c:v>312874.85107631673</c:v>
                </c:pt>
                <c:pt idx="88">
                  <c:v>335546.93512306194</c:v>
                </c:pt>
                <c:pt idx="89">
                  <c:v>359210.85990643944</c:v>
                </c:pt>
                <c:pt idx="90">
                  <c:v>383877.93177026761</c:v>
                </c:pt>
                <c:pt idx="91">
                  <c:v>410115.20859115111</c:v>
                </c:pt>
                <c:pt idx="92">
                  <c:v>437101.95230176934</c:v>
                </c:pt>
                <c:pt idx="93">
                  <c:v>465406.42678866547</c:v>
                </c:pt>
                <c:pt idx="94">
                  <c:v>495319.54780161451</c:v>
                </c:pt>
                <c:pt idx="95">
                  <c:v>525744.58589734486</c:v>
                </c:pt>
                <c:pt idx="96">
                  <c:v>557806.76250542211</c:v>
                </c:pt>
                <c:pt idx="97">
                  <c:v>590965.55196925311</c:v>
                </c:pt>
                <c:pt idx="98">
                  <c:v>624681.18238873687</c:v>
                </c:pt>
                <c:pt idx="99">
                  <c:v>660357.88159386464</c:v>
                </c:pt>
                <c:pt idx="100">
                  <c:v>696068.2324919519</c:v>
                </c:pt>
                <c:pt idx="101">
                  <c:v>733495.16781141784</c:v>
                </c:pt>
                <c:pt idx="102">
                  <c:v>771822.62277360237</c:v>
                </c:pt>
                <c:pt idx="103">
                  <c:v>810235.28635661025</c:v>
                </c:pt>
                <c:pt idx="104">
                  <c:v>849861.69651693385</c:v>
                </c:pt>
                <c:pt idx="105">
                  <c:v>890441.99226299569</c:v>
                </c:pt>
                <c:pt idx="106">
                  <c:v>930606.16629824089</c:v>
                </c:pt>
                <c:pt idx="107">
                  <c:v>972316.30850333511</c:v>
                </c:pt>
                <c:pt idx="108">
                  <c:v>1013369.3119120114</c:v>
                </c:pt>
                <c:pt idx="109">
                  <c:v>1054894.4682375765</c:v>
                </c:pt>
                <c:pt idx="110">
                  <c:v>1096632.2179905418</c:v>
                </c:pt>
                <c:pt idx="111">
                  <c:v>1137212.403123349</c:v>
                </c:pt>
                <c:pt idx="112">
                  <c:v>1181650.6565462113</c:v>
                </c:pt>
                <c:pt idx="113">
                  <c:v>1217192.1297325334</c:v>
                </c:pt>
                <c:pt idx="114">
                  <c:v>1258571.0974830301</c:v>
                </c:pt>
                <c:pt idx="115">
                  <c:v>1300525.9350109478</c:v>
                </c:pt>
                <c:pt idx="116">
                  <c:v>1337520.2321635378</c:v>
                </c:pt>
                <c:pt idx="117">
                  <c:v>1369570.5715776375</c:v>
                </c:pt>
                <c:pt idx="118">
                  <c:v>1410573.0028430016</c:v>
                </c:pt>
                <c:pt idx="119">
                  <c:v>1443879.1001740529</c:v>
                </c:pt>
                <c:pt idx="120">
                  <c:v>1469503.9386986892</c:v>
                </c:pt>
                <c:pt idx="121">
                  <c:v>1506893.5457679378</c:v>
                </c:pt>
                <c:pt idx="122">
                  <c:v>1525512.4910868509</c:v>
                </c:pt>
                <c:pt idx="123">
                  <c:v>1558690.791495834</c:v>
                </c:pt>
                <c:pt idx="124">
                  <c:v>1573111.9977679583</c:v>
                </c:pt>
                <c:pt idx="125">
                  <c:v>1596550.1189263235</c:v>
                </c:pt>
                <c:pt idx="126">
                  <c:v>1609568.172695796</c:v>
                </c:pt>
                <c:pt idx="127">
                  <c:v>1623275.1596801635</c:v>
                </c:pt>
                <c:pt idx="128">
                  <c:v>1632115.0720633753</c:v>
                </c:pt>
                <c:pt idx="129">
                  <c:v>1633308.3984279386</c:v>
                </c:pt>
                <c:pt idx="130">
                  <c:v>1637955.0943020773</c:v>
                </c:pt>
                <c:pt idx="131">
                  <c:v>1632162.12512237</c:v>
                </c:pt>
                <c:pt idx="132">
                  <c:v>1624249.935002058</c:v>
                </c:pt>
                <c:pt idx="133">
                  <c:v>1611426.9524171285</c:v>
                </c:pt>
                <c:pt idx="134">
                  <c:v>1599229.5875231717</c:v>
                </c:pt>
                <c:pt idx="135">
                  <c:v>1570979.2642852846</c:v>
                </c:pt>
                <c:pt idx="136">
                  <c:v>1548868.3562035973</c:v>
                </c:pt>
                <c:pt idx="137">
                  <c:v>1516209.2421665876</c:v>
                </c:pt>
                <c:pt idx="138">
                  <c:v>1484082.280045718</c:v>
                </c:pt>
                <c:pt idx="139">
                  <c:v>1438573.3301008984</c:v>
                </c:pt>
                <c:pt idx="140">
                  <c:v>1396309.7129401159</c:v>
                </c:pt>
                <c:pt idx="141">
                  <c:v>1343369.751263395</c:v>
                </c:pt>
                <c:pt idx="142">
                  <c:v>1293598.2392326496</c:v>
                </c:pt>
                <c:pt idx="143">
                  <c:v>1230292.4806171127</c:v>
                </c:pt>
                <c:pt idx="144">
                  <c:v>1167292.7470370869</c:v>
                </c:pt>
                <c:pt idx="145">
                  <c:v>1098996.2977954459</c:v>
                </c:pt>
                <c:pt idx="146">
                  <c:v>1028129.8813713177</c:v>
                </c:pt>
                <c:pt idx="147">
                  <c:v>949087.74203648814</c:v>
                </c:pt>
                <c:pt idx="148">
                  <c:v>875698.09131834656</c:v>
                </c:pt>
                <c:pt idx="149">
                  <c:v>785690.16506764945</c:v>
                </c:pt>
                <c:pt idx="150">
                  <c:v>706773.14927001041</c:v>
                </c:pt>
                <c:pt idx="151">
                  <c:v>611117.25694146426</c:v>
                </c:pt>
                <c:pt idx="152">
                  <c:v>526428.6590418194</c:v>
                </c:pt>
                <c:pt idx="153">
                  <c:v>427651.04995339236</c:v>
                </c:pt>
                <c:pt idx="154">
                  <c:v>336934.59282284672</c:v>
                </c:pt>
                <c:pt idx="155">
                  <c:v>237550.96370813739</c:v>
                </c:pt>
                <c:pt idx="156">
                  <c:v>146094.31793881918</c:v>
                </c:pt>
                <c:pt idx="157">
                  <c:v>43059.835173100699</c:v>
                </c:pt>
                <c:pt idx="158">
                  <c:v>-52181.832856809255</c:v>
                </c:pt>
                <c:pt idx="159">
                  <c:v>-148031.02842841391</c:v>
                </c:pt>
                <c:pt idx="160">
                  <c:v>-241777.58569354354</c:v>
                </c:pt>
                <c:pt idx="161">
                  <c:v>-339040.82799560693</c:v>
                </c:pt>
                <c:pt idx="162">
                  <c:v>-431556.08918526676</c:v>
                </c:pt>
                <c:pt idx="163">
                  <c:v>-519389.69981119363</c:v>
                </c:pt>
                <c:pt idx="164">
                  <c:v>-605381.47179864417</c:v>
                </c:pt>
                <c:pt idx="165">
                  <c:v>-692368.20203834982</c:v>
                </c:pt>
                <c:pt idx="166">
                  <c:v>-772079.19433306437</c:v>
                </c:pt>
                <c:pt idx="167">
                  <c:v>-847349.73806920461</c:v>
                </c:pt>
                <c:pt idx="168">
                  <c:v>-915457.60729776113</c:v>
                </c:pt>
                <c:pt idx="169">
                  <c:v>-987560.04302865337</c:v>
                </c:pt>
                <c:pt idx="170">
                  <c:v>-1047044.799771159</c:v>
                </c:pt>
                <c:pt idx="171">
                  <c:v>-1102289.6071215358</c:v>
                </c:pt>
                <c:pt idx="172">
                  <c:v>-1150558.6715145211</c:v>
                </c:pt>
                <c:pt idx="173">
                  <c:v>-1197442.6735548587</c:v>
                </c:pt>
                <c:pt idx="174">
                  <c:v>-1242974.7785187324</c:v>
                </c:pt>
                <c:pt idx="175">
                  <c:v>-1245539.1982407246</c:v>
                </c:pt>
                <c:pt idx="176">
                  <c:v>-1294013.9676164866</c:v>
                </c:pt>
                <c:pt idx="177">
                  <c:v>-1316216.2104209827</c:v>
                </c:pt>
                <c:pt idx="178">
                  <c:v>-1284411.1129544161</c:v>
                </c:pt>
                <c:pt idx="179">
                  <c:v>-1337438.570096168</c:v>
                </c:pt>
                <c:pt idx="180">
                  <c:v>-1336458.6869684425</c:v>
                </c:pt>
                <c:pt idx="181">
                  <c:v>-1253736.6498666855</c:v>
                </c:pt>
                <c:pt idx="182">
                  <c:v>-1311392.1704023601</c:v>
                </c:pt>
                <c:pt idx="183">
                  <c:v>-1267824.836824419</c:v>
                </c:pt>
                <c:pt idx="184">
                  <c:v>-1217465.6768169107</c:v>
                </c:pt>
                <c:pt idx="185">
                  <c:v>-1188054.0266182073</c:v>
                </c:pt>
                <c:pt idx="186">
                  <c:v>-1140688.7864488421</c:v>
                </c:pt>
                <c:pt idx="187">
                  <c:v>-1094785.8334074796</c:v>
                </c:pt>
                <c:pt idx="188">
                  <c:v>-1033656.0388777549</c:v>
                </c:pt>
                <c:pt idx="189">
                  <c:v>-973928.23097791313</c:v>
                </c:pt>
                <c:pt idx="190">
                  <c:v>-904457.2288028386</c:v>
                </c:pt>
                <c:pt idx="191">
                  <c:v>-830756.82981683454</c:v>
                </c:pt>
                <c:pt idx="192">
                  <c:v>-755558.30504288804</c:v>
                </c:pt>
                <c:pt idx="193">
                  <c:v>-673260.42128554452</c:v>
                </c:pt>
                <c:pt idx="194">
                  <c:v>-586589.92703238945</c:v>
                </c:pt>
                <c:pt idx="195">
                  <c:v>-501045.54462002451</c:v>
                </c:pt>
                <c:pt idx="196">
                  <c:v>-408240.49938772665</c:v>
                </c:pt>
                <c:pt idx="197">
                  <c:v>-313670.49865501281</c:v>
                </c:pt>
                <c:pt idx="198">
                  <c:v>-220050.23079832271</c:v>
                </c:pt>
                <c:pt idx="199">
                  <c:v>-124539.88390006358</c:v>
                </c:pt>
                <c:pt idx="200">
                  <c:v>-21523.149645007681</c:v>
                </c:pt>
                <c:pt idx="201">
                  <c:v>69629.320238598622</c:v>
                </c:pt>
                <c:pt idx="202">
                  <c:v>173975.33888305922</c:v>
                </c:pt>
                <c:pt idx="203">
                  <c:v>269366.2506523662</c:v>
                </c:pt>
                <c:pt idx="204">
                  <c:v>366978.89421452302</c:v>
                </c:pt>
                <c:pt idx="205">
                  <c:v>464103.10372479423</c:v>
                </c:pt>
                <c:pt idx="206">
                  <c:v>555253.72445543099</c:v>
                </c:pt>
                <c:pt idx="207">
                  <c:v>651604.58005100931</c:v>
                </c:pt>
                <c:pt idx="208">
                  <c:v>736561.51517563313</c:v>
                </c:pt>
                <c:pt idx="209">
                  <c:v>826851.34626623942</c:v>
                </c:pt>
                <c:pt idx="210">
                  <c:v>908653.39935796778</c:v>
                </c:pt>
                <c:pt idx="211">
                  <c:v>993138.48306985502</c:v>
                </c:pt>
                <c:pt idx="212">
                  <c:v>1063707.919529544</c:v>
                </c:pt>
                <c:pt idx="213">
                  <c:v>1139858.9915178833</c:v>
                </c:pt>
                <c:pt idx="214">
                  <c:v>1210539.9839059091</c:v>
                </c:pt>
                <c:pt idx="215">
                  <c:v>1273031.6857675104</c:v>
                </c:pt>
                <c:pt idx="216">
                  <c:v>1332941.3603505422</c:v>
                </c:pt>
                <c:pt idx="217">
                  <c:v>1387542.2591684766</c:v>
                </c:pt>
                <c:pt idx="218">
                  <c:v>1436882.6226215004</c:v>
                </c:pt>
                <c:pt idx="219">
                  <c:v>1486560.6688760924</c:v>
                </c:pt>
                <c:pt idx="220">
                  <c:v>1525512.6227027141</c:v>
                </c:pt>
                <c:pt idx="221">
                  <c:v>1562110.1836349163</c:v>
                </c:pt>
                <c:pt idx="222">
                  <c:v>1590836.5391839142</c:v>
                </c:pt>
                <c:pt idx="223">
                  <c:v>1620055.8513216544</c:v>
                </c:pt>
                <c:pt idx="224">
                  <c:v>1638692.2847189486</c:v>
                </c:pt>
                <c:pt idx="225">
                  <c:v>1660658.4716012664</c:v>
                </c:pt>
                <c:pt idx="226">
                  <c:v>1666543.0574023076</c:v>
                </c:pt>
                <c:pt idx="227">
                  <c:v>1678583.6409957919</c:v>
                </c:pt>
                <c:pt idx="228">
                  <c:v>1680137.826648806</c:v>
                </c:pt>
                <c:pt idx="229">
                  <c:v>1682331.1976045519</c:v>
                </c:pt>
                <c:pt idx="230">
                  <c:v>1671294.8394993043</c:v>
                </c:pt>
                <c:pt idx="231">
                  <c:v>1666477.7947122722</c:v>
                </c:pt>
                <c:pt idx="232">
                  <c:v>1654003.6113172006</c:v>
                </c:pt>
                <c:pt idx="233">
                  <c:v>1639434.3271797681</c:v>
                </c:pt>
                <c:pt idx="234">
                  <c:v>1614444.9756521222</c:v>
                </c:pt>
                <c:pt idx="235">
                  <c:v>1598474.0465248737</c:v>
                </c:pt>
                <c:pt idx="236">
                  <c:v>1569306.553612222</c:v>
                </c:pt>
                <c:pt idx="237">
                  <c:v>1543602.9827971493</c:v>
                </c:pt>
                <c:pt idx="238">
                  <c:v>1513027.8148441962</c:v>
                </c:pt>
                <c:pt idx="239">
                  <c:v>1480353.0236128175</c:v>
                </c:pt>
                <c:pt idx="240">
                  <c:v>1445571.0715367196</c:v>
                </c:pt>
                <c:pt idx="241">
                  <c:v>1408672.9135446984</c:v>
                </c:pt>
                <c:pt idx="242">
                  <c:v>1372424.4934418269</c:v>
                </c:pt>
                <c:pt idx="243">
                  <c:v>1334037.2547337937</c:v>
                </c:pt>
                <c:pt idx="244">
                  <c:v>1293499.1373215429</c:v>
                </c:pt>
                <c:pt idx="245">
                  <c:v>1250796.5735905401</c:v>
                </c:pt>
                <c:pt idx="246">
                  <c:v>1212300.4301256086</c:v>
                </c:pt>
                <c:pt idx="247">
                  <c:v>1168554.0365459751</c:v>
                </c:pt>
                <c:pt idx="248">
                  <c:v>1126761.6606072055</c:v>
                </c:pt>
                <c:pt idx="249">
                  <c:v>1083573.7179877874</c:v>
                </c:pt>
                <c:pt idx="250">
                  <c:v>1041194.3709122464</c:v>
                </c:pt>
                <c:pt idx="251">
                  <c:v>998772.58031239838</c:v>
                </c:pt>
                <c:pt idx="252">
                  <c:v>956845.70606807875</c:v>
                </c:pt>
                <c:pt idx="253">
                  <c:v>915117.85763860657</c:v>
                </c:pt>
                <c:pt idx="254">
                  <c:v>873570.79412259581</c:v>
                </c:pt>
                <c:pt idx="255">
                  <c:v>833019.07278615073</c:v>
                </c:pt>
                <c:pt idx="256">
                  <c:v>793444.15122535103</c:v>
                </c:pt>
                <c:pt idx="257">
                  <c:v>754272.48925980844</c:v>
                </c:pt>
                <c:pt idx="258">
                  <c:v>716041.44676970528</c:v>
                </c:pt>
                <c:pt idx="259">
                  <c:v>679288.38363545516</c:v>
                </c:pt>
                <c:pt idx="260">
                  <c:v>642885.06340250559</c:v>
                </c:pt>
                <c:pt idx="261">
                  <c:v>607925.04973757721</c:v>
                </c:pt>
                <c:pt idx="262">
                  <c:v>573836.00847050094</c:v>
                </c:pt>
                <c:pt idx="263">
                  <c:v>541434.4566332926</c:v>
                </c:pt>
                <c:pt idx="264">
                  <c:v>509871.3149237613</c:v>
                </c:pt>
                <c:pt idx="265">
                  <c:v>479131.20671424031</c:v>
                </c:pt>
                <c:pt idx="266">
                  <c:v>521665.61279220885</c:v>
                </c:pt>
                <c:pt idx="267">
                  <c:v>151850.54002959072</c:v>
                </c:pt>
                <c:pt idx="268">
                  <c:v>587204.53164049587</c:v>
                </c:pt>
                <c:pt idx="269">
                  <c:v>584491.00912998756</c:v>
                </c:pt>
                <c:pt idx="270">
                  <c:v>26779.710097768268</c:v>
                </c:pt>
                <c:pt idx="271">
                  <c:v>579968.47161253728</c:v>
                </c:pt>
                <c:pt idx="272">
                  <c:v>22558.675081465302</c:v>
                </c:pt>
                <c:pt idx="273">
                  <c:v>576048.93909739412</c:v>
                </c:pt>
                <c:pt idx="274">
                  <c:v>-36589.282834780846</c:v>
                </c:pt>
                <c:pt idx="275">
                  <c:v>378377.66392658895</c:v>
                </c:pt>
                <c:pt idx="276">
                  <c:v>210250.21746376163</c:v>
                </c:pt>
                <c:pt idx="277">
                  <c:v>208908.53133359458</c:v>
                </c:pt>
                <c:pt idx="278">
                  <c:v>207672.37107881432</c:v>
                </c:pt>
                <c:pt idx="279">
                  <c:v>178776.77274831003</c:v>
                </c:pt>
                <c:pt idx="280">
                  <c:v>149986.700293209</c:v>
                </c:pt>
                <c:pt idx="281">
                  <c:v>149052.04253959673</c:v>
                </c:pt>
                <c:pt idx="282">
                  <c:v>148192.7604112796</c:v>
                </c:pt>
                <c:pt idx="283">
                  <c:v>119643.88995710763</c:v>
                </c:pt>
                <c:pt idx="284">
                  <c:v>146700.32303052238</c:v>
                </c:pt>
                <c:pt idx="285">
                  <c:v>62757.200799578408</c:v>
                </c:pt>
                <c:pt idx="286">
                  <c:v>117714.2739496607</c:v>
                </c:pt>
                <c:pt idx="287">
                  <c:v>117171.56944756152</c:v>
                </c:pt>
                <c:pt idx="288">
                  <c:v>61159.23754341383</c:v>
                </c:pt>
                <c:pt idx="289">
                  <c:v>60737.134041782294</c:v>
                </c:pt>
                <c:pt idx="290">
                  <c:v>88110.14474141298</c:v>
                </c:pt>
                <c:pt idx="291">
                  <c:v>59983.37778887459</c:v>
                </c:pt>
                <c:pt idx="292">
                  <c:v>31901.836211500471</c:v>
                </c:pt>
                <c:pt idx="293">
                  <c:v>87145.336737694131</c:v>
                </c:pt>
                <c:pt idx="294">
                  <c:v>31344.056584349819</c:v>
                </c:pt>
                <c:pt idx="295">
                  <c:v>47776.908079164481</c:v>
                </c:pt>
                <c:pt idx="296">
                  <c:v>36459.870747893074</c:v>
                </c:pt>
                <c:pt idx="297">
                  <c:v>36272.939197170934</c:v>
                </c:pt>
                <c:pt idx="298">
                  <c:v>33327.601401404456</c:v>
                </c:pt>
                <c:pt idx="299">
                  <c:v>27623.857360593909</c:v>
                </c:pt>
                <c:pt idx="300">
                  <c:v>27489.688747575197</c:v>
                </c:pt>
                <c:pt idx="301">
                  <c:v>21816.094956881039</c:v>
                </c:pt>
                <c:pt idx="302">
                  <c:v>24485.557964082534</c:v>
                </c:pt>
                <c:pt idx="303">
                  <c:v>18836.084373480197</c:v>
                </c:pt>
                <c:pt idx="304">
                  <c:v>15975.167278040652</c:v>
                </c:pt>
                <c:pt idx="305">
                  <c:v>-786507.66411703022</c:v>
                </c:pt>
                <c:pt idx="306">
                  <c:v>915416.78382459376</c:v>
                </c:pt>
                <c:pt idx="307">
                  <c:v>1453.5001984442874</c:v>
                </c:pt>
                <c:pt idx="308">
                  <c:v>1453.5001960130114</c:v>
                </c:pt>
                <c:pt idx="309">
                  <c:v>1453.5002519951931</c:v>
                </c:pt>
                <c:pt idx="310">
                  <c:v>1453.5003636128286</c:v>
                </c:pt>
                <c:pt idx="311">
                  <c:v>1453.5003920712481</c:v>
                </c:pt>
                <c:pt idx="312">
                  <c:v>1453.5005595504645</c:v>
                </c:pt>
                <c:pt idx="313">
                  <c:v>1453.5006161808762</c:v>
                </c:pt>
                <c:pt idx="314">
                  <c:v>1453.5008397025745</c:v>
                </c:pt>
                <c:pt idx="315">
                  <c:v>1453.5010080259976</c:v>
                </c:pt>
                <c:pt idx="316">
                  <c:v>1453.5011212717463</c:v>
                </c:pt>
                <c:pt idx="317">
                  <c:v>1453.5019291842989</c:v>
                </c:pt>
                <c:pt idx="318">
                  <c:v>1453.5016826312258</c:v>
                </c:pt>
                <c:pt idx="319">
                  <c:v>1453.5025199519307</c:v>
                </c:pt>
                <c:pt idx="320">
                  <c:v>1453.5028028778638</c:v>
                </c:pt>
                <c:pt idx="321">
                  <c:v>1453.5039201094769</c:v>
                </c:pt>
                <c:pt idx="322">
                  <c:v>1453.5044835493236</c:v>
                </c:pt>
                <c:pt idx="323">
                  <c:v>1453.5058820486061</c:v>
                </c:pt>
                <c:pt idx="324">
                  <c:v>1453.5067276606298</c:v>
                </c:pt>
                <c:pt idx="325">
                  <c:v>1453.5086870369873</c:v>
                </c:pt>
                <c:pt idx="326">
                  <c:v>1453.511482980294</c:v>
                </c:pt>
                <c:pt idx="327">
                  <c:v>1453.5109518012148</c:v>
                </c:pt>
                <c:pt idx="328">
                  <c:v>1453.5168127446461</c:v>
                </c:pt>
                <c:pt idx="329">
                  <c:v>1453.5224019177365</c:v>
                </c:pt>
                <c:pt idx="330">
                  <c:v>1453.5196706467166</c:v>
                </c:pt>
                <c:pt idx="331">
                  <c:v>1453.5336104141675</c:v>
                </c:pt>
                <c:pt idx="332">
                  <c:v>1453.5336782522302</c:v>
                </c:pt>
                <c:pt idx="333">
                  <c:v>1453.5448701660234</c:v>
                </c:pt>
                <c:pt idx="334">
                  <c:v>1453.5533036735717</c:v>
                </c:pt>
                <c:pt idx="335">
                  <c:v>1453.5673142941102</c:v>
                </c:pt>
                <c:pt idx="336">
                  <c:v>1453.5785770609914</c:v>
                </c:pt>
                <c:pt idx="337">
                  <c:v>1453.6009819937531</c:v>
                </c:pt>
                <c:pt idx="338">
                  <c:v>1453.6067701584941</c:v>
                </c:pt>
                <c:pt idx="339">
                  <c:v>1453.6681425215879</c:v>
                </c:pt>
                <c:pt idx="340">
                  <c:v>1453.6407242855128</c:v>
                </c:pt>
                <c:pt idx="341">
                  <c:v>1453.7522213199443</c:v>
                </c:pt>
                <c:pt idx="342">
                  <c:v>1453.7249689102453</c:v>
                </c:pt>
                <c:pt idx="343">
                  <c:v>1453.8366769964271</c:v>
                </c:pt>
                <c:pt idx="344">
                  <c:v>1453.8374458278051</c:v>
                </c:pt>
                <c:pt idx="345">
                  <c:v>1453.9772203804393</c:v>
                </c:pt>
                <c:pt idx="346">
                  <c:v>1454.033880942721</c:v>
                </c:pt>
                <c:pt idx="347">
                  <c:v>1454.1740926739822</c:v>
                </c:pt>
                <c:pt idx="348">
                  <c:v>1454.2868258686681</c:v>
                </c:pt>
                <c:pt idx="349">
                  <c:v>1454.4832157582091</c:v>
                </c:pt>
                <c:pt idx="350">
                  <c:v>1454.6800277512518</c:v>
                </c:pt>
                <c:pt idx="351">
                  <c:v>1454.6274826981112</c:v>
                </c:pt>
                <c:pt idx="352">
                  <c:v>1455.1864000071478</c:v>
                </c:pt>
                <c:pt idx="353">
                  <c:v>1455.745920321187</c:v>
                </c:pt>
                <c:pt idx="354">
                  <c:v>1455.4733962241955</c:v>
                </c:pt>
                <c:pt idx="355">
                  <c:v>1456.5903263347655</c:v>
                </c:pt>
                <c:pt idx="356">
                  <c:v>1456.597713146044</c:v>
                </c:pt>
                <c:pt idx="357">
                  <c:v>1457.7173567791247</c:v>
                </c:pt>
                <c:pt idx="358">
                  <c:v>1458.0057097574279</c:v>
                </c:pt>
                <c:pt idx="359">
                  <c:v>1256.4450360796607</c:v>
                </c:pt>
                <c:pt idx="360">
                  <c:v>1453.5929593142182</c:v>
                </c:pt>
              </c:numCache>
            </c:numRef>
          </c:yVal>
          <c:smooth val="1"/>
          <c:extLst>
            <c:ext xmlns:c16="http://schemas.microsoft.com/office/drawing/2014/chart" uri="{C3380CC4-5D6E-409C-BE32-E72D297353CC}">
              <c16:uniqueId val="{00000003-626A-4F76-8297-AEC96D8E02C0}"/>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Light)'!$AD$3:$AD$363</c:f>
              <c:numCache>
                <c:formatCode>0.00E+00</c:formatCode>
                <c:ptCount val="361"/>
                <c:pt idx="0">
                  <c:v>1465.7572201415508</c:v>
                </c:pt>
                <c:pt idx="1">
                  <c:v>1469.2498503180293</c:v>
                </c:pt>
                <c:pt idx="2">
                  <c:v>1466.6731156652102</c:v>
                </c:pt>
                <c:pt idx="3">
                  <c:v>1479.7196002799321</c:v>
                </c:pt>
                <c:pt idx="4">
                  <c:v>1471.0792293453387</c:v>
                </c:pt>
                <c:pt idx="5">
                  <c:v>1488.4775571899797</c:v>
                </c:pt>
                <c:pt idx="6">
                  <c:v>1484.1905369978106</c:v>
                </c:pt>
                <c:pt idx="7">
                  <c:v>1488.5921281404214</c:v>
                </c:pt>
                <c:pt idx="8">
                  <c:v>1506.0190987226727</c:v>
                </c:pt>
                <c:pt idx="9">
                  <c:v>1506.1050269355044</c:v>
                </c:pt>
                <c:pt idx="10">
                  <c:v>1514.8855965331393</c:v>
                </c:pt>
                <c:pt idx="11">
                  <c:v>1528.02253189821</c:v>
                </c:pt>
                <c:pt idx="12">
                  <c:v>1545.5188480557283</c:v>
                </c:pt>
                <c:pt idx="13">
                  <c:v>1563.0407919258471</c:v>
                </c:pt>
                <c:pt idx="14">
                  <c:v>1550.2264642370194</c:v>
                </c:pt>
                <c:pt idx="15">
                  <c:v>1585.1708561518753</c:v>
                </c:pt>
                <c:pt idx="16">
                  <c:v>1672.207720750248</c:v>
                </c:pt>
                <c:pt idx="17">
                  <c:v>1585.7587860291442</c:v>
                </c:pt>
                <c:pt idx="18">
                  <c:v>1716.2990078016514</c:v>
                </c:pt>
                <c:pt idx="19">
                  <c:v>1673.3534302546684</c:v>
                </c:pt>
                <c:pt idx="20">
                  <c:v>1760.6465719790433</c:v>
                </c:pt>
                <c:pt idx="21">
                  <c:v>1804.632333155032</c:v>
                </c:pt>
                <c:pt idx="22">
                  <c:v>1848.7236202064303</c:v>
                </c:pt>
                <c:pt idx="23">
                  <c:v>1892.9355082583018</c:v>
                </c:pt>
                <c:pt idx="24">
                  <c:v>2024.0485847830146</c:v>
                </c:pt>
                <c:pt idx="25">
                  <c:v>2068.546900210993</c:v>
                </c:pt>
                <c:pt idx="26">
                  <c:v>2113.2411922647125</c:v>
                </c:pt>
                <c:pt idx="27">
                  <c:v>2331.6775607639265</c:v>
                </c:pt>
                <c:pt idx="28">
                  <c:v>2506.9572999653033</c:v>
                </c:pt>
                <c:pt idx="29">
                  <c:v>2335.4764922786044</c:v>
                </c:pt>
                <c:pt idx="30">
                  <c:v>2771.7160740245627</c:v>
                </c:pt>
                <c:pt idx="31">
                  <c:v>2774.4295965350002</c:v>
                </c:pt>
                <c:pt idx="32">
                  <c:v>3211.4229345338927</c:v>
                </c:pt>
                <c:pt idx="33">
                  <c:v>3215.0409645479103</c:v>
                </c:pt>
                <c:pt idx="34">
                  <c:v>3653.0895613007256</c:v>
                </c:pt>
                <c:pt idx="35">
                  <c:v>3657.9136013194866</c:v>
                </c:pt>
                <c:pt idx="36">
                  <c:v>4531.14652106425</c:v>
                </c:pt>
                <c:pt idx="37">
                  <c:v>4537.4780735886925</c:v>
                </c:pt>
                <c:pt idx="38">
                  <c:v>4978.6924466038417</c:v>
                </c:pt>
                <c:pt idx="39">
                  <c:v>5420.9620783730907</c:v>
                </c:pt>
                <c:pt idx="40">
                  <c:v>5864.4377201470215</c:v>
                </c:pt>
                <c:pt idx="41">
                  <c:v>7176.9252466494054</c:v>
                </c:pt>
                <c:pt idx="42">
                  <c:v>7189.4376004478081</c:v>
                </c:pt>
                <c:pt idx="43">
                  <c:v>8071.5648439768947</c:v>
                </c:pt>
                <c:pt idx="44">
                  <c:v>9823.3069772367635</c:v>
                </c:pt>
                <c:pt idx="45">
                  <c:v>8974.3450088363625</c:v>
                </c:pt>
                <c:pt idx="46">
                  <c:v>10297.385122878453</c:v>
                </c:pt>
                <c:pt idx="47">
                  <c:v>14659.780940338362</c:v>
                </c:pt>
                <c:pt idx="48">
                  <c:v>10348.640548077225</c:v>
                </c:pt>
                <c:pt idx="49">
                  <c:v>19056.84954543212</c:v>
                </c:pt>
                <c:pt idx="50">
                  <c:v>14753.246715699072</c:v>
                </c:pt>
                <c:pt idx="51">
                  <c:v>19132.225170722995</c:v>
                </c:pt>
                <c:pt idx="52">
                  <c:v>19177.450545897787</c:v>
                </c:pt>
                <c:pt idx="53">
                  <c:v>27905.257205828635</c:v>
                </c:pt>
                <c:pt idx="54">
                  <c:v>19285.991446316384</c:v>
                </c:pt>
                <c:pt idx="55">
                  <c:v>32367.148848671728</c:v>
                </c:pt>
                <c:pt idx="56">
                  <c:v>32439.509448952474</c:v>
                </c:pt>
                <c:pt idx="57">
                  <c:v>32522.422636770934</c:v>
                </c:pt>
                <c:pt idx="58">
                  <c:v>36954.164029498847</c:v>
                </c:pt>
                <c:pt idx="59">
                  <c:v>45734.733627133792</c:v>
                </c:pt>
                <c:pt idx="60">
                  <c:v>45850.81209008149</c:v>
                </c:pt>
                <c:pt idx="61">
                  <c:v>54658.516912820363</c:v>
                </c:pt>
                <c:pt idx="62">
                  <c:v>67819.572477983747</c:v>
                </c:pt>
                <c:pt idx="63">
                  <c:v>28939.410784824267</c:v>
                </c:pt>
                <c:pt idx="64">
                  <c:v>89862.20097867235</c:v>
                </c:pt>
                <c:pt idx="65">
                  <c:v>90058.177604425684</c:v>
                </c:pt>
                <c:pt idx="66">
                  <c:v>90284.304480306673</c:v>
                </c:pt>
                <c:pt idx="67">
                  <c:v>47157.825432626618</c:v>
                </c:pt>
                <c:pt idx="68">
                  <c:v>134209.76515606383</c:v>
                </c:pt>
                <c:pt idx="69">
                  <c:v>134511.2676572229</c:v>
                </c:pt>
                <c:pt idx="70">
                  <c:v>91475.239359900894</c:v>
                </c:pt>
                <c:pt idx="71">
                  <c:v>135249.94878508092</c:v>
                </c:pt>
                <c:pt idx="72">
                  <c:v>135672.05228670556</c:v>
                </c:pt>
                <c:pt idx="73">
                  <c:v>179522.13733717494</c:v>
                </c:pt>
                <c:pt idx="74">
                  <c:v>180034.69158916327</c:v>
                </c:pt>
                <c:pt idx="75">
                  <c:v>180607.54634135857</c:v>
                </c:pt>
                <c:pt idx="76">
                  <c:v>193257.72505391965</c:v>
                </c:pt>
                <c:pt idx="77">
                  <c:v>233646.40270549379</c:v>
                </c:pt>
                <c:pt idx="78">
                  <c:v>242647.0584410468</c:v>
                </c:pt>
                <c:pt idx="79">
                  <c:v>262918.73531870061</c:v>
                </c:pt>
                <c:pt idx="80">
                  <c:v>284486.26369227929</c:v>
                </c:pt>
                <c:pt idx="81">
                  <c:v>307529.92824250541</c:v>
                </c:pt>
                <c:pt idx="82">
                  <c:v>331970.13921655685</c:v>
                </c:pt>
                <c:pt idx="83">
                  <c:v>358161.61682736559</c:v>
                </c:pt>
                <c:pt idx="84">
                  <c:v>385114.66810018843</c:v>
                </c:pt>
                <c:pt idx="85">
                  <c:v>414790.20033491525</c:v>
                </c:pt>
                <c:pt idx="86">
                  <c:v>445418.42992730532</c:v>
                </c:pt>
                <c:pt idx="87">
                  <c:v>477486.38110167108</c:v>
                </c:pt>
                <c:pt idx="88">
                  <c:v>511871.80931530631</c:v>
                </c:pt>
                <c:pt idx="89">
                  <c:v>547717.61203224061</c:v>
                </c:pt>
                <c:pt idx="90">
                  <c:v>585035.09559630626</c:v>
                </c:pt>
                <c:pt idx="91">
                  <c:v>624703.67372857907</c:v>
                </c:pt>
                <c:pt idx="92">
                  <c:v>665434.07459501561</c:v>
                </c:pt>
                <c:pt idx="93">
                  <c:v>708106.9179265931</c:v>
                </c:pt>
                <c:pt idx="94">
                  <c:v>753169.29739543085</c:v>
                </c:pt>
                <c:pt idx="95">
                  <c:v>798899.77186919935</c:v>
                </c:pt>
                <c:pt idx="96">
                  <c:v>847048.27446648513</c:v>
                </c:pt>
                <c:pt idx="97">
                  <c:v>896761.9236861727</c:v>
                </c:pt>
                <c:pt idx="98">
                  <c:v>947188.5917837742</c:v>
                </c:pt>
                <c:pt idx="99">
                  <c:v>1000513.396200335</c:v>
                </c:pt>
                <c:pt idx="100">
                  <c:v>1053715.6743876406</c:v>
                </c:pt>
                <c:pt idx="101">
                  <c:v>1109415.4266074812</c:v>
                </c:pt>
                <c:pt idx="102">
                  <c:v>1166328.0543144138</c:v>
                </c:pt>
                <c:pt idx="103">
                  <c:v>1223169.7127200481</c:v>
                </c:pt>
                <c:pt idx="104">
                  <c:v>1281693.6514695673</c:v>
                </c:pt>
                <c:pt idx="105">
                  <c:v>1341483.8316493747</c:v>
                </c:pt>
                <c:pt idx="106">
                  <c:v>1400389.3563516103</c:v>
                </c:pt>
                <c:pt idx="107">
                  <c:v>1461465.5609126647</c:v>
                </c:pt>
                <c:pt idx="108">
                  <c:v>1521259.9149883315</c:v>
                </c:pt>
                <c:pt idx="109">
                  <c:v>1581526.4219809242</c:v>
                </c:pt>
                <c:pt idx="110">
                  <c:v>1641849.3444787024</c:v>
                </c:pt>
                <c:pt idx="111">
                  <c:v>1700077.6348229423</c:v>
                </c:pt>
                <c:pt idx="112">
                  <c:v>1764038.1285240166</c:v>
                </c:pt>
                <c:pt idx="113">
                  <c:v>1813791.7926327544</c:v>
                </c:pt>
                <c:pt idx="114">
                  <c:v>1872350.3318279658</c:v>
                </c:pt>
                <c:pt idx="115">
                  <c:v>1931484.7408007099</c:v>
                </c:pt>
                <c:pt idx="116">
                  <c:v>1982535.0509536867</c:v>
                </c:pt>
                <c:pt idx="117">
                  <c:v>2025517.8449233249</c:v>
                </c:pt>
                <c:pt idx="118">
                  <c:v>2082138.0684115561</c:v>
                </c:pt>
                <c:pt idx="119">
                  <c:v>2126376.6202979228</c:v>
                </c:pt>
                <c:pt idx="120">
                  <c:v>2158248.5757119213</c:v>
                </c:pt>
                <c:pt idx="121">
                  <c:v>2208132.4165590396</c:v>
                </c:pt>
                <c:pt idx="122">
                  <c:v>2228313.1411002842</c:v>
                </c:pt>
                <c:pt idx="123">
                  <c:v>2270862.1168425111</c:v>
                </c:pt>
                <c:pt idx="124">
                  <c:v>2283721.5438928618</c:v>
                </c:pt>
                <c:pt idx="125">
                  <c:v>2310283.2234952208</c:v>
                </c:pt>
                <c:pt idx="126">
                  <c:v>2320177.7188204764</c:v>
                </c:pt>
                <c:pt idx="127">
                  <c:v>2330761.147360479</c:v>
                </c:pt>
                <c:pt idx="128">
                  <c:v>2333353.9428542173</c:v>
                </c:pt>
                <c:pt idx="129">
                  <c:v>2323614.8146634279</c:v>
                </c:pt>
                <c:pt idx="130">
                  <c:v>2318890.8352040993</c:v>
                </c:pt>
                <c:pt idx="131">
                  <c:v>2297480.0738013764</c:v>
                </c:pt>
                <c:pt idx="132">
                  <c:v>2272388.312236907</c:v>
                </c:pt>
                <c:pt idx="133">
                  <c:v>2239262.1997622657</c:v>
                </c:pt>
                <c:pt idx="134">
                  <c:v>2206761.7049791911</c:v>
                </c:pt>
                <c:pt idx="135">
                  <c:v>2148837.576518348</c:v>
                </c:pt>
                <c:pt idx="136">
                  <c:v>2100176.4216588871</c:v>
                </c:pt>
                <c:pt idx="137">
                  <c:v>2034719.9439539614</c:v>
                </c:pt>
                <c:pt idx="138">
                  <c:v>1969795.6181660672</c:v>
                </c:pt>
                <c:pt idx="139">
                  <c:v>1883680.4084427902</c:v>
                </c:pt>
                <c:pt idx="140">
                  <c:v>1802372.3107255842</c:v>
                </c:pt>
                <c:pt idx="141">
                  <c:v>1704140.7516036346</c:v>
                </c:pt>
                <c:pt idx="142">
                  <c:v>1610639.4213495459</c:v>
                </c:pt>
                <c:pt idx="143">
                  <c:v>1495794.948400496</c:v>
                </c:pt>
                <c:pt idx="144">
                  <c:v>1381256.5004851739</c:v>
                </c:pt>
                <c:pt idx="145">
                  <c:v>1258297.7784652084</c:v>
                </c:pt>
                <c:pt idx="146">
                  <c:v>1131207.3100401275</c:v>
                </c:pt>
                <c:pt idx="147">
                  <c:v>991255.78103705414</c:v>
                </c:pt>
                <c:pt idx="148">
                  <c:v>860080.2990957771</c:v>
                </c:pt>
                <c:pt idx="149">
                  <c:v>702915.86628870014</c:v>
                </c:pt>
                <c:pt idx="150">
                  <c:v>563089.46082237153</c:v>
                </c:pt>
                <c:pt idx="151">
                  <c:v>397153.50349308015</c:v>
                </c:pt>
                <c:pt idx="152">
                  <c:v>248431.95748112362</c:v>
                </c:pt>
                <c:pt idx="153">
                  <c:v>77812.504169174237</c:v>
                </c:pt>
                <c:pt idx="154">
                  <c:v>-80060.459518940188</c:v>
                </c:pt>
                <c:pt idx="155">
                  <c:v>-251285.93285657745</c:v>
                </c:pt>
                <c:pt idx="156">
                  <c:v>-409899.08518257248</c:v>
                </c:pt>
                <c:pt idx="157">
                  <c:v>-586337.19139488786</c:v>
                </c:pt>
                <c:pt idx="158">
                  <c:v>-750297.14520321158</c:v>
                </c:pt>
                <c:pt idx="159">
                  <c:v>-914864.62655427004</c:v>
                </c:pt>
                <c:pt idx="160">
                  <c:v>-1075767.6903757795</c:v>
                </c:pt>
                <c:pt idx="161">
                  <c:v>-1241749.218457297</c:v>
                </c:pt>
                <c:pt idx="162">
                  <c:v>-1399859.206981749</c:v>
                </c:pt>
                <c:pt idx="163">
                  <c:v>-1550163.986496913</c:v>
                </c:pt>
                <c:pt idx="164">
                  <c:v>-1697065.1481530534</c:v>
                </c:pt>
                <c:pt idx="165">
                  <c:v>-1844961.2680605566</c:v>
                </c:pt>
                <c:pt idx="166">
                  <c:v>-1980896.3123556296</c:v>
                </c:pt>
                <c:pt idx="167">
                  <c:v>-2109267.349648952</c:v>
                </c:pt>
                <c:pt idx="168">
                  <c:v>-2225790.3747669533</c:v>
                </c:pt>
                <c:pt idx="169">
                  <c:v>-2347869.7456109598</c:v>
                </c:pt>
                <c:pt idx="170">
                  <c:v>-2449522.5413523968</c:v>
                </c:pt>
                <c:pt idx="171">
                  <c:v>-2543811.829260312</c:v>
                </c:pt>
                <c:pt idx="172">
                  <c:v>-2626440.0365428012</c:v>
                </c:pt>
                <c:pt idx="173">
                  <c:v>-2706121.4022501628</c:v>
                </c:pt>
                <c:pt idx="174">
                  <c:v>-2782889.0916591762</c:v>
                </c:pt>
                <c:pt idx="175">
                  <c:v>-2791700.6282698987</c:v>
                </c:pt>
                <c:pt idx="176">
                  <c:v>-2871410.9820910962</c:v>
                </c:pt>
                <c:pt idx="177">
                  <c:v>-2909231.0171180135</c:v>
                </c:pt>
                <c:pt idx="178">
                  <c:v>-2861808.1274290262</c:v>
                </c:pt>
                <c:pt idx="179">
                  <c:v>-2946071.1690153219</c:v>
                </c:pt>
                <c:pt idx="180">
                  <c:v>-2945091.2858881908</c:v>
                </c:pt>
                <c:pt idx="181">
                  <c:v>-2815515.8721185783</c:v>
                </c:pt>
                <c:pt idx="182">
                  <c:v>-2904406.9770993907</c:v>
                </c:pt>
                <c:pt idx="183">
                  <c:v>-2834289.3967431565</c:v>
                </c:pt>
                <c:pt idx="184">
                  <c:v>-2752694.6522905091</c:v>
                </c:pt>
                <c:pt idx="185">
                  <c:v>-2702979.8722022423</c:v>
                </c:pt>
                <c:pt idx="186">
                  <c:v>-2624379.0475886296</c:v>
                </c:pt>
                <c:pt idx="187">
                  <c:v>-2547240.5101015335</c:v>
                </c:pt>
                <c:pt idx="188">
                  <c:v>-2445504.4557935745</c:v>
                </c:pt>
                <c:pt idx="189">
                  <c:v>-2345170.3881152011</c:v>
                </c:pt>
                <c:pt idx="190">
                  <c:v>-2228846.009272567</c:v>
                </c:pt>
                <c:pt idx="191">
                  <c:v>-2105168.675174043</c:v>
                </c:pt>
                <c:pt idx="192">
                  <c:v>-1978431.4360665828</c:v>
                </c:pt>
                <c:pt idx="193">
                  <c:v>-1839909.5003073956</c:v>
                </c:pt>
                <c:pt idx="194">
                  <c:v>-1693891.3956092193</c:v>
                </c:pt>
                <c:pt idx="195">
                  <c:v>-1548999.402751239</c:v>
                </c:pt>
                <c:pt idx="196">
                  <c:v>-1392161.4094058862</c:v>
                </c:pt>
                <c:pt idx="197">
                  <c:v>-1231996.6813397189</c:v>
                </c:pt>
                <c:pt idx="198">
                  <c:v>-1072781.686148088</c:v>
                </c:pt>
                <c:pt idx="199">
                  <c:v>-910114.83269270579</c:v>
                </c:pt>
                <c:pt idx="200">
                  <c:v>-735256.25421397923</c:v>
                </c:pt>
                <c:pt idx="201">
                  <c:v>-578509.05699602724</c:v>
                </c:pt>
                <c:pt idx="202">
                  <c:v>-400759.41490571294</c:v>
                </c:pt>
                <c:pt idx="203">
                  <c:v>-236650.217357249</c:v>
                </c:pt>
                <c:pt idx="204">
                  <c:v>-68757.50879375264</c:v>
                </c:pt>
                <c:pt idx="205">
                  <c:v>98646.765717858216</c:v>
                </c:pt>
                <c:pt idx="206">
                  <c:v>256953.89300517202</c:v>
                </c:pt>
                <c:pt idx="207">
                  <c:v>423584.81360253564</c:v>
                </c:pt>
                <c:pt idx="208">
                  <c:v>572574.69683887681</c:v>
                </c:pt>
                <c:pt idx="209">
                  <c:v>730021.03448660602</c:v>
                </c:pt>
                <c:pt idx="210">
                  <c:v>874294.25646846369</c:v>
                </c:pt>
                <c:pt idx="211">
                  <c:v>1022812.2882929599</c:v>
                </c:pt>
                <c:pt idx="212">
                  <c:v>1149605.776753156</c:v>
                </c:pt>
                <c:pt idx="213">
                  <c:v>1285104.4591869619</c:v>
                </c:pt>
                <c:pt idx="214">
                  <c:v>1412009.5035771292</c:v>
                </c:pt>
                <c:pt idx="215">
                  <c:v>1526039.919771798</c:v>
                </c:pt>
                <c:pt idx="216">
                  <c:v>1635926.5294674977</c:v>
                </c:pt>
                <c:pt idx="217">
                  <c:v>1737380.8049531407</c:v>
                </c:pt>
                <c:pt idx="218">
                  <c:v>1830450.9866289129</c:v>
                </c:pt>
                <c:pt idx="219">
                  <c:v>1923858.8511064025</c:v>
                </c:pt>
                <c:pt idx="220">
                  <c:v>2000293.5062674878</c:v>
                </c:pt>
                <c:pt idx="221">
                  <c:v>2072811.9893113771</c:v>
                </c:pt>
                <c:pt idx="222">
                  <c:v>2132773.9293055134</c:v>
                </c:pt>
                <c:pt idx="223">
                  <c:v>2193228.8258880209</c:v>
                </c:pt>
                <c:pt idx="224">
                  <c:v>2236853.7268413519</c:v>
                </c:pt>
                <c:pt idx="225">
                  <c:v>2285370.160502112</c:v>
                </c:pt>
                <c:pt idx="226">
                  <c:v>2308434.3177479059</c:v>
                </c:pt>
                <c:pt idx="227">
                  <c:v>2340778.0312305815</c:v>
                </c:pt>
                <c:pt idx="228">
                  <c:v>2356388.2298838343</c:v>
                </c:pt>
                <c:pt idx="229">
                  <c:v>2372637.6138399667</c:v>
                </c:pt>
                <c:pt idx="230">
                  <c:v>2367848.3726235982</c:v>
                </c:pt>
                <c:pt idx="231">
                  <c:v>2372402.003170182</c:v>
                </c:pt>
                <c:pt idx="232">
                  <c:v>2364613.157441807</c:v>
                </c:pt>
                <c:pt idx="233">
                  <c:v>2353167.4317488885</c:v>
                </c:pt>
                <c:pt idx="234">
                  <c:v>2325054.5217768028</c:v>
                </c:pt>
                <c:pt idx="235">
                  <c:v>2310645.3718718113</c:v>
                </c:pt>
                <c:pt idx="236">
                  <c:v>2275230.7620701692</c:v>
                </c:pt>
                <c:pt idx="237">
                  <c:v>2244841.8535882509</c:v>
                </c:pt>
                <c:pt idx="238">
                  <c:v>2206457.7895237906</c:v>
                </c:pt>
                <c:pt idx="239">
                  <c:v>2164412.322959539</c:v>
                </c:pt>
                <c:pt idx="240">
                  <c:v>2118697.9163270849</c:v>
                </c:pt>
                <c:pt idx="241">
                  <c:v>2069305.52455738</c:v>
                </c:pt>
                <c:pt idx="242">
                  <c:v>2020562.8706763412</c:v>
                </c:pt>
                <c:pt idx="243">
                  <c:v>1968119.618967884</c:v>
                </c:pt>
                <c:pt idx="244">
                  <c:v>1911963.7093335092</c:v>
                </c:pt>
                <c:pt idx="245">
                  <c:v>1852081.5741575689</c:v>
                </c:pt>
                <c:pt idx="246">
                  <c:v>1798436.1722366929</c:v>
                </c:pt>
                <c:pt idx="247">
                  <c:v>1736260.783834554</c:v>
                </c:pt>
                <c:pt idx="248">
                  <c:v>1676820.3026843329</c:v>
                </c:pt>
                <c:pt idx="249">
                  <c:v>1614891.0093979244</c:v>
                </c:pt>
                <c:pt idx="250">
                  <c:v>1553926.4895775144</c:v>
                </c:pt>
                <c:pt idx="251">
                  <c:v>1492607.1703884799</c:v>
                </c:pt>
                <c:pt idx="252">
                  <c:v>1431782.7675548997</c:v>
                </c:pt>
                <c:pt idx="253">
                  <c:v>1371001.2126139523</c:v>
                </c:pt>
                <c:pt idx="254">
                  <c:v>1310244.2646642146</c:v>
                </c:pt>
                <c:pt idx="255">
                  <c:v>1250795.014738546</c:v>
                </c:pt>
                <c:pt idx="256">
                  <c:v>1192634.9204329699</c:v>
                </c:pt>
                <c:pt idx="257">
                  <c:v>1134878.0857226236</c:v>
                </c:pt>
                <c:pt idx="258">
                  <c:v>1078374.2263321273</c:v>
                </c:pt>
                <c:pt idx="259">
                  <c:v>1023973.0579864631</c:v>
                </c:pt>
                <c:pt idx="260">
                  <c:v>969921.63254207151</c:v>
                </c:pt>
                <c:pt idx="261">
                  <c:v>917938.22535456822</c:v>
                </c:pt>
                <c:pt idx="262">
                  <c:v>867138.14640943008</c:v>
                </c:pt>
                <c:pt idx="263">
                  <c:v>818806.44650523248</c:v>
                </c:pt>
                <c:pt idx="264">
                  <c:v>771625.51257319667</c:v>
                </c:pt>
                <c:pt idx="265">
                  <c:v>725579.96798559581</c:v>
                </c:pt>
                <c:pt idx="266">
                  <c:v>793883.73123071087</c:v>
                </c:pt>
                <c:pt idx="267">
                  <c:v>217757.62320861183</c:v>
                </c:pt>
                <c:pt idx="268">
                  <c:v>899560.37609090016</c:v>
                </c:pt>
                <c:pt idx="269">
                  <c:v>896846.85358037334</c:v>
                </c:pt>
                <c:pt idx="270">
                  <c:v>26779.710097768268</c:v>
                </c:pt>
                <c:pt idx="271">
                  <c:v>892324.31606292783</c:v>
                </c:pt>
                <c:pt idx="272">
                  <c:v>22558.675081460657</c:v>
                </c:pt>
                <c:pt idx="273">
                  <c:v>888404.78354777757</c:v>
                </c:pt>
                <c:pt idx="274">
                  <c:v>-67824.867279817583</c:v>
                </c:pt>
                <c:pt idx="275">
                  <c:v>581408.96281934623</c:v>
                </c:pt>
                <c:pt idx="276">
                  <c:v>319574.7630213924</c:v>
                </c:pt>
                <c:pt idx="277">
                  <c:v>318233.0768912324</c:v>
                </c:pt>
                <c:pt idx="278">
                  <c:v>316996.91663644748</c:v>
                </c:pt>
                <c:pt idx="279">
                  <c:v>272483.52608342719</c:v>
                </c:pt>
                <c:pt idx="280">
                  <c:v>228075.66140580777</c:v>
                </c:pt>
                <c:pt idx="281">
                  <c:v>227141.00365219318</c:v>
                </c:pt>
                <c:pt idx="282">
                  <c:v>226281.72152387604</c:v>
                </c:pt>
                <c:pt idx="283">
                  <c:v>182115.05884718455</c:v>
                </c:pt>
                <c:pt idx="284">
                  <c:v>224789.28414312116</c:v>
                </c:pt>
                <c:pt idx="285">
                  <c:v>93992.785244616301</c:v>
                </c:pt>
                <c:pt idx="286">
                  <c:v>180185.4428397388</c:v>
                </c:pt>
                <c:pt idx="287">
                  <c:v>179642.7383376373</c:v>
                </c:pt>
                <c:pt idx="288">
                  <c:v>92394.82198845403</c:v>
                </c:pt>
                <c:pt idx="289">
                  <c:v>91972.718486821337</c:v>
                </c:pt>
                <c:pt idx="290">
                  <c:v>134963.52140897038</c:v>
                </c:pt>
                <c:pt idx="291">
                  <c:v>91218.96223391479</c:v>
                </c:pt>
                <c:pt idx="292">
                  <c:v>47519.628434017672</c:v>
                </c:pt>
                <c:pt idx="293">
                  <c:v>133998.71340525473</c:v>
                </c:pt>
                <c:pt idx="294">
                  <c:v>46961.848806868475</c:v>
                </c:pt>
                <c:pt idx="295">
                  <c:v>72765.375635194912</c:v>
                </c:pt>
                <c:pt idx="296">
                  <c:v>55201.221414916618</c:v>
                </c:pt>
                <c:pt idx="297">
                  <c:v>55014.289864194187</c:v>
                </c:pt>
                <c:pt idx="298">
                  <c:v>50507.172846175701</c:v>
                </c:pt>
                <c:pt idx="299">
                  <c:v>41679.870360861561</c:v>
                </c:pt>
                <c:pt idx="300">
                  <c:v>41545.701747842424</c:v>
                </c:pt>
                <c:pt idx="301">
                  <c:v>32748.549512644677</c:v>
                </c:pt>
                <c:pt idx="302">
                  <c:v>36979.79174209819</c:v>
                </c:pt>
                <c:pt idx="303">
                  <c:v>28206.759706991532</c:v>
                </c:pt>
                <c:pt idx="304">
                  <c:v>23784.063389300558</c:v>
                </c:pt>
                <c:pt idx="305">
                  <c:v>-1230052.9618762715</c:v>
                </c:pt>
                <c:pt idx="306">
                  <c:v>1429242.1469428197</c:v>
                </c:pt>
                <c:pt idx="307">
                  <c:v>1453.5003093306123</c:v>
                </c:pt>
                <c:pt idx="308">
                  <c:v>1453.5003053375569</c:v>
                </c:pt>
                <c:pt idx="309">
                  <c:v>1453.5003925553231</c:v>
                </c:pt>
                <c:pt idx="310">
                  <c:v>1453.5005666441275</c:v>
                </c:pt>
                <c:pt idx="311">
                  <c:v>1453.5006107203392</c:v>
                </c:pt>
                <c:pt idx="312">
                  <c:v>1453.5008719063089</c:v>
                </c:pt>
                <c:pt idx="313">
                  <c:v>1453.5009597723051</c:v>
                </c:pt>
                <c:pt idx="314">
                  <c:v>1453.5013082363412</c:v>
                </c:pt>
                <c:pt idx="315">
                  <c:v>1453.5015702665178</c:v>
                </c:pt>
                <c:pt idx="316">
                  <c:v>1453.5017459834353</c:v>
                </c:pt>
                <c:pt idx="317">
                  <c:v>1453.5030068119622</c:v>
                </c:pt>
                <c:pt idx="318">
                  <c:v>1453.5026196987592</c:v>
                </c:pt>
                <c:pt idx="319">
                  <c:v>1453.5039255532308</c:v>
                </c:pt>
                <c:pt idx="320">
                  <c:v>1453.5043646570859</c:v>
                </c:pt>
                <c:pt idx="321">
                  <c:v>1453.506106600388</c:v>
                </c:pt>
                <c:pt idx="322">
                  <c:v>1453.5069823960791</c:v>
                </c:pt>
                <c:pt idx="323">
                  <c:v>1453.5091617849728</c:v>
                </c:pt>
                <c:pt idx="324">
                  <c:v>1453.5104759307633</c:v>
                </c:pt>
                <c:pt idx="325">
                  <c:v>1453.5135285525764</c:v>
                </c:pt>
                <c:pt idx="326">
                  <c:v>1453.5178862751052</c:v>
                </c:pt>
                <c:pt idx="327">
                  <c:v>1453.5170427401815</c:v>
                </c:pt>
                <c:pt idx="328">
                  <c:v>1453.5261834199796</c:v>
                </c:pt>
                <c:pt idx="329">
                  <c:v>1453.5348961515144</c:v>
                </c:pt>
                <c:pt idx="330">
                  <c:v>1453.5306031012724</c:v>
                </c:pt>
                <c:pt idx="331">
                  <c:v>1453.5523517648344</c:v>
                </c:pt>
                <c:pt idx="332">
                  <c:v>1453.5524196028971</c:v>
                </c:pt>
                <c:pt idx="333">
                  <c:v>1453.5698586335795</c:v>
                </c:pt>
                <c:pt idx="334">
                  <c:v>1453.5829774787944</c:v>
                </c:pt>
                <c:pt idx="335">
                  <c:v>1453.6047969954443</c:v>
                </c:pt>
                <c:pt idx="336">
                  <c:v>1453.6223068792144</c:v>
                </c:pt>
                <c:pt idx="337">
                  <c:v>1453.657206045754</c:v>
                </c:pt>
                <c:pt idx="338">
                  <c:v>1453.6661177689396</c:v>
                </c:pt>
                <c:pt idx="339">
                  <c:v>1453.761849274923</c:v>
                </c:pt>
                <c:pt idx="340">
                  <c:v>1453.7188132466254</c:v>
                </c:pt>
                <c:pt idx="341">
                  <c:v>1453.8927814499471</c:v>
                </c:pt>
                <c:pt idx="342">
                  <c:v>1453.8499112480254</c:v>
                </c:pt>
                <c:pt idx="343">
                  <c:v>1454.0240905030973</c:v>
                </c:pt>
                <c:pt idx="344">
                  <c:v>1454.0248593344754</c:v>
                </c:pt>
                <c:pt idx="345">
                  <c:v>1454.2427228482222</c:v>
                </c:pt>
                <c:pt idx="346">
                  <c:v>1454.330618994949</c:v>
                </c:pt>
                <c:pt idx="347">
                  <c:v>1454.5489196873227</c:v>
                </c:pt>
                <c:pt idx="348">
                  <c:v>1454.7241240508988</c:v>
                </c:pt>
                <c:pt idx="349">
                  <c:v>1455.0298384859973</c:v>
                </c:pt>
                <c:pt idx="350">
                  <c:v>1455.3359750245977</c:v>
                </c:pt>
                <c:pt idx="351">
                  <c:v>1455.2521943870117</c:v>
                </c:pt>
                <c:pt idx="352">
                  <c:v>1456.123467540499</c:v>
                </c:pt>
                <c:pt idx="353">
                  <c:v>1456.9953436989886</c:v>
                </c:pt>
                <c:pt idx="354">
                  <c:v>1456.5666416797717</c:v>
                </c:pt>
                <c:pt idx="355">
                  <c:v>1458.3082834792426</c:v>
                </c:pt>
                <c:pt idx="356">
                  <c:v>1458.3156702905212</c:v>
                </c:pt>
                <c:pt idx="357">
                  <c:v>1460.0600256125026</c:v>
                </c:pt>
                <c:pt idx="358">
                  <c:v>1460.5045565130308</c:v>
                </c:pt>
                <c:pt idx="359">
                  <c:v>1145.558711299773</c:v>
                </c:pt>
                <c:pt idx="360">
                  <c:v>1453.5936920007669</c:v>
                </c:pt>
              </c:numCache>
            </c:numRef>
          </c:yVal>
          <c:smooth val="1"/>
          <c:extLst>
            <c:ext xmlns:c16="http://schemas.microsoft.com/office/drawing/2014/chart" uri="{C3380CC4-5D6E-409C-BE32-E72D297353CC}">
              <c16:uniqueId val="{00000004-626A-4F76-8297-AEC96D8E02C0}"/>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Light)'!$AE$3:$AE$363</c:f>
              <c:numCache>
                <c:formatCode>0.00E+00</c:formatCode>
                <c:ptCount val="361"/>
                <c:pt idx="0">
                  <c:v>1471.1019757021463</c:v>
                </c:pt>
                <c:pt idx="1">
                  <c:v>1476.121678895938</c:v>
                </c:pt>
                <c:pt idx="2">
                  <c:v>1472.3996394801341</c:v>
                </c:pt>
                <c:pt idx="3">
                  <c:v>1491.1726479097797</c:v>
                </c:pt>
                <c:pt idx="4">
                  <c:v>1478.7145944319036</c:v>
                </c:pt>
                <c:pt idx="5">
                  <c:v>1503.7482873631102</c:v>
                </c:pt>
                <c:pt idx="6">
                  <c:v>1497.5524258992994</c:v>
                </c:pt>
                <c:pt idx="7">
                  <c:v>1503.8628583135514</c:v>
                </c:pt>
                <c:pt idx="8">
                  <c:v>1528.9251939823678</c:v>
                </c:pt>
                <c:pt idx="9">
                  <c:v>1529.0111221951995</c:v>
                </c:pt>
                <c:pt idx="10">
                  <c:v>1541.6093743361168</c:v>
                </c:pt>
                <c:pt idx="11">
                  <c:v>1560.4728335161115</c:v>
                </c:pt>
                <c:pt idx="12">
                  <c:v>1585.6045147601947</c:v>
                </c:pt>
                <c:pt idx="13">
                  <c:v>1610.7618237168788</c:v>
                </c:pt>
                <c:pt idx="14">
                  <c:v>1592.2209722131263</c:v>
                </c:pt>
                <c:pt idx="15">
                  <c:v>1642.4360943011145</c:v>
                </c:pt>
                <c:pt idx="16">
                  <c:v>1767.64978433231</c:v>
                </c:pt>
                <c:pt idx="17">
                  <c:v>1643.0240241783827</c:v>
                </c:pt>
                <c:pt idx="18">
                  <c:v>1830.8294841001273</c:v>
                </c:pt>
                <c:pt idx="19">
                  <c:v>1768.7954938367293</c:v>
                </c:pt>
                <c:pt idx="20">
                  <c:v>1894.2654609939332</c:v>
                </c:pt>
                <c:pt idx="21">
                  <c:v>1957.3396348863328</c:v>
                </c:pt>
                <c:pt idx="22">
                  <c:v>2020.5193346541425</c:v>
                </c:pt>
                <c:pt idx="23">
                  <c:v>2083.8196354224292</c:v>
                </c:pt>
                <c:pt idx="24">
                  <c:v>2272.1979500963771</c:v>
                </c:pt>
                <c:pt idx="25">
                  <c:v>2335.7846782407714</c:v>
                </c:pt>
                <c:pt idx="26">
                  <c:v>2399.5673830108999</c:v>
                </c:pt>
                <c:pt idx="27">
                  <c:v>2713.445815092181</c:v>
                </c:pt>
                <c:pt idx="28">
                  <c:v>2965.0792051591934</c:v>
                </c:pt>
                <c:pt idx="29">
                  <c:v>2717.2447466068643</c:v>
                </c:pt>
                <c:pt idx="30">
                  <c:v>3344.3684555169475</c:v>
                </c:pt>
                <c:pt idx="31">
                  <c:v>3347.0819780273678</c:v>
                </c:pt>
                <c:pt idx="32">
                  <c:v>3974.9594431903965</c:v>
                </c:pt>
                <c:pt idx="33">
                  <c:v>3978.5774732044365</c:v>
                </c:pt>
                <c:pt idx="34">
                  <c:v>4607.5101971213207</c:v>
                </c:pt>
                <c:pt idx="35">
                  <c:v>4612.3342371401432</c:v>
                </c:pt>
                <c:pt idx="36">
                  <c:v>5867.3354112131274</c:v>
                </c:pt>
                <c:pt idx="37">
                  <c:v>5873.6669637375689</c:v>
                </c:pt>
                <c:pt idx="38">
                  <c:v>6505.7654639168395</c:v>
                </c:pt>
                <c:pt idx="39">
                  <c:v>7138.9192228502179</c:v>
                </c:pt>
                <c:pt idx="40">
                  <c:v>7773.2789917882892</c:v>
                </c:pt>
                <c:pt idx="41">
                  <c:v>9658.4188997830315</c:v>
                </c:pt>
                <c:pt idx="42">
                  <c:v>9670.9312535814788</c:v>
                </c:pt>
                <c:pt idx="43">
                  <c:v>10934.826751438781</c:v>
                </c:pt>
                <c:pt idx="44">
                  <c:v>13450.105393355081</c:v>
                </c:pt>
                <c:pt idx="45">
                  <c:v>12219.375170626752</c:v>
                </c:pt>
                <c:pt idx="46">
                  <c:v>14115.067666160747</c:v>
                </c:pt>
                <c:pt idx="47">
                  <c:v>20386.304755262045</c:v>
                </c:pt>
                <c:pt idx="48">
                  <c:v>14166.323091359916</c:v>
                </c:pt>
                <c:pt idx="49">
                  <c:v>26692.214631997194</c:v>
                </c:pt>
                <c:pt idx="50">
                  <c:v>20479.770530622711</c:v>
                </c:pt>
                <c:pt idx="51">
                  <c:v>26767.590257288022</c:v>
                </c:pt>
                <c:pt idx="52">
                  <c:v>26812.815632462902</c:v>
                </c:pt>
                <c:pt idx="53">
                  <c:v>39358.304835676267</c:v>
                </c:pt>
                <c:pt idx="54">
                  <c:v>26921.356532881327</c:v>
                </c:pt>
                <c:pt idx="55">
                  <c:v>45729.037750160351</c:v>
                </c:pt>
                <c:pt idx="56">
                  <c:v>45801.398350441719</c:v>
                </c:pt>
                <c:pt idx="57">
                  <c:v>45884.31153825947</c:v>
                </c:pt>
                <c:pt idx="58">
                  <c:v>52224.894202628901</c:v>
                </c:pt>
                <c:pt idx="59">
                  <c:v>64823.146343546541</c:v>
                </c:pt>
                <c:pt idx="60">
                  <c:v>64939.224806494065</c:v>
                </c:pt>
                <c:pt idx="61">
                  <c:v>77564.612172515292</c:v>
                </c:pt>
                <c:pt idx="62">
                  <c:v>96452.191552602162</c:v>
                </c:pt>
                <c:pt idx="63">
                  <c:v>40392.458414673405</c:v>
                </c:pt>
                <c:pt idx="64">
                  <c:v>128039.02641149714</c:v>
                </c:pt>
                <c:pt idx="65">
                  <c:v>128235.00303724904</c:v>
                </c:pt>
                <c:pt idx="66">
                  <c:v>128461.1299131336</c:v>
                </c:pt>
                <c:pt idx="67">
                  <c:v>66246.238149039011</c:v>
                </c:pt>
                <c:pt idx="68">
                  <c:v>191475.00330530206</c:v>
                </c:pt>
                <c:pt idx="69">
                  <c:v>191776.50580645903</c:v>
                </c:pt>
                <c:pt idx="70">
                  <c:v>129652.06479272639</c:v>
                </c:pt>
                <c:pt idx="71">
                  <c:v>192515.18693431988</c:v>
                </c:pt>
                <c:pt idx="72">
                  <c:v>192937.29043594238</c:v>
                </c:pt>
                <c:pt idx="73">
                  <c:v>255875.78820282451</c:v>
                </c:pt>
                <c:pt idx="74">
                  <c:v>256388.34245481712</c:v>
                </c:pt>
                <c:pt idx="75">
                  <c:v>256961.19720700529</c:v>
                </c:pt>
                <c:pt idx="76">
                  <c:v>274898.86624201783</c:v>
                </c:pt>
                <c:pt idx="77">
                  <c:v>332753.4415291067</c:v>
                </c:pt>
                <c:pt idx="78">
                  <c:v>345380.89568078064</c:v>
                </c:pt>
                <c:pt idx="79">
                  <c:v>374204.18145538674</c:v>
                </c:pt>
                <c:pt idx="80">
                  <c:v>404857.794281977</c:v>
                </c:pt>
                <c:pt idx="81">
                  <c:v>437598.37249214016</c:v>
                </c:pt>
                <c:pt idx="82">
                  <c:v>472308.14950762026</c:v>
                </c:pt>
                <c:pt idx="83">
                  <c:v>509494.55284308642</c:v>
                </c:pt>
                <c:pt idx="84">
                  <c:v>547728.85603130481</c:v>
                </c:pt>
                <c:pt idx="85">
                  <c:v>589830.94494442176</c:v>
                </c:pt>
                <c:pt idx="86">
                  <c:v>633248.41105681052</c:v>
                </c:pt>
                <c:pt idx="87">
                  <c:v>678678.25113265996</c:v>
                </c:pt>
                <c:pt idx="88">
                  <c:v>727379.98888360499</c:v>
                </c:pt>
                <c:pt idx="89">
                  <c:v>778114.75351933087</c:v>
                </c:pt>
                <c:pt idx="90">
                  <c:v>830893.85138368688</c:v>
                </c:pt>
                <c:pt idx="91">
                  <c:v>886978.46445210231</c:v>
                </c:pt>
                <c:pt idx="92">
                  <c:v>944506.66850898345</c:v>
                </c:pt>
                <c:pt idx="93">
                  <c:v>1004740.8515396158</c:v>
                </c:pt>
                <c:pt idx="94">
                  <c:v>1068318.9913434284</c:v>
                </c:pt>
                <c:pt idx="95">
                  <c:v>1132756.1102792437</c:v>
                </c:pt>
                <c:pt idx="96">
                  <c:v>1200565.6779744509</c:v>
                </c:pt>
                <c:pt idx="97">
                  <c:v>1270513.044673519</c:v>
                </c:pt>
                <c:pt idx="98">
                  <c:v>1341364.3143777088</c:v>
                </c:pt>
                <c:pt idx="99">
                  <c:v>1416259.0251637986</c:v>
                </c:pt>
                <c:pt idx="100">
                  <c:v>1490840.3255934822</c:v>
                </c:pt>
                <c:pt idx="101">
                  <c:v>1568873.5206915585</c:v>
                </c:pt>
                <c:pt idx="102">
                  <c:v>1648501.3595309607</c:v>
                </c:pt>
                <c:pt idx="103">
                  <c:v>1727867.3449420275</c:v>
                </c:pt>
                <c:pt idx="104">
                  <c:v>1809488.2630783415</c:v>
                </c:pt>
                <c:pt idx="105">
                  <c:v>1892757.1908993933</c:v>
                </c:pt>
                <c:pt idx="106">
                  <c:v>1974568.8108612839</c:v>
                </c:pt>
                <c:pt idx="107">
                  <c:v>2059314.647190734</c:v>
                </c:pt>
                <c:pt idx="108">
                  <c:v>2142015.0965260561</c:v>
                </c:pt>
                <c:pt idx="109">
                  <c:v>2225187.698778349</c:v>
                </c:pt>
                <c:pt idx="110">
                  <c:v>2308225.8324086769</c:v>
                </c:pt>
                <c:pt idx="111">
                  <c:v>2388024.0291224457</c:v>
                </c:pt>
                <c:pt idx="112">
                  <c:v>2475845.0387191121</c:v>
                </c:pt>
                <c:pt idx="113">
                  <c:v>2542969.1583996913</c:v>
                </c:pt>
                <c:pt idx="114">
                  <c:v>2622524.9515828877</c:v>
                </c:pt>
                <c:pt idx="115">
                  <c:v>2702656.6145437532</c:v>
                </c:pt>
                <c:pt idx="116">
                  <c:v>2770886.496141647</c:v>
                </c:pt>
                <c:pt idx="117">
                  <c:v>2827231.1790124988</c:v>
                </c:pt>
                <c:pt idx="118">
                  <c:v>2902939.8152175667</c:v>
                </c:pt>
                <c:pt idx="119">
                  <c:v>2960540.2560048751</c:v>
                </c:pt>
                <c:pt idx="120">
                  <c:v>3000047.5765058715</c:v>
                </c:pt>
                <c:pt idx="121">
                  <c:v>3065202.147525942</c:v>
                </c:pt>
                <c:pt idx="122">
                  <c:v>3087291.7133389246</c:v>
                </c:pt>
                <c:pt idx="123">
                  <c:v>3141293.7367106727</c:v>
                </c:pt>
                <c:pt idx="124">
                  <c:v>3152244.3224899666</c:v>
                </c:pt>
                <c:pt idx="125">
                  <c:v>3182623.684634984</c:v>
                </c:pt>
                <c:pt idx="126">
                  <c:v>3188700.4974173084</c:v>
                </c:pt>
                <c:pt idx="127">
                  <c:v>3195466.2434141976</c:v>
                </c:pt>
                <c:pt idx="128">
                  <c:v>3190423.6738208015</c:v>
                </c:pt>
                <c:pt idx="129">
                  <c:v>3167322.6567290253</c:v>
                </c:pt>
                <c:pt idx="130">
                  <c:v>3151145.6296399031</c:v>
                </c:pt>
                <c:pt idx="131">
                  <c:v>3110646.4555201619</c:v>
                </c:pt>
                <c:pt idx="132">
                  <c:v>3064557.4399683885</c:v>
                </c:pt>
                <c:pt idx="133">
                  <c:v>3006616.3909618771</c:v>
                </c:pt>
                <c:pt idx="134">
                  <c:v>2949300.9596476592</c:v>
                </c:pt>
                <c:pt idx="135">
                  <c:v>2855108.8470254252</c:v>
                </c:pt>
                <c:pt idx="136">
                  <c:v>2773997.3905486856</c:v>
                </c:pt>
                <c:pt idx="137">
                  <c:v>2668455.2461385289</c:v>
                </c:pt>
                <c:pt idx="138">
                  <c:v>2563445.2536464939</c:v>
                </c:pt>
                <c:pt idx="139">
                  <c:v>2427700.1708606575</c:v>
                </c:pt>
                <c:pt idx="140">
                  <c:v>2298671.0413522674</c:v>
                </c:pt>
                <c:pt idx="141">
                  <c:v>2145083.0853528162</c:v>
                </c:pt>
                <c:pt idx="142">
                  <c:v>1998134.1994924196</c:v>
                </c:pt>
                <c:pt idx="143">
                  <c:v>1820297.9645801866</c:v>
                </c:pt>
                <c:pt idx="144">
                  <c:v>1642767.7546995021</c:v>
                </c:pt>
                <c:pt idx="145">
                  <c:v>1452999.5881726961</c:v>
                </c:pt>
                <c:pt idx="146">
                  <c:v>1257190.8339686727</c:v>
                </c:pt>
                <c:pt idx="147">
                  <c:v>1042794.4953710793</c:v>
                </c:pt>
                <c:pt idx="148">
                  <c:v>840991.88637930341</c:v>
                </c:pt>
                <c:pt idx="149">
                  <c:v>601747.27889220649</c:v>
                </c:pt>
                <c:pt idx="150">
                  <c:v>387476.06383081293</c:v>
                </c:pt>
                <c:pt idx="151">
                  <c:v>135642.24927838857</c:v>
                </c:pt>
                <c:pt idx="152">
                  <c:v>-91341.788870838122</c:v>
                </c:pt>
                <c:pt idx="153">
                  <c:v>-349767.94067820348</c:v>
                </c:pt>
                <c:pt idx="154">
                  <c:v>-589721.07904779073</c:v>
                </c:pt>
                <c:pt idx="155">
                  <c:v>-848753.2508801173</c:v>
                </c:pt>
                <c:pt idx="156">
                  <c:v>-1089446.577886496</c:v>
                </c:pt>
                <c:pt idx="157">
                  <c:v>-1355600.2238668737</c:v>
                </c:pt>
                <c:pt idx="158">
                  <c:v>-1603549.1936265915</c:v>
                </c:pt>
                <c:pt idx="159">
                  <c:v>-1852105.6909303169</c:v>
                </c:pt>
                <c:pt idx="160">
                  <c:v>-2095088.9294318461</c:v>
                </c:pt>
                <c:pt idx="161">
                  <c:v>-2345059.4734660299</c:v>
                </c:pt>
                <c:pt idx="162">
                  <c:v>-2583340.7953996714</c:v>
                </c:pt>
                <c:pt idx="163">
                  <c:v>-2809999.2257794598</c:v>
                </c:pt>
                <c:pt idx="164">
                  <c:v>-3031345.1970306644</c:v>
                </c:pt>
                <c:pt idx="165">
                  <c:v>-3253686.126532143</c:v>
                </c:pt>
                <c:pt idx="166">
                  <c:v>-3458339.4566054321</c:v>
                </c:pt>
                <c:pt idx="167">
                  <c:v>-3651611.0971353101</c:v>
                </c:pt>
                <c:pt idx="168">
                  <c:v>-3827308.2016737452</c:v>
                </c:pt>
                <c:pt idx="169">
                  <c:v>-4010470.4932115572</c:v>
                </c:pt>
                <c:pt idx="170">
                  <c:v>-4163662.0032850215</c:v>
                </c:pt>
                <c:pt idx="171">
                  <c:v>-4305672.3229854815</c:v>
                </c:pt>
                <c:pt idx="172">
                  <c:v>-4430295.0382440323</c:v>
                </c:pt>
                <c:pt idx="173">
                  <c:v>-4550062.070655535</c:v>
                </c:pt>
                <c:pt idx="174">
                  <c:v>-4665006.5854974957</c:v>
                </c:pt>
                <c:pt idx="175">
                  <c:v>-4681453.4871944441</c:v>
                </c:pt>
                <c:pt idx="176">
                  <c:v>-4799340.6664489536</c:v>
                </c:pt>
                <c:pt idx="177">
                  <c:v>-4856249.1141921626</c:v>
                </c:pt>
                <c:pt idx="178">
                  <c:v>-4789737.8117868835</c:v>
                </c:pt>
                <c:pt idx="179">
                  <c:v>-4912177.6788054006</c:v>
                </c:pt>
                <c:pt idx="180">
                  <c:v>-4911197.7956789955</c:v>
                </c:pt>
                <c:pt idx="181">
                  <c:v>-4724357.1437597787</c:v>
                </c:pt>
                <c:pt idx="182">
                  <c:v>-4851425.0741735399</c:v>
                </c:pt>
                <c:pt idx="183">
                  <c:v>-4748857.1921993904</c:v>
                </c:pt>
                <c:pt idx="184">
                  <c:v>-4629085.6223137956</c:v>
                </c:pt>
                <c:pt idx="185">
                  <c:v>-4554555.9056938402</c:v>
                </c:pt>
                <c:pt idx="186">
                  <c:v>-4437778.2556483708</c:v>
                </c:pt>
                <c:pt idx="187">
                  <c:v>-4322462.8927276004</c:v>
                </c:pt>
                <c:pt idx="188">
                  <c:v>-4171096.9653573534</c:v>
                </c:pt>
                <c:pt idx="189">
                  <c:v>-4021133.0246163309</c:v>
                </c:pt>
                <c:pt idx="190">
                  <c:v>-3847543.4076244561</c:v>
                </c:pt>
                <c:pt idx="191">
                  <c:v>-3662783.1528328536</c:v>
                </c:pt>
                <c:pt idx="192">
                  <c:v>-3473054.1517622103</c:v>
                </c:pt>
                <c:pt idx="193">
                  <c:v>-3265813.9302229909</c:v>
                </c:pt>
                <c:pt idx="194">
                  <c:v>-3047259.8572031222</c:v>
                </c:pt>
                <c:pt idx="195">
                  <c:v>-2829831.896022724</c:v>
                </c:pt>
                <c:pt idx="196">
                  <c:v>-2594731.4105391931</c:v>
                </c:pt>
                <c:pt idx="197">
                  <c:v>-2354395.34906547</c:v>
                </c:pt>
                <c:pt idx="198">
                  <c:v>-2115009.0204644678</c:v>
                </c:pt>
                <c:pt idx="199">
                  <c:v>-1870261.9923281579</c:v>
                </c:pt>
                <c:pt idx="200">
                  <c:v>-1607596.7153538333</c:v>
                </c:pt>
                <c:pt idx="201">
                  <c:v>-1370678.1847272364</c:v>
                </c:pt>
                <c:pt idx="202">
                  <c:v>-1103213.0028697681</c:v>
                </c:pt>
                <c:pt idx="203">
                  <c:v>-855114.78936900105</c:v>
                </c:pt>
                <c:pt idx="204">
                  <c:v>-601324.2235816454</c:v>
                </c:pt>
                <c:pt idx="205">
                  <c:v>-348022.09184617479</c:v>
                </c:pt>
                <c:pt idx="206">
                  <c:v>-107634.78987847781</c:v>
                </c:pt>
                <c:pt idx="207">
                  <c:v>144893.98794329015</c:v>
                </c:pt>
                <c:pt idx="208">
                  <c:v>372146.36331617471</c:v>
                </c:pt>
                <c:pt idx="209">
                  <c:v>611672.87564483192</c:v>
                </c:pt>
                <c:pt idx="210">
                  <c:v>832299.74849240296</c:v>
                </c:pt>
                <c:pt idx="211">
                  <c:v>1059080.2724545326</c:v>
                </c:pt>
                <c:pt idx="212">
                  <c:v>1254592.0466931257</c:v>
                </c:pt>
                <c:pt idx="213">
                  <c:v>1462626.6974491689</c:v>
                </c:pt>
                <c:pt idx="214">
                  <c:v>1658250.0276197316</c:v>
                </c:pt>
                <c:pt idx="215">
                  <c:v>1835272.2057770384</c:v>
                </c:pt>
                <c:pt idx="216">
                  <c:v>2006241.736165999</c:v>
                </c:pt>
                <c:pt idx="217">
                  <c:v>2164961.249801063</c:v>
                </c:pt>
                <c:pt idx="218">
                  <c:v>2311478.9870824171</c:v>
                </c:pt>
                <c:pt idx="219">
                  <c:v>2458334.4071656698</c:v>
                </c:pt>
                <c:pt idx="220">
                  <c:v>2580581.2528466554</c:v>
                </c:pt>
                <c:pt idx="221">
                  <c:v>2697003.0851381621</c:v>
                </c:pt>
                <c:pt idx="222">
                  <c:v>2795141.8505652463</c:v>
                </c:pt>
                <c:pt idx="223">
                  <c:v>2893773.5725802472</c:v>
                </c:pt>
                <c:pt idx="224">
                  <c:v>2967939.9338798453</c:v>
                </c:pt>
                <c:pt idx="225">
                  <c:v>3048906.6691587018</c:v>
                </c:pt>
                <c:pt idx="226">
                  <c:v>3092968.0803925255</c:v>
                </c:pt>
                <c:pt idx="227">
                  <c:v>3150126.7304064357</c:v>
                </c:pt>
                <c:pt idx="228">
                  <c:v>3182916.5005044239</c:v>
                </c:pt>
                <c:pt idx="229">
                  <c:v>3216345.4559054738</c:v>
                </c:pt>
                <c:pt idx="230">
                  <c:v>3219191.5797755127</c:v>
                </c:pt>
                <c:pt idx="231">
                  <c:v>3235198.2579520713</c:v>
                </c:pt>
                <c:pt idx="232">
                  <c:v>3233135.9360385481</c:v>
                </c:pt>
                <c:pt idx="233">
                  <c:v>3225507.8928889241</c:v>
                </c:pt>
                <c:pt idx="234">
                  <c:v>3193577.3003736348</c:v>
                </c:pt>
                <c:pt idx="235">
                  <c:v>3181076.991740291</c:v>
                </c:pt>
                <c:pt idx="236">
                  <c:v>3138027.0168521041</c:v>
                </c:pt>
                <c:pt idx="237">
                  <c:v>3101911.5845551533</c:v>
                </c:pt>
                <c:pt idx="238">
                  <c:v>3053983.3141321838</c:v>
                </c:pt>
                <c:pt idx="239">
                  <c:v>3000484.7999388645</c:v>
                </c:pt>
                <c:pt idx="240">
                  <c:v>2941408.5044041979</c:v>
                </c:pt>
                <c:pt idx="241">
                  <c:v>2876745.3824617686</c:v>
                </c:pt>
                <c:pt idx="242">
                  <c:v>2812731.9984074142</c:v>
                </c:pt>
                <c:pt idx="243">
                  <c:v>2743109.1752539943</c:v>
                </c:pt>
                <c:pt idx="244">
                  <c:v>2667864.8529036911</c:v>
                </c:pt>
                <c:pt idx="245">
                  <c:v>2586985.4637394934</c:v>
                </c:pt>
                <c:pt idx="246">
                  <c:v>2514824.3014835743</c:v>
                </c:pt>
                <c:pt idx="247">
                  <c:v>2430124.5860761506</c:v>
                </c:pt>
                <c:pt idx="248">
                  <c:v>2349114.1985563776</c:v>
                </c:pt>
                <c:pt idx="249">
                  <c:v>2264278.810010314</c:v>
                </c:pt>
                <c:pt idx="250">
                  <c:v>2180599.079057287</c:v>
                </c:pt>
                <c:pt idx="251">
                  <c:v>2096182.7804814689</c:v>
                </c:pt>
                <c:pt idx="252">
                  <c:v>2012261.3982610141</c:v>
                </c:pt>
                <c:pt idx="253">
                  <c:v>1928191.9798060416</c:v>
                </c:pt>
                <c:pt idx="254">
                  <c:v>1843956.2842150819</c:v>
                </c:pt>
                <c:pt idx="255">
                  <c:v>1761410.0549025845</c:v>
                </c:pt>
                <c:pt idx="256">
                  <c:v>1680534.7494645049</c:v>
                </c:pt>
                <c:pt idx="257">
                  <c:v>1600062.7036216203</c:v>
                </c:pt>
                <c:pt idx="258">
                  <c:v>1521225.4013528659</c:v>
                </c:pt>
                <c:pt idx="259">
                  <c:v>1445254.3266376951</c:v>
                </c:pt>
                <c:pt idx="260">
                  <c:v>1369632.9948237627</c:v>
                </c:pt>
                <c:pt idx="261">
                  <c:v>1296843.2177753353</c:v>
                </c:pt>
                <c:pt idx="262">
                  <c:v>1225618.5372236769</c:v>
                </c:pt>
                <c:pt idx="263">
                  <c:v>1157816.6563487146</c:v>
                </c:pt>
                <c:pt idx="264">
                  <c:v>1091547.3097002844</c:v>
                </c:pt>
                <c:pt idx="265">
                  <c:v>1026795.1206505856</c:v>
                </c:pt>
                <c:pt idx="266">
                  <c:v>1126594.7648777694</c:v>
                </c:pt>
                <c:pt idx="267">
                  <c:v>298310.72487185977</c:v>
                </c:pt>
                <c:pt idx="268">
                  <c:v>1281328.6304191723</c:v>
                </c:pt>
                <c:pt idx="269">
                  <c:v>1278615.1079086226</c:v>
                </c:pt>
                <c:pt idx="270">
                  <c:v>26779.710097768268</c:v>
                </c:pt>
                <c:pt idx="271">
                  <c:v>1274092.5703911826</c:v>
                </c:pt>
                <c:pt idx="272">
                  <c:v>22558.675081454981</c:v>
                </c:pt>
                <c:pt idx="273">
                  <c:v>1270173.0378760239</c:v>
                </c:pt>
                <c:pt idx="274">
                  <c:v>-106001.69271264022</c:v>
                </c:pt>
                <c:pt idx="275">
                  <c:v>829558.32813271624</c:v>
                </c:pt>
                <c:pt idx="276">
                  <c:v>453193.65203627461</c:v>
                </c:pt>
                <c:pt idx="277">
                  <c:v>451851.96590612305</c:v>
                </c:pt>
                <c:pt idx="278">
                  <c:v>450615.80565133248</c:v>
                </c:pt>
                <c:pt idx="279">
                  <c:v>387014.00238190364</c:v>
                </c:pt>
                <c:pt idx="280">
                  <c:v>323517.72498787299</c:v>
                </c:pt>
                <c:pt idx="281">
                  <c:v>322583.06723425549</c:v>
                </c:pt>
                <c:pt idx="282">
                  <c:v>321723.78510593838</c:v>
                </c:pt>
                <c:pt idx="283">
                  <c:v>258468.70971283413</c:v>
                </c:pt>
                <c:pt idx="284">
                  <c:v>320231.34772518638</c:v>
                </c:pt>
                <c:pt idx="285">
                  <c:v>132169.61067744036</c:v>
                </c:pt>
                <c:pt idx="286">
                  <c:v>256539.09370538979</c:v>
                </c:pt>
                <c:pt idx="287">
                  <c:v>255996.38920328545</c:v>
                </c:pt>
                <c:pt idx="288">
                  <c:v>130571.64742128096</c:v>
                </c:pt>
                <c:pt idx="289">
                  <c:v>130149.54391964684</c:v>
                </c:pt>
                <c:pt idx="290">
                  <c:v>192228.75955820721</c:v>
                </c:pt>
                <c:pt idx="291">
                  <c:v>129395.78766674171</c:v>
                </c:pt>
                <c:pt idx="292">
                  <c:v>66608.041150427583</c:v>
                </c:pt>
                <c:pt idx="293">
                  <c:v>191263.95155449549</c:v>
                </c:pt>
                <c:pt idx="294">
                  <c:v>66050.261523280147</c:v>
                </c:pt>
                <c:pt idx="295">
                  <c:v>103306.83598145431</c:v>
                </c:pt>
                <c:pt idx="296">
                  <c:v>78107.316674612041</c:v>
                </c:pt>
                <c:pt idx="297">
                  <c:v>77920.385123889268</c:v>
                </c:pt>
                <c:pt idx="298">
                  <c:v>71504.426834229438</c:v>
                </c:pt>
                <c:pt idx="299">
                  <c:v>58859.441805633141</c:v>
                </c:pt>
                <c:pt idx="300">
                  <c:v>58725.273192613466</c:v>
                </c:pt>
                <c:pt idx="301">
                  <c:v>46110.438414133561</c:v>
                </c:pt>
                <c:pt idx="302">
                  <c:v>52250.521915228419</c:v>
                </c:pt>
                <c:pt idx="303">
                  <c:v>39659.807336838727</c:v>
                </c:pt>
                <c:pt idx="304">
                  <c:v>33328.269747507111</c:v>
                </c:pt>
                <c:pt idx="305">
                  <c:v>-1772163.8813597888</c:v>
                </c:pt>
                <c:pt idx="306">
                  <c:v>2057250.9240873179</c:v>
                </c:pt>
                <c:pt idx="307">
                  <c:v>1453.5004448583425</c:v>
                </c:pt>
                <c:pt idx="308">
                  <c:v>1453.500438956446</c:v>
                </c:pt>
                <c:pt idx="309">
                  <c:v>1453.5005643510374</c:v>
                </c:pt>
                <c:pt idx="310">
                  <c:v>1453.5008147934927</c:v>
                </c:pt>
                <c:pt idx="311">
                  <c:v>1453.5008779581171</c:v>
                </c:pt>
                <c:pt idx="312">
                  <c:v>1453.5012536745633</c:v>
                </c:pt>
                <c:pt idx="313">
                  <c:v>1453.5013797173849</c:v>
                </c:pt>
                <c:pt idx="314">
                  <c:v>1453.5018808887226</c:v>
                </c:pt>
                <c:pt idx="315">
                  <c:v>1453.5022574493755</c:v>
                </c:pt>
                <c:pt idx="316">
                  <c:v>1453.5025095199439</c:v>
                </c:pt>
                <c:pt idx="317">
                  <c:v>1453.5043239124395</c:v>
                </c:pt>
                <c:pt idx="318">
                  <c:v>1453.5037650035222</c:v>
                </c:pt>
                <c:pt idx="319">
                  <c:v>1453.5056435103752</c:v>
                </c:pt>
                <c:pt idx="320">
                  <c:v>1453.5062734983576</c:v>
                </c:pt>
                <c:pt idx="321">
                  <c:v>1453.5087789781683</c:v>
                </c:pt>
                <c:pt idx="322">
                  <c:v>1453.5100365421138</c:v>
                </c:pt>
                <c:pt idx="323">
                  <c:v>1453.5131703516431</c:v>
                </c:pt>
                <c:pt idx="324">
                  <c:v>1453.5150571498152</c:v>
                </c:pt>
                <c:pt idx="325">
                  <c:v>1453.5194459605184</c:v>
                </c:pt>
                <c:pt idx="326">
                  <c:v>1453.5257125243188</c:v>
                </c:pt>
                <c:pt idx="327">
                  <c:v>1453.524487221141</c:v>
                </c:pt>
                <c:pt idx="328">
                  <c:v>1453.5376364676094</c:v>
                </c:pt>
                <c:pt idx="329">
                  <c:v>1453.5501668816876</c:v>
                </c:pt>
                <c:pt idx="330">
                  <c:v>1453.5439649901739</c:v>
                </c:pt>
                <c:pt idx="331">
                  <c:v>1453.5752578600941</c:v>
                </c:pt>
                <c:pt idx="332">
                  <c:v>1453.5753256981568</c:v>
                </c:pt>
                <c:pt idx="333">
                  <c:v>1453.6004000939258</c:v>
                </c:pt>
                <c:pt idx="334">
                  <c:v>1453.6192454629556</c:v>
                </c:pt>
                <c:pt idx="335">
                  <c:v>1453.6506091859637</c:v>
                </c:pt>
                <c:pt idx="336">
                  <c:v>1453.6757544348202</c:v>
                </c:pt>
                <c:pt idx="337">
                  <c:v>1453.7259243315332</c:v>
                </c:pt>
                <c:pt idx="338">
                  <c:v>1453.738653737262</c:v>
                </c:pt>
                <c:pt idx="339">
                  <c:v>1453.8763797512215</c:v>
                </c:pt>
                <c:pt idx="340">
                  <c:v>1453.8142553102075</c:v>
                </c:pt>
                <c:pt idx="341">
                  <c:v>1454.0645771643947</c:v>
                </c:pt>
                <c:pt idx="342">
                  <c:v>1454.0026185497568</c:v>
                </c:pt>
                <c:pt idx="343">
                  <c:v>1454.2531514556943</c:v>
                </c:pt>
                <c:pt idx="344">
                  <c:v>1454.2539202870723</c:v>
                </c:pt>
                <c:pt idx="345">
                  <c:v>1454.5672258644013</c:v>
                </c:pt>
                <c:pt idx="346">
                  <c:v>1454.6932988365606</c:v>
                </c:pt>
                <c:pt idx="347">
                  <c:v>1455.0070415925165</c:v>
                </c:pt>
                <c:pt idx="348">
                  <c:v>1455.2585996069583</c:v>
                </c:pt>
                <c:pt idx="349">
                  <c:v>1455.6979329310718</c:v>
                </c:pt>
                <c:pt idx="350">
                  <c:v>1456.137688358687</c:v>
                </c:pt>
                <c:pt idx="351">
                  <c:v>1456.0157308956684</c:v>
                </c:pt>
                <c:pt idx="352">
                  <c:v>1457.2687723034837</c:v>
                </c:pt>
                <c:pt idx="353">
                  <c:v>1458.5224167163014</c:v>
                </c:pt>
                <c:pt idx="354">
                  <c:v>1457.9028305699208</c:v>
                </c:pt>
                <c:pt idx="355">
                  <c:v>1460.4080088780479</c:v>
                </c:pt>
                <c:pt idx="356">
                  <c:v>1460.4153956893267</c:v>
                </c:pt>
                <c:pt idx="357">
                  <c:v>1462.9232875199646</c:v>
                </c:pt>
                <c:pt idx="358">
                  <c:v>1463.558702547657</c:v>
                </c:pt>
                <c:pt idx="359">
                  <c:v>1010.0309810132435</c:v>
                </c:pt>
                <c:pt idx="360">
                  <c:v>1453.5945875065486</c:v>
                </c:pt>
              </c:numCache>
            </c:numRef>
          </c:yVal>
          <c:smooth val="1"/>
          <c:extLst>
            <c:ext xmlns:c16="http://schemas.microsoft.com/office/drawing/2014/chart" uri="{C3380CC4-5D6E-409C-BE32-E72D297353CC}">
              <c16:uniqueId val="{00000005-626A-4F76-8297-AEC96D8E02C0}"/>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Exhaust Lightened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Light)'!$Z$3:$Z$363</c:f>
              <c:numCache>
                <c:formatCode>0.00E+00</c:formatCode>
                <c:ptCount val="361"/>
                <c:pt idx="0">
                  <c:v>1454.0260295729497</c:v>
                </c:pt>
                <c:pt idx="1">
                  <c:v>1454.166891015542</c:v>
                </c:pt>
                <c:pt idx="2">
                  <c:v>1454.1039829131375</c:v>
                </c:pt>
                <c:pt idx="3">
                  <c:v>1454.5813347757867</c:v>
                </c:pt>
                <c:pt idx="4">
                  <c:v>1454.3203856759085</c:v>
                </c:pt>
                <c:pt idx="5">
                  <c:v>1454.9598698511186</c:v>
                </c:pt>
                <c:pt idx="6">
                  <c:v>1454.8625605763077</c:v>
                </c:pt>
                <c:pt idx="7">
                  <c:v>1455.074440801561</c:v>
                </c:pt>
                <c:pt idx="8">
                  <c:v>1455.7425677143817</c:v>
                </c:pt>
                <c:pt idx="9">
                  <c:v>1455.8284959272135</c:v>
                </c:pt>
                <c:pt idx="10">
                  <c:v>1456.2296436901329</c:v>
                </c:pt>
                <c:pt idx="11">
                  <c:v>1456.797446303131</c:v>
                </c:pt>
                <c:pt idx="12">
                  <c:v>1457.5349187912195</c:v>
                </c:pt>
                <c:pt idx="13">
                  <c:v>1458.2980189919072</c:v>
                </c:pt>
                <c:pt idx="14">
                  <c:v>1458.0528240551544</c:v>
                </c:pt>
                <c:pt idx="15">
                  <c:v>1459.4795286311451</c:v>
                </c:pt>
                <c:pt idx="16">
                  <c:v>1462.7221748823708</c:v>
                </c:pt>
                <c:pt idx="17">
                  <c:v>1460.0674585084146</c:v>
                </c:pt>
                <c:pt idx="18">
                  <c:v>1464.9163527601952</c:v>
                </c:pt>
                <c:pt idx="19">
                  <c:v>1463.8678843867938</c:v>
                </c:pt>
                <c:pt idx="20">
                  <c:v>1467.3668077640091</c:v>
                </c:pt>
                <c:pt idx="21">
                  <c:v>1469.4554597664257</c:v>
                </c:pt>
                <c:pt idx="22">
                  <c:v>1471.6496376442499</c:v>
                </c:pt>
                <c:pt idx="23">
                  <c:v>1473.9644165225402</c:v>
                </c:pt>
                <c:pt idx="24">
                  <c:v>1479.3861655265316</c:v>
                </c:pt>
                <c:pt idx="25">
                  <c:v>1481.9873717809278</c:v>
                </c:pt>
                <c:pt idx="26">
                  <c:v>1484.7845546610795</c:v>
                </c:pt>
                <c:pt idx="27">
                  <c:v>1493.7353772924034</c:v>
                </c:pt>
                <c:pt idx="28">
                  <c:v>1501.4266797995103</c:v>
                </c:pt>
                <c:pt idx="29">
                  <c:v>1497.5343088070681</c:v>
                </c:pt>
                <c:pt idx="30">
                  <c:v>1514.8027988172717</c:v>
                </c:pt>
                <c:pt idx="31">
                  <c:v>1517.5163213277469</c:v>
                </c:pt>
                <c:pt idx="32">
                  <c:v>1535.538567590859</c:v>
                </c:pt>
                <c:pt idx="33">
                  <c:v>1539.1565976048232</c:v>
                </c:pt>
                <c:pt idx="34">
                  <c:v>1558.2341026220154</c:v>
                </c:pt>
                <c:pt idx="35">
                  <c:v>1563.0581426406336</c:v>
                </c:pt>
                <c:pt idx="36">
                  <c:v>1598.3488789139492</c:v>
                </c:pt>
                <c:pt idx="37">
                  <c:v>1604.6804314383946</c:v>
                </c:pt>
                <c:pt idx="38">
                  <c:v>1626.9237127177967</c:v>
                </c:pt>
                <c:pt idx="39">
                  <c:v>1650.2222527512797</c:v>
                </c:pt>
                <c:pt idx="40">
                  <c:v>1674.7268027894165</c:v>
                </c:pt>
                <c:pt idx="41">
                  <c:v>1730.3010540845753</c:v>
                </c:pt>
                <c:pt idx="42">
                  <c:v>1742.8134078828757</c:v>
                </c:pt>
                <c:pt idx="43">
                  <c:v>1786.9984679405268</c:v>
                </c:pt>
                <c:pt idx="44">
                  <c:v>1862.8562342575269</c:v>
                </c:pt>
                <c:pt idx="45">
                  <c:v>1851.8364493279037</c:v>
                </c:pt>
                <c:pt idx="46">
                  <c:v>1917.9632881638004</c:v>
                </c:pt>
                <c:pt idx="47">
                  <c:v>2090.6481882658268</c:v>
                </c:pt>
                <c:pt idx="48">
                  <c:v>1969.218713361661</c:v>
                </c:pt>
                <c:pt idx="49">
                  <c:v>2298.0058760017064</c:v>
                </c:pt>
                <c:pt idx="50">
                  <c:v>2184.1139636266425</c:v>
                </c:pt>
                <c:pt idx="51">
                  <c:v>2373.3815012926643</c:v>
                </c:pt>
                <c:pt idx="52">
                  <c:v>2418.6068764672777</c:v>
                </c:pt>
                <c:pt idx="53">
                  <c:v>2766.991701682954</c:v>
                </c:pt>
                <c:pt idx="54">
                  <c:v>2527.1477768862842</c:v>
                </c:pt>
                <c:pt idx="55">
                  <c:v>3039.1724271690741</c:v>
                </c:pt>
                <c:pt idx="56">
                  <c:v>3111.5330274484277</c:v>
                </c:pt>
                <c:pt idx="57">
                  <c:v>3194.4462152684787</c:v>
                </c:pt>
                <c:pt idx="58">
                  <c:v>3436.4766906382238</c:v>
                </c:pt>
                <c:pt idx="59">
                  <c:v>3837.6244535575916</c:v>
                </c:pt>
                <c:pt idx="60">
                  <c:v>3953.7029165056965</c:v>
                </c:pt>
                <c:pt idx="61">
                  <c:v>4381.9859045298317</c:v>
                </c:pt>
                <c:pt idx="62">
                  <c:v>4973.908717621096</c:v>
                </c:pt>
                <c:pt idx="63">
                  <c:v>3801.1452806752122</c:v>
                </c:pt>
                <c:pt idx="64">
                  <c:v>6067.9826315215278</c:v>
                </c:pt>
                <c:pt idx="65">
                  <c:v>6263.9592572781003</c:v>
                </c:pt>
                <c:pt idx="66">
                  <c:v>6490.0861331510314</c:v>
                </c:pt>
                <c:pt idx="67">
                  <c:v>5260.7162590514554</c:v>
                </c:pt>
                <c:pt idx="68">
                  <c:v>8518.4376353350872</c:v>
                </c:pt>
                <c:pt idx="69">
                  <c:v>8819.94013649915</c:v>
                </c:pt>
                <c:pt idx="70">
                  <c:v>7681.0210127484988</c:v>
                </c:pt>
                <c:pt idx="71">
                  <c:v>9558.6212643509116</c:v>
                </c:pt>
                <c:pt idx="72">
                  <c:v>9980.724765980196</c:v>
                </c:pt>
                <c:pt idx="73">
                  <c:v>11933.700642873089</c:v>
                </c:pt>
                <c:pt idx="74">
                  <c:v>12446.25489485248</c:v>
                </c:pt>
                <c:pt idx="75">
                  <c:v>13019.109647063218</c:v>
                </c:pt>
                <c:pt idx="76">
                  <c:v>14063.789118532479</c:v>
                </c:pt>
                <c:pt idx="77">
                  <c:v>16116.611876290794</c:v>
                </c:pt>
                <c:pt idx="78">
                  <c:v>17156.816868859059</c:v>
                </c:pt>
                <c:pt idx="79">
                  <c:v>18658.588836751624</c:v>
                </c:pt>
                <c:pt idx="80">
                  <c:v>20283.093243710457</c:v>
                </c:pt>
                <c:pt idx="81">
                  <c:v>22043.026333761343</c:v>
                </c:pt>
                <c:pt idx="82">
                  <c:v>23942.592572431444</c:v>
                </c:pt>
                <c:pt idx="83">
                  <c:v>26001.33529925226</c:v>
                </c:pt>
                <c:pt idx="84">
                  <c:v>28193.19505050173</c:v>
                </c:pt>
                <c:pt idx="85">
                  <c:v>30593.709213218288</c:v>
                </c:pt>
                <c:pt idx="86">
                  <c:v>33150.87565930601</c:v>
                </c:pt>
                <c:pt idx="87">
                  <c:v>35890.850412182983</c:v>
                </c:pt>
                <c:pt idx="88">
                  <c:v>38853.446745633206</c:v>
                </c:pt>
                <c:pt idx="89">
                  <c:v>42019.50430720365</c:v>
                </c:pt>
                <c:pt idx="90">
                  <c:v>45400.329440678994</c:v>
                </c:pt>
                <c:pt idx="91">
                  <c:v>49037.393683614835</c:v>
                </c:pt>
                <c:pt idx="92">
                  <c:v>52898.338477302939</c:v>
                </c:pt>
                <c:pt idx="93">
                  <c:v>57025.841369289657</c:v>
                </c:pt>
                <c:pt idx="94">
                  <c:v>61448.024939635034</c:v>
                </c:pt>
                <c:pt idx="95">
                  <c:v>66119.332423386615</c:v>
                </c:pt>
                <c:pt idx="96">
                  <c:v>71113.812571849368</c:v>
                </c:pt>
                <c:pt idx="97">
                  <c:v>76416.526067585553</c:v>
                </c:pt>
                <c:pt idx="98">
                  <c:v>82013.287349400372</c:v>
                </c:pt>
                <c:pt idx="99">
                  <c:v>87994.358399859877</c:v>
                </c:pt>
                <c:pt idx="100">
                  <c:v>94271.874312768254</c:v>
                </c:pt>
                <c:pt idx="101">
                  <c:v>100952.00879945247</c:v>
                </c:pt>
                <c:pt idx="102">
                  <c:v>108007.07658996509</c:v>
                </c:pt>
                <c:pt idx="103">
                  <c:v>115410.14617063661</c:v>
                </c:pt>
                <c:pt idx="104">
                  <c:v>123238.58282027175</c:v>
                </c:pt>
                <c:pt idx="105">
                  <c:v>131495.31871645333</c:v>
                </c:pt>
                <c:pt idx="106">
                  <c:v>140124.31241048637</c:v>
                </c:pt>
                <c:pt idx="107">
                  <c:v>149248.10159620957</c:v>
                </c:pt>
                <c:pt idx="108">
                  <c:v>158765.92466367583</c:v>
                </c:pt>
                <c:pt idx="109">
                  <c:v>168755.90064796282</c:v>
                </c:pt>
                <c:pt idx="110">
                  <c:v>179221.26322914736</c:v>
                </c:pt>
                <c:pt idx="111">
                  <c:v>190105.82020728508</c:v>
                </c:pt>
                <c:pt idx="112">
                  <c:v>201694.92744121485</c:v>
                </c:pt>
                <c:pt idx="113">
                  <c:v>213322.22220221243</c:v>
                </c:pt>
                <c:pt idx="114">
                  <c:v>225793.94130664467</c:v>
                </c:pt>
                <c:pt idx="115">
                  <c:v>238841.53018830993</c:v>
                </c:pt>
                <c:pt idx="116">
                  <c:v>252184.44208473287</c:v>
                </c:pt>
                <c:pt idx="117">
                  <c:v>265839.25963349547</c:v>
                </c:pt>
                <c:pt idx="118">
                  <c:v>280562.37394716783</c:v>
                </c:pt>
                <c:pt idx="119">
                  <c:v>295472.94941331394</c:v>
                </c:pt>
                <c:pt idx="120">
                  <c:v>310586.06115685299</c:v>
                </c:pt>
                <c:pt idx="121">
                  <c:v>326952.21466554934</c:v>
                </c:pt>
                <c:pt idx="122">
                  <c:v>342943.22828920762</c:v>
                </c:pt>
                <c:pt idx="123">
                  <c:v>360353.93852801831</c:v>
                </c:pt>
                <c:pt idx="124">
                  <c:v>377403.07649441098</c:v>
                </c:pt>
                <c:pt idx="125">
                  <c:v>395585.33426347125</c:v>
                </c:pt>
                <c:pt idx="126">
                  <c:v>413859.25142265286</c:v>
                </c:pt>
                <c:pt idx="127">
                  <c:v>432822.10179695394</c:v>
                </c:pt>
                <c:pt idx="128">
                  <c:v>452173.74096146133</c:v>
                </c:pt>
                <c:pt idx="129">
                  <c:v>471762.5891909874</c:v>
                </c:pt>
                <c:pt idx="130">
                  <c:v>492176.87523573055</c:v>
                </c:pt>
                <c:pt idx="131">
                  <c:v>512663.22300789971</c:v>
                </c:pt>
                <c:pt idx="132">
                  <c:v>533658.28153270134</c:v>
                </c:pt>
                <c:pt idx="133">
                  <c:v>554998.41098492453</c:v>
                </c:pt>
                <c:pt idx="134">
                  <c:v>576964.15812705515</c:v>
                </c:pt>
                <c:pt idx="135">
                  <c:v>598644.53709646489</c:v>
                </c:pt>
                <c:pt idx="136">
                  <c:v>621208.46783067996</c:v>
                </c:pt>
                <c:pt idx="137">
                  <c:v>643735.91939197341</c:v>
                </c:pt>
                <c:pt idx="138">
                  <c:v>666795.52286787727</c:v>
                </c:pt>
                <c:pt idx="139">
                  <c:v>689612.79699565354</c:v>
                </c:pt>
                <c:pt idx="140">
                  <c:v>713047.47221267677</c:v>
                </c:pt>
                <c:pt idx="141">
                  <c:v>736317.52969394345</c:v>
                </c:pt>
                <c:pt idx="142">
                  <c:v>760128.1051266361</c:v>
                </c:pt>
                <c:pt idx="143">
                  <c:v>783544.09244817763</c:v>
                </c:pt>
                <c:pt idx="144">
                  <c:v>807266.10480836837</c:v>
                </c:pt>
                <c:pt idx="145">
                  <c:v>830947.26489454752</c:v>
                </c:pt>
                <c:pt idx="146">
                  <c:v>854686.38949403877</c:v>
                </c:pt>
                <c:pt idx="147">
                  <c:v>878133.58626902592</c:v>
                </c:pt>
                <c:pt idx="148">
                  <c:v>901977.4082695262</c:v>
                </c:pt>
                <c:pt idx="149">
                  <c:v>924970.54490751971</c:v>
                </c:pt>
                <c:pt idx="150">
                  <c:v>948542.86522052169</c:v>
                </c:pt>
                <c:pt idx="151">
                  <c:v>971143.89917072712</c:v>
                </c:pt>
                <c:pt idx="152">
                  <c:v>994200.50077035185</c:v>
                </c:pt>
                <c:pt idx="153">
                  <c:v>1016307.7496567077</c:v>
                </c:pt>
                <c:pt idx="154">
                  <c:v>1038592.3554169503</c:v>
                </c:pt>
                <c:pt idx="155">
                  <c:v>1060093.5842759353</c:v>
                </c:pt>
                <c:pt idx="156">
                  <c:v>1081638.0013959159</c:v>
                </c:pt>
                <c:pt idx="157">
                  <c:v>1102116.3083014763</c:v>
                </c:pt>
                <c:pt idx="158">
                  <c:v>1122503.6348550315</c:v>
                </c:pt>
                <c:pt idx="159">
                  <c:v>1142283.4338687251</c:v>
                </c:pt>
                <c:pt idx="160">
                  <c:v>1161537.9394923658</c:v>
                </c:pt>
                <c:pt idx="161">
                  <c:v>1179903.6917755846</c:v>
                </c:pt>
                <c:pt idx="162">
                  <c:v>1197761.5617806655</c:v>
                </c:pt>
                <c:pt idx="163">
                  <c:v>1215045.2189576076</c:v>
                </c:pt>
                <c:pt idx="164">
                  <c:v>1231542.7830807026</c:v>
                </c:pt>
                <c:pt idx="165">
                  <c:v>1247045.3889501009</c:v>
                </c:pt>
                <c:pt idx="166">
                  <c:v>1261939.937677949</c:v>
                </c:pt>
                <c:pt idx="167">
                  <c:v>1276019.0715764714</c:v>
                </c:pt>
                <c:pt idx="168">
                  <c:v>1289377.0848955561</c:v>
                </c:pt>
                <c:pt idx="169">
                  <c:v>1301368.4634098578</c:v>
                </c:pt>
                <c:pt idx="170">
                  <c:v>1312837.8624319721</c:v>
                </c:pt>
                <c:pt idx="171">
                  <c:v>1323291.3474613905</c:v>
                </c:pt>
                <c:pt idx="172">
                  <c:v>1332836.78036065</c:v>
                </c:pt>
                <c:pt idx="173">
                  <c:v>1341139.3439170544</c:v>
                </c:pt>
                <c:pt idx="174">
                  <c:v>1348165.8728555078</c:v>
                </c:pt>
                <c:pt idx="175">
                  <c:v>1356113.1799134465</c:v>
                </c:pt>
                <c:pt idx="176">
                  <c:v>1360197.0444404446</c:v>
                </c:pt>
                <c:pt idx="177">
                  <c:v>1364274.1185868797</c:v>
                </c:pt>
                <c:pt idx="178">
                  <c:v>1369799.899102547</c:v>
                </c:pt>
                <c:pt idx="179">
                  <c:v>1369331.0758620338</c:v>
                </c:pt>
                <c:pt idx="180">
                  <c:v>1370310.9589908482</c:v>
                </c:pt>
                <c:pt idx="181">
                  <c:v>1374195.0452388497</c:v>
                </c:pt>
                <c:pt idx="182">
                  <c:v>1369098.1586054703</c:v>
                </c:pt>
                <c:pt idx="183">
                  <c:v>1367990.6533666328</c:v>
                </c:pt>
                <c:pt idx="184">
                  <c:v>1365791.1794718453</c:v>
                </c:pt>
                <c:pt idx="185">
                  <c:v>1361039.7176336362</c:v>
                </c:pt>
                <c:pt idx="186">
                  <c:v>1355846.3239023231</c:v>
                </c:pt>
                <c:pt idx="187">
                  <c:v>1349190.6430403334</c:v>
                </c:pt>
                <c:pt idx="188">
                  <c:v>1341994.2134978508</c:v>
                </c:pt>
                <c:pt idx="189">
                  <c:v>1333395.7973249566</c:v>
                </c:pt>
                <c:pt idx="190">
                  <c:v>1324028.8486469318</c:v>
                </c:pt>
                <c:pt idx="191">
                  <c:v>1313635.433388687</c:v>
                </c:pt>
                <c:pt idx="192">
                  <c:v>1302112.2122256034</c:v>
                </c:pt>
                <c:pt idx="193">
                  <c:v>1289804.5549577419</c:v>
                </c:pt>
                <c:pt idx="194">
                  <c:v>1276613.6447978886</c:v>
                </c:pt>
                <c:pt idx="195">
                  <c:v>1262296.6227961406</c:v>
                </c:pt>
                <c:pt idx="196">
                  <c:v>1247356.4685278321</c:v>
                </c:pt>
                <c:pt idx="197">
                  <c:v>1231553.338068119</c:v>
                </c:pt>
                <c:pt idx="198">
                  <c:v>1214800.4747297086</c:v>
                </c:pt>
                <c:pt idx="199">
                  <c:v>1197309.7587379082</c:v>
                </c:pt>
                <c:pt idx="200">
                  <c:v>1179441.6350180444</c:v>
                </c:pt>
                <c:pt idx="201">
                  <c:v>1160220.9737075272</c:v>
                </c:pt>
                <c:pt idx="202">
                  <c:v>1141054.2026820455</c:v>
                </c:pt>
                <c:pt idx="203">
                  <c:v>1120816.1198665509</c:v>
                </c:pt>
                <c:pt idx="204">
                  <c:v>1100171.837149011</c:v>
                </c:pt>
                <c:pt idx="205">
                  <c:v>1079039.1203794898</c:v>
                </c:pt>
                <c:pt idx="206">
                  <c:v>1057188.6782207959</c:v>
                </c:pt>
                <c:pt idx="207">
                  <c:v>1035282.6075359328</c:v>
                </c:pt>
                <c:pt idx="208">
                  <c:v>1012494.343162248</c:v>
                </c:pt>
                <c:pt idx="209">
                  <c:v>989783.11136279511</c:v>
                </c:pt>
                <c:pt idx="210">
                  <c:v>966467.89665022865</c:v>
                </c:pt>
                <c:pt idx="211">
                  <c:v>943207.78086233384</c:v>
                </c:pt>
                <c:pt idx="212">
                  <c:v>919171.67629911634</c:v>
                </c:pt>
                <c:pt idx="213">
                  <c:v>895461.34387368639</c:v>
                </c:pt>
                <c:pt idx="214">
                  <c:v>871536.7952360271</c:v>
                </c:pt>
                <c:pt idx="215">
                  <c:v>847306.75116131094</c:v>
                </c:pt>
                <c:pt idx="216">
                  <c:v>823122.6114999092</c:v>
                </c:pt>
                <c:pt idx="217">
                  <c:v>798885.55946441635</c:v>
                </c:pt>
                <c:pt idx="218">
                  <c:v>774643.83545501938</c:v>
                </c:pt>
                <c:pt idx="219">
                  <c:v>750739.79424691014</c:v>
                </c:pt>
                <c:pt idx="220">
                  <c:v>726621.38739027258</c:v>
                </c:pt>
                <c:pt idx="221">
                  <c:v>702776.51933523943</c:v>
                </c:pt>
                <c:pt idx="222">
                  <c:v>678944.24098197347</c:v>
                </c:pt>
                <c:pt idx="223">
                  <c:v>655604.91921801493</c:v>
                </c:pt>
                <c:pt idx="224">
                  <c:v>632194.44549365283</c:v>
                </c:pt>
                <c:pt idx="225">
                  <c:v>609485.79355887929</c:v>
                </c:pt>
                <c:pt idx="226">
                  <c:v>586463.13071381429</c:v>
                </c:pt>
                <c:pt idx="227">
                  <c:v>564340.60227105464</c:v>
                </c:pt>
                <c:pt idx="228">
                  <c:v>542243.40266816015</c:v>
                </c:pt>
                <c:pt idx="229">
                  <c:v>520785.38836776494</c:v>
                </c:pt>
                <c:pt idx="230">
                  <c:v>499237.30348229833</c:v>
                </c:pt>
                <c:pt idx="231">
                  <c:v>478652.66852446127</c:v>
                </c:pt>
                <c:pt idx="232">
                  <c:v>458294.6900442015</c:v>
                </c:pt>
                <c:pt idx="233">
                  <c:v>438469.54251652374</c:v>
                </c:pt>
                <c:pt idx="234">
                  <c:v>418736.05437894713</c:v>
                </c:pt>
                <c:pt idx="235">
                  <c:v>400137.19355661579</c:v>
                </c:pt>
                <c:pt idx="236">
                  <c:v>381481.42742436117</c:v>
                </c:pt>
                <c:pt idx="237">
                  <c:v>363661.65169474098</c:v>
                </c:pt>
                <c:pt idx="238">
                  <c:v>346226.14221774595</c:v>
                </c:pt>
                <c:pt idx="239">
                  <c:v>329318.94115589903</c:v>
                </c:pt>
                <c:pt idx="240">
                  <c:v>312932.5109465752</c:v>
                </c:pt>
                <c:pt idx="241">
                  <c:v>297057.80651481991</c:v>
                </c:pt>
                <c:pt idx="242">
                  <c:v>281832.83997304866</c:v>
                </c:pt>
                <c:pt idx="243">
                  <c:v>267096.9865212664</c:v>
                </c:pt>
                <c:pt idx="244">
                  <c:v>252838.18605934674</c:v>
                </c:pt>
                <c:pt idx="245">
                  <c:v>239042.87097481079</c:v>
                </c:pt>
                <c:pt idx="246">
                  <c:v>226037.66495258088</c:v>
                </c:pt>
                <c:pt idx="247">
                  <c:v>213300.86537507732</c:v>
                </c:pt>
                <c:pt idx="248">
                  <c:v>201204.11759100613</c:v>
                </c:pt>
                <c:pt idx="249">
                  <c:v>189551.35531280021</c:v>
                </c:pt>
                <c:pt idx="250">
                  <c:v>178444.39540914085</c:v>
                </c:pt>
                <c:pt idx="251">
                  <c:v>167820.57831995955</c:v>
                </c:pt>
                <c:pt idx="252">
                  <c:v>157691.67758644276</c:v>
                </c:pt>
                <c:pt idx="253">
                  <c:v>148024.59583725929</c:v>
                </c:pt>
                <c:pt idx="254">
                  <c:v>138801.09217109665</c:v>
                </c:pt>
                <c:pt idx="255">
                  <c:v>130047.34434539049</c:v>
                </c:pt>
                <c:pt idx="256">
                  <c:v>121744.80995630618</c:v>
                </c:pt>
                <c:pt idx="257">
                  <c:v>113845.53516253261</c:v>
                </c:pt>
                <c:pt idx="258">
                  <c:v>106361.29350524327</c:v>
                </c:pt>
                <c:pt idx="259">
                  <c:v>99303.858525630625</c:v>
                </c:pt>
                <c:pt idx="260">
                  <c:v>92596.166447367083</c:v>
                </c:pt>
                <c:pt idx="261">
                  <c:v>86280.608259138418</c:v>
                </c:pt>
                <c:pt idx="262">
                  <c:v>80310.436129636088</c:v>
                </c:pt>
                <c:pt idx="263">
                  <c:v>74713.787582541248</c:v>
                </c:pt>
                <c:pt idx="264">
                  <c:v>69429.962824034112</c:v>
                </c:pt>
                <c:pt idx="265">
                  <c:v>64443.58522657321</c:v>
                </c:pt>
                <c:pt idx="266">
                  <c:v>63617.118335313586</c:v>
                </c:pt>
                <c:pt idx="267">
                  <c:v>40951.82249614942</c:v>
                </c:pt>
                <c:pt idx="268">
                  <c:v>61618.192619340873</c:v>
                </c:pt>
                <c:pt idx="269">
                  <c:v>58904.670108861705</c:v>
                </c:pt>
                <c:pt idx="270">
                  <c:v>26779.710097768268</c:v>
                </c:pt>
                <c:pt idx="271">
                  <c:v>54382.132591403584</c:v>
                </c:pt>
                <c:pt idx="272">
                  <c:v>22558.675081472811</c:v>
                </c:pt>
                <c:pt idx="273">
                  <c:v>50462.600076273535</c:v>
                </c:pt>
                <c:pt idx="274">
                  <c:v>15969.351067328747</c:v>
                </c:pt>
                <c:pt idx="275">
                  <c:v>36746.543562846215</c:v>
                </c:pt>
                <c:pt idx="276">
                  <c:v>26294.998806375024</c:v>
                </c:pt>
                <c:pt idx="277">
                  <c:v>24953.312676195637</c:v>
                </c:pt>
                <c:pt idx="278">
                  <c:v>23717.152421424114</c:v>
                </c:pt>
                <c:pt idx="279">
                  <c:v>21100.87104197</c:v>
                </c:pt>
                <c:pt idx="280">
                  <c:v>18590.115537923506</c:v>
                </c:pt>
                <c:pt idx="281">
                  <c:v>17655.45778431564</c:v>
                </c:pt>
                <c:pt idx="282">
                  <c:v>16796.175655998253</c:v>
                </c:pt>
                <c:pt idx="283">
                  <c:v>14526.622152882886</c:v>
                </c:pt>
                <c:pt idx="284">
                  <c:v>15303.738275237283</c:v>
                </c:pt>
                <c:pt idx="285">
                  <c:v>10198.566897466757</c:v>
                </c:pt>
                <c:pt idx="286">
                  <c:v>12597.006145434309</c:v>
                </c:pt>
                <c:pt idx="287">
                  <c:v>12054.301643338964</c:v>
                </c:pt>
                <c:pt idx="288">
                  <c:v>8600.6036412982321</c:v>
                </c:pt>
                <c:pt idx="289">
                  <c:v>8178.5001396692569</c:v>
                </c:pt>
                <c:pt idx="290">
                  <c:v>9272.1938882448267</c:v>
                </c:pt>
                <c:pt idx="291">
                  <c:v>7424.7438867591773</c:v>
                </c:pt>
                <c:pt idx="292">
                  <c:v>5622.5192604479898</c:v>
                </c:pt>
                <c:pt idx="293">
                  <c:v>8307.3858845205068</c:v>
                </c:pt>
                <c:pt idx="294">
                  <c:v>5064.7396332947901</c:v>
                </c:pt>
                <c:pt idx="295">
                  <c:v>5730.0009574752112</c:v>
                </c:pt>
                <c:pt idx="296">
                  <c:v>4924.6904066248353</c:v>
                </c:pt>
                <c:pt idx="297">
                  <c:v>4737.7588559032429</c:v>
                </c:pt>
                <c:pt idx="298">
                  <c:v>4420.352755242553</c:v>
                </c:pt>
                <c:pt idx="299">
                  <c:v>3972.4721046427785</c:v>
                </c:pt>
                <c:pt idx="300">
                  <c:v>3838.3034916247925</c:v>
                </c:pt>
                <c:pt idx="301">
                  <c:v>3420.5730911414412</c:v>
                </c:pt>
                <c:pt idx="302">
                  <c:v>3462.1044032371092</c:v>
                </c:pt>
                <c:pt idx="303">
                  <c:v>3068.4942028469009</c:v>
                </c:pt>
                <c:pt idx="304">
                  <c:v>2835.5088025120581</c:v>
                </c:pt>
                <c:pt idx="305">
                  <c:v>-40175.064995955501</c:v>
                </c:pt>
                <c:pt idx="306">
                  <c:v>50827.257821969135</c:v>
                </c:pt>
                <c:pt idx="307">
                  <c:v>1453.5000118611372</c:v>
                </c:pt>
                <c:pt idx="308">
                  <c:v>1453.5000120577927</c:v>
                </c:pt>
                <c:pt idx="309">
                  <c:v>1453.5000154813404</c:v>
                </c:pt>
                <c:pt idx="310">
                  <c:v>1453.5000219817082</c:v>
                </c:pt>
                <c:pt idx="311">
                  <c:v>1453.5000241608107</c:v>
                </c:pt>
                <c:pt idx="312">
                  <c:v>1453.5000339641254</c:v>
                </c:pt>
                <c:pt idx="313">
                  <c:v>1453.5000380359033</c:v>
                </c:pt>
                <c:pt idx="314">
                  <c:v>1453.5000513230659</c:v>
                </c:pt>
                <c:pt idx="315">
                  <c:v>1453.5000619705875</c:v>
                </c:pt>
                <c:pt idx="316">
                  <c:v>1453.5000700990684</c:v>
                </c:pt>
                <c:pt idx="317">
                  <c:v>1453.5001159114292</c:v>
                </c:pt>
                <c:pt idx="318">
                  <c:v>1453.5001058722087</c:v>
                </c:pt>
                <c:pt idx="319">
                  <c:v>1453.5001548134051</c:v>
                </c:pt>
                <c:pt idx="320">
                  <c:v>1453.5001749461687</c:v>
                </c:pt>
                <c:pt idx="321">
                  <c:v>1453.5002410051038</c:v>
                </c:pt>
                <c:pt idx="322">
                  <c:v>1453.5002788586114</c:v>
                </c:pt>
                <c:pt idx="323">
                  <c:v>1453.5003633920462</c:v>
                </c:pt>
                <c:pt idx="324">
                  <c:v>1453.5004206245615</c:v>
                </c:pt>
                <c:pt idx="325">
                  <c:v>1453.5005404487326</c:v>
                </c:pt>
                <c:pt idx="326">
                  <c:v>1453.500708460344</c:v>
                </c:pt>
                <c:pt idx="327">
                  <c:v>1453.5007028676039</c:v>
                </c:pt>
                <c:pt idx="328">
                  <c:v>1453.5010451544754</c:v>
                </c:pt>
                <c:pt idx="329">
                  <c:v>1453.5013784641756</c:v>
                </c:pt>
                <c:pt idx="330">
                  <c:v>1453.501275124851</c:v>
                </c:pt>
                <c:pt idx="331">
                  <c:v>1453.5020752338262</c:v>
                </c:pt>
                <c:pt idx="332">
                  <c:v>1453.5021430718889</c:v>
                </c:pt>
                <c:pt idx="333">
                  <c:v>1453.5028232589018</c:v>
                </c:pt>
                <c:pt idx="334">
                  <c:v>1453.5033729713646</c:v>
                </c:pt>
                <c:pt idx="335">
                  <c:v>1453.5042439334277</c:v>
                </c:pt>
                <c:pt idx="336">
                  <c:v>1453.5049949735283</c:v>
                </c:pt>
                <c:pt idx="337">
                  <c:v>1453.5063764527292</c:v>
                </c:pt>
                <c:pt idx="338">
                  <c:v>1453.5069087540801</c:v>
                </c:pt>
                <c:pt idx="339">
                  <c:v>1453.5104666198815</c:v>
                </c:pt>
                <c:pt idx="340">
                  <c:v>1453.5093277007575</c:v>
                </c:pt>
                <c:pt idx="341">
                  <c:v>1453.5157074673848</c:v>
                </c:pt>
                <c:pt idx="342">
                  <c:v>1453.5147343746369</c:v>
                </c:pt>
                <c:pt idx="343">
                  <c:v>1453.5213251930145</c:v>
                </c:pt>
                <c:pt idx="344">
                  <c:v>1453.5220940243926</c:v>
                </c:pt>
                <c:pt idx="345">
                  <c:v>1453.5304719922715</c:v>
                </c:pt>
                <c:pt idx="346">
                  <c:v>1453.5345739206509</c:v>
                </c:pt>
                <c:pt idx="347">
                  <c:v>1453.5433890671568</c:v>
                </c:pt>
                <c:pt idx="348">
                  <c:v>1453.5510049940385</c:v>
                </c:pt>
                <c:pt idx="349">
                  <c:v>1453.5634396649223</c:v>
                </c:pt>
                <c:pt idx="350">
                  <c:v>1453.5762964393075</c:v>
                </c:pt>
                <c:pt idx="351">
                  <c:v>1453.5763100200688</c:v>
                </c:pt>
                <c:pt idx="352">
                  <c:v>1453.6096409900842</c:v>
                </c:pt>
                <c:pt idx="353">
                  <c:v>1453.6435749651025</c:v>
                </c:pt>
                <c:pt idx="354">
                  <c:v>1453.6338440376214</c:v>
                </c:pt>
                <c:pt idx="355">
                  <c:v>1453.6996014701492</c:v>
                </c:pt>
                <c:pt idx="356">
                  <c:v>1453.7069882814278</c:v>
                </c:pt>
                <c:pt idx="357">
                  <c:v>1453.7754592364663</c:v>
                </c:pt>
                <c:pt idx="358">
                  <c:v>1453.8010190452587</c:v>
                </c:pt>
                <c:pt idx="359">
                  <c:v>1443.0281864321614</c:v>
                </c:pt>
                <c:pt idx="360">
                  <c:v>1453.5917264573736</c:v>
                </c:pt>
              </c:numCache>
            </c:numRef>
          </c:yVal>
          <c:smooth val="1"/>
          <c:extLst>
            <c:ext xmlns:c16="http://schemas.microsoft.com/office/drawing/2014/chart" uri="{C3380CC4-5D6E-409C-BE32-E72D297353CC}">
              <c16:uniqueId val="{00000000-9762-4163-A7AC-30D52972F0F0}"/>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Light)'!$AA$3:$AA$363</c:f>
              <c:numCache>
                <c:formatCode>0.00E+00</c:formatCode>
                <c:ptCount val="361"/>
                <c:pt idx="0">
                  <c:v>1455.2959827356096</c:v>
                </c:pt>
                <c:pt idx="1">
                  <c:v>1455.7976204932393</c:v>
                </c:pt>
                <c:pt idx="2">
                  <c:v>1455.47272297584</c:v>
                </c:pt>
                <c:pt idx="3">
                  <c:v>1457.2916796760867</c:v>
                </c:pt>
                <c:pt idx="4">
                  <c:v>1456.14838745119</c:v>
                </c:pt>
                <c:pt idx="5">
                  <c:v>1458.5766780765307</c:v>
                </c:pt>
                <c:pt idx="6">
                  <c:v>1458.0457348017394</c:v>
                </c:pt>
                <c:pt idx="7">
                  <c:v>1458.7138617145602</c:v>
                </c:pt>
                <c:pt idx="8">
                  <c:v>1461.1768251275344</c:v>
                </c:pt>
                <c:pt idx="9">
                  <c:v>1461.2808434904362</c:v>
                </c:pt>
                <c:pt idx="10">
                  <c:v>1462.5914696034786</c:v>
                </c:pt>
                <c:pt idx="11">
                  <c:v>1464.5174596916386</c:v>
                </c:pt>
                <c:pt idx="12">
                  <c:v>1467.0633362924332</c:v>
                </c:pt>
                <c:pt idx="13">
                  <c:v>1469.6408706558498</c:v>
                </c:pt>
                <c:pt idx="14">
                  <c:v>1468.096281231662</c:v>
                </c:pt>
                <c:pt idx="15">
                  <c:v>1473.1217038829957</c:v>
                </c:pt>
                <c:pt idx="16">
                  <c:v>1485.3234575099295</c:v>
                </c:pt>
                <c:pt idx="17">
                  <c:v>1473.8302347607303</c:v>
                </c:pt>
                <c:pt idx="18">
                  <c:v>1492.0951773884876</c:v>
                </c:pt>
                <c:pt idx="19">
                  <c:v>1486.6802187651676</c:v>
                </c:pt>
                <c:pt idx="20">
                  <c:v>1499.1683997682089</c:v>
                </c:pt>
                <c:pt idx="21">
                  <c:v>1505.819518646301</c:v>
                </c:pt>
                <c:pt idx="22">
                  <c:v>1512.5912385248571</c:v>
                </c:pt>
                <c:pt idx="23">
                  <c:v>1519.4986345289401</c:v>
                </c:pt>
                <c:pt idx="24">
                  <c:v>1538.4419577843139</c:v>
                </c:pt>
                <c:pt idx="25">
                  <c:v>1545.6960816647361</c:v>
                </c:pt>
                <c:pt idx="26">
                  <c:v>1553.1612572959684</c:v>
                </c:pt>
                <c:pt idx="27">
                  <c:v>1584.6229118045037</c:v>
                </c:pt>
                <c:pt idx="28">
                  <c:v>1610.4434808138431</c:v>
                </c:pt>
                <c:pt idx="29">
                  <c:v>1589.0851488217281</c:v>
                </c:pt>
                <c:pt idx="30">
                  <c:v>1651.2245513357711</c:v>
                </c:pt>
                <c:pt idx="31">
                  <c:v>1654.3903275979931</c:v>
                </c:pt>
                <c:pt idx="32">
                  <c:v>1717.4342376155246</c:v>
                </c:pt>
                <c:pt idx="33">
                  <c:v>1721.6552726318073</c:v>
                </c:pt>
                <c:pt idx="34">
                  <c:v>1785.9051926540203</c:v>
                </c:pt>
                <c:pt idx="35">
                  <c:v>1791.482988925535</c:v>
                </c:pt>
                <c:pt idx="36">
                  <c:v>1916.6663014571113</c:v>
                </c:pt>
                <c:pt idx="37">
                  <c:v>1924.0531127356408</c:v>
                </c:pt>
                <c:pt idx="38">
                  <c:v>1991.9210627717739</c:v>
                </c:pt>
                <c:pt idx="39">
                  <c:v>2060.995022812594</c:v>
                </c:pt>
                <c:pt idx="40">
                  <c:v>2131.4257441086438</c:v>
                </c:pt>
                <c:pt idx="41">
                  <c:v>2322.215737917651</c:v>
                </c:pt>
                <c:pt idx="42">
                  <c:v>2336.6878579735107</c:v>
                </c:pt>
                <c:pt idx="43">
                  <c:v>2471.9715042940779</c:v>
                </c:pt>
                <c:pt idx="44">
                  <c:v>2728.3681793805085</c:v>
                </c:pt>
                <c:pt idx="45">
                  <c:v>2631.0738482065863</c:v>
                </c:pt>
                <c:pt idx="46">
                  <c:v>2833.4716883104079</c:v>
                </c:pt>
                <c:pt idx="47">
                  <c:v>3454.8657134508148</c:v>
                </c:pt>
                <c:pt idx="48">
                  <c:v>2892.2646760373541</c:v>
                </c:pt>
                <c:pt idx="49">
                  <c:v>4115.4550637425455</c:v>
                </c:pt>
                <c:pt idx="50">
                  <c:v>3561.899101364018</c:v>
                </c:pt>
                <c:pt idx="51">
                  <c:v>4201.3832765741809</c:v>
                </c:pt>
                <c:pt idx="52">
                  <c:v>4252.6387017721545</c:v>
                </c:pt>
                <c:pt idx="53">
                  <c:v>5498.4417770645459</c:v>
                </c:pt>
                <c:pt idx="54">
                  <c:v>4376.2547272493575</c:v>
                </c:pt>
                <c:pt idx="55">
                  <c:v>6231.3917276356133</c:v>
                </c:pt>
                <c:pt idx="56">
                  <c:v>6314.3049154557511</c:v>
                </c:pt>
                <c:pt idx="57">
                  <c:v>6407.7706908164691</c:v>
                </c:pt>
                <c:pt idx="58">
                  <c:v>7106.047853753751</c:v>
                </c:pt>
                <c:pt idx="59">
                  <c:v>8410.6439167731351</c:v>
                </c:pt>
                <c:pt idx="60">
                  <c:v>8541.7975047794353</c:v>
                </c:pt>
                <c:pt idx="61">
                  <c:v>9876.5438179152716</c:v>
                </c:pt>
                <c:pt idx="62">
                  <c:v>11823.639081156678</c:v>
                </c:pt>
                <c:pt idx="63">
                  <c:v>6662.2414315574479</c:v>
                </c:pt>
                <c:pt idx="64">
                  <c:v>15177.841257812761</c:v>
                </c:pt>
                <c:pt idx="65">
                  <c:v>15403.968133685816</c:v>
                </c:pt>
                <c:pt idx="66">
                  <c:v>15660.245259675135</c:v>
                </c:pt>
                <c:pt idx="67">
                  <c:v>10004.084635425261</c:v>
                </c:pt>
                <c:pt idx="68">
                  <c:v>22190.763137300844</c:v>
                </c:pt>
                <c:pt idx="69">
                  <c:v>22537.491013639963</c:v>
                </c:pt>
                <c:pt idx="70">
                  <c:v>16986.856264796457</c:v>
                </c:pt>
                <c:pt idx="71">
                  <c:v>23351.547766783257</c:v>
                </c:pt>
                <c:pt idx="72">
                  <c:v>23818.876643586569</c:v>
                </c:pt>
                <c:pt idx="73">
                  <c:v>30274.018895920552</c:v>
                </c:pt>
                <c:pt idx="74">
                  <c:v>30846.873648134966</c:v>
                </c:pt>
                <c:pt idx="75">
                  <c:v>31480.028900576432</c:v>
                </c:pt>
                <c:pt idx="76">
                  <c:v>33819.581529353629</c:v>
                </c:pt>
                <c:pt idx="77">
                  <c:v>40014.981612229836</c:v>
                </c:pt>
                <c:pt idx="78">
                  <c:v>41980.275444152358</c:v>
                </c:pt>
                <c:pt idx="79">
                  <c:v>45559.891303226723</c:v>
                </c:pt>
                <c:pt idx="80">
                  <c:v>49393.787605402576</c:v>
                </c:pt>
                <c:pt idx="81">
                  <c:v>53512.910462206535</c:v>
                </c:pt>
                <c:pt idx="82">
                  <c:v>57913.03286116595</c:v>
                </c:pt>
                <c:pt idx="83">
                  <c:v>62649.805923569904</c:v>
                </c:pt>
                <c:pt idx="84">
                  <c:v>67595.233397438467</c:v>
                </c:pt>
                <c:pt idx="85">
                  <c:v>73025.641141700617</c:v>
                </c:pt>
                <c:pt idx="86">
                  <c:v>78707.19695474804</c:v>
                </c:pt>
                <c:pt idx="87">
                  <c:v>84715.36963839049</c:v>
                </c:pt>
                <c:pt idx="88">
                  <c:v>91179.563540148738</c:v>
                </c:pt>
                <c:pt idx="89">
                  <c:v>97992.233243841372</c:v>
                </c:pt>
                <c:pt idx="90">
                  <c:v>105165.13734697792</c:v>
                </c:pt>
                <c:pt idx="91">
                  <c:v>112829.33846089632</c:v>
                </c:pt>
                <c:pt idx="92">
                  <c:v>120819.52355312527</c:v>
                </c:pt>
                <c:pt idx="93">
                  <c:v>129267.81049370101</c:v>
                </c:pt>
                <c:pt idx="94">
                  <c:v>138247.49427771239</c:v>
                </c:pt>
                <c:pt idx="95">
                  <c:v>147535.49425644206</c:v>
                </c:pt>
                <c:pt idx="96">
                  <c:v>157384.28757244098</c:v>
                </c:pt>
                <c:pt idx="97">
                  <c:v>167690.54984454007</c:v>
                </c:pt>
                <c:pt idx="98">
                  <c:v>178351.40894528211</c:v>
                </c:pt>
                <c:pt idx="99">
                  <c:v>189680.1246584967</c:v>
                </c:pt>
                <c:pt idx="100">
                  <c:v>201277.75071546738</c:v>
                </c:pt>
                <c:pt idx="101">
                  <c:v>213517.72653630399</c:v>
                </c:pt>
                <c:pt idx="102">
                  <c:v>226239.41237727445</c:v>
                </c:pt>
                <c:pt idx="103">
                  <c:v>239282.46999724727</c:v>
                </c:pt>
                <c:pt idx="104">
                  <c:v>252902.39156373337</c:v>
                </c:pt>
                <c:pt idx="105">
                  <c:v>267057.99209810945</c:v>
                </c:pt>
                <c:pt idx="106">
                  <c:v>281470.68460413581</c:v>
                </c:pt>
                <c:pt idx="107">
                  <c:v>296574.54039195052</c:v>
                </c:pt>
                <c:pt idx="108">
                  <c:v>311912.84557655809</c:v>
                </c:pt>
                <c:pt idx="109">
                  <c:v>327741.39382805018</c:v>
                </c:pt>
                <c:pt idx="110">
                  <c:v>344018.84941652499</c:v>
                </c:pt>
                <c:pt idx="111">
                  <c:v>360466.02234074473</c:v>
                </c:pt>
                <c:pt idx="112">
                  <c:v>378169.61333210347</c:v>
                </c:pt>
                <c:pt idx="113">
                  <c:v>394414.87581676431</c:v>
                </c:pt>
                <c:pt idx="114">
                  <c:v>412365.09979870613</c:v>
                </c:pt>
                <c:pt idx="115">
                  <c:v>430907.7761954749</c:v>
                </c:pt>
                <c:pt idx="116">
                  <c:v>448870.97004447738</c:v>
                </c:pt>
                <c:pt idx="117">
                  <c:v>466268.24895833794</c:v>
                </c:pt>
                <c:pt idx="118">
                  <c:v>486081.45952466701</c:v>
                </c:pt>
                <c:pt idx="119">
                  <c:v>504760.1240686177</c:v>
                </c:pt>
                <c:pt idx="120">
                  <c:v>522314.7951771724</c:v>
                </c:pt>
                <c:pt idx="121">
                  <c:v>542911.31450125133</c:v>
                </c:pt>
                <c:pt idx="122">
                  <c:v>560024.89534002473</c:v>
                </c:pt>
                <c:pt idx="123">
                  <c:v>580788.15080657462</c:v>
                </c:pt>
                <c:pt idx="124">
                  <c:v>598079.02037563059</c:v>
                </c:pt>
                <c:pt idx="125">
                  <c:v>617838.58453489118</c:v>
                </c:pt>
                <c:pt idx="126">
                  <c:v>635910.04670920386</c:v>
                </c:pt>
                <c:pt idx="127">
                  <c:v>654667.42707350524</c:v>
                </c:pt>
                <c:pt idx="128">
                  <c:v>672919.19300317625</c:v>
                </c:pt>
                <c:pt idx="129">
                  <c:v>690065.05564748927</c:v>
                </c:pt>
                <c:pt idx="130">
                  <c:v>708471.49761979189</c:v>
                </c:pt>
                <c:pt idx="131">
                  <c:v>725158.17984404671</c:v>
                </c:pt>
                <c:pt idx="132">
                  <c:v>741892.80359616014</c:v>
                </c:pt>
                <c:pt idx="133">
                  <c:v>758064.52743796003</c:v>
                </c:pt>
                <c:pt idx="134">
                  <c:v>774842.27130706725</c:v>
                </c:pt>
                <c:pt idx="135">
                  <c:v>788640.88474069827</c:v>
                </c:pt>
                <c:pt idx="136">
                  <c:v>804185.79540164722</c:v>
                </c:pt>
                <c:pt idx="137">
                  <c:v>817885.82277685264</c:v>
                </c:pt>
                <c:pt idx="138">
                  <c:v>832086.34430421283</c:v>
                </c:pt>
                <c:pt idx="139">
                  <c:v>843784.40822064574</c:v>
                </c:pt>
                <c:pt idx="140">
                  <c:v>856506.37200098496</c:v>
                </c:pt>
                <c:pt idx="141">
                  <c:v>867243.25383317634</c:v>
                </c:pt>
                <c:pt idx="142">
                  <c:v>878922.62985386443</c:v>
                </c:pt>
                <c:pt idx="143">
                  <c:v>887936.73691325134</c:v>
                </c:pt>
                <c:pt idx="144">
                  <c:v>897207.12109850044</c:v>
                </c:pt>
                <c:pt idx="145">
                  <c:v>905495.51689704065</c:v>
                </c:pt>
                <c:pt idx="146">
                  <c:v>913343.42017123546</c:v>
                </c:pt>
                <c:pt idx="147">
                  <c:v>919508.04287042341</c:v>
                </c:pt>
                <c:pt idx="148">
                  <c:v>926901.88600778393</c:v>
                </c:pt>
                <c:pt idx="149">
                  <c:v>930715.10121943173</c:v>
                </c:pt>
                <c:pt idx="150">
                  <c:v>936825.45346853777</c:v>
                </c:pt>
                <c:pt idx="151">
                  <c:v>939231.56176715461</c:v>
                </c:pt>
                <c:pt idx="152">
                  <c:v>943808.17605229456</c:v>
                </c:pt>
                <c:pt idx="153">
                  <c:v>945145.15911151178</c:v>
                </c:pt>
                <c:pt idx="154">
                  <c:v>947927.23576911574</c:v>
                </c:pt>
                <c:pt idx="155">
                  <c:v>948524.03018784779</c:v>
                </c:pt>
                <c:pt idx="156">
                  <c:v>950431.74959245825</c:v>
                </c:pt>
                <c:pt idx="157">
                  <c:v>949425.75934460352</c:v>
                </c:pt>
                <c:pt idx="158">
                  <c:v>949595.01795716677</c:v>
                </c:pt>
                <c:pt idx="159">
                  <c:v>949090.4184795646</c:v>
                </c:pt>
                <c:pt idx="160">
                  <c:v>948439.88916179957</c:v>
                </c:pt>
                <c:pt idx="161">
                  <c:v>946390.08936566906</c:v>
                </c:pt>
                <c:pt idx="162">
                  <c:v>944657.46494105319</c:v>
                </c:pt>
                <c:pt idx="163">
                  <c:v>943178.70036372682</c:v>
                </c:pt>
                <c:pt idx="164">
                  <c:v>941299.23633160698</c:v>
                </c:pt>
                <c:pt idx="165">
                  <c:v>938366.02105849271</c:v>
                </c:pt>
                <c:pt idx="166">
                  <c:v>936103.0379561556</c:v>
                </c:pt>
                <c:pt idx="167">
                  <c:v>933861.75777419296</c:v>
                </c:pt>
                <c:pt idx="168">
                  <c:v>932185.18388779135</c:v>
                </c:pt>
                <c:pt idx="169">
                  <c:v>928649.54820868582</c:v>
                </c:pt>
                <c:pt idx="170">
                  <c:v>926772.16313778982</c:v>
                </c:pt>
                <c:pt idx="171">
                  <c:v>924729.54943616479</c:v>
                </c:pt>
                <c:pt idx="172">
                  <c:v>923078.2780919316</c:v>
                </c:pt>
                <c:pt idx="173">
                  <c:v>920596.66622976551</c:v>
                </c:pt>
                <c:pt idx="174">
                  <c:v>917253.05608717166</c:v>
                </c:pt>
                <c:pt idx="175">
                  <c:v>921931.17941426812</c:v>
                </c:pt>
                <c:pt idx="176">
                  <c:v>915608.72455979255</c:v>
                </c:pt>
                <c:pt idx="177">
                  <c:v>913706.27007523284</c:v>
                </c:pt>
                <c:pt idx="178">
                  <c:v>922151.32883517689</c:v>
                </c:pt>
                <c:pt idx="179">
                  <c:v>911246.03596326464</c:v>
                </c:pt>
                <c:pt idx="180">
                  <c:v>910673.18121118098</c:v>
                </c:pt>
                <c:pt idx="181">
                  <c:v>926375.35257882613</c:v>
                </c:pt>
                <c:pt idx="182">
                  <c:v>910857.07143910648</c:v>
                </c:pt>
                <c:pt idx="183">
                  <c:v>915788.70314489515</c:v>
                </c:pt>
                <c:pt idx="184">
                  <c:v>920991.0762072918</c:v>
                </c:pt>
                <c:pt idx="185">
                  <c:v>920551.75287612912</c:v>
                </c:pt>
                <c:pt idx="186">
                  <c:v>922809.95401478792</c:v>
                </c:pt>
                <c:pt idx="187">
                  <c:v>923636.01827279048</c:v>
                </c:pt>
                <c:pt idx="188">
                  <c:v>926625.64870052563</c:v>
                </c:pt>
                <c:pt idx="189">
                  <c:v>928252.48782300006</c:v>
                </c:pt>
                <c:pt idx="190">
                  <c:v>930932.76616588584</c:v>
                </c:pt>
                <c:pt idx="191">
                  <c:v>933523.19150339637</c:v>
                </c:pt>
                <c:pt idx="192">
                  <c:v>935477.74543654383</c:v>
                </c:pt>
                <c:pt idx="193">
                  <c:v>938034.69347751536</c:v>
                </c:pt>
                <c:pt idx="194">
                  <c:v>940654.04727690085</c:v>
                </c:pt>
                <c:pt idx="195">
                  <c:v>942204.57470946852</c:v>
                </c:pt>
                <c:pt idx="196">
                  <c:v>944526.33765089465</c:v>
                </c:pt>
                <c:pt idx="197">
                  <c:v>946492.62651365832</c:v>
                </c:pt>
                <c:pt idx="198">
                  <c:v>947572.49802287179</c:v>
                </c:pt>
                <c:pt idx="199">
                  <c:v>948423.52650403837</c:v>
                </c:pt>
                <c:pt idx="200">
                  <c:v>950299.05259523238</c:v>
                </c:pt>
                <c:pt idx="201">
                  <c:v>949108.61027036328</c:v>
                </c:pt>
                <c:pt idx="202">
                  <c:v>950263.84425635822</c:v>
                </c:pt>
                <c:pt idx="203">
                  <c:v>949081.53723982046</c:v>
                </c:pt>
                <c:pt idx="204">
                  <c:v>948005.05497178249</c:v>
                </c:pt>
                <c:pt idx="205">
                  <c:v>946507.97671423852</c:v>
                </c:pt>
                <c:pt idx="206">
                  <c:v>943469.62293013558</c:v>
                </c:pt>
                <c:pt idx="207">
                  <c:v>941331.85185819189</c:v>
                </c:pt>
                <c:pt idx="208">
                  <c:v>936596.94875955861</c:v>
                </c:pt>
                <c:pt idx="209">
                  <c:v>932892.27444813843</c:v>
                </c:pt>
                <c:pt idx="210">
                  <c:v>927311.35796134884</c:v>
                </c:pt>
                <c:pt idx="211">
                  <c:v>922291.53499956173</c:v>
                </c:pt>
                <c:pt idx="212">
                  <c:v>914329.06077460607</c:v>
                </c:pt>
                <c:pt idx="213">
                  <c:v>907638.01733817731</c:v>
                </c:pt>
                <c:pt idx="214">
                  <c:v>899898.65496459242</c:v>
                </c:pt>
                <c:pt idx="215">
                  <c:v>890570.98530386784</c:v>
                </c:pt>
                <c:pt idx="216">
                  <c:v>880893.27386933763</c:v>
                </c:pt>
                <c:pt idx="217">
                  <c:v>870319.50226080325</c:v>
                </c:pt>
                <c:pt idx="218">
                  <c:v>858894.89585343946</c:v>
                </c:pt>
                <c:pt idx="219">
                  <c:v>847850.18259747839</c:v>
                </c:pt>
                <c:pt idx="220">
                  <c:v>834850.53764316696</c:v>
                </c:pt>
                <c:pt idx="221">
                  <c:v>821714.91769052623</c:v>
                </c:pt>
                <c:pt idx="222">
                  <c:v>807289.47792728012</c:v>
                </c:pt>
                <c:pt idx="223">
                  <c:v>793387.14500317094</c:v>
                </c:pt>
                <c:pt idx="224">
                  <c:v>777661.03396900475</c:v>
                </c:pt>
                <c:pt idx="225">
                  <c:v>763106.55902437889</c:v>
                </c:pt>
                <c:pt idx="226">
                  <c:v>745589.53628200013</c:v>
                </c:pt>
                <c:pt idx="227">
                  <c:v>729880.61877942318</c:v>
                </c:pt>
                <c:pt idx="228">
                  <c:v>712433.85137920675</c:v>
                </c:pt>
                <c:pt idx="229">
                  <c:v>695639.83689413755</c:v>
                </c:pt>
                <c:pt idx="230">
                  <c:v>676540.84893627581</c:v>
                </c:pt>
                <c:pt idx="231">
                  <c:v>659302.72915623826</c:v>
                </c:pt>
                <c:pt idx="232">
                  <c:v>640963.22862875881</c:v>
                </c:pt>
                <c:pt idx="233">
                  <c:v>622715.38749123318</c:v>
                </c:pt>
                <c:pt idx="234" formatCode="General">
                  <c:v>602779.44436868024</c:v>
                </c:pt>
                <c:pt idx="235">
                  <c:v>585312.19583661866</c:v>
                </c:pt>
                <c:pt idx="236">
                  <c:v>565561.07900692546</c:v>
                </c:pt>
                <c:pt idx="237">
                  <c:v>547085.61662978586</c:v>
                </c:pt>
                <c:pt idx="238">
                  <c:v>528098.50976773771</c:v>
                </c:pt>
                <c:pt idx="239">
                  <c:v>509186.47965841368</c:v>
                </c:pt>
                <c:pt idx="240">
                  <c:v>490340.48122639704</c:v>
                </c:pt>
                <c:pt idx="241">
                  <c:v>471549.96188446518</c:v>
                </c:pt>
                <c:pt idx="242">
                  <c:v>453397.12033239956</c:v>
                </c:pt>
                <c:pt idx="243">
                  <c:v>435275.63767035771</c:v>
                </c:pt>
                <c:pt idx="244">
                  <c:v>417171.94628546829</c:v>
                </c:pt>
                <c:pt idx="245">
                  <c:v>399070.97105296841</c:v>
                </c:pt>
                <c:pt idx="246">
                  <c:v>382322.92457521439</c:v>
                </c:pt>
                <c:pt idx="247">
                  <c:v>364892.70406083739</c:v>
                </c:pt>
                <c:pt idx="248">
                  <c:v>348307.59374231927</c:v>
                </c:pt>
                <c:pt idx="249">
                  <c:v>331837.44816835038</c:v>
                </c:pt>
                <c:pt idx="250">
                  <c:v>315939.58422884886</c:v>
                </c:pt>
                <c:pt idx="251">
                  <c:v>300417.7848850009</c:v>
                </c:pt>
                <c:pt idx="252">
                  <c:v>285372.66099550901</c:v>
                </c:pt>
                <c:pt idx="253">
                  <c:v>270726.54577900952</c:v>
                </c:pt>
                <c:pt idx="254">
                  <c:v>256461.04758296319</c:v>
                </c:pt>
                <c:pt idx="255">
                  <c:v>242735.90164357488</c:v>
                </c:pt>
                <c:pt idx="256">
                  <c:v>229532.86705947237</c:v>
                </c:pt>
                <c:pt idx="257">
                  <c:v>216715.15267187322</c:v>
                </c:pt>
                <c:pt idx="258">
                  <c:v>204383.67084192939</c:v>
                </c:pt>
                <c:pt idx="259">
                  <c:v>192639.63543336949</c:v>
                </c:pt>
                <c:pt idx="260">
                  <c:v>181228.30803483992</c:v>
                </c:pt>
                <c:pt idx="261">
                  <c:v>170370.35727503098</c:v>
                </c:pt>
                <c:pt idx="262">
                  <c:v>159930.49950765801</c:v>
                </c:pt>
                <c:pt idx="263">
                  <c:v>150070.88198888738</c:v>
                </c:pt>
                <c:pt idx="264">
                  <c:v>140597.85045112934</c:v>
                </c:pt>
                <c:pt idx="265">
                  <c:v>131496.32976939747</c:v>
                </c:pt>
                <c:pt idx="266">
                  <c:v>138261.70100198753</c:v>
                </c:pt>
                <c:pt idx="267">
                  <c:v>56982.973979050505</c:v>
                </c:pt>
                <c:pt idx="268">
                  <c:v>148043.49011422417</c:v>
                </c:pt>
                <c:pt idx="269">
                  <c:v>145631.47010489696</c:v>
                </c:pt>
                <c:pt idx="270">
                  <c:v>24669.192589620914</c:v>
                </c:pt>
                <c:pt idx="271">
                  <c:v>141410.43508860425</c:v>
                </c:pt>
                <c:pt idx="272">
                  <c:v>20749.660074487128</c:v>
                </c:pt>
                <c:pt idx="273">
                  <c:v>137792.40507464035</c:v>
                </c:pt>
                <c:pt idx="274">
                  <c:v>5547.9565609754463</c:v>
                </c:pt>
                <c:pt idx="275">
                  <c:v>93149.113810387542</c:v>
                </c:pt>
                <c:pt idx="276">
                  <c:v>56151.899678067144</c:v>
                </c:pt>
                <c:pt idx="277">
                  <c:v>54915.739423295119</c:v>
                </c:pt>
                <c:pt idx="278">
                  <c:v>53785.105043932461</c:v>
                </c:pt>
                <c:pt idx="279">
                  <c:v>46817.408539617347</c:v>
                </c:pt>
                <c:pt idx="280">
                  <c:v>39940.162785652399</c:v>
                </c:pt>
                <c:pt idx="281">
                  <c:v>39080.880657336253</c:v>
                </c:pt>
                <c:pt idx="282">
                  <c:v>38296.9741543091</c:v>
                </c:pt>
                <c:pt idx="283">
                  <c:v>31645.855276217084</c:v>
                </c:pt>
                <c:pt idx="284">
                  <c:v>36940.212899073005</c:v>
                </c:pt>
                <c:pt idx="285">
                  <c:v>18539.594145789088</c:v>
                </c:pt>
                <c:pt idx="286">
                  <c:v>29882.065644409959</c:v>
                </c:pt>
                <c:pt idx="287">
                  <c:v>29399.661642546464</c:v>
                </c:pt>
                <c:pt idx="288">
                  <c:v>17092.382140203077</c:v>
                </c:pt>
                <c:pt idx="289">
                  <c:v>16700.428888691986</c:v>
                </c:pt>
                <c:pt idx="290">
                  <c:v>22281.213887649894</c:v>
                </c:pt>
                <c:pt idx="291">
                  <c:v>16022.04826107195</c:v>
                </c:pt>
                <c:pt idx="292">
                  <c:v>9793.0328846099037</c:v>
                </c:pt>
                <c:pt idx="293">
                  <c:v>21406.856634275304</c:v>
                </c:pt>
                <c:pt idx="294">
                  <c:v>9295.5537576895786</c:v>
                </c:pt>
                <c:pt idx="295">
                  <c:v>12650.054807088247</c:v>
                </c:pt>
                <c:pt idx="296">
                  <c:v>10086.088056224064</c:v>
                </c:pt>
                <c:pt idx="297">
                  <c:v>9917.2466555723986</c:v>
                </c:pt>
                <c:pt idx="298">
                  <c:v>9172.2366049548364</c:v>
                </c:pt>
                <c:pt idx="299">
                  <c:v>7849.5503918656177</c:v>
                </c:pt>
                <c:pt idx="300">
                  <c:v>7728.9493913998676</c:v>
                </c:pt>
                <c:pt idx="301">
                  <c:v>6433.3984034155255</c:v>
                </c:pt>
                <c:pt idx="302">
                  <c:v>6931.1764030784971</c:v>
                </c:pt>
                <c:pt idx="303">
                  <c:v>5658.2381026815729</c:v>
                </c:pt>
                <c:pt idx="304">
                  <c:v>4988.6036773548003</c:v>
                </c:pt>
                <c:pt idx="305">
                  <c:v>-166820.0270781134</c:v>
                </c:pt>
                <c:pt idx="306">
                  <c:v>196964.64483153107</c:v>
                </c:pt>
                <c:pt idx="307">
                  <c:v>1453.5000438506386</c:v>
                </c:pt>
                <c:pt idx="308">
                  <c:v>1453.5000437086335</c:v>
                </c:pt>
                <c:pt idx="309">
                  <c:v>1453.5000561515892</c:v>
                </c:pt>
                <c:pt idx="310">
                  <c:v>1453.5000806153967</c:v>
                </c:pt>
                <c:pt idx="311">
                  <c:v>1453.5000874474174</c:v>
                </c:pt>
                <c:pt idx="312">
                  <c:v>1453.5001242034293</c:v>
                </c:pt>
                <c:pt idx="313">
                  <c:v>1453.5001374905919</c:v>
                </c:pt>
                <c:pt idx="314">
                  <c:v>1453.5001867649355</c:v>
                </c:pt>
                <c:pt idx="315">
                  <c:v>1453.5002246063564</c:v>
                </c:pt>
                <c:pt idx="316">
                  <c:v>1453.5002511053062</c:v>
                </c:pt>
                <c:pt idx="317">
                  <c:v>1453.5004267719607</c:v>
                </c:pt>
                <c:pt idx="318">
                  <c:v>1453.5003776604551</c:v>
                </c:pt>
                <c:pt idx="319">
                  <c:v>1453.5005612143887</c:v>
                </c:pt>
                <c:pt idx="320">
                  <c:v>1453.5006272733237</c:v>
                </c:pt>
                <c:pt idx="321">
                  <c:v>1453.5008731174114</c:v>
                </c:pt>
                <c:pt idx="322">
                  <c:v>1453.5010022202564</c:v>
                </c:pt>
                <c:pt idx="323">
                  <c:v>1453.5013120127617</c:v>
                </c:pt>
                <c:pt idx="324">
                  <c:v>1453.5015061192826</c:v>
                </c:pt>
                <c:pt idx="325">
                  <c:v>1453.5019415473541</c:v>
                </c:pt>
                <c:pt idx="326">
                  <c:v>1453.502559926354</c:v>
                </c:pt>
                <c:pt idx="327">
                  <c:v>1453.5024713755956</c:v>
                </c:pt>
                <c:pt idx="328">
                  <c:v>1453.5037554993758</c:v>
                </c:pt>
                <c:pt idx="329">
                  <c:v>1453.5049892423513</c:v>
                </c:pt>
                <c:pt idx="330">
                  <c:v>1453.5044522690262</c:v>
                </c:pt>
                <c:pt idx="331">
                  <c:v>1453.5074914010891</c:v>
                </c:pt>
                <c:pt idx="332">
                  <c:v>1453.507577329302</c:v>
                </c:pt>
                <c:pt idx="333">
                  <c:v>1453.5100583828651</c:v>
                </c:pt>
                <c:pt idx="334">
                  <c:v>1453.5119692978283</c:v>
                </c:pt>
                <c:pt idx="335">
                  <c:v>1453.515097373129</c:v>
                </c:pt>
                <c:pt idx="336">
                  <c:v>1453.5176673699298</c:v>
                </c:pt>
                <c:pt idx="337">
                  <c:v>1453.522656612281</c:v>
                </c:pt>
                <c:pt idx="338">
                  <c:v>1453.5241345722823</c:v>
                </c:pt>
                <c:pt idx="339">
                  <c:v>1453.5375549937592</c:v>
                </c:pt>
                <c:pt idx="340">
                  <c:v>1453.5320495843857</c:v>
                </c:pt>
                <c:pt idx="341">
                  <c:v>1453.5563324906393</c:v>
                </c:pt>
                <c:pt idx="342">
                  <c:v>1453.5510381330162</c:v>
                </c:pt>
                <c:pt idx="343">
                  <c:v>1453.5755773163958</c:v>
                </c:pt>
                <c:pt idx="344">
                  <c:v>1453.5765270492743</c:v>
                </c:pt>
                <c:pt idx="345">
                  <c:v>1453.6073706236552</c:v>
                </c:pt>
                <c:pt idx="346">
                  <c:v>1453.6206427111615</c:v>
                </c:pt>
                <c:pt idx="347">
                  <c:v>1453.6520289900448</c:v>
                </c:pt>
                <c:pt idx="348">
                  <c:v>1453.677834483929</c:v>
                </c:pt>
                <c:pt idx="349">
                  <c:v>1453.7218898453161</c:v>
                </c:pt>
                <c:pt idx="350">
                  <c:v>1453.7664728360803</c:v>
                </c:pt>
                <c:pt idx="351">
                  <c:v>1453.7582056900933</c:v>
                </c:pt>
                <c:pt idx="352">
                  <c:v>1453.8812784851168</c:v>
                </c:pt>
                <c:pt idx="353">
                  <c:v>1454.0052557876438</c:v>
                </c:pt>
                <c:pt idx="354">
                  <c:v>1453.9521614601645</c:v>
                </c:pt>
                <c:pt idx="355">
                  <c:v>1454.1972517914573</c:v>
                </c:pt>
                <c:pt idx="356">
                  <c:v>1454.2062968664923</c:v>
                </c:pt>
                <c:pt idx="357">
                  <c:v>1454.454703725298</c:v>
                </c:pt>
                <c:pt idx="358">
                  <c:v>1454.5270942128514</c:v>
                </c:pt>
                <c:pt idx="359">
                  <c:v>1411.3992819578218</c:v>
                </c:pt>
                <c:pt idx="360">
                  <c:v>2.7878807902907525E-4</c:v>
                </c:pt>
              </c:numCache>
            </c:numRef>
          </c:yVal>
          <c:smooth val="1"/>
          <c:extLst>
            <c:ext xmlns:c16="http://schemas.microsoft.com/office/drawing/2014/chart" uri="{C3380CC4-5D6E-409C-BE32-E72D297353CC}">
              <c16:uniqueId val="{00000001-9762-4163-A7AC-30D52972F0F0}"/>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Light)'!$AB$3:$AB$363</c:f>
              <c:numCache>
                <c:formatCode>0.00E+00</c:formatCode>
                <c:ptCount val="361"/>
                <c:pt idx="0">
                  <c:v>1457.3538788531494</c:v>
                </c:pt>
                <c:pt idx="1">
                  <c:v>1458.4455543757986</c:v>
                </c:pt>
                <c:pt idx="2">
                  <c:v>1457.6695357133517</c:v>
                </c:pt>
                <c:pt idx="3">
                  <c:v>1461.7124403762145</c:v>
                </c:pt>
                <c:pt idx="4">
                  <c:v>1459.0744560761937</c:v>
                </c:pt>
                <c:pt idx="5">
                  <c:v>1464.4680106516894</c:v>
                </c:pt>
                <c:pt idx="6">
                  <c:v>1463.1821837768068</c:v>
                </c:pt>
                <c:pt idx="7">
                  <c:v>1464.5825816021318</c:v>
                </c:pt>
                <c:pt idx="8">
                  <c:v>1470.0047789152372</c:v>
                </c:pt>
                <c:pt idx="9">
                  <c:v>1470.0907071280694</c:v>
                </c:pt>
                <c:pt idx="10">
                  <c:v>1472.8688900911311</c:v>
                </c:pt>
                <c:pt idx="11">
                  <c:v>1477.0022455043434</c:v>
                </c:pt>
                <c:pt idx="12">
                  <c:v>1482.4937883927173</c:v>
                </c:pt>
                <c:pt idx="13">
                  <c:v>1488.0109589936901</c:v>
                </c:pt>
                <c:pt idx="14">
                  <c:v>1484.2002112567234</c:v>
                </c:pt>
                <c:pt idx="15">
                  <c:v>1495.1350566332858</c:v>
                </c:pt>
                <c:pt idx="16">
                  <c:v>1522.1480548859358</c:v>
                </c:pt>
                <c:pt idx="17">
                  <c:v>1495.7229865105542</c:v>
                </c:pt>
                <c:pt idx="18">
                  <c:v>1536.2274087644744</c:v>
                </c:pt>
                <c:pt idx="19">
                  <c:v>1523.2937643903595</c:v>
                </c:pt>
                <c:pt idx="20">
                  <c:v>1550.563039769002</c:v>
                </c:pt>
                <c:pt idx="21">
                  <c:v>1564.5368677721326</c:v>
                </c:pt>
                <c:pt idx="22">
                  <c:v>1578.6162216506668</c:v>
                </c:pt>
                <c:pt idx="23">
                  <c:v>1592.8161765296745</c:v>
                </c:pt>
                <c:pt idx="24">
                  <c:v>1633.8934535358007</c:v>
                </c:pt>
                <c:pt idx="25">
                  <c:v>1648.379835790915</c:v>
                </c:pt>
                <c:pt idx="26">
                  <c:v>1663.0621946717761</c:v>
                </c:pt>
                <c:pt idx="27">
                  <c:v>1731.4388973066689</c:v>
                </c:pt>
                <c:pt idx="28">
                  <c:v>1786.6709038166259</c:v>
                </c:pt>
                <c:pt idx="29">
                  <c:v>1735.2378288213308</c:v>
                </c:pt>
                <c:pt idx="30">
                  <c:v>1871.3580788386703</c:v>
                </c:pt>
                <c:pt idx="31">
                  <c:v>1874.0716013491474</c:v>
                </c:pt>
                <c:pt idx="32">
                  <c:v>2010.9456076193878</c:v>
                </c:pt>
                <c:pt idx="33">
                  <c:v>2014.5636376333289</c:v>
                </c:pt>
                <c:pt idx="34">
                  <c:v>2152.492902657702</c:v>
                </c:pt>
                <c:pt idx="35">
                  <c:v>2157.3169426762852</c:v>
                </c:pt>
                <c:pt idx="36">
                  <c:v>2430.3111989638692</c:v>
                </c:pt>
                <c:pt idx="37">
                  <c:v>2436.6427514883417</c:v>
                </c:pt>
                <c:pt idx="38">
                  <c:v>2577.7377927748312</c:v>
                </c:pt>
                <c:pt idx="39">
                  <c:v>2719.888092815464</c:v>
                </c:pt>
                <c:pt idx="40">
                  <c:v>2863.2444028607351</c:v>
                </c:pt>
                <c:pt idx="41">
                  <c:v>3275.3739341773044</c:v>
                </c:pt>
                <c:pt idx="42">
                  <c:v>3287.8862879755889</c:v>
                </c:pt>
                <c:pt idx="43">
                  <c:v>3569.7748680475088</c:v>
                </c:pt>
                <c:pt idx="44">
                  <c:v>4121.0396743930451</c:v>
                </c:pt>
                <c:pt idx="45">
                  <c:v>3872.3163694491377</c:v>
                </c:pt>
                <c:pt idx="46">
                  <c:v>4294.9984883064526</c:v>
                </c:pt>
                <c:pt idx="47">
                  <c:v>5656.2009884797899</c:v>
                </c:pt>
                <c:pt idx="48">
                  <c:v>4346.2539135042825</c:v>
                </c:pt>
                <c:pt idx="49">
                  <c:v>7052.0762762870118</c:v>
                </c:pt>
                <c:pt idx="50">
                  <c:v>5749.666763840637</c:v>
                </c:pt>
                <c:pt idx="51">
                  <c:v>7127.4519015778133</c:v>
                </c:pt>
                <c:pt idx="52">
                  <c:v>7172.6772767526454</c:v>
                </c:pt>
                <c:pt idx="53">
                  <c:v>9898.0973021108184</c:v>
                </c:pt>
                <c:pt idx="54">
                  <c:v>7281.2181771716514</c:v>
                </c:pt>
                <c:pt idx="55">
                  <c:v>11358.795627668282</c:v>
                </c:pt>
                <c:pt idx="56">
                  <c:v>11431.156227947757</c:v>
                </c:pt>
                <c:pt idx="57">
                  <c:v>11514.069415767623</c:v>
                </c:pt>
                <c:pt idx="58">
                  <c:v>12944.617491208834</c:v>
                </c:pt>
                <c:pt idx="59">
                  <c:v>15722.80045427076</c:v>
                </c:pt>
                <c:pt idx="60">
                  <c:v>15838.878917218864</c:v>
                </c:pt>
                <c:pt idx="61">
                  <c:v>18644.197105385687</c:v>
                </c:pt>
                <c:pt idx="62">
                  <c:v>22801.672718691098</c:v>
                </c:pt>
                <c:pt idx="63">
                  <c:v>10932.250881103511</c:v>
                </c:pt>
                <c:pt idx="64">
                  <c:v>29838.334632947368</c:v>
                </c:pt>
                <c:pt idx="65">
                  <c:v>30034.311258704187</c:v>
                </c:pt>
                <c:pt idx="66">
                  <c:v>30260.438134577118</c:v>
                </c:pt>
                <c:pt idx="67">
                  <c:v>17145.89225976637</c:v>
                </c:pt>
                <c:pt idx="68">
                  <c:v>44173.965637473346</c:v>
                </c:pt>
                <c:pt idx="69">
                  <c:v>44475.468138638651</c:v>
                </c:pt>
                <c:pt idx="70">
                  <c:v>31451.373014174838</c:v>
                </c:pt>
                <c:pt idx="71">
                  <c:v>45214.149266491921</c:v>
                </c:pt>
                <c:pt idx="72">
                  <c:v>45636.252768119703</c:v>
                </c:pt>
                <c:pt idx="73">
                  <c:v>59474.404645723276</c:v>
                </c:pt>
                <c:pt idx="74">
                  <c:v>59986.958897708639</c:v>
                </c:pt>
                <c:pt idx="75">
                  <c:v>60559.8136499139</c:v>
                </c:pt>
                <c:pt idx="76">
                  <c:v>64896.686873583574</c:v>
                </c:pt>
                <c:pt idx="77">
                  <c:v>77824.445671992522</c:v>
                </c:pt>
                <c:pt idx="78">
                  <c:v>81122.834104699752</c:v>
                </c:pt>
                <c:pt idx="79">
                  <c:v>87949.164920908544</c:v>
                </c:pt>
                <c:pt idx="80">
                  <c:v>95231.013104208032</c:v>
                </c:pt>
                <c:pt idx="81">
                  <c:v>103028.61560262181</c:v>
                </c:pt>
                <c:pt idx="82">
                  <c:v>111322.40652967265</c:v>
                </c:pt>
                <c:pt idx="83">
                  <c:v>120227.01063290759</c:v>
                </c:pt>
                <c:pt idx="84">
                  <c:v>129443.0094005776</c:v>
                </c:pt>
                <c:pt idx="85">
                  <c:v>139580.77313976039</c:v>
                </c:pt>
                <c:pt idx="86">
                  <c:v>150101.00750631758</c:v>
                </c:pt>
                <c:pt idx="87">
                  <c:v>161160.60545970875</c:v>
                </c:pt>
                <c:pt idx="88">
                  <c:v>173037.08379367806</c:v>
                </c:pt>
                <c:pt idx="89">
                  <c:v>185473.57863582228</c:v>
                </c:pt>
                <c:pt idx="90">
                  <c:v>198481.39632985438</c:v>
                </c:pt>
                <c:pt idx="91">
                  <c:v>212339.71193341157</c:v>
                </c:pt>
                <c:pt idx="92">
                  <c:v>226659.61160774293</c:v>
                </c:pt>
                <c:pt idx="93">
                  <c:v>241721.47642036484</c:v>
                </c:pt>
                <c:pt idx="94">
                  <c:v>257672.28071140801</c:v>
                </c:pt>
                <c:pt idx="95">
                  <c:v>273991.06067587232</c:v>
                </c:pt>
                <c:pt idx="96">
                  <c:v>291227.27210505068</c:v>
                </c:pt>
                <c:pt idx="97">
                  <c:v>309128.27216154715</c:v>
                </c:pt>
                <c:pt idx="98">
                  <c:v>327442.17176412931</c:v>
                </c:pt>
                <c:pt idx="99">
                  <c:v>346853.49169539771</c:v>
                </c:pt>
                <c:pt idx="100">
                  <c:v>366442.4047290922</c:v>
                </c:pt>
                <c:pt idx="101">
                  <c:v>387028.1951366291</c:v>
                </c:pt>
                <c:pt idx="102">
                  <c:v>408226.62236796052</c:v>
                </c:pt>
                <c:pt idx="103">
                  <c:v>429654.19962951553</c:v>
                </c:pt>
                <c:pt idx="104">
                  <c:v>451863.69923998334</c:v>
                </c:pt>
                <c:pt idx="105">
                  <c:v>474739.2016170593</c:v>
                </c:pt>
                <c:pt idx="106">
                  <c:v>497630.40651192609</c:v>
                </c:pt>
                <c:pt idx="107">
                  <c:v>521491.81393855857</c:v>
                </c:pt>
                <c:pt idx="108">
                  <c:v>545271.84820687445</c:v>
                </c:pt>
                <c:pt idx="109">
                  <c:v>569524.0353919951</c:v>
                </c:pt>
                <c:pt idx="110">
                  <c:v>594132.75741405424</c:v>
                </c:pt>
                <c:pt idx="111">
                  <c:v>618447.56327299296</c:v>
                </c:pt>
                <c:pt idx="112">
                  <c:v>644893.14050780702</c:v>
                </c:pt>
                <c:pt idx="113">
                  <c:v>667335.94542945281</c:v>
                </c:pt>
                <c:pt idx="114">
                  <c:v>692881.35813464934</c:v>
                </c:pt>
                <c:pt idx="115">
                  <c:v>719002.6406171585</c:v>
                </c:pt>
                <c:pt idx="116">
                  <c:v>743042.21091419074</c:v>
                </c:pt>
                <c:pt idx="117">
                  <c:v>765016.6516634716</c:v>
                </c:pt>
                <c:pt idx="118">
                  <c:v>791624.94197771105</c:v>
                </c:pt>
                <c:pt idx="119">
                  <c:v>814855.14064466232</c:v>
                </c:pt>
                <c:pt idx="120">
                  <c:v>834722.32278812863</c:v>
                </c:pt>
                <c:pt idx="121">
                  <c:v>860596.61709766753</c:v>
                </c:pt>
                <c:pt idx="122">
                  <c:v>877776.14832133148</c:v>
                </c:pt>
                <c:pt idx="123">
                  <c:v>902317.96416046354</c:v>
                </c:pt>
                <c:pt idx="124">
                  <c:v>918178.58452688227</c:v>
                </c:pt>
                <c:pt idx="125">
                  <c:v>938737.87749608164</c:v>
                </c:pt>
                <c:pt idx="126">
                  <c:v>954634.75945518794</c:v>
                </c:pt>
                <c:pt idx="127">
                  <c:v>971220.57462909515</c:v>
                </c:pt>
                <c:pt idx="128">
                  <c:v>985818.1433936751</c:v>
                </c:pt>
                <c:pt idx="129">
                  <c:v>997087.36842233269</c:v>
                </c:pt>
                <c:pt idx="130">
                  <c:v>1010370.5488670412</c:v>
                </c:pt>
                <c:pt idx="131">
                  <c:v>1018971.7206380058</c:v>
                </c:pt>
                <c:pt idx="132">
                  <c:v>1026893.0855623619</c:v>
                </c:pt>
                <c:pt idx="133">
                  <c:v>1032782.4862136818</c:v>
                </c:pt>
                <c:pt idx="134">
                  <c:v>1039297.5045548456</c:v>
                </c:pt>
                <c:pt idx="135">
                  <c:v>1038396.0491228079</c:v>
                </c:pt>
                <c:pt idx="136">
                  <c:v>1040755.1806559055</c:v>
                </c:pt>
                <c:pt idx="137">
                  <c:v>1038323.7626154851</c:v>
                </c:pt>
                <c:pt idx="138">
                  <c:v>1036424.4964901212</c:v>
                </c:pt>
                <c:pt idx="139">
                  <c:v>1028340.3130161549</c:v>
                </c:pt>
                <c:pt idx="140">
                  <c:v>1022062.0482309314</c:v>
                </c:pt>
                <c:pt idx="141">
                  <c:v>1010865.0953106295</c:v>
                </c:pt>
                <c:pt idx="142">
                  <c:v>1001397.1779410581</c:v>
                </c:pt>
                <c:pt idx="143">
                  <c:v>985592.08446037071</c:v>
                </c:pt>
                <c:pt idx="144">
                  <c:v>970093.01601807761</c:v>
                </c:pt>
                <c:pt idx="145">
                  <c:v>952176.06010176148</c:v>
                </c:pt>
                <c:pt idx="146">
                  <c:v>933128.55109887908</c:v>
                </c:pt>
                <c:pt idx="147">
                  <c:v>910223.56147071044</c:v>
                </c:pt>
                <c:pt idx="148">
                  <c:v>890092.23226908641</c:v>
                </c:pt>
                <c:pt idx="149">
                  <c:v>861979.11210364627</c:v>
                </c:pt>
                <c:pt idx="150">
                  <c:v>839199.24601374753</c:v>
                </c:pt>
                <c:pt idx="151">
                  <c:v>808316.98796114535</c:v>
                </c:pt>
                <c:pt idx="152">
                  <c:v>782644.36795760295</c:v>
                </c:pt>
                <c:pt idx="153">
                  <c:v>750079.80724101805</c:v>
                </c:pt>
                <c:pt idx="154">
                  <c:v>721258.15619769949</c:v>
                </c:pt>
                <c:pt idx="155">
                  <c:v>688087.57545348862</c:v>
                </c:pt>
                <c:pt idx="156">
                  <c:v>658525.73577067303</c:v>
                </c:pt>
                <c:pt idx="157">
                  <c:v>623143.71547264955</c:v>
                </c:pt>
                <c:pt idx="158">
                  <c:v>591236.26762314781</c:v>
                </c:pt>
                <c:pt idx="159">
                  <c:v>558721.29223365698</c:v>
                </c:pt>
                <c:pt idx="160">
                  <c:v>526869.54105450143</c:v>
                </c:pt>
                <c:pt idx="161">
                  <c:v>492940.51893440855</c:v>
                </c:pt>
                <c:pt idx="162">
                  <c:v>460880.64973593422</c:v>
                </c:pt>
                <c:pt idx="163">
                  <c:v>430623.60291111714</c:v>
                </c:pt>
                <c:pt idx="164">
                  <c:v>400768.98063054646</c:v>
                </c:pt>
                <c:pt idx="165">
                  <c:v>369919.40009742638</c:v>
                </c:pt>
                <c:pt idx="166">
                  <c:v>342027.31522290094</c:v>
                </c:pt>
                <c:pt idx="167">
                  <c:v>315696.8507188065</c:v>
                </c:pt>
                <c:pt idx="168">
                  <c:v>292210.81843580096</c:v>
                </c:pt>
                <c:pt idx="169">
                  <c:v>266169.63374736975</c:v>
                </c:pt>
                <c:pt idx="170">
                  <c:v>245549.05756830936</c:v>
                </c:pt>
                <c:pt idx="171">
                  <c:v>226289.60259554465</c:v>
                </c:pt>
                <c:pt idx="172">
                  <c:v>209687.64829314826</c:v>
                </c:pt>
                <c:pt idx="173">
                  <c:v>193031.34224802977</c:v>
                </c:pt>
                <c:pt idx="174">
                  <c:v>176287.51918534888</c:v>
                </c:pt>
                <c:pt idx="175">
                  <c:v>179480.75584300957</c:v>
                </c:pt>
                <c:pt idx="176">
                  <c:v>159794.2683681082</c:v>
                </c:pt>
                <c:pt idx="177">
                  <c:v>151986.16651423089</c:v>
                </c:pt>
                <c:pt idx="178">
                  <c:v>169397.12303046556</c:v>
                </c:pt>
                <c:pt idx="179">
                  <c:v>145157.94778856309</c:v>
                </c:pt>
                <c:pt idx="180">
                  <c:v>146137.83091763221</c:v>
                </c:pt>
                <c:pt idx="181">
                  <c:v>185677.44516733568</c:v>
                </c:pt>
                <c:pt idx="182">
                  <c:v>156810.20653256658</c:v>
                </c:pt>
                <c:pt idx="183">
                  <c:v>175907.50049522892</c:v>
                </c:pt>
                <c:pt idx="184">
                  <c:v>197478.37860183115</c:v>
                </c:pt>
                <c:pt idx="185">
                  <c:v>208177.64556433377</c:v>
                </c:pt>
                <c:pt idx="186">
                  <c:v>226754.60383466515</c:v>
                </c:pt>
                <c:pt idx="187">
                  <c:v>243869.2749740649</c:v>
                </c:pt>
                <c:pt idx="188">
                  <c:v>267574.30303326133</c:v>
                </c:pt>
                <c:pt idx="189">
                  <c:v>289877.34446204593</c:v>
                </c:pt>
                <c:pt idx="190">
                  <c:v>316165.92378674285</c:v>
                </c:pt>
                <c:pt idx="191">
                  <c:v>343805.0717303385</c:v>
                </c:pt>
                <c:pt idx="192">
                  <c:v>371502.93136986648</c:v>
                </c:pt>
                <c:pt idx="193">
                  <c:v>401981.90770437859</c:v>
                </c:pt>
                <c:pt idx="194">
                  <c:v>433954.66634742008</c:v>
                </c:pt>
                <c:pt idx="195">
                  <c:v>464801.31314818456</c:v>
                </c:pt>
                <c:pt idx="196">
                  <c:v>498590.38048291579</c:v>
                </c:pt>
                <c:pt idx="197">
                  <c:v>532704.98922624812</c:v>
                </c:pt>
                <c:pt idx="198">
                  <c:v>565869.86509062827</c:v>
                </c:pt>
                <c:pt idx="199">
                  <c:v>599485.40590187907</c:v>
                </c:pt>
                <c:pt idx="200">
                  <c:v>636289.09178597585</c:v>
                </c:pt>
                <c:pt idx="201">
                  <c:v>666986.16967761167</c:v>
                </c:pt>
                <c:pt idx="202">
                  <c:v>703679.72585584153</c:v>
                </c:pt>
                <c:pt idx="203">
                  <c:v>735736.41744327627</c:v>
                </c:pt>
                <c:pt idx="204">
                  <c:v>768575.42672943638</c:v>
                </c:pt>
                <c:pt idx="205">
                  <c:v>800926.00196285034</c:v>
                </c:pt>
                <c:pt idx="206">
                  <c:v>830181.81660669774</c:v>
                </c:pt>
                <c:pt idx="207">
                  <c:v>861759.03792591696</c:v>
                </c:pt>
                <c:pt idx="208">
                  <c:v>887699.99515463458</c:v>
                </c:pt>
                <c:pt idx="209">
                  <c:v>916095.02015823266</c:v>
                </c:pt>
                <c:pt idx="210">
                  <c:v>940320.50944870012</c:v>
                </c:pt>
                <c:pt idx="211">
                  <c:v>965789.61526410014</c:v>
                </c:pt>
                <c:pt idx="212">
                  <c:v>984540.14430261869</c:v>
                </c:pt>
                <c:pt idx="213">
                  <c:v>1005993.4806803388</c:v>
                </c:pt>
                <c:pt idx="214">
                  <c:v>1024855.5656454356</c:v>
                </c:pt>
                <c:pt idx="215">
                  <c:v>1039846.6023726932</c:v>
                </c:pt>
                <c:pt idx="216">
                  <c:v>1053695.0259137698</c:v>
                </c:pt>
                <c:pt idx="217">
                  <c:v>1065113.5018804886</c:v>
                </c:pt>
                <c:pt idx="218">
                  <c:v>1074150.2706730368</c:v>
                </c:pt>
                <c:pt idx="219">
                  <c:v>1083524.7222667453</c:v>
                </c:pt>
                <c:pt idx="220">
                  <c:v>1087930.7378119663</c:v>
                </c:pt>
                <c:pt idx="221">
                  <c:v>1091421.7745585949</c:v>
                </c:pt>
                <c:pt idx="222">
                  <c:v>1091359.8482069736</c:v>
                </c:pt>
                <c:pt idx="223">
                  <c:v>1091790.8784438944</c:v>
                </c:pt>
                <c:pt idx="224">
                  <c:v>1087396.6863210264</c:v>
                </c:pt>
                <c:pt idx="225">
                  <c:v>1084892.8335873701</c:v>
                </c:pt>
                <c:pt idx="226">
                  <c:v>1074943.8643432606</c:v>
                </c:pt>
                <c:pt idx="227">
                  <c:v>1068272.0647012766</c:v>
                </c:pt>
                <c:pt idx="228">
                  <c:v>1056871.5234989435</c:v>
                </c:pt>
                <c:pt idx="229">
                  <c:v>1046110.167599365</c:v>
                </c:pt>
                <c:pt idx="230">
                  <c:v>1029316.153113985</c:v>
                </c:pt>
                <c:pt idx="231">
                  <c:v>1015862.6237566923</c:v>
                </c:pt>
                <c:pt idx="232">
                  <c:v>999070.19807683222</c:v>
                </c:pt>
                <c:pt idx="233">
                  <c:v>981622.08574916597</c:v>
                </c:pt>
                <c:pt idx="234" formatCode="General">
                  <c:v>959511.56241122726</c:v>
                </c:pt>
                <c:pt idx="235">
                  <c:v>942101.21918922034</c:v>
                </c:pt>
                <c:pt idx="236">
                  <c:v>918691.38265671977</c:v>
                </c:pt>
                <c:pt idx="237">
                  <c:v>897306.05412669992</c:v>
                </c:pt>
                <c:pt idx="238">
                  <c:v>873927.95664926188</c:v>
                </c:pt>
                <c:pt idx="239">
                  <c:v>849889.64998725313</c:v>
                </c:pt>
                <c:pt idx="240">
                  <c:v>825183.59657728358</c:v>
                </c:pt>
                <c:pt idx="241">
                  <c:v>799800.75134503632</c:v>
                </c:pt>
                <c:pt idx="242">
                  <c:v>775067.64400258171</c:v>
                </c:pt>
                <c:pt idx="243">
                  <c:v>749635.13215033349</c:v>
                </c:pt>
                <c:pt idx="244">
                  <c:v>723491.15568752796</c:v>
                </c:pt>
                <c:pt idx="245">
                  <c:v>696622.14700227557</c:v>
                </c:pt>
                <c:pt idx="246">
                  <c:v>672088.32025933987</c:v>
                </c:pt>
                <c:pt idx="247">
                  <c:v>645327.01300101646</c:v>
                </c:pt>
                <c:pt idx="248">
                  <c:v>619800.0163361124</c:v>
                </c:pt>
                <c:pt idx="249">
                  <c:v>593885.04285707278</c:v>
                </c:pt>
                <c:pt idx="250">
                  <c:v>568634.72351255477</c:v>
                </c:pt>
                <c:pt idx="251">
                  <c:v>543629.84346250107</c:v>
                </c:pt>
                <c:pt idx="252">
                  <c:v>519119.87976814358</c:v>
                </c:pt>
                <c:pt idx="253">
                  <c:v>494952.8832980647</c:v>
                </c:pt>
                <c:pt idx="254">
                  <c:v>471110.61315101566</c:v>
                </c:pt>
                <c:pt idx="255">
                  <c:v>447975.80236448481</c:v>
                </c:pt>
                <c:pt idx="256">
                  <c:v>425529.90853453393</c:v>
                </c:pt>
                <c:pt idx="257">
                  <c:v>403487.27429992566</c:v>
                </c:pt>
                <c:pt idx="258">
                  <c:v>382097.37672177568</c:v>
                </c:pt>
                <c:pt idx="259">
                  <c:v>361609.69286136993</c:v>
                </c:pt>
                <c:pt idx="260">
                  <c:v>341471.75190230546</c:v>
                </c:pt>
                <c:pt idx="261">
                  <c:v>322201.35187327967</c:v>
                </c:pt>
                <c:pt idx="262">
                  <c:v>303514.0414230419</c:v>
                </c:pt>
                <c:pt idx="263">
                  <c:v>285794.51335523045</c:v>
                </c:pt>
                <c:pt idx="264">
                  <c:v>268625.51259596483</c:v>
                </c:pt>
                <c:pt idx="265">
                  <c:v>251991.662517847</c:v>
                </c:pt>
                <c:pt idx="266">
                  <c:v>270775.73602773773</c:v>
                </c:pt>
                <c:pt idx="267">
                  <c:v>91107.265219141002</c:v>
                </c:pt>
                <c:pt idx="268">
                  <c:v>299321.7126336302</c:v>
                </c:pt>
                <c:pt idx="269">
                  <c:v>296608.19012311916</c:v>
                </c:pt>
                <c:pt idx="270">
                  <c:v>26779.710097768268</c:v>
                </c:pt>
                <c:pt idx="271">
                  <c:v>292085.65260566503</c:v>
                </c:pt>
                <c:pt idx="272">
                  <c:v>22558.675081466834</c:v>
                </c:pt>
                <c:pt idx="273">
                  <c:v>288166.12009054091</c:v>
                </c:pt>
                <c:pt idx="274">
                  <c:v>-7801.0009340946017</c:v>
                </c:pt>
                <c:pt idx="275">
                  <c:v>191253.83157211888</c:v>
                </c:pt>
                <c:pt idx="276">
                  <c:v>109491.23081136571</c:v>
                </c:pt>
                <c:pt idx="277">
                  <c:v>108149.54468118632</c:v>
                </c:pt>
                <c:pt idx="278">
                  <c:v>106913.38442641879</c:v>
                </c:pt>
                <c:pt idx="279">
                  <c:v>92411.927046249009</c:v>
                </c:pt>
                <c:pt idx="280">
                  <c:v>78015.995541488854</c:v>
                </c:pt>
                <c:pt idx="281">
                  <c:v>77081.337787882978</c:v>
                </c:pt>
                <c:pt idx="282">
                  <c:v>76222.055659563601</c:v>
                </c:pt>
                <c:pt idx="283">
                  <c:v>62067.326155734561</c:v>
                </c:pt>
                <c:pt idx="284">
                  <c:v>74729.618278805618</c:v>
                </c:pt>
                <c:pt idx="285">
                  <c:v>33968.918898890108</c:v>
                </c:pt>
                <c:pt idx="286">
                  <c:v>60137.71014828948</c:v>
                </c:pt>
                <c:pt idx="287">
                  <c:v>59595.005646191639</c:v>
                </c:pt>
                <c:pt idx="288">
                  <c:v>32370.955642723075</c:v>
                </c:pt>
                <c:pt idx="289">
                  <c:v>31948.85214109809</c:v>
                </c:pt>
                <c:pt idx="290">
                  <c:v>44927.72189038284</c:v>
                </c:pt>
                <c:pt idx="291">
                  <c:v>31195.095888185515</c:v>
                </c:pt>
                <c:pt idx="292">
                  <c:v>17507.695261161658</c:v>
                </c:pt>
                <c:pt idx="293">
                  <c:v>43962.913886660011</c:v>
                </c:pt>
                <c:pt idx="294">
                  <c:v>16949.915634008707</c:v>
                </c:pt>
                <c:pt idx="295">
                  <c:v>24746.282558615931</c:v>
                </c:pt>
                <c:pt idx="296">
                  <c:v>19186.901607480439</c:v>
                </c:pt>
                <c:pt idx="297">
                  <c:v>18999.970056759095</c:v>
                </c:pt>
                <c:pt idx="298">
                  <c:v>17494.046356027189</c:v>
                </c:pt>
                <c:pt idx="299">
                  <c:v>14669.130505284855</c:v>
                </c:pt>
                <c:pt idx="300">
                  <c:v>14534.961892266496</c:v>
                </c:pt>
                <c:pt idx="301">
                  <c:v>11740.196291640834</c:v>
                </c:pt>
                <c:pt idx="302">
                  <c:v>12970.245203807346</c:v>
                </c:pt>
                <c:pt idx="303">
                  <c:v>10199.599803275076</c:v>
                </c:pt>
                <c:pt idx="304">
                  <c:v>8778.096802868642</c:v>
                </c:pt>
                <c:pt idx="305">
                  <c:v>-377714.06238101149</c:v>
                </c:pt>
                <c:pt idx="306">
                  <c:v>441849.54748240527</c:v>
                </c:pt>
                <c:pt idx="307">
                  <c:v>1453.5000962458867</c:v>
                </c:pt>
                <c:pt idx="308">
                  <c:v>1453.5000952540247</c:v>
                </c:pt>
                <c:pt idx="309">
                  <c:v>1453.5001224479245</c:v>
                </c:pt>
                <c:pt idx="310">
                  <c:v>1453.5001764889962</c:v>
                </c:pt>
                <c:pt idx="311">
                  <c:v>1453.5001905532747</c:v>
                </c:pt>
                <c:pt idx="312">
                  <c:v>1453.5002716676454</c:v>
                </c:pt>
                <c:pt idx="313">
                  <c:v>1453.5002995097755</c:v>
                </c:pt>
                <c:pt idx="314">
                  <c:v>1453.5004078783459</c:v>
                </c:pt>
                <c:pt idx="315">
                  <c:v>1453.5004898369234</c:v>
                </c:pt>
                <c:pt idx="316">
                  <c:v>1453.5005455061084</c:v>
                </c:pt>
                <c:pt idx="317">
                  <c:v>1453.5009359885732</c:v>
                </c:pt>
                <c:pt idx="318">
                  <c:v>1453.5008189827688</c:v>
                </c:pt>
                <c:pt idx="319">
                  <c:v>1453.5012244792451</c:v>
                </c:pt>
                <c:pt idx="320">
                  <c:v>1453.5013634637687</c:v>
                </c:pt>
                <c:pt idx="321">
                  <c:v>1453.5019049297439</c:v>
                </c:pt>
                <c:pt idx="322">
                  <c:v>1453.5021804867715</c:v>
                </c:pt>
                <c:pt idx="323">
                  <c:v>1453.5028592790063</c:v>
                </c:pt>
                <c:pt idx="324">
                  <c:v>1453.5032730668017</c:v>
                </c:pt>
                <c:pt idx="325">
                  <c:v>1453.5042248532927</c:v>
                </c:pt>
                <c:pt idx="326">
                  <c:v>1453.5055813825043</c:v>
                </c:pt>
                <c:pt idx="327">
                  <c:v>1453.5053380862441</c:v>
                </c:pt>
                <c:pt idx="328">
                  <c:v>1453.508176260076</c:v>
                </c:pt>
                <c:pt idx="329">
                  <c:v>1453.5108866049761</c:v>
                </c:pt>
                <c:pt idx="330">
                  <c:v>1453.5095947480513</c:v>
                </c:pt>
                <c:pt idx="331">
                  <c:v>1453.5163374450269</c:v>
                </c:pt>
                <c:pt idx="332">
                  <c:v>1453.5164052830896</c:v>
                </c:pt>
                <c:pt idx="333">
                  <c:v>1453.5218395405029</c:v>
                </c:pt>
                <c:pt idx="334">
                  <c:v>1453.5259548057661</c:v>
                </c:pt>
                <c:pt idx="335">
                  <c:v>1453.5327683558294</c:v>
                </c:pt>
                <c:pt idx="336">
                  <c:v>1453.5382734663303</c:v>
                </c:pt>
                <c:pt idx="337">
                  <c:v>1453.5491630863316</c:v>
                </c:pt>
                <c:pt idx="338">
                  <c:v>1453.5520724228827</c:v>
                </c:pt>
                <c:pt idx="339">
                  <c:v>1453.5817776758859</c:v>
                </c:pt>
                <c:pt idx="340">
                  <c:v>1453.568753580761</c:v>
                </c:pt>
                <c:pt idx="341">
                  <c:v>1453.6226740513912</c:v>
                </c:pt>
                <c:pt idx="342">
                  <c:v>1453.6098157826425</c:v>
                </c:pt>
                <c:pt idx="343">
                  <c:v>1453.6639473050229</c:v>
                </c:pt>
                <c:pt idx="344">
                  <c:v>1453.664716136401</c:v>
                </c:pt>
                <c:pt idx="345">
                  <c:v>1453.7325199842837</c:v>
                </c:pt>
                <c:pt idx="346">
                  <c:v>1453.7603922646645</c:v>
                </c:pt>
                <c:pt idx="347">
                  <c:v>1453.8286332911739</c:v>
                </c:pt>
                <c:pt idx="348">
                  <c:v>1453.8837899220587</c:v>
                </c:pt>
                <c:pt idx="349">
                  <c:v>1453.9794208249471</c:v>
                </c:pt>
                <c:pt idx="350">
                  <c:v>1454.0754738313374</c:v>
                </c:pt>
                <c:pt idx="351">
                  <c:v>1454.0517170600974</c:v>
                </c:pt>
                <c:pt idx="352">
                  <c:v>1454.3227515501271</c:v>
                </c:pt>
                <c:pt idx="353">
                  <c:v>1454.5943890451595</c:v>
                </c:pt>
                <c:pt idx="354">
                  <c:v>1454.4658063576715</c:v>
                </c:pt>
                <c:pt idx="355">
                  <c:v>1455.0069708302278</c:v>
                </c:pt>
                <c:pt idx="356">
                  <c:v>1455.0143576415062</c:v>
                </c:pt>
                <c:pt idx="357">
                  <c:v>1455.5582356365733</c:v>
                </c:pt>
                <c:pt idx="358">
                  <c:v>1455.7026472053728</c:v>
                </c:pt>
                <c:pt idx="359">
                  <c:v>1358.6434368270977</c:v>
                </c:pt>
                <c:pt idx="360">
                  <c:v>1453.5922840335315</c:v>
                </c:pt>
              </c:numCache>
            </c:numRef>
          </c:yVal>
          <c:smooth val="1"/>
          <c:extLst>
            <c:ext xmlns:c16="http://schemas.microsoft.com/office/drawing/2014/chart" uri="{C3380CC4-5D6E-409C-BE32-E72D297353CC}">
              <c16:uniqueId val="{00000002-9762-4163-A7AC-30D52972F0F0}"/>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Light)'!$AC$3:$AC$363</c:f>
              <c:numCache>
                <c:formatCode>0.00E+00</c:formatCode>
                <c:ptCount val="361"/>
                <c:pt idx="0">
                  <c:v>1460.265746973324</c:v>
                </c:pt>
                <c:pt idx="1">
                  <c:v>1462.1893848160232</c:v>
                </c:pt>
                <c:pt idx="2">
                  <c:v>1460.789394413539</c:v>
                </c:pt>
                <c:pt idx="3">
                  <c:v>1467.9521577765888</c:v>
                </c:pt>
                <c:pt idx="4">
                  <c:v>1463.2342676764431</c:v>
                </c:pt>
                <c:pt idx="5">
                  <c:v>1472.7876338521887</c:v>
                </c:pt>
                <c:pt idx="6">
                  <c:v>1470.4618540772437</c:v>
                </c:pt>
                <c:pt idx="7">
                  <c:v>1472.9022048026313</c:v>
                </c:pt>
                <c:pt idx="8">
                  <c:v>1482.484213715986</c:v>
                </c:pt>
                <c:pt idx="9">
                  <c:v>1482.5701419288184</c:v>
                </c:pt>
                <c:pt idx="10">
                  <c:v>1487.4282306920047</c:v>
                </c:pt>
                <c:pt idx="11">
                  <c:v>1494.6814448054042</c:v>
                </c:pt>
                <c:pt idx="12">
                  <c:v>1504.3327992940281</c:v>
                </c:pt>
                <c:pt idx="13">
                  <c:v>1514.0097814952503</c:v>
                </c:pt>
                <c:pt idx="14">
                  <c:v>1507.0791750580961</c:v>
                </c:pt>
                <c:pt idx="15">
                  <c:v>1526.3336436351588</c:v>
                </c:pt>
                <c:pt idx="16">
                  <c:v>1574.1456998890551</c:v>
                </c:pt>
                <c:pt idx="17">
                  <c:v>1526.9215735124264</c:v>
                </c:pt>
                <c:pt idx="18">
                  <c:v>1598.6245827682185</c:v>
                </c:pt>
                <c:pt idx="19">
                  <c:v>1575.2914093934794</c:v>
                </c:pt>
                <c:pt idx="20">
                  <c:v>1623.359742773371</c:v>
                </c:pt>
                <c:pt idx="21">
                  <c:v>1647.733099777126</c:v>
                </c:pt>
                <c:pt idx="22">
                  <c:v>1672.2119826562819</c:v>
                </c:pt>
                <c:pt idx="23">
                  <c:v>1696.8114665359169</c:v>
                </c:pt>
                <c:pt idx="24">
                  <c:v>1769.0873305439111</c:v>
                </c:pt>
                <c:pt idx="25">
                  <c:v>1793.9732417996536</c:v>
                </c:pt>
                <c:pt idx="26">
                  <c:v>1819.0551296811354</c:v>
                </c:pt>
                <c:pt idx="27">
                  <c:v>1939.4294773191511</c:v>
                </c:pt>
                <c:pt idx="28">
                  <c:v>2036.2595998316019</c:v>
                </c:pt>
                <c:pt idx="29">
                  <c:v>1943.2284088338106</c:v>
                </c:pt>
                <c:pt idx="30">
                  <c:v>2183.343948857394</c:v>
                </c:pt>
                <c:pt idx="31">
                  <c:v>2186.0574713678729</c:v>
                </c:pt>
                <c:pt idx="32">
                  <c:v>2426.9267676443505</c:v>
                </c:pt>
                <c:pt idx="33">
                  <c:v>2430.5447976582714</c:v>
                </c:pt>
                <c:pt idx="34">
                  <c:v>2672.4693526889278</c:v>
                </c:pt>
                <c:pt idx="35">
                  <c:v>2677.2933927074801</c:v>
                </c:pt>
                <c:pt idx="36">
                  <c:v>3158.2782290075493</c:v>
                </c:pt>
                <c:pt idx="37">
                  <c:v>3164.6097815320454</c:v>
                </c:pt>
                <c:pt idx="38">
                  <c:v>3409.7001128247366</c:v>
                </c:pt>
                <c:pt idx="39">
                  <c:v>3655.8457028716252</c:v>
                </c:pt>
                <c:pt idx="40">
                  <c:v>3903.197302923139</c:v>
                </c:pt>
                <c:pt idx="41">
                  <c:v>4627.312704258442</c:v>
                </c:pt>
                <c:pt idx="42">
                  <c:v>4639.8250580567128</c:v>
                </c:pt>
                <c:pt idx="43">
                  <c:v>5129.7042181411171</c:v>
                </c:pt>
                <c:pt idx="44">
                  <c:v>6096.9501845116247</c:v>
                </c:pt>
                <c:pt idx="45">
                  <c:v>5640.2362995552185</c:v>
                </c:pt>
                <c:pt idx="46">
                  <c:v>6374.9042884312739</c:v>
                </c:pt>
                <c:pt idx="47">
                  <c:v>8776.0596886670082</c:v>
                </c:pt>
                <c:pt idx="48">
                  <c:v>6426.1597136290757</c:v>
                </c:pt>
                <c:pt idx="49">
                  <c:v>11211.887876536653</c:v>
                </c:pt>
                <c:pt idx="50">
                  <c:v>8869.5254640278818</c:v>
                </c:pt>
                <c:pt idx="51">
                  <c:v>11287.263501827318</c:v>
                </c:pt>
                <c:pt idx="52">
                  <c:v>11332.488877002341</c:v>
                </c:pt>
                <c:pt idx="53">
                  <c:v>16137.814702485201</c:v>
                </c:pt>
                <c:pt idx="54">
                  <c:v>11441.029777421349</c:v>
                </c:pt>
                <c:pt idx="55">
                  <c:v>18638.465928105084</c:v>
                </c:pt>
                <c:pt idx="56">
                  <c:v>18710.826528384674</c:v>
                </c:pt>
                <c:pt idx="57">
                  <c:v>18793.739716204371</c:v>
                </c:pt>
                <c:pt idx="58">
                  <c:v>21264.240691708117</c:v>
                </c:pt>
                <c:pt idx="59">
                  <c:v>26122.329454894782</c:v>
                </c:pt>
                <c:pt idx="60">
                  <c:v>26238.407917842887</c:v>
                </c:pt>
                <c:pt idx="61">
                  <c:v>31123.631906134557</c:v>
                </c:pt>
                <c:pt idx="62">
                  <c:v>38400.966219627357</c:v>
                </c:pt>
                <c:pt idx="63">
                  <c:v>17171.968281478275</c:v>
                </c:pt>
                <c:pt idx="64">
                  <c:v>50637.392634194985</c:v>
                </c:pt>
                <c:pt idx="65">
                  <c:v>50833.369259952022</c:v>
                </c:pt>
                <c:pt idx="66">
                  <c:v>51059.496135824949</c:v>
                </c:pt>
                <c:pt idx="67">
                  <c:v>27545.421260391915</c:v>
                </c:pt>
                <c:pt idx="68">
                  <c:v>75372.552639344329</c:v>
                </c:pt>
                <c:pt idx="69">
                  <c:v>75674.055140510725</c:v>
                </c:pt>
                <c:pt idx="70">
                  <c:v>52250.431015422881</c:v>
                </c:pt>
                <c:pt idx="71">
                  <c:v>76412.73626836529</c:v>
                </c:pt>
                <c:pt idx="72">
                  <c:v>76834.83976999177</c:v>
                </c:pt>
                <c:pt idx="73">
                  <c:v>101072.52064821719</c:v>
                </c:pt>
                <c:pt idx="74">
                  <c:v>101585.07490020779</c:v>
                </c:pt>
                <c:pt idx="75">
                  <c:v>102157.92965240825</c:v>
                </c:pt>
                <c:pt idx="76">
                  <c:v>109375.47240925329</c:v>
                </c:pt>
                <c:pt idx="77">
                  <c:v>131818.80024323153</c:v>
                </c:pt>
                <c:pt idx="78">
                  <c:v>137093.09918606037</c:v>
                </c:pt>
                <c:pt idx="79">
                  <c:v>148578.41899454588</c:v>
                </c:pt>
                <c:pt idx="80">
                  <c:v>160810.44298214343</c:v>
                </c:pt>
                <c:pt idx="81">
                  <c:v>173891.00621287475</c:v>
                </c:pt>
                <c:pt idx="82">
                  <c:v>187779.74374225872</c:v>
                </c:pt>
                <c:pt idx="83">
                  <c:v>202674.47654985599</c:v>
                </c:pt>
                <c:pt idx="84">
                  <c:v>218036.59695689403</c:v>
                </c:pt>
                <c:pt idx="85">
                  <c:v>234944.45407548474</c:v>
                </c:pt>
                <c:pt idx="86">
                  <c:v>252432.37287245269</c:v>
                </c:pt>
                <c:pt idx="87">
                  <c:v>270771.64112629381</c:v>
                </c:pt>
                <c:pt idx="88">
                  <c:v>290447.76621071727</c:v>
                </c:pt>
                <c:pt idx="89">
                  <c:v>310995.89367336349</c:v>
                </c:pt>
                <c:pt idx="90">
                  <c:v>332427.32985788281</c:v>
                </c:pt>
                <c:pt idx="91">
                  <c:v>355229.24040198378</c:v>
                </c:pt>
                <c:pt idx="92">
                  <c:v>378700.72559687798</c:v>
                </c:pt>
                <c:pt idx="93">
                  <c:v>403330.15709005564</c:v>
                </c:pt>
                <c:pt idx="94">
                  <c:v>429368.50451170938</c:v>
                </c:pt>
                <c:pt idx="95">
                  <c:v>455878.82289679733</c:v>
                </c:pt>
                <c:pt idx="96">
                  <c:v>483826.54919660179</c:v>
                </c:pt>
                <c:pt idx="97">
                  <c:v>512751.04999376362</c:v>
                </c:pt>
                <c:pt idx="98">
                  <c:v>542192.44562701706</c:v>
                </c:pt>
                <c:pt idx="99">
                  <c:v>573355.23332899343</c:v>
                </c:pt>
                <c:pt idx="100">
                  <c:v>604591.61884337571</c:v>
                </c:pt>
                <c:pt idx="101">
                  <c:v>637344.85818165867</c:v>
                </c:pt>
                <c:pt idx="102">
                  <c:v>670918.7249237065</c:v>
                </c:pt>
                <c:pt idx="103">
                  <c:v>704617.74640603457</c:v>
                </c:pt>
                <c:pt idx="104">
                  <c:v>739410.67610723106</c:v>
                </c:pt>
                <c:pt idx="105">
                  <c:v>775077.59915508959</c:v>
                </c:pt>
                <c:pt idx="106">
                  <c:v>810448.23885068577</c:v>
                </c:pt>
                <c:pt idx="107">
                  <c:v>847205.06223811395</c:v>
                </c:pt>
                <c:pt idx="108">
                  <c:v>883464.53130717319</c:v>
                </c:pt>
                <c:pt idx="109">
                  <c:v>920196.15329302347</c:v>
                </c:pt>
                <c:pt idx="110">
                  <c:v>957180.31482584763</c:v>
                </c:pt>
                <c:pt idx="111">
                  <c:v>993246.58845548728</c:v>
                </c:pt>
                <c:pt idx="112">
                  <c:v>1032691.5769410753</c:v>
                </c:pt>
                <c:pt idx="113">
                  <c:v>1064597.9532532881</c:v>
                </c:pt>
                <c:pt idx="114">
                  <c:v>1101582.8478591533</c:v>
                </c:pt>
                <c:pt idx="115">
                  <c:v>1139143.6122424009</c:v>
                </c:pt>
                <c:pt idx="116">
                  <c:v>1172542.7586399661</c:v>
                </c:pt>
                <c:pt idx="117">
                  <c:v>1201796.8696897004</c:v>
                </c:pt>
                <c:pt idx="118">
                  <c:v>1238804.6890044364</c:v>
                </c:pt>
                <c:pt idx="119">
                  <c:v>1269314.5579720919</c:v>
                </c:pt>
                <c:pt idx="120">
                  <c:v>1293341.5517154948</c:v>
                </c:pt>
                <c:pt idx="121">
                  <c:v>1327535.4692257713</c:v>
                </c:pt>
                <c:pt idx="122">
                  <c:v>1345754.9533494401</c:v>
                </c:pt>
                <c:pt idx="123">
                  <c:v>1376536.4865888532</c:v>
                </c:pt>
                <c:pt idx="124">
                  <c:v>1391357.1540552948</c:v>
                </c:pt>
                <c:pt idx="125">
                  <c:v>1413996.3528246155</c:v>
                </c:pt>
                <c:pt idx="126">
                  <c:v>1427813.3289836561</c:v>
                </c:pt>
                <c:pt idx="127">
                  <c:v>1442319.2383572187</c:v>
                </c:pt>
                <c:pt idx="128">
                  <c:v>1452756.9955218623</c:v>
                </c:pt>
                <c:pt idx="129">
                  <c:v>1456746.5502497593</c:v>
                </c:pt>
                <c:pt idx="130">
                  <c:v>1463790.0132944381</c:v>
                </c:pt>
                <c:pt idx="131">
                  <c:v>1461991.6560643485</c:v>
                </c:pt>
                <c:pt idx="132">
                  <c:v>1458473.5390883149</c:v>
                </c:pt>
                <c:pt idx="133">
                  <c:v>1450843.5520388444</c:v>
                </c:pt>
                <c:pt idx="134">
                  <c:v>1443839.1826791624</c:v>
                </c:pt>
                <c:pt idx="135">
                  <c:v>1423178.6221458581</c:v>
                </c:pt>
                <c:pt idx="136">
                  <c:v>1407858.554377978</c:v>
                </c:pt>
                <c:pt idx="137">
                  <c:v>1383588.1254360578</c:v>
                </c:pt>
                <c:pt idx="138">
                  <c:v>1359849.8484095847</c:v>
                </c:pt>
                <c:pt idx="139">
                  <c:v>1324726.8895340937</c:v>
                </c:pt>
                <c:pt idx="140">
                  <c:v>1292449.802246904</c:v>
                </c:pt>
                <c:pt idx="141">
                  <c:v>1251094.2152252297</c:v>
                </c:pt>
                <c:pt idx="142">
                  <c:v>1212507.6166536775</c:v>
                </c:pt>
                <c:pt idx="143">
                  <c:v>1162384.0774710397</c:v>
                </c:pt>
                <c:pt idx="144">
                  <c:v>1112566.5633265732</c:v>
                </c:pt>
                <c:pt idx="145">
                  <c:v>1058251.2559080736</c:v>
                </c:pt>
                <c:pt idx="146">
                  <c:v>1001765.4425031143</c:v>
                </c:pt>
                <c:pt idx="147">
                  <c:v>938302.28977218445</c:v>
                </c:pt>
                <c:pt idx="148">
                  <c:v>879692.70326870168</c:v>
                </c:pt>
                <c:pt idx="149">
                  <c:v>806861.60840025707</c:v>
                </c:pt>
                <c:pt idx="150">
                  <c:v>743523.57920782024</c:v>
                </c:pt>
                <c:pt idx="151">
                  <c:v>665843.44065276138</c:v>
                </c:pt>
                <c:pt idx="152">
                  <c:v>597532.75174644764</c:v>
                </c:pt>
                <c:pt idx="153">
                  <c:v>517130.35762728949</c:v>
                </c:pt>
                <c:pt idx="154">
                  <c:v>443590.73188085493</c:v>
                </c:pt>
                <c:pt idx="155">
                  <c:v>362582.31773384789</c:v>
                </c:pt>
                <c:pt idx="156">
                  <c:v>288302.50334858545</c:v>
                </c:pt>
                <c:pt idx="157">
                  <c:v>204042.69674742606</c:v>
                </c:pt>
                <c:pt idx="158">
                  <c:v>126377.32129524951</c:v>
                </c:pt>
                <c:pt idx="159">
                  <c:v>48104.418302972335</c:v>
                </c:pt>
                <c:pt idx="160">
                  <c:v>-28465.307578629581</c:v>
                </c:pt>
                <c:pt idx="161">
                  <c:v>-108152.25730162044</c:v>
                </c:pt>
                <c:pt idx="162">
                  <c:v>-183890.14830320585</c:v>
                </c:pt>
                <c:pt idx="163">
                  <c:v>-255745.31112956209</c:v>
                </c:pt>
                <c:pt idx="164">
                  <c:v>-326158.09651334025</c:v>
                </c:pt>
                <c:pt idx="165">
                  <c:v>-397565.84014866361</c:v>
                </c:pt>
                <c:pt idx="166">
                  <c:v>-462896.22942526592</c:v>
                </c:pt>
                <c:pt idx="167">
                  <c:v>-524585.09253165079</c:v>
                </c:pt>
                <c:pt idx="168">
                  <c:v>-580309.66471648472</c:v>
                </c:pt>
                <c:pt idx="169">
                  <c:v>-639629.34220730746</c:v>
                </c:pt>
                <c:pt idx="170">
                  <c:v>-688328.64668739587</c:v>
                </c:pt>
                <c:pt idx="171">
                  <c:v>-733586.9241620705</c:v>
                </c:pt>
                <c:pt idx="172">
                  <c:v>-773067.84226591582</c:v>
                </c:pt>
                <c:pt idx="173">
                  <c:v>-811563.15921236621</c:v>
                </c:pt>
                <c:pt idx="174">
                  <c:v>-849106.04027604009</c:v>
                </c:pt>
                <c:pt idx="175">
                  <c:v>-850072.61521862284</c:v>
                </c:pt>
                <c:pt idx="176">
                  <c:v>-890558.16069518612</c:v>
                </c:pt>
                <c:pt idx="177">
                  <c:v>-908765.7915493364</c:v>
                </c:pt>
                <c:pt idx="178">
                  <c:v>-880955.3060326057</c:v>
                </c:pt>
                <c:pt idx="179">
                  <c:v>-925993.53927572421</c:v>
                </c:pt>
                <c:pt idx="180">
                  <c:v>-925013.65614643181</c:v>
                </c:pt>
                <c:pt idx="181">
                  <c:v>-854275.45489523956</c:v>
                </c:pt>
                <c:pt idx="182">
                  <c:v>-903941.75153122377</c:v>
                </c:pt>
                <c:pt idx="183">
                  <c:v>-867165.25826724945</c:v>
                </c:pt>
                <c:pt idx="184">
                  <c:v>-824795.32215943164</c:v>
                </c:pt>
                <c:pt idx="185">
                  <c:v>-800576.66749630589</c:v>
                </c:pt>
                <c:pt idx="186">
                  <c:v>-761200.65122453566</c:v>
                </c:pt>
                <c:pt idx="187">
                  <c:v>-723286.92208391964</c:v>
                </c:pt>
                <c:pt idx="188">
                  <c:v>-672543.11862325482</c:v>
                </c:pt>
                <c:pt idx="189">
                  <c:v>-623201.30179300089</c:v>
                </c:pt>
                <c:pt idx="190">
                  <c:v>-565714.135465923</c:v>
                </c:pt>
                <c:pt idx="191">
                  <c:v>-504796.4947207165</c:v>
                </c:pt>
                <c:pt idx="192">
                  <c:v>-442780.18937890348</c:v>
                </c:pt>
                <c:pt idx="193">
                  <c:v>-374862.90864231437</c:v>
                </c:pt>
                <c:pt idx="194">
                  <c:v>-303371.93979673972</c:v>
                </c:pt>
                <c:pt idx="195">
                  <c:v>-233007.08279377664</c:v>
                </c:pt>
                <c:pt idx="196">
                  <c:v>-156579.94655638584</c:v>
                </c:pt>
                <c:pt idx="197">
                  <c:v>-78787.316010388779</c:v>
                </c:pt>
                <c:pt idx="198">
                  <c:v>-1944.4183435670566</c:v>
                </c:pt>
                <c:pt idx="199">
                  <c:v>76389.097170353401</c:v>
                </c:pt>
                <c:pt idx="200">
                  <c:v>161030.61645791586</c:v>
                </c:pt>
                <c:pt idx="201">
                  <c:v>235405.71615143563</c:v>
                </c:pt>
                <c:pt idx="202">
                  <c:v>320977.05863291305</c:v>
                </c:pt>
                <c:pt idx="203">
                  <c:v>398791.67782291106</c:v>
                </c:pt>
                <c:pt idx="204">
                  <c:v>478428.56761230866</c:v>
                </c:pt>
                <c:pt idx="205">
                  <c:v>557577.02334829082</c:v>
                </c:pt>
                <c:pt idx="206">
                  <c:v>631550.81269436178</c:v>
                </c:pt>
                <c:pt idx="207">
                  <c:v>709925.91451715329</c:v>
                </c:pt>
                <c:pt idx="208">
                  <c:v>778504.94064797275</c:v>
                </c:pt>
                <c:pt idx="209">
                  <c:v>851617.94035424059</c:v>
                </c:pt>
                <c:pt idx="210">
                  <c:v>917441.54564736283</c:v>
                </c:pt>
                <c:pt idx="211">
                  <c:v>985548.7203656456</c:v>
                </c:pt>
                <c:pt idx="212">
                  <c:v>1041737.5538056833</c:v>
                </c:pt>
                <c:pt idx="213">
                  <c:v>1102709.1003861595</c:v>
                </c:pt>
                <c:pt idx="214">
                  <c:v>1159009.489753668</c:v>
                </c:pt>
                <c:pt idx="215">
                  <c:v>1208318.9721826529</c:v>
                </c:pt>
                <c:pt idx="216">
                  <c:v>1255445.8885258976</c:v>
                </c:pt>
                <c:pt idx="217">
                  <c:v>1298062.9514945517</c:v>
                </c:pt>
                <c:pt idx="218">
                  <c:v>1336218.4014888022</c:v>
                </c:pt>
                <c:pt idx="219">
                  <c:v>1374711.5342841013</c:v>
                </c:pt>
                <c:pt idx="220">
                  <c:v>1404076.4194309486</c:v>
                </c:pt>
                <c:pt idx="221">
                  <c:v>1431486.3728790311</c:v>
                </c:pt>
                <c:pt idx="222">
                  <c:v>1452223.5045288485</c:v>
                </c:pt>
                <c:pt idx="223">
                  <c:v>1473453.5927665392</c:v>
                </c:pt>
                <c:pt idx="224">
                  <c:v>1485698.6470449786</c:v>
                </c:pt>
                <c:pt idx="225">
                  <c:v>1500873.9936122997</c:v>
                </c:pt>
                <c:pt idx="226">
                  <c:v>1502364.5062690261</c:v>
                </c:pt>
                <c:pt idx="227">
                  <c:v>1509212.094327721</c:v>
                </c:pt>
                <c:pt idx="228">
                  <c:v>1507171.1292258794</c:v>
                </c:pt>
                <c:pt idx="229">
                  <c:v>1505769.3494270151</c:v>
                </c:pt>
                <c:pt idx="230">
                  <c:v>1493135.1465417112</c:v>
                </c:pt>
                <c:pt idx="231">
                  <c:v>1485921.3345848946</c:v>
                </c:pt>
                <c:pt idx="232">
                  <c:v>1472248.7676053839</c:v>
                </c:pt>
                <c:pt idx="233">
                  <c:v>1456880.5610777277</c:v>
                </c:pt>
                <c:pt idx="234" formatCode="General">
                  <c:v>1432690.1319394724</c:v>
                </c:pt>
                <c:pt idx="235">
                  <c:v>1416319.7416177494</c:v>
                </c:pt>
                <c:pt idx="236">
                  <c:v>1388750.0934850334</c:v>
                </c:pt>
                <c:pt idx="237">
                  <c:v>1364244.9062546641</c:v>
                </c:pt>
                <c:pt idx="238">
                  <c:v>1335667.0442768382</c:v>
                </c:pt>
                <c:pt idx="239">
                  <c:v>1305389.0202146878</c:v>
                </c:pt>
                <c:pt idx="240">
                  <c:v>1273403.2965041534</c:v>
                </c:pt>
                <c:pt idx="241">
                  <c:v>1239700.8280714755</c:v>
                </c:pt>
                <c:pt idx="242">
                  <c:v>1206648.0975284232</c:v>
                </c:pt>
                <c:pt idx="243">
                  <c:v>1171856.0095757674</c:v>
                </c:pt>
                <c:pt idx="244">
                  <c:v>1135312.5041121864</c:v>
                </c:pt>
                <c:pt idx="245">
                  <c:v>1097004.0135263072</c:v>
                </c:pt>
                <c:pt idx="246">
                  <c:v>1062382.6436527539</c:v>
                </c:pt>
                <c:pt idx="247">
                  <c:v>1023349.8921737133</c:v>
                </c:pt>
                <c:pt idx="248">
                  <c:v>986071.4277380805</c:v>
                </c:pt>
                <c:pt idx="249">
                  <c:v>947677.01945831126</c:v>
                </c:pt>
                <c:pt idx="250">
                  <c:v>910051.26060304209</c:v>
                </c:pt>
                <c:pt idx="251">
                  <c:v>872462.95046222478</c:v>
                </c:pt>
                <c:pt idx="252">
                  <c:v>835369.5566771318</c:v>
                </c:pt>
                <c:pt idx="253">
                  <c:v>798515.13482626947</c:v>
                </c:pt>
                <c:pt idx="254">
                  <c:v>761881.44400844479</c:v>
                </c:pt>
                <c:pt idx="255">
                  <c:v>726163.20313119236</c:v>
                </c:pt>
                <c:pt idx="256">
                  <c:v>691341.86979048327</c:v>
                </c:pt>
                <c:pt idx="257">
                  <c:v>656923.79604514455</c:v>
                </c:pt>
                <c:pt idx="258">
                  <c:v>623366.44953624147</c:v>
                </c:pt>
                <c:pt idx="259">
                  <c:v>591127.29790514195</c:v>
                </c:pt>
                <c:pt idx="260">
                  <c:v>559237.88917537651</c:v>
                </c:pt>
                <c:pt idx="261">
                  <c:v>528632.0025356533</c:v>
                </c:pt>
                <c:pt idx="262">
                  <c:v>498817.19605477207</c:v>
                </c:pt>
                <c:pt idx="263">
                  <c:v>470490.14840633358</c:v>
                </c:pt>
                <c:pt idx="264">
                  <c:v>442921.61864640424</c:v>
                </c:pt>
                <c:pt idx="265">
                  <c:v>416096.23014771158</c:v>
                </c:pt>
                <c:pt idx="266">
                  <c:v>452039.52650860883</c:v>
                </c:pt>
                <c:pt idx="267">
                  <c:v>134993.27760175863</c:v>
                </c:pt>
                <c:pt idx="268">
                  <c:v>507312.29264613328</c:v>
                </c:pt>
                <c:pt idx="269">
                  <c:v>504598.77013559436</c:v>
                </c:pt>
                <c:pt idx="270">
                  <c:v>26779.710097768268</c:v>
                </c:pt>
                <c:pt idx="271">
                  <c:v>500076.23261814367</c:v>
                </c:pt>
                <c:pt idx="272">
                  <c:v>22558.675081461606</c:v>
                </c:pt>
                <c:pt idx="273">
                  <c:v>496156.70010302484</c:v>
                </c:pt>
                <c:pt idx="274">
                  <c:v>-28600.058935340036</c:v>
                </c:pt>
                <c:pt idx="275">
                  <c:v>326447.70858023257</c:v>
                </c:pt>
                <c:pt idx="276">
                  <c:v>182287.93381573257</c:v>
                </c:pt>
                <c:pt idx="277">
                  <c:v>180946.24768555316</c:v>
                </c:pt>
                <c:pt idx="278">
                  <c:v>179710.08743078914</c:v>
                </c:pt>
                <c:pt idx="279">
                  <c:v>154809.10104999316</c:v>
                </c:pt>
                <c:pt idx="280">
                  <c:v>130013.64054460853</c:v>
                </c:pt>
                <c:pt idx="281">
                  <c:v>129078.98279100441</c:v>
                </c:pt>
                <c:pt idx="282">
                  <c:v>128219.70066268329</c:v>
                </c:pt>
                <c:pt idx="283">
                  <c:v>103665.44215822979</c:v>
                </c:pt>
                <c:pt idx="284">
                  <c:v>126727.26328192791</c:v>
                </c:pt>
                <c:pt idx="285">
                  <c:v>54767.976900135538</c:v>
                </c:pt>
                <c:pt idx="286">
                  <c:v>101735.82615078775</c:v>
                </c:pt>
                <c:pt idx="287">
                  <c:v>101193.12164868772</c:v>
                </c:pt>
                <c:pt idx="288">
                  <c:v>53170.013643969818</c:v>
                </c:pt>
                <c:pt idx="289">
                  <c:v>52747.910142348308</c:v>
                </c:pt>
                <c:pt idx="290">
                  <c:v>76126.308892253612</c:v>
                </c:pt>
                <c:pt idx="291">
                  <c:v>51994.153889433561</c:v>
                </c:pt>
                <c:pt idx="292">
                  <c:v>27907.224261786116</c:v>
                </c:pt>
                <c:pt idx="293">
                  <c:v>75161.500888532086</c:v>
                </c:pt>
                <c:pt idx="294">
                  <c:v>27349.444634633383</c:v>
                </c:pt>
                <c:pt idx="295">
                  <c:v>41385.528959614065</c:v>
                </c:pt>
                <c:pt idx="296">
                  <c:v>31666.336408229094</c:v>
                </c:pt>
                <c:pt idx="297">
                  <c:v>31479.404857507965</c:v>
                </c:pt>
                <c:pt idx="298">
                  <c:v>28933.52825671374</c:v>
                </c:pt>
                <c:pt idx="299">
                  <c:v>24028.706605846673</c:v>
                </c:pt>
                <c:pt idx="300">
                  <c:v>23894.537992827984</c:v>
                </c:pt>
                <c:pt idx="301">
                  <c:v>19019.8665920778</c:v>
                </c:pt>
                <c:pt idx="302">
                  <c:v>21289.8684043063</c:v>
                </c:pt>
                <c:pt idx="303">
                  <c:v>16439.317203649731</c:v>
                </c:pt>
                <c:pt idx="304">
                  <c:v>13977.861303180654</c:v>
                </c:pt>
                <c:pt idx="305">
                  <c:v>-673060.68509293557</c:v>
                </c:pt>
                <c:pt idx="306">
                  <c:v>783994.05093528668</c:v>
                </c:pt>
                <c:pt idx="307">
                  <c:v>1453.5001700825426</c:v>
                </c:pt>
                <c:pt idx="308">
                  <c:v>1453.5001680507278</c:v>
                </c:pt>
                <c:pt idx="309">
                  <c:v>1453.5002160436854</c:v>
                </c:pt>
                <c:pt idx="310">
                  <c:v>1453.5003116828732</c:v>
                </c:pt>
                <c:pt idx="311">
                  <c:v>1453.5003361466809</c:v>
                </c:pt>
                <c:pt idx="312">
                  <c:v>1453.5004796582255</c:v>
                </c:pt>
                <c:pt idx="313">
                  <c:v>1453.5005282994134</c:v>
                </c:pt>
                <c:pt idx="314">
                  <c:v>1453.5007198642161</c:v>
                </c:pt>
                <c:pt idx="315">
                  <c:v>1453.5008642199675</c:v>
                </c:pt>
                <c:pt idx="316">
                  <c:v>1453.5009614872686</c:v>
                </c:pt>
                <c:pt idx="317">
                  <c:v>1453.5016535560742</c:v>
                </c:pt>
                <c:pt idx="318">
                  <c:v>1453.5014429545088</c:v>
                </c:pt>
                <c:pt idx="319">
                  <c:v>1453.5021604368553</c:v>
                </c:pt>
                <c:pt idx="320">
                  <c:v>1453.5024034166688</c:v>
                </c:pt>
                <c:pt idx="321">
                  <c:v>1453.5033608638039</c:v>
                </c:pt>
                <c:pt idx="322">
                  <c:v>1453.5038444114116</c:v>
                </c:pt>
                <c:pt idx="323">
                  <c:v>1453.5050431800964</c:v>
                </c:pt>
                <c:pt idx="324">
                  <c:v>1453.5057689537618</c:v>
                </c:pt>
                <c:pt idx="325">
                  <c:v>1453.5074487072829</c:v>
                </c:pt>
                <c:pt idx="326">
                  <c:v>1453.5098451893946</c:v>
                </c:pt>
                <c:pt idx="327">
                  <c:v>1453.5093939025544</c:v>
                </c:pt>
                <c:pt idx="328">
                  <c:v>1453.5144159774763</c:v>
                </c:pt>
                <c:pt idx="329">
                  <c:v>1453.5192062281767</c:v>
                </c:pt>
                <c:pt idx="330">
                  <c:v>1453.5168744183518</c:v>
                </c:pt>
                <c:pt idx="331">
                  <c:v>1453.5288168798277</c:v>
                </c:pt>
                <c:pt idx="332">
                  <c:v>1453.5288847178904</c:v>
                </c:pt>
                <c:pt idx="333">
                  <c:v>1453.5384787869039</c:v>
                </c:pt>
                <c:pt idx="334">
                  <c:v>1453.5457139108671</c:v>
                </c:pt>
                <c:pt idx="335">
                  <c:v>1453.5577272254309</c:v>
                </c:pt>
                <c:pt idx="336">
                  <c:v>1453.567392147532</c:v>
                </c:pt>
                <c:pt idx="337">
                  <c:v>1453.5866013907339</c:v>
                </c:pt>
                <c:pt idx="338">
                  <c:v>1453.5915906330852</c:v>
                </c:pt>
                <c:pt idx="339">
                  <c:v>1453.6441748498896</c:v>
                </c:pt>
                <c:pt idx="340">
                  <c:v>1453.6207512257643</c:v>
                </c:pt>
                <c:pt idx="341">
                  <c:v>1453.7162698123968</c:v>
                </c:pt>
                <c:pt idx="342">
                  <c:v>1453.6930120146476</c:v>
                </c:pt>
                <c:pt idx="343">
                  <c:v>1453.7887416530305</c:v>
                </c:pt>
                <c:pt idx="344">
                  <c:v>1453.7895104844085</c:v>
                </c:pt>
                <c:pt idx="345">
                  <c:v>1453.9093119772942</c:v>
                </c:pt>
                <c:pt idx="346">
                  <c:v>1453.9579833156763</c:v>
                </c:pt>
                <c:pt idx="347">
                  <c:v>1454.078221987189</c:v>
                </c:pt>
                <c:pt idx="348">
                  <c:v>1454.1749767340759</c:v>
                </c:pt>
                <c:pt idx="349">
                  <c:v>1454.3434043399691</c:v>
                </c:pt>
                <c:pt idx="350">
                  <c:v>1454.5122540493637</c:v>
                </c:pt>
                <c:pt idx="351">
                  <c:v>1454.4676982201224</c:v>
                </c:pt>
                <c:pt idx="352">
                  <c:v>1454.9467232901645</c:v>
                </c:pt>
                <c:pt idx="353">
                  <c:v>1455.4263513652095</c:v>
                </c:pt>
                <c:pt idx="354">
                  <c:v>1455.1937733877151</c:v>
                </c:pt>
                <c:pt idx="355">
                  <c:v>1456.1509190202964</c:v>
                </c:pt>
                <c:pt idx="356">
                  <c:v>1456.1583058315748</c:v>
                </c:pt>
                <c:pt idx="357">
                  <c:v>1457.1181649866669</c:v>
                </c:pt>
                <c:pt idx="358">
                  <c:v>1457.3665718454727</c:v>
                </c:pt>
                <c:pt idx="359">
                  <c:v>1284.8067809226668</c:v>
                </c:pt>
                <c:pt idx="360">
                  <c:v>1453.5927719126698</c:v>
                </c:pt>
              </c:numCache>
            </c:numRef>
          </c:yVal>
          <c:smooth val="1"/>
          <c:extLst>
            <c:ext xmlns:c16="http://schemas.microsoft.com/office/drawing/2014/chart" uri="{C3380CC4-5D6E-409C-BE32-E72D297353CC}">
              <c16:uniqueId val="{00000003-9762-4163-A7AC-30D52972F0F0}"/>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Light)'!$AD$3:$AD$363</c:f>
              <c:numCache>
                <c:formatCode>0.00E+00</c:formatCode>
                <c:ptCount val="361"/>
                <c:pt idx="0">
                  <c:v>1464.0095774135486</c:v>
                </c:pt>
                <c:pt idx="1">
                  <c:v>1467.0028810963122</c:v>
                </c:pt>
                <c:pt idx="2">
                  <c:v>1464.8006413137798</c:v>
                </c:pt>
                <c:pt idx="3">
                  <c:v>1475.9746515770703</c:v>
                </c:pt>
                <c:pt idx="4">
                  <c:v>1468.582596876764</c:v>
                </c:pt>
                <c:pt idx="5">
                  <c:v>1483.4842922528305</c:v>
                </c:pt>
                <c:pt idx="6">
                  <c:v>1479.8214301778053</c:v>
                </c:pt>
                <c:pt idx="7">
                  <c:v>1483.5988632032734</c:v>
                </c:pt>
                <c:pt idx="8">
                  <c:v>1498.5292013169485</c:v>
                </c:pt>
                <c:pt idx="9">
                  <c:v>1498.6151295297816</c:v>
                </c:pt>
                <c:pt idx="10">
                  <c:v>1506.1473828931278</c:v>
                </c:pt>
                <c:pt idx="11">
                  <c:v>1517.4118439067681</c:v>
                </c:pt>
                <c:pt idx="12">
                  <c:v>1532.4115275957131</c:v>
                </c:pt>
                <c:pt idx="13">
                  <c:v>1547.4368389972562</c:v>
                </c:pt>
                <c:pt idx="14">
                  <c:v>1536.494985659861</c:v>
                </c:pt>
                <c:pt idx="15">
                  <c:v>1566.446112637567</c:v>
                </c:pt>
                <c:pt idx="16">
                  <c:v>1640.9998148930656</c:v>
                </c:pt>
                <c:pt idx="17">
                  <c:v>1567.0340425148336</c:v>
                </c:pt>
                <c:pt idx="18">
                  <c:v>1678.8495207730325</c:v>
                </c:pt>
                <c:pt idx="19">
                  <c:v>1642.1455243974906</c:v>
                </c:pt>
                <c:pt idx="20">
                  <c:v>1716.9555037789883</c:v>
                </c:pt>
                <c:pt idx="21">
                  <c:v>1754.6996837835461</c:v>
                </c:pt>
                <c:pt idx="22">
                  <c:v>1792.5493896635012</c:v>
                </c:pt>
                <c:pt idx="23">
                  <c:v>1830.5196965439427</c:v>
                </c:pt>
                <c:pt idx="24">
                  <c:v>1942.9080295543386</c:v>
                </c:pt>
                <c:pt idx="25">
                  <c:v>1981.1647638108891</c:v>
                </c:pt>
                <c:pt idx="26">
                  <c:v>2019.6174746931688</c:v>
                </c:pt>
                <c:pt idx="27">
                  <c:v>2206.8459373351998</c:v>
                </c:pt>
                <c:pt idx="28">
                  <c:v>2357.1593518508566</c:v>
                </c:pt>
                <c:pt idx="29">
                  <c:v>2210.6448688498558</c:v>
                </c:pt>
                <c:pt idx="30">
                  <c:v>2584.4686388814675</c:v>
                </c:pt>
                <c:pt idx="31">
                  <c:v>2587.1821613919487</c:v>
                </c:pt>
                <c:pt idx="32">
                  <c:v>2961.7596876764455</c:v>
                </c:pt>
                <c:pt idx="33">
                  <c:v>2965.37771769034</c:v>
                </c:pt>
                <c:pt idx="34">
                  <c:v>3341.0105027290747</c:v>
                </c:pt>
                <c:pt idx="35">
                  <c:v>3345.8345427475879</c:v>
                </c:pt>
                <c:pt idx="36">
                  <c:v>4094.2358390637087</c:v>
                </c:pt>
                <c:pt idx="37">
                  <c:v>4100.5673915882362</c:v>
                </c:pt>
                <c:pt idx="38">
                  <c:v>4479.3659528889002</c:v>
                </c:pt>
                <c:pt idx="39">
                  <c:v>4859.2197729438321</c:v>
                </c:pt>
                <c:pt idx="40">
                  <c:v>5240.2796030033724</c:v>
                </c:pt>
                <c:pt idx="41">
                  <c:v>6365.5196943627616</c:v>
                </c:pt>
                <c:pt idx="42">
                  <c:v>6378.0320481610152</c:v>
                </c:pt>
                <c:pt idx="43">
                  <c:v>7135.3276682614714</c:v>
                </c:pt>
                <c:pt idx="44">
                  <c:v>8637.4065546640813</c:v>
                </c:pt>
                <c:pt idx="45">
                  <c:v>7913.2762096916067</c:v>
                </c:pt>
                <c:pt idx="46">
                  <c:v>9049.0688885917571</c:v>
                </c:pt>
                <c:pt idx="47">
                  <c:v>12787.306588907715</c:v>
                </c:pt>
                <c:pt idx="48">
                  <c:v>9100.3243137895261</c:v>
                </c:pt>
                <c:pt idx="49">
                  <c:v>16560.217076857622</c:v>
                </c:pt>
                <c:pt idx="50">
                  <c:v>12880.772364268625</c:v>
                </c:pt>
                <c:pt idx="51">
                  <c:v>16635.592702148111</c:v>
                </c:pt>
                <c:pt idx="52">
                  <c:v>16680.81807732338</c:v>
                </c:pt>
                <c:pt idx="53">
                  <c:v>24160.308502966545</c:v>
                </c:pt>
                <c:pt idx="54">
                  <c:v>16789.358977742384</c:v>
                </c:pt>
                <c:pt idx="55">
                  <c:v>27998.042028666692</c:v>
                </c:pt>
                <c:pt idx="56">
                  <c:v>28070.40262894642</c:v>
                </c:pt>
                <c:pt idx="57">
                  <c:v>28153.315816765913</c:v>
                </c:pt>
                <c:pt idx="58">
                  <c:v>31960.899092350053</c:v>
                </c:pt>
                <c:pt idx="59">
                  <c:v>39493.152455697098</c:v>
                </c:pt>
                <c:pt idx="60">
                  <c:v>39609.230918645204</c:v>
                </c:pt>
                <c:pt idx="61">
                  <c:v>47168.619507097384</c:v>
                </c:pt>
                <c:pt idx="62">
                  <c:v>58457.200720831104</c:v>
                </c:pt>
                <c:pt idx="63">
                  <c:v>25194.462081960111</c:v>
                </c:pt>
                <c:pt idx="64">
                  <c:v>77379.03863579905</c:v>
                </c:pt>
                <c:pt idx="65">
                  <c:v>77575.015261556371</c:v>
                </c:pt>
                <c:pt idx="66">
                  <c:v>77801.142137429299</c:v>
                </c:pt>
                <c:pt idx="67">
                  <c:v>40916.244261196189</c:v>
                </c:pt>
                <c:pt idx="68">
                  <c:v>115485.02164174986</c:v>
                </c:pt>
                <c:pt idx="69">
                  <c:v>115786.52414291768</c:v>
                </c:pt>
                <c:pt idx="70">
                  <c:v>78992.077017027506</c:v>
                </c:pt>
                <c:pt idx="71">
                  <c:v>116525.20527077392</c:v>
                </c:pt>
                <c:pt idx="72">
                  <c:v>116947.30877239873</c:v>
                </c:pt>
                <c:pt idx="73">
                  <c:v>154555.81265142365</c:v>
                </c:pt>
                <c:pt idx="74">
                  <c:v>155068.36690342097</c:v>
                </c:pt>
                <c:pt idx="75">
                  <c:v>155641.22165561526</c:v>
                </c:pt>
                <c:pt idx="76">
                  <c:v>166562.48238368577</c:v>
                </c:pt>
                <c:pt idx="77">
                  <c:v>201240.11326339599</c:v>
                </c:pt>
                <c:pt idx="78">
                  <c:v>209054.86857638115</c:v>
                </c:pt>
                <c:pt idx="79">
                  <c:v>226530.31708922243</c:v>
                </c:pt>
                <c:pt idx="80">
                  <c:v>245126.85282520321</c:v>
                </c:pt>
                <c:pt idx="81">
                  <c:v>264999.79414034274</c:v>
                </c:pt>
                <c:pt idx="82">
                  <c:v>286082.03444415511</c:v>
                </c:pt>
                <c:pt idx="83">
                  <c:v>308678.36130021833</c:v>
                </c:pt>
                <c:pt idx="84">
                  <c:v>331942.63810072938</c:v>
                </c:pt>
                <c:pt idx="85">
                  <c:v>357554.9009928446</c:v>
                </c:pt>
                <c:pt idx="86">
                  <c:v>384001.27120034077</c:v>
                </c:pt>
                <c:pt idx="87">
                  <c:v>411700.11555476027</c:v>
                </c:pt>
                <c:pt idx="88">
                  <c:v>441404.35788976774</c:v>
                </c:pt>
                <c:pt idx="89">
                  <c:v>472381.72729305952</c:v>
                </c:pt>
                <c:pt idx="90">
                  <c:v>504643.53010820516</c:v>
                </c:pt>
                <c:pt idx="91">
                  <c:v>538944.34843300516</c:v>
                </c:pt>
                <c:pt idx="92">
                  <c:v>574182.15786862292</c:v>
                </c:pt>
                <c:pt idx="93">
                  <c:v>611112.7465225152</c:v>
                </c:pt>
                <c:pt idx="94">
                  <c:v>650120.79225495399</c:v>
                </c:pt>
                <c:pt idx="95">
                  <c:v>689734.51718084374</c:v>
                </c:pt>
                <c:pt idx="96">
                  <c:v>731454.19117145333</c:v>
                </c:pt>
                <c:pt idx="97">
                  <c:v>774551.7643494705</c:v>
                </c:pt>
                <c:pt idx="98">
                  <c:v>818299.940593587</c:v>
                </c:pt>
                <c:pt idx="99">
                  <c:v>864571.75828647346</c:v>
                </c:pt>
                <c:pt idx="100">
                  <c:v>910783.4655617401</c:v>
                </c:pt>
                <c:pt idx="101">
                  <c:v>959180.56781098235</c:v>
                </c:pt>
                <c:pt idx="102">
                  <c:v>1008665.7139239514</c:v>
                </c:pt>
                <c:pt idx="103">
                  <c:v>1058142.3065472734</c:v>
                </c:pt>
                <c:pt idx="104">
                  <c:v>1109113.9320794067</c:v>
                </c:pt>
                <c:pt idx="105">
                  <c:v>1161226.9674182713</c:v>
                </c:pt>
                <c:pt idx="106">
                  <c:v>1212642.5947148053</c:v>
                </c:pt>
                <c:pt idx="107">
                  <c:v>1265979.2386232566</c:v>
                </c:pt>
                <c:pt idx="108">
                  <c:v>1318283.6952932717</c:v>
                </c:pt>
                <c:pt idx="109">
                  <c:v>1371060.3048800598</c:v>
                </c:pt>
                <c:pt idx="110">
                  <c:v>1423955.745783868</c:v>
                </c:pt>
                <c:pt idx="111">
                  <c:v>1475131.0494044085</c:v>
                </c:pt>
                <c:pt idx="112">
                  <c:v>1531289.5666409915</c:v>
                </c:pt>
                <c:pt idx="113">
                  <c:v>1575363.3918839335</c:v>
                </c:pt>
                <c:pt idx="114">
                  <c:v>1627056.1917906583</c:v>
                </c:pt>
                <c:pt idx="115">
                  <c:v>1679324.8614748553</c:v>
                </c:pt>
                <c:pt idx="116">
                  <c:v>1724757.7485731062</c:v>
                </c:pt>
                <c:pt idx="117">
                  <c:v>1763371.4357234233</c:v>
                </c:pt>
                <c:pt idx="118">
                  <c:v>1813750.0780387975</c:v>
                </c:pt>
                <c:pt idx="119">
                  <c:v>1853619.5231073587</c:v>
                </c:pt>
                <c:pt idx="120">
                  <c:v>1882994.8460506797</c:v>
                </c:pt>
                <c:pt idx="121">
                  <c:v>1927885.421961904</c:v>
                </c:pt>
                <c:pt idx="122">
                  <c:v>1947441.9883855795</c:v>
                </c:pt>
                <c:pt idx="123">
                  <c:v>1986246.015425354</c:v>
                </c:pt>
                <c:pt idx="124">
                  <c:v>1999729.6005918249</c:v>
                </c:pt>
                <c:pt idx="125">
                  <c:v>2025042.9639613023</c:v>
                </c:pt>
                <c:pt idx="126">
                  <c:v>2036185.7755202581</c:v>
                </c:pt>
                <c:pt idx="127">
                  <c:v>2048017.5202933776</c:v>
                </c:pt>
                <c:pt idx="128">
                  <c:v>2053106.9482581029</c:v>
                </c:pt>
                <c:pt idx="129">
                  <c:v>2047736.9268850225</c:v>
                </c:pt>
                <c:pt idx="130">
                  <c:v>2046757.8961296629</c:v>
                </c:pt>
                <c:pt idx="131">
                  <c:v>2031588.7158982176</c:v>
                </c:pt>
                <c:pt idx="132">
                  <c:v>2013362.6936216829</c:v>
                </c:pt>
                <c:pt idx="133">
                  <c:v>1988350.6366711964</c:v>
                </c:pt>
                <c:pt idx="134">
                  <c:v>1963964.1974104266</c:v>
                </c:pt>
                <c:pt idx="135">
                  <c:v>1917899.0731754939</c:v>
                </c:pt>
                <c:pt idx="136">
                  <c:v>1879848.6063063568</c:v>
                </c:pt>
                <c:pt idx="137">
                  <c:v>1827499.4490625083</c:v>
                </c:pt>
                <c:pt idx="138">
                  <c:v>1775682.4437346091</c:v>
                </c:pt>
                <c:pt idx="139">
                  <c:v>1705795.3450571578</c:v>
                </c:pt>
                <c:pt idx="140">
                  <c:v>1640091.2002674404</c:v>
                </c:pt>
                <c:pt idx="141">
                  <c:v>1559960.2265440016</c:v>
                </c:pt>
                <c:pt idx="142">
                  <c:v>1483935.3235699022</c:v>
                </c:pt>
                <c:pt idx="143">
                  <c:v>1389688.0684847569</c:v>
                </c:pt>
                <c:pt idx="144">
                  <c:v>1295746.838437496</c:v>
                </c:pt>
                <c:pt idx="145">
                  <c:v>1194633.6505161892</c:v>
                </c:pt>
                <c:pt idx="146">
                  <c:v>1090012.8743085596</c:v>
                </c:pt>
                <c:pt idx="147">
                  <c:v>974403.51187407959</c:v>
                </c:pt>
                <c:pt idx="148">
                  <c:v>866321.88026820694</c:v>
                </c:pt>
                <c:pt idx="149">
                  <c:v>735996.24649589951</c:v>
                </c:pt>
                <c:pt idx="150">
                  <c:v>620512.00760019943</c:v>
                </c:pt>
                <c:pt idx="151">
                  <c:v>482663.16554198193</c:v>
                </c:pt>
                <c:pt idx="152">
                  <c:v>359532.10233210505</c:v>
                </c:pt>
                <c:pt idx="153">
                  <c:v>217623.92240963865</c:v>
                </c:pt>
                <c:pt idx="154">
                  <c:v>86589.757759197848</c:v>
                </c:pt>
                <c:pt idx="155">
                  <c:v>-55924.442191404523</c:v>
                </c:pt>
                <c:pt idx="156">
                  <c:v>-187698.79547981266</c:v>
                </c:pt>
                <c:pt idx="157">
                  <c:v>-334801.47018500417</c:v>
                </c:pt>
                <c:pt idx="158">
                  <c:v>-471298.46684061945</c:v>
                </c:pt>
                <c:pt idx="159">
                  <c:v>-608402.99103647913</c:v>
                </c:pt>
                <c:pt idx="160">
                  <c:v>-742467.25582122686</c:v>
                </c:pt>
                <c:pt idx="161">
                  <c:v>-880985.82674794318</c:v>
                </c:pt>
                <c:pt idx="162">
                  <c:v>-1012881.174353529</c:v>
                </c:pt>
                <c:pt idx="163">
                  <c:v>-1138219.629181864</c:v>
                </c:pt>
                <c:pt idx="164">
                  <c:v>-1260778.6242697656</c:v>
                </c:pt>
                <c:pt idx="165">
                  <c:v>-1384332.5776079223</c:v>
                </c:pt>
                <c:pt idx="166">
                  <c:v>-1497797.9296871955</c:v>
                </c:pt>
                <c:pt idx="167">
                  <c:v>-1604947.5909965239</c:v>
                </c:pt>
                <c:pt idx="168">
                  <c:v>-1702121.7144837093</c:v>
                </c:pt>
                <c:pt idx="169">
                  <c:v>-1804228.0255776064</c:v>
                </c:pt>
                <c:pt idx="170">
                  <c:v>-1889028.5521590165</c:v>
                </c:pt>
                <c:pt idx="171">
                  <c:v>-1967713.8871361471</c:v>
                </c:pt>
                <c:pt idx="172">
                  <c:v>-2036610.6158418555</c:v>
                </c:pt>
                <c:pt idx="173">
                  <c:v>-2103184.6610900192</c:v>
                </c:pt>
                <c:pt idx="174">
                  <c:v>-2167469.1881549694</c:v>
                </c:pt>
                <c:pt idx="175">
                  <c:v>-2173784.0922978641</c:v>
                </c:pt>
                <c:pt idx="176">
                  <c:v>-2241011.2837765645</c:v>
                </c:pt>
                <c:pt idx="177">
                  <c:v>-2272589.7376310667</c:v>
                </c:pt>
                <c:pt idx="178">
                  <c:v>-2231408.4291136973</c:v>
                </c:pt>
                <c:pt idx="179">
                  <c:v>-2303188.3083583787</c:v>
                </c:pt>
                <c:pt idx="180">
                  <c:v>-2302208.4252287997</c:v>
                </c:pt>
                <c:pt idx="181">
                  <c:v>-2191357.7549756924</c:v>
                </c:pt>
                <c:pt idx="182">
                  <c:v>-2267765.6976132402</c:v>
                </c:pt>
                <c:pt idx="183">
                  <c:v>-2208258.8052475788</c:v>
                </c:pt>
                <c:pt idx="184">
                  <c:v>-2139147.2231381983</c:v>
                </c:pt>
                <c:pt idx="185">
                  <c:v>-2097546.4985742713</c:v>
                </c:pt>
                <c:pt idx="186">
                  <c:v>-2031428.8363006508</c:v>
                </c:pt>
                <c:pt idx="187">
                  <c:v>-1966773.4611584719</c:v>
                </c:pt>
                <c:pt idx="188">
                  <c:v>-1881265.5178959179</c:v>
                </c:pt>
                <c:pt idx="189">
                  <c:v>-1797159.5612637757</c:v>
                </c:pt>
                <c:pt idx="190">
                  <c:v>-1699559.9259336356</c:v>
                </c:pt>
                <c:pt idx="191">
                  <c:v>-1595855.651586358</c:v>
                </c:pt>
                <c:pt idx="192">
                  <c:v>-1489715.6303416076</c:v>
                </c:pt>
                <c:pt idx="193">
                  <c:v>-1373663.3868023483</c:v>
                </c:pt>
                <c:pt idx="194">
                  <c:v>-1251363.2905535169</c:v>
                </c:pt>
                <c:pt idx="195">
                  <c:v>-1130189.3061477272</c:v>
                </c:pt>
                <c:pt idx="196">
                  <c:v>-998941.79560691677</c:v>
                </c:pt>
                <c:pt idx="197">
                  <c:v>-864991.70845749369</c:v>
                </c:pt>
                <c:pt idx="198">
                  <c:v>-731991.35418753256</c:v>
                </c:pt>
                <c:pt idx="199">
                  <c:v>-596163.29977017944</c:v>
                </c:pt>
                <c:pt idx="200">
                  <c:v>-450015.99467816111</c:v>
                </c:pt>
                <c:pt idx="201">
                  <c:v>-319483.43838221929</c:v>
                </c:pt>
                <c:pt idx="202">
                  <c:v>-171069.22779656644</c:v>
                </c:pt>
                <c:pt idx="203">
                  <c:v>-34422.987403272884</c:v>
                </c:pt>
                <c:pt idx="204">
                  <c:v>105382.6058902872</c:v>
                </c:pt>
                <c:pt idx="205">
                  <c:v>244699.76512957143</c:v>
                </c:pt>
                <c:pt idx="206">
                  <c:v>376168.09337850125</c:v>
                </c:pt>
                <c:pt idx="207">
                  <c:v>514711.89870588551</c:v>
                </c:pt>
                <c:pt idx="208">
                  <c:v>638111.29913940746</c:v>
                </c:pt>
                <c:pt idx="209">
                  <c:v>768718.83774910797</c:v>
                </c:pt>
                <c:pt idx="210">
                  <c:v>888025.73504564329</c:v>
                </c:pt>
                <c:pt idx="211">
                  <c:v>1010953.2840676325</c:v>
                </c:pt>
                <c:pt idx="212">
                  <c:v>1115277.0803096234</c:v>
                </c:pt>
                <c:pt idx="213">
                  <c:v>1227057.7542936434</c:v>
                </c:pt>
                <c:pt idx="214">
                  <c:v>1331493.1064642523</c:v>
                </c:pt>
                <c:pt idx="215">
                  <c:v>1424926.304795458</c:v>
                </c:pt>
                <c:pt idx="216">
                  <c:v>1514839.8547414907</c:v>
                </c:pt>
                <c:pt idx="217">
                  <c:v>1597569.3867126331</c:v>
                </c:pt>
                <c:pt idx="218">
                  <c:v>1673163.1411090717</c:v>
                </c:pt>
                <c:pt idx="219">
                  <c:v>1749094.578306416</c:v>
                </c:pt>
                <c:pt idx="220">
                  <c:v>1810549.4386553541</c:v>
                </c:pt>
                <c:pt idx="221">
                  <c:v>1868712.2850053064</c:v>
                </c:pt>
                <c:pt idx="222">
                  <c:v>1916191.0626569735</c:v>
                </c:pt>
                <c:pt idx="223">
                  <c:v>1964162.7968956535</c:v>
                </c:pt>
                <c:pt idx="224">
                  <c:v>1997801.1679757736</c:v>
                </c:pt>
                <c:pt idx="225">
                  <c:v>2035706.913644352</c:v>
                </c:pt>
                <c:pt idx="226">
                  <c:v>2051905.3316021534</c:v>
                </c:pt>
                <c:pt idx="227">
                  <c:v>2076134.9895617208</c:v>
                </c:pt>
                <c:pt idx="228">
                  <c:v>2086127.7651605108</c:v>
                </c:pt>
                <c:pt idx="229">
                  <c:v>2096759.7260625651</c:v>
                </c:pt>
                <c:pt idx="230">
                  <c:v>2089473.8523773586</c:v>
                </c:pt>
                <c:pt idx="231">
                  <c:v>2090282.5342211546</c:v>
                </c:pt>
                <c:pt idx="232">
                  <c:v>2080621.2141420939</c:v>
                </c:pt>
                <c:pt idx="233">
                  <c:v>2067927.1722144503</c:v>
                </c:pt>
                <c:pt idx="234" formatCode="General">
                  <c:v>2041062.5784757875</c:v>
                </c:pt>
                <c:pt idx="235">
                  <c:v>2026029.2704544296</c:v>
                </c:pt>
                <c:pt idx="236">
                  <c:v>1993111.2931214368</c:v>
                </c:pt>
                <c:pt idx="237">
                  <c:v>1964594.8589906178</c:v>
                </c:pt>
                <c:pt idx="238">
                  <c:v>1929331.5855122937</c:v>
                </c:pt>
                <c:pt idx="239">
                  <c:v>1891031.0676499612</c:v>
                </c:pt>
                <c:pt idx="240">
                  <c:v>1849685.7678387002</c:v>
                </c:pt>
                <c:pt idx="241">
                  <c:v>1805286.6410054688</c:v>
                </c:pt>
                <c:pt idx="242">
                  <c:v>1761537.2520616476</c:v>
                </c:pt>
                <c:pt idx="243">
                  <c:v>1714711.4234084678</c:v>
                </c:pt>
                <c:pt idx="244">
                  <c:v>1664797.0949438903</c:v>
                </c:pt>
                <c:pt idx="245">
                  <c:v>1611780.6990572049</c:v>
                </c:pt>
                <c:pt idx="246">
                  <c:v>1564189.6308728578</c:v>
                </c:pt>
                <c:pt idx="247">
                  <c:v>1509379.3082528948</c:v>
                </c:pt>
                <c:pt idx="248">
                  <c:v>1456991.8138263251</c:v>
                </c:pt>
                <c:pt idx="249">
                  <c:v>1402552.417945618</c:v>
                </c:pt>
                <c:pt idx="250">
                  <c:v>1349015.3797193826</c:v>
                </c:pt>
                <c:pt idx="251">
                  <c:v>1295248.3737475839</c:v>
                </c:pt>
                <c:pt idx="252">
                  <c:v>1241976.2841315453</c:v>
                </c:pt>
                <c:pt idx="253">
                  <c:v>1188809.4582196758</c:v>
                </c:pt>
                <c:pt idx="254">
                  <c:v>1135729.6551108537</c:v>
                </c:pt>
                <c:pt idx="255">
                  <c:v>1083832.7184026735</c:v>
                </c:pt>
                <c:pt idx="256">
                  <c:v>1033100.1056909894</c:v>
                </c:pt>
                <c:pt idx="257">
                  <c:v>982770.75257471181</c:v>
                </c:pt>
                <c:pt idx="258">
                  <c:v>933569.54315484036</c:v>
                </c:pt>
                <c:pt idx="259">
                  <c:v>886221.36153284868</c:v>
                </c:pt>
                <c:pt idx="260">
                  <c:v>839222.92281218222</c:v>
                </c:pt>
                <c:pt idx="261">
                  <c:v>794042.83910156216</c:v>
                </c:pt>
                <c:pt idx="262">
                  <c:v>749921.2520098536</c:v>
                </c:pt>
                <c:pt idx="263">
                  <c:v>707955.96490060899</c:v>
                </c:pt>
                <c:pt idx="264">
                  <c:v>667016.61213982629</c:v>
                </c:pt>
                <c:pt idx="265">
                  <c:v>627087.81710039452</c:v>
                </c:pt>
                <c:pt idx="266">
                  <c:v>685092.97141258605</c:v>
                </c:pt>
                <c:pt idx="267">
                  <c:v>191418.15066512415</c:v>
                </c:pt>
                <c:pt idx="268">
                  <c:v>774728.75266220875</c:v>
                </c:pt>
                <c:pt idx="269">
                  <c:v>772015.23015163396</c:v>
                </c:pt>
                <c:pt idx="270">
                  <c:v>26779.710097768268</c:v>
                </c:pt>
                <c:pt idx="271">
                  <c:v>767492.69263418776</c:v>
                </c:pt>
                <c:pt idx="272">
                  <c:v>22558.675081454883</c:v>
                </c:pt>
                <c:pt idx="273">
                  <c:v>763573.16011907568</c:v>
                </c:pt>
                <c:pt idx="274">
                  <c:v>-55341.704936941293</c:v>
                </c:pt>
                <c:pt idx="275">
                  <c:v>500268.40759066428</c:v>
                </c:pt>
                <c:pt idx="276">
                  <c:v>275883.69482134708</c:v>
                </c:pt>
                <c:pt idx="277">
                  <c:v>274542.00869116769</c:v>
                </c:pt>
                <c:pt idx="278">
                  <c:v>273305.84843640809</c:v>
                </c:pt>
                <c:pt idx="279">
                  <c:v>235034.03905480707</c:v>
                </c:pt>
                <c:pt idx="280">
                  <c:v>196867.75554861955</c:v>
                </c:pt>
                <c:pt idx="281">
                  <c:v>195933.09779501767</c:v>
                </c:pt>
                <c:pt idx="282">
                  <c:v>195073.81566669428</c:v>
                </c:pt>
                <c:pt idx="283">
                  <c:v>157148.73416143795</c:v>
                </c:pt>
                <c:pt idx="284">
                  <c:v>193581.37828594228</c:v>
                </c:pt>
                <c:pt idx="285">
                  <c:v>81509.622901736802</c:v>
                </c:pt>
                <c:pt idx="286">
                  <c:v>155219.11815399982</c:v>
                </c:pt>
                <c:pt idx="287">
                  <c:v>154676.41365189699</c:v>
                </c:pt>
                <c:pt idx="288">
                  <c:v>79911.659645572756</c:v>
                </c:pt>
                <c:pt idx="289">
                  <c:v>79489.556143955735</c:v>
                </c:pt>
                <c:pt idx="290">
                  <c:v>116238.77789465888</c:v>
                </c:pt>
                <c:pt idx="291">
                  <c:v>78735.799891038187</c:v>
                </c:pt>
                <c:pt idx="292">
                  <c:v>41278.047262588996</c:v>
                </c:pt>
                <c:pt idx="293">
                  <c:v>115273.96989093904</c:v>
                </c:pt>
                <c:pt idx="294">
                  <c:v>40720.267635436539</c:v>
                </c:pt>
                <c:pt idx="295">
                  <c:v>62778.845760897377</c:v>
                </c:pt>
                <c:pt idx="296">
                  <c:v>47711.324009191652</c:v>
                </c:pt>
                <c:pt idx="297">
                  <c:v>47524.3924584708</c:v>
                </c:pt>
                <c:pt idx="298">
                  <c:v>43641.433557596458</c:v>
                </c:pt>
                <c:pt idx="299">
                  <c:v>36062.447306569004</c:v>
                </c:pt>
                <c:pt idx="300">
                  <c:v>35928.278693549903</c:v>
                </c:pt>
                <c:pt idx="301">
                  <c:v>28379.442692639619</c:v>
                </c:pt>
                <c:pt idx="302">
                  <c:v>31986.526804947815</c:v>
                </c:pt>
                <c:pt idx="303">
                  <c:v>24461.811004131428</c:v>
                </c:pt>
                <c:pt idx="304">
                  <c:v>20663.272803581811</c:v>
                </c:pt>
                <c:pt idx="305">
                  <c:v>-1052792.0571511239</c:v>
                </c:pt>
                <c:pt idx="306">
                  <c:v>1223894.1268032773</c:v>
                </c:pt>
                <c:pt idx="307">
                  <c:v>1453.5002650153858</c:v>
                </c:pt>
                <c:pt idx="308">
                  <c:v>1453.5002616464888</c:v>
                </c:pt>
                <c:pt idx="309">
                  <c:v>1453.5003363810924</c:v>
                </c:pt>
                <c:pt idx="310">
                  <c:v>1453.5004855035722</c:v>
                </c:pt>
                <c:pt idx="311">
                  <c:v>1453.5005233382028</c:v>
                </c:pt>
                <c:pt idx="312">
                  <c:v>1453.5007470746855</c:v>
                </c:pt>
                <c:pt idx="313">
                  <c:v>1453.5008224575195</c:v>
                </c:pt>
                <c:pt idx="314">
                  <c:v>1453.501120988906</c:v>
                </c:pt>
                <c:pt idx="315">
                  <c:v>1453.5013455695955</c:v>
                </c:pt>
                <c:pt idx="316">
                  <c:v>1453.5014963201884</c:v>
                </c:pt>
                <c:pt idx="317">
                  <c:v>1453.5025761428612</c:v>
                </c:pt>
                <c:pt idx="318">
                  <c:v>1453.5022452038888</c:v>
                </c:pt>
                <c:pt idx="319">
                  <c:v>1453.5033638109253</c:v>
                </c:pt>
                <c:pt idx="320">
                  <c:v>1453.5037404989689</c:v>
                </c:pt>
                <c:pt idx="321">
                  <c:v>1453.505232779024</c:v>
                </c:pt>
                <c:pt idx="322">
                  <c:v>1453.5059837430917</c:v>
                </c:pt>
                <c:pt idx="323">
                  <c:v>1453.5078510529268</c:v>
                </c:pt>
                <c:pt idx="324">
                  <c:v>1453.5089779512821</c:v>
                </c:pt>
                <c:pt idx="325">
                  <c:v>1453.5115936624131</c:v>
                </c:pt>
                <c:pt idx="326">
                  <c:v>1453.5153272268249</c:v>
                </c:pt>
                <c:pt idx="327">
                  <c:v>1453.5146085235247</c:v>
                </c:pt>
                <c:pt idx="328">
                  <c:v>1453.5224384712767</c:v>
                </c:pt>
                <c:pt idx="329">
                  <c:v>1453.5299028865772</c:v>
                </c:pt>
                <c:pt idx="330">
                  <c:v>1453.5262339944525</c:v>
                </c:pt>
                <c:pt idx="331">
                  <c:v>1453.5448618674286</c:v>
                </c:pt>
                <c:pt idx="332">
                  <c:v>1453.5449297054913</c:v>
                </c:pt>
                <c:pt idx="333">
                  <c:v>1453.5598721037052</c:v>
                </c:pt>
                <c:pt idx="334">
                  <c:v>1453.5711184745687</c:v>
                </c:pt>
                <c:pt idx="335">
                  <c:v>1453.5898172006328</c:v>
                </c:pt>
                <c:pt idx="336">
                  <c:v>1453.6048304519343</c:v>
                </c:pt>
                <c:pt idx="337">
                  <c:v>1453.6347363535369</c:v>
                </c:pt>
                <c:pt idx="338">
                  <c:v>1453.6423997604882</c:v>
                </c:pt>
                <c:pt idx="339">
                  <c:v>1453.7243997878943</c:v>
                </c:pt>
                <c:pt idx="340">
                  <c:v>1453.6876053407682</c:v>
                </c:pt>
                <c:pt idx="341">
                  <c:v>1453.8366072194042</c:v>
                </c:pt>
                <c:pt idx="342">
                  <c:v>1453.799978598654</c:v>
                </c:pt>
                <c:pt idx="343">
                  <c:v>1453.94919152904</c:v>
                </c:pt>
                <c:pt idx="344">
                  <c:v>1453.9499603604181</c:v>
                </c:pt>
                <c:pt idx="345">
                  <c:v>1454.136615968308</c:v>
                </c:pt>
                <c:pt idx="346">
                  <c:v>1454.2120289526915</c:v>
                </c:pt>
                <c:pt idx="347">
                  <c:v>1454.3991217392083</c:v>
                </c:pt>
                <c:pt idx="348">
                  <c:v>1454.5493597780985</c:v>
                </c:pt>
                <c:pt idx="349">
                  <c:v>1454.8113831449971</c:v>
                </c:pt>
                <c:pt idx="350">
                  <c:v>1455.0738286153974</c:v>
                </c:pt>
                <c:pt idx="351">
                  <c:v>1455.0025311401544</c:v>
                </c:pt>
                <c:pt idx="352">
                  <c:v>1455.7489726702127</c:v>
                </c:pt>
                <c:pt idx="353">
                  <c:v>1456.4960172052738</c:v>
                </c:pt>
                <c:pt idx="354">
                  <c:v>1456.1297309977713</c:v>
                </c:pt>
                <c:pt idx="355">
                  <c:v>1457.6217095503846</c:v>
                </c:pt>
                <c:pt idx="356">
                  <c:v>1457.6290963616632</c:v>
                </c:pt>
                <c:pt idx="357">
                  <c:v>1459.1237884367874</c:v>
                </c:pt>
                <c:pt idx="358">
                  <c:v>1459.5059035256011</c:v>
                </c:pt>
                <c:pt idx="359">
                  <c:v>1189.8739376169701</c:v>
                </c:pt>
                <c:pt idx="360">
                  <c:v>1453.5933991858476</c:v>
                </c:pt>
              </c:numCache>
            </c:numRef>
          </c:yVal>
          <c:smooth val="1"/>
          <c:extLst>
            <c:ext xmlns:c16="http://schemas.microsoft.com/office/drawing/2014/chart" uri="{C3380CC4-5D6E-409C-BE32-E72D297353CC}">
              <c16:uniqueId val="{00000004-9762-4163-A7AC-30D52972F0F0}"/>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 Light)'!$A$3:$A$363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Light)'!$AE$3:$AE$363</c:f>
              <c:numCache>
                <c:formatCode>0.00E+00</c:formatCode>
                <c:ptCount val="361"/>
                <c:pt idx="0">
                  <c:v>1468.5853701738233</c:v>
                </c:pt>
                <c:pt idx="1">
                  <c:v>1472.886043216665</c:v>
                </c:pt>
                <c:pt idx="2">
                  <c:v>1469.703276414074</c:v>
                </c:pt>
                <c:pt idx="3">
                  <c:v>1485.7799217776587</c:v>
                </c:pt>
                <c:pt idx="4">
                  <c:v>1475.1194436771561</c:v>
                </c:pt>
                <c:pt idx="5">
                  <c:v>1496.5579858536153</c:v>
                </c:pt>
                <c:pt idx="6">
                  <c:v>1491.2609120784916</c:v>
                </c:pt>
                <c:pt idx="7">
                  <c:v>1496.6725568040583</c:v>
                </c:pt>
                <c:pt idx="8">
                  <c:v>1518.1397417181249</c:v>
                </c:pt>
                <c:pt idx="9">
                  <c:v>1518.2256699309585</c:v>
                </c:pt>
                <c:pt idx="10">
                  <c:v>1529.0263466945005</c:v>
                </c:pt>
                <c:pt idx="11">
                  <c:v>1545.1934428084351</c:v>
                </c:pt>
                <c:pt idx="12">
                  <c:v>1566.7299732977726</c:v>
                </c:pt>
                <c:pt idx="13">
                  <c:v>1588.2921314997079</c:v>
                </c:pt>
                <c:pt idx="14">
                  <c:v>1572.4476430620182</c:v>
                </c:pt>
                <c:pt idx="15">
                  <c:v>1615.4724636405103</c:v>
                </c:pt>
                <c:pt idx="16">
                  <c:v>1722.7103998979674</c:v>
                </c:pt>
                <c:pt idx="17">
                  <c:v>1616.0603935177755</c:v>
                </c:pt>
                <c:pt idx="18">
                  <c:v>1776.9022227789164</c:v>
                </c:pt>
                <c:pt idx="19">
                  <c:v>1723.8561094023935</c:v>
                </c:pt>
                <c:pt idx="20">
                  <c:v>1831.3503227858537</c:v>
                </c:pt>
                <c:pt idx="21">
                  <c:v>1885.4366197913928</c:v>
                </c:pt>
                <c:pt idx="22">
                  <c:v>1939.6284426723246</c:v>
                </c:pt>
                <c:pt idx="23">
                  <c:v>1993.9408665537524</c:v>
                </c:pt>
                <c:pt idx="24">
                  <c:v>2155.3555505670838</c:v>
                </c:pt>
                <c:pt idx="25">
                  <c:v>2209.9544018246215</c:v>
                </c:pt>
                <c:pt idx="26">
                  <c:v>2264.7492297078761</c:v>
                </c:pt>
                <c:pt idx="27">
                  <c:v>2533.688277354815</c:v>
                </c:pt>
                <c:pt idx="28">
                  <c:v>2749.3701598743905</c:v>
                </c:pt>
                <c:pt idx="29">
                  <c:v>2537.4872088694665</c:v>
                </c:pt>
                <c:pt idx="30">
                  <c:v>3074.7321489108908</c:v>
                </c:pt>
                <c:pt idx="31">
                  <c:v>3077.4456714213748</c:v>
                </c:pt>
                <c:pt idx="32">
                  <c:v>3615.4443677156733</c:v>
                </c:pt>
                <c:pt idx="33">
                  <c:v>3619.0623977295354</c:v>
                </c:pt>
                <c:pt idx="34">
                  <c:v>4158.1163527781437</c:v>
                </c:pt>
                <c:pt idx="35">
                  <c:v>4162.9403927966086</c:v>
                </c:pt>
                <c:pt idx="36">
                  <c:v>5238.1840291323488</c:v>
                </c:pt>
                <c:pt idx="37">
                  <c:v>5244.5155816569131</c:v>
                </c:pt>
                <c:pt idx="38">
                  <c:v>5786.7353129673238</c:v>
                </c:pt>
                <c:pt idx="39">
                  <c:v>6330.0103030320861</c:v>
                </c:pt>
                <c:pt idx="40">
                  <c:v>6874.4913031014348</c:v>
                </c:pt>
                <c:pt idx="41">
                  <c:v>8489.9949044902642</c:v>
                </c:pt>
                <c:pt idx="42">
                  <c:v>8502.5072582884968</c:v>
                </c:pt>
                <c:pt idx="43">
                  <c:v>9586.645218408572</c:v>
                </c:pt>
                <c:pt idx="44">
                  <c:v>11742.40878485042</c:v>
                </c:pt>
                <c:pt idx="45">
                  <c:v>10691.436099858303</c:v>
                </c:pt>
                <c:pt idx="46">
                  <c:v>12317.492288787906</c:v>
                </c:pt>
                <c:pt idx="47">
                  <c:v>17689.941689201918</c:v>
                </c:pt>
                <c:pt idx="48">
                  <c:v>12368.747713985629</c:v>
                </c:pt>
                <c:pt idx="49">
                  <c:v>23097.063877249915</c:v>
                </c:pt>
                <c:pt idx="50">
                  <c:v>17783.407464562868</c:v>
                </c:pt>
                <c:pt idx="51">
                  <c:v>23172.43950254019</c:v>
                </c:pt>
                <c:pt idx="52">
                  <c:v>23217.664877715761</c:v>
                </c:pt>
                <c:pt idx="53">
                  <c:v>33965.578703554856</c:v>
                </c:pt>
                <c:pt idx="54">
                  <c:v>23326.205778134765</c:v>
                </c:pt>
                <c:pt idx="55">
                  <c:v>39437.523929353105</c:v>
                </c:pt>
                <c:pt idx="56">
                  <c:v>39509.884529632996</c:v>
                </c:pt>
                <c:pt idx="57">
                  <c:v>39592.797717452231</c:v>
                </c:pt>
                <c:pt idx="58">
                  <c:v>45034.59269313464</c:v>
                </c:pt>
                <c:pt idx="59">
                  <c:v>55835.269456677706</c:v>
                </c:pt>
                <c:pt idx="60">
                  <c:v>55951.347919625812</c:v>
                </c:pt>
                <c:pt idx="61">
                  <c:v>66779.159908274189</c:v>
                </c:pt>
                <c:pt idx="62">
                  <c:v>82970.376222302351</c:v>
                </c:pt>
                <c:pt idx="63">
                  <c:v>34999.732282549019</c:v>
                </c:pt>
                <c:pt idx="64">
                  <c:v>110063.27263775957</c:v>
                </c:pt>
                <c:pt idx="65">
                  <c:v>110259.24926351724</c:v>
                </c:pt>
                <c:pt idx="66">
                  <c:v>110485.37613939017</c:v>
                </c:pt>
                <c:pt idx="67">
                  <c:v>57258.361262179198</c:v>
                </c:pt>
                <c:pt idx="68">
                  <c:v>164511.37264468998</c:v>
                </c:pt>
                <c:pt idx="69">
                  <c:v>164812.87514585949</c:v>
                </c:pt>
                <c:pt idx="70">
                  <c:v>111676.31101898872</c:v>
                </c:pt>
                <c:pt idx="71">
                  <c:v>165551.55627371781</c:v>
                </c:pt>
                <c:pt idx="72">
                  <c:v>165973.65977534052</c:v>
                </c:pt>
                <c:pt idx="73">
                  <c:v>219924.28065534265</c:v>
                </c:pt>
                <c:pt idx="74">
                  <c:v>220436.83490734818</c:v>
                </c:pt>
                <c:pt idx="75">
                  <c:v>221009.68965953495</c:v>
                </c:pt>
                <c:pt idx="76">
                  <c:v>236457.71679688102</c:v>
                </c:pt>
                <c:pt idx="77">
                  <c:v>286088.38473248581</c:v>
                </c:pt>
                <c:pt idx="78">
                  <c:v>297008.1422756621</c:v>
                </c:pt>
                <c:pt idx="79">
                  <c:v>321804.85920493817</c:v>
                </c:pt>
                <c:pt idx="80">
                  <c:v>348180.24263338739</c:v>
                </c:pt>
                <c:pt idx="81">
                  <c:v>376354.97938502592</c:v>
                </c:pt>
                <c:pt idx="82">
                  <c:v>406229.27863536176</c:v>
                </c:pt>
                <c:pt idx="83">
                  <c:v>438238.66488399438</c:v>
                </c:pt>
                <c:pt idx="84">
                  <c:v>471161.13283208368</c:v>
                </c:pt>
                <c:pt idx="85">
                  <c:v>507412.11389184004</c:v>
                </c:pt>
                <c:pt idx="86">
                  <c:v>544807.70248998166</c:v>
                </c:pt>
                <c:pt idx="87">
                  <c:v>583946.02874510828</c:v>
                </c:pt>
                <c:pt idx="88">
                  <c:v>625906.85883082938</c:v>
                </c:pt>
                <c:pt idx="89">
                  <c:v>669631.07949491008</c:v>
                </c:pt>
                <c:pt idx="90">
                  <c:v>715129.99708082131</c:v>
                </c:pt>
                <c:pt idx="91">
                  <c:v>763485.0360264756</c:v>
                </c:pt>
                <c:pt idx="92">
                  <c:v>813103.9084229779</c:v>
                </c:pt>
                <c:pt idx="93">
                  <c:v>865069.2447177436</c:v>
                </c:pt>
                <c:pt idx="94">
                  <c:v>919929.1439411419</c:v>
                </c:pt>
                <c:pt idx="95">
                  <c:v>975558.14352801163</c:v>
                </c:pt>
                <c:pt idx="96">
                  <c:v>1034110.1980296051</c:v>
                </c:pt>
                <c:pt idx="97">
                  <c:v>1094530.4152286677</c:v>
                </c:pt>
                <c:pt idx="98">
                  <c:v>1155764.6566638395</c:v>
                </c:pt>
                <c:pt idx="99">
                  <c:v>1220503.066567838</c:v>
                </c:pt>
                <c:pt idx="100">
                  <c:v>1285017.9448841857</c:v>
                </c:pt>
                <c:pt idx="101">
                  <c:v>1352535.3240246004</c:v>
                </c:pt>
                <c:pt idx="102">
                  <c:v>1421467.5893686949</c:v>
                </c:pt>
                <c:pt idx="103">
                  <c:v>1490227.880053232</c:v>
                </c:pt>
                <c:pt idx="104">
                  <c:v>1560973.4671565101</c:v>
                </c:pt>
                <c:pt idx="105">
                  <c:v>1633187.3064066046</c:v>
                </c:pt>
                <c:pt idx="106">
                  <c:v>1704213.474104285</c:v>
                </c:pt>
                <c:pt idx="107">
                  <c:v>1777814.3430939864</c:v>
                </c:pt>
                <c:pt idx="108">
                  <c:v>1849729.3401651697</c:v>
                </c:pt>
                <c:pt idx="109">
                  <c:v>1922116.4901531043</c:v>
                </c:pt>
                <c:pt idx="110">
                  <c:v>1994459.0502881149</c:v>
                </c:pt>
                <c:pt idx="111">
                  <c:v>2064100.9461197569</c:v>
                </c:pt>
                <c:pt idx="112">
                  <c:v>2140687.1096075559</c:v>
                </c:pt>
                <c:pt idx="113">
                  <c:v>2199632.2613213891</c:v>
                </c:pt>
                <c:pt idx="114">
                  <c:v>2269301.3899291651</c:v>
                </c:pt>
                <c:pt idx="115">
                  <c:v>2339546.3883145223</c:v>
                </c:pt>
                <c:pt idx="116">
                  <c:v>2399687.1807136112</c:v>
                </c:pt>
                <c:pt idx="117">
                  <c:v>2449740.3497646409</c:v>
                </c:pt>
                <c:pt idx="118">
                  <c:v>2516461.1090807943</c:v>
                </c:pt>
                <c:pt idx="119">
                  <c:v>2567770.0360504631</c:v>
                </c:pt>
                <c:pt idx="120">
                  <c:v>2603682.2057936839</c:v>
                </c:pt>
                <c:pt idx="121">
                  <c:v>2661646.4753060667</c:v>
                </c:pt>
                <c:pt idx="122">
                  <c:v>2682837.25342975</c:v>
                </c:pt>
                <c:pt idx="123">
                  <c:v>2731446.5506699658</c:v>
                </c:pt>
                <c:pt idx="124">
                  <c:v>2743295.9241364733</c:v>
                </c:pt>
                <c:pt idx="125">
                  <c:v>2771877.7109061414</c:v>
                </c:pt>
                <c:pt idx="126">
                  <c:v>2779752.0990649937</c:v>
                </c:pt>
                <c:pt idx="127">
                  <c:v>2788315.4204375716</c:v>
                </c:pt>
                <c:pt idx="128">
                  <c:v>2786868.0016023968</c:v>
                </c:pt>
                <c:pt idx="129">
                  <c:v>2770058.4983281228</c:v>
                </c:pt>
                <c:pt idx="130">
                  <c:v>2759274.197372715</c:v>
                </c:pt>
                <c:pt idx="131">
                  <c:v>2727762.9001396135</c:v>
                </c:pt>
                <c:pt idx="132">
                  <c:v>2691560.5491624661</c:v>
                </c:pt>
                <c:pt idx="133">
                  <c:v>2645303.7401107377</c:v>
                </c:pt>
                <c:pt idx="134">
                  <c:v>2599672.5487486385</c:v>
                </c:pt>
                <c:pt idx="135">
                  <c:v>2522557.4022117155</c:v>
                </c:pt>
                <c:pt idx="136">
                  <c:v>2456725.3364410419</c:v>
                </c:pt>
                <c:pt idx="137">
                  <c:v>2370057.7334948368</c:v>
                </c:pt>
                <c:pt idx="138">
                  <c:v>2283922.2824651944</c:v>
                </c:pt>
                <c:pt idx="139">
                  <c:v>2171545.679585347</c:v>
                </c:pt>
                <c:pt idx="140">
                  <c:v>2064986.2422925404</c:v>
                </c:pt>
                <c:pt idx="141">
                  <c:v>1937463.1292669447</c:v>
                </c:pt>
                <c:pt idx="142">
                  <c:v>1815680.2986897323</c:v>
                </c:pt>
                <c:pt idx="143">
                  <c:v>1667504.0575015224</c:v>
                </c:pt>
                <c:pt idx="144">
                  <c:v>1519633.8413508462</c:v>
                </c:pt>
                <c:pt idx="145">
                  <c:v>1361323.2439261083</c:v>
                </c:pt>
                <c:pt idx="146">
                  <c:v>1197870.846515215</c:v>
                </c:pt>
                <c:pt idx="147">
                  <c:v>1018527.2277763959</c:v>
                </c:pt>
                <c:pt idx="148">
                  <c:v>849979.76326760219</c:v>
                </c:pt>
                <c:pt idx="149">
                  <c:v>649383.02639057371</c:v>
                </c:pt>
                <c:pt idx="150">
                  <c:v>470164.531190885</c:v>
                </c:pt>
                <c:pt idx="151">
                  <c:v>258776.16262880701</c:v>
                </c:pt>
                <c:pt idx="152">
                  <c:v>68642.419714575401</c:v>
                </c:pt>
                <c:pt idx="153">
                  <c:v>-148439.49841193482</c:v>
                </c:pt>
                <c:pt idx="154">
                  <c:v>-349744.76616727212</c:v>
                </c:pt>
                <c:pt idx="155">
                  <c:v>-567432.70432226872</c:v>
                </c:pt>
                <c:pt idx="156">
                  <c:v>-769478.16071452154</c:v>
                </c:pt>
                <c:pt idx="157">
                  <c:v>-993388.7853246408</c:v>
                </c:pt>
                <c:pt idx="158">
                  <c:v>-1201791.0967844594</c:v>
                </c:pt>
                <c:pt idx="159">
                  <c:v>-1410800.9357846978</c:v>
                </c:pt>
                <c:pt idx="160">
                  <c:v>-1615136.3036732904</c:v>
                </c:pt>
                <c:pt idx="161">
                  <c:v>-1825560.1894045607</c:v>
                </c:pt>
                <c:pt idx="162">
                  <c:v>-2026092.4284150342</c:v>
                </c:pt>
                <c:pt idx="163">
                  <c:v>-2216799.3512457879</c:v>
                </c:pt>
                <c:pt idx="164">
                  <c:v>-2403092.6026387308</c:v>
                </c:pt>
                <c:pt idx="165">
                  <c:v>-2590380.8122803499</c:v>
                </c:pt>
                <c:pt idx="166">
                  <c:v>-2762677.7855628859</c:v>
                </c:pt>
                <c:pt idx="167">
                  <c:v>-2925390.6446758127</c:v>
                </c:pt>
                <c:pt idx="168">
                  <c:v>-3073225.330865873</c:v>
                </c:pt>
                <c:pt idx="169">
                  <c:v>-3227626.416363528</c:v>
                </c:pt>
                <c:pt idx="170">
                  <c:v>-3356550.6588465525</c:v>
                </c:pt>
                <c:pt idx="171">
                  <c:v>-3476091.286326685</c:v>
                </c:pt>
                <c:pt idx="172">
                  <c:v>-3580940.6724346699</c:v>
                </c:pt>
                <c:pt idx="173">
                  <c:v>-3681833.1633849284</c:v>
                </c:pt>
                <c:pt idx="174">
                  <c:v>-3778801.9244514378</c:v>
                </c:pt>
                <c:pt idx="175">
                  <c:v>-3791653.6753947148</c:v>
                </c:pt>
                <c:pt idx="176">
                  <c:v>-3891565.1008760268</c:v>
                </c:pt>
                <c:pt idx="177">
                  <c:v>-3939485.6717309589</c:v>
                </c:pt>
                <c:pt idx="178">
                  <c:v>-3881962.2462128093</c:v>
                </c:pt>
                <c:pt idx="179">
                  <c:v>-3986426.3594594002</c:v>
                </c:pt>
                <c:pt idx="180">
                  <c:v>-3985446.4763294715</c:v>
                </c:pt>
                <c:pt idx="181">
                  <c:v>-3825569.4550740244</c:v>
                </c:pt>
                <c:pt idx="182">
                  <c:v>-3934661.6317134835</c:v>
                </c:pt>
                <c:pt idx="183">
                  <c:v>-3847373.1404457591</c:v>
                </c:pt>
                <c:pt idx="184">
                  <c:v>-3745577.3243344668</c:v>
                </c:pt>
                <c:pt idx="185">
                  <c:v>-3682731.8476695619</c:v>
                </c:pt>
                <c:pt idx="186">
                  <c:v>-3583929.9513936806</c:v>
                </c:pt>
                <c:pt idx="187">
                  <c:v>-3486590.3422495909</c:v>
                </c:pt>
                <c:pt idx="188">
                  <c:v>-3358592.8947847285</c:v>
                </c:pt>
                <c:pt idx="189">
                  <c:v>-3231997.433950278</c:v>
                </c:pt>
                <c:pt idx="190">
                  <c:v>-3085371.4476163946</c:v>
                </c:pt>
                <c:pt idx="191">
                  <c:v>-2929372.3988665873</c:v>
                </c:pt>
                <c:pt idx="192">
                  <c:v>-2769303.3915182459</c:v>
                </c:pt>
                <c:pt idx="193">
                  <c:v>-2594419.5267757229</c:v>
                </c:pt>
                <c:pt idx="194">
                  <c:v>-2410019.3859229106</c:v>
                </c:pt>
                <c:pt idx="195">
                  <c:v>-2226745.3569136667</c:v>
                </c:pt>
                <c:pt idx="196">
                  <c:v>-2028495.1666686763</c:v>
                </c:pt>
                <c:pt idx="197">
                  <c:v>-1825908.1881150659</c:v>
                </c:pt>
                <c:pt idx="198">
                  <c:v>-1624270.9424412679</c:v>
                </c:pt>
                <c:pt idx="199">
                  <c:v>-1418171.7849197194</c:v>
                </c:pt>
                <c:pt idx="200">
                  <c:v>-1196850.7416222554</c:v>
                </c:pt>
                <c:pt idx="201">
                  <c:v>-997681.29392335308</c:v>
                </c:pt>
                <c:pt idx="202">
                  <c:v>-772459.13343259692</c:v>
                </c:pt>
                <c:pt idx="203">
                  <c:v>-563907.57823527558</c:v>
                </c:pt>
                <c:pt idx="204">
                  <c:v>-350562.45843662764</c:v>
                </c:pt>
                <c:pt idx="205">
                  <c:v>-137705.7726933076</c:v>
                </c:pt>
                <c:pt idx="206">
                  <c:v>64033.658659116132</c:v>
                </c:pt>
                <c:pt idx="207">
                  <c:v>276116.99049211375</c:v>
                </c:pt>
                <c:pt idx="208">
                  <c:v>466519.07062893885</c:v>
                </c:pt>
                <c:pt idx="209">
                  <c:v>667397.71234283457</c:v>
                </c:pt>
                <c:pt idx="210">
                  <c:v>852073.07764354174</c:v>
                </c:pt>
                <c:pt idx="211">
                  <c:v>1042003.3063700611</c:v>
                </c:pt>
                <c:pt idx="212">
                  <c:v>1205158.7238144393</c:v>
                </c:pt>
                <c:pt idx="213">
                  <c:v>1379039.4424027905</c:v>
                </c:pt>
                <c:pt idx="214">
                  <c:v>1542306.415777189</c:v>
                </c:pt>
                <c:pt idx="215">
                  <c:v>1689668.6002111086</c:v>
                </c:pt>
                <c:pt idx="216">
                  <c:v>1831876.9245605487</c:v>
                </c:pt>
                <c:pt idx="217">
                  <c:v>1963632.8075347319</c:v>
                </c:pt>
                <c:pt idx="218">
                  <c:v>2084984.4895338458</c:v>
                </c:pt>
                <c:pt idx="219">
                  <c:v>2206673.8543336894</c:v>
                </c:pt>
                <c:pt idx="220">
                  <c:v>2307349.7954851831</c:v>
                </c:pt>
                <c:pt idx="221">
                  <c:v>2403099.5109374197</c:v>
                </c:pt>
                <c:pt idx="222">
                  <c:v>2483262.5225913487</c:v>
                </c:pt>
                <c:pt idx="223">
                  <c:v>2563918.4908312382</c:v>
                </c:pt>
                <c:pt idx="224">
                  <c:v>2623704.2491134126</c:v>
                </c:pt>
                <c:pt idx="225">
                  <c:v>2689391.5936835269</c:v>
                </c:pt>
                <c:pt idx="226">
                  <c:v>2723566.3403426423</c:v>
                </c:pt>
                <c:pt idx="227">
                  <c:v>2769040.7504032757</c:v>
                </c:pt>
                <c:pt idx="228">
                  <c:v>2793741.431302838</c:v>
                </c:pt>
                <c:pt idx="229">
                  <c:v>2819081.2975060153</c:v>
                </c:pt>
                <c:pt idx="230">
                  <c:v>2818332.2706209277</c:v>
                </c:pt>
                <c:pt idx="231">
                  <c:v>2828946.222665472</c:v>
                </c:pt>
                <c:pt idx="232">
                  <c:v>2824187.5376869608</c:v>
                </c:pt>
                <c:pt idx="233">
                  <c:v>2814761.9191593332</c:v>
                </c:pt>
                <c:pt idx="234" formatCode="General">
                  <c:v>2784628.9020201727</c:v>
                </c:pt>
                <c:pt idx="235">
                  <c:v>2771229.8056992609</c:v>
                </c:pt>
                <c:pt idx="236">
                  <c:v>2731774.9815659299</c:v>
                </c:pt>
                <c:pt idx="237">
                  <c:v>2698355.9123345609</c:v>
                </c:pt>
                <c:pt idx="238">
                  <c:v>2654921.5803556284</c:v>
                </c:pt>
                <c:pt idx="239">
                  <c:v>2606815.7922930731</c:v>
                </c:pt>
                <c:pt idx="240">
                  <c:v>2554031.0105809243</c:v>
                </c:pt>
                <c:pt idx="241">
                  <c:v>2496558.1901470167</c:v>
                </c:pt>
                <c:pt idx="242">
                  <c:v>2439735.1076022554</c:v>
                </c:pt>
                <c:pt idx="243">
                  <c:v>2378201.3736484349</c:v>
                </c:pt>
                <c:pt idx="244">
                  <c:v>2311944.9281826396</c:v>
                </c:pt>
                <c:pt idx="245">
                  <c:v>2240952.2035949691</c:v>
                </c:pt>
                <c:pt idx="246">
                  <c:v>2177509.2819196517</c:v>
                </c:pt>
                <c:pt idx="247">
                  <c:v>2103415.261238561</c:v>
                </c:pt>
                <c:pt idx="248">
                  <c:v>2032561.1746008461</c:v>
                </c:pt>
                <c:pt idx="249">
                  <c:v>1958511.2383189928</c:v>
                </c:pt>
                <c:pt idx="250">
                  <c:v>1885527.0808615768</c:v>
                </c:pt>
                <c:pt idx="251">
                  <c:v>1811986.1133185786</c:v>
                </c:pt>
                <c:pt idx="252">
                  <c:v>1738940.0621313839</c:v>
                </c:pt>
                <c:pt idx="253">
                  <c:v>1665835.8534782832</c:v>
                </c:pt>
                <c:pt idx="254">
                  <c:v>1592655.2464582424</c:v>
                </c:pt>
                <c:pt idx="255">
                  <c:v>1520984.3481789283</c:v>
                </c:pt>
                <c:pt idx="256">
                  <c:v>1450804.6162360525</c:v>
                </c:pt>
                <c:pt idx="257">
                  <c:v>1381028.1438886272</c:v>
                </c:pt>
                <c:pt idx="258">
                  <c:v>1312706.6575775724</c:v>
                </c:pt>
                <c:pt idx="259">
                  <c:v>1246891.8837444901</c:v>
                </c:pt>
                <c:pt idx="260">
                  <c:v>1181426.8528127223</c:v>
                </c:pt>
                <c:pt idx="261">
                  <c:v>1118433.8615710065</c:v>
                </c:pt>
                <c:pt idx="262">
                  <c:v>1056826.2092882865</c:v>
                </c:pt>
                <c:pt idx="263">
                  <c:v>998191.96283805661</c:v>
                </c:pt>
                <c:pt idx="264">
                  <c:v>940910.4930762311</c:v>
                </c:pt>
                <c:pt idx="265">
                  <c:v>884966.42337589606</c:v>
                </c:pt>
                <c:pt idx="266">
                  <c:v>969936.07073966903</c:v>
                </c:pt>
                <c:pt idx="267">
                  <c:v>260381.88440923757</c:v>
                </c:pt>
                <c:pt idx="268">
                  <c:v>1101571.0926818566</c:v>
                </c:pt>
                <c:pt idx="269">
                  <c:v>1098857.5701712379</c:v>
                </c:pt>
                <c:pt idx="270">
                  <c:v>26779.710097768268</c:v>
                </c:pt>
                <c:pt idx="271">
                  <c:v>1094335.0326537972</c:v>
                </c:pt>
                <c:pt idx="272">
                  <c:v>22558.675081446665</c:v>
                </c:pt>
                <c:pt idx="273">
                  <c:v>1090415.5001386933</c:v>
                </c:pt>
                <c:pt idx="274">
                  <c:v>-88025.938938898413</c:v>
                </c:pt>
                <c:pt idx="275">
                  <c:v>712715.92860341421</c:v>
                </c:pt>
                <c:pt idx="276">
                  <c:v>390278.51382820925</c:v>
                </c:pt>
                <c:pt idx="277">
                  <c:v>388936.82769802987</c:v>
                </c:pt>
                <c:pt idx="278">
                  <c:v>387700.66744327586</c:v>
                </c:pt>
                <c:pt idx="279">
                  <c:v>333086.74106069066</c:v>
                </c:pt>
                <c:pt idx="280">
                  <c:v>278578.34055352194</c:v>
                </c:pt>
                <c:pt idx="281">
                  <c:v>277643.68279992277</c:v>
                </c:pt>
                <c:pt idx="282">
                  <c:v>276784.4006715967</c:v>
                </c:pt>
                <c:pt idx="283">
                  <c:v>222517.20216535899</c:v>
                </c:pt>
                <c:pt idx="284">
                  <c:v>275291.96329084877</c:v>
                </c:pt>
                <c:pt idx="285">
                  <c:v>114193.85690369392</c:v>
                </c:pt>
                <c:pt idx="286">
                  <c:v>220587.58615792569</c:v>
                </c:pt>
                <c:pt idx="287">
                  <c:v>220044.88165581942</c:v>
                </c:pt>
                <c:pt idx="288">
                  <c:v>112595.89364753192</c:v>
                </c:pt>
                <c:pt idx="289">
                  <c:v>112173.79014592039</c:v>
                </c:pt>
                <c:pt idx="290">
                  <c:v>165265.12889759865</c:v>
                </c:pt>
                <c:pt idx="291">
                  <c:v>111420.0338929994</c:v>
                </c:pt>
                <c:pt idx="292">
                  <c:v>57620.164263570281</c:v>
                </c:pt>
                <c:pt idx="293">
                  <c:v>164300.32089388085</c:v>
                </c:pt>
                <c:pt idx="294">
                  <c:v>57062.384636418181</c:v>
                </c:pt>
                <c:pt idx="295">
                  <c:v>88926.232962465874</c:v>
                </c:pt>
                <c:pt idx="296">
                  <c:v>67321.8644103681</c:v>
                </c:pt>
                <c:pt idx="297">
                  <c:v>67134.932859647597</c:v>
                </c:pt>
                <c:pt idx="298">
                  <c:v>61617.762258675328</c:v>
                </c:pt>
                <c:pt idx="299">
                  <c:v>50770.35260745186</c:v>
                </c:pt>
                <c:pt idx="300">
                  <c:v>50636.183994432242</c:v>
                </c:pt>
                <c:pt idx="301">
                  <c:v>39818.924593326286</c:v>
                </c:pt>
                <c:pt idx="302">
                  <c:v>45060.220405731896</c:v>
                </c:pt>
                <c:pt idx="303">
                  <c:v>34267.081204720169</c:v>
                </c:pt>
                <c:pt idx="304">
                  <c:v>28834.331304072115</c:v>
                </c:pt>
                <c:pt idx="305">
                  <c:v>-1516908.1785555757</c:v>
                </c:pt>
                <c:pt idx="306">
                  <c:v>1761549.775086377</c:v>
                </c:pt>
                <c:pt idx="307">
                  <c:v>1453.5003810444166</c:v>
                </c:pt>
                <c:pt idx="308">
                  <c:v>1453.5003760413078</c:v>
                </c:pt>
                <c:pt idx="309">
                  <c:v>1453.5004834601455</c:v>
                </c:pt>
                <c:pt idx="310">
                  <c:v>1453.5006979510931</c:v>
                </c:pt>
                <c:pt idx="311">
                  <c:v>1453.5007521278408</c:v>
                </c:pt>
                <c:pt idx="312">
                  <c:v>1453.5010739170255</c:v>
                </c:pt>
                <c:pt idx="313">
                  <c:v>1453.5011819840936</c:v>
                </c:pt>
                <c:pt idx="314">
                  <c:v>1453.5016112524161</c:v>
                </c:pt>
                <c:pt idx="315">
                  <c:v>1453.5019338858076</c:v>
                </c:pt>
                <c:pt idx="316">
                  <c:v>1453.5021500048686</c:v>
                </c:pt>
                <c:pt idx="317">
                  <c:v>1453.5037037489344</c:v>
                </c:pt>
                <c:pt idx="318">
                  <c:v>1453.503225730909</c:v>
                </c:pt>
                <c:pt idx="319">
                  <c:v>1453.5048346014555</c:v>
                </c:pt>
                <c:pt idx="320">
                  <c:v>1453.505374710669</c:v>
                </c:pt>
                <c:pt idx="321">
                  <c:v>1453.5075206754043</c:v>
                </c:pt>
                <c:pt idx="322">
                  <c:v>1453.508598481812</c:v>
                </c:pt>
                <c:pt idx="323">
                  <c:v>1453.5112828974968</c:v>
                </c:pt>
                <c:pt idx="324">
                  <c:v>1453.5129000593622</c:v>
                </c:pt>
                <c:pt idx="325">
                  <c:v>1453.5166597186835</c:v>
                </c:pt>
                <c:pt idx="326">
                  <c:v>1453.5220274947953</c:v>
                </c:pt>
                <c:pt idx="327">
                  <c:v>1453.5209819491552</c:v>
                </c:pt>
                <c:pt idx="328">
                  <c:v>1453.5322437414773</c:v>
                </c:pt>
                <c:pt idx="329">
                  <c:v>1453.5429765801782</c:v>
                </c:pt>
                <c:pt idx="330">
                  <c:v>1453.5376734763531</c:v>
                </c:pt>
                <c:pt idx="331">
                  <c:v>1453.5644724078297</c:v>
                </c:pt>
                <c:pt idx="332">
                  <c:v>1453.5645402458924</c:v>
                </c:pt>
                <c:pt idx="333">
                  <c:v>1453.5860194909067</c:v>
                </c:pt>
                <c:pt idx="334">
                  <c:v>1453.6021684968705</c:v>
                </c:pt>
                <c:pt idx="335">
                  <c:v>1453.6290382814352</c:v>
                </c:pt>
                <c:pt idx="336">
                  <c:v>1453.6505883795371</c:v>
                </c:pt>
                <c:pt idx="337">
                  <c:v>1453.6935679747403</c:v>
                </c:pt>
                <c:pt idx="338">
                  <c:v>1453.7044998050919</c:v>
                </c:pt>
                <c:pt idx="339">
                  <c:v>1453.8224524899001</c:v>
                </c:pt>
                <c:pt idx="340">
                  <c:v>1453.7693159257731</c:v>
                </c:pt>
                <c:pt idx="341">
                  <c:v>1453.983686272413</c:v>
                </c:pt>
                <c:pt idx="342">
                  <c:v>1453.9307155346619</c:v>
                </c:pt>
                <c:pt idx="343">
                  <c:v>1454.1452969330519</c:v>
                </c:pt>
                <c:pt idx="344">
                  <c:v>1454.14606576443</c:v>
                </c:pt>
                <c:pt idx="345">
                  <c:v>1454.4144319573245</c:v>
                </c:pt>
                <c:pt idx="346">
                  <c:v>1454.5225291757101</c:v>
                </c:pt>
                <c:pt idx="347">
                  <c:v>1454.7913325472318</c:v>
                </c:pt>
                <c:pt idx="348">
                  <c:v>1455.006939054126</c:v>
                </c:pt>
                <c:pt idx="349">
                  <c:v>1455.3833572400313</c:v>
                </c:pt>
                <c:pt idx="350">
                  <c:v>1455.7601975294385</c:v>
                </c:pt>
                <c:pt idx="351">
                  <c:v>1455.6562158201937</c:v>
                </c:pt>
                <c:pt idx="352">
                  <c:v>1456.7294996902715</c:v>
                </c:pt>
                <c:pt idx="353">
                  <c:v>1457.8033865653522</c:v>
                </c:pt>
                <c:pt idx="354">
                  <c:v>1457.2736791878399</c:v>
                </c:pt>
                <c:pt idx="355">
                  <c:v>1459.4193424204925</c:v>
                </c:pt>
                <c:pt idx="356">
                  <c:v>1459.4267292317709</c:v>
                </c:pt>
                <c:pt idx="357">
                  <c:v>1461.5751059869344</c:v>
                </c:pt>
                <c:pt idx="358">
                  <c:v>1462.1206422457578</c:v>
                </c:pt>
                <c:pt idx="359">
                  <c:v>1073.8449069100075</c:v>
                </c:pt>
                <c:pt idx="360">
                  <c:v>1453.5941658530651</c:v>
                </c:pt>
              </c:numCache>
            </c:numRef>
          </c:yVal>
          <c:smooth val="1"/>
          <c:extLst>
            <c:ext xmlns:c16="http://schemas.microsoft.com/office/drawing/2014/chart" uri="{C3380CC4-5D6E-409C-BE32-E72D297353CC}">
              <c16:uniqueId val="{00000005-9762-4163-A7AC-30D52972F0F0}"/>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Inlet Lightened+Stiffened</a:t>
            </a:r>
          </a:p>
          <a:p>
            <a:pPr>
              <a:defRPr sz="1150" b="1" i="0" u="sng" strike="noStrike" baseline="0">
                <a:solidFill>
                  <a:srgbClr val="DD0806"/>
                </a:solidFill>
                <a:latin typeface="Arial"/>
                <a:ea typeface="Arial"/>
                <a:cs typeface="Arial"/>
              </a:defRPr>
            </a:pPr>
            <a:r>
              <a:rPr lang="en-GB"/>
              <a: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Stiff)'!$Z$3:$Z$363</c:f>
              <c:numCache>
                <c:formatCode>0.00E+00</c:formatCode>
                <c:ptCount val="361"/>
                <c:pt idx="0">
                  <c:v>2180.900959488532</c:v>
                </c:pt>
                <c:pt idx="1">
                  <c:v>2181.0727988321655</c:v>
                </c:pt>
                <c:pt idx="2">
                  <c:v>2181.0080262937504</c:v>
                </c:pt>
                <c:pt idx="3">
                  <c:v>2181.5761060117679</c:v>
                </c:pt>
                <c:pt idx="4">
                  <c:v>2181.2833144125875</c:v>
                </c:pt>
                <c:pt idx="5">
                  <c:v>2182.0452765741284</c:v>
                </c:pt>
                <c:pt idx="6">
                  <c:v>2181.9486286872302</c:v>
                </c:pt>
                <c:pt idx="7">
                  <c:v>2182.2171329997918</c:v>
                </c:pt>
                <c:pt idx="8">
                  <c:v>2183.0220592677483</c:v>
                </c:pt>
                <c:pt idx="9">
                  <c:v>2183.1509515869957</c:v>
                </c:pt>
                <c:pt idx="10">
                  <c:v>2183.6540411807377</c:v>
                </c:pt>
                <c:pt idx="11">
                  <c:v>2184.3577970242786</c:v>
                </c:pt>
                <c:pt idx="12">
                  <c:v>2185.2667416551362</c:v>
                </c:pt>
                <c:pt idx="13">
                  <c:v>2186.2141278548929</c:v>
                </c:pt>
                <c:pt idx="14">
                  <c:v>2185.9942835257198</c:v>
                </c:pt>
                <c:pt idx="15">
                  <c:v>2187.7398121871561</c:v>
                </c:pt>
                <c:pt idx="16">
                  <c:v>2191.6174610576209</c:v>
                </c:pt>
                <c:pt idx="17">
                  <c:v>2188.6217070030607</c:v>
                </c:pt>
                <c:pt idx="18">
                  <c:v>2194.4155676211703</c:v>
                </c:pt>
                <c:pt idx="19">
                  <c:v>2193.3360253142546</c:v>
                </c:pt>
                <c:pt idx="20">
                  <c:v>2197.5980898737039</c:v>
                </c:pt>
                <c:pt idx="21">
                  <c:v>2200.2379076241418</c:v>
                </c:pt>
                <c:pt idx="22">
                  <c:v>2203.0360141876909</c:v>
                </c:pt>
                <c:pt idx="23">
                  <c:v>2206.0150222519392</c:v>
                </c:pt>
                <c:pt idx="24">
                  <c:v>2212.6681649983652</c:v>
                </c:pt>
                <c:pt idx="25">
                  <c:v>2216.0768141267718</c:v>
                </c:pt>
                <c:pt idx="26">
                  <c:v>2219.7794281938122</c:v>
                </c:pt>
                <c:pt idx="27">
                  <c:v>2230.7398608748626</c:v>
                </c:pt>
                <c:pt idx="28">
                  <c:v>2240.3041736227742</c:v>
                </c:pt>
                <c:pt idx="29">
                  <c:v>2236.4382581468612</c:v>
                </c:pt>
                <c:pt idx="30">
                  <c:v>2257.4093906302937</c:v>
                </c:pt>
                <c:pt idx="31">
                  <c:v>2261.4796743960051</c:v>
                </c:pt>
                <c:pt idx="32">
                  <c:v>2283.5814412588034</c:v>
                </c:pt>
                <c:pt idx="33">
                  <c:v>2289.0084862797562</c:v>
                </c:pt>
                <c:pt idx="34">
                  <c:v>2312.6931412736585</c:v>
                </c:pt>
                <c:pt idx="35">
                  <c:v>2319.9292013015979</c:v>
                </c:pt>
                <c:pt idx="36">
                  <c:v>2363.0021006478255</c:v>
                </c:pt>
                <c:pt idx="37">
                  <c:v>2372.4994294344888</c:v>
                </c:pt>
                <c:pt idx="38">
                  <c:v>2400.9327488217277</c:v>
                </c:pt>
                <c:pt idx="39">
                  <c:v>2430.9489563400784</c:v>
                </c:pt>
                <c:pt idx="40">
                  <c:v>2462.7741788654134</c:v>
                </c:pt>
                <c:pt idx="41">
                  <c:v>2531.3407482125335</c:v>
                </c:pt>
                <c:pt idx="42">
                  <c:v>2550.1092789099907</c:v>
                </c:pt>
                <c:pt idx="43">
                  <c:v>2606.5236639327209</c:v>
                </c:pt>
                <c:pt idx="44">
                  <c:v>2700.5839032807276</c:v>
                </c:pt>
                <c:pt idx="45">
                  <c:v>2693.9174309500686</c:v>
                </c:pt>
                <c:pt idx="46">
                  <c:v>2778.3128816082526</c:v>
                </c:pt>
                <c:pt idx="47">
                  <c:v>2988.0242064425934</c:v>
                </c:pt>
                <c:pt idx="48">
                  <c:v>2855.1960194050857</c:v>
                </c:pt>
                <c:pt idx="49">
                  <c:v>3249.7447127277082</c:v>
                </c:pt>
                <c:pt idx="50">
                  <c:v>3128.2228694838068</c:v>
                </c:pt>
                <c:pt idx="51">
                  <c:v>3362.8081506641697</c:v>
                </c:pt>
                <c:pt idx="52">
                  <c:v>3430.6462134260573</c:v>
                </c:pt>
                <c:pt idx="53">
                  <c:v>3854.5914006121729</c:v>
                </c:pt>
                <c:pt idx="54">
                  <c:v>3593.4575640545513</c:v>
                </c:pt>
                <c:pt idx="55">
                  <c:v>4213.5464635226126</c:v>
                </c:pt>
                <c:pt idx="56">
                  <c:v>4322.087363941675</c:v>
                </c:pt>
                <c:pt idx="57">
                  <c:v>4446.4571456717222</c:v>
                </c:pt>
                <c:pt idx="58">
                  <c:v>4760.1868334076244</c:v>
                </c:pt>
                <c:pt idx="59">
                  <c:v>5263.2764271492824</c:v>
                </c:pt>
                <c:pt idx="60">
                  <c:v>5437.3941215714231</c:v>
                </c:pt>
                <c:pt idx="61">
                  <c:v>5981.1865529701772</c:v>
                </c:pt>
                <c:pt idx="62">
                  <c:v>6721.1226966508748</c:v>
                </c:pt>
                <c:pt idx="63">
                  <c:v>5405.8217691006166</c:v>
                </c:pt>
                <c:pt idx="64">
                  <c:v>8115.6534409081087</c:v>
                </c:pt>
                <c:pt idx="65">
                  <c:v>8409.6183795427914</c:v>
                </c:pt>
                <c:pt idx="66">
                  <c:v>8748.8086933525119</c:v>
                </c:pt>
                <c:pt idx="67">
                  <c:v>7397.9141353897176</c:v>
                </c:pt>
                <c:pt idx="68">
                  <c:v>11298.175693441546</c:v>
                </c:pt>
                <c:pt idx="69">
                  <c:v>11750.429445187216</c:v>
                </c:pt>
                <c:pt idx="70">
                  <c:v>10535.211012748538</c:v>
                </c:pt>
                <c:pt idx="71">
                  <c:v>12858.451136964835</c:v>
                </c:pt>
                <c:pt idx="72">
                  <c:v>13491.606389408849</c:v>
                </c:pt>
                <c:pt idx="73">
                  <c:v>15927.909951561549</c:v>
                </c:pt>
                <c:pt idx="74">
                  <c:v>16696.741329529901</c:v>
                </c:pt>
                <c:pt idx="75">
                  <c:v>17556.023457846393</c:v>
                </c:pt>
                <c:pt idx="76">
                  <c:v>18986.437274917382</c:v>
                </c:pt>
                <c:pt idx="77">
                  <c:v>21614.429779888749</c:v>
                </c:pt>
                <c:pt idx="78">
                  <c:v>23081.036820635167</c:v>
                </c:pt>
                <c:pt idx="79">
                  <c:v>25112.758979046757</c:v>
                </c:pt>
                <c:pt idx="80">
                  <c:v>27314.771308967629</c:v>
                </c:pt>
                <c:pt idx="81">
                  <c:v>29704.145535424745</c:v>
                </c:pt>
                <c:pt idx="82">
                  <c:v>32288.174677215662</c:v>
                </c:pt>
                <c:pt idx="83">
                  <c:v>35092.228461610823</c:v>
                </c:pt>
                <c:pt idx="84">
                  <c:v>38088.560378851224</c:v>
                </c:pt>
                <c:pt idx="85">
                  <c:v>41368.284298101375</c:v>
                </c:pt>
                <c:pt idx="86">
                  <c:v>44873.616597599372</c:v>
                </c:pt>
                <c:pt idx="87">
                  <c:v>48638.366549680548</c:v>
                </c:pt>
                <c:pt idx="88">
                  <c:v>52712.390859968553</c:v>
                </c:pt>
                <c:pt idx="89">
                  <c:v>57076.812204834059</c:v>
                </c:pt>
                <c:pt idx="90">
                  <c:v>61748.590099969086</c:v>
                </c:pt>
                <c:pt idx="91">
                  <c:v>66780.068646632906</c:v>
                </c:pt>
                <c:pt idx="92">
                  <c:v>72137.504814357613</c:v>
                </c:pt>
                <c:pt idx="93">
                  <c:v>77875.051719405397</c:v>
                </c:pt>
                <c:pt idx="94">
                  <c:v>84029.961629335812</c:v>
                </c:pt>
                <c:pt idx="95">
                  <c:v>90553.625806833792</c:v>
                </c:pt>
                <c:pt idx="96">
                  <c:v>97537.390968750246</c:v>
                </c:pt>
                <c:pt idx="97">
                  <c:v>104968.71134397382</c:v>
                </c:pt>
                <c:pt idx="98">
                  <c:v>112836.17179578749</c:v>
                </c:pt>
                <c:pt idx="99">
                  <c:v>121250.50728537315</c:v>
                </c:pt>
                <c:pt idx="100">
                  <c:v>130114.44167116817</c:v>
                </c:pt>
                <c:pt idx="101">
                  <c:v>139557.64590496512</c:v>
                </c:pt>
                <c:pt idx="102">
                  <c:v>149553.3868894414</c:v>
                </c:pt>
                <c:pt idx="103">
                  <c:v>160076.06216168596</c:v>
                </c:pt>
                <c:pt idx="104">
                  <c:v>171221.99322978209</c:v>
                </c:pt>
                <c:pt idx="105">
                  <c:v>183000.50996263625</c:v>
                </c:pt>
                <c:pt idx="106">
                  <c:v>195352.20819986178</c:v>
                </c:pt>
                <c:pt idx="107">
                  <c:v>208426.37326449389</c:v>
                </c:pt>
                <c:pt idx="108">
                  <c:v>222111.31556186621</c:v>
                </c:pt>
                <c:pt idx="109">
                  <c:v>236504.48723447675</c:v>
                </c:pt>
                <c:pt idx="110">
                  <c:v>251615.67040495775</c:v>
                </c:pt>
                <c:pt idx="111">
                  <c:v>267385.23478606227</c:v>
                </c:pt>
                <c:pt idx="112">
                  <c:v>284152.44532048126</c:v>
                </c:pt>
                <c:pt idx="113">
                  <c:v>301144.61163156899</c:v>
                </c:pt>
                <c:pt idx="114">
                  <c:v>319309.71400970902</c:v>
                </c:pt>
                <c:pt idx="115">
                  <c:v>338338.62105369609</c:v>
                </c:pt>
                <c:pt idx="116">
                  <c:v>357909.14467048139</c:v>
                </c:pt>
                <c:pt idx="117">
                  <c:v>378046.15881636582</c:v>
                </c:pt>
                <c:pt idx="118">
                  <c:v>399637.67003375309</c:v>
                </c:pt>
                <c:pt idx="119">
                  <c:v>421658.32105563424</c:v>
                </c:pt>
                <c:pt idx="120">
                  <c:v>444130.72456977435</c:v>
                </c:pt>
                <c:pt idx="121">
                  <c:v>468285.42663020204</c:v>
                </c:pt>
                <c:pt idx="122">
                  <c:v>492222.63104039186</c:v>
                </c:pt>
                <c:pt idx="123">
                  <c:v>518042.80024668598</c:v>
                </c:pt>
                <c:pt idx="124">
                  <c:v>543665.82322162844</c:v>
                </c:pt>
                <c:pt idx="125">
                  <c:v>570840.57782452542</c:v>
                </c:pt>
                <c:pt idx="126">
                  <c:v>598350.08561395458</c:v>
                </c:pt>
                <c:pt idx="127">
                  <c:v>626892.99322610616</c:v>
                </c:pt>
                <c:pt idx="128">
                  <c:v>656117.71607402316</c:v>
                </c:pt>
                <c:pt idx="129">
                  <c:v>685846.20059565827</c:v>
                </c:pt>
                <c:pt idx="130">
                  <c:v>716763.52581461635</c:v>
                </c:pt>
                <c:pt idx="131">
                  <c:v>747986.20772609441</c:v>
                </c:pt>
                <c:pt idx="132">
                  <c:v>780021.27179180714</c:v>
                </c:pt>
                <c:pt idx="133">
                  <c:v>812672.57429923222</c:v>
                </c:pt>
                <c:pt idx="134">
                  <c:v>846262.30334159639</c:v>
                </c:pt>
                <c:pt idx="135">
                  <c:v>879719.87627676525</c:v>
                </c:pt>
                <c:pt idx="136">
                  <c:v>914404.14480854443</c:v>
                </c:pt>
                <c:pt idx="137">
                  <c:v>949230.95868214872</c:v>
                </c:pt>
                <c:pt idx="138">
                  <c:v>984856.00042768393</c:v>
                </c:pt>
                <c:pt idx="139">
                  <c:v>1020364.1282776244</c:v>
                </c:pt>
                <c:pt idx="140">
                  <c:v>1056749.0417362</c:v>
                </c:pt>
                <c:pt idx="141">
                  <c:v>1093084.2926922576</c:v>
                </c:pt>
                <c:pt idx="142">
                  <c:v>1130181.0045502386</c:v>
                </c:pt>
                <c:pt idx="143">
                  <c:v>1166932.414368134</c:v>
                </c:pt>
                <c:pt idx="144">
                  <c:v>1204142.8617438527</c:v>
                </c:pt>
                <c:pt idx="145">
                  <c:v>1241390.6627593311</c:v>
                </c:pt>
                <c:pt idx="146">
                  <c:v>1278774.7265700183</c:v>
                </c:pt>
                <c:pt idx="147">
                  <c:v>1315868.8467199523</c:v>
                </c:pt>
                <c:pt idx="148">
                  <c:v>1353459.2726574196</c:v>
                </c:pt>
                <c:pt idx="149">
                  <c:v>1390069.5667032336</c:v>
                </c:pt>
                <c:pt idx="150">
                  <c:v>1427351.3721600927</c:v>
                </c:pt>
                <c:pt idx="151">
                  <c:v>1463472.1442247336</c:v>
                </c:pt>
                <c:pt idx="152">
                  <c:v>1500079.0036622854</c:v>
                </c:pt>
                <c:pt idx="153">
                  <c:v>1535508.4141564236</c:v>
                </c:pt>
                <c:pt idx="154">
                  <c:v>1571055.911885503</c:v>
                </c:pt>
                <c:pt idx="155">
                  <c:v>1605576.2923386989</c:v>
                </c:pt>
                <c:pt idx="156">
                  <c:v>1640013.5071073407</c:v>
                </c:pt>
                <c:pt idx="157">
                  <c:v>1673048.8206556209</c:v>
                </c:pt>
                <c:pt idx="158">
                  <c:v>1705799.7156000361</c:v>
                </c:pt>
                <c:pt idx="159">
                  <c:v>1737639.3192345675</c:v>
                </c:pt>
                <c:pt idx="160">
                  <c:v>1768641.6667587331</c:v>
                </c:pt>
                <c:pt idx="161">
                  <c:v>1798360.2002975764</c:v>
                </c:pt>
                <c:pt idx="162">
                  <c:v>1827218.2783686654</c:v>
                </c:pt>
                <c:pt idx="163">
                  <c:v>1855116.405146715</c:v>
                </c:pt>
                <c:pt idx="164">
                  <c:v>1881786.0763188573</c:v>
                </c:pt>
                <c:pt idx="165">
                  <c:v>1906963.310110338</c:v>
                </c:pt>
                <c:pt idx="166">
                  <c:v>1931080.5101136265</c:v>
                </c:pt>
                <c:pt idx="167">
                  <c:v>1953875.9558222143</c:v>
                </c:pt>
                <c:pt idx="168">
                  <c:v>1975441.7725857394</c:v>
                </c:pt>
                <c:pt idx="169">
                  <c:v>1995006.9531673584</c:v>
                </c:pt>
                <c:pt idx="170">
                  <c:v>2013542.584384202</c:v>
                </c:pt>
                <c:pt idx="171">
                  <c:v>2030455.7125612348</c:v>
                </c:pt>
                <c:pt idx="172">
                  <c:v>2045858.8144671563</c:v>
                </c:pt>
                <c:pt idx="173">
                  <c:v>2059348.2963334899</c:v>
                </c:pt>
                <c:pt idx="174">
                  <c:v>2070874.4102474786</c:v>
                </c:pt>
                <c:pt idx="175">
                  <c:v>2082992.6349356906</c:v>
                </c:pt>
                <c:pt idx="176">
                  <c:v>2090104.7522326065</c:v>
                </c:pt>
                <c:pt idx="177">
                  <c:v>2096713.5237053824</c:v>
                </c:pt>
                <c:pt idx="178">
                  <c:v>2104509.0342257125</c:v>
                </c:pt>
                <c:pt idx="179">
                  <c:v>2104792.1198713649</c:v>
                </c:pt>
                <c:pt idx="180">
                  <c:v>2106261.9445644729</c:v>
                </c:pt>
                <c:pt idx="181">
                  <c:v>2110608.5931770289</c:v>
                </c:pt>
                <c:pt idx="182">
                  <c:v>2103949.583733316</c:v>
                </c:pt>
                <c:pt idx="183">
                  <c:v>2101449.9534445885</c:v>
                </c:pt>
                <c:pt idx="184">
                  <c:v>2097164.4220960513</c:v>
                </c:pt>
                <c:pt idx="185">
                  <c:v>2089396.1210096665</c:v>
                </c:pt>
                <c:pt idx="186">
                  <c:v>2080619.7099061941</c:v>
                </c:pt>
                <c:pt idx="187">
                  <c:v>2069649.8681069193</c:v>
                </c:pt>
                <c:pt idx="188">
                  <c:v>2057573.0071349072</c:v>
                </c:pt>
                <c:pt idx="189">
                  <c:v>2043393.1662173099</c:v>
                </c:pt>
                <c:pt idx="190">
                  <c:v>2027863.2624406021</c:v>
                </c:pt>
                <c:pt idx="191">
                  <c:v>2010695.0267431696</c:v>
                </c:pt>
                <c:pt idx="192">
                  <c:v>1991782.76616289</c:v>
                </c:pt>
                <c:pt idx="193">
                  <c:v>1971545.9033497463</c:v>
                </c:pt>
                <c:pt idx="194">
                  <c:v>1949885.5291477591</c:v>
                </c:pt>
                <c:pt idx="195">
                  <c:v>1926535.9871830672</c:v>
                </c:pt>
                <c:pt idx="196">
                  <c:v>1902103.7987425965</c:v>
                </c:pt>
                <c:pt idx="197">
                  <c:v>1876327.8299895066</c:v>
                </c:pt>
                <c:pt idx="198">
                  <c:v>1849127.2619185832</c:v>
                </c:pt>
                <c:pt idx="199">
                  <c:v>1820770.5988422132</c:v>
                </c:pt>
                <c:pt idx="200">
                  <c:v>1791699.8760976379</c:v>
                </c:pt>
                <c:pt idx="201">
                  <c:v>1760797.6110686082</c:v>
                </c:pt>
                <c:pt idx="202">
                  <c:v>1729729.6013403402</c:v>
                </c:pt>
                <c:pt idx="203">
                  <c:v>1697202.572003122</c:v>
                </c:pt>
                <c:pt idx="204">
                  <c:v>1664016.9267873783</c:v>
                </c:pt>
                <c:pt idx="205">
                  <c:v>1630098.6304938062</c:v>
                </c:pt>
                <c:pt idx="206">
                  <c:v>1595202.3781671419</c:v>
                </c:pt>
                <c:pt idx="207">
                  <c:v>1560124.0510003911</c:v>
                </c:pt>
                <c:pt idx="208">
                  <c:v>1523919.697401827</c:v>
                </c:pt>
                <c:pt idx="209">
                  <c:v>1487732.2606139777</c:v>
                </c:pt>
                <c:pt idx="210">
                  <c:v>1450786.7975323515</c:v>
                </c:pt>
                <c:pt idx="211">
                  <c:v>1413874.6668124036</c:v>
                </c:pt>
                <c:pt idx="212">
                  <c:v>1376045.1330561968</c:v>
                </c:pt>
                <c:pt idx="213">
                  <c:v>1338605.6254558468</c:v>
                </c:pt>
                <c:pt idx="214">
                  <c:v>1300943.4255879677</c:v>
                </c:pt>
                <c:pt idx="215">
                  <c:v>1262970.9306403087</c:v>
                </c:pt>
                <c:pt idx="216">
                  <c:v>1225116.6083380377</c:v>
                </c:pt>
                <c:pt idx="217">
                  <c:v>1187281.5495252402</c:v>
                </c:pt>
                <c:pt idx="218">
                  <c:v>1149538.1148021966</c:v>
                </c:pt>
                <c:pt idx="219">
                  <c:v>1112301.204281125</c:v>
                </c:pt>
                <c:pt idx="220">
                  <c:v>1074940.0093885383</c:v>
                </c:pt>
                <c:pt idx="221">
                  <c:v>1038038.4387236424</c:v>
                </c:pt>
                <c:pt idx="222">
                  <c:v>1001303.7006873394</c:v>
                </c:pt>
                <c:pt idx="223">
                  <c:v>965308.39753509976</c:v>
                </c:pt>
                <c:pt idx="224">
                  <c:v>929403.63054339145</c:v>
                </c:pt>
                <c:pt idx="225">
                  <c:v>894502.28021084855</c:v>
                </c:pt>
                <c:pt idx="226">
                  <c:v>859425.80966471101</c:v>
                </c:pt>
                <c:pt idx="227">
                  <c:v>825600.90867144754</c:v>
                </c:pt>
                <c:pt idx="228">
                  <c:v>792011.26503924921</c:v>
                </c:pt>
                <c:pt idx="229">
                  <c:v>759380.3993607685</c:v>
                </c:pt>
                <c:pt idx="230">
                  <c:v>726861.00793131674</c:v>
                </c:pt>
                <c:pt idx="231">
                  <c:v>695688.15934263857</c:v>
                </c:pt>
                <c:pt idx="232">
                  <c:v>665003.24354625144</c:v>
                </c:pt>
                <c:pt idx="233">
                  <c:v>635166.89020412299</c:v>
                </c:pt>
                <c:pt idx="234">
                  <c:v>605665.29004844383</c:v>
                </c:pt>
                <c:pt idx="235">
                  <c:v>577717.68278958125</c:v>
                </c:pt>
                <c:pt idx="236">
                  <c:v>549931.29769246862</c:v>
                </c:pt>
                <c:pt idx="237">
                  <c:v>523349.58217401942</c:v>
                </c:pt>
                <c:pt idx="238">
                  <c:v>497442.89808510907</c:v>
                </c:pt>
                <c:pt idx="239">
                  <c:v>472377.99264427199</c:v>
                </c:pt>
                <c:pt idx="240">
                  <c:v>448143.55950747884</c:v>
                </c:pt>
                <c:pt idx="241">
                  <c:v>424726.03106241772</c:v>
                </c:pt>
                <c:pt idx="242">
                  <c:v>402283.10945231497</c:v>
                </c:pt>
                <c:pt idx="243">
                  <c:v>380623.1735024596</c:v>
                </c:pt>
                <c:pt idx="244">
                  <c:v>359728.13306284358</c:v>
                </c:pt>
                <c:pt idx="245">
                  <c:v>339577.63671451417</c:v>
                </c:pt>
                <c:pt idx="246">
                  <c:v>320548.19312675233</c:v>
                </c:pt>
                <c:pt idx="247">
                  <c:v>302024.92285926116</c:v>
                </c:pt>
                <c:pt idx="248">
                  <c:v>284437.07226926036</c:v>
                </c:pt>
                <c:pt idx="249">
                  <c:v>267549.72115577554</c:v>
                </c:pt>
                <c:pt idx="250">
                  <c:v>251476.14200157314</c:v>
                </c:pt>
                <c:pt idx="251">
                  <c:v>236137.14027416633</c:v>
                </c:pt>
                <c:pt idx="252">
                  <c:v>221540.51308024203</c:v>
                </c:pt>
                <c:pt idx="253">
                  <c:v>207641.54596535969</c:v>
                </c:pt>
                <c:pt idx="254">
                  <c:v>194412.8775775345</c:v>
                </c:pt>
                <c:pt idx="255">
                  <c:v>181878.97974532726</c:v>
                </c:pt>
                <c:pt idx="256">
                  <c:v>170012.0388629993</c:v>
                </c:pt>
                <c:pt idx="257">
                  <c:v>158749.98737362836</c:v>
                </c:pt>
                <c:pt idx="258">
                  <c:v>148100.62238392312</c:v>
                </c:pt>
                <c:pt idx="259">
                  <c:v>138071.74100060679</c:v>
                </c:pt>
                <c:pt idx="260">
                  <c:v>128567.47396931256</c:v>
                </c:pt>
                <c:pt idx="261">
                  <c:v>119631.68136294404</c:v>
                </c:pt>
                <c:pt idx="262">
                  <c:v>111204.10463959932</c:v>
                </c:pt>
                <c:pt idx="263">
                  <c:v>103312.15527720374</c:v>
                </c:pt>
                <c:pt idx="264">
                  <c:v>95879.578392640309</c:v>
                </c:pt>
                <c:pt idx="265">
                  <c:v>88883.309044563255</c:v>
                </c:pt>
                <c:pt idx="266">
                  <c:v>86829.89428991887</c:v>
                </c:pt>
                <c:pt idx="267">
                  <c:v>59346.597475776667</c:v>
                </c:pt>
                <c:pt idx="268">
                  <c:v>82564.083865265886</c:v>
                </c:pt>
                <c:pt idx="269">
                  <c:v>78493.800099551052</c:v>
                </c:pt>
                <c:pt idx="270">
                  <c:v>40169.565146652407</c:v>
                </c:pt>
                <c:pt idx="271">
                  <c:v>71709.993823363649</c:v>
                </c:pt>
                <c:pt idx="272">
                  <c:v>33838.012622209819</c:v>
                </c:pt>
                <c:pt idx="273">
                  <c:v>65830.695050666662</c:v>
                </c:pt>
                <c:pt idx="274">
                  <c:v>24940.347107367026</c:v>
                </c:pt>
                <c:pt idx="275">
                  <c:v>48708.732052837047</c:v>
                </c:pt>
                <c:pt idx="276">
                  <c:v>35990.376437252438</c:v>
                </c:pt>
                <c:pt idx="277">
                  <c:v>33977.847241984127</c:v>
                </c:pt>
                <c:pt idx="278">
                  <c:v>32123.606859825577</c:v>
                </c:pt>
                <c:pt idx="279">
                  <c:v>28692.345043832371</c:v>
                </c:pt>
                <c:pt idx="280">
                  <c:v>25419.372040949955</c:v>
                </c:pt>
                <c:pt idx="281">
                  <c:v>24017.385410537521</c:v>
                </c:pt>
                <c:pt idx="282">
                  <c:v>22728.462218061817</c:v>
                </c:pt>
                <c:pt idx="283">
                  <c:v>19817.292216575963</c:v>
                </c:pt>
                <c:pt idx="284">
                  <c:v>20489.806146920055</c:v>
                </c:pt>
                <c:pt idx="285">
                  <c:v>14311.529839826355</c:v>
                </c:pt>
                <c:pt idx="286">
                  <c:v>16922.868205402574</c:v>
                </c:pt>
                <c:pt idx="287">
                  <c:v>16108.811452259764</c:v>
                </c:pt>
                <c:pt idx="288">
                  <c:v>11914.584955573546</c:v>
                </c:pt>
                <c:pt idx="289">
                  <c:v>11281.429703129208</c:v>
                </c:pt>
                <c:pt idx="290">
                  <c:v>12428.810072806074</c:v>
                </c:pt>
                <c:pt idx="291">
                  <c:v>10150.795323764683</c:v>
                </c:pt>
                <c:pt idx="292">
                  <c:v>7940.6186374845265</c:v>
                </c:pt>
                <c:pt idx="293">
                  <c:v>10981.598067219671</c:v>
                </c:pt>
                <c:pt idx="294">
                  <c:v>7103.949196754842</c:v>
                </c:pt>
                <c:pt idx="295">
                  <c:v>7805.9450311134224</c:v>
                </c:pt>
                <c:pt idx="296">
                  <c:v>6795.2433061127776</c:v>
                </c:pt>
                <c:pt idx="297">
                  <c:v>6514.8459800303099</c:v>
                </c:pt>
                <c:pt idx="298">
                  <c:v>6088.0528543579585</c:v>
                </c:pt>
                <c:pt idx="299">
                  <c:v>5514.8639290957408</c:v>
                </c:pt>
                <c:pt idx="300">
                  <c:v>5313.6110095687836</c:v>
                </c:pt>
                <c:pt idx="301">
                  <c:v>4785.6474594811516</c:v>
                </c:pt>
                <c:pt idx="302">
                  <c:v>4798.628402306038</c:v>
                </c:pt>
                <c:pt idx="303">
                  <c:v>4306.8451523579952</c:v>
                </c:pt>
                <c:pt idx="304">
                  <c:v>4006.6830771745504</c:v>
                </c:pt>
                <c:pt idx="305">
                  <c:v>-46256.84634637316</c:v>
                </c:pt>
                <c:pt idx="306">
                  <c:v>60015.914434758139</c:v>
                </c:pt>
                <c:pt idx="307">
                  <c:v>2180.2500142902677</c:v>
                </c:pt>
                <c:pt idx="308">
                  <c:v>2180.2500146345674</c:v>
                </c:pt>
                <c:pt idx="309">
                  <c:v>2180.2500187835681</c:v>
                </c:pt>
                <c:pt idx="310">
                  <c:v>2180.250026561479</c:v>
                </c:pt>
                <c:pt idx="311">
                  <c:v>2180.2500293369726</c:v>
                </c:pt>
                <c:pt idx="312">
                  <c:v>2180.250041082983</c:v>
                </c:pt>
                <c:pt idx="313">
                  <c:v>2180.2500462043295</c:v>
                </c:pt>
                <c:pt idx="314">
                  <c:v>2180.2500621897916</c:v>
                </c:pt>
                <c:pt idx="315">
                  <c:v>2180.2500752021119</c:v>
                </c:pt>
                <c:pt idx="316">
                  <c:v>2180.2500854221926</c:v>
                </c:pt>
                <c:pt idx="317">
                  <c:v>2180.2501398390864</c:v>
                </c:pt>
                <c:pt idx="318">
                  <c:v>2180.250129218698</c:v>
                </c:pt>
                <c:pt idx="319">
                  <c:v>2180.2501878356848</c:v>
                </c:pt>
                <c:pt idx="320">
                  <c:v>2180.2502131032279</c:v>
                </c:pt>
                <c:pt idx="321">
                  <c:v>2180.2502924652204</c:v>
                </c:pt>
                <c:pt idx="322">
                  <c:v>2180.2503393822763</c:v>
                </c:pt>
                <c:pt idx="323">
                  <c:v>2180.2504415244161</c:v>
                </c:pt>
                <c:pt idx="324">
                  <c:v>2180.2505125783814</c:v>
                </c:pt>
                <c:pt idx="325">
                  <c:v>2180.25065779342</c:v>
                </c:pt>
                <c:pt idx="326">
                  <c:v>2180.2508604948121</c:v>
                </c:pt>
                <c:pt idx="327">
                  <c:v>2180.2508619689074</c:v>
                </c:pt>
                <c:pt idx="328">
                  <c:v>2180.2512718355611</c:v>
                </c:pt>
                <c:pt idx="329">
                  <c:v>2180.2516731680612</c:v>
                </c:pt>
                <c:pt idx="330">
                  <c:v>2180.2515674750989</c:v>
                </c:pt>
                <c:pt idx="331">
                  <c:v>2180.2525210584354</c:v>
                </c:pt>
                <c:pt idx="332">
                  <c:v>2180.2526228155293</c:v>
                </c:pt>
                <c:pt idx="333">
                  <c:v>2180.2534458319474</c:v>
                </c:pt>
                <c:pt idx="334">
                  <c:v>2180.2541224525658</c:v>
                </c:pt>
                <c:pt idx="335">
                  <c:v>2180.2551823155341</c:v>
                </c:pt>
                <c:pt idx="336">
                  <c:v>2180.2561116115835</c:v>
                </c:pt>
                <c:pt idx="337">
                  <c:v>2180.2577893021821</c:v>
                </c:pt>
                <c:pt idx="338">
                  <c:v>2180.2584891221582</c:v>
                </c:pt>
                <c:pt idx="339">
                  <c:v>2180.2627409683032</c:v>
                </c:pt>
                <c:pt idx="340">
                  <c:v>2180.2615257498705</c:v>
                </c:pt>
                <c:pt idx="341">
                  <c:v>2180.2691227587984</c:v>
                </c:pt>
                <c:pt idx="342">
                  <c:v>2180.2681562799294</c:v>
                </c:pt>
                <c:pt idx="343">
                  <c:v>2180.2760698664838</c:v>
                </c:pt>
                <c:pt idx="344">
                  <c:v>2180.2772231135505</c:v>
                </c:pt>
                <c:pt idx="345">
                  <c:v>2180.2873242641031</c:v>
                </c:pt>
                <c:pt idx="346">
                  <c:v>2180.2924908361661</c:v>
                </c:pt>
                <c:pt idx="347">
                  <c:v>2180.303247754659</c:v>
                </c:pt>
                <c:pt idx="348">
                  <c:v>2180.3126990039686</c:v>
                </c:pt>
                <c:pt idx="349">
                  <c:v>2180.3278988885218</c:v>
                </c:pt>
                <c:pt idx="350">
                  <c:v>2180.3437319283275</c:v>
                </c:pt>
                <c:pt idx="351">
                  <c:v>2180.3447386199755</c:v>
                </c:pt>
                <c:pt idx="352">
                  <c:v>2180.3848718699351</c:v>
                </c:pt>
                <c:pt idx="353">
                  <c:v>2180.4259096273986</c:v>
                </c:pt>
                <c:pt idx="354">
                  <c:v>2180.4162448387087</c:v>
                </c:pt>
                <c:pt idx="355">
                  <c:v>2180.4951545773738</c:v>
                </c:pt>
                <c:pt idx="356">
                  <c:v>2180.5062347942917</c:v>
                </c:pt>
                <c:pt idx="357">
                  <c:v>2180.5892148167213</c:v>
                </c:pt>
                <c:pt idx="358">
                  <c:v>2180.622622927378</c:v>
                </c:pt>
                <c:pt idx="359">
                  <c:v>2168.0437174458707</c:v>
                </c:pt>
                <c:pt idx="360">
                  <c:v>2180.3875665501473</c:v>
                </c:pt>
              </c:numCache>
            </c:numRef>
          </c:yVal>
          <c:smooth val="1"/>
          <c:extLst>
            <c:ext xmlns:c16="http://schemas.microsoft.com/office/drawing/2014/chart" uri="{C3380CC4-5D6E-409C-BE32-E72D297353CC}">
              <c16:uniqueId val="{00000000-0A95-465E-8BB2-C6D51544E63C}"/>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Stiff)'!$AA$3:$AA$363</c:f>
              <c:numCache>
                <c:formatCode>0.00E+00</c:formatCode>
                <c:ptCount val="361"/>
                <c:pt idx="0">
                  <c:v>2182.3916346198448</c:v>
                </c:pt>
                <c:pt idx="1">
                  <c:v>2182.9862799752696</c:v>
                </c:pt>
                <c:pt idx="2">
                  <c:v>2182.6172921599359</c:v>
                </c:pt>
                <c:pt idx="3">
                  <c:v>2184.7539349064809</c:v>
                </c:pt>
                <c:pt idx="4">
                  <c:v>2183.4335247716854</c:v>
                </c:pt>
                <c:pt idx="5">
                  <c:v>2186.2869043045971</c:v>
                </c:pt>
                <c:pt idx="6">
                  <c:v>2185.6877534936848</c:v>
                </c:pt>
                <c:pt idx="7">
                  <c:v>2186.4926797616413</c:v>
                </c:pt>
                <c:pt idx="8">
                  <c:v>2189.3980684760036</c:v>
                </c:pt>
                <c:pt idx="9">
                  <c:v>2189.5540960203562</c:v>
                </c:pt>
                <c:pt idx="10">
                  <c:v>2191.12550698737</c:v>
                </c:pt>
                <c:pt idx="11">
                  <c:v>2193.4226998157851</c:v>
                </c:pt>
                <c:pt idx="12">
                  <c:v>2196.4524583118778</c:v>
                </c:pt>
                <c:pt idx="13">
                  <c:v>2199.5297034519035</c:v>
                </c:pt>
                <c:pt idx="14">
                  <c:v>2197.804611619446</c:v>
                </c:pt>
                <c:pt idx="15">
                  <c:v>2203.7646327862476</c:v>
                </c:pt>
                <c:pt idx="16">
                  <c:v>2218.1219812011523</c:v>
                </c:pt>
                <c:pt idx="17">
                  <c:v>2204.8274291028501</c:v>
                </c:pt>
                <c:pt idx="18">
                  <c:v>2226.30692000624</c:v>
                </c:pt>
                <c:pt idx="19">
                  <c:v>2220.1571230840086</c:v>
                </c:pt>
                <c:pt idx="20">
                  <c:v>2234.9441125630742</c:v>
                </c:pt>
                <c:pt idx="21">
                  <c:v>2242.9481498674627</c:v>
                </c:pt>
                <c:pt idx="22">
                  <c:v>2251.13308867255</c:v>
                </c:pt>
                <c:pt idx="23">
                  <c:v>2259.5215416659239</c:v>
                </c:pt>
                <c:pt idx="24">
                  <c:v>2282.0186035107417</c:v>
                </c:pt>
                <c:pt idx="25">
                  <c:v>2290.9271483186239</c:v>
                </c:pt>
                <c:pt idx="26">
                  <c:v>2300.1522707527256</c:v>
                </c:pt>
                <c:pt idx="27">
                  <c:v>2337.4815474517859</c:v>
                </c:pt>
                <c:pt idx="28">
                  <c:v>2368.3218369147976</c:v>
                </c:pt>
                <c:pt idx="29">
                  <c:v>2344.1749029776261</c:v>
                </c:pt>
                <c:pt idx="30">
                  <c:v>2417.6575966212022</c:v>
                </c:pt>
                <c:pt idx="31">
                  <c:v>2422.4062610145279</c:v>
                </c:pt>
                <c:pt idx="32">
                  <c:v>2497.245715913346</c:v>
                </c:pt>
                <c:pt idx="33">
                  <c:v>2503.5772684377957</c:v>
                </c:pt>
                <c:pt idx="34">
                  <c:v>2580.2257383435731</c:v>
                </c:pt>
                <c:pt idx="35">
                  <c:v>2588.5924327508937</c:v>
                </c:pt>
                <c:pt idx="36">
                  <c:v>2736.9145812932738</c:v>
                </c:pt>
                <c:pt idx="37">
                  <c:v>2747.9947982110475</c:v>
                </c:pt>
                <c:pt idx="38">
                  <c:v>2830.0703131377932</c:v>
                </c:pt>
                <c:pt idx="39">
                  <c:v>2913.9548430715263</c:v>
                </c:pt>
                <c:pt idx="40">
                  <c:v>2999.8745148881198</c:v>
                </c:pt>
                <c:pt idx="41">
                  <c:v>3226.8802752191573</c:v>
                </c:pt>
                <c:pt idx="42">
                  <c:v>3248.5884553029746</c:v>
                </c:pt>
                <c:pt idx="43">
                  <c:v>3412.0611045288388</c:v>
                </c:pt>
                <c:pt idx="44">
                  <c:v>3717.7504766485126</c:v>
                </c:pt>
                <c:pt idx="45">
                  <c:v>3611.2618001427318</c:v>
                </c:pt>
                <c:pt idx="46">
                  <c:v>3855.6793299158194</c:v>
                </c:pt>
                <c:pt idx="47">
                  <c:v>4590.5062663516346</c:v>
                </c:pt>
                <c:pt idx="48">
                  <c:v>3943.8688115064074</c:v>
                </c:pt>
                <c:pt idx="49">
                  <c:v>5384.1261905144111</c:v>
                </c:pt>
                <c:pt idx="50">
                  <c:v>4751.0563482213993</c:v>
                </c:pt>
                <c:pt idx="51">
                  <c:v>5513.018509761966</c:v>
                </c:pt>
                <c:pt idx="52">
                  <c:v>5589.9016475587941</c:v>
                </c:pt>
                <c:pt idx="53">
                  <c:v>7064.0780579477869</c:v>
                </c:pt>
                <c:pt idx="54">
                  <c:v>5775.3256857745337</c:v>
                </c:pt>
                <c:pt idx="55">
                  <c:v>7966.2388825294256</c:v>
                </c:pt>
                <c:pt idx="56">
                  <c:v>8090.6086642597629</c:v>
                </c:pt>
                <c:pt idx="57">
                  <c:v>8230.807327300723</c:v>
                </c:pt>
                <c:pt idx="58">
                  <c:v>9080.9589704317805</c:v>
                </c:pt>
                <c:pt idx="59">
                  <c:v>10643.32486241128</c:v>
                </c:pt>
                <c:pt idx="60">
                  <c:v>10840.055244420666</c:v>
                </c:pt>
                <c:pt idx="61">
                  <c:v>12447.646511574621</c:v>
                </c:pt>
                <c:pt idx="62">
                  <c:v>14776.497102611938</c:v>
                </c:pt>
                <c:pt idx="63">
                  <c:v>8809.7775396873622</c:v>
                </c:pt>
                <c:pt idx="64">
                  <c:v>18821.479861222411</c:v>
                </c:pt>
                <c:pt idx="65">
                  <c:v>19160.67017503129</c:v>
                </c:pt>
                <c:pt idx="66">
                  <c:v>19545.085864016561</c:v>
                </c:pt>
                <c:pt idx="67">
                  <c:v>13033.485940388033</c:v>
                </c:pt>
                <c:pt idx="68">
                  <c:v>27368.22166770693</c:v>
                </c:pt>
                <c:pt idx="69">
                  <c:v>27888.3134822139</c:v>
                </c:pt>
                <c:pt idx="70">
                  <c:v>21535.002371697839</c:v>
                </c:pt>
                <c:pt idx="71">
                  <c:v>29109.398611928758</c:v>
                </c:pt>
                <c:pt idx="72">
                  <c:v>29810.391927134075</c:v>
                </c:pt>
                <c:pt idx="73">
                  <c:v>37520.464292888493</c:v>
                </c:pt>
                <c:pt idx="74">
                  <c:v>38379.746421207179</c:v>
                </c:pt>
                <c:pt idx="75">
                  <c:v>39329.479299870909</c:v>
                </c:pt>
                <c:pt idx="76">
                  <c:v>42292.386682505094</c:v>
                </c:pt>
                <c:pt idx="77">
                  <c:v>49780.520280154968</c:v>
                </c:pt>
                <c:pt idx="78">
                  <c:v>52353.659235614861</c:v>
                </c:pt>
                <c:pt idx="79">
                  <c:v>56839.339850517361</c:v>
                </c:pt>
                <c:pt idx="80">
                  <c:v>61651.207181711652</c:v>
                </c:pt>
                <c:pt idx="81">
                  <c:v>66827.7898324407</c:v>
                </c:pt>
                <c:pt idx="82">
                  <c:v>72366.692566022903</c:v>
                </c:pt>
                <c:pt idx="83">
                  <c:v>78335.610936284589</c:v>
                </c:pt>
                <c:pt idx="84">
                  <c:v>84587.921308552191</c:v>
                </c:pt>
                <c:pt idx="85">
                  <c:v>91449.34362564671</c:v>
                </c:pt>
                <c:pt idx="86">
                  <c:v>98650.007866683503</c:v>
                </c:pt>
                <c:pt idx="87">
                  <c:v>106281.41818321001</c:v>
                </c:pt>
                <c:pt idx="88">
                  <c:v>114498.22827629806</c:v>
                </c:pt>
                <c:pt idx="89">
                  <c:v>123178.57284187639</c:v>
                </c:pt>
                <c:pt idx="90">
                  <c:v>132340.08977626922</c:v>
                </c:pt>
                <c:pt idx="91">
                  <c:v>142139.92017618712</c:v>
                </c:pt>
                <c:pt idx="92">
                  <c:v>152389.27372330072</c:v>
                </c:pt>
                <c:pt idx="93">
                  <c:v>163246.87440243518</c:v>
                </c:pt>
                <c:pt idx="94">
                  <c:v>174802.93829610164</c:v>
                </c:pt>
                <c:pt idx="95">
                  <c:v>186801.75007167857</c:v>
                </c:pt>
                <c:pt idx="96">
                  <c:v>199543.11980256625</c:v>
                </c:pt>
                <c:pt idx="97">
                  <c:v>212911.51373719209</c:v>
                </c:pt>
                <c:pt idx="98">
                  <c:v>226792.07650467087</c:v>
                </c:pt>
                <c:pt idx="99">
                  <c:v>241556.06573007841</c:v>
                </c:pt>
                <c:pt idx="100">
                  <c:v>256743.14688126411</c:v>
                </c:pt>
                <c:pt idx="101">
                  <c:v>272795.12062760163</c:v>
                </c:pt>
                <c:pt idx="102">
                  <c:v>289530.20658388681</c:v>
                </c:pt>
                <c:pt idx="103">
                  <c:v>306767.07661879511</c:v>
                </c:pt>
                <c:pt idx="104">
                  <c:v>324810.06334309786</c:v>
                </c:pt>
                <c:pt idx="105">
                  <c:v>343617.11569898913</c:v>
                </c:pt>
                <c:pt idx="106">
                  <c:v>362868.98524273257</c:v>
                </c:pt>
                <c:pt idx="107">
                  <c:v>383078.69406864379</c:v>
                </c:pt>
                <c:pt idx="108">
                  <c:v>403718.98263024702</c:v>
                </c:pt>
                <c:pt idx="109">
                  <c:v>425094.63579220546</c:v>
                </c:pt>
                <c:pt idx="110">
                  <c:v>447163.37636973435</c:v>
                </c:pt>
                <c:pt idx="111">
                  <c:v>469605.05141165562</c:v>
                </c:pt>
                <c:pt idx="112">
                  <c:v>493694.63663279125</c:v>
                </c:pt>
                <c:pt idx="113">
                  <c:v>516267.4270381477</c:v>
                </c:pt>
                <c:pt idx="114">
                  <c:v>541022.8578970274</c:v>
                </c:pt>
                <c:pt idx="115">
                  <c:v>566666.96737813693</c:v>
                </c:pt>
                <c:pt idx="116">
                  <c:v>591836.38124024449</c:v>
                </c:pt>
                <c:pt idx="117">
                  <c:v>616551.45090199704</c:v>
                </c:pt>
                <c:pt idx="118">
                  <c:v>644298.62573900609</c:v>
                </c:pt>
                <c:pt idx="119">
                  <c:v>670935.77384557971</c:v>
                </c:pt>
                <c:pt idx="120">
                  <c:v>696478.72410373832</c:v>
                </c:pt>
                <c:pt idx="121">
                  <c:v>725795.39027938899</c:v>
                </c:pt>
                <c:pt idx="122">
                  <c:v>751268.49743635871</c:v>
                </c:pt>
                <c:pt idx="123">
                  <c:v>781229.79602849588</c:v>
                </c:pt>
                <c:pt idx="124">
                  <c:v>807363.36448349396</c:v>
                </c:pt>
                <c:pt idx="125">
                  <c:v>836608.18251961109</c:v>
                </c:pt>
                <c:pt idx="126">
                  <c:v>864109.90398370707</c:v>
                </c:pt>
                <c:pt idx="127">
                  <c:v>892640.50273295864</c:v>
                </c:pt>
                <c:pt idx="128">
                  <c:v>920807.20803208917</c:v>
                </c:pt>
                <c:pt idx="129">
                  <c:v>947906.85070794239</c:v>
                </c:pt>
                <c:pt idx="130">
                  <c:v>976700.09827376995</c:v>
                </c:pt>
                <c:pt idx="131">
                  <c:v>1003702.762623049</c:v>
                </c:pt>
                <c:pt idx="132">
                  <c:v>1030974.6033652609</c:v>
                </c:pt>
                <c:pt idx="133">
                  <c:v>1057796.6224443216</c:v>
                </c:pt>
                <c:pt idx="134">
                  <c:v>1085527.6715646558</c:v>
                </c:pt>
                <c:pt idx="135">
                  <c:v>1109973.6096393182</c:v>
                </c:pt>
                <c:pt idx="136">
                  <c:v>1136644.4653525692</c:v>
                </c:pt>
                <c:pt idx="137">
                  <c:v>1161337.0525420334</c:v>
                </c:pt>
                <c:pt idx="138">
                  <c:v>1186780.3809597916</c:v>
                </c:pt>
                <c:pt idx="139">
                  <c:v>1209456.3434675443</c:v>
                </c:pt>
                <c:pt idx="140">
                  <c:v>1233470.8916702168</c:v>
                </c:pt>
                <c:pt idx="141">
                  <c:v>1255296.8733551344</c:v>
                </c:pt>
                <c:pt idx="142">
                  <c:v>1278339.3322219343</c:v>
                </c:pt>
                <c:pt idx="143">
                  <c:v>1298370.2081533468</c:v>
                </c:pt>
                <c:pt idx="144">
                  <c:v>1318785.4997729517</c:v>
                </c:pt>
                <c:pt idx="145">
                  <c:v>1338122.3370156006</c:v>
                </c:pt>
                <c:pt idx="146">
                  <c:v>1356995.6995726938</c:v>
                </c:pt>
                <c:pt idx="147">
                  <c:v>1373935.93357129</c:v>
                </c:pt>
                <c:pt idx="148">
                  <c:v>1392325.4700241971</c:v>
                </c:pt>
                <c:pt idx="149">
                  <c:v>1406527.649196964</c:v>
                </c:pt>
                <c:pt idx="150">
                  <c:v>1423386.4775200479</c:v>
                </c:pt>
                <c:pt idx="151">
                  <c:v>1435872.5245253032</c:v>
                </c:pt>
                <c:pt idx="152">
                  <c:v>1450825.274105472</c:v>
                </c:pt>
                <c:pt idx="153">
                  <c:v>1461904.8973527157</c:v>
                </c:pt>
                <c:pt idx="154">
                  <c:v>1474560.3686939841</c:v>
                </c:pt>
                <c:pt idx="155">
                  <c:v>1484529.7089809556</c:v>
                </c:pt>
                <c:pt idx="156">
                  <c:v>1495873.6444425567</c:v>
                </c:pt>
                <c:pt idx="157">
                  <c:v>1503636.0718305307</c:v>
                </c:pt>
                <c:pt idx="158">
                  <c:v>1512569.5802057062</c:v>
                </c:pt>
                <c:pt idx="159">
                  <c:v>1520492.3014452676</c:v>
                </c:pt>
                <c:pt idx="160">
                  <c:v>1527998.8638234369</c:v>
                </c:pt>
                <c:pt idx="161">
                  <c:v>1533603.7845853011</c:v>
                </c:pt>
                <c:pt idx="162">
                  <c:v>1539289.9402022474</c:v>
                </c:pt>
                <c:pt idx="163">
                  <c:v>1544962.3573868051</c:v>
                </c:pt>
                <c:pt idx="164">
                  <c:v>1549836.4612886235</c:v>
                </c:pt>
                <c:pt idx="165">
                  <c:v>1553129.9383284862</c:v>
                </c:pt>
                <c:pt idx="166">
                  <c:v>1556836.9713210459</c:v>
                </c:pt>
                <c:pt idx="167">
                  <c:v>1560182.0304913174</c:v>
                </c:pt>
                <c:pt idx="168">
                  <c:v>1563782.3568013068</c:v>
                </c:pt>
                <c:pt idx="169">
                  <c:v>1564791.3545233144</c:v>
                </c:pt>
                <c:pt idx="170">
                  <c:v>1567301.40765166</c:v>
                </c:pt>
                <c:pt idx="171">
                  <c:v>1569169.0896308427</c:v>
                </c:pt>
                <c:pt idx="172">
                  <c:v>1571031.9928426216</c:v>
                </c:pt>
                <c:pt idx="173">
                  <c:v>1571452.1211762815</c:v>
                </c:pt>
                <c:pt idx="174">
                  <c:v>1570381.987987624</c:v>
                </c:pt>
                <c:pt idx="175">
                  <c:v>1578188.2293834859</c:v>
                </c:pt>
                <c:pt idx="176">
                  <c:v>1572649.8291274479</c:v>
                </c:pt>
                <c:pt idx="177">
                  <c:v>1571768.7884130999</c:v>
                </c:pt>
                <c:pt idx="178">
                  <c:v>1582463.735540333</c:v>
                </c:pt>
                <c:pt idx="179">
                  <c:v>1570051.078258154</c:v>
                </c:pt>
                <c:pt idx="180">
                  <c:v>1569191.7961295729</c:v>
                </c:pt>
                <c:pt idx="181">
                  <c:v>1586827.1301432564</c:v>
                </c:pt>
                <c:pt idx="182">
                  <c:v>1567494.9904591013</c:v>
                </c:pt>
                <c:pt idx="183">
                  <c:v>1571538.9482959015</c:v>
                </c:pt>
                <c:pt idx="184">
                  <c:v>1575397.2258640714</c:v>
                </c:pt>
                <c:pt idx="185">
                  <c:v>1572173.807551044</c:v>
                </c:pt>
                <c:pt idx="186">
                  <c:v>1571615.8272330198</c:v>
                </c:pt>
                <c:pt idx="187">
                  <c:v>1568909.641594863</c:v>
                </c:pt>
                <c:pt idx="188">
                  <c:v>1568265.220603311</c:v>
                </c:pt>
                <c:pt idx="189">
                  <c:v>1565576.6126539996</c:v>
                </c:pt>
                <c:pt idx="190">
                  <c:v>1563679.1071296472</c:v>
                </c:pt>
                <c:pt idx="191">
                  <c:v>1561252.2938956525</c:v>
                </c:pt>
                <c:pt idx="192">
                  <c:v>1557674.4094527541</c:v>
                </c:pt>
                <c:pt idx="193">
                  <c:v>1554408.3238688065</c:v>
                </c:pt>
                <c:pt idx="194">
                  <c:v>1550841.3187190555</c:v>
                </c:pt>
                <c:pt idx="195">
                  <c:v>1545671.07401963</c:v>
                </c:pt>
                <c:pt idx="196">
                  <c:v>1541065.8902797361</c:v>
                </c:pt>
                <c:pt idx="197">
                  <c:v>1535730.2313197991</c:v>
                </c:pt>
                <c:pt idx="198">
                  <c:v>1529064.946330389</c:v>
                </c:pt>
                <c:pt idx="199">
                  <c:v>1521859.1326974605</c:v>
                </c:pt>
                <c:pt idx="200">
                  <c:v>1515598.2731751348</c:v>
                </c:pt>
                <c:pt idx="201">
                  <c:v>1505527.5174348145</c:v>
                </c:pt>
                <c:pt idx="202">
                  <c:v>1497988.9556536248</c:v>
                </c:pt>
                <c:pt idx="203">
                  <c:v>1487535.8746729132</c:v>
                </c:pt>
                <c:pt idx="204">
                  <c:v>1477044.266713121</c:v>
                </c:pt>
                <c:pt idx="205">
                  <c:v>1465921.7647696435</c:v>
                </c:pt>
                <c:pt idx="206">
                  <c:v>1452881.8777389955</c:v>
                </c:pt>
                <c:pt idx="207">
                  <c:v>1440798.3365732559</c:v>
                </c:pt>
                <c:pt idx="208">
                  <c:v>1425608.1537731565</c:v>
                </c:pt>
                <c:pt idx="209">
                  <c:v>1411568.7859513483</c:v>
                </c:pt>
                <c:pt idx="210">
                  <c:v>1395306.8471700568</c:v>
                </c:pt>
                <c:pt idx="211">
                  <c:v>1379689.2845749534</c:v>
                </c:pt>
                <c:pt idx="212">
                  <c:v>1360644.0655919989</c:v>
                </c:pt>
                <c:pt idx="213">
                  <c:v>1343111.4645885336</c:v>
                </c:pt>
                <c:pt idx="214">
                  <c:v>1324400.9133825968</c:v>
                </c:pt>
                <c:pt idx="215">
                  <c:v>1303899.6935491704</c:v>
                </c:pt>
                <c:pt idx="216">
                  <c:v>1283070.6751567023</c:v>
                </c:pt>
                <c:pt idx="217">
                  <c:v>1261292.094705668</c:v>
                </c:pt>
                <c:pt idx="218">
                  <c:v>1238631.7902588295</c:v>
                </c:pt>
                <c:pt idx="219">
                  <c:v>1216541.3255392567</c:v>
                </c:pt>
                <c:pt idx="220">
                  <c:v>1192307.5196772683</c:v>
                </c:pt>
                <c:pt idx="221">
                  <c:v>1168067.0154189218</c:v>
                </c:pt>
                <c:pt idx="222">
                  <c:v>1142483.5737484365</c:v>
                </c:pt>
                <c:pt idx="223">
                  <c:v>1117684.7923370651</c:v>
                </c:pt>
                <c:pt idx="224">
                  <c:v>1090939.4001651562</c:v>
                </c:pt>
                <c:pt idx="225">
                  <c:v>1065754.1980266874</c:v>
                </c:pt>
                <c:pt idx="226">
                  <c:v>1037308.758798959</c:v>
                </c:pt>
                <c:pt idx="227">
                  <c:v>1011180.9492285971</c:v>
                </c:pt>
                <c:pt idx="228">
                  <c:v>983235.42121684598</c:v>
                </c:pt>
                <c:pt idx="229">
                  <c:v>956269.02257769066</c:v>
                </c:pt>
                <c:pt idx="230">
                  <c:v>926831.48423589021</c:v>
                </c:pt>
                <c:pt idx="231">
                  <c:v>899790.71995814401</c:v>
                </c:pt>
                <c:pt idx="232">
                  <c:v>871689.67686293472</c:v>
                </c:pt>
                <c:pt idx="233">
                  <c:v>843923.38695419929</c:v>
                </c:pt>
                <c:pt idx="234">
                  <c:v>814414.00047311292</c:v>
                </c:pt>
                <c:pt idx="235">
                  <c:v>788015.86357355793</c:v>
                </c:pt>
                <c:pt idx="236">
                  <c:v>759178.24473409564</c:v>
                </c:pt>
                <c:pt idx="237">
                  <c:v>732056.84347231057</c:v>
                </c:pt>
                <c:pt idx="238">
                  <c:v>704562.50368556706</c:v>
                </c:pt>
                <c:pt idx="239">
                  <c:v>677378.04312931444</c:v>
                </c:pt>
                <c:pt idx="240">
                  <c:v>650489.89419005997</c:v>
                </c:pt>
                <c:pt idx="241">
                  <c:v>623882.2279874495</c:v>
                </c:pt>
                <c:pt idx="242">
                  <c:v>598231.078469567</c:v>
                </c:pt>
                <c:pt idx="243">
                  <c:v>572824.23138777632</c:v>
                </c:pt>
                <c:pt idx="244">
                  <c:v>547641.33532349626</c:v>
                </c:pt>
                <c:pt idx="245">
                  <c:v>522659.77758864465</c:v>
                </c:pt>
                <c:pt idx="246">
                  <c:v>499451.16965434549</c:v>
                </c:pt>
                <c:pt idx="247">
                  <c:v>475633.5552778368</c:v>
                </c:pt>
                <c:pt idx="248">
                  <c:v>452984.97414448363</c:v>
                </c:pt>
                <c:pt idx="249">
                  <c:v>430646.92499882646</c:v>
                </c:pt>
                <c:pt idx="250">
                  <c:v>409147.5718947209</c:v>
                </c:pt>
                <c:pt idx="251">
                  <c:v>388251.76850440935</c:v>
                </c:pt>
                <c:pt idx="252">
                  <c:v>368070.97829557507</c:v>
                </c:pt>
                <c:pt idx="253">
                  <c:v>348508.42750639719</c:v>
                </c:pt>
                <c:pt idx="254">
                  <c:v>329536.52865800285</c:v>
                </c:pt>
                <c:pt idx="255">
                  <c:v>311335.7053743283</c:v>
                </c:pt>
                <c:pt idx="256">
                  <c:v>293878.59630336857</c:v>
                </c:pt>
                <c:pt idx="257">
                  <c:v>276999.46752712759</c:v>
                </c:pt>
                <c:pt idx="258">
                  <c:v>260810.23476712694</c:v>
                </c:pt>
                <c:pt idx="259">
                  <c:v>245423.26599869767</c:v>
                </c:pt>
                <c:pt idx="260">
                  <c:v>230535.3592453076</c:v>
                </c:pt>
                <c:pt idx="261">
                  <c:v>216398.61180949211</c:v>
                </c:pt>
                <c:pt idx="262">
                  <c:v>202849.55104206782</c:v>
                </c:pt>
                <c:pt idx="263">
                  <c:v>190072.21859689854</c:v>
                </c:pt>
                <c:pt idx="264">
                  <c:v>177835.3123030506</c:v>
                </c:pt>
                <c:pt idx="265">
                  <c:v>166116.21947290993</c:v>
                </c:pt>
                <c:pt idx="266">
                  <c:v>173009.41865077527</c:v>
                </c:pt>
                <c:pt idx="267">
                  <c:v>77149.915894785881</c:v>
                </c:pt>
                <c:pt idx="268">
                  <c:v>182612.41491635458</c:v>
                </c:pt>
                <c:pt idx="269">
                  <c:v>178994.38490237942</c:v>
                </c:pt>
                <c:pt idx="270">
                  <c:v>37003.788884431371</c:v>
                </c:pt>
                <c:pt idx="271">
                  <c:v>172662.83237793943</c:v>
                </c:pt>
                <c:pt idx="272">
                  <c:v>31124.490111733106</c:v>
                </c:pt>
                <c:pt idx="273">
                  <c:v>167235.78735698599</c:v>
                </c:pt>
                <c:pt idx="274">
                  <c:v>12267.216866958803</c:v>
                </c:pt>
                <c:pt idx="275">
                  <c:v>114079.33754985224</c:v>
                </c:pt>
                <c:pt idx="276">
                  <c:v>70419.362427860309</c:v>
                </c:pt>
                <c:pt idx="277">
                  <c:v>68565.122045705371</c:v>
                </c:pt>
                <c:pt idx="278">
                  <c:v>66869.17047665632</c:v>
                </c:pt>
                <c:pt idx="279">
                  <c:v>58390.266732935488</c:v>
                </c:pt>
                <c:pt idx="280">
                  <c:v>50047.039114737374</c:v>
                </c:pt>
                <c:pt idx="281">
                  <c:v>48758.115922260629</c:v>
                </c:pt>
                <c:pt idx="282">
                  <c:v>47582.256167721389</c:v>
                </c:pt>
                <c:pt idx="283">
                  <c:v>39578.218863332164</c:v>
                </c:pt>
                <c:pt idx="284">
                  <c:v>45547.114284866046</c:v>
                </c:pt>
                <c:pt idx="285">
                  <c:v>23864.109193188513</c:v>
                </c:pt>
                <c:pt idx="286">
                  <c:v>36932.53441561939</c:v>
                </c:pt>
                <c:pt idx="287">
                  <c:v>36208.928412824971</c:v>
                </c:pt>
                <c:pt idx="288">
                  <c:v>21693.291184809408</c:v>
                </c:pt>
                <c:pt idx="289">
                  <c:v>21105.361307539271</c:v>
                </c:pt>
                <c:pt idx="290">
                  <c:v>27503.897793230179</c:v>
                </c:pt>
                <c:pt idx="291">
                  <c:v>20087.790366111596</c:v>
                </c:pt>
                <c:pt idx="292">
                  <c:v>12716.908314165026</c:v>
                </c:pt>
                <c:pt idx="293">
                  <c:v>26192.361913168592</c:v>
                </c:pt>
                <c:pt idx="294">
                  <c:v>11970.689623784998</c:v>
                </c:pt>
                <c:pt idx="295">
                  <c:v>15818.856590234795</c:v>
                </c:pt>
                <c:pt idx="296">
                  <c:v>12761.962869038191</c:v>
                </c:pt>
                <c:pt idx="297">
                  <c:v>12508.700768060378</c:v>
                </c:pt>
                <c:pt idx="298">
                  <c:v>11588.449793408774</c:v>
                </c:pt>
                <c:pt idx="299">
                  <c:v>9998.9486763247187</c:v>
                </c:pt>
                <c:pt idx="300">
                  <c:v>9818.0471756261795</c:v>
                </c:pt>
                <c:pt idx="301">
                  <c:v>8269.2488961992494</c:v>
                </c:pt>
                <c:pt idx="302">
                  <c:v>8818.6517944192456</c:v>
                </c:pt>
                <c:pt idx="303">
                  <c:v>7303.7725463729321</c:v>
                </c:pt>
                <c:pt idx="304">
                  <c:v>6496.5850096580525</c:v>
                </c:pt>
                <c:pt idx="305">
                  <c:v>-194207.03602692974</c:v>
                </c:pt>
                <c:pt idx="306">
                  <c:v>230547.07805451436</c:v>
                </c:pt>
                <c:pt idx="307">
                  <c:v>2180.2500517702069</c:v>
                </c:pt>
                <c:pt idx="308">
                  <c:v>2180.2500517544627</c:v>
                </c:pt>
                <c:pt idx="309">
                  <c:v>2180.2500664736144</c:v>
                </c:pt>
                <c:pt idx="310">
                  <c:v>2180.2500952787623</c:v>
                </c:pt>
                <c:pt idx="311">
                  <c:v>2180.2501035541518</c:v>
                </c:pt>
                <c:pt idx="312">
                  <c:v>2180.2501468523237</c:v>
                </c:pt>
                <c:pt idx="313">
                  <c:v>2180.2501628377859</c:v>
                </c:pt>
                <c:pt idx="314">
                  <c:v>2180.2502209681729</c:v>
                </c:pt>
                <c:pt idx="315">
                  <c:v>2180.2502658944582</c:v>
                </c:pt>
                <c:pt idx="316">
                  <c:v>2180.2502977523186</c:v>
                </c:pt>
                <c:pt idx="317">
                  <c:v>2180.2505040457113</c:v>
                </c:pt>
                <c:pt idx="318">
                  <c:v>2180.2504481322217</c:v>
                </c:pt>
                <c:pt idx="319">
                  <c:v>2180.2506642838921</c:v>
                </c:pt>
                <c:pt idx="320">
                  <c:v>2180.2507436458845</c:v>
                </c:pt>
                <c:pt idx="321">
                  <c:v>2180.2510335063753</c:v>
                </c:pt>
                <c:pt idx="322">
                  <c:v>2180.2511877078223</c:v>
                </c:pt>
                <c:pt idx="323">
                  <c:v>2180.2515537645295</c:v>
                </c:pt>
                <c:pt idx="324">
                  <c:v>2180.2517857450807</c:v>
                </c:pt>
                <c:pt idx="325">
                  <c:v>2180.2523008023172</c:v>
                </c:pt>
                <c:pt idx="326">
                  <c:v>2180.2530311067158</c:v>
                </c:pt>
                <c:pt idx="327">
                  <c:v>2180.2529377333981</c:v>
                </c:pt>
                <c:pt idx="328">
                  <c:v>2180.2544496644564</c:v>
                </c:pt>
                <c:pt idx="329">
                  <c:v>2180.2559057507165</c:v>
                </c:pt>
                <c:pt idx="330">
                  <c:v>2180.2552975548306</c:v>
                </c:pt>
                <c:pt idx="331">
                  <c:v>2180.2588699324183</c:v>
                </c:pt>
                <c:pt idx="332">
                  <c:v>2180.2589988247373</c:v>
                </c:pt>
                <c:pt idx="333">
                  <c:v>2180.2619313486771</c:v>
                </c:pt>
                <c:pt idx="334">
                  <c:v>2180.2642059288182</c:v>
                </c:pt>
                <c:pt idx="335">
                  <c:v>2180.2679117212629</c:v>
                </c:pt>
                <c:pt idx="336">
                  <c:v>2180.2709776600591</c:v>
                </c:pt>
                <c:pt idx="337">
                  <c:v>2180.2768834107756</c:v>
                </c:pt>
                <c:pt idx="338">
                  <c:v>2180.2787058225749</c:v>
                </c:pt>
                <c:pt idx="339">
                  <c:v>2180.2944966445625</c:v>
                </c:pt>
                <c:pt idx="340">
                  <c:v>2180.2882111715148</c:v>
                </c:pt>
                <c:pt idx="341">
                  <c:v>2180.316744966844</c:v>
                </c:pt>
                <c:pt idx="342">
                  <c:v>2180.3107760714224</c:v>
                </c:pt>
                <c:pt idx="343">
                  <c:v>2180.3396942824402</c:v>
                </c:pt>
                <c:pt idx="344">
                  <c:v>2180.3411188817581</c:v>
                </c:pt>
                <c:pt idx="345">
                  <c:v>2180.3775210382664</c:v>
                </c:pt>
                <c:pt idx="346">
                  <c:v>2180.3934838875002</c:v>
                </c:pt>
                <c:pt idx="347">
                  <c:v>2180.430700100761</c:v>
                </c:pt>
                <c:pt idx="348">
                  <c:v>2180.4615177775368</c:v>
                </c:pt>
                <c:pt idx="349">
                  <c:v>2180.5137923325283</c:v>
                </c:pt>
                <c:pt idx="350">
                  <c:v>2180.5668583315846</c:v>
                </c:pt>
                <c:pt idx="351">
                  <c:v>2180.5584028946296</c:v>
                </c:pt>
                <c:pt idx="352">
                  <c:v>2180.7035592669099</c:v>
                </c:pt>
                <c:pt idx="353">
                  <c:v>2180.8500724004457</c:v>
                </c:pt>
                <c:pt idx="354">
                  <c:v>2180.7901573193544</c:v>
                </c:pt>
                <c:pt idx="355">
                  <c:v>2181.0788871757841</c:v>
                </c:pt>
                <c:pt idx="356">
                  <c:v>2181.092454788336</c:v>
                </c:pt>
                <c:pt idx="357">
                  <c:v>2181.3861594360346</c:v>
                </c:pt>
                <c:pt idx="358">
                  <c:v>2181.4750187572372</c:v>
                </c:pt>
                <c:pt idx="359">
                  <c:v>2131.1046741272476</c:v>
                </c:pt>
                <c:pt idx="360">
                  <c:v>3.2563846609368291E-4</c:v>
                </c:pt>
              </c:numCache>
            </c:numRef>
          </c:yVal>
          <c:smooth val="1"/>
          <c:extLst>
            <c:ext xmlns:c16="http://schemas.microsoft.com/office/drawing/2014/chart" uri="{C3380CC4-5D6E-409C-BE32-E72D297353CC}">
              <c16:uniqueId val="{00000001-0A95-465E-8BB2-C6D51544E63C}"/>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Stiff)'!$AB$3:$AB$363</c:f>
              <c:numCache>
                <c:formatCode>0.00E+00</c:formatCode>
                <c:ptCount val="361"/>
                <c:pt idx="0">
                  <c:v>2184.7880544416926</c:v>
                </c:pt>
                <c:pt idx="1">
                  <c:v>2186.0704923433718</c:v>
                </c:pt>
                <c:pt idx="2">
                  <c:v>2185.1727708864223</c:v>
                </c:pt>
                <c:pt idx="3">
                  <c:v>2189.9055951971118</c:v>
                </c:pt>
                <c:pt idx="4">
                  <c:v>2186.8363072028169</c:v>
                </c:pt>
                <c:pt idx="5">
                  <c:v>2193.1512621545867</c:v>
                </c:pt>
                <c:pt idx="6">
                  <c:v>2191.6663660701311</c:v>
                </c:pt>
                <c:pt idx="7">
                  <c:v>2193.3231185802497</c:v>
                </c:pt>
                <c:pt idx="8">
                  <c:v>2199.6810376384356</c:v>
                </c:pt>
                <c:pt idx="9">
                  <c:v>2199.8099299576829</c:v>
                </c:pt>
                <c:pt idx="10">
                  <c:v>2203.0895159465394</c:v>
                </c:pt>
                <c:pt idx="11">
                  <c:v>2207.9580163827522</c:v>
                </c:pt>
                <c:pt idx="12">
                  <c:v>2214.4199538038388</c:v>
                </c:pt>
                <c:pt idx="13">
                  <c:v>2220.9203327938253</c:v>
                </c:pt>
                <c:pt idx="14">
                  <c:v>2216.5357438719793</c:v>
                </c:pt>
                <c:pt idx="15">
                  <c:v>2229.3872581138753</c:v>
                </c:pt>
                <c:pt idx="16">
                  <c:v>2261.0298709354843</c:v>
                </c:pt>
                <c:pt idx="17">
                  <c:v>2230.2691529297799</c:v>
                </c:pt>
                <c:pt idx="18">
                  <c:v>2277.7104594746074</c:v>
                </c:pt>
                <c:pt idx="19">
                  <c:v>2262.7484351921171</c:v>
                </c:pt>
                <c:pt idx="20">
                  <c:v>2294.7754637027147</c:v>
                </c:pt>
                <c:pt idx="21">
                  <c:v>2311.297763428724</c:v>
                </c:pt>
                <c:pt idx="22">
                  <c:v>2327.9783519678454</c:v>
                </c:pt>
                <c:pt idx="23">
                  <c:v>2344.8398420076683</c:v>
                </c:pt>
                <c:pt idx="24">
                  <c:v>2393.1404306808104</c:v>
                </c:pt>
                <c:pt idx="25">
                  <c:v>2410.4315617847919</c:v>
                </c:pt>
                <c:pt idx="26">
                  <c:v>2428.0166578274029</c:v>
                </c:pt>
                <c:pt idx="27">
                  <c:v>2508.3895003863204</c:v>
                </c:pt>
                <c:pt idx="28">
                  <c:v>2573.4837410365126</c:v>
                </c:pt>
                <c:pt idx="29">
                  <c:v>2514.0878976583231</c:v>
                </c:pt>
                <c:pt idx="30">
                  <c:v>2673.8838498974828</c:v>
                </c:pt>
                <c:pt idx="31">
                  <c:v>2677.9541336631819</c:v>
                </c:pt>
                <c:pt idx="32">
                  <c:v>2838.8807202817152</c:v>
                </c:pt>
                <c:pt idx="33">
                  <c:v>2844.3077653026839</c:v>
                </c:pt>
                <c:pt idx="34">
                  <c:v>3006.8172400522735</c:v>
                </c:pt>
                <c:pt idx="35">
                  <c:v>3014.053300080257</c:v>
                </c:pt>
                <c:pt idx="36">
                  <c:v>3334.7758389379187</c:v>
                </c:pt>
                <c:pt idx="37">
                  <c:v>3344.273167724582</c:v>
                </c:pt>
                <c:pt idx="38">
                  <c:v>3511.5313068675441</c:v>
                </c:pt>
                <c:pt idx="39">
                  <c:v>3680.3723341416253</c:v>
                </c:pt>
                <c:pt idx="40">
                  <c:v>3851.0223764226998</c:v>
                </c:pt>
                <c:pt idx="41">
                  <c:v>4336.0634050369881</c:v>
                </c:pt>
                <c:pt idx="42">
                  <c:v>4354.8319357344781</c:v>
                </c:pt>
                <c:pt idx="43">
                  <c:v>4688.8959602686373</c:v>
                </c:pt>
                <c:pt idx="44">
                  <c:v>5338.255478639504</c:v>
                </c:pt>
                <c:pt idx="45">
                  <c:v>5053.9393667976256</c:v>
                </c:pt>
                <c:pt idx="46">
                  <c:v>5554.8092767226481</c:v>
                </c:pt>
                <c:pt idx="47">
                  <c:v>7152.768799114363</c:v>
                </c:pt>
                <c:pt idx="48">
                  <c:v>5631.6924145197709</c:v>
                </c:pt>
                <c:pt idx="49">
                  <c:v>8802.7375029568539</c:v>
                </c:pt>
                <c:pt idx="50">
                  <c:v>7292.9674621555441</c:v>
                </c:pt>
                <c:pt idx="51">
                  <c:v>8915.8009408932812</c:v>
                </c:pt>
                <c:pt idx="52">
                  <c:v>8983.639003655233</c:v>
                </c:pt>
                <c:pt idx="53">
                  <c:v>12184.080585955906</c:v>
                </c:pt>
                <c:pt idx="54">
                  <c:v>9146.4503542835992</c:v>
                </c:pt>
                <c:pt idx="55">
                  <c:v>13931.28384642343</c:v>
                </c:pt>
                <c:pt idx="56">
                  <c:v>14039.824746842944</c:v>
                </c:pt>
                <c:pt idx="57">
                  <c:v>14164.194528572476</c:v>
                </c:pt>
                <c:pt idx="58">
                  <c:v>15866.172413865848</c:v>
                </c:pt>
                <c:pt idx="59">
                  <c:v>19145.758402722193</c:v>
                </c:pt>
                <c:pt idx="60">
                  <c:v>19319.876097144203</c:v>
                </c:pt>
                <c:pt idx="61">
                  <c:v>22640.164923657387</c:v>
                </c:pt>
                <c:pt idx="62">
                  <c:v>27544.845660009723</c:v>
                </c:pt>
                <c:pt idx="63">
                  <c:v>13735.310954445446</c:v>
                </c:pt>
                <c:pt idx="64">
                  <c:v>35880.617392053406</c:v>
                </c:pt>
                <c:pt idx="65">
                  <c:v>36174.582330687059</c:v>
                </c:pt>
                <c:pt idx="66">
                  <c:v>36513.77264449936</c:v>
                </c:pt>
                <c:pt idx="67">
                  <c:v>21280.396110962367</c:v>
                </c:pt>
                <c:pt idx="68">
                  <c:v>52945.621620160273</c:v>
                </c:pt>
                <c:pt idx="69">
                  <c:v>53397.875371904396</c:v>
                </c:pt>
                <c:pt idx="70">
                  <c:v>38300.174963894358</c:v>
                </c:pt>
                <c:pt idx="71">
                  <c:v>54505.897063684075</c:v>
                </c:pt>
                <c:pt idx="72">
                  <c:v>55139.052316126545</c:v>
                </c:pt>
                <c:pt idx="73">
                  <c:v>71457.83785385215</c:v>
                </c:pt>
                <c:pt idx="74">
                  <c:v>72226.669231823602</c:v>
                </c:pt>
                <c:pt idx="75">
                  <c:v>73085.951360134932</c:v>
                </c:pt>
                <c:pt idx="76">
                  <c:v>78361.812684443314</c:v>
                </c:pt>
                <c:pt idx="77">
                  <c:v>93692.276197061787</c:v>
                </c:pt>
                <c:pt idx="78">
                  <c:v>97796.55481316887</c:v>
                </c:pt>
                <c:pt idx="79">
                  <c:v>106047.6288966367</c:v>
                </c:pt>
                <c:pt idx="80">
                  <c:v>114857.70264692957</c:v>
                </c:pt>
                <c:pt idx="81">
                  <c:v>124299.37771697727</c:v>
                </c:pt>
                <c:pt idx="82">
                  <c:v>134352.18216162542</c:v>
                </c:pt>
                <c:pt idx="83">
                  <c:v>145152.54556395329</c:v>
                </c:pt>
                <c:pt idx="84">
                  <c:v>156353.42432875402</c:v>
                </c:pt>
                <c:pt idx="85">
                  <c:v>168670.6440141061</c:v>
                </c:pt>
                <c:pt idx="86">
                  <c:v>181477.23923723958</c:v>
                </c:pt>
                <c:pt idx="87">
                  <c:v>194959.7265722178</c:v>
                </c:pt>
                <c:pt idx="88">
                  <c:v>209445.61236418574</c:v>
                </c:pt>
                <c:pt idx="89">
                  <c:v>224638.36964999064</c:v>
                </c:pt>
                <c:pt idx="90">
                  <c:v>240554.95794533682</c:v>
                </c:pt>
                <c:pt idx="91">
                  <c:v>257525.37099101336</c:v>
                </c:pt>
                <c:pt idx="92">
                  <c:v>275099.3912972433</c:v>
                </c:pt>
                <c:pt idx="93">
                  <c:v>293608.82161978551</c:v>
                </c:pt>
                <c:pt idx="94">
                  <c:v>313229.73904606135</c:v>
                </c:pt>
                <c:pt idx="95">
                  <c:v>333358.2355595933</c:v>
                </c:pt>
                <c:pt idx="96">
                  <c:v>354640.95715636172</c:v>
                </c:pt>
                <c:pt idx="97">
                  <c:v>376787.70842568018</c:v>
                </c:pt>
                <c:pt idx="98">
                  <c:v>399509.42459137627</c:v>
                </c:pt>
                <c:pt idx="99">
                  <c:v>423610.96471334668</c:v>
                </c:pt>
                <c:pt idx="100">
                  <c:v>448023.27891178022</c:v>
                </c:pt>
                <c:pt idx="101">
                  <c:v>473708.98705702135</c:v>
                </c:pt>
                <c:pt idx="102">
                  <c:v>500224.88159238477</c:v>
                </c:pt>
                <c:pt idx="103">
                  <c:v>527128.88559585274</c:v>
                </c:pt>
                <c:pt idx="104">
                  <c:v>555072.6198543451</c:v>
                </c:pt>
                <c:pt idx="105">
                  <c:v>583926.5894171953</c:v>
                </c:pt>
                <c:pt idx="106">
                  <c:v>612937.26602507895</c:v>
                </c:pt>
                <c:pt idx="107">
                  <c:v>643225.70873945346</c:v>
                </c:pt>
                <c:pt idx="108">
                  <c:v>673569.62940748397</c:v>
                </c:pt>
                <c:pt idx="109">
                  <c:v>704621.77945078572</c:v>
                </c:pt>
                <c:pt idx="110">
                  <c:v>736253.11617221171</c:v>
                </c:pt>
                <c:pt idx="111">
                  <c:v>767709.88518570084</c:v>
                </c:pt>
                <c:pt idx="112">
                  <c:v>801830.19818964158</c:v>
                </c:pt>
                <c:pt idx="113">
                  <c:v>831455.42309843202</c:v>
                </c:pt>
                <c:pt idx="114">
                  <c:v>864891.25564965198</c:v>
                </c:pt>
                <c:pt idx="115">
                  <c:v>899190.89286681812</c:v>
                </c:pt>
                <c:pt idx="116">
                  <c:v>931255.65026172507</c:v>
                </c:pt>
                <c:pt idx="117">
                  <c:v>961110.40179031028</c:v>
                </c:pt>
                <c:pt idx="118">
                  <c:v>996584.39498357906</c:v>
                </c:pt>
                <c:pt idx="119">
                  <c:v>1028322.783387963</c:v>
                </c:pt>
                <c:pt idx="120">
                  <c:v>1056348.1796926472</c:v>
                </c:pt>
                <c:pt idx="121">
                  <c:v>1091608.8673334038</c:v>
                </c:pt>
                <c:pt idx="122">
                  <c:v>1116934.3199412213</c:v>
                </c:pt>
                <c:pt idx="123">
                  <c:v>1151083.9783326215</c:v>
                </c:pt>
                <c:pt idx="124">
                  <c:v>1175318.7531104316</c:v>
                </c:pt>
                <c:pt idx="125">
                  <c:v>1205270.0041079896</c:v>
                </c:pt>
                <c:pt idx="126">
                  <c:v>1230003.0155025595</c:v>
                </c:pt>
                <c:pt idx="127">
                  <c:v>1255769.4267197198</c:v>
                </c:pt>
                <c:pt idx="128">
                  <c:v>1279441.1567769935</c:v>
                </c:pt>
                <c:pt idx="129">
                  <c:v>1299451.9039160931</c:v>
                </c:pt>
                <c:pt idx="130">
                  <c:v>1322039.7399497468</c:v>
                </c:pt>
                <c:pt idx="131">
                  <c:v>1339379.9398852112</c:v>
                </c:pt>
                <c:pt idx="132">
                  <c:v>1356144.2737783394</c:v>
                </c:pt>
                <c:pt idx="133">
                  <c:v>1370748.3497171316</c:v>
                </c:pt>
                <c:pt idx="134">
                  <c:v>1386290.8521913914</c:v>
                </c:pt>
                <c:pt idx="135">
                  <c:v>1393371.7093728215</c:v>
                </c:pt>
                <c:pt idx="136">
                  <c:v>1404455.7585465796</c:v>
                </c:pt>
                <c:pt idx="137">
                  <c:v>1410129.3602709253</c:v>
                </c:pt>
                <c:pt idx="138">
                  <c:v>1416601.1898679943</c:v>
                </c:pt>
                <c:pt idx="139">
                  <c:v>1416014.8645815281</c:v>
                </c:pt>
                <c:pt idx="140">
                  <c:v>1417693.5731010605</c:v>
                </c:pt>
                <c:pt idx="141">
                  <c:v>1413769.6263280262</c:v>
                </c:pt>
                <c:pt idx="142">
                  <c:v>1411995.3886541468</c:v>
                </c:pt>
                <c:pt idx="143">
                  <c:v>1402934.6079533636</c:v>
                </c:pt>
                <c:pt idx="144">
                  <c:v>1394332.8648088188</c:v>
                </c:pt>
                <c:pt idx="145">
                  <c:v>1382991.978910231</c:v>
                </c:pt>
                <c:pt idx="146">
                  <c:v>1370399.1076089605</c:v>
                </c:pt>
                <c:pt idx="147">
                  <c:v>1353351.5480537887</c:v>
                </c:pt>
                <c:pt idx="148">
                  <c:v>1339576.7906818022</c:v>
                </c:pt>
                <c:pt idx="149">
                  <c:v>1316492.4122330565</c:v>
                </c:pt>
                <c:pt idx="150">
                  <c:v>1299632.5379844138</c:v>
                </c:pt>
                <c:pt idx="151">
                  <c:v>1273282.1411595033</c:v>
                </c:pt>
                <c:pt idx="152">
                  <c:v>1252970.8244972224</c:v>
                </c:pt>
                <c:pt idx="153">
                  <c:v>1224540.8179037855</c:v>
                </c:pt>
                <c:pt idx="154">
                  <c:v>1200393.643137248</c:v>
                </c:pt>
                <c:pt idx="155">
                  <c:v>1171054.606503397</c:v>
                </c:pt>
                <c:pt idx="156">
                  <c:v>1145797.1487772148</c:v>
                </c:pt>
                <c:pt idx="157">
                  <c:v>1113584.7970396313</c:v>
                </c:pt>
                <c:pt idx="158">
                  <c:v>1085252.7712921232</c:v>
                </c:pt>
                <c:pt idx="159">
                  <c:v>1056009.4542338063</c:v>
                </c:pt>
                <c:pt idx="160">
                  <c:v>1027317.129263412</c:v>
                </c:pt>
                <c:pt idx="161">
                  <c:v>995952.74210940709</c:v>
                </c:pt>
                <c:pt idx="162">
                  <c:v>966504.3958829036</c:v>
                </c:pt>
                <c:pt idx="163">
                  <c:v>938872.59475940862</c:v>
                </c:pt>
                <c:pt idx="164">
                  <c:v>911400.58622604911</c:v>
                </c:pt>
                <c:pt idx="165">
                  <c:v>882436.14031282067</c:v>
                </c:pt>
                <c:pt idx="166">
                  <c:v>856576.40520467935</c:v>
                </c:pt>
                <c:pt idx="167">
                  <c:v>832171.41219577217</c:v>
                </c:pt>
                <c:pt idx="168">
                  <c:v>810701.53483534581</c:v>
                </c:pt>
                <c:pt idx="169">
                  <c:v>785842.77309419704</c:v>
                </c:pt>
                <c:pt idx="170">
                  <c:v>766895.70297865709</c:v>
                </c:pt>
                <c:pt idx="171">
                  <c:v>749102.62621565652</c:v>
                </c:pt>
                <c:pt idx="172">
                  <c:v>733964.26777535188</c:v>
                </c:pt>
                <c:pt idx="173">
                  <c:v>718300.53749321937</c:v>
                </c:pt>
                <c:pt idx="174">
                  <c:v>702061.68745597336</c:v>
                </c:pt>
                <c:pt idx="175">
                  <c:v>708626.91935420269</c:v>
                </c:pt>
                <c:pt idx="176">
                  <c:v>687974.07269961969</c:v>
                </c:pt>
                <c:pt idx="177">
                  <c:v>680700.36219691043</c:v>
                </c:pt>
                <c:pt idx="178">
                  <c:v>702378.3546927257</c:v>
                </c:pt>
                <c:pt idx="179">
                  <c:v>674896.47638767166</c:v>
                </c:pt>
                <c:pt idx="180">
                  <c:v>676366.30108025158</c:v>
                </c:pt>
                <c:pt idx="181">
                  <c:v>722360.3956197917</c:v>
                </c:pt>
                <c:pt idx="182">
                  <c:v>687936.42222484411</c:v>
                </c:pt>
                <c:pt idx="183">
                  <c:v>709037.01129460009</c:v>
                </c:pt>
                <c:pt idx="184">
                  <c:v>732516.44389729761</c:v>
                </c:pt>
                <c:pt idx="185">
                  <c:v>742795.36937941331</c:v>
                </c:pt>
                <c:pt idx="186">
                  <c:v>761783.92222638289</c:v>
                </c:pt>
                <c:pt idx="187">
                  <c:v>778579.04437887087</c:v>
                </c:pt>
                <c:pt idx="188">
                  <c:v>802596.63654306764</c:v>
                </c:pt>
                <c:pt idx="189">
                  <c:v>824511.24876194308</c:v>
                </c:pt>
                <c:pt idx="190">
                  <c:v>850628.79091195506</c:v>
                </c:pt>
                <c:pt idx="191">
                  <c:v>877884.49753676215</c:v>
                </c:pt>
                <c:pt idx="192">
                  <c:v>904784.42747516092</c:v>
                </c:pt>
                <c:pt idx="193">
                  <c:v>934524.49977476778</c:v>
                </c:pt>
                <c:pt idx="194">
                  <c:v>965617.55707946583</c:v>
                </c:pt>
                <c:pt idx="195">
                  <c:v>995021.4466219875</c:v>
                </c:pt>
                <c:pt idx="196">
                  <c:v>1027507.4342820098</c:v>
                </c:pt>
                <c:pt idx="197">
                  <c:v>1060037.8898253236</c:v>
                </c:pt>
                <c:pt idx="198">
                  <c:v>1091143.746052125</c:v>
                </c:pt>
                <c:pt idx="199">
                  <c:v>1122481.7554709755</c:v>
                </c:pt>
                <c:pt idx="200">
                  <c:v>1157270.4498141077</c:v>
                </c:pt>
                <c:pt idx="201">
                  <c:v>1184674.6090822741</c:v>
                </c:pt>
                <c:pt idx="202">
                  <c:v>1218854.2646392093</c:v>
                </c:pt>
                <c:pt idx="203">
                  <c:v>1247410.155994575</c:v>
                </c:pt>
                <c:pt idx="204">
                  <c:v>1276695.6796689108</c:v>
                </c:pt>
                <c:pt idx="205">
                  <c:v>1305248.5522654187</c:v>
                </c:pt>
                <c:pt idx="206">
                  <c:v>1330046.9724335782</c:v>
                </c:pt>
                <c:pt idx="207">
                  <c:v>1357439.8141573037</c:v>
                </c:pt>
                <c:pt idx="208">
                  <c:v>1378153.6366580436</c:v>
                </c:pt>
                <c:pt idx="209">
                  <c:v>1401660.8723654146</c:v>
                </c:pt>
                <c:pt idx="210">
                  <c:v>1420245.3371861256</c:v>
                </c:pt>
                <c:pt idx="211">
                  <c:v>1440251.3825662746</c:v>
                </c:pt>
                <c:pt idx="212">
                  <c:v>1452398.7839216297</c:v>
                </c:pt>
                <c:pt idx="213">
                  <c:v>1467712.7078283611</c:v>
                </c:pt>
                <c:pt idx="214">
                  <c:v>1480027.4430734967</c:v>
                </c:pt>
                <c:pt idx="215">
                  <c:v>1487867.1386441197</c:v>
                </c:pt>
                <c:pt idx="216">
                  <c:v>1494436.7586642206</c:v>
                </c:pt>
                <c:pt idx="217">
                  <c:v>1498249.1457782749</c:v>
                </c:pt>
                <c:pt idx="218">
                  <c:v>1499376.6605865632</c:v>
                </c:pt>
                <c:pt idx="219">
                  <c:v>1501010.6995969559</c:v>
                </c:pt>
                <c:pt idx="220">
                  <c:v>1496967.4614461148</c:v>
                </c:pt>
                <c:pt idx="221">
                  <c:v>1491995.5993249407</c:v>
                </c:pt>
                <c:pt idx="222">
                  <c:v>1483025.8252398721</c:v>
                </c:pt>
                <c:pt idx="223">
                  <c:v>1474795.4860385368</c:v>
                </c:pt>
                <c:pt idx="224">
                  <c:v>1461102.6902077501</c:v>
                </c:pt>
                <c:pt idx="225">
                  <c:v>1449801.5592338229</c:v>
                </c:pt>
                <c:pt idx="226">
                  <c:v>1429995.8188607981</c:v>
                </c:pt>
                <c:pt idx="227">
                  <c:v>1414218.1444357052</c:v>
                </c:pt>
                <c:pt idx="228">
                  <c:v>1393122.7345814961</c:v>
                </c:pt>
                <c:pt idx="229">
                  <c:v>1372986.1026811372</c:v>
                </c:pt>
                <c:pt idx="230">
                  <c:v>1346019.7040418</c:v>
                </c:pt>
                <c:pt idx="231">
                  <c:v>1323176.3446385583</c:v>
                </c:pt>
                <c:pt idx="232">
                  <c:v>1296656.1734347905</c:v>
                </c:pt>
                <c:pt idx="233">
                  <c:v>1269596.3164877854</c:v>
                </c:pt>
                <c:pt idx="234">
                  <c:v>1237318.2199370489</c:v>
                </c:pt>
                <c:pt idx="235">
                  <c:v>1210758.8608757481</c:v>
                </c:pt>
                <c:pt idx="236">
                  <c:v>1177419.4829884213</c:v>
                </c:pt>
                <c:pt idx="237">
                  <c:v>1146673.022877221</c:v>
                </c:pt>
                <c:pt idx="238">
                  <c:v>1113825.0978003039</c:v>
                </c:pt>
                <c:pt idx="239">
                  <c:v>1080430.7031746907</c:v>
                </c:pt>
                <c:pt idx="240">
                  <c:v>1046478.5326544703</c:v>
                </c:pt>
                <c:pt idx="241">
                  <c:v>1011955.0186292457</c:v>
                </c:pt>
                <c:pt idx="242">
                  <c:v>978406.11143854994</c:v>
                </c:pt>
                <c:pt idx="243">
                  <c:v>944251.94171053986</c:v>
                </c:pt>
                <c:pt idx="244">
                  <c:v>909474.41929570283</c:v>
                </c:pt>
                <c:pt idx="245">
                  <c:v>874053.19277409534</c:v>
                </c:pt>
                <c:pt idx="246">
                  <c:v>841557.74166993855</c:v>
                </c:pt>
                <c:pt idx="247">
                  <c:v>806653.1426713313</c:v>
                </c:pt>
                <c:pt idx="248">
                  <c:v>773378.0874489292</c:v>
                </c:pt>
                <c:pt idx="249">
                  <c:v>739831.75796478614</c:v>
                </c:pt>
                <c:pt idx="250">
                  <c:v>707238.02525958931</c:v>
                </c:pt>
                <c:pt idx="251">
                  <c:v>675101.22034179454</c:v>
                </c:pt>
                <c:pt idx="252">
                  <c:v>643706.78995741624</c:v>
                </c:pt>
                <c:pt idx="253">
                  <c:v>612871.1948323336</c:v>
                </c:pt>
                <c:pt idx="254">
                  <c:v>582567.07361452898</c:v>
                </c:pt>
                <c:pt idx="255">
                  <c:v>553235.37259190076</c:v>
                </c:pt>
                <c:pt idx="256">
                  <c:v>524848.27815866086</c:v>
                </c:pt>
                <c:pt idx="257">
                  <c:v>497066.0731183532</c:v>
                </c:pt>
                <c:pt idx="258">
                  <c:v>470174.20421718736</c:v>
                </c:pt>
                <c:pt idx="259">
                  <c:v>444458.11820150277</c:v>
                </c:pt>
                <c:pt idx="260">
                  <c:v>419266.64653781545</c:v>
                </c:pt>
                <c:pt idx="261">
                  <c:v>395198.94857804728</c:v>
                </c:pt>
                <c:pt idx="262">
                  <c:v>371917.11614086968</c:v>
                </c:pt>
                <c:pt idx="263">
                  <c:v>349865.03516337252</c:v>
                </c:pt>
                <c:pt idx="264">
                  <c:v>328549.97630324954</c:v>
                </c:pt>
                <c:pt idx="265">
                  <c:v>307948.87461910141</c:v>
                </c:pt>
                <c:pt idx="266">
                  <c:v>328801.55512414302</c:v>
                </c:pt>
                <c:pt idx="267">
                  <c:v>117930.67141268429</c:v>
                </c:pt>
                <c:pt idx="268">
                  <c:v>360213.72337673645</c:v>
                </c:pt>
                <c:pt idx="269">
                  <c:v>356143.43961100507</c:v>
                </c:pt>
                <c:pt idx="270">
                  <c:v>40169.565146652407</c:v>
                </c:pt>
                <c:pt idx="271">
                  <c:v>349359.63333482179</c:v>
                </c:pt>
                <c:pt idx="272">
                  <c:v>33838.012622205693</c:v>
                </c:pt>
                <c:pt idx="273">
                  <c:v>343480.33456211863</c:v>
                </c:pt>
                <c:pt idx="274">
                  <c:v>-2824.6168437767265</c:v>
                </c:pt>
                <c:pt idx="275">
                  <c:v>229180.99773528797</c:v>
                </c:pt>
                <c:pt idx="276">
                  <c:v>133167.75026625764</c:v>
                </c:pt>
                <c:pt idx="277">
                  <c:v>131155.22107099553</c:v>
                </c:pt>
                <c:pt idx="278">
                  <c:v>129300.98068883285</c:v>
                </c:pt>
                <c:pt idx="279">
                  <c:v>111987.23689726982</c:v>
                </c:pt>
                <c:pt idx="280">
                  <c:v>94831.781918815541</c:v>
                </c:pt>
                <c:pt idx="281">
                  <c:v>93429.79528840103</c:v>
                </c:pt>
                <c:pt idx="282">
                  <c:v>92140.872095925326</c:v>
                </c:pt>
                <c:pt idx="283">
                  <c:v>75347.220118866564</c:v>
                </c:pt>
                <c:pt idx="284">
                  <c:v>89902.216024785652</c:v>
                </c:pt>
                <c:pt idx="285">
                  <c:v>42076.493790971137</c:v>
                </c:pt>
                <c:pt idx="286">
                  <c:v>72452.796107694216</c:v>
                </c:pt>
                <c:pt idx="287">
                  <c:v>71638.73935454934</c:v>
                </c:pt>
                <c:pt idx="288">
                  <c:v>39679.548906720396</c:v>
                </c:pt>
                <c:pt idx="289">
                  <c:v>39046.393654275031</c:v>
                </c:pt>
                <c:pt idx="290">
                  <c:v>54076.255999523768</c:v>
                </c:pt>
                <c:pt idx="291">
                  <c:v>37915.759274911536</c:v>
                </c:pt>
                <c:pt idx="292">
                  <c:v>21823.100613055372</c:v>
                </c:pt>
                <c:pt idx="293">
                  <c:v>52629.043993940206</c:v>
                </c:pt>
                <c:pt idx="294">
                  <c:v>20986.431172326975</c:v>
                </c:pt>
                <c:pt idx="295">
                  <c:v>30017.916192029352</c:v>
                </c:pt>
                <c:pt idx="296">
                  <c:v>23454.221676800367</c:v>
                </c:pt>
                <c:pt idx="297">
                  <c:v>23173.824350717645</c:v>
                </c:pt>
                <c:pt idx="298">
                  <c:v>21358.783027487952</c:v>
                </c:pt>
                <c:pt idx="299">
                  <c:v>18009.097707111436</c:v>
                </c:pt>
                <c:pt idx="300">
                  <c:v>17807.84478758409</c:v>
                </c:pt>
                <c:pt idx="301">
                  <c:v>14503.384842382162</c:v>
                </c:pt>
                <c:pt idx="302">
                  <c:v>15904.613982764391</c:v>
                </c:pt>
                <c:pt idx="303">
                  <c:v>12636.334337701406</c:v>
                </c:pt>
                <c:pt idx="304">
                  <c:v>10947.924064961135</c:v>
                </c:pt>
                <c:pt idx="305">
                  <c:v>-440519.33324347652</c:v>
                </c:pt>
                <c:pt idx="306">
                  <c:v>516749.57053984777</c:v>
                </c:pt>
                <c:pt idx="307">
                  <c:v>2180.2501128558897</c:v>
                </c:pt>
                <c:pt idx="308">
                  <c:v>2180.2501118119412</c:v>
                </c:pt>
                <c:pt idx="309">
                  <c:v>2180.2501437259061</c:v>
                </c:pt>
                <c:pt idx="310">
                  <c:v>2180.2502070337446</c:v>
                </c:pt>
                <c:pt idx="311">
                  <c:v>2180.2502236917203</c:v>
                </c:pt>
                <c:pt idx="312">
                  <c:v>2180.2503187326224</c:v>
                </c:pt>
                <c:pt idx="313">
                  <c:v>2180.2503516189331</c:v>
                </c:pt>
                <c:pt idx="314">
                  <c:v>2180.2504786642507</c:v>
                </c:pt>
                <c:pt idx="315">
                  <c:v>2180.2505749714633</c:v>
                </c:pt>
                <c:pt idx="316">
                  <c:v>2180.2506407214714</c:v>
                </c:pt>
                <c:pt idx="317">
                  <c:v>2180.2510977303427</c:v>
                </c:pt>
                <c:pt idx="318">
                  <c:v>2180.2509621676168</c:v>
                </c:pt>
                <c:pt idx="319">
                  <c:v>2180.2514372590626</c:v>
                </c:pt>
                <c:pt idx="320">
                  <c:v>2180.2516013514255</c:v>
                </c:pt>
                <c:pt idx="321">
                  <c:v>2180.2522360126973</c:v>
                </c:pt>
                <c:pt idx="322">
                  <c:v>2180.2525605793926</c:v>
                </c:pt>
                <c:pt idx="323">
                  <c:v>2180.2533568456311</c:v>
                </c:pt>
                <c:pt idx="324">
                  <c:v>2180.2538443740555</c:v>
                </c:pt>
                <c:pt idx="325">
                  <c:v>2180.2549613628325</c:v>
                </c:pt>
                <c:pt idx="326">
                  <c:v>2180.2565523124222</c:v>
                </c:pt>
                <c:pt idx="327">
                  <c:v>2180.2562761368777</c:v>
                </c:pt>
                <c:pt idx="328">
                  <c:v>2180.2596013247467</c:v>
                </c:pt>
                <c:pt idx="329">
                  <c:v>2180.2627791536415</c:v>
                </c:pt>
                <c:pt idx="330">
                  <c:v>2180.2612852124817</c:v>
                </c:pt>
                <c:pt idx="331">
                  <c:v>2180.2691800368061</c:v>
                </c:pt>
                <c:pt idx="332">
                  <c:v>2180.2692817939001</c:v>
                </c:pt>
                <c:pt idx="333">
                  <c:v>2180.2756578031081</c:v>
                </c:pt>
                <c:pt idx="334">
                  <c:v>2180.2804991683197</c:v>
                </c:pt>
                <c:pt idx="335">
                  <c:v>2180.2885002722751</c:v>
                </c:pt>
                <c:pt idx="336">
                  <c:v>2180.2949825611154</c:v>
                </c:pt>
                <c:pt idx="337">
                  <c:v>2180.3077662372943</c:v>
                </c:pt>
                <c:pt idx="338">
                  <c:v>2180.3112425536651</c:v>
                </c:pt>
                <c:pt idx="339">
                  <c:v>2180.3460358601565</c:v>
                </c:pt>
                <c:pt idx="340">
                  <c:v>2180.3309381597483</c:v>
                </c:pt>
                <c:pt idx="341">
                  <c:v>2180.3940650965783</c:v>
                </c:pt>
                <c:pt idx="342">
                  <c:v>2180.3792161357342</c:v>
                </c:pt>
                <c:pt idx="343">
                  <c:v>2180.4426596501903</c:v>
                </c:pt>
                <c:pt idx="344">
                  <c:v>2180.443812897257</c:v>
                </c:pt>
                <c:pt idx="345">
                  <c:v>2180.5233264576877</c:v>
                </c:pt>
                <c:pt idx="346">
                  <c:v>2180.5562579937018</c:v>
                </c:pt>
                <c:pt idx="347">
                  <c:v>2180.6364273220729</c:v>
                </c:pt>
                <c:pt idx="348">
                  <c:v>2180.7014084992848</c:v>
                </c:pt>
                <c:pt idx="349">
                  <c:v>2180.8137857576667</c:v>
                </c:pt>
                <c:pt idx="350">
                  <c:v>2180.9267961713012</c:v>
                </c:pt>
                <c:pt idx="351">
                  <c:v>2180.9000378989986</c:v>
                </c:pt>
                <c:pt idx="352">
                  <c:v>2181.2178207884695</c:v>
                </c:pt>
                <c:pt idx="353">
                  <c:v>2181.5365081854443</c:v>
                </c:pt>
                <c:pt idx="354">
                  <c:v>2181.388018576999</c:v>
                </c:pt>
                <c:pt idx="355">
                  <c:v>2182.0222275946867</c:v>
                </c:pt>
                <c:pt idx="356">
                  <c:v>2182.0333078116046</c:v>
                </c:pt>
                <c:pt idx="357">
                  <c:v>2182.6715871130573</c:v>
                </c:pt>
                <c:pt idx="358">
                  <c:v>2182.8438200434698</c:v>
                </c:pt>
                <c:pt idx="359">
                  <c:v>2069.4780954193038</c:v>
                </c:pt>
                <c:pt idx="360">
                  <c:v>2180.3882178270796</c:v>
                </c:pt>
              </c:numCache>
            </c:numRef>
          </c:yVal>
          <c:smooth val="1"/>
          <c:extLst>
            <c:ext xmlns:c16="http://schemas.microsoft.com/office/drawing/2014/chart" uri="{C3380CC4-5D6E-409C-BE32-E72D297353CC}">
              <c16:uniqueId val="{00000002-0A95-465E-8BB2-C6D51544E63C}"/>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Stiff)'!$AC$3:$AC$363</c:f>
              <c:numCache>
                <c:formatCode>0.00E+00</c:formatCode>
                <c:ptCount val="361"/>
                <c:pt idx="0">
                  <c:v>2188.1892625257078</c:v>
                </c:pt>
                <c:pt idx="1">
                  <c:v>2190.4434741656773</c:v>
                </c:pt>
                <c:pt idx="2">
                  <c:v>2188.8169224050098</c:v>
                </c:pt>
                <c:pt idx="3">
                  <c:v>2197.1938982342872</c:v>
                </c:pt>
                <c:pt idx="4">
                  <c:v>2191.6951758942673</c:v>
                </c:pt>
                <c:pt idx="5">
                  <c:v>2202.8689995374875</c:v>
                </c:pt>
                <c:pt idx="6">
                  <c:v>2200.1693862801694</c:v>
                </c:pt>
                <c:pt idx="7">
                  <c:v>2203.0408559631505</c:v>
                </c:pt>
                <c:pt idx="8">
                  <c:v>2214.2576437127868</c:v>
                </c:pt>
                <c:pt idx="9">
                  <c:v>2214.3865360320342</c:v>
                </c:pt>
                <c:pt idx="10">
                  <c:v>2220.0955563666162</c:v>
                </c:pt>
                <c:pt idx="11">
                  <c:v>2228.6082083214169</c:v>
                </c:pt>
                <c:pt idx="12">
                  <c:v>2239.9290144339539</c:v>
                </c:pt>
                <c:pt idx="13">
                  <c:v>2251.2882621153908</c:v>
                </c:pt>
                <c:pt idx="14">
                  <c:v>2243.2595216749564</c:v>
                </c:pt>
                <c:pt idx="15">
                  <c:v>2265.8287732997546</c:v>
                </c:pt>
                <c:pt idx="16">
                  <c:v>2321.7657295786144</c:v>
                </c:pt>
                <c:pt idx="17">
                  <c:v>2266.7106681156588</c:v>
                </c:pt>
                <c:pt idx="18">
                  <c:v>2350.5934898463647</c:v>
                </c:pt>
                <c:pt idx="19">
                  <c:v>2323.4842938352467</c:v>
                </c:pt>
                <c:pt idx="20">
                  <c:v>2379.8056658030991</c:v>
                </c:pt>
                <c:pt idx="21">
                  <c:v>2408.4751372577339</c:v>
                </c:pt>
                <c:pt idx="22">
                  <c:v>2437.3028975254801</c:v>
                </c:pt>
                <c:pt idx="23">
                  <c:v>2466.3115592939312</c:v>
                </c:pt>
                <c:pt idx="24">
                  <c:v>2551.0536631529503</c:v>
                </c:pt>
                <c:pt idx="25">
                  <c:v>2580.49196598556</c:v>
                </c:pt>
                <c:pt idx="26">
                  <c:v>2610.2242337567945</c:v>
                </c:pt>
                <c:pt idx="27">
                  <c:v>2751.3329349588462</c:v>
                </c:pt>
                <c:pt idx="28">
                  <c:v>2865.0158625235335</c:v>
                </c:pt>
                <c:pt idx="29">
                  <c:v>2757.0313322308525</c:v>
                </c:pt>
                <c:pt idx="30">
                  <c:v>3038.2990017562734</c:v>
                </c:pt>
                <c:pt idx="31">
                  <c:v>3042.3692855219615</c:v>
                </c:pt>
                <c:pt idx="32">
                  <c:v>3324.7675894267636</c:v>
                </c:pt>
                <c:pt idx="33">
                  <c:v>3330.1946344477465</c:v>
                </c:pt>
                <c:pt idx="34">
                  <c:v>3614.1758264835617</c:v>
                </c:pt>
                <c:pt idx="35">
                  <c:v>3621.4118865115838</c:v>
                </c:pt>
                <c:pt idx="36">
                  <c:v>4185.0778599417499</c:v>
                </c:pt>
                <c:pt idx="37">
                  <c:v>4194.5751887284132</c:v>
                </c:pt>
                <c:pt idx="38">
                  <c:v>4483.3050451576328</c:v>
                </c:pt>
                <c:pt idx="39">
                  <c:v>4773.6177897179787</c:v>
                </c:pt>
                <c:pt idx="40">
                  <c:v>5065.7395492853248</c:v>
                </c:pt>
                <c:pt idx="41">
                  <c:v>5915.1957297583867</c:v>
                </c:pt>
                <c:pt idx="42">
                  <c:v>5933.964260455904</c:v>
                </c:pt>
                <c:pt idx="43">
                  <c:v>6510.9717195625653</c:v>
                </c:pt>
                <c:pt idx="44">
                  <c:v>7646.2181070784336</c:v>
                </c:pt>
                <c:pt idx="45">
                  <c:v>7118.9585606642377</c:v>
                </c:pt>
                <c:pt idx="46">
                  <c:v>7984.2436224477424</c:v>
                </c:pt>
                <c:pt idx="47">
                  <c:v>10796.920317702163</c:v>
                </c:pt>
                <c:pt idx="48">
                  <c:v>8061.1267602451189</c:v>
                </c:pt>
                <c:pt idx="49">
                  <c:v>13661.606194407352</c:v>
                </c:pt>
                <c:pt idx="50">
                  <c:v>10937.118980743315</c:v>
                </c:pt>
                <c:pt idx="51">
                  <c:v>13774.669632343754</c:v>
                </c:pt>
                <c:pt idx="52">
                  <c:v>13842.507695105764</c:v>
                </c:pt>
                <c:pt idx="53">
                  <c:v>19472.383623131671</c:v>
                </c:pt>
                <c:pt idx="54">
                  <c:v>14005.319045734015</c:v>
                </c:pt>
                <c:pt idx="55">
                  <c:v>22434.304056461646</c:v>
                </c:pt>
                <c:pt idx="56">
                  <c:v>22542.844956881556</c:v>
                </c:pt>
                <c:pt idx="57">
                  <c:v>22667.214738610634</c:v>
                </c:pt>
                <c:pt idx="58">
                  <c:v>25583.909796766795</c:v>
                </c:pt>
                <c:pt idx="59">
                  <c:v>31292.930131348487</c:v>
                </c:pt>
                <c:pt idx="60">
                  <c:v>31467.047825770383</c:v>
                </c:pt>
                <c:pt idx="61">
                  <c:v>37216.770998008695</c:v>
                </c:pt>
                <c:pt idx="62">
                  <c:v>45765.60325294872</c:v>
                </c:pt>
                <c:pt idx="63">
                  <c:v>21023.613991622173</c:v>
                </c:pt>
                <c:pt idx="64">
                  <c:v>60174.960849305549</c:v>
                </c:pt>
                <c:pt idx="65">
                  <c:v>60468.925787938293</c:v>
                </c:pt>
                <c:pt idx="66">
                  <c:v>60808.116101752858</c:v>
                </c:pt>
                <c:pt idx="67">
                  <c:v>33427.567839588439</c:v>
                </c:pt>
                <c:pt idx="68">
                  <c:v>89387.136806039154</c:v>
                </c:pt>
                <c:pt idx="69">
                  <c:v>89839.390557781924</c:v>
                </c:pt>
                <c:pt idx="70">
                  <c:v>62594.518421146946</c:v>
                </c:pt>
                <c:pt idx="71">
                  <c:v>90947.412249563422</c:v>
                </c:pt>
                <c:pt idx="72">
                  <c:v>91580.567502004531</c:v>
                </c:pt>
                <c:pt idx="73">
                  <c:v>120046.52476835644</c:v>
                </c:pt>
                <c:pt idx="74">
                  <c:v>120815.3561463306</c:v>
                </c:pt>
                <c:pt idx="75">
                  <c:v>121674.6382746374</c:v>
                </c:pt>
                <c:pt idx="76">
                  <c:v>130315.26616777852</c:v>
                </c:pt>
                <c:pt idx="77">
                  <c:v>156760.39181208817</c:v>
                </c:pt>
                <c:pt idx="78">
                  <c:v>163172.63305663585</c:v>
                </c:pt>
                <c:pt idx="79">
                  <c:v>176865.64007452791</c:v>
                </c:pt>
                <c:pt idx="80">
                  <c:v>191457.76756764628</c:v>
                </c:pt>
                <c:pt idx="81">
                  <c:v>207070.20587583573</c:v>
                </c:pt>
                <c:pt idx="82">
                  <c:v>223658.18871048398</c:v>
                </c:pt>
                <c:pt idx="83">
                  <c:v>241455.32302850293</c:v>
                </c:pt>
                <c:pt idx="84">
                  <c:v>259835.18028491898</c:v>
                </c:pt>
                <c:pt idx="85">
                  <c:v>280060.20876561024</c:v>
                </c:pt>
                <c:pt idx="86">
                  <c:v>301005.40904692473</c:v>
                </c:pt>
                <c:pt idx="87">
                  <c:v>322990.91659193789</c:v>
                </c:pt>
                <c:pt idx="88">
                  <c:v>346587.18118037574</c:v>
                </c:pt>
                <c:pt idx="89">
                  <c:v>371254.73241450259</c:v>
                </c:pt>
                <c:pt idx="90">
                  <c:v>397010.52981003362</c:v>
                </c:pt>
                <c:pt idx="91">
                  <c:v>424427.51054234622</c:v>
                </c:pt>
                <c:pt idx="92">
                  <c:v>452691.0419697683</c:v>
                </c:pt>
                <c:pt idx="93">
                  <c:v>482375.8702826181</c:v>
                </c:pt>
                <c:pt idx="94">
                  <c:v>513779.54428569623</c:v>
                </c:pt>
                <c:pt idx="95">
                  <c:v>545812.26909325784</c:v>
                </c:pt>
                <c:pt idx="96">
                  <c:v>579606.57757052174</c:v>
                </c:pt>
                <c:pt idx="97">
                  <c:v>614629.33087217319</c:v>
                </c:pt>
                <c:pt idx="98">
                  <c:v>650348.52078751649</c:v>
                </c:pt>
                <c:pt idx="99">
                  <c:v>688176.36496282346</c:v>
                </c:pt>
                <c:pt idx="100">
                  <c:v>726193.51149731583</c:v>
                </c:pt>
                <c:pt idx="101">
                  <c:v>766091.41056507058</c:v>
                </c:pt>
                <c:pt idx="102">
                  <c:v>807062.43945746019</c:v>
                </c:pt>
                <c:pt idx="103">
                  <c:v>848300.10610074864</c:v>
                </c:pt>
                <c:pt idx="104">
                  <c:v>890941.91815083777</c:v>
                </c:pt>
                <c:pt idx="105">
                  <c:v>934736.90893993457</c:v>
                </c:pt>
                <c:pt idx="106">
                  <c:v>978324.19162214408</c:v>
                </c:pt>
                <c:pt idx="107">
                  <c:v>1023675.1272800431</c:v>
                </c:pt>
                <c:pt idx="108">
                  <c:v>1068595.6540223993</c:v>
                </c:pt>
                <c:pt idx="109">
                  <c:v>1114224.4101400559</c:v>
                </c:pt>
                <c:pt idx="110">
                  <c:v>1160310.8812185586</c:v>
                </c:pt>
                <c:pt idx="111">
                  <c:v>1205493.9542853849</c:v>
                </c:pt>
                <c:pt idx="112">
                  <c:v>1254798.2319501569</c:v>
                </c:pt>
                <c:pt idx="113">
                  <c:v>1295477.3831319371</c:v>
                </c:pt>
                <c:pt idx="114">
                  <c:v>1342275.1045846022</c:v>
                </c:pt>
                <c:pt idx="115">
                  <c:v>1389936.6307032998</c:v>
                </c:pt>
                <c:pt idx="116">
                  <c:v>1432933.8426540631</c:v>
                </c:pt>
                <c:pt idx="117">
                  <c:v>1471291.6143925118</c:v>
                </c:pt>
                <c:pt idx="118">
                  <c:v>1518912.7793146768</c:v>
                </c:pt>
                <c:pt idx="119">
                  <c:v>1559154.1879287506</c:v>
                </c:pt>
                <c:pt idx="120">
                  <c:v>1592038.452925161</c:v>
                </c:pt>
                <c:pt idx="121">
                  <c:v>1637016.8779487051</c:v>
                </c:pt>
                <c:pt idx="122">
                  <c:v>1663557.047729447</c:v>
                </c:pt>
                <c:pt idx="123">
                  <c:v>1704995.0091578152</c:v>
                </c:pt>
                <c:pt idx="124">
                  <c:v>1728015.0667631344</c:v>
                </c:pt>
                <c:pt idx="125">
                  <c:v>1760395.7521060209</c:v>
                </c:pt>
                <c:pt idx="126">
                  <c:v>1782699.3291550889</c:v>
                </c:pt>
                <c:pt idx="127">
                  <c:v>1806036.3060266317</c:v>
                </c:pt>
                <c:pt idx="128">
                  <c:v>1824849.1673920928</c:v>
                </c:pt>
                <c:pt idx="129">
                  <c:v>1836356.8943214733</c:v>
                </c:pt>
                <c:pt idx="130">
                  <c:v>1851656.4273179858</c:v>
                </c:pt>
                <c:pt idx="131">
                  <c:v>1856849.4555244383</c:v>
                </c:pt>
                <c:pt idx="132">
                  <c:v>1860251.9005165547</c:v>
                </c:pt>
                <c:pt idx="133">
                  <c:v>1859064.6532077934</c:v>
                </c:pt>
                <c:pt idx="134">
                  <c:v>1858815.8324349623</c:v>
                </c:pt>
                <c:pt idx="135">
                  <c:v>1842817.0633318708</c:v>
                </c:pt>
                <c:pt idx="136">
                  <c:v>1833250.9205673607</c:v>
                </c:pt>
                <c:pt idx="137">
                  <c:v>1813415.4616611048</c:v>
                </c:pt>
                <c:pt idx="138">
                  <c:v>1794378.230628266</c:v>
                </c:pt>
                <c:pt idx="139">
                  <c:v>1762209.2588474439</c:v>
                </c:pt>
                <c:pt idx="140">
                  <c:v>1733520.0380453137</c:v>
                </c:pt>
                <c:pt idx="141">
                  <c:v>1694369.2932593236</c:v>
                </c:pt>
                <c:pt idx="142">
                  <c:v>1658582.9747450664</c:v>
                </c:pt>
                <c:pt idx="143">
                  <c:v>1609436.5273404396</c:v>
                </c:pt>
                <c:pt idx="144">
                  <c:v>1560749.1174906641</c:v>
                </c:pt>
                <c:pt idx="145">
                  <c:v>1506893.1305422685</c:v>
                </c:pt>
                <c:pt idx="146">
                  <c:v>1450570.4410180347</c:v>
                </c:pt>
                <c:pt idx="147">
                  <c:v>1386148.9117208957</c:v>
                </c:pt>
                <c:pt idx="148">
                  <c:v>1327429.6189531372</c:v>
                </c:pt>
                <c:pt idx="149">
                  <c:v>1252112.4020716515</c:v>
                </c:pt>
                <c:pt idx="150">
                  <c:v>1187878.5580806946</c:v>
                </c:pt>
                <c:pt idx="151">
                  <c:v>1106865.888477427</c:v>
                </c:pt>
                <c:pt idx="152">
                  <c:v>1036751.1677277924</c:v>
                </c:pt>
                <c:pt idx="153">
                  <c:v>952444.17118272686</c:v>
                </c:pt>
                <c:pt idx="154">
                  <c:v>876064.15798252495</c:v>
                </c:pt>
                <c:pt idx="155">
                  <c:v>790848.13139750785</c:v>
                </c:pt>
                <c:pt idx="156">
                  <c:v>713357.83523835463</c:v>
                </c:pt>
                <c:pt idx="157">
                  <c:v>624053.77637564065</c:v>
                </c:pt>
                <c:pt idx="158">
                  <c:v>542274.19502269919</c:v>
                </c:pt>
                <c:pt idx="159">
                  <c:v>459583.32235814026</c:v>
                </c:pt>
                <c:pt idx="160">
                  <c:v>378658.15895500593</c:v>
                </c:pt>
                <c:pt idx="161">
                  <c:v>293846.21619475889</c:v>
                </c:pt>
                <c:pt idx="162">
                  <c:v>213379.74870786187</c:v>
                </c:pt>
                <c:pt idx="163">
                  <c:v>137159.26067051571</c:v>
                </c:pt>
                <c:pt idx="164">
                  <c:v>62313.282394842012</c:v>
                </c:pt>
                <c:pt idx="165">
                  <c:v>-14025.133260007249</c:v>
                </c:pt>
                <c:pt idx="166">
                  <c:v>-83614.68659064942</c:v>
                </c:pt>
                <c:pt idx="167">
                  <c:v>-149320.0634773646</c:v>
                </c:pt>
                <c:pt idx="168">
                  <c:v>-208446.17319624824</c:v>
                </c:pt>
                <c:pt idx="169">
                  <c:v>-272175.88446981879</c:v>
                </c:pt>
                <c:pt idx="170">
                  <c:v>-323920.31825119397</c:v>
                </c:pt>
                <c:pt idx="171">
                  <c:v>-372081.32433672482</c:v>
                </c:pt>
                <c:pt idx="172">
                  <c:v>-413943.46057997691</c:v>
                </c:pt>
                <c:pt idx="173">
                  <c:v>-455116.25149201741</c:v>
                </c:pt>
                <c:pt idx="174">
                  <c:v>-495649.44498659344</c:v>
                </c:pt>
                <c:pt idx="175">
                  <c:v>-493943.08177959919</c:v>
                </c:pt>
                <c:pt idx="176">
                  <c:v>-538890.27189174341</c:v>
                </c:pt>
                <c:pt idx="177">
                  <c:v>-558311.1541230022</c:v>
                </c:pt>
                <c:pt idx="178">
                  <c:v>-524485.9898986374</c:v>
                </c:pt>
                <c:pt idx="179">
                  <c:v>-576262.21166055929</c:v>
                </c:pt>
                <c:pt idx="180">
                  <c:v>-574792.38696844224</c:v>
                </c:pt>
                <c:pt idx="181">
                  <c:v>-492356.77724279091</c:v>
                </c:pt>
                <c:pt idx="182">
                  <c:v>-551075.09409506852</c:v>
                </c:pt>
                <c:pt idx="183">
                  <c:v>-509324.31308664009</c:v>
                </c:pt>
                <c:pt idx="184">
                  <c:v>-461550.53702661209</c:v>
                </c:pt>
                <c:pt idx="185">
                  <c:v>-435480.28829705808</c:v>
                </c:pt>
                <c:pt idx="186">
                  <c:v>-392197.39199345186</c:v>
                </c:pt>
                <c:pt idx="187">
                  <c:v>-351107.92638317123</c:v>
                </c:pt>
                <c:pt idx="188">
                  <c:v>-295507.6877247924</c:v>
                </c:pt>
                <c:pt idx="189">
                  <c:v>-242010.42901150277</c:v>
                </c:pt>
                <c:pt idx="190">
                  <c:v>-179451.37167561101</c:v>
                </c:pt>
                <c:pt idx="191">
                  <c:v>-113324.71551884431</c:v>
                </c:pt>
                <c:pt idx="192">
                  <c:v>-46339.118876602501</c:v>
                </c:pt>
                <c:pt idx="193">
                  <c:v>27130.771646661684</c:v>
                </c:pt>
                <c:pt idx="194">
                  <c:v>104383.0815197092</c:v>
                </c:pt>
                <c:pt idx="195">
                  <c:v>179946.22363104275</c:v>
                </c:pt>
                <c:pt idx="196">
                  <c:v>262235.61537899659</c:v>
                </c:pt>
                <c:pt idx="197">
                  <c:v>345784.19218166382</c:v>
                </c:pt>
                <c:pt idx="198">
                  <c:v>427908.16966897412</c:v>
                </c:pt>
                <c:pt idx="199">
                  <c:v>511479.01752114249</c:v>
                </c:pt>
                <c:pt idx="200">
                  <c:v>602144.70181601867</c:v>
                </c:pt>
                <c:pt idx="201">
                  <c:v>680566.98234423203</c:v>
                </c:pt>
                <c:pt idx="202">
                  <c:v>771838.34502571973</c:v>
                </c:pt>
                <c:pt idx="203">
                  <c:v>853841.79198709631</c:v>
                </c:pt>
                <c:pt idx="204">
                  <c:v>937789.588440252</c:v>
                </c:pt>
                <c:pt idx="205">
                  <c:v>1021004.7338155792</c:v>
                </c:pt>
                <c:pt idx="206">
                  <c:v>1098035.9924167101</c:v>
                </c:pt>
                <c:pt idx="207">
                  <c:v>1180091.1069196018</c:v>
                </c:pt>
                <c:pt idx="208">
                  <c:v>1250608.3335072331</c:v>
                </c:pt>
                <c:pt idx="209">
                  <c:v>1326348.4076479222</c:v>
                </c:pt>
                <c:pt idx="210">
                  <c:v>1393521.5593831779</c:v>
                </c:pt>
                <c:pt idx="211">
                  <c:v>1463331.0088509119</c:v>
                </c:pt>
                <c:pt idx="212">
                  <c:v>1519208.2284288832</c:v>
                </c:pt>
                <c:pt idx="213">
                  <c:v>1580681.4049043108</c:v>
                </c:pt>
                <c:pt idx="214">
                  <c:v>1636725.9583733347</c:v>
                </c:pt>
                <c:pt idx="215">
                  <c:v>1684651.3206474546</c:v>
                </c:pt>
                <c:pt idx="216">
                  <c:v>1730091.8901996305</c:v>
                </c:pt>
                <c:pt idx="217">
                  <c:v>1770345.7924996801</c:v>
                </c:pt>
                <c:pt idx="218">
                  <c:v>1805485.388147884</c:v>
                </c:pt>
                <c:pt idx="219">
                  <c:v>1841131.5079983079</c:v>
                </c:pt>
                <c:pt idx="220">
                  <c:v>1866241.4819964943</c:v>
                </c:pt>
                <c:pt idx="221">
                  <c:v>1889208.1148510766</c:v>
                </c:pt>
                <c:pt idx="222">
                  <c:v>1904532.6842233385</c:v>
                </c:pt>
                <c:pt idx="223">
                  <c:v>1920596.6884790445</c:v>
                </c:pt>
                <c:pt idx="224">
                  <c:v>1926339.3674140642</c:v>
                </c:pt>
                <c:pt idx="225">
                  <c:v>1935688.4283789252</c:v>
                </c:pt>
                <c:pt idx="226">
                  <c:v>1929244.5769073744</c:v>
                </c:pt>
                <c:pt idx="227">
                  <c:v>1929258.2257294303</c:v>
                </c:pt>
                <c:pt idx="228">
                  <c:v>1919095.2704309621</c:v>
                </c:pt>
                <c:pt idx="229">
                  <c:v>1909891.0930864597</c:v>
                </c:pt>
                <c:pt idx="230">
                  <c:v>1887783.5631384731</c:v>
                </c:pt>
                <c:pt idx="231">
                  <c:v>1872228.5067724884</c:v>
                </c:pt>
                <c:pt idx="232">
                  <c:v>1849352.4870872621</c:v>
                </c:pt>
                <c:pt idx="233">
                  <c:v>1824722.06448599</c:v>
                </c:pt>
                <c:pt idx="234">
                  <c:v>1790014.5335895782</c:v>
                </c:pt>
                <c:pt idx="235">
                  <c:v>1764669.8917011439</c:v>
                </c:pt>
                <c:pt idx="236">
                  <c:v>1726471.6451223802</c:v>
                </c:pt>
                <c:pt idx="237">
                  <c:v>1692081.0334925223</c:v>
                </c:pt>
                <c:pt idx="238">
                  <c:v>1653159.5225510995</c:v>
                </c:pt>
                <c:pt idx="239">
                  <c:v>1612476.8248888075</c:v>
                </c:pt>
                <c:pt idx="240">
                  <c:v>1570021.6341580879</c:v>
                </c:pt>
                <c:pt idx="241">
                  <c:v>1525780.3827502199</c:v>
                </c:pt>
                <c:pt idx="242">
                  <c:v>1482513.7381765055</c:v>
                </c:pt>
                <c:pt idx="243">
                  <c:v>1437427.1138926102</c:v>
                </c:pt>
                <c:pt idx="244">
                  <c:v>1390502.4197494548</c:v>
                </c:pt>
                <c:pt idx="245">
                  <c:v>1341719.304326229</c:v>
                </c:pt>
                <c:pt idx="246">
                  <c:v>1297441.0966452265</c:v>
                </c:pt>
                <c:pt idx="247">
                  <c:v>1248202.8350068924</c:v>
                </c:pt>
                <c:pt idx="248">
                  <c:v>1201201.4757311395</c:v>
                </c:pt>
                <c:pt idx="249">
                  <c:v>1153078.5401726705</c:v>
                </c:pt>
                <c:pt idx="250">
                  <c:v>1106029.6731103533</c:v>
                </c:pt>
                <c:pt idx="251">
                  <c:v>1059194.7904009693</c:v>
                </c:pt>
                <c:pt idx="252">
                  <c:v>1013102.2822249437</c:v>
                </c:pt>
                <c:pt idx="253">
                  <c:v>967447.13759093592</c:v>
                </c:pt>
                <c:pt idx="254">
                  <c:v>922201.99514689925</c:v>
                </c:pt>
                <c:pt idx="255">
                  <c:v>878172.21633265261</c:v>
                </c:pt>
                <c:pt idx="256">
                  <c:v>835329.98754236486</c:v>
                </c:pt>
                <c:pt idx="257">
                  <c:v>793092.64814498764</c:v>
                </c:pt>
                <c:pt idx="258">
                  <c:v>751988.58832129359</c:v>
                </c:pt>
                <c:pt idx="259">
                  <c:v>712546.19825228676</c:v>
                </c:pt>
                <c:pt idx="260">
                  <c:v>673628.42253525543</c:v>
                </c:pt>
                <c:pt idx="261">
                  <c:v>636320.30739126261</c:v>
                </c:pt>
                <c:pt idx="262">
                  <c:v>600041.00120448112</c:v>
                </c:pt>
                <c:pt idx="263">
                  <c:v>565598.80506377015</c:v>
                </c:pt>
                <c:pt idx="264">
                  <c:v>532136.57447503263</c:v>
                </c:pt>
                <c:pt idx="265">
                  <c:v>499631.2444968223</c:v>
                </c:pt>
                <c:pt idx="266">
                  <c:v>540526.75835408911</c:v>
                </c:pt>
                <c:pt idx="267">
                  <c:v>169191.73610747847</c:v>
                </c:pt>
                <c:pt idx="268">
                  <c:v>603157.15794927324</c:v>
                </c:pt>
                <c:pt idx="269">
                  <c:v>599086.87418352743</c:v>
                </c:pt>
                <c:pt idx="270">
                  <c:v>40169.565146652407</c:v>
                </c:pt>
                <c:pt idx="271">
                  <c:v>592303.06790734769</c:v>
                </c:pt>
                <c:pt idx="272">
                  <c:v>33838.012622202077</c:v>
                </c:pt>
                <c:pt idx="273">
                  <c:v>586423.76913463918</c:v>
                </c:pt>
                <c:pt idx="274">
                  <c:v>-27118.960301027517</c:v>
                </c:pt>
                <c:pt idx="275">
                  <c:v>387094.23020743247</c:v>
                </c:pt>
                <c:pt idx="276">
                  <c:v>218197.95236663721</c:v>
                </c:pt>
                <c:pt idx="277">
                  <c:v>216185.42317138051</c:v>
                </c:pt>
                <c:pt idx="278">
                  <c:v>214331.18278921419</c:v>
                </c:pt>
                <c:pt idx="279">
                  <c:v>184870.26726902759</c:v>
                </c:pt>
                <c:pt idx="280">
                  <c:v>155567.64056194792</c:v>
                </c:pt>
                <c:pt idx="281">
                  <c:v>154165.65393153159</c:v>
                </c:pt>
                <c:pt idx="282">
                  <c:v>152876.7307390559</c:v>
                </c:pt>
                <c:pt idx="283">
                  <c:v>123935.90703337085</c:v>
                </c:pt>
                <c:pt idx="284">
                  <c:v>150638.074667918</c:v>
                </c:pt>
                <c:pt idx="285">
                  <c:v>66370.83724822283</c:v>
                </c:pt>
                <c:pt idx="286">
                  <c:v>121041.48302219939</c:v>
                </c:pt>
                <c:pt idx="287">
                  <c:v>120227.42626905271</c:v>
                </c:pt>
                <c:pt idx="288">
                  <c:v>63973.892363973893</c:v>
                </c:pt>
                <c:pt idx="289">
                  <c:v>63340.737111527618</c:v>
                </c:pt>
                <c:pt idx="290">
                  <c:v>90517.771185401769</c:v>
                </c:pt>
                <c:pt idx="291">
                  <c:v>62210.102732165033</c:v>
                </c:pt>
                <c:pt idx="292">
                  <c:v>33970.272341679862</c:v>
                </c:pt>
                <c:pt idx="293">
                  <c:v>89070.559179820673</c:v>
                </c:pt>
                <c:pt idx="294">
                  <c:v>33133.602900952596</c:v>
                </c:pt>
                <c:pt idx="295">
                  <c:v>49453.390957830794</c:v>
                </c:pt>
                <c:pt idx="296">
                  <c:v>38030.827751152014</c:v>
                </c:pt>
                <c:pt idx="297">
                  <c:v>37750.430425069062</c:v>
                </c:pt>
                <c:pt idx="298">
                  <c:v>34720.671928976692</c:v>
                </c:pt>
                <c:pt idx="299">
                  <c:v>28941.552262875171</c:v>
                </c:pt>
                <c:pt idx="300">
                  <c:v>28740.299343347488</c:v>
                </c:pt>
                <c:pt idx="301">
                  <c:v>23006.405052420545</c:v>
                </c:pt>
                <c:pt idx="302">
                  <c:v>25622.35136566545</c:v>
                </c:pt>
                <c:pt idx="303">
                  <c:v>19924.637374876886</c:v>
                </c:pt>
                <c:pt idx="304">
                  <c:v>17021.509929274394</c:v>
                </c:pt>
                <c:pt idx="305">
                  <c:v>-785499.00927844201</c:v>
                </c:pt>
                <c:pt idx="306">
                  <c:v>916391.51963180106</c:v>
                </c:pt>
                <c:pt idx="307">
                  <c:v>2180.2501991008089</c:v>
                </c:pt>
                <c:pt idx="308">
                  <c:v>2180.2501968421434</c:v>
                </c:pt>
                <c:pt idx="309">
                  <c:v>2180.2502530504516</c:v>
                </c:pt>
                <c:pt idx="310">
                  <c:v>2180.2503649469768</c:v>
                </c:pt>
                <c:pt idx="311">
                  <c:v>2180.2503937521246</c:v>
                </c:pt>
                <c:pt idx="312">
                  <c:v>2180.2505616760568</c:v>
                </c:pt>
                <c:pt idx="313">
                  <c:v>2180.2506188567108</c:v>
                </c:pt>
                <c:pt idx="314">
                  <c:v>2180.2508430794028</c:v>
                </c:pt>
                <c:pt idx="315">
                  <c:v>2180.2510122696453</c:v>
                </c:pt>
                <c:pt idx="316">
                  <c:v>2180.2511266083407</c:v>
                </c:pt>
                <c:pt idx="317">
                  <c:v>2180.2519358851919</c:v>
                </c:pt>
                <c:pt idx="318">
                  <c:v>2180.2516909979204</c:v>
                </c:pt>
                <c:pt idx="319">
                  <c:v>2180.2525305045183</c:v>
                </c:pt>
                <c:pt idx="320">
                  <c:v>2180.2528160685983</c:v>
                </c:pt>
                <c:pt idx="321">
                  <c:v>2180.2539366167393</c:v>
                </c:pt>
                <c:pt idx="322">
                  <c:v>2180.2545041268691</c:v>
                </c:pt>
                <c:pt idx="323">
                  <c:v>2180.2559077516939</c:v>
                </c:pt>
                <c:pt idx="324">
                  <c:v>2180.2567596952704</c:v>
                </c:pt>
                <c:pt idx="325">
                  <c:v>2180.2587269860687</c:v>
                </c:pt>
                <c:pt idx="326">
                  <c:v>2180.2615326528307</c:v>
                </c:pt>
                <c:pt idx="327">
                  <c:v>2180.2610135338518</c:v>
                </c:pt>
                <c:pt idx="328">
                  <c:v>2180.2668896277837</c:v>
                </c:pt>
                <c:pt idx="329">
                  <c:v>2180.2724968910247</c:v>
                </c:pt>
                <c:pt idx="330">
                  <c:v>2180.269788232692</c:v>
                </c:pt>
                <c:pt idx="331">
                  <c:v>2180.2837566428807</c:v>
                </c:pt>
                <c:pt idx="332">
                  <c:v>2180.2838583999746</c:v>
                </c:pt>
                <c:pt idx="333">
                  <c:v>2180.295093277874</c:v>
                </c:pt>
                <c:pt idx="334">
                  <c:v>2180.3035787946037</c:v>
                </c:pt>
                <c:pt idx="335">
                  <c:v>2180.3176534844242</c:v>
                </c:pt>
                <c:pt idx="336">
                  <c:v>2180.3289946419554</c:v>
                </c:pt>
                <c:pt idx="337">
                  <c:v>2180.3514960555171</c:v>
                </c:pt>
                <c:pt idx="338">
                  <c:v>2180.3574018062341</c:v>
                </c:pt>
                <c:pt idx="339">
                  <c:v>2180.4189188905284</c:v>
                </c:pt>
                <c:pt idx="340">
                  <c:v>2180.3916740183918</c:v>
                </c:pt>
                <c:pt idx="341">
                  <c:v>2180.503389642136</c:v>
                </c:pt>
                <c:pt idx="342">
                  <c:v>2180.476393509563</c:v>
                </c:pt>
                <c:pt idx="343">
                  <c:v>2180.5884257109342</c:v>
                </c:pt>
                <c:pt idx="344">
                  <c:v>2180.5895789580009</c:v>
                </c:pt>
                <c:pt idx="345">
                  <c:v>2180.7298283770742</c:v>
                </c:pt>
                <c:pt idx="346">
                  <c:v>2180.7870542565461</c:v>
                </c:pt>
                <c:pt idx="347">
                  <c:v>2180.9279594435598</c:v>
                </c:pt>
                <c:pt idx="348">
                  <c:v>2181.0415293076862</c:v>
                </c:pt>
                <c:pt idx="349">
                  <c:v>2181.238936768169</c:v>
                </c:pt>
                <c:pt idx="350">
                  <c:v>2181.4369773839039</c:v>
                </c:pt>
                <c:pt idx="351">
                  <c:v>2181.3859247681435</c:v>
                </c:pt>
                <c:pt idx="352">
                  <c:v>2181.946651092187</c:v>
                </c:pt>
                <c:pt idx="353">
                  <c:v>2182.5082819237341</c:v>
                </c:pt>
                <c:pt idx="354">
                  <c:v>2182.2383205980027</c:v>
                </c:pt>
                <c:pt idx="355">
                  <c:v>2183.3584164848357</c:v>
                </c:pt>
                <c:pt idx="356">
                  <c:v>2183.3694967017536</c:v>
                </c:pt>
                <c:pt idx="357">
                  <c:v>2184.4936628723513</c:v>
                </c:pt>
                <c:pt idx="358">
                  <c:v>2184.7873675200499</c:v>
                </c:pt>
                <c:pt idx="359">
                  <c:v>1983.2331761460578</c:v>
                </c:pt>
                <c:pt idx="360">
                  <c:v>2180.388787694395</c:v>
                </c:pt>
              </c:numCache>
            </c:numRef>
          </c:yVal>
          <c:smooth val="1"/>
          <c:extLst>
            <c:ext xmlns:c16="http://schemas.microsoft.com/office/drawing/2014/chart" uri="{C3380CC4-5D6E-409C-BE32-E72D297353CC}">
              <c16:uniqueId val="{00000003-0A95-465E-8BB2-C6D51544E63C}"/>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Stiff)'!$AD$3:$AD$363</c:f>
              <c:numCache>
                <c:formatCode>0.00E+00</c:formatCode>
                <c:ptCount val="361"/>
                <c:pt idx="0">
                  <c:v>2192.5622443480133</c:v>
                </c:pt>
                <c:pt idx="1">
                  <c:v>2196.065879365784</c:v>
                </c:pt>
                <c:pt idx="2">
                  <c:v>2193.5022600717657</c:v>
                </c:pt>
                <c:pt idx="3">
                  <c:v>2206.564573567799</c:v>
                </c:pt>
                <c:pt idx="4">
                  <c:v>2197.9422927832748</c:v>
                </c:pt>
                <c:pt idx="5">
                  <c:v>2215.3632333155033</c:v>
                </c:pt>
                <c:pt idx="6">
                  <c:v>2211.1018408359332</c:v>
                </c:pt>
                <c:pt idx="7">
                  <c:v>2215.5350897411663</c:v>
                </c:pt>
                <c:pt idx="8">
                  <c:v>2232.9989943798105</c:v>
                </c:pt>
                <c:pt idx="9">
                  <c:v>2233.1278866990579</c:v>
                </c:pt>
                <c:pt idx="10">
                  <c:v>2241.9604654781433</c:v>
                </c:pt>
                <c:pt idx="11">
                  <c:v>2255.1584550996995</c:v>
                </c:pt>
                <c:pt idx="12">
                  <c:v>2272.7263781012443</c:v>
                </c:pt>
                <c:pt idx="13">
                  <c:v>2290.3327426716892</c:v>
                </c:pt>
                <c:pt idx="14">
                  <c:v>2277.6186645644984</c:v>
                </c:pt>
                <c:pt idx="15">
                  <c:v>2312.6821499673142</c:v>
                </c:pt>
                <c:pt idx="16">
                  <c:v>2399.8546906912106</c:v>
                </c:pt>
                <c:pt idx="17">
                  <c:v>2313.5640447832179</c:v>
                </c:pt>
                <c:pt idx="18">
                  <c:v>2444.3002431814816</c:v>
                </c:pt>
                <c:pt idx="19">
                  <c:v>2401.5732549478421</c:v>
                </c:pt>
                <c:pt idx="20">
                  <c:v>2489.1302113607362</c:v>
                </c:pt>
                <c:pt idx="21">
                  <c:v>2533.4174750378888</c:v>
                </c:pt>
                <c:pt idx="22">
                  <c:v>2577.8630275281539</c:v>
                </c:pt>
                <c:pt idx="23">
                  <c:v>2622.489481519126</c:v>
                </c:pt>
                <c:pt idx="24">
                  <c:v>2754.0849620457011</c:v>
                </c:pt>
                <c:pt idx="25">
                  <c:v>2799.1410571008328</c:v>
                </c:pt>
                <c:pt idx="26">
                  <c:v>2844.4911170945838</c:v>
                </c:pt>
                <c:pt idx="27">
                  <c:v>3063.6887794092368</c:v>
                </c:pt>
                <c:pt idx="28">
                  <c:v>3239.8428758639893</c:v>
                </c:pt>
                <c:pt idx="29">
                  <c:v>3069.3871766812472</c:v>
                </c:pt>
                <c:pt idx="30">
                  <c:v>3506.832768431861</c:v>
                </c:pt>
                <c:pt idx="31">
                  <c:v>3510.903052197536</c:v>
                </c:pt>
                <c:pt idx="32">
                  <c:v>3949.4792783275398</c:v>
                </c:pt>
                <c:pt idx="33">
                  <c:v>3954.9063233485404</c:v>
                </c:pt>
                <c:pt idx="34">
                  <c:v>4395.0654376095026</c:v>
                </c:pt>
                <c:pt idx="35">
                  <c:v>4402.3014976375753</c:v>
                </c:pt>
                <c:pt idx="36">
                  <c:v>5278.3233155181042</c:v>
                </c:pt>
                <c:pt idx="37">
                  <c:v>5287.8206443047675</c:v>
                </c:pt>
                <c:pt idx="38">
                  <c:v>5732.7284229591751</c:v>
                </c:pt>
                <c:pt idx="39">
                  <c:v>6179.219089744719</c:v>
                </c:pt>
                <c:pt idx="40">
                  <c:v>6627.5187715372722</c:v>
                </c:pt>
                <c:pt idx="41">
                  <c:v>7945.5087186858982</c:v>
                </c:pt>
                <c:pt idx="42">
                  <c:v>7964.2772493834509</c:v>
                </c:pt>
                <c:pt idx="43">
                  <c:v>8853.640552940471</c:v>
                </c:pt>
                <c:pt idx="44">
                  <c:v>10613.598629357057</c:v>
                </c:pt>
                <c:pt idx="45">
                  <c:v>9773.9832384927377</c:v>
                </c:pt>
                <c:pt idx="46">
                  <c:v>11107.802066951437</c:v>
                </c:pt>
                <c:pt idx="47">
                  <c:v>15482.257984457903</c:v>
                </c:pt>
                <c:pt idx="48">
                  <c:v>11184.685204749141</c:v>
                </c:pt>
                <c:pt idx="49">
                  <c:v>19908.723083415141</c:v>
                </c:pt>
                <c:pt idx="50">
                  <c:v>15622.456647499019</c:v>
                </c:pt>
                <c:pt idx="51">
                  <c:v>20021.786521351507</c:v>
                </c:pt>
                <c:pt idx="52">
                  <c:v>20089.62458411359</c:v>
                </c:pt>
                <c:pt idx="53">
                  <c:v>28843.05895664337</c:v>
                </c:pt>
                <c:pt idx="54">
                  <c:v>20252.43593474169</c:v>
                </c:pt>
                <c:pt idx="55">
                  <c:v>33366.758612225065</c:v>
                </c:pt>
                <c:pt idx="56">
                  <c:v>33475.299512645477</c:v>
                </c:pt>
                <c:pt idx="57">
                  <c:v>33599.669294373976</c:v>
                </c:pt>
                <c:pt idx="58">
                  <c:v>38078.143574782298</c:v>
                </c:pt>
                <c:pt idx="59">
                  <c:v>46910.722353868012</c:v>
                </c:pt>
                <c:pt idx="60">
                  <c:v>47084.840048289763</c:v>
                </c:pt>
                <c:pt idx="61">
                  <c:v>55958.121665031795</c:v>
                </c:pt>
                <c:pt idx="62">
                  <c:v>69192.291586727413</c:v>
                </c:pt>
                <c:pt idx="63">
                  <c:v>30394.289325135105</c:v>
                </c:pt>
                <c:pt idx="64">
                  <c:v>91410.545294344003</c:v>
                </c:pt>
                <c:pt idx="65">
                  <c:v>91704.510232975605</c:v>
                </c:pt>
                <c:pt idx="66">
                  <c:v>92043.700546793058</c:v>
                </c:pt>
                <c:pt idx="67">
                  <c:v>49045.360062107662</c:v>
                </c:pt>
                <c:pt idx="68">
                  <c:v>136240.51347359773</c:v>
                </c:pt>
                <c:pt idx="69">
                  <c:v>136692.76722533876</c:v>
                </c:pt>
                <c:pt idx="70">
                  <c:v>93830.102866186004</c:v>
                </c:pt>
                <c:pt idx="71">
                  <c:v>137800.78891712255</c:v>
                </c:pt>
                <c:pt idx="72">
                  <c:v>138433.94416956193</c:v>
                </c:pt>
                <c:pt idx="73">
                  <c:v>182517.69365843333</c:v>
                </c:pt>
                <c:pt idx="74">
                  <c:v>183286.52503641101</c:v>
                </c:pt>
                <c:pt idx="75">
                  <c:v>184145.80716471202</c:v>
                </c:pt>
                <c:pt idx="76">
                  <c:v>197112.56350349521</c:v>
                </c:pt>
                <c:pt idx="77">
                  <c:v>237847.96903140782</c:v>
                </c:pt>
                <c:pt idx="78">
                  <c:v>247227.59079823628</c:v>
                </c:pt>
                <c:pt idx="79">
                  <c:v>267917.36873181659</c:v>
                </c:pt>
                <c:pt idx="80">
                  <c:v>289943.56532285339</c:v>
                </c:pt>
                <c:pt idx="81">
                  <c:v>313489.84208008228</c:v>
                </c:pt>
                <c:pt idx="82">
                  <c:v>338480.19713044498</c:v>
                </c:pt>
                <c:pt idx="83">
                  <c:v>365273.17976863822</c:v>
                </c:pt>
                <c:pt idx="84">
                  <c:v>392883.1522285596</c:v>
                </c:pt>
                <c:pt idx="85">
                  <c:v>423275.36344611552</c:v>
                </c:pt>
                <c:pt idx="86">
                  <c:v>454684.48451652005</c:v>
                </c:pt>
                <c:pt idx="87">
                  <c:v>487602.44661729224</c:v>
                </c:pt>
                <c:pt idx="88">
                  <c:v>522912.05537262012</c:v>
                </c:pt>
                <c:pt idx="89">
                  <c:v>559761.4845403037</c:v>
                </c:pt>
                <c:pt idx="90">
                  <c:v>598167.69363607233</c:v>
                </c:pt>
                <c:pt idx="91">
                  <c:v>639015.97567977419</c:v>
                </c:pt>
                <c:pt idx="92">
                  <c:v>681023.16426301457</c:v>
                </c:pt>
                <c:pt idx="93">
                  <c:v>725076.36142054573</c:v>
                </c:pt>
                <c:pt idx="94">
                  <c:v>771629.29387951246</c:v>
                </c:pt>
                <c:pt idx="95">
                  <c:v>818967.45506511221</c:v>
                </c:pt>
                <c:pt idx="96">
                  <c:v>868848.08953158464</c:v>
                </c:pt>
                <c:pt idx="97">
                  <c:v>920425.70258909278</c:v>
                </c:pt>
                <c:pt idx="98">
                  <c:v>972855.93018255383</c:v>
                </c:pt>
                <c:pt idx="99">
                  <c:v>1028331.8795692938</c:v>
                </c:pt>
                <c:pt idx="100">
                  <c:v>1083840.9533930044</c:v>
                </c:pt>
                <c:pt idx="101">
                  <c:v>1142011.6693611338</c:v>
                </c:pt>
                <c:pt idx="102">
                  <c:v>1201567.8709982717</c:v>
                </c:pt>
                <c:pt idx="103">
                  <c:v>1261234.5324641864</c:v>
                </c:pt>
                <c:pt idx="104">
                  <c:v>1322773.8731034712</c:v>
                </c:pt>
                <c:pt idx="105">
                  <c:v>1385778.7483263134</c:v>
                </c:pt>
                <c:pt idx="106">
                  <c:v>1448107.3816755135</c:v>
                </c:pt>
                <c:pt idx="107">
                  <c:v>1512824.3796893726</c:v>
                </c:pt>
                <c:pt idx="108">
                  <c:v>1576486.2570987195</c:v>
                </c:pt>
                <c:pt idx="109">
                  <c:v>1640856.3638834036</c:v>
                </c:pt>
                <c:pt idx="110">
                  <c:v>1705528.0077067195</c:v>
                </c:pt>
                <c:pt idx="111">
                  <c:v>1768359.1859849782</c:v>
                </c:pt>
                <c:pt idx="112">
                  <c:v>1837185.7039279621</c:v>
                </c:pt>
                <c:pt idx="113">
                  <c:v>1892077.0460321582</c:v>
                </c:pt>
                <c:pt idx="114">
                  <c:v>1956054.3389295379</c:v>
                </c:pt>
                <c:pt idx="115">
                  <c:v>2020895.4364930619</c:v>
                </c:pt>
                <c:pt idx="116">
                  <c:v>2077948.6614442121</c:v>
                </c:pt>
                <c:pt idx="117">
                  <c:v>2127238.887738199</c:v>
                </c:pt>
                <c:pt idx="118">
                  <c:v>2190477.844883231</c:v>
                </c:pt>
                <c:pt idx="119">
                  <c:v>2241651.7080526208</c:v>
                </c:pt>
                <c:pt idx="120">
                  <c:v>2280783.0899383929</c:v>
                </c:pt>
                <c:pt idx="121">
                  <c:v>2338255.7487398069</c:v>
                </c:pt>
                <c:pt idx="122">
                  <c:v>2366357.6977428803</c:v>
                </c:pt>
                <c:pt idx="123">
                  <c:v>2417166.3345044926</c:v>
                </c:pt>
                <c:pt idx="124">
                  <c:v>2438624.6128880377</c:v>
                </c:pt>
                <c:pt idx="125">
                  <c:v>2474128.8566749184</c:v>
                </c:pt>
                <c:pt idx="126">
                  <c:v>2493308.8752797693</c:v>
                </c:pt>
                <c:pt idx="127">
                  <c:v>2513522.293706947</c:v>
                </c:pt>
                <c:pt idx="128">
                  <c:v>2526088.0381829347</c:v>
                </c:pt>
                <c:pt idx="129">
                  <c:v>2526663.3105569622</c:v>
                </c:pt>
                <c:pt idx="130">
                  <c:v>2532592.1682200073</c:v>
                </c:pt>
                <c:pt idx="131">
                  <c:v>2522167.4042034447</c:v>
                </c:pt>
                <c:pt idx="132">
                  <c:v>2508390.2777514039</c:v>
                </c:pt>
                <c:pt idx="133">
                  <c:v>2486899.9005529308</c:v>
                </c:pt>
                <c:pt idx="134">
                  <c:v>2466347.9498909814</c:v>
                </c:pt>
                <c:pt idx="135">
                  <c:v>2420675.3755649342</c:v>
                </c:pt>
                <c:pt idx="136">
                  <c:v>2384558.9860226503</c:v>
                </c:pt>
                <c:pt idx="137">
                  <c:v>2331926.1634484786</c:v>
                </c:pt>
                <c:pt idx="138">
                  <c:v>2280091.5687486157</c:v>
                </c:pt>
                <c:pt idx="139">
                  <c:v>2207316.3371893354</c:v>
                </c:pt>
                <c:pt idx="140">
                  <c:v>2139582.6358307814</c:v>
                </c:pt>
                <c:pt idx="141">
                  <c:v>2055140.2935995632</c:v>
                </c:pt>
                <c:pt idx="142">
                  <c:v>1975624.1568619628</c:v>
                </c:pt>
                <c:pt idx="143">
                  <c:v>1874938.9951238229</c:v>
                </c:pt>
                <c:pt idx="144">
                  <c:v>1774712.8709387509</c:v>
                </c:pt>
                <c:pt idx="145">
                  <c:v>1666194.611212031</c:v>
                </c:pt>
                <c:pt idx="146">
                  <c:v>1553647.8696868443</c:v>
                </c:pt>
                <c:pt idx="147">
                  <c:v>1428316.9507214618</c:v>
                </c:pt>
                <c:pt idx="148">
                  <c:v>1311811.8267305677</c:v>
                </c:pt>
                <c:pt idx="149">
                  <c:v>1169338.1032927022</c:v>
                </c:pt>
                <c:pt idx="150">
                  <c:v>1044194.8696330558</c:v>
                </c:pt>
                <c:pt idx="151">
                  <c:v>892902.13502904272</c:v>
                </c:pt>
                <c:pt idx="152">
                  <c:v>758754.46616709651</c:v>
                </c:pt>
                <c:pt idx="153">
                  <c:v>602605.62539850874</c:v>
                </c:pt>
                <c:pt idx="154">
                  <c:v>459069.10564073804</c:v>
                </c:pt>
                <c:pt idx="155">
                  <c:v>302011.23483279301</c:v>
                </c:pt>
                <c:pt idx="156">
                  <c:v>157364.43211696297</c:v>
                </c:pt>
                <c:pt idx="157">
                  <c:v>-5343.250192347914</c:v>
                </c:pt>
                <c:pt idx="158">
                  <c:v>-155841.11732370313</c:v>
                </c:pt>
                <c:pt idx="159">
                  <c:v>-307250.27576771588</c:v>
                </c:pt>
                <c:pt idx="160">
                  <c:v>-455331.94572723005</c:v>
                </c:pt>
                <c:pt idx="161">
                  <c:v>-608862.17426693114</c:v>
                </c:pt>
                <c:pt idx="162">
                  <c:v>-754923.36908862041</c:v>
                </c:pt>
                <c:pt idx="163">
                  <c:v>-893615.02601520368</c:v>
                </c:pt>
                <c:pt idx="164">
                  <c:v>-1029370.3939595672</c:v>
                </c:pt>
                <c:pt idx="165">
                  <c:v>-1166618.199282214</c:v>
                </c:pt>
                <c:pt idx="166">
                  <c:v>-1292431.8046132147</c:v>
                </c:pt>
                <c:pt idx="167">
                  <c:v>-1411237.675057112</c:v>
                </c:pt>
                <c:pt idx="168">
                  <c:v>-1518778.9406654406</c:v>
                </c:pt>
                <c:pt idx="169">
                  <c:v>-1632485.5870521255</c:v>
                </c:pt>
                <c:pt idx="170">
                  <c:v>-1726398.0598324318</c:v>
                </c:pt>
                <c:pt idx="171">
                  <c:v>-1813603.5464755008</c:v>
                </c:pt>
                <c:pt idx="172">
                  <c:v>-1889824.8256082572</c:v>
                </c:pt>
                <c:pt idx="173">
                  <c:v>-1963794.9801873215</c:v>
                </c:pt>
                <c:pt idx="174">
                  <c:v>-2035563.758127037</c:v>
                </c:pt>
                <c:pt idx="175">
                  <c:v>-2040104.5118087735</c:v>
                </c:pt>
                <c:pt idx="176">
                  <c:v>-2116287.2863663533</c:v>
                </c:pt>
                <c:pt idx="177">
                  <c:v>-2151325.9608200327</c:v>
                </c:pt>
                <c:pt idx="178">
                  <c:v>-2101883.0043732473</c:v>
                </c:pt>
                <c:pt idx="179">
                  <c:v>-2184894.8105797134</c:v>
                </c:pt>
                <c:pt idx="180">
                  <c:v>-2183424.9858881906</c:v>
                </c:pt>
                <c:pt idx="181">
                  <c:v>-2054135.9994946835</c:v>
                </c:pt>
                <c:pt idx="182">
                  <c:v>-2144089.9007920991</c:v>
                </c:pt>
                <c:pt idx="183">
                  <c:v>-2075788.8730053776</c:v>
                </c:pt>
                <c:pt idx="184">
                  <c:v>-1996779.5125002102</c:v>
                </c:pt>
                <c:pt idx="185">
                  <c:v>-1950406.133881093</c:v>
                </c:pt>
                <c:pt idx="186">
                  <c:v>-1875887.6531332396</c:v>
                </c:pt>
                <c:pt idx="187">
                  <c:v>-1803562.6030772254</c:v>
                </c:pt>
                <c:pt idx="188">
                  <c:v>-1707356.1046406119</c:v>
                </c:pt>
                <c:pt idx="189">
                  <c:v>-1613252.5861487905</c:v>
                </c:pt>
                <c:pt idx="190">
                  <c:v>-1503840.1521453392</c:v>
                </c:pt>
                <c:pt idx="191">
                  <c:v>-1387736.5608760528</c:v>
                </c:pt>
                <c:pt idx="192">
                  <c:v>-1269212.2499002973</c:v>
                </c:pt>
                <c:pt idx="193">
                  <c:v>-1139518.3073751894</c:v>
                </c:pt>
                <c:pt idx="194">
                  <c:v>-1002918.3870571207</c:v>
                </c:pt>
                <c:pt idx="195">
                  <c:v>-868007.63450017176</c:v>
                </c:pt>
                <c:pt idx="196">
                  <c:v>-721685.29463916295</c:v>
                </c:pt>
                <c:pt idx="197">
                  <c:v>-572541.99050304224</c:v>
                </c:pt>
                <c:pt idx="198">
                  <c:v>-424823.28568079113</c:v>
                </c:pt>
                <c:pt idx="199">
                  <c:v>-274095.93127149972</c:v>
                </c:pt>
                <c:pt idx="200">
                  <c:v>-111588.40275295288</c:v>
                </c:pt>
                <c:pt idx="201">
                  <c:v>32428.605109606171</c:v>
                </c:pt>
                <c:pt idx="202">
                  <c:v>197103.59123694757</c:v>
                </c:pt>
                <c:pt idx="203">
                  <c:v>347825.32397748111</c:v>
                </c:pt>
                <c:pt idx="204">
                  <c:v>502053.18543197634</c:v>
                </c:pt>
                <c:pt idx="205">
                  <c:v>655548.3958086432</c:v>
                </c:pt>
                <c:pt idx="206">
                  <c:v>799736.16096645105</c:v>
                </c:pt>
                <c:pt idx="207">
                  <c:v>952071.34047112812</c:v>
                </c:pt>
                <c:pt idx="208">
                  <c:v>1086621.5151704769</c:v>
                </c:pt>
                <c:pt idx="209">
                  <c:v>1229518.0958682888</c:v>
                </c:pt>
                <c:pt idx="210">
                  <c:v>1359162.4164936736</c:v>
                </c:pt>
                <c:pt idx="211">
                  <c:v>1493004.8140740166</c:v>
                </c:pt>
                <c:pt idx="212">
                  <c:v>1605106.0856524953</c:v>
                </c:pt>
                <c:pt idx="213">
                  <c:v>1725926.8725733894</c:v>
                </c:pt>
                <c:pt idx="214">
                  <c:v>1838195.4780445546</c:v>
                </c:pt>
                <c:pt idx="215">
                  <c:v>1937659.5546517421</c:v>
                </c:pt>
                <c:pt idx="216">
                  <c:v>2033077.0593165858</c:v>
                </c:pt>
                <c:pt idx="217">
                  <c:v>2120184.3382843444</c:v>
                </c:pt>
                <c:pt idx="218">
                  <c:v>2199053.7521552965</c:v>
                </c:pt>
                <c:pt idx="219">
                  <c:v>2278429.6902286178</c:v>
                </c:pt>
                <c:pt idx="220">
                  <c:v>2341022.3655612683</c:v>
                </c:pt>
                <c:pt idx="221">
                  <c:v>2399909.9205275369</c:v>
                </c:pt>
                <c:pt idx="222">
                  <c:v>2446470.0743449377</c:v>
                </c:pt>
                <c:pt idx="223">
                  <c:v>2493769.663045411</c:v>
                </c:pt>
                <c:pt idx="224">
                  <c:v>2524500.8095364678</c:v>
                </c:pt>
                <c:pt idx="225">
                  <c:v>2560400.1172797708</c:v>
                </c:pt>
                <c:pt idx="226">
                  <c:v>2571135.8372529726</c:v>
                </c:pt>
                <c:pt idx="227">
                  <c:v>2591452.6159642199</c:v>
                </c:pt>
                <c:pt idx="228">
                  <c:v>2595345.6736659901</c:v>
                </c:pt>
                <c:pt idx="229">
                  <c:v>2600197.5093218745</c:v>
                </c:pt>
                <c:pt idx="230">
                  <c:v>2584337.096262767</c:v>
                </c:pt>
                <c:pt idx="231">
                  <c:v>2578152.7152303979</c:v>
                </c:pt>
                <c:pt idx="232">
                  <c:v>2559962.0332118683</c:v>
                </c:pt>
                <c:pt idx="233">
                  <c:v>2538455.1690551103</c:v>
                </c:pt>
                <c:pt idx="234">
                  <c:v>2500624.0797142587</c:v>
                </c:pt>
                <c:pt idx="235">
                  <c:v>2476841.2170480816</c:v>
                </c:pt>
                <c:pt idx="236">
                  <c:v>2432395.8535803272</c:v>
                </c:pt>
                <c:pt idx="237">
                  <c:v>2393319.9042836241</c:v>
                </c:pt>
                <c:pt idx="238">
                  <c:v>2346589.4972306937</c:v>
                </c:pt>
                <c:pt idx="239">
                  <c:v>2296536.1242355285</c:v>
                </c:pt>
                <c:pt idx="240">
                  <c:v>2243148.478948453</c:v>
                </c:pt>
                <c:pt idx="241">
                  <c:v>2186412.9937629015</c:v>
                </c:pt>
                <c:pt idx="242">
                  <c:v>2130652.1154110199</c:v>
                </c:pt>
                <c:pt idx="243">
                  <c:v>2071509.4781267005</c:v>
                </c:pt>
                <c:pt idx="244">
                  <c:v>2008966.9917614213</c:v>
                </c:pt>
                <c:pt idx="245">
                  <c:v>1943004.3048932578</c:v>
                </c:pt>
                <c:pt idx="246">
                  <c:v>1883576.8387563108</c:v>
                </c:pt>
                <c:pt idx="247">
                  <c:v>1815909.5822954716</c:v>
                </c:pt>
                <c:pt idx="248">
                  <c:v>1751260.1178082668</c:v>
                </c:pt>
                <c:pt idx="249">
                  <c:v>1684395.8315828075</c:v>
                </c:pt>
                <c:pt idx="250">
                  <c:v>1618761.7917756215</c:v>
                </c:pt>
                <c:pt idx="251">
                  <c:v>1553029.3804770508</c:v>
                </c:pt>
                <c:pt idx="252">
                  <c:v>1488039.3437117648</c:v>
                </c:pt>
                <c:pt idx="253">
                  <c:v>1423330.4925662815</c:v>
                </c:pt>
                <c:pt idx="254">
                  <c:v>1358875.4656885178</c:v>
                </c:pt>
                <c:pt idx="255">
                  <c:v>1295948.1582850479</c:v>
                </c:pt>
                <c:pt idx="256">
                  <c:v>1234520.7567499839</c:v>
                </c:pt>
                <c:pt idx="257">
                  <c:v>1173698.2446078029</c:v>
                </c:pt>
                <c:pt idx="258">
                  <c:v>1114321.3678837158</c:v>
                </c:pt>
                <c:pt idx="259">
                  <c:v>1057230.8726032947</c:v>
                </c:pt>
                <c:pt idx="260">
                  <c:v>1000664.9916748214</c:v>
                </c:pt>
                <c:pt idx="261">
                  <c:v>946333.48300825362</c:v>
                </c:pt>
                <c:pt idx="262">
                  <c:v>893343.13914341026</c:v>
                </c:pt>
                <c:pt idx="263">
                  <c:v>842970.79493571003</c:v>
                </c:pt>
                <c:pt idx="264">
                  <c:v>793890.772124468</c:v>
                </c:pt>
                <c:pt idx="265">
                  <c:v>746080.0057681778</c:v>
                </c:pt>
                <c:pt idx="266">
                  <c:v>812744.87679259118</c:v>
                </c:pt>
                <c:pt idx="267">
                  <c:v>235098.81928649955</c:v>
                </c:pt>
                <c:pt idx="268">
                  <c:v>915513.00239967753</c:v>
                </c:pt>
                <c:pt idx="269">
                  <c:v>911442.7186339132</c:v>
                </c:pt>
                <c:pt idx="270">
                  <c:v>40169.565146652407</c:v>
                </c:pt>
                <c:pt idx="271">
                  <c:v>904658.91235773824</c:v>
                </c:pt>
                <c:pt idx="272">
                  <c:v>33838.012622197435</c:v>
                </c:pt>
                <c:pt idx="273">
                  <c:v>898779.61358502263</c:v>
                </c:pt>
                <c:pt idx="274">
                  <c:v>-58354.544746064246</c:v>
                </c:pt>
                <c:pt idx="275">
                  <c:v>590125.5291001898</c:v>
                </c:pt>
                <c:pt idx="276">
                  <c:v>327522.49792426801</c:v>
                </c:pt>
                <c:pt idx="277">
                  <c:v>325509.96872901829</c:v>
                </c:pt>
                <c:pt idx="278">
                  <c:v>323655.72834684735</c:v>
                </c:pt>
                <c:pt idx="279">
                  <c:v>278577.02060414478</c:v>
                </c:pt>
                <c:pt idx="280">
                  <c:v>233656.60167454669</c:v>
                </c:pt>
                <c:pt idx="281">
                  <c:v>232254.61504412803</c:v>
                </c:pt>
                <c:pt idx="282">
                  <c:v>230965.69185165234</c:v>
                </c:pt>
                <c:pt idx="283">
                  <c:v>186407.07592344776</c:v>
                </c:pt>
                <c:pt idx="284">
                  <c:v>228727.03578051677</c:v>
                </c:pt>
                <c:pt idx="285">
                  <c:v>97606.421693260709</c:v>
                </c:pt>
                <c:pt idx="286">
                  <c:v>183512.65191227751</c:v>
                </c:pt>
                <c:pt idx="287">
                  <c:v>182698.59515912848</c:v>
                </c:pt>
                <c:pt idx="288">
                  <c:v>95209.476809014101</c:v>
                </c:pt>
                <c:pt idx="289">
                  <c:v>94576.321556566676</c:v>
                </c:pt>
                <c:pt idx="290">
                  <c:v>137371.14785295917</c:v>
                </c:pt>
                <c:pt idx="291">
                  <c:v>93445.687177205225</c:v>
                </c:pt>
                <c:pt idx="292">
                  <c:v>49588.064564197062</c:v>
                </c:pt>
                <c:pt idx="293">
                  <c:v>135923.93584738128</c:v>
                </c:pt>
                <c:pt idx="294">
                  <c:v>48751.395123471244</c:v>
                </c:pt>
                <c:pt idx="295">
                  <c:v>74441.858513861211</c:v>
                </c:pt>
                <c:pt idx="296">
                  <c:v>56772.178418175557</c:v>
                </c:pt>
                <c:pt idx="297">
                  <c:v>56491.781092092315</c:v>
                </c:pt>
                <c:pt idx="298">
                  <c:v>51900.243373747937</c:v>
                </c:pt>
                <c:pt idx="299">
                  <c:v>42997.565263142824</c:v>
                </c:pt>
                <c:pt idx="300">
                  <c:v>42796.312343614714</c:v>
                </c:pt>
                <c:pt idx="301">
                  <c:v>33938.859608184182</c:v>
                </c:pt>
                <c:pt idx="302">
                  <c:v>38116.585143681106</c:v>
                </c:pt>
                <c:pt idx="303">
                  <c:v>29295.312708388221</c:v>
                </c:pt>
                <c:pt idx="304">
                  <c:v>24830.406040534301</c:v>
                </c:pt>
                <c:pt idx="305">
                  <c:v>-1229044.3070376832</c:v>
                </c:pt>
                <c:pt idx="306">
                  <c:v>1430216.8827500271</c:v>
                </c:pt>
                <c:pt idx="307">
                  <c:v>2180.2503099871337</c:v>
                </c:pt>
                <c:pt idx="308">
                  <c:v>2180.2503061666889</c:v>
                </c:pt>
                <c:pt idx="309">
                  <c:v>2180.2503936105813</c:v>
                </c:pt>
                <c:pt idx="310">
                  <c:v>2180.2505679782757</c:v>
                </c:pt>
                <c:pt idx="311">
                  <c:v>2180.2506124012157</c:v>
                </c:pt>
                <c:pt idx="312">
                  <c:v>2180.2508740319013</c:v>
                </c:pt>
                <c:pt idx="313">
                  <c:v>2180.2509624481399</c:v>
                </c:pt>
                <c:pt idx="314">
                  <c:v>2180.251311613169</c:v>
                </c:pt>
                <c:pt idx="315">
                  <c:v>2180.2515745101655</c:v>
                </c:pt>
                <c:pt idx="316">
                  <c:v>2180.2517513200296</c:v>
                </c:pt>
                <c:pt idx="317">
                  <c:v>2180.253013512855</c:v>
                </c:pt>
                <c:pt idx="318">
                  <c:v>2180.2526280654538</c:v>
                </c:pt>
                <c:pt idx="319">
                  <c:v>2180.253936105818</c:v>
                </c:pt>
                <c:pt idx="320">
                  <c:v>2180.2543778478207</c:v>
                </c:pt>
                <c:pt idx="321">
                  <c:v>2180.2561231076502</c:v>
                </c:pt>
                <c:pt idx="322">
                  <c:v>2180.2570029736248</c:v>
                </c:pt>
                <c:pt idx="323">
                  <c:v>2180.2591874880604</c:v>
                </c:pt>
                <c:pt idx="324">
                  <c:v>2180.260507965404</c:v>
                </c:pt>
                <c:pt idx="325">
                  <c:v>2180.2635685016576</c:v>
                </c:pt>
                <c:pt idx="326">
                  <c:v>2180.2679359476419</c:v>
                </c:pt>
                <c:pt idx="327">
                  <c:v>2180.2671044728186</c:v>
                </c:pt>
                <c:pt idx="328">
                  <c:v>2180.2762603031169</c:v>
                </c:pt>
                <c:pt idx="329">
                  <c:v>2180.2849911248027</c:v>
                </c:pt>
                <c:pt idx="330">
                  <c:v>2180.2807206872476</c:v>
                </c:pt>
                <c:pt idx="331">
                  <c:v>2180.3024979935476</c:v>
                </c:pt>
                <c:pt idx="332">
                  <c:v>2180.3025997506415</c:v>
                </c:pt>
                <c:pt idx="333">
                  <c:v>2180.3200817454299</c:v>
                </c:pt>
                <c:pt idx="334">
                  <c:v>2180.3332525998267</c:v>
                </c:pt>
                <c:pt idx="335">
                  <c:v>2180.3551361857581</c:v>
                </c:pt>
                <c:pt idx="336">
                  <c:v>2180.3727244601782</c:v>
                </c:pt>
                <c:pt idx="337">
                  <c:v>2180.4077201075183</c:v>
                </c:pt>
                <c:pt idx="338">
                  <c:v>2180.4167494166795</c:v>
                </c:pt>
                <c:pt idx="339">
                  <c:v>2180.5126256438634</c:v>
                </c:pt>
                <c:pt idx="340">
                  <c:v>2180.4697629795041</c:v>
                </c:pt>
                <c:pt idx="341">
                  <c:v>2180.6439497721385</c:v>
                </c:pt>
                <c:pt idx="342">
                  <c:v>2180.6013358473433</c:v>
                </c:pt>
                <c:pt idx="343">
                  <c:v>2180.7758392176042</c:v>
                </c:pt>
                <c:pt idx="344">
                  <c:v>2180.7769924646709</c:v>
                </c:pt>
                <c:pt idx="345">
                  <c:v>2180.9953308448571</c:v>
                </c:pt>
                <c:pt idx="346">
                  <c:v>2181.0837923087738</c:v>
                </c:pt>
                <c:pt idx="347">
                  <c:v>2181.3027864569003</c:v>
                </c:pt>
                <c:pt idx="348">
                  <c:v>2181.4788274899165</c:v>
                </c:pt>
                <c:pt idx="349">
                  <c:v>2181.7855594959569</c:v>
                </c:pt>
                <c:pt idx="350">
                  <c:v>2182.0929246572496</c:v>
                </c:pt>
                <c:pt idx="351">
                  <c:v>2182.0106364570443</c:v>
                </c:pt>
                <c:pt idx="352">
                  <c:v>2182.8837186255382</c:v>
                </c:pt>
                <c:pt idx="353">
                  <c:v>2183.7577053015357</c:v>
                </c:pt>
                <c:pt idx="354">
                  <c:v>2183.3315660535791</c:v>
                </c:pt>
                <c:pt idx="355">
                  <c:v>2185.0763736293125</c:v>
                </c:pt>
                <c:pt idx="356">
                  <c:v>2185.0874538462308</c:v>
                </c:pt>
                <c:pt idx="357">
                  <c:v>2186.8363317057292</c:v>
                </c:pt>
                <c:pt idx="358">
                  <c:v>2187.286214275653</c:v>
                </c:pt>
                <c:pt idx="359">
                  <c:v>1872.3468513661701</c:v>
                </c:pt>
                <c:pt idx="360">
                  <c:v>2180.3895203809438</c:v>
                </c:pt>
              </c:numCache>
            </c:numRef>
          </c:yVal>
          <c:smooth val="1"/>
          <c:extLst>
            <c:ext xmlns:c16="http://schemas.microsoft.com/office/drawing/2014/chart" uri="{C3380CC4-5D6E-409C-BE32-E72D297353CC}">
              <c16:uniqueId val="{00000004-0A95-465E-8BB2-C6D51544E63C}"/>
            </c:ext>
          </c:extLst>
        </c:ser>
        <c:ser>
          <c:idx val="5"/>
          <c:order val="5"/>
          <c:tx>
            <c:v>Inertia Force at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(In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(In Stiff)'!$AE$3:$AE$363</c:f>
              <c:numCache>
                <c:formatCode>0.00E+00</c:formatCode>
                <c:ptCount val="361"/>
                <c:pt idx="0">
                  <c:v>2197.9069999086087</c:v>
                </c:pt>
                <c:pt idx="1">
                  <c:v>2202.9377079436927</c:v>
                </c:pt>
                <c:pt idx="2">
                  <c:v>2199.2287838866896</c:v>
                </c:pt>
                <c:pt idx="3">
                  <c:v>2218.0176211976463</c:v>
                </c:pt>
                <c:pt idx="4">
                  <c:v>2205.5776578698401</c:v>
                </c:pt>
                <c:pt idx="5">
                  <c:v>2230.6339634886335</c:v>
                </c:pt>
                <c:pt idx="6">
                  <c:v>2224.463729737422</c:v>
                </c:pt>
                <c:pt idx="7">
                  <c:v>2230.8058199142961</c:v>
                </c:pt>
                <c:pt idx="8">
                  <c:v>2255.9050896395056</c:v>
                </c:pt>
                <c:pt idx="9">
                  <c:v>2256.033981958753</c:v>
                </c:pt>
                <c:pt idx="10">
                  <c:v>2268.6842432811213</c:v>
                </c:pt>
                <c:pt idx="11">
                  <c:v>2287.608756717601</c:v>
                </c:pt>
                <c:pt idx="12">
                  <c:v>2312.8120448057107</c:v>
                </c:pt>
                <c:pt idx="13">
                  <c:v>2338.0537744627209</c:v>
                </c:pt>
                <c:pt idx="14">
                  <c:v>2319.6131725406053</c:v>
                </c:pt>
                <c:pt idx="15">
                  <c:v>2369.9473881165532</c:v>
                </c:pt>
                <c:pt idx="16">
                  <c:v>2495.2967542732727</c:v>
                </c:pt>
                <c:pt idx="17">
                  <c:v>2370.8292829324564</c:v>
                </c:pt>
                <c:pt idx="18">
                  <c:v>2558.8307194799577</c:v>
                </c:pt>
                <c:pt idx="19">
                  <c:v>2497.0153185299027</c:v>
                </c:pt>
                <c:pt idx="20">
                  <c:v>2622.7491003756259</c:v>
                </c:pt>
                <c:pt idx="21">
                  <c:v>2686.1247767691893</c:v>
                </c:pt>
                <c:pt idx="22">
                  <c:v>2749.6587419758662</c:v>
                </c:pt>
                <c:pt idx="23">
                  <c:v>2813.3736086832532</c:v>
                </c:pt>
                <c:pt idx="24">
                  <c:v>3002.2343273590632</c:v>
                </c:pt>
                <c:pt idx="25">
                  <c:v>3066.3788351306112</c:v>
                </c:pt>
                <c:pt idx="26">
                  <c:v>3130.8173078407708</c:v>
                </c:pt>
                <c:pt idx="27">
                  <c:v>3445.4570337374912</c:v>
                </c:pt>
                <c:pt idx="28">
                  <c:v>3697.964781057879</c:v>
                </c:pt>
                <c:pt idx="29">
                  <c:v>3451.1554310095075</c:v>
                </c:pt>
                <c:pt idx="30">
                  <c:v>4079.4851499242459</c:v>
                </c:pt>
                <c:pt idx="31">
                  <c:v>4083.555433689904</c:v>
                </c:pt>
                <c:pt idx="32">
                  <c:v>4713.0157869840432</c:v>
                </c:pt>
                <c:pt idx="33">
                  <c:v>4718.4428320050665</c:v>
                </c:pt>
                <c:pt idx="34">
                  <c:v>5349.4860734300983</c:v>
                </c:pt>
                <c:pt idx="35">
                  <c:v>5356.7221334582318</c:v>
                </c:pt>
                <c:pt idx="36">
                  <c:v>6614.5122056669825</c:v>
                </c:pt>
                <c:pt idx="37">
                  <c:v>6624.0095344536458</c:v>
                </c:pt>
                <c:pt idx="38">
                  <c:v>7259.8014402721728</c:v>
                </c:pt>
                <c:pt idx="39">
                  <c:v>7897.1762342218462</c:v>
                </c:pt>
                <c:pt idx="40">
                  <c:v>8536.3600431785417</c:v>
                </c:pt>
                <c:pt idx="41">
                  <c:v>10427.002371819523</c:v>
                </c:pt>
                <c:pt idx="42">
                  <c:v>10445.770902517123</c:v>
                </c:pt>
                <c:pt idx="43">
                  <c:v>11716.902460402358</c:v>
                </c:pt>
                <c:pt idx="44">
                  <c:v>14240.397045475374</c:v>
                </c:pt>
                <c:pt idx="45">
                  <c:v>13019.013400283127</c:v>
                </c:pt>
                <c:pt idx="46">
                  <c:v>14925.484610233731</c:v>
                </c:pt>
                <c:pt idx="47">
                  <c:v>21208.781799381584</c:v>
                </c:pt>
                <c:pt idx="48">
                  <c:v>15002.367748031833</c:v>
                </c:pt>
                <c:pt idx="49">
                  <c:v>27544.088169980216</c:v>
                </c:pt>
                <c:pt idx="50">
                  <c:v>21348.980462422656</c:v>
                </c:pt>
                <c:pt idx="51">
                  <c:v>27657.151607916534</c:v>
                </c:pt>
                <c:pt idx="52">
                  <c:v>27724.989670678704</c:v>
                </c:pt>
                <c:pt idx="53">
                  <c:v>40296.106586491005</c:v>
                </c:pt>
                <c:pt idx="54">
                  <c:v>27887.801021306637</c:v>
                </c:pt>
                <c:pt idx="55">
                  <c:v>46728.647513713688</c:v>
                </c:pt>
                <c:pt idx="56">
                  <c:v>46837.188414134725</c:v>
                </c:pt>
                <c:pt idx="57">
                  <c:v>46961.558195862512</c:v>
                </c:pt>
                <c:pt idx="58">
                  <c:v>53348.873747912352</c:v>
                </c:pt>
                <c:pt idx="59">
                  <c:v>65999.135070280769</c:v>
                </c:pt>
                <c:pt idx="60">
                  <c:v>66173.252764702338</c:v>
                </c:pt>
                <c:pt idx="61">
                  <c:v>78864.216924726716</c:v>
                </c:pt>
                <c:pt idx="62">
                  <c:v>97824.910661345828</c:v>
                </c:pt>
                <c:pt idx="63">
                  <c:v>41847.336954984246</c:v>
                </c:pt>
                <c:pt idx="64">
                  <c:v>129587.37072716879</c:v>
                </c:pt>
                <c:pt idx="65">
                  <c:v>129881.33566579896</c:v>
                </c:pt>
                <c:pt idx="66">
                  <c:v>130220.52597961998</c:v>
                </c:pt>
                <c:pt idx="67">
                  <c:v>68133.772778520055</c:v>
                </c:pt>
                <c:pt idx="68">
                  <c:v>193505.75162283596</c:v>
                </c:pt>
                <c:pt idx="69">
                  <c:v>193958.00537457486</c:v>
                </c:pt>
                <c:pt idx="70">
                  <c:v>132006.92829901149</c:v>
                </c:pt>
                <c:pt idx="71">
                  <c:v>195066.02706636151</c:v>
                </c:pt>
                <c:pt idx="72">
                  <c:v>195699.18231879876</c:v>
                </c:pt>
                <c:pt idx="73">
                  <c:v>258871.3445240829</c:v>
                </c:pt>
                <c:pt idx="74">
                  <c:v>259640.17590206486</c:v>
                </c:pt>
                <c:pt idx="75">
                  <c:v>260499.45803035874</c:v>
                </c:pt>
                <c:pt idx="76">
                  <c:v>278753.70469159336</c:v>
                </c:pt>
                <c:pt idx="77">
                  <c:v>336955.00785502075</c:v>
                </c:pt>
                <c:pt idx="78">
                  <c:v>349961.42803797015</c:v>
                </c:pt>
                <c:pt idx="79">
                  <c:v>379202.81486850273</c:v>
                </c:pt>
                <c:pt idx="80">
                  <c:v>410315.0959125511</c:v>
                </c:pt>
                <c:pt idx="81">
                  <c:v>443558.28632971703</c:v>
                </c:pt>
                <c:pt idx="82">
                  <c:v>478818.20742150838</c:v>
                </c:pt>
                <c:pt idx="83">
                  <c:v>516606.11578435905</c:v>
                </c:pt>
                <c:pt idx="84">
                  <c:v>555497.34015967592</c:v>
                </c:pt>
                <c:pt idx="85">
                  <c:v>598316.10805562197</c:v>
                </c:pt>
                <c:pt idx="86">
                  <c:v>642514.46564602526</c:v>
                </c:pt>
                <c:pt idx="87">
                  <c:v>688794.31664828106</c:v>
                </c:pt>
                <c:pt idx="88">
                  <c:v>738420.23494091874</c:v>
                </c:pt>
                <c:pt idx="89">
                  <c:v>790158.62602739409</c:v>
                </c:pt>
                <c:pt idx="90">
                  <c:v>844026.44942345296</c:v>
                </c:pt>
                <c:pt idx="91">
                  <c:v>901290.76640329743</c:v>
                </c:pt>
                <c:pt idx="92">
                  <c:v>960095.7581769824</c:v>
                </c:pt>
                <c:pt idx="93">
                  <c:v>1021710.2950335684</c:v>
                </c:pt>
                <c:pt idx="94">
                  <c:v>1086778.9878275101</c:v>
                </c:pt>
                <c:pt idx="95">
                  <c:v>1152823.7934751566</c:v>
                </c:pt>
                <c:pt idx="96">
                  <c:v>1222365.4930395505</c:v>
                </c:pt>
                <c:pt idx="97">
                  <c:v>1294176.8235764392</c:v>
                </c:pt>
                <c:pt idx="98">
                  <c:v>1367031.6527764886</c:v>
                </c:pt>
                <c:pt idx="99">
                  <c:v>1444077.5085327574</c:v>
                </c:pt>
                <c:pt idx="100">
                  <c:v>1520965.6045988461</c:v>
                </c:pt>
                <c:pt idx="101">
                  <c:v>1601469.7634452111</c:v>
                </c:pt>
                <c:pt idx="102">
                  <c:v>1683741.1762148186</c:v>
                </c:pt>
                <c:pt idx="103">
                  <c:v>1765932.1646861658</c:v>
                </c:pt>
                <c:pt idx="104">
                  <c:v>1850568.4847122454</c:v>
                </c:pt>
                <c:pt idx="105">
                  <c:v>1937052.1075763321</c:v>
                </c:pt>
                <c:pt idx="106">
                  <c:v>2022286.8361851871</c:v>
                </c:pt>
                <c:pt idx="107">
                  <c:v>2110673.4659674419</c:v>
                </c:pt>
                <c:pt idx="108">
                  <c:v>2197241.438636444</c:v>
                </c:pt>
                <c:pt idx="109">
                  <c:v>2284517.6406808281</c:v>
                </c:pt>
                <c:pt idx="110">
                  <c:v>2371904.4956366937</c:v>
                </c:pt>
                <c:pt idx="111">
                  <c:v>2456305.5802844814</c:v>
                </c:pt>
                <c:pt idx="112">
                  <c:v>2548992.6141230576</c:v>
                </c:pt>
                <c:pt idx="113">
                  <c:v>2621254.4117990951</c:v>
                </c:pt>
                <c:pt idx="114">
                  <c:v>2706228.9586844598</c:v>
                </c:pt>
                <c:pt idx="115">
                  <c:v>2792067.3102361048</c:v>
                </c:pt>
                <c:pt idx="116">
                  <c:v>2866300.1066321721</c:v>
                </c:pt>
                <c:pt idx="117">
                  <c:v>2928952.2218273729</c:v>
                </c:pt>
                <c:pt idx="118">
                  <c:v>3011279.5916892416</c:v>
                </c:pt>
                <c:pt idx="119">
                  <c:v>3075815.3437595726</c:v>
                </c:pt>
                <c:pt idx="120">
                  <c:v>3122582.090732343</c:v>
                </c:pt>
                <c:pt idx="121">
                  <c:v>3195325.4797067093</c:v>
                </c:pt>
                <c:pt idx="122">
                  <c:v>3225336.2699815203</c:v>
                </c:pt>
                <c:pt idx="123">
                  <c:v>3287597.9543726542</c:v>
                </c:pt>
                <c:pt idx="124">
                  <c:v>3307147.3914851425</c:v>
                </c:pt>
                <c:pt idx="125">
                  <c:v>3346469.3178146817</c:v>
                </c:pt>
                <c:pt idx="126">
                  <c:v>3361831.6538766017</c:v>
                </c:pt>
                <c:pt idx="127">
                  <c:v>3378227.3897606656</c:v>
                </c:pt>
                <c:pt idx="128">
                  <c:v>3383157.769149519</c:v>
                </c:pt>
                <c:pt idx="129">
                  <c:v>3370371.15262256</c:v>
                </c:pt>
                <c:pt idx="130">
                  <c:v>3364846.9626558116</c:v>
                </c:pt>
                <c:pt idx="131">
                  <c:v>3335333.7859222302</c:v>
                </c:pt>
                <c:pt idx="132">
                  <c:v>3300559.4054828854</c:v>
                </c:pt>
                <c:pt idx="133">
                  <c:v>3254254.0917525422</c:v>
                </c:pt>
                <c:pt idx="134">
                  <c:v>3208887.20455945</c:v>
                </c:pt>
                <c:pt idx="135">
                  <c:v>3126946.6460720114</c:v>
                </c:pt>
                <c:pt idx="136">
                  <c:v>3058379.9549124488</c:v>
                </c:pt>
                <c:pt idx="137">
                  <c:v>2965661.4656330463</c:v>
                </c:pt>
                <c:pt idx="138">
                  <c:v>2873741.2042290424</c:v>
                </c:pt>
                <c:pt idx="139">
                  <c:v>2751336.0996072032</c:v>
                </c:pt>
                <c:pt idx="140">
                  <c:v>2635881.3664574651</c:v>
                </c:pt>
                <c:pt idx="141">
                  <c:v>2496082.6273487452</c:v>
                </c:pt>
                <c:pt idx="142">
                  <c:v>2363118.9350048364</c:v>
                </c:pt>
                <c:pt idx="143">
                  <c:v>2199442.0113035133</c:v>
                </c:pt>
                <c:pt idx="144">
                  <c:v>2036224.1251530794</c:v>
                </c:pt>
                <c:pt idx="145">
                  <c:v>1860896.4209195187</c:v>
                </c:pt>
                <c:pt idx="146">
                  <c:v>1679631.3936153897</c:v>
                </c:pt>
                <c:pt idx="147">
                  <c:v>1479855.6650554868</c:v>
                </c:pt>
                <c:pt idx="148">
                  <c:v>1292723.4140140938</c:v>
                </c:pt>
                <c:pt idx="149">
                  <c:v>1068169.5158962086</c:v>
                </c:pt>
                <c:pt idx="150">
                  <c:v>868581.47264149715</c:v>
                </c:pt>
                <c:pt idx="151">
                  <c:v>631390.88081435114</c:v>
                </c:pt>
                <c:pt idx="152">
                  <c:v>418980.71981513477</c:v>
                </c:pt>
                <c:pt idx="153">
                  <c:v>175025.18055113102</c:v>
                </c:pt>
                <c:pt idx="154">
                  <c:v>-50591.513888112502</c:v>
                </c:pt>
                <c:pt idx="155">
                  <c:v>-295456.08319074684</c:v>
                </c:pt>
                <c:pt idx="156">
                  <c:v>-522183.06058696052</c:v>
                </c:pt>
                <c:pt idx="157">
                  <c:v>-774606.2826643337</c:v>
                </c:pt>
                <c:pt idx="158">
                  <c:v>-1009093.165747083</c:v>
                </c:pt>
                <c:pt idx="159">
                  <c:v>-1244491.3401437628</c:v>
                </c:pt>
                <c:pt idx="160">
                  <c:v>-1474653.1847832967</c:v>
                </c:pt>
                <c:pt idx="161">
                  <c:v>-1712172.429275664</c:v>
                </c:pt>
                <c:pt idx="162">
                  <c:v>-1938404.9575065426</c:v>
                </c:pt>
                <c:pt idx="163">
                  <c:v>-2153450.26529775</c:v>
                </c:pt>
                <c:pt idx="164">
                  <c:v>-2363650.4428371787</c:v>
                </c:pt>
                <c:pt idx="165">
                  <c:v>-2575343.0577538004</c:v>
                </c:pt>
                <c:pt idx="166">
                  <c:v>-2769874.9488630174</c:v>
                </c:pt>
                <c:pt idx="167">
                  <c:v>-2953581.4225434698</c:v>
                </c:pt>
                <c:pt idx="168">
                  <c:v>-3120296.7675722321</c:v>
                </c:pt>
                <c:pt idx="169">
                  <c:v>-3295086.3346527223</c:v>
                </c:pt>
                <c:pt idx="170">
                  <c:v>-3440537.5217650565</c:v>
                </c:pt>
                <c:pt idx="171">
                  <c:v>-3575464.0402006707</c:v>
                </c:pt>
                <c:pt idx="172">
                  <c:v>-3693679.8273094883</c:v>
                </c:pt>
                <c:pt idx="173">
                  <c:v>-3807735.6485926937</c:v>
                </c:pt>
                <c:pt idx="174">
                  <c:v>-3917681.2519653565</c:v>
                </c:pt>
                <c:pt idx="175">
                  <c:v>-3929857.3707333189</c:v>
                </c:pt>
                <c:pt idx="176">
                  <c:v>-4044216.9707242106</c:v>
                </c:pt>
                <c:pt idx="177">
                  <c:v>-4098344.0578941819</c:v>
                </c:pt>
                <c:pt idx="178">
                  <c:v>-4029812.6887311046</c:v>
                </c:pt>
                <c:pt idx="179">
                  <c:v>-4151001.3203697922</c:v>
                </c:pt>
                <c:pt idx="180">
                  <c:v>-4149531.4956789948</c:v>
                </c:pt>
                <c:pt idx="181">
                  <c:v>-3962977.2711358839</c:v>
                </c:pt>
                <c:pt idx="182">
                  <c:v>-4091107.9978662482</c:v>
                </c:pt>
                <c:pt idx="183">
                  <c:v>-3990356.668461611</c:v>
                </c:pt>
                <c:pt idx="184">
                  <c:v>-3873170.4825234967</c:v>
                </c:pt>
                <c:pt idx="185">
                  <c:v>-3801982.1673726914</c:v>
                </c:pt>
                <c:pt idx="186">
                  <c:v>-3689286.8611929803</c:v>
                </c:pt>
                <c:pt idx="187">
                  <c:v>-3578784.9857032923</c:v>
                </c:pt>
                <c:pt idx="188">
                  <c:v>-3432948.6142043909</c:v>
                </c:pt>
                <c:pt idx="189">
                  <c:v>-3289215.2226499203</c:v>
                </c:pt>
                <c:pt idx="190">
                  <c:v>-3122537.5504972287</c:v>
                </c:pt>
                <c:pt idx="191">
                  <c:v>-2945351.0385348634</c:v>
                </c:pt>
                <c:pt idx="192">
                  <c:v>-2763834.9655959248</c:v>
                </c:pt>
                <c:pt idx="193">
                  <c:v>-2565422.7372907847</c:v>
                </c:pt>
                <c:pt idx="194">
                  <c:v>-2356286.8486510236</c:v>
                </c:pt>
                <c:pt idx="195">
                  <c:v>-2148840.127771657</c:v>
                </c:pt>
                <c:pt idx="196">
                  <c:v>-1924255.2957724698</c:v>
                </c:pt>
                <c:pt idx="197">
                  <c:v>-1694940.6582287934</c:v>
                </c:pt>
                <c:pt idx="198">
                  <c:v>-1467050.619997171</c:v>
                </c:pt>
                <c:pt idx="199">
                  <c:v>-1234243.0909069518</c:v>
                </c:pt>
                <c:pt idx="200">
                  <c:v>-983928.86389280693</c:v>
                </c:pt>
                <c:pt idx="201">
                  <c:v>-759740.52262160298</c:v>
                </c:pt>
                <c:pt idx="202">
                  <c:v>-505349.99672710756</c:v>
                </c:pt>
                <c:pt idx="203">
                  <c:v>-270639.24803427095</c:v>
                </c:pt>
                <c:pt idx="204">
                  <c:v>-30513.529355916427</c:v>
                </c:pt>
                <c:pt idx="205">
                  <c:v>208879.53824461019</c:v>
                </c:pt>
                <c:pt idx="206">
                  <c:v>435147.47808280122</c:v>
                </c:pt>
                <c:pt idx="207">
                  <c:v>673380.51481188263</c:v>
                </c:pt>
                <c:pt idx="208">
                  <c:v>886193.18164777476</c:v>
                </c:pt>
                <c:pt idx="209">
                  <c:v>1111169.9370265147</c:v>
                </c:pt>
                <c:pt idx="210">
                  <c:v>1317167.9085176131</c:v>
                </c:pt>
                <c:pt idx="211">
                  <c:v>1529272.7982355892</c:v>
                </c:pt>
                <c:pt idx="212">
                  <c:v>1710092.355592465</c:v>
                </c:pt>
                <c:pt idx="213">
                  <c:v>1903449.1108355965</c:v>
                </c:pt>
                <c:pt idx="214">
                  <c:v>2084436.0020871572</c:v>
                </c:pt>
                <c:pt idx="215">
                  <c:v>2246891.8406569823</c:v>
                </c:pt>
                <c:pt idx="216">
                  <c:v>2403392.2660150873</c:v>
                </c:pt>
                <c:pt idx="217">
                  <c:v>2547764.7831322667</c:v>
                </c:pt>
                <c:pt idx="218">
                  <c:v>2680081.7526088008</c:v>
                </c:pt>
                <c:pt idx="219">
                  <c:v>2812905.2462878851</c:v>
                </c:pt>
                <c:pt idx="220">
                  <c:v>2921310.1121404362</c:v>
                </c:pt>
                <c:pt idx="221">
                  <c:v>3024101.016354322</c:v>
                </c:pt>
                <c:pt idx="222">
                  <c:v>3108837.9956046706</c:v>
                </c:pt>
                <c:pt idx="223">
                  <c:v>3194314.4097376373</c:v>
                </c:pt>
                <c:pt idx="224">
                  <c:v>3255587.0165749607</c:v>
                </c:pt>
                <c:pt idx="225">
                  <c:v>3323936.6259363606</c:v>
                </c:pt>
                <c:pt idx="226">
                  <c:v>3355669.5998975923</c:v>
                </c:pt>
                <c:pt idx="227">
                  <c:v>3400801.3151400741</c:v>
                </c:pt>
                <c:pt idx="228">
                  <c:v>3421873.9442865802</c:v>
                </c:pt>
                <c:pt idx="229">
                  <c:v>3443905.3513873811</c:v>
                </c:pt>
                <c:pt idx="230">
                  <c:v>3435680.3034146815</c:v>
                </c:pt>
                <c:pt idx="231">
                  <c:v>3440948.9700122876</c:v>
                </c:pt>
                <c:pt idx="232">
                  <c:v>3428484.8118086094</c:v>
                </c:pt>
                <c:pt idx="233">
                  <c:v>3410795.630195146</c:v>
                </c:pt>
                <c:pt idx="234">
                  <c:v>3369146.8583110906</c:v>
                </c:pt>
                <c:pt idx="235">
                  <c:v>3347272.8369165608</c:v>
                </c:pt>
                <c:pt idx="236">
                  <c:v>3295192.1083622621</c:v>
                </c:pt>
                <c:pt idx="237">
                  <c:v>3250389.6352505265</c:v>
                </c:pt>
                <c:pt idx="238">
                  <c:v>3194115.0218390869</c:v>
                </c:pt>
                <c:pt idx="239">
                  <c:v>3132608.601214854</c:v>
                </c:pt>
                <c:pt idx="240">
                  <c:v>3065859.067025566</c:v>
                </c:pt>
                <c:pt idx="241">
                  <c:v>2993852.8516672896</c:v>
                </c:pt>
                <c:pt idx="242">
                  <c:v>2922821.2431420931</c:v>
                </c:pt>
                <c:pt idx="243">
                  <c:v>2846499.0344128106</c:v>
                </c:pt>
                <c:pt idx="244">
                  <c:v>2764868.1353316032</c:v>
                </c:pt>
                <c:pt idx="245">
                  <c:v>2677908.1944751819</c:v>
                </c:pt>
                <c:pt idx="246">
                  <c:v>2599964.968003192</c:v>
                </c:pt>
                <c:pt idx="247">
                  <c:v>2509773.3845370677</c:v>
                </c:pt>
                <c:pt idx="248">
                  <c:v>2423554.0136803119</c:v>
                </c:pt>
                <c:pt idx="249">
                  <c:v>2333783.632195197</c:v>
                </c:pt>
                <c:pt idx="250">
                  <c:v>2245434.3812553938</c:v>
                </c:pt>
                <c:pt idx="251">
                  <c:v>2156604.99057004</c:v>
                </c:pt>
                <c:pt idx="252">
                  <c:v>2068517.9744178792</c:v>
                </c:pt>
                <c:pt idx="253">
                  <c:v>1980521.2597583709</c:v>
                </c:pt>
                <c:pt idx="254">
                  <c:v>1892587.4852393852</c:v>
                </c:pt>
                <c:pt idx="255">
                  <c:v>1806563.1984490864</c:v>
                </c:pt>
                <c:pt idx="256">
                  <c:v>1722420.5857815188</c:v>
                </c:pt>
                <c:pt idx="257">
                  <c:v>1638882.8625067996</c:v>
                </c:pt>
                <c:pt idx="258">
                  <c:v>1557172.5429044543</c:v>
                </c:pt>
                <c:pt idx="259">
                  <c:v>1478512.1412545266</c:v>
                </c:pt>
                <c:pt idx="260">
                  <c:v>1400376.3539565126</c:v>
                </c:pt>
                <c:pt idx="261">
                  <c:v>1325238.4754290206</c:v>
                </c:pt>
                <c:pt idx="262">
                  <c:v>1251823.529957657</c:v>
                </c:pt>
                <c:pt idx="263">
                  <c:v>1181981.0047791922</c:v>
                </c:pt>
                <c:pt idx="264">
                  <c:v>1113812.5692515557</c:v>
                </c:pt>
                <c:pt idx="265">
                  <c:v>1047295.1584331676</c:v>
                </c:pt>
                <c:pt idx="266">
                  <c:v>1145455.9104396496</c:v>
                </c:pt>
                <c:pt idx="267">
                  <c:v>315651.92094974755</c:v>
                </c:pt>
                <c:pt idx="268">
                  <c:v>1297281.2567279497</c:v>
                </c:pt>
                <c:pt idx="269">
                  <c:v>1293210.9729621625</c:v>
                </c:pt>
                <c:pt idx="270">
                  <c:v>40169.565146652407</c:v>
                </c:pt>
                <c:pt idx="271">
                  <c:v>1286427.1666859931</c:v>
                </c:pt>
                <c:pt idx="272">
                  <c:v>33838.01262219176</c:v>
                </c:pt>
                <c:pt idx="273">
                  <c:v>1280547.867913269</c:v>
                </c:pt>
                <c:pt idx="274">
                  <c:v>-96531.370178886893</c:v>
                </c:pt>
                <c:pt idx="275">
                  <c:v>838274.89441355981</c:v>
                </c:pt>
                <c:pt idx="276">
                  <c:v>461141.38693915022</c:v>
                </c:pt>
                <c:pt idx="277">
                  <c:v>459128.85774390894</c:v>
                </c:pt>
                <c:pt idx="278">
                  <c:v>457274.61736173235</c:v>
                </c:pt>
                <c:pt idx="279">
                  <c:v>393107.49690262123</c:v>
                </c:pt>
                <c:pt idx="280">
                  <c:v>329098.66525661189</c:v>
                </c:pt>
                <c:pt idx="281">
                  <c:v>327696.67862619035</c:v>
                </c:pt>
                <c:pt idx="282">
                  <c:v>326407.75543371466</c:v>
                </c:pt>
                <c:pt idx="283">
                  <c:v>262760.7267890973</c:v>
                </c:pt>
                <c:pt idx="284">
                  <c:v>324169.09936258203</c:v>
                </c:pt>
                <c:pt idx="285">
                  <c:v>135783.24712608478</c:v>
                </c:pt>
                <c:pt idx="286">
                  <c:v>259866.3027779285</c:v>
                </c:pt>
                <c:pt idx="287">
                  <c:v>259052.24602477663</c:v>
                </c:pt>
                <c:pt idx="288">
                  <c:v>133386.30224184101</c:v>
                </c:pt>
                <c:pt idx="289">
                  <c:v>132753.14698939217</c:v>
                </c:pt>
                <c:pt idx="290">
                  <c:v>194636.386002196</c:v>
                </c:pt>
                <c:pt idx="291">
                  <c:v>131622.51261003216</c:v>
                </c:pt>
                <c:pt idx="292">
                  <c:v>68676.477280606967</c:v>
                </c:pt>
                <c:pt idx="293">
                  <c:v>193189.173996622</c:v>
                </c:pt>
                <c:pt idx="294">
                  <c:v>67839.807839882924</c:v>
                </c:pt>
                <c:pt idx="295">
                  <c:v>104983.31886012061</c:v>
                </c:pt>
                <c:pt idx="296">
                  <c:v>79678.273677870995</c:v>
                </c:pt>
                <c:pt idx="297">
                  <c:v>79397.876351787403</c:v>
                </c:pt>
                <c:pt idx="298">
                  <c:v>72897.497361801681</c:v>
                </c:pt>
                <c:pt idx="299">
                  <c:v>60177.136707914404</c:v>
                </c:pt>
                <c:pt idx="300">
                  <c:v>59975.883788385756</c:v>
                </c:pt>
                <c:pt idx="301">
                  <c:v>47300.748509673067</c:v>
                </c:pt>
                <c:pt idx="302">
                  <c:v>53387.315316811335</c:v>
                </c:pt>
                <c:pt idx="303">
                  <c:v>40748.360338235419</c:v>
                </c:pt>
                <c:pt idx="304">
                  <c:v>34374.61239874085</c:v>
                </c:pt>
                <c:pt idx="305">
                  <c:v>-1771155.2265212005</c:v>
                </c:pt>
                <c:pt idx="306">
                  <c:v>2058225.6598945253</c:v>
                </c:pt>
                <c:pt idx="307">
                  <c:v>2180.2504455148642</c:v>
                </c:pt>
                <c:pt idx="308">
                  <c:v>2180.2504397855778</c:v>
                </c:pt>
                <c:pt idx="309">
                  <c:v>2180.2505654062961</c:v>
                </c:pt>
                <c:pt idx="310">
                  <c:v>2180.250816127641</c:v>
                </c:pt>
                <c:pt idx="311">
                  <c:v>2180.2508796389939</c:v>
                </c:pt>
                <c:pt idx="312">
                  <c:v>2180.2512558001558</c:v>
                </c:pt>
                <c:pt idx="313">
                  <c:v>2180.2513823932195</c:v>
                </c:pt>
                <c:pt idx="314">
                  <c:v>2180.2518842655509</c:v>
                </c:pt>
                <c:pt idx="315">
                  <c:v>2180.2522616930232</c:v>
                </c:pt>
                <c:pt idx="316">
                  <c:v>2180.2525148565383</c:v>
                </c:pt>
                <c:pt idx="317">
                  <c:v>2180.2543306133325</c:v>
                </c:pt>
                <c:pt idx="318">
                  <c:v>2180.2537733702165</c:v>
                </c:pt>
                <c:pt idx="319">
                  <c:v>2180.2556540629625</c:v>
                </c:pt>
                <c:pt idx="320">
                  <c:v>2180.2562866890921</c:v>
                </c:pt>
                <c:pt idx="321">
                  <c:v>2180.2587954854307</c:v>
                </c:pt>
                <c:pt idx="322">
                  <c:v>2180.2600571196595</c:v>
                </c:pt>
                <c:pt idx="323">
                  <c:v>2180.263196054731</c:v>
                </c:pt>
                <c:pt idx="324">
                  <c:v>2180.265089184456</c:v>
                </c:pt>
                <c:pt idx="325">
                  <c:v>2180.2694859095996</c:v>
                </c:pt>
                <c:pt idx="326">
                  <c:v>2180.2757621968558</c:v>
                </c:pt>
                <c:pt idx="327">
                  <c:v>2180.2745489537779</c:v>
                </c:pt>
                <c:pt idx="328">
                  <c:v>2180.2877133507468</c:v>
                </c:pt>
                <c:pt idx="329">
                  <c:v>2180.3002618549758</c:v>
                </c:pt>
                <c:pt idx="330">
                  <c:v>2180.2940825761493</c:v>
                </c:pt>
                <c:pt idx="331">
                  <c:v>2180.3254040888073</c:v>
                </c:pt>
                <c:pt idx="332">
                  <c:v>2180.3255058459013</c:v>
                </c:pt>
                <c:pt idx="333">
                  <c:v>2180.3506232057762</c:v>
                </c:pt>
                <c:pt idx="334">
                  <c:v>2180.3695205839881</c:v>
                </c:pt>
                <c:pt idx="335">
                  <c:v>2180.4009483762775</c:v>
                </c:pt>
                <c:pt idx="336">
                  <c:v>2180.4261720157842</c:v>
                </c:pt>
                <c:pt idx="337">
                  <c:v>2180.4764383932975</c:v>
                </c:pt>
                <c:pt idx="338">
                  <c:v>2180.4892853850019</c:v>
                </c:pt>
                <c:pt idx="339">
                  <c:v>2180.627156120162</c:v>
                </c:pt>
                <c:pt idx="340">
                  <c:v>2180.5652050430863</c:v>
                </c:pt>
                <c:pt idx="341">
                  <c:v>2180.8157454865864</c:v>
                </c:pt>
                <c:pt idx="342">
                  <c:v>2180.7540431490743</c:v>
                </c:pt>
                <c:pt idx="343">
                  <c:v>2181.0049001702014</c:v>
                </c:pt>
                <c:pt idx="344">
                  <c:v>2181.006053417268</c:v>
                </c:pt>
                <c:pt idx="345">
                  <c:v>2181.3198338610364</c:v>
                </c:pt>
                <c:pt idx="346">
                  <c:v>2181.4464721503855</c:v>
                </c:pt>
                <c:pt idx="347">
                  <c:v>2181.7609083620941</c:v>
                </c:pt>
                <c:pt idx="348">
                  <c:v>2182.013303045976</c:v>
                </c:pt>
                <c:pt idx="349">
                  <c:v>2182.4536539410315</c:v>
                </c:pt>
                <c:pt idx="350">
                  <c:v>2182.8946379913386</c:v>
                </c:pt>
                <c:pt idx="351">
                  <c:v>2182.7741729657009</c:v>
                </c:pt>
                <c:pt idx="352">
                  <c:v>2184.029023388523</c:v>
                </c:pt>
                <c:pt idx="353">
                  <c:v>2185.284778318849</c:v>
                </c:pt>
                <c:pt idx="354">
                  <c:v>2184.6677549437281</c:v>
                </c:pt>
                <c:pt idx="355">
                  <c:v>2187.1760990281182</c:v>
                </c:pt>
                <c:pt idx="356">
                  <c:v>2187.1871792450361</c:v>
                </c:pt>
                <c:pt idx="357">
                  <c:v>2189.6995936131907</c:v>
                </c:pt>
                <c:pt idx="358">
                  <c:v>2190.3403603102793</c:v>
                </c:pt>
                <c:pt idx="359">
                  <c:v>1736.8191210796406</c:v>
                </c:pt>
                <c:pt idx="360">
                  <c:v>2180.3904158867258</c:v>
                </c:pt>
              </c:numCache>
            </c:numRef>
          </c:yVal>
          <c:smooth val="1"/>
          <c:extLst>
            <c:ext xmlns:c16="http://schemas.microsoft.com/office/drawing/2014/chart" uri="{C3380CC4-5D6E-409C-BE32-E72D297353CC}">
              <c16:uniqueId val="{00000005-0A95-465E-8BB2-C6D51544E63C}"/>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50" b="1" i="0" u="sng" strike="noStrike" baseline="0">
                <a:solidFill>
                  <a:srgbClr val="DD0806"/>
                </a:solidFill>
                <a:latin typeface="Arial"/>
                <a:ea typeface="Arial"/>
                <a:cs typeface="Arial"/>
              </a:defRPr>
            </a:pPr>
            <a:r>
              <a:rPr lang="en-GB"/>
              <a:t>A Chart To Show Exhaust Lightened+Stiffened</a:t>
            </a:r>
          </a:p>
          <a:p>
            <a:pPr>
              <a:defRPr sz="1150" b="1" i="0" u="sng" strike="noStrike" baseline="0">
                <a:solidFill>
                  <a:srgbClr val="DD0806"/>
                </a:solidFill>
                <a:latin typeface="Arial"/>
                <a:ea typeface="Arial"/>
                <a:cs typeface="Arial"/>
              </a:defRPr>
            </a:pPr>
            <a:r>
              <a:rPr lang="en-GB"/>
              <a:t> Contact Force Against Crank Angle</a:t>
            </a:r>
          </a:p>
        </c:rich>
      </c:tx>
      <c:layout>
        <c:manualLayout>
          <c:xMode val="edge"/>
          <c:yMode val="edge"/>
          <c:x val="0.29740790297120334"/>
          <c:y val="2.0920525219673625E-2"/>
        </c:manualLayout>
      </c:layout>
      <c:overlay val="0"/>
      <c:spPr>
        <a:noFill/>
        <a:ln w="25400">
          <a:noFill/>
        </a:ln>
      </c:spPr>
    </c:title>
    <c:autoTitleDeleted val="0"/>
    <c:plotArea>
      <c:layout>
        <c:manualLayout>
          <c:layoutTarget val="inner"/>
          <c:xMode val="edge"/>
          <c:yMode val="edge"/>
          <c:x val="5.1841746248294678E-2"/>
          <c:y val="0.1192468619246862"/>
          <c:w val="0.7094133697135061"/>
          <c:h val="0.80962343096234313"/>
        </c:manualLayout>
      </c:layout>
      <c:scatterChart>
        <c:scatterStyle val="smoothMarker"/>
        <c:varyColors val="0"/>
        <c:ser>
          <c:idx val="0"/>
          <c:order val="0"/>
          <c:tx>
            <c:v>Inertia Force @ 2000rpm</c:v>
          </c:tx>
          <c:spPr>
            <a:ln w="25400">
              <a:solidFill>
                <a:srgbClr val="63AAFE"/>
              </a:solidFill>
              <a:prstDash val="solid"/>
            </a:ln>
          </c:spPr>
          <c:marker>
            <c:symbol val="diamond"/>
            <c:size val="5"/>
            <c:spPr>
              <a:solidFill>
                <a:srgbClr val="63AAFE"/>
              </a:solidFill>
              <a:ln>
                <a:solidFill>
                  <a:srgbClr val="63AAFE"/>
                </a:solidFill>
                <a:prstDash val="solid"/>
              </a:ln>
              <a:effectLst>
                <a:outerShdw dist="35921" dir="2700000" algn="br">
                  <a:srgbClr val="000000"/>
                </a:outerShdw>
              </a:effectLst>
            </c:spPr>
          </c:marker>
          <c:xVal>
            <c:numRef>
              <c:f>'Vel,Acc,Jer (Exh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Stiff)'!$Z$3:$Z$363</c:f>
              <c:numCache>
                <c:formatCode>0.00E+00</c:formatCode>
                <c:ptCount val="361"/>
                <c:pt idx="0">
                  <c:v>2180.8310537794118</c:v>
                </c:pt>
                <c:pt idx="1">
                  <c:v>2180.9829200632967</c:v>
                </c:pt>
                <c:pt idx="2">
                  <c:v>2180.9331273196931</c:v>
                </c:pt>
                <c:pt idx="3">
                  <c:v>2181.4263080636533</c:v>
                </c:pt>
                <c:pt idx="4">
                  <c:v>2181.1834491138447</c:v>
                </c:pt>
                <c:pt idx="5">
                  <c:v>2181.8455459766424</c:v>
                </c:pt>
                <c:pt idx="6">
                  <c:v>2181.7738644144301</c:v>
                </c:pt>
                <c:pt idx="7">
                  <c:v>2182.0174024023058</c:v>
                </c:pt>
                <c:pt idx="8">
                  <c:v>2182.7224633715191</c:v>
                </c:pt>
                <c:pt idx="9">
                  <c:v>2182.8513556907669</c:v>
                </c:pt>
                <c:pt idx="10">
                  <c:v>2183.3045126351371</c:v>
                </c:pt>
                <c:pt idx="11">
                  <c:v>2183.9333695046207</c:v>
                </c:pt>
                <c:pt idx="12">
                  <c:v>2184.7424488367355</c:v>
                </c:pt>
                <c:pt idx="13">
                  <c:v>2185.5899697377495</c:v>
                </c:pt>
                <c:pt idx="14">
                  <c:v>2185.4450243826336</c:v>
                </c:pt>
                <c:pt idx="15">
                  <c:v>2186.9908224465839</c:v>
                </c:pt>
                <c:pt idx="16">
                  <c:v>2190.3691448233335</c:v>
                </c:pt>
                <c:pt idx="17">
                  <c:v>2187.8727172624881</c:v>
                </c:pt>
                <c:pt idx="18">
                  <c:v>2192.9175881400256</c:v>
                </c:pt>
                <c:pt idx="19">
                  <c:v>2192.0877090799672</c:v>
                </c:pt>
                <c:pt idx="20">
                  <c:v>2195.8504471457018</c:v>
                </c:pt>
                <c:pt idx="21">
                  <c:v>2198.2406016492823</c:v>
                </c:pt>
                <c:pt idx="22">
                  <c:v>2200.7890449659735</c:v>
                </c:pt>
                <c:pt idx="23">
                  <c:v>2203.5183897833649</c:v>
                </c:pt>
                <c:pt idx="24">
                  <c:v>2209.4225427892184</c:v>
                </c:pt>
                <c:pt idx="25">
                  <c:v>2212.5815286707675</c:v>
                </c:pt>
                <c:pt idx="26">
                  <c:v>2216.0344794909506</c:v>
                </c:pt>
                <c:pt idx="27">
                  <c:v>2225.7465959377132</c:v>
                </c:pt>
                <c:pt idx="28">
                  <c:v>2234.3122556981962</c:v>
                </c:pt>
                <c:pt idx="29">
                  <c:v>2231.4449932097114</c:v>
                </c:pt>
                <c:pt idx="30">
                  <c:v>2249.91949322457</c:v>
                </c:pt>
                <c:pt idx="31">
                  <c:v>2253.9897769902827</c:v>
                </c:pt>
                <c:pt idx="32">
                  <c:v>2273.5949113845054</c:v>
                </c:pt>
                <c:pt idx="33">
                  <c:v>2279.0219564054532</c:v>
                </c:pt>
                <c:pt idx="34">
                  <c:v>2300.2099789307927</c:v>
                </c:pt>
                <c:pt idx="35">
                  <c:v>2307.4460389587221</c:v>
                </c:pt>
                <c:pt idx="36">
                  <c:v>2345.5256733678038</c:v>
                </c:pt>
                <c:pt idx="37">
                  <c:v>2355.0230021544708</c:v>
                </c:pt>
                <c:pt idx="38">
                  <c:v>2380.95968907313</c:v>
                </c:pt>
                <c:pt idx="39">
                  <c:v>2408.4792641229078</c:v>
                </c:pt>
                <c:pt idx="40">
                  <c:v>2437.8078541796676</c:v>
                </c:pt>
                <c:pt idx="41">
                  <c:v>2498.8845261210677</c:v>
                </c:pt>
                <c:pt idx="42">
                  <c:v>2517.653056818519</c:v>
                </c:pt>
                <c:pt idx="43">
                  <c:v>2569.0741769041038</c:v>
                </c:pt>
                <c:pt idx="44">
                  <c:v>2653.1478863778202</c:v>
                </c:pt>
                <c:pt idx="45">
                  <c:v>2651.4746789842784</c:v>
                </c:pt>
                <c:pt idx="46">
                  <c:v>2728.3802322367847</c:v>
                </c:pt>
                <c:pt idx="47">
                  <c:v>2913.1252323853673</c:v>
                </c:pt>
                <c:pt idx="48">
                  <c:v>2805.2633700335778</c:v>
                </c:pt>
                <c:pt idx="49">
                  <c:v>3149.8794139847282</c:v>
                </c:pt>
                <c:pt idx="50">
                  <c:v>3053.3238954265889</c:v>
                </c:pt>
                <c:pt idx="51">
                  <c:v>3262.9428519211742</c:v>
                </c:pt>
                <c:pt idx="52">
                  <c:v>3330.7809146830809</c:v>
                </c:pt>
                <c:pt idx="53">
                  <c:v>3704.7934524976895</c:v>
                </c:pt>
                <c:pt idx="54">
                  <c:v>3493.5922653115913</c:v>
                </c:pt>
                <c:pt idx="55">
                  <c:v>4038.7821907224106</c:v>
                </c:pt>
                <c:pt idx="56">
                  <c:v>4147.323091141433</c:v>
                </c:pt>
                <c:pt idx="57">
                  <c:v>4271.6928728715211</c:v>
                </c:pt>
                <c:pt idx="58">
                  <c:v>4560.4562359216725</c:v>
                </c:pt>
                <c:pt idx="59">
                  <c:v>5013.6131802918153</c:v>
                </c:pt>
                <c:pt idx="60">
                  <c:v>5187.7308747139714</c:v>
                </c:pt>
                <c:pt idx="61">
                  <c:v>5681.5906567412576</c:v>
                </c:pt>
                <c:pt idx="62">
                  <c:v>6346.6278263647691</c:v>
                </c:pt>
                <c:pt idx="63">
                  <c:v>5256.0238209860509</c:v>
                </c:pt>
                <c:pt idx="64">
                  <c:v>7616.3269471931762</c:v>
                </c:pt>
                <c:pt idx="65">
                  <c:v>7910.2918858280191</c:v>
                </c:pt>
                <c:pt idx="66">
                  <c:v>8249.4821996374158</c:v>
                </c:pt>
                <c:pt idx="67">
                  <c:v>7148.2508885325005</c:v>
                </c:pt>
                <c:pt idx="68">
                  <c:v>10549.185952868989</c:v>
                </c:pt>
                <c:pt idx="69">
                  <c:v>11001.439704615008</c:v>
                </c:pt>
                <c:pt idx="70">
                  <c:v>10035.884519033603</c:v>
                </c:pt>
                <c:pt idx="71">
                  <c:v>12109.461396392555</c:v>
                </c:pt>
                <c:pt idx="72">
                  <c:v>12742.616648836574</c:v>
                </c:pt>
                <c:pt idx="73">
                  <c:v>14929.256964131499</c:v>
                </c:pt>
                <c:pt idx="74">
                  <c:v>15698.088342100211</c:v>
                </c:pt>
                <c:pt idx="75">
                  <c:v>16557.370470416659</c:v>
                </c:pt>
                <c:pt idx="76">
                  <c:v>17918.627568108026</c:v>
                </c:pt>
                <c:pt idx="77">
                  <c:v>20318.178202204836</c:v>
                </c:pt>
                <c:pt idx="78">
                  <c:v>21737.349226048544</c:v>
                </c:pt>
                <c:pt idx="79">
                  <c:v>23657.222249867627</c:v>
                </c:pt>
                <c:pt idx="80">
                  <c:v>25740.394874284582</c:v>
                </c:pt>
                <c:pt idx="81">
                  <c:v>28002.940171338239</c:v>
                </c:pt>
                <c:pt idx="82">
                  <c:v>30452.650486319591</c:v>
                </c:pt>
                <c:pt idx="83">
                  <c:v>33112.898240524926</c:v>
                </c:pt>
                <c:pt idx="84">
                  <c:v>35961.679178872859</c:v>
                </c:pt>
                <c:pt idx="85">
                  <c:v>39078.872324418546</c:v>
                </c:pt>
                <c:pt idx="86">
                  <c:v>42416.930248520788</c:v>
                </c:pt>
                <c:pt idx="87">
                  <c:v>46006.915927804119</c:v>
                </c:pt>
                <c:pt idx="88">
                  <c:v>49893.692802947007</c:v>
                </c:pt>
                <c:pt idx="89">
                  <c:v>54063.376815266813</c:v>
                </c:pt>
                <c:pt idx="90">
                  <c:v>58532.92748044504</c:v>
                </c:pt>
                <c:pt idx="91">
                  <c:v>63349.695634809948</c:v>
                </c:pt>
                <c:pt idx="92">
                  <c:v>68487.428145301907</c:v>
                </c:pt>
                <c:pt idx="93">
                  <c:v>73995.284863242297</c:v>
                </c:pt>
                <c:pt idx="94">
                  <c:v>79908.021423716738</c:v>
                </c:pt>
                <c:pt idx="95">
                  <c:v>86187.015619299564</c:v>
                </c:pt>
                <c:pt idx="96">
                  <c:v>92913.627636948979</c:v>
                </c:pt>
                <c:pt idx="97">
                  <c:v>100080.30497050572</c:v>
                </c:pt>
                <c:pt idx="98">
                  <c:v>107680.62574818</c:v>
                </c:pt>
                <c:pt idx="99">
                  <c:v>115812.8417688187</c:v>
                </c:pt>
                <c:pt idx="100">
                  <c:v>124397.15331813216</c:v>
                </c:pt>
                <c:pt idx="101">
                  <c:v>133548.25155310516</c:v>
                </c:pt>
                <c:pt idx="102">
                  <c:v>143246.89327382293</c:v>
                </c:pt>
                <c:pt idx="103">
                  <c:v>153474.96591477498</c:v>
                </c:pt>
                <c:pt idx="104">
                  <c:v>164318.80445417564</c:v>
                </c:pt>
                <c:pt idx="105">
                  <c:v>175790.2353933921</c:v>
                </c:pt>
                <c:pt idx="106">
                  <c:v>187842.33773438958</c:v>
                </c:pt>
                <c:pt idx="107">
                  <c:v>200606.92037291755</c:v>
                </c:pt>
                <c:pt idx="108">
                  <c:v>213992.26677406381</c:v>
                </c:pt>
                <c:pt idx="109">
                  <c:v>228085.84255044218</c:v>
                </c:pt>
                <c:pt idx="110">
                  <c:v>242899.92645716437</c:v>
                </c:pt>
                <c:pt idx="111">
                  <c:v>258387.3713693209</c:v>
                </c:pt>
                <c:pt idx="112">
                  <c:v>274842.50284516026</c:v>
                </c:pt>
                <c:pt idx="113">
                  <c:v>291607.47560161614</c:v>
                </c:pt>
                <c:pt idx="114">
                  <c:v>309497.9484082167</c:v>
                </c:pt>
                <c:pt idx="115">
                  <c:v>328252.22588066186</c:v>
                </c:pt>
                <c:pt idx="116">
                  <c:v>347598.05257525819</c:v>
                </c:pt>
                <c:pt idx="117">
                  <c:v>367560.30244836974</c:v>
                </c:pt>
                <c:pt idx="118">
                  <c:v>388902.15041884274</c:v>
                </c:pt>
                <c:pt idx="119">
                  <c:v>410748.03716801165</c:v>
                </c:pt>
                <c:pt idx="120">
                  <c:v>433120.5753833247</c:v>
                </c:pt>
                <c:pt idx="121">
                  <c:v>457075.54684631666</c:v>
                </c:pt>
                <c:pt idx="122">
                  <c:v>480987.7849318037</c:v>
                </c:pt>
                <c:pt idx="123">
                  <c:v>506658.15618999966</c:v>
                </c:pt>
                <c:pt idx="124">
                  <c:v>532306.14548958698</c:v>
                </c:pt>
                <c:pt idx="125">
                  <c:v>559430.96744316863</c:v>
                </c:pt>
                <c:pt idx="126">
                  <c:v>586990.40788194584</c:v>
                </c:pt>
                <c:pt idx="127">
                  <c:v>615583.24814342218</c:v>
                </c:pt>
                <c:pt idx="128">
                  <c:v>644907.83629017859</c:v>
                </c:pt>
                <c:pt idx="129">
                  <c:v>674811.08508452214</c:v>
                </c:pt>
                <c:pt idx="130">
                  <c:v>705878.20825163892</c:v>
                </c:pt>
                <c:pt idx="131">
                  <c:v>737350.55340996804</c:v>
                </c:pt>
                <c:pt idx="132">
                  <c:v>769660.24704719812</c:v>
                </c:pt>
                <c:pt idx="133">
                  <c:v>802636.11177558941</c:v>
                </c:pt>
                <c:pt idx="134">
                  <c:v>836550.40303884586</c:v>
                </c:pt>
                <c:pt idx="135">
                  <c:v>870482.33614305104</c:v>
                </c:pt>
                <c:pt idx="136">
                  <c:v>905591.03219444328</c:v>
                </c:pt>
                <c:pt idx="137">
                  <c:v>940942.1388864906</c:v>
                </c:pt>
                <c:pt idx="138">
                  <c:v>977091.47345042555</c:v>
                </c:pt>
                <c:pt idx="139">
                  <c:v>1013248.725742199</c:v>
                </c:pt>
                <c:pt idx="140">
                  <c:v>1050257.7973178744</c:v>
                </c:pt>
                <c:pt idx="141">
                  <c:v>1087317.0716898723</c:v>
                </c:pt>
                <c:pt idx="142">
                  <c:v>1125112.8406390529</c:v>
                </c:pt>
                <c:pt idx="143">
                  <c:v>1162688.1391715044</c:v>
                </c:pt>
                <c:pt idx="144">
                  <c:v>1200722.4752619457</c:v>
                </c:pt>
                <c:pt idx="145">
                  <c:v>1238844.0976413703</c:v>
                </c:pt>
                <c:pt idx="146">
                  <c:v>1277126.9491407557</c:v>
                </c:pt>
                <c:pt idx="147">
                  <c:v>1315194.7559534335</c:v>
                </c:pt>
                <c:pt idx="148">
                  <c:v>1353708.9359043166</c:v>
                </c:pt>
                <c:pt idx="149">
                  <c:v>1391392.7819115217</c:v>
                </c:pt>
                <c:pt idx="150">
                  <c:v>1429648.2740312058</c:v>
                </c:pt>
                <c:pt idx="151">
                  <c:v>1466892.5307066897</c:v>
                </c:pt>
                <c:pt idx="152">
                  <c:v>1504523.0094563246</c:v>
                </c:pt>
                <c:pt idx="153">
                  <c:v>1541100.8708860422</c:v>
                </c:pt>
                <c:pt idx="154">
                  <c:v>1577721.9205766285</c:v>
                </c:pt>
                <c:pt idx="155">
                  <c:v>1613390.7519653058</c:v>
                </c:pt>
                <c:pt idx="156">
                  <c:v>1648901.5186954513</c:v>
                </c:pt>
                <c:pt idx="157">
                  <c:v>1683110.2495040162</c:v>
                </c:pt>
                <c:pt idx="158">
                  <c:v>1716959.6627345399</c:v>
                </c:pt>
                <c:pt idx="159">
                  <c:v>1749897.7846552792</c:v>
                </c:pt>
                <c:pt idx="160">
                  <c:v>1781973.6841409151</c:v>
                </c:pt>
                <c:pt idx="161">
                  <c:v>1812790.7359659504</c:v>
                </c:pt>
                <c:pt idx="162">
                  <c:v>1842697.3996737942</c:v>
                </c:pt>
                <c:pt idx="163">
                  <c:v>1871594.179439317</c:v>
                </c:pt>
                <c:pt idx="164">
                  <c:v>1899237.5372741888</c:v>
                </c:pt>
                <c:pt idx="165">
                  <c:v>1925388.4577284434</c:v>
                </c:pt>
                <c:pt idx="166">
                  <c:v>1950404.4454203639</c:v>
                </c:pt>
                <c:pt idx="167">
                  <c:v>1974048.7461683115</c:v>
                </c:pt>
                <c:pt idx="168">
                  <c:v>1996388.518997069</c:v>
                </c:pt>
                <c:pt idx="169">
                  <c:v>2016752.6219686924</c:v>
                </c:pt>
                <c:pt idx="170">
                  <c:v>2035962.343951937</c:v>
                </c:pt>
                <c:pt idx="171">
                  <c:v>2053499.6302462015</c:v>
                </c:pt>
                <c:pt idx="172">
                  <c:v>2069451.9912951943</c:v>
                </c:pt>
                <c:pt idx="173">
                  <c:v>2083465.7659798956</c:v>
                </c:pt>
                <c:pt idx="174">
                  <c:v>2095491.2063876467</c:v>
                </c:pt>
                <c:pt idx="175">
                  <c:v>2107709.296374572</c:v>
                </c:pt>
                <c:pt idx="176">
                  <c:v>2115320.740165188</c:v>
                </c:pt>
                <c:pt idx="177">
                  <c:v>2122179.1748848599</c:v>
                </c:pt>
                <c:pt idx="178">
                  <c:v>2129725.0221583256</c:v>
                </c:pt>
                <c:pt idx="179">
                  <c:v>2130507.4342976422</c:v>
                </c:pt>
                <c:pt idx="180">
                  <c:v>2131977.2589908484</c:v>
                </c:pt>
                <c:pt idx="181">
                  <c:v>2135574.9178627441</c:v>
                </c:pt>
                <c:pt idx="182">
                  <c:v>2129415.234912762</c:v>
                </c:pt>
                <c:pt idx="183">
                  <c:v>2126491.1771044116</c:v>
                </c:pt>
                <c:pt idx="184">
                  <c:v>2121706.3192621442</c:v>
                </c:pt>
                <c:pt idx="185">
                  <c:v>2113613.4559547855</c:v>
                </c:pt>
                <c:pt idx="186">
                  <c:v>2104337.7183577134</c:v>
                </c:pt>
                <c:pt idx="187">
                  <c:v>2092868.5500646417</c:v>
                </c:pt>
                <c:pt idx="188">
                  <c:v>2080142.5646508134</c:v>
                </c:pt>
                <c:pt idx="189">
                  <c:v>2065313.599291367</c:v>
                </c:pt>
                <c:pt idx="190">
                  <c:v>2049034.7057741594</c:v>
                </c:pt>
                <c:pt idx="191">
                  <c:v>2031067.5476866772</c:v>
                </c:pt>
                <c:pt idx="192">
                  <c:v>2011331.3983918889</c:v>
                </c:pt>
                <c:pt idx="193">
                  <c:v>1990195.7478899481</c:v>
                </c:pt>
                <c:pt idx="194">
                  <c:v>1967586.6533499872</c:v>
                </c:pt>
                <c:pt idx="195">
                  <c:v>1943288.3910472079</c:v>
                </c:pt>
                <c:pt idx="196">
                  <c:v>1917832.5832945553</c:v>
                </c:pt>
                <c:pt idx="197">
                  <c:v>1891008.0289047956</c:v>
                </c:pt>
                <c:pt idx="198">
                  <c:v>1862758.8751970055</c:v>
                </c:pt>
                <c:pt idx="199">
                  <c:v>1833328.6601591143</c:v>
                </c:pt>
                <c:pt idx="200">
                  <c:v>1803109.4864790707</c:v>
                </c:pt>
                <c:pt idx="201">
                  <c:v>1771158.6358131606</c:v>
                </c:pt>
                <c:pt idx="202">
                  <c:v>1738917.208824706</c:v>
                </c:pt>
                <c:pt idx="203">
                  <c:v>1705291.661201281</c:v>
                </c:pt>
                <c:pt idx="204">
                  <c:v>1670982.5313747399</c:v>
                </c:pt>
                <c:pt idx="205">
                  <c:v>1635940.7504702748</c:v>
                </c:pt>
                <c:pt idx="206">
                  <c:v>1599970.946182075</c:v>
                </c:pt>
                <c:pt idx="207">
                  <c:v>1563769.1344045252</c:v>
                </c:pt>
                <c:pt idx="208">
                  <c:v>1526541.1614938481</c:v>
                </c:pt>
                <c:pt idx="209">
                  <c:v>1489280.1727444776</c:v>
                </c:pt>
                <c:pt idx="210">
                  <c:v>1451336.0566754385</c:v>
                </c:pt>
                <c:pt idx="211">
                  <c:v>1413400.3066433906</c:v>
                </c:pt>
                <c:pt idx="212">
                  <c:v>1374671.9851984556</c:v>
                </c:pt>
                <c:pt idx="213">
                  <c:v>1336283.757260114</c:v>
                </c:pt>
                <c:pt idx="214">
                  <c:v>1297722.7697034527</c:v>
                </c:pt>
                <c:pt idx="215">
                  <c:v>1258926.386041255</c:v>
                </c:pt>
                <c:pt idx="216">
                  <c:v>1220273.1413489974</c:v>
                </c:pt>
                <c:pt idx="217">
                  <c:v>1181689.09279562</c:v>
                </c:pt>
                <c:pt idx="218">
                  <c:v>1143246.6009814029</c:v>
                </c:pt>
                <c:pt idx="219">
                  <c:v>1105310.6333691254</c:v>
                </c:pt>
                <c:pt idx="220">
                  <c:v>1067350.246684053</c:v>
                </c:pt>
                <c:pt idx="221">
                  <c:v>1029874.4505513995</c:v>
                </c:pt>
                <c:pt idx="222">
                  <c:v>992640.38602139778</c:v>
                </c:pt>
                <c:pt idx="223">
                  <c:v>956145.75637540501</c:v>
                </c:pt>
                <c:pt idx="224">
                  <c:v>919841.52818876831</c:v>
                </c:pt>
                <c:pt idx="225">
                  <c:v>884515.75033653819</c:v>
                </c:pt>
                <c:pt idx="226">
                  <c:v>849164.65021888097</c:v>
                </c:pt>
                <c:pt idx="227">
                  <c:v>815015.18700469309</c:v>
                </c:pt>
                <c:pt idx="228">
                  <c:v>781200.84645031625</c:v>
                </c:pt>
                <c:pt idx="229">
                  <c:v>748345.28384967253</c:v>
                </c:pt>
                <c:pt idx="230">
                  <c:v>715726.02712146717</c:v>
                </c:pt>
                <c:pt idx="231">
                  <c:v>684403.38058467745</c:v>
                </c:pt>
                <c:pt idx="232">
                  <c:v>653643.56581426295</c:v>
                </c:pt>
                <c:pt idx="233">
                  <c:v>623757.27982274548</c:v>
                </c:pt>
                <c:pt idx="234">
                  <c:v>594305.61231640319</c:v>
                </c:pt>
                <c:pt idx="235">
                  <c:v>566333.03873288597</c:v>
                </c:pt>
                <c:pt idx="236">
                  <c:v>538646.51893451926</c:v>
                </c:pt>
                <c:pt idx="237">
                  <c:v>512139.70239011408</c:v>
                </c:pt>
                <c:pt idx="238">
                  <c:v>486357.84992464923</c:v>
                </c:pt>
                <c:pt idx="239">
                  <c:v>461442.74243188888</c:v>
                </c:pt>
                <c:pt idx="240">
                  <c:v>437383.07356794347</c:v>
                </c:pt>
                <c:pt idx="241">
                  <c:v>414165.27572034131</c:v>
                </c:pt>
                <c:pt idx="242">
                  <c:v>391922.08470772725</c:v>
                </c:pt>
                <c:pt idx="243">
                  <c:v>370486.84568008292</c:v>
                </c:pt>
                <c:pt idx="244">
                  <c:v>349841.46848725883</c:v>
                </c:pt>
                <c:pt idx="245">
                  <c:v>329965.60171049961</c:v>
                </c:pt>
                <c:pt idx="246">
                  <c:v>311178.33147219889</c:v>
                </c:pt>
                <c:pt idx="247">
                  <c:v>292949.66383599478</c:v>
                </c:pt>
                <c:pt idx="248">
                  <c:v>275643.93271494005</c:v>
                </c:pt>
                <c:pt idx="249">
                  <c:v>259056.17749768327</c:v>
                </c:pt>
                <c:pt idx="250">
                  <c:v>243279.69760724789</c:v>
                </c:pt>
                <c:pt idx="251">
                  <c:v>228242.78840853047</c:v>
                </c:pt>
                <c:pt idx="252">
                  <c:v>213948.25374330784</c:v>
                </c:pt>
                <c:pt idx="253">
                  <c:v>200353.87578958861</c:v>
                </c:pt>
                <c:pt idx="254">
                  <c:v>187432.29319540007</c:v>
                </c:pt>
                <c:pt idx="255">
                  <c:v>175200.48789189235</c:v>
                </c:pt>
                <c:pt idx="256">
                  <c:v>163630.64627332005</c:v>
                </c:pt>
                <c:pt idx="257">
                  <c:v>152665.69404771185</c:v>
                </c:pt>
                <c:pt idx="258">
                  <c:v>142308.43505683163</c:v>
                </c:pt>
                <c:pt idx="259">
                  <c:v>132561.67314246221</c:v>
                </c:pt>
                <c:pt idx="260">
                  <c:v>123339.52558011698</c:v>
                </c:pt>
                <c:pt idx="261">
                  <c:v>114675.86591282381</c:v>
                </c:pt>
                <c:pt idx="262">
                  <c:v>106515.42886361625</c:v>
                </c:pt>
                <c:pt idx="263">
                  <c:v>98878.136013018797</c:v>
                </c:pt>
                <c:pt idx="264">
                  <c:v>91695.222375305486</c:v>
                </c:pt>
                <c:pt idx="265">
                  <c:v>84943.623009155213</c:v>
                </c:pt>
                <c:pt idx="266">
                  <c:v>82478.263897193872</c:v>
                </c:pt>
                <c:pt idx="267">
                  <c:v>58293.01857403716</c:v>
                </c:pt>
                <c:pt idx="268">
                  <c:v>77570.818928118228</c:v>
                </c:pt>
                <c:pt idx="269">
                  <c:v>73500.535162401473</c:v>
                </c:pt>
                <c:pt idx="270">
                  <c:v>40169.565146652407</c:v>
                </c:pt>
                <c:pt idx="271">
                  <c:v>66716.728886214041</c:v>
                </c:pt>
                <c:pt idx="272">
                  <c:v>33838.012622209586</c:v>
                </c:pt>
                <c:pt idx="273">
                  <c:v>60837.430113518589</c:v>
                </c:pt>
                <c:pt idx="274">
                  <c:v>25439.673601082075</c:v>
                </c:pt>
                <c:pt idx="275">
                  <c:v>45463.109843689774</c:v>
                </c:pt>
                <c:pt idx="276">
                  <c:v>34242.73370925062</c:v>
                </c:pt>
                <c:pt idx="277">
                  <c:v>32230.204513981538</c:v>
                </c:pt>
                <c:pt idx="278">
                  <c:v>30375.964131824003</c:v>
                </c:pt>
                <c:pt idx="279">
                  <c:v>27194.365562687562</c:v>
                </c:pt>
                <c:pt idx="280">
                  <c:v>24171.055806662425</c:v>
                </c:pt>
                <c:pt idx="281">
                  <c:v>22769.069176250501</c:v>
                </c:pt>
                <c:pt idx="282">
                  <c:v>21480.145983774546</c:v>
                </c:pt>
                <c:pt idx="283">
                  <c:v>18818.639229146098</c:v>
                </c:pt>
                <c:pt idx="284">
                  <c:v>19241.489912632904</c:v>
                </c:pt>
                <c:pt idx="285">
                  <c:v>13812.203346111175</c:v>
                </c:pt>
                <c:pt idx="286">
                  <c:v>15924.215217973015</c:v>
                </c:pt>
                <c:pt idx="287">
                  <c:v>15110.158464830154</c:v>
                </c:pt>
                <c:pt idx="288">
                  <c:v>11415.258461858295</c:v>
                </c:pt>
                <c:pt idx="289">
                  <c:v>10782.103209414585</c:v>
                </c:pt>
                <c:pt idx="290">
                  <c:v>11679.820332233612</c:v>
                </c:pt>
                <c:pt idx="291">
                  <c:v>9651.46883004962</c:v>
                </c:pt>
                <c:pt idx="292">
                  <c:v>7690.9553906273795</c:v>
                </c:pt>
                <c:pt idx="293">
                  <c:v>10232.608326647041</c:v>
                </c:pt>
                <c:pt idx="294">
                  <c:v>6854.2859498975649</c:v>
                </c:pt>
                <c:pt idx="295">
                  <c:v>7406.4838361415204</c:v>
                </c:pt>
                <c:pt idx="296">
                  <c:v>6495.6474098837789</c:v>
                </c:pt>
                <c:pt idx="297">
                  <c:v>6215.2500838013748</c:v>
                </c:pt>
                <c:pt idx="298">
                  <c:v>5813.4232828147888</c:v>
                </c:pt>
                <c:pt idx="299">
                  <c:v>5290.1670069240381</c:v>
                </c:pt>
                <c:pt idx="300">
                  <c:v>5088.9140873970828</c:v>
                </c:pt>
                <c:pt idx="301">
                  <c:v>4610.8831866809496</c:v>
                </c:pt>
                <c:pt idx="302">
                  <c:v>4598.8978048200242</c:v>
                </c:pt>
                <c:pt idx="303">
                  <c:v>4157.0472042435904</c:v>
                </c:pt>
                <c:pt idx="304">
                  <c:v>3881.8514537458004</c:v>
                </c:pt>
                <c:pt idx="305">
                  <c:v>-39166.410157367245</c:v>
                </c:pt>
                <c:pt idx="306">
                  <c:v>51801.993629176446</c:v>
                </c:pt>
                <c:pt idx="307">
                  <c:v>2180.2500125176584</c:v>
                </c:pt>
                <c:pt idx="308">
                  <c:v>2180.2500128869247</c:v>
                </c:pt>
                <c:pt idx="309">
                  <c:v>2180.2500165365991</c:v>
                </c:pt>
                <c:pt idx="310">
                  <c:v>2180.2500233158567</c:v>
                </c:pt>
                <c:pt idx="311">
                  <c:v>2180.2500258416871</c:v>
                </c:pt>
                <c:pt idx="312">
                  <c:v>2180.2500360897179</c:v>
                </c:pt>
                <c:pt idx="313">
                  <c:v>2180.2500407117382</c:v>
                </c:pt>
                <c:pt idx="314">
                  <c:v>2180.250054699894</c:v>
                </c:pt>
                <c:pt idx="315">
                  <c:v>2180.2500662142352</c:v>
                </c:pt>
                <c:pt idx="316">
                  <c:v>2180.2500754356624</c:v>
                </c:pt>
                <c:pt idx="317">
                  <c:v>2180.2501226123222</c:v>
                </c:pt>
                <c:pt idx="318">
                  <c:v>2180.2501142389033</c:v>
                </c:pt>
                <c:pt idx="319">
                  <c:v>2180.2501653659924</c:v>
                </c:pt>
                <c:pt idx="320">
                  <c:v>2180.250188136903</c:v>
                </c:pt>
                <c:pt idx="321">
                  <c:v>2180.2502575123658</c:v>
                </c:pt>
                <c:pt idx="322">
                  <c:v>2180.2502994361566</c:v>
                </c:pt>
                <c:pt idx="323">
                  <c:v>2180.2503890951343</c:v>
                </c:pt>
                <c:pt idx="324">
                  <c:v>2180.2504526592024</c:v>
                </c:pt>
                <c:pt idx="325">
                  <c:v>2180.2505803978138</c:v>
                </c:pt>
                <c:pt idx="326">
                  <c:v>2180.2507581328809</c:v>
                </c:pt>
                <c:pt idx="327">
                  <c:v>2180.2507646002409</c:v>
                </c:pt>
                <c:pt idx="328">
                  <c:v>2180.2511220376132</c:v>
                </c:pt>
                <c:pt idx="329">
                  <c:v>2180.2514734374636</c:v>
                </c:pt>
                <c:pt idx="330">
                  <c:v>2180.2513927108262</c:v>
                </c:pt>
                <c:pt idx="331">
                  <c:v>2180.2522214625392</c:v>
                </c:pt>
                <c:pt idx="332">
                  <c:v>2180.2523232196331</c:v>
                </c:pt>
                <c:pt idx="333">
                  <c:v>2180.2530463707521</c:v>
                </c:pt>
                <c:pt idx="334">
                  <c:v>2180.2536480923968</c:v>
                </c:pt>
                <c:pt idx="335">
                  <c:v>2180.2545831237417</c:v>
                </c:pt>
                <c:pt idx="336">
                  <c:v>2180.2554125544925</c:v>
                </c:pt>
                <c:pt idx="337">
                  <c:v>2180.2568905144935</c:v>
                </c:pt>
                <c:pt idx="338">
                  <c:v>2180.2575404018198</c:v>
                </c:pt>
                <c:pt idx="339">
                  <c:v>2180.2612429888218</c:v>
                </c:pt>
                <c:pt idx="340">
                  <c:v>2180.2602774336365</c:v>
                </c:pt>
                <c:pt idx="341">
                  <c:v>2180.2668757895767</c:v>
                </c:pt>
                <c:pt idx="342">
                  <c:v>2180.2661589739546</c:v>
                </c:pt>
                <c:pt idx="343">
                  <c:v>2180.2730739075214</c:v>
                </c:pt>
                <c:pt idx="344">
                  <c:v>2180.2742271545881</c:v>
                </c:pt>
                <c:pt idx="345">
                  <c:v>2180.2830799889066</c:v>
                </c:pt>
                <c:pt idx="346">
                  <c:v>2180.2877472344758</c:v>
                </c:pt>
                <c:pt idx="347">
                  <c:v>2180.2972558367346</c:v>
                </c:pt>
                <c:pt idx="348">
                  <c:v>2180.3057084330567</c:v>
                </c:pt>
                <c:pt idx="349">
                  <c:v>2180.3191606748819</c:v>
                </c:pt>
                <c:pt idx="350">
                  <c:v>2180.3332460719594</c:v>
                </c:pt>
                <c:pt idx="351">
                  <c:v>2180.3347520901011</c:v>
                </c:pt>
                <c:pt idx="352">
                  <c:v>2180.3698920751235</c:v>
                </c:pt>
                <c:pt idx="353">
                  <c:v>2180.4059365676499</c:v>
                </c:pt>
                <c:pt idx="354">
                  <c:v>2180.398768411429</c:v>
                </c:pt>
                <c:pt idx="355">
                  <c:v>2180.4676916202193</c:v>
                </c:pt>
                <c:pt idx="356">
                  <c:v>2180.4787718371372</c:v>
                </c:pt>
                <c:pt idx="357">
                  <c:v>2180.5517653296929</c:v>
                </c:pt>
                <c:pt idx="358">
                  <c:v>2180.5826768078809</c:v>
                </c:pt>
                <c:pt idx="359">
                  <c:v>2169.8163264985587</c:v>
                </c:pt>
                <c:pt idx="360">
                  <c:v>2180.3875548375504</c:v>
                </c:pt>
              </c:numCache>
            </c:numRef>
          </c:yVal>
          <c:smooth val="1"/>
          <c:extLst>
            <c:ext xmlns:c16="http://schemas.microsoft.com/office/drawing/2014/chart" uri="{C3380CC4-5D6E-409C-BE32-E72D297353CC}">
              <c16:uniqueId val="{00000000-C2D6-4BA2-B2DA-4C23D08433B4}"/>
            </c:ext>
          </c:extLst>
        </c:ser>
        <c:ser>
          <c:idx val="1"/>
          <c:order val="1"/>
          <c:tx>
            <c:v>Inertia Force @ 4000rpm</c:v>
          </c:tx>
          <c:spPr>
            <a:ln w="25400">
              <a:solidFill>
                <a:srgbClr val="DD2D32"/>
              </a:solidFill>
              <a:prstDash val="solid"/>
            </a:ln>
          </c:spPr>
          <c:marker>
            <c:symbol val="square"/>
            <c:size val="5"/>
            <c:spPr>
              <a:solidFill>
                <a:srgbClr val="DD2D32"/>
              </a:solidFill>
              <a:ln>
                <a:solidFill>
                  <a:srgbClr val="DD2D32"/>
                </a:solidFill>
                <a:prstDash val="solid"/>
              </a:ln>
              <a:effectLst>
                <a:outerShdw dist="35921" dir="2700000" algn="br">
                  <a:srgbClr val="000000"/>
                </a:outerShdw>
              </a:effectLst>
            </c:spPr>
          </c:marker>
          <c:xVal>
            <c:numRef>
              <c:f>'Vel,Acc,Jer (Exh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Stiff)'!$AA$3:$AA$363</c:f>
              <c:numCache>
                <c:formatCode>0.00E+00</c:formatCode>
                <c:ptCount val="361"/>
                <c:pt idx="0">
                  <c:v>2182.1120117833648</c:v>
                </c:pt>
                <c:pt idx="1">
                  <c:v>2182.6267648997946</c:v>
                </c:pt>
                <c:pt idx="2">
                  <c:v>2182.3176962637071</c:v>
                </c:pt>
                <c:pt idx="3">
                  <c:v>2184.1547431140229</c:v>
                </c:pt>
                <c:pt idx="4">
                  <c:v>2183.0340635767134</c:v>
                </c:pt>
                <c:pt idx="5">
                  <c:v>2185.4879819146531</c:v>
                </c:pt>
                <c:pt idx="6">
                  <c:v>2184.988696402484</c:v>
                </c:pt>
                <c:pt idx="7">
                  <c:v>2185.6937573716978</c:v>
                </c:pt>
                <c:pt idx="8">
                  <c:v>2188.1996848910876</c:v>
                </c:pt>
                <c:pt idx="9">
                  <c:v>2188.3557124354402</c:v>
                </c:pt>
                <c:pt idx="10">
                  <c:v>2189.7273928049685</c:v>
                </c:pt>
                <c:pt idx="11">
                  <c:v>2191.7249897371544</c:v>
                </c:pt>
                <c:pt idx="12">
                  <c:v>2194.3552870382755</c:v>
                </c:pt>
                <c:pt idx="13">
                  <c:v>2197.0330709833288</c:v>
                </c:pt>
                <c:pt idx="14">
                  <c:v>2195.6075750471005</c:v>
                </c:pt>
                <c:pt idx="15">
                  <c:v>2200.7686738239581</c:v>
                </c:pt>
                <c:pt idx="16">
                  <c:v>2213.1287162640033</c:v>
                </c:pt>
                <c:pt idx="17">
                  <c:v>2201.8314701405602</c:v>
                </c:pt>
                <c:pt idx="18">
                  <c:v>2220.3150020816611</c:v>
                </c:pt>
                <c:pt idx="19">
                  <c:v>2215.1638581468605</c:v>
                </c:pt>
                <c:pt idx="20">
                  <c:v>2227.9535416510657</c:v>
                </c:pt>
                <c:pt idx="21">
                  <c:v>2234.9589259680251</c:v>
                </c:pt>
                <c:pt idx="22">
                  <c:v>2242.1452117856816</c:v>
                </c:pt>
                <c:pt idx="23">
                  <c:v>2249.5350117916269</c:v>
                </c:pt>
                <c:pt idx="24">
                  <c:v>2269.0361146741539</c:v>
                </c:pt>
                <c:pt idx="25">
                  <c:v>2276.946006494607</c:v>
                </c:pt>
                <c:pt idx="26">
                  <c:v>2285.1724759412787</c:v>
                </c:pt>
                <c:pt idx="27">
                  <c:v>2317.5084877031895</c:v>
                </c:pt>
                <c:pt idx="28">
                  <c:v>2344.3541652164863</c:v>
                </c:pt>
                <c:pt idx="29">
                  <c:v>2324.2018432290265</c:v>
                </c:pt>
                <c:pt idx="30">
                  <c:v>2387.6980069983074</c:v>
                </c:pt>
                <c:pt idx="31">
                  <c:v>2392.4466713916399</c:v>
                </c:pt>
                <c:pt idx="32">
                  <c:v>2457.2995964161546</c:v>
                </c:pt>
                <c:pt idx="33">
                  <c:v>2463.6311489405844</c:v>
                </c:pt>
                <c:pt idx="34">
                  <c:v>2530.2930889721088</c:v>
                </c:pt>
                <c:pt idx="35">
                  <c:v>2538.6597833793899</c:v>
                </c:pt>
                <c:pt idx="36">
                  <c:v>2667.0088721731872</c:v>
                </c:pt>
                <c:pt idx="37">
                  <c:v>2678.0890890909745</c:v>
                </c:pt>
                <c:pt idx="38">
                  <c:v>2750.1780741434022</c:v>
                </c:pt>
                <c:pt idx="39">
                  <c:v>2824.0760742028451</c:v>
                </c:pt>
                <c:pt idx="40">
                  <c:v>2900.0092161451357</c:v>
                </c:pt>
                <c:pt idx="41">
                  <c:v>3097.0553868532943</c:v>
                </c:pt>
                <c:pt idx="42">
                  <c:v>3118.7635669370875</c:v>
                </c:pt>
                <c:pt idx="43">
                  <c:v>3262.2631564143712</c:v>
                </c:pt>
                <c:pt idx="44">
                  <c:v>3528.0064090368833</c:v>
                </c:pt>
                <c:pt idx="45">
                  <c:v>3441.4907922795705</c:v>
                </c:pt>
                <c:pt idx="46">
                  <c:v>3655.9487324299484</c:v>
                </c:pt>
                <c:pt idx="47">
                  <c:v>4290.9103701227314</c:v>
                </c:pt>
                <c:pt idx="48">
                  <c:v>3744.1382140203759</c:v>
                </c:pt>
                <c:pt idx="49">
                  <c:v>4984.6649955424928</c:v>
                </c:pt>
                <c:pt idx="50">
                  <c:v>4451.4604519925279</c:v>
                </c:pt>
                <c:pt idx="51">
                  <c:v>5113.557314789985</c:v>
                </c:pt>
                <c:pt idx="52">
                  <c:v>5190.4404525868904</c:v>
                </c:pt>
                <c:pt idx="53">
                  <c:v>6464.886265489853</c:v>
                </c:pt>
                <c:pt idx="54">
                  <c:v>5375.8644908026936</c:v>
                </c:pt>
                <c:pt idx="55">
                  <c:v>7267.1817913286195</c:v>
                </c:pt>
                <c:pt idx="56">
                  <c:v>7391.551573058794</c:v>
                </c:pt>
                <c:pt idx="57">
                  <c:v>7531.7502360999188</c:v>
                </c:pt>
                <c:pt idx="58">
                  <c:v>8282.0365804879748</c:v>
                </c:pt>
                <c:pt idx="59">
                  <c:v>9644.6718749814099</c:v>
                </c:pt>
                <c:pt idx="60">
                  <c:v>9841.4022569908593</c:v>
                </c:pt>
                <c:pt idx="61">
                  <c:v>11249.262926658945</c:v>
                </c:pt>
                <c:pt idx="62">
                  <c:v>13278.517621467516</c:v>
                </c:pt>
                <c:pt idx="63">
                  <c:v>8210.5857472290954</c:v>
                </c:pt>
                <c:pt idx="64">
                  <c:v>16824.173886362682</c:v>
                </c:pt>
                <c:pt idx="65">
                  <c:v>17163.3642001722</c:v>
                </c:pt>
                <c:pt idx="66">
                  <c:v>17547.779889156183</c:v>
                </c:pt>
                <c:pt idx="67">
                  <c:v>12034.832952959161</c:v>
                </c:pt>
                <c:pt idx="68">
                  <c:v>24372.262705416702</c:v>
                </c:pt>
                <c:pt idx="69">
                  <c:v>24892.354519925066</c:v>
                </c:pt>
                <c:pt idx="70">
                  <c:v>19537.696396838099</c:v>
                </c:pt>
                <c:pt idx="71">
                  <c:v>26113.439649639637</c:v>
                </c:pt>
                <c:pt idx="72">
                  <c:v>26814.432964844978</c:v>
                </c:pt>
                <c:pt idx="73">
                  <c:v>33525.852343168284</c:v>
                </c:pt>
                <c:pt idx="74">
                  <c:v>34385.134471488411</c:v>
                </c:pt>
                <c:pt idx="75">
                  <c:v>35334.867350151981</c:v>
                </c:pt>
                <c:pt idx="76">
                  <c:v>38021.147855267671</c:v>
                </c:pt>
                <c:pt idx="77">
                  <c:v>44595.51396941932</c:v>
                </c:pt>
                <c:pt idx="78">
                  <c:v>46978.908857268361</c:v>
                </c:pt>
                <c:pt idx="79">
                  <c:v>51017.192933800849</c:v>
                </c:pt>
                <c:pt idx="80">
                  <c:v>55353.701442979465</c:v>
                </c:pt>
                <c:pt idx="81">
                  <c:v>60022.968376094679</c:v>
                </c:pt>
                <c:pt idx="82">
                  <c:v>65024.59580243862</c:v>
                </c:pt>
                <c:pt idx="83">
                  <c:v>70418.290051941032</c:v>
                </c:pt>
                <c:pt idx="84">
                  <c:v>76080.396508638732</c:v>
                </c:pt>
                <c:pt idx="85">
                  <c:v>82291.695730915395</c:v>
                </c:pt>
                <c:pt idx="86">
                  <c:v>88823.262470369169</c:v>
                </c:pt>
                <c:pt idx="87">
                  <c:v>95755.615695704299</c:v>
                </c:pt>
                <c:pt idx="88">
                  <c:v>103223.43604821191</c:v>
                </c:pt>
                <c:pt idx="89">
                  <c:v>111124.8312836074</c:v>
                </c:pt>
                <c:pt idx="90">
                  <c:v>119477.43929817303</c:v>
                </c:pt>
                <c:pt idx="91">
                  <c:v>128418.42812889529</c:v>
                </c:pt>
                <c:pt idx="92">
                  <c:v>137788.96704707789</c:v>
                </c:pt>
                <c:pt idx="93">
                  <c:v>147727.80697778272</c:v>
                </c:pt>
                <c:pt idx="94">
                  <c:v>158315.17747362534</c:v>
                </c:pt>
                <c:pt idx="95">
                  <c:v>169335.30932154166</c:v>
                </c:pt>
                <c:pt idx="96">
                  <c:v>181048.06647536118</c:v>
                </c:pt>
                <c:pt idx="97">
                  <c:v>193357.8882433197</c:v>
                </c:pt>
                <c:pt idx="98">
                  <c:v>206169.89231424092</c:v>
                </c:pt>
                <c:pt idx="99">
                  <c:v>219805.40366386058</c:v>
                </c:pt>
                <c:pt idx="100">
                  <c:v>233873.99346912006</c:v>
                </c:pt>
                <c:pt idx="101">
                  <c:v>248757.54322016181</c:v>
                </c:pt>
                <c:pt idx="102">
                  <c:v>264304.23212141282</c:v>
                </c:pt>
                <c:pt idx="103">
                  <c:v>280362.69163115119</c:v>
                </c:pt>
                <c:pt idx="104">
                  <c:v>297197.30824067217</c:v>
                </c:pt>
                <c:pt idx="105">
                  <c:v>314776.01742201264</c:v>
                </c:pt>
                <c:pt idx="106">
                  <c:v>332829.50338084379</c:v>
                </c:pt>
                <c:pt idx="107">
                  <c:v>351800.8825023385</c:v>
                </c:pt>
                <c:pt idx="108">
                  <c:v>371242.78747903742</c:v>
                </c:pt>
                <c:pt idx="109">
                  <c:v>391420.05705606716</c:v>
                </c:pt>
                <c:pt idx="110">
                  <c:v>412300.40057856083</c:v>
                </c:pt>
                <c:pt idx="111">
                  <c:v>433613.59774469014</c:v>
                </c:pt>
                <c:pt idx="112">
                  <c:v>456454.86673150724</c:v>
                </c:pt>
                <c:pt idx="113">
                  <c:v>478118.88291833631</c:v>
                </c:pt>
                <c:pt idx="114">
                  <c:v>501775.79549105815</c:v>
                </c:pt>
                <c:pt idx="115">
                  <c:v>526321.38668600016</c:v>
                </c:pt>
                <c:pt idx="116">
                  <c:v>550592.0128593517</c:v>
                </c:pt>
                <c:pt idx="117">
                  <c:v>574608.02543001284</c:v>
                </c:pt>
                <c:pt idx="118">
                  <c:v>601356.54727936478</c:v>
                </c:pt>
                <c:pt idx="119">
                  <c:v>627294.63829508936</c:v>
                </c:pt>
                <c:pt idx="120">
                  <c:v>652438.12735793972</c:v>
                </c:pt>
                <c:pt idx="121">
                  <c:v>680955.87114384735</c:v>
                </c:pt>
                <c:pt idx="122">
                  <c:v>706329.11300200596</c:v>
                </c:pt>
                <c:pt idx="123">
                  <c:v>735691.21980175073</c:v>
                </c:pt>
                <c:pt idx="124">
                  <c:v>761924.65355532803</c:v>
                </c:pt>
                <c:pt idx="125">
                  <c:v>790969.74099418405</c:v>
                </c:pt>
                <c:pt idx="126">
                  <c:v>818671.19305567211</c:v>
                </c:pt>
                <c:pt idx="127">
                  <c:v>847401.5224022225</c:v>
                </c:pt>
                <c:pt idx="128">
                  <c:v>875967.68889671098</c:v>
                </c:pt>
                <c:pt idx="129">
                  <c:v>903766.38866339764</c:v>
                </c:pt>
                <c:pt idx="130">
                  <c:v>933158.8280218601</c:v>
                </c:pt>
                <c:pt idx="131">
                  <c:v>961160.14535854361</c:v>
                </c:pt>
                <c:pt idx="132">
                  <c:v>989530.50438682502</c:v>
                </c:pt>
                <c:pt idx="133">
                  <c:v>1017650.7723497506</c:v>
                </c:pt>
                <c:pt idx="134">
                  <c:v>1046680.0703536535</c:v>
                </c:pt>
                <c:pt idx="135">
                  <c:v>1073023.4491044616</c:v>
                </c:pt>
                <c:pt idx="136">
                  <c:v>1101392.0148961644</c:v>
                </c:pt>
                <c:pt idx="137">
                  <c:v>1128181.7733594009</c:v>
                </c:pt>
                <c:pt idx="138">
                  <c:v>1155722.2730507583</c:v>
                </c:pt>
                <c:pt idx="139">
                  <c:v>1180994.7333258432</c:v>
                </c:pt>
                <c:pt idx="140">
                  <c:v>1207505.9139969139</c:v>
                </c:pt>
                <c:pt idx="141">
                  <c:v>1232227.9893455931</c:v>
                </c:pt>
                <c:pt idx="142">
                  <c:v>1258066.6765771913</c:v>
                </c:pt>
                <c:pt idx="143">
                  <c:v>1281393.1073668285</c:v>
                </c:pt>
                <c:pt idx="144">
                  <c:v>1305103.9538453231</c:v>
                </c:pt>
                <c:pt idx="145">
                  <c:v>1327936.0765437577</c:v>
                </c:pt>
                <c:pt idx="146">
                  <c:v>1350404.589855643</c:v>
                </c:pt>
                <c:pt idx="147">
                  <c:v>1371239.5705052139</c:v>
                </c:pt>
                <c:pt idx="148">
                  <c:v>1393324.123011786</c:v>
                </c:pt>
                <c:pt idx="149">
                  <c:v>1411820.510030116</c:v>
                </c:pt>
                <c:pt idx="150">
                  <c:v>1432574.0850045003</c:v>
                </c:pt>
                <c:pt idx="151">
                  <c:v>1449554.0704531274</c:v>
                </c:pt>
                <c:pt idx="152">
                  <c:v>1468601.2972816289</c:v>
                </c:pt>
                <c:pt idx="153">
                  <c:v>1484274.7242711901</c:v>
                </c:pt>
                <c:pt idx="154">
                  <c:v>1501224.4034584861</c:v>
                </c:pt>
                <c:pt idx="155">
                  <c:v>1515787.5474873832</c:v>
                </c:pt>
                <c:pt idx="156">
                  <c:v>1531425.6907949983</c:v>
                </c:pt>
                <c:pt idx="157">
                  <c:v>1543881.7872241118</c:v>
                </c:pt>
                <c:pt idx="158">
                  <c:v>1557209.3687437209</c:v>
                </c:pt>
                <c:pt idx="159">
                  <c:v>1569526.1631281141</c:v>
                </c:pt>
                <c:pt idx="160">
                  <c:v>1581326.9333521654</c:v>
                </c:pt>
                <c:pt idx="161">
                  <c:v>1591325.9272587977</c:v>
                </c:pt>
                <c:pt idx="162">
                  <c:v>1601206.4254227625</c:v>
                </c:pt>
                <c:pt idx="163">
                  <c:v>1610873.454557213</c:v>
                </c:pt>
                <c:pt idx="164">
                  <c:v>1619642.3051099495</c:v>
                </c:pt>
                <c:pt idx="165">
                  <c:v>1626830.5288009075</c:v>
                </c:pt>
                <c:pt idx="166">
                  <c:v>1634132.7125479956</c:v>
                </c:pt>
                <c:pt idx="167">
                  <c:v>1640873.191875706</c:v>
                </c:pt>
                <c:pt idx="168">
                  <c:v>1647569.3424466259</c:v>
                </c:pt>
                <c:pt idx="169">
                  <c:v>1651774.0297286508</c:v>
                </c:pt>
                <c:pt idx="170">
                  <c:v>1656980.4459226008</c:v>
                </c:pt>
                <c:pt idx="171">
                  <c:v>1661344.760370709</c:v>
                </c:pt>
                <c:pt idx="172">
                  <c:v>1665404.700154773</c:v>
                </c:pt>
                <c:pt idx="173">
                  <c:v>1667921.9997619046</c:v>
                </c:pt>
                <c:pt idx="174">
                  <c:v>1668849.1725482971</c:v>
                </c:pt>
                <c:pt idx="175">
                  <c:v>1677054.8751390113</c:v>
                </c:pt>
                <c:pt idx="176">
                  <c:v>1673513.780857773</c:v>
                </c:pt>
                <c:pt idx="177">
                  <c:v>1673631.3931310116</c:v>
                </c:pt>
                <c:pt idx="178">
                  <c:v>1683327.6872707857</c:v>
                </c:pt>
                <c:pt idx="179">
                  <c:v>1672912.335963265</c:v>
                </c:pt>
                <c:pt idx="180">
                  <c:v>1672053.0538350756</c:v>
                </c:pt>
                <c:pt idx="181">
                  <c:v>1686692.4288861179</c:v>
                </c:pt>
                <c:pt idx="182">
                  <c:v>1669357.5951768854</c:v>
                </c:pt>
                <c:pt idx="183">
                  <c:v>1671703.8429351938</c:v>
                </c:pt>
                <c:pt idx="184">
                  <c:v>1673564.8145284411</c:v>
                </c:pt>
                <c:pt idx="185">
                  <c:v>1669043.1473315195</c:v>
                </c:pt>
                <c:pt idx="186">
                  <c:v>1666487.8610390963</c:v>
                </c:pt>
                <c:pt idx="187">
                  <c:v>1661784.3694257531</c:v>
                </c:pt>
                <c:pt idx="188">
                  <c:v>1658543.4506669361</c:v>
                </c:pt>
                <c:pt idx="189">
                  <c:v>1653258.3449502275</c:v>
                </c:pt>
                <c:pt idx="190">
                  <c:v>1648364.8804638761</c:v>
                </c:pt>
                <c:pt idx="191">
                  <c:v>1642742.3776696818</c:v>
                </c:pt>
                <c:pt idx="192">
                  <c:v>1635868.93836875</c:v>
                </c:pt>
                <c:pt idx="193">
                  <c:v>1629007.702029614</c:v>
                </c:pt>
                <c:pt idx="194">
                  <c:v>1621645.8155279681</c:v>
                </c:pt>
                <c:pt idx="195">
                  <c:v>1612680.6894761918</c:v>
                </c:pt>
                <c:pt idx="196">
                  <c:v>1603981.0284875713</c:v>
                </c:pt>
                <c:pt idx="197">
                  <c:v>1594451.0269809552</c:v>
                </c:pt>
                <c:pt idx="198">
                  <c:v>1583591.3994440779</c:v>
                </c:pt>
                <c:pt idx="199">
                  <c:v>1572091.3779650647</c:v>
                </c:pt>
                <c:pt idx="200">
                  <c:v>1561236.7147008658</c:v>
                </c:pt>
                <c:pt idx="201">
                  <c:v>1546971.6164130238</c:v>
                </c:pt>
                <c:pt idx="202">
                  <c:v>1534739.3855910883</c:v>
                </c:pt>
                <c:pt idx="203">
                  <c:v>1519892.2314655494</c:v>
                </c:pt>
                <c:pt idx="204">
                  <c:v>1504906.6850625675</c:v>
                </c:pt>
                <c:pt idx="205">
                  <c:v>1489290.2446755175</c:v>
                </c:pt>
                <c:pt idx="206">
                  <c:v>1471956.1497987281</c:v>
                </c:pt>
                <c:pt idx="207">
                  <c:v>1455378.6701897918</c:v>
                </c:pt>
                <c:pt idx="208">
                  <c:v>1436094.0101412414</c:v>
                </c:pt>
                <c:pt idx="209">
                  <c:v>1417760.4344733485</c:v>
                </c:pt>
                <c:pt idx="210">
                  <c:v>1397503.8837424056</c:v>
                </c:pt>
                <c:pt idx="211">
                  <c:v>1377791.843898901</c:v>
                </c:pt>
                <c:pt idx="212">
                  <c:v>1355151.4741610338</c:v>
                </c:pt>
                <c:pt idx="213">
                  <c:v>1333823.9918056028</c:v>
                </c:pt>
                <c:pt idx="214">
                  <c:v>1311518.2898445365</c:v>
                </c:pt>
                <c:pt idx="215">
                  <c:v>1287721.5151529559</c:v>
                </c:pt>
                <c:pt idx="216">
                  <c:v>1263696.8072005413</c:v>
                </c:pt>
                <c:pt idx="217">
                  <c:v>1238922.2677871869</c:v>
                </c:pt>
                <c:pt idx="218">
                  <c:v>1213465.7349756549</c:v>
                </c:pt>
                <c:pt idx="219">
                  <c:v>1188579.0418912589</c:v>
                </c:pt>
                <c:pt idx="220">
                  <c:v>1161948.468859327</c:v>
                </c:pt>
                <c:pt idx="221">
                  <c:v>1135411.0627299505</c:v>
                </c:pt>
                <c:pt idx="222">
                  <c:v>1107830.3150846702</c:v>
                </c:pt>
                <c:pt idx="223">
                  <c:v>1081034.2276982865</c:v>
                </c:pt>
                <c:pt idx="224">
                  <c:v>1052690.9907466637</c:v>
                </c:pt>
                <c:pt idx="225">
                  <c:v>1025808.0785294457</c:v>
                </c:pt>
                <c:pt idx="226">
                  <c:v>996264.12101563858</c:v>
                </c:pt>
                <c:pt idx="227">
                  <c:v>968838.06256157928</c:v>
                </c:pt>
                <c:pt idx="228">
                  <c:v>939993.74686111428</c:v>
                </c:pt>
                <c:pt idx="229">
                  <c:v>912128.56053330633</c:v>
                </c:pt>
                <c:pt idx="230">
                  <c:v>882291.56099649193</c:v>
                </c:pt>
                <c:pt idx="231">
                  <c:v>854651.60492629954</c:v>
                </c:pt>
                <c:pt idx="232">
                  <c:v>826250.96593498054</c:v>
                </c:pt>
                <c:pt idx="233">
                  <c:v>798284.94542868924</c:v>
                </c:pt>
                <c:pt idx="234" formatCode="General">
                  <c:v>768975.28954495047</c:v>
                </c:pt>
                <c:pt idx="235">
                  <c:v>742477.28734677681</c:v>
                </c:pt>
                <c:pt idx="236">
                  <c:v>714039.12970229844</c:v>
                </c:pt>
                <c:pt idx="237">
                  <c:v>687217.3243366892</c:v>
                </c:pt>
                <c:pt idx="238">
                  <c:v>660222.31104372756</c:v>
                </c:pt>
                <c:pt idx="239">
                  <c:v>633637.04227978201</c:v>
                </c:pt>
                <c:pt idx="240">
                  <c:v>607447.95043191849</c:v>
                </c:pt>
                <c:pt idx="241">
                  <c:v>581639.20661914372</c:v>
                </c:pt>
                <c:pt idx="242">
                  <c:v>556786.97949121613</c:v>
                </c:pt>
                <c:pt idx="243">
                  <c:v>532278.92009826971</c:v>
                </c:pt>
                <c:pt idx="244">
                  <c:v>508094.67702115711</c:v>
                </c:pt>
                <c:pt idx="245">
                  <c:v>484211.63757258642</c:v>
                </c:pt>
                <c:pt idx="246">
                  <c:v>461971.72303613182</c:v>
                </c:pt>
                <c:pt idx="247">
                  <c:v>439332.51918477134</c:v>
                </c:pt>
                <c:pt idx="248">
                  <c:v>417812.41592720232</c:v>
                </c:pt>
                <c:pt idx="249">
                  <c:v>396672.75036645739</c:v>
                </c:pt>
                <c:pt idx="250">
                  <c:v>376361.79431741976</c:v>
                </c:pt>
                <c:pt idx="251">
                  <c:v>356674.36104186595</c:v>
                </c:pt>
                <c:pt idx="252">
                  <c:v>337701.94094783836</c:v>
                </c:pt>
                <c:pt idx="253">
                  <c:v>319357.74680331291</c:v>
                </c:pt>
                <c:pt idx="254">
                  <c:v>301614.19112946506</c:v>
                </c:pt>
                <c:pt idx="255">
                  <c:v>284621.73796058877</c:v>
                </c:pt>
                <c:pt idx="256">
                  <c:v>268353.02594465157</c:v>
                </c:pt>
                <c:pt idx="257">
                  <c:v>252662.29422346159</c:v>
                </c:pt>
                <c:pt idx="258">
                  <c:v>237641.48545876099</c:v>
                </c:pt>
                <c:pt idx="259">
                  <c:v>223382.99456611939</c:v>
                </c:pt>
                <c:pt idx="260">
                  <c:v>209623.56568852533</c:v>
                </c:pt>
                <c:pt idx="261">
                  <c:v>196575.35000901116</c:v>
                </c:pt>
                <c:pt idx="262">
                  <c:v>184094.84793813556</c:v>
                </c:pt>
                <c:pt idx="263">
                  <c:v>172336.14154015877</c:v>
                </c:pt>
                <c:pt idx="264">
                  <c:v>161097.88823371136</c:v>
                </c:pt>
                <c:pt idx="265">
                  <c:v>150357.47533127776</c:v>
                </c:pt>
                <c:pt idx="266">
                  <c:v>155602.89707987529</c:v>
                </c:pt>
                <c:pt idx="267">
                  <c:v>72935.600287827867</c:v>
                </c:pt>
                <c:pt idx="268">
                  <c:v>162639.35516776395</c:v>
                </c:pt>
                <c:pt idx="269">
                  <c:v>159021.3251537811</c:v>
                </c:pt>
                <c:pt idx="270">
                  <c:v>37003.788884431371</c:v>
                </c:pt>
                <c:pt idx="271">
                  <c:v>152689.77262934102</c:v>
                </c:pt>
                <c:pt idx="272">
                  <c:v>31124.490111732182</c:v>
                </c:pt>
                <c:pt idx="273">
                  <c:v>147262.72760839367</c:v>
                </c:pt>
                <c:pt idx="274">
                  <c:v>14264.522841819005</c:v>
                </c:pt>
                <c:pt idx="275">
                  <c:v>101096.84871326314</c:v>
                </c:pt>
                <c:pt idx="276">
                  <c:v>63428.791515853045</c:v>
                </c:pt>
                <c:pt idx="277">
                  <c:v>61574.551133695015</c:v>
                </c:pt>
                <c:pt idx="278">
                  <c:v>59878.599564650023</c:v>
                </c:pt>
                <c:pt idx="279">
                  <c:v>52398.34880835627</c:v>
                </c:pt>
                <c:pt idx="280">
                  <c:v>45053.774177587256</c:v>
                </c:pt>
                <c:pt idx="281">
                  <c:v>43764.850985112549</c:v>
                </c:pt>
                <c:pt idx="282">
                  <c:v>42588.991230572312</c:v>
                </c:pt>
                <c:pt idx="283">
                  <c:v>35583.606913612704</c:v>
                </c:pt>
                <c:pt idx="284">
                  <c:v>40553.849347717427</c:v>
                </c:pt>
                <c:pt idx="285">
                  <c:v>21866.803218327797</c:v>
                </c:pt>
                <c:pt idx="286">
                  <c:v>32937.922465901152</c:v>
                </c:pt>
                <c:pt idx="287">
                  <c:v>32214.316463106526</c:v>
                </c:pt>
                <c:pt idx="288">
                  <c:v>19695.985209948405</c:v>
                </c:pt>
                <c:pt idx="289">
                  <c:v>19108.055332680775</c:v>
                </c:pt>
                <c:pt idx="290">
                  <c:v>24507.938830940337</c:v>
                </c:pt>
                <c:pt idx="291">
                  <c:v>18090.484391251339</c:v>
                </c:pt>
                <c:pt idx="292">
                  <c:v>11718.255326736438</c:v>
                </c:pt>
                <c:pt idx="293">
                  <c:v>23196.40295087808</c:v>
                </c:pt>
                <c:pt idx="294">
                  <c:v>10972.03663635589</c:v>
                </c:pt>
                <c:pt idx="295">
                  <c:v>14221.01181034719</c:v>
                </c:pt>
                <c:pt idx="296">
                  <c:v>11563.579284122196</c:v>
                </c:pt>
                <c:pt idx="297">
                  <c:v>11310.317183144636</c:v>
                </c:pt>
                <c:pt idx="298">
                  <c:v>10489.931507236095</c:v>
                </c:pt>
                <c:pt idx="299">
                  <c:v>9100.160987637908</c:v>
                </c:pt>
                <c:pt idx="300">
                  <c:v>8919.2594869393761</c:v>
                </c:pt>
                <c:pt idx="301">
                  <c:v>7570.1918049984406</c:v>
                </c:pt>
                <c:pt idx="302">
                  <c:v>8019.729404475187</c:v>
                </c:pt>
                <c:pt idx="303">
                  <c:v>6704.5807539153157</c:v>
                </c:pt>
                <c:pt idx="304">
                  <c:v>5997.2585159430537</c:v>
                </c:pt>
                <c:pt idx="305">
                  <c:v>-165845.29127090608</c:v>
                </c:pt>
                <c:pt idx="306">
                  <c:v>197691.39483218759</c:v>
                </c:pt>
                <c:pt idx="307">
                  <c:v>2180.2500446797703</c:v>
                </c:pt>
                <c:pt idx="308">
                  <c:v>2180.2500447638918</c:v>
                </c:pt>
                <c:pt idx="309">
                  <c:v>2180.2500574857377</c:v>
                </c:pt>
                <c:pt idx="310">
                  <c:v>2180.2500822962734</c:v>
                </c:pt>
                <c:pt idx="311">
                  <c:v>2180.25008957301</c:v>
                </c:pt>
                <c:pt idx="312">
                  <c:v>2180.2501268792639</c:v>
                </c:pt>
                <c:pt idx="313">
                  <c:v>2180.2501408674202</c:v>
                </c:pt>
                <c:pt idx="314">
                  <c:v>2180.250191008583</c:v>
                </c:pt>
                <c:pt idx="315">
                  <c:v>2180.2502299429507</c:v>
                </c:pt>
                <c:pt idx="316">
                  <c:v>2180.250257806199</c:v>
                </c:pt>
                <c:pt idx="317">
                  <c:v>2180.2504351386556</c:v>
                </c:pt>
                <c:pt idx="318">
                  <c:v>2180.2503882130427</c:v>
                </c:pt>
                <c:pt idx="319">
                  <c:v>2180.2505744051232</c:v>
                </c:pt>
                <c:pt idx="320">
                  <c:v>2180.250643780586</c:v>
                </c:pt>
                <c:pt idx="321">
                  <c:v>2180.2508936949571</c:v>
                </c:pt>
                <c:pt idx="322">
                  <c:v>2180.2510279233443</c:v>
                </c:pt>
                <c:pt idx="323">
                  <c:v>2180.2513440474022</c:v>
                </c:pt>
                <c:pt idx="324">
                  <c:v>2180.251546068364</c:v>
                </c:pt>
                <c:pt idx="325">
                  <c:v>2180.2519912198909</c:v>
                </c:pt>
                <c:pt idx="326">
                  <c:v>2180.2526216589908</c:v>
                </c:pt>
                <c:pt idx="327">
                  <c:v>2180.252548258733</c:v>
                </c:pt>
                <c:pt idx="328">
                  <c:v>2180.253850472664</c:v>
                </c:pt>
                <c:pt idx="329">
                  <c:v>2180.2551068283265</c:v>
                </c:pt>
                <c:pt idx="330">
                  <c:v>2180.2545984977396</c:v>
                </c:pt>
                <c:pt idx="331">
                  <c:v>2180.2576715488335</c:v>
                </c:pt>
                <c:pt idx="332">
                  <c:v>2180.2578004411525</c:v>
                </c:pt>
                <c:pt idx="333">
                  <c:v>2180.2603335038975</c:v>
                </c:pt>
                <c:pt idx="334">
                  <c:v>2180.262308488142</c:v>
                </c:pt>
                <c:pt idx="335">
                  <c:v>2180.2655149540929</c:v>
                </c:pt>
                <c:pt idx="336">
                  <c:v>2180.2681814316943</c:v>
                </c:pt>
                <c:pt idx="337">
                  <c:v>2180.2732882600208</c:v>
                </c:pt>
                <c:pt idx="338">
                  <c:v>2180.274910941223</c:v>
                </c:pt>
                <c:pt idx="339">
                  <c:v>2180.2885047266382</c:v>
                </c:pt>
                <c:pt idx="340">
                  <c:v>2180.2832179065776</c:v>
                </c:pt>
                <c:pt idx="341">
                  <c:v>2180.3077570899572</c:v>
                </c:pt>
                <c:pt idx="342">
                  <c:v>2180.3027868475233</c:v>
                </c:pt>
                <c:pt idx="343">
                  <c:v>2180.327710446591</c:v>
                </c:pt>
                <c:pt idx="344">
                  <c:v>2180.329135045909</c:v>
                </c:pt>
                <c:pt idx="345">
                  <c:v>2180.3605439374801</c:v>
                </c:pt>
                <c:pt idx="346">
                  <c:v>2180.3745094807391</c:v>
                </c:pt>
                <c:pt idx="347">
                  <c:v>2180.4067324290627</c:v>
                </c:pt>
                <c:pt idx="348">
                  <c:v>2180.4335554938889</c:v>
                </c:pt>
                <c:pt idx="349">
                  <c:v>2180.478839477968</c:v>
                </c:pt>
                <c:pt idx="350">
                  <c:v>2180.5249149061128</c:v>
                </c:pt>
                <c:pt idx="351">
                  <c:v>2180.5184567751326</c:v>
                </c:pt>
                <c:pt idx="352">
                  <c:v>2180.6436400876642</c:v>
                </c:pt>
                <c:pt idx="353">
                  <c:v>2180.7701801614512</c:v>
                </c:pt>
                <c:pt idx="354">
                  <c:v>2180.7202516102343</c:v>
                </c:pt>
                <c:pt idx="355">
                  <c:v>2180.9690353471665</c:v>
                </c:pt>
                <c:pt idx="356">
                  <c:v>2180.9826029597184</c:v>
                </c:pt>
                <c:pt idx="357">
                  <c:v>2181.23636148792</c:v>
                </c:pt>
                <c:pt idx="358">
                  <c:v>2181.3152342792487</c:v>
                </c:pt>
                <c:pt idx="359">
                  <c:v>2138.1951103379988</c:v>
                </c:pt>
                <c:pt idx="360">
                  <c:v>2.7878807902907525E-4</c:v>
                </c:pt>
              </c:numCache>
            </c:numRef>
          </c:yVal>
          <c:smooth val="1"/>
          <c:extLst>
            <c:ext xmlns:c16="http://schemas.microsoft.com/office/drawing/2014/chart" uri="{C3380CC4-5D6E-409C-BE32-E72D297353CC}">
              <c16:uniqueId val="{00000001-C2D6-4BA2-B2DA-4C23D08433B4}"/>
            </c:ext>
          </c:extLst>
        </c:ser>
        <c:ser>
          <c:idx val="2"/>
          <c:order val="2"/>
          <c:tx>
            <c:v>Inertia Force @ 6000rpm</c:v>
          </c:tx>
          <c:spPr>
            <a:ln w="25400">
              <a:solidFill>
                <a:srgbClr val="FFF58C"/>
              </a:solidFill>
              <a:prstDash val="solid"/>
            </a:ln>
          </c:spPr>
          <c:marker>
            <c:symbol val="triangle"/>
            <c:size val="5"/>
            <c:spPr>
              <a:solidFill>
                <a:srgbClr val="FFF58C"/>
              </a:solidFill>
              <a:ln>
                <a:solidFill>
                  <a:srgbClr val="FFF58C"/>
                </a:solidFill>
                <a:prstDash val="solid"/>
              </a:ln>
              <a:effectLst>
                <a:outerShdw dist="35921" dir="2700000" algn="br">
                  <a:srgbClr val="000000"/>
                </a:outerShdw>
              </a:effectLst>
            </c:spPr>
          </c:marker>
          <c:xVal>
            <c:numRef>
              <c:f>'Vel,Acc,Jer (Exh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Stiff)'!$AB$3:$AB$363</c:f>
              <c:numCache>
                <c:formatCode>0.00E+00</c:formatCode>
                <c:ptCount val="361"/>
                <c:pt idx="0">
                  <c:v>2184.1589030596115</c:v>
                </c:pt>
                <c:pt idx="1">
                  <c:v>2185.2615834235535</c:v>
                </c:pt>
                <c:pt idx="2">
                  <c:v>2184.498680119907</c:v>
                </c:pt>
                <c:pt idx="3">
                  <c:v>2188.5574136640812</c:v>
                </c:pt>
                <c:pt idx="4">
                  <c:v>2185.9375195141297</c:v>
                </c:pt>
                <c:pt idx="5">
                  <c:v>2191.3536867772127</c:v>
                </c:pt>
                <c:pt idx="6">
                  <c:v>2190.0934876149295</c:v>
                </c:pt>
                <c:pt idx="7">
                  <c:v>2191.5255432028766</c:v>
                </c:pt>
                <c:pt idx="8">
                  <c:v>2196.9846745723748</c:v>
                </c:pt>
                <c:pt idx="9">
                  <c:v>2197.1135668916227</c:v>
                </c:pt>
                <c:pt idx="10">
                  <c:v>2199.9437590361354</c:v>
                </c:pt>
                <c:pt idx="11">
                  <c:v>2204.1381687058333</c:v>
                </c:pt>
                <c:pt idx="12">
                  <c:v>2209.7013184382336</c:v>
                </c:pt>
                <c:pt idx="13">
                  <c:v>2215.3029097395324</c:v>
                </c:pt>
                <c:pt idx="14">
                  <c:v>2211.5924115842022</c:v>
                </c:pt>
                <c:pt idx="15">
                  <c:v>2222.6463504487242</c:v>
                </c:pt>
                <c:pt idx="16">
                  <c:v>2249.7950248268985</c:v>
                </c:pt>
                <c:pt idx="17">
                  <c:v>2223.5282452646279</c:v>
                </c:pt>
                <c:pt idx="18">
                  <c:v>2264.2286441443043</c:v>
                </c:pt>
                <c:pt idx="19">
                  <c:v>2251.5135890835331</c:v>
                </c:pt>
                <c:pt idx="20">
                  <c:v>2279.0466791506947</c:v>
                </c:pt>
                <c:pt idx="21">
                  <c:v>2293.322009654989</c:v>
                </c:pt>
                <c:pt idx="22">
                  <c:v>2307.7556289723907</c:v>
                </c:pt>
                <c:pt idx="23">
                  <c:v>2322.370149790499</c:v>
                </c:pt>
                <c:pt idx="24">
                  <c:v>2363.9298307984873</c:v>
                </c:pt>
                <c:pt idx="25">
                  <c:v>2378.9739926807547</c:v>
                </c:pt>
                <c:pt idx="26">
                  <c:v>2394.312119501647</c:v>
                </c:pt>
                <c:pt idx="27">
                  <c:v>2463.4501159519787</c:v>
                </c:pt>
                <c:pt idx="28">
                  <c:v>2519.5564797153115</c:v>
                </c:pt>
                <c:pt idx="29">
                  <c:v>2469.1485132239736</c:v>
                </c:pt>
                <c:pt idx="30">
                  <c:v>2606.4747732459687</c:v>
                </c:pt>
                <c:pt idx="31">
                  <c:v>2610.5450570116836</c:v>
                </c:pt>
                <c:pt idx="32">
                  <c:v>2749.0019514130345</c:v>
                </c:pt>
                <c:pt idx="33">
                  <c:v>2754.4289964339587</c:v>
                </c:pt>
                <c:pt idx="34">
                  <c:v>2894.468778966479</c:v>
                </c:pt>
                <c:pt idx="35">
                  <c:v>2901.7048389943734</c:v>
                </c:pt>
                <c:pt idx="36">
                  <c:v>3177.4879934177238</c:v>
                </c:pt>
                <c:pt idx="37">
                  <c:v>3186.9853222044176</c:v>
                </c:pt>
                <c:pt idx="38">
                  <c:v>3331.773769130165</c:v>
                </c:pt>
                <c:pt idx="39">
                  <c:v>3478.1451041870923</c:v>
                </c:pt>
                <c:pt idx="40">
                  <c:v>3626.3254542509862</c:v>
                </c:pt>
                <c:pt idx="41">
                  <c:v>4043.9574062137963</c:v>
                </c:pt>
                <c:pt idx="42">
                  <c:v>4062.7259369112321</c:v>
                </c:pt>
                <c:pt idx="43">
                  <c:v>4351.850577011086</c:v>
                </c:pt>
                <c:pt idx="44">
                  <c:v>4911.3313265133384</c:v>
                </c:pt>
                <c:pt idx="45">
                  <c:v>4671.9545991055129</c:v>
                </c:pt>
                <c:pt idx="46">
                  <c:v>5105.4154323794373</c:v>
                </c:pt>
                <c:pt idx="47">
                  <c:v>6478.6780325993313</c:v>
                </c:pt>
                <c:pt idx="48">
                  <c:v>5182.2985701761991</c:v>
                </c:pt>
                <c:pt idx="49">
                  <c:v>7903.9498142700331</c:v>
                </c:pt>
                <c:pt idx="50">
                  <c:v>6618.8766956405834</c:v>
                </c:pt>
                <c:pt idx="51">
                  <c:v>8017.0132522063232</c:v>
                </c:pt>
                <c:pt idx="52">
                  <c:v>8084.8513149684477</c:v>
                </c:pt>
                <c:pt idx="53">
                  <c:v>10835.899052925553</c:v>
                </c:pt>
                <c:pt idx="54">
                  <c:v>8247.6626655969594</c:v>
                </c:pt>
                <c:pt idx="55">
                  <c:v>12358.405391221619</c:v>
                </c:pt>
                <c:pt idx="56">
                  <c:v>12466.946291640763</c:v>
                </c:pt>
                <c:pt idx="57">
                  <c:v>12591.316073370665</c:v>
                </c:pt>
                <c:pt idx="58">
                  <c:v>14068.597036492283</c:v>
                </c:pt>
                <c:pt idx="59">
                  <c:v>16898.789181004984</c:v>
                </c:pt>
                <c:pt idx="60">
                  <c:v>17072.906875427139</c:v>
                </c:pt>
                <c:pt idx="61">
                  <c:v>19943.801857597111</c:v>
                </c:pt>
                <c:pt idx="62">
                  <c:v>24174.391827434771</c:v>
                </c:pt>
                <c:pt idx="63">
                  <c:v>12387.129421414349</c:v>
                </c:pt>
                <c:pt idx="64">
                  <c:v>31386.678948619017</c:v>
                </c:pt>
                <c:pt idx="65">
                  <c:v>31680.643887254108</c:v>
                </c:pt>
                <c:pt idx="66">
                  <c:v>32019.834201063502</c:v>
                </c:pt>
                <c:pt idx="67">
                  <c:v>19033.426889247414</c:v>
                </c:pt>
                <c:pt idx="68">
                  <c:v>46204.713955007253</c:v>
                </c:pt>
                <c:pt idx="69">
                  <c:v>46656.967706754513</c:v>
                </c:pt>
                <c:pt idx="70">
                  <c:v>33806.236520459941</c:v>
                </c:pt>
                <c:pt idx="71">
                  <c:v>47764.989398533558</c:v>
                </c:pt>
                <c:pt idx="72">
                  <c:v>48398.144650976079</c:v>
                </c:pt>
                <c:pt idx="73">
                  <c:v>62469.960966981685</c:v>
                </c:pt>
                <c:pt idx="74">
                  <c:v>63238.792344956368</c:v>
                </c:pt>
                <c:pt idx="75">
                  <c:v>64098.074473267341</c:v>
                </c:pt>
                <c:pt idx="76">
                  <c:v>68751.52532315912</c:v>
                </c:pt>
                <c:pt idx="77">
                  <c:v>82026.011997906549</c:v>
                </c:pt>
                <c:pt idx="78">
                  <c:v>85703.366461889236</c:v>
                </c:pt>
                <c:pt idx="79">
                  <c:v>92947.798334024556</c:v>
                </c:pt>
                <c:pt idx="80">
                  <c:v>100688.31473478217</c:v>
                </c:pt>
                <c:pt idx="81">
                  <c:v>108988.5294401987</c:v>
                </c:pt>
                <c:pt idx="82">
                  <c:v>117832.46444356081</c:v>
                </c:pt>
                <c:pt idx="83">
                  <c:v>127338.57357418026</c:v>
                </c:pt>
                <c:pt idx="84">
                  <c:v>137211.49352894875</c:v>
                </c:pt>
                <c:pt idx="85">
                  <c:v>148065.93625096066</c:v>
                </c:pt>
                <c:pt idx="86">
                  <c:v>159367.06209553237</c:v>
                </c:pt>
                <c:pt idx="87">
                  <c:v>171276.67097532988</c:v>
                </c:pt>
                <c:pt idx="88">
                  <c:v>184077.32985099184</c:v>
                </c:pt>
                <c:pt idx="89">
                  <c:v>197517.45114388544</c:v>
                </c:pt>
                <c:pt idx="90">
                  <c:v>211613.99436962043</c:v>
                </c:pt>
                <c:pt idx="91">
                  <c:v>226652.01388460671</c:v>
                </c:pt>
                <c:pt idx="92">
                  <c:v>242248.70127574191</c:v>
                </c:pt>
                <c:pt idx="93">
                  <c:v>258690.91991431749</c:v>
                </c:pt>
                <c:pt idx="94">
                  <c:v>276132.27719548973</c:v>
                </c:pt>
                <c:pt idx="95">
                  <c:v>294058.74387178523</c:v>
                </c:pt>
                <c:pt idx="96">
                  <c:v>313027.08717015025</c:v>
                </c:pt>
                <c:pt idx="97">
                  <c:v>332792.05106446735</c:v>
                </c:pt>
                <c:pt idx="98">
                  <c:v>353109.51016290893</c:v>
                </c:pt>
                <c:pt idx="99">
                  <c:v>374671.97506435658</c:v>
                </c:pt>
                <c:pt idx="100">
                  <c:v>396567.68373445608</c:v>
                </c:pt>
                <c:pt idx="101">
                  <c:v>419624.43789028178</c:v>
                </c:pt>
                <c:pt idx="102">
                  <c:v>443466.43905181834</c:v>
                </c:pt>
                <c:pt idx="103">
                  <c:v>467719.01937365392</c:v>
                </c:pt>
                <c:pt idx="104">
                  <c:v>492943.92087388725</c:v>
                </c:pt>
                <c:pt idx="105">
                  <c:v>519034.11829399812</c:v>
                </c:pt>
                <c:pt idx="106">
                  <c:v>545348.43183582928</c:v>
                </c:pt>
                <c:pt idx="107">
                  <c:v>572850.63271526655</c:v>
                </c:pt>
                <c:pt idx="108">
                  <c:v>600498.19031726243</c:v>
                </c:pt>
                <c:pt idx="109">
                  <c:v>628853.97729447449</c:v>
                </c:pt>
                <c:pt idx="110">
                  <c:v>657811.42064207117</c:v>
                </c:pt>
                <c:pt idx="111">
                  <c:v>686729.11443502875</c:v>
                </c:pt>
                <c:pt idx="112">
                  <c:v>718040.71591175254</c:v>
                </c:pt>
                <c:pt idx="113">
                  <c:v>745621.19882885658</c:v>
                </c:pt>
                <c:pt idx="114">
                  <c:v>776585.36523622135</c:v>
                </c:pt>
                <c:pt idx="115">
                  <c:v>808413.3363095104</c:v>
                </c:pt>
                <c:pt idx="116">
                  <c:v>838455.821404716</c:v>
                </c:pt>
                <c:pt idx="117">
                  <c:v>866737.6944783458</c:v>
                </c:pt>
                <c:pt idx="118">
                  <c:v>899964.71844938595</c:v>
                </c:pt>
                <c:pt idx="119">
                  <c:v>930130.22839936009</c:v>
                </c:pt>
                <c:pt idx="120">
                  <c:v>957256.8370146004</c:v>
                </c:pt>
                <c:pt idx="121">
                  <c:v>990719.94927843485</c:v>
                </c:pt>
                <c:pt idx="122">
                  <c:v>1015820.7049639276</c:v>
                </c:pt>
                <c:pt idx="123">
                  <c:v>1048622.1818224448</c:v>
                </c:pt>
                <c:pt idx="124">
                  <c:v>1073081.6535220584</c:v>
                </c:pt>
                <c:pt idx="125">
                  <c:v>1102583.5106757791</c:v>
                </c:pt>
                <c:pt idx="126">
                  <c:v>1127765.915914481</c:v>
                </c:pt>
                <c:pt idx="127">
                  <c:v>1153981.7209755634</c:v>
                </c:pt>
                <c:pt idx="128">
                  <c:v>1178552.2387223924</c:v>
                </c:pt>
                <c:pt idx="129">
                  <c:v>1200135.8643158674</c:v>
                </c:pt>
                <c:pt idx="130">
                  <c:v>1224071.8818829497</c:v>
                </c:pt>
                <c:pt idx="131">
                  <c:v>1243659.0510400739</c:v>
                </c:pt>
                <c:pt idx="132">
                  <c:v>1262895.0510768588</c:v>
                </c:pt>
                <c:pt idx="133">
                  <c:v>1280420.1870043469</c:v>
                </c:pt>
                <c:pt idx="134">
                  <c:v>1298883.7494666362</c:v>
                </c:pt>
                <c:pt idx="135">
                  <c:v>1310233.8481693941</c:v>
                </c:pt>
                <c:pt idx="136">
                  <c:v>1325137.7450196689</c:v>
                </c:pt>
                <c:pt idx="137">
                  <c:v>1335529.9821100023</c:v>
                </c:pt>
                <c:pt idx="138">
                  <c:v>1346720.4470726694</c:v>
                </c:pt>
                <c:pt idx="139">
                  <c:v>1351976.2417627005</c:v>
                </c:pt>
                <c:pt idx="140">
                  <c:v>1359272.3733361289</c:v>
                </c:pt>
                <c:pt idx="141">
                  <c:v>1361864.6373065584</c:v>
                </c:pt>
                <c:pt idx="142">
                  <c:v>1366381.9134534749</c:v>
                </c:pt>
                <c:pt idx="143">
                  <c:v>1364736.1311836974</c:v>
                </c:pt>
                <c:pt idx="144">
                  <c:v>1363549.3864716548</c:v>
                </c:pt>
                <c:pt idx="145">
                  <c:v>1360072.8928485841</c:v>
                </c:pt>
                <c:pt idx="146">
                  <c:v>1355569.110745596</c:v>
                </c:pt>
                <c:pt idx="147">
                  <c:v>1347284.731155118</c:v>
                </c:pt>
                <c:pt idx="148">
                  <c:v>1341823.759903877</c:v>
                </c:pt>
                <c:pt idx="149">
                  <c:v>1328401.3491076482</c:v>
                </c:pt>
                <c:pt idx="150">
                  <c:v>1320304.6548244318</c:v>
                </c:pt>
                <c:pt idx="151">
                  <c:v>1304065.6194971078</c:v>
                </c:pt>
                <c:pt idx="152">
                  <c:v>1292966.8766435757</c:v>
                </c:pt>
                <c:pt idx="153">
                  <c:v>1274872.9284703527</c:v>
                </c:pt>
                <c:pt idx="154">
                  <c:v>1260387.7213573777</c:v>
                </c:pt>
                <c:pt idx="155">
                  <c:v>1241384.7431428591</c:v>
                </c:pt>
                <c:pt idx="156">
                  <c:v>1225789.2530702085</c:v>
                </c:pt>
                <c:pt idx="157">
                  <c:v>1204137.6566751895</c:v>
                </c:pt>
                <c:pt idx="158">
                  <c:v>1185692.2955026561</c:v>
                </c:pt>
                <c:pt idx="159">
                  <c:v>1166335.6430202113</c:v>
                </c:pt>
                <c:pt idx="160">
                  <c:v>1147305.2857030509</c:v>
                </c:pt>
                <c:pt idx="161">
                  <c:v>1125827.5631247745</c:v>
                </c:pt>
                <c:pt idx="162">
                  <c:v>1105816.487629063</c:v>
                </c:pt>
                <c:pt idx="163">
                  <c:v>1087172.5633928264</c:v>
                </c:pt>
                <c:pt idx="164">
                  <c:v>1068463.7348240325</c:v>
                </c:pt>
                <c:pt idx="165">
                  <c:v>1048262.4688757689</c:v>
                </c:pt>
                <c:pt idx="166">
                  <c:v>1030491.8229653159</c:v>
                </c:pt>
                <c:pt idx="167">
                  <c:v>1013726.5253106465</c:v>
                </c:pt>
                <c:pt idx="168">
                  <c:v>999222.25253731385</c:v>
                </c:pt>
                <c:pt idx="169">
                  <c:v>981553.79230620433</c:v>
                </c:pt>
                <c:pt idx="170">
                  <c:v>968673.53908827435</c:v>
                </c:pt>
                <c:pt idx="171">
                  <c:v>956497.88538035564</c:v>
                </c:pt>
                <c:pt idx="172">
                  <c:v>946302.85922769248</c:v>
                </c:pt>
                <c:pt idx="173">
                  <c:v>935357.76431087102</c:v>
                </c:pt>
                <c:pt idx="174">
                  <c:v>923612.85271748784</c:v>
                </c:pt>
                <c:pt idx="175">
                  <c:v>931076.872304135</c:v>
                </c:pt>
                <c:pt idx="176">
                  <c:v>914917.96409285138</c:v>
                </c:pt>
                <c:pt idx="177">
                  <c:v>909891.22281221137</c:v>
                </c:pt>
                <c:pt idx="178">
                  <c:v>929322.24608624424</c:v>
                </c:pt>
                <c:pt idx="179">
                  <c:v>906334.30622417177</c:v>
                </c:pt>
                <c:pt idx="180">
                  <c:v>907804.13091763249</c:v>
                </c:pt>
                <c:pt idx="181">
                  <c:v>947057.31779123028</c:v>
                </c:pt>
                <c:pt idx="182">
                  <c:v>917127.28283985821</c:v>
                </c:pt>
                <c:pt idx="183">
                  <c:v>934408.0242330078</c:v>
                </c:pt>
                <c:pt idx="184">
                  <c:v>953393.5183921298</c:v>
                </c:pt>
                <c:pt idx="185">
                  <c:v>960751.38388548302</c:v>
                </c:pt>
                <c:pt idx="186">
                  <c:v>975245.99829005543</c:v>
                </c:pt>
                <c:pt idx="187">
                  <c:v>987547.18199837324</c:v>
                </c:pt>
                <c:pt idx="188">
                  <c:v>1005722.6541862239</c:v>
                </c:pt>
                <c:pt idx="189">
                  <c:v>1021795.1464284563</c:v>
                </c:pt>
                <c:pt idx="190">
                  <c:v>1041171.7809139704</c:v>
                </c:pt>
                <c:pt idx="191">
                  <c:v>1061237.1860283287</c:v>
                </c:pt>
                <c:pt idx="192">
                  <c:v>1080722.117536152</c:v>
                </c:pt>
                <c:pt idx="193">
                  <c:v>1102373.1006365847</c:v>
                </c:pt>
                <c:pt idx="194">
                  <c:v>1124927.6748995187</c:v>
                </c:pt>
                <c:pt idx="195">
                  <c:v>1145793.0813992517</c:v>
                </c:pt>
                <c:pt idx="196">
                  <c:v>1169066.495249639</c:v>
                </c:pt>
                <c:pt idx="197">
                  <c:v>1192159.6800629247</c:v>
                </c:pt>
                <c:pt idx="198">
                  <c:v>1213828.2655579252</c:v>
                </c:pt>
                <c:pt idx="199">
                  <c:v>1235504.3073230851</c:v>
                </c:pt>
                <c:pt idx="200">
                  <c:v>1259956.9432470021</c:v>
                </c:pt>
                <c:pt idx="201">
                  <c:v>1277923.8317832451</c:v>
                </c:pt>
                <c:pt idx="202">
                  <c:v>1301542.731998502</c:v>
                </c:pt>
                <c:pt idx="203">
                  <c:v>1320211.9587780065</c:v>
                </c:pt>
                <c:pt idx="204">
                  <c:v>1339386.1209551655</c:v>
                </c:pt>
                <c:pt idx="205">
                  <c:v>1357827.6320536353</c:v>
                </c:pt>
                <c:pt idx="206">
                  <c:v>1372964.0845679766</c:v>
                </c:pt>
                <c:pt idx="207">
                  <c:v>1390245.5647945094</c:v>
                </c:pt>
                <c:pt idx="208">
                  <c:v>1401746.8134862345</c:v>
                </c:pt>
                <c:pt idx="209">
                  <c:v>1415592.0815399154</c:v>
                </c:pt>
                <c:pt idx="210">
                  <c:v>1425188.6694739102</c:v>
                </c:pt>
                <c:pt idx="211">
                  <c:v>1435982.1410451569</c:v>
                </c:pt>
                <c:pt idx="212">
                  <c:v>1440040.453201958</c:v>
                </c:pt>
                <c:pt idx="213">
                  <c:v>1446815.8940667664</c:v>
                </c:pt>
                <c:pt idx="214">
                  <c:v>1451041.540112861</c:v>
                </c:pt>
                <c:pt idx="215">
                  <c:v>1451466.2372526373</c:v>
                </c:pt>
                <c:pt idx="216">
                  <c:v>1450845.5557628579</c:v>
                </c:pt>
                <c:pt idx="217">
                  <c:v>1447917.0352116921</c:v>
                </c:pt>
                <c:pt idx="218">
                  <c:v>1442753.0361994205</c:v>
                </c:pt>
                <c:pt idx="219">
                  <c:v>1438095.5613889608</c:v>
                </c:pt>
                <c:pt idx="220">
                  <c:v>1428659.5971057469</c:v>
                </c:pt>
                <c:pt idx="221">
                  <c:v>1418519.705774755</c:v>
                </c:pt>
                <c:pt idx="222">
                  <c:v>1405055.9932463979</c:v>
                </c:pt>
                <c:pt idx="223">
                  <c:v>1392331.7156012845</c:v>
                </c:pt>
                <c:pt idx="224">
                  <c:v>1375043.769016142</c:v>
                </c:pt>
                <c:pt idx="225">
                  <c:v>1359922.7903650291</c:v>
                </c:pt>
                <c:pt idx="226">
                  <c:v>1337645.3838483272</c:v>
                </c:pt>
                <c:pt idx="227">
                  <c:v>1318946.649434915</c:v>
                </c:pt>
                <c:pt idx="228">
                  <c:v>1295828.9672810999</c:v>
                </c:pt>
                <c:pt idx="229">
                  <c:v>1273670.0630812724</c:v>
                </c:pt>
                <c:pt idx="230">
                  <c:v>1245804.8767531537</c:v>
                </c:pt>
                <c:pt idx="231">
                  <c:v>1221613.3358169086</c:v>
                </c:pt>
                <c:pt idx="232">
                  <c:v>1194419.0738468936</c:v>
                </c:pt>
                <c:pt idx="233">
                  <c:v>1166909.8230553877</c:v>
                </c:pt>
                <c:pt idx="234" formatCode="General">
                  <c:v>1135081.1203486833</c:v>
                </c:pt>
                <c:pt idx="235">
                  <c:v>1108297.0643654906</c:v>
                </c:pt>
                <c:pt idx="236">
                  <c:v>1075856.4741668778</c:v>
                </c:pt>
                <c:pt idx="237">
                  <c:v>1045784.1048220729</c:v>
                </c:pt>
                <c:pt idx="238">
                  <c:v>1014059.6643561651</c:v>
                </c:pt>
                <c:pt idx="239">
                  <c:v>982013.45126324287</c:v>
                </c:pt>
                <c:pt idx="240">
                  <c:v>949634.15919865179</c:v>
                </c:pt>
                <c:pt idx="241">
                  <c:v>916908.2205505576</c:v>
                </c:pt>
                <c:pt idx="242">
                  <c:v>885156.88873726025</c:v>
                </c:pt>
                <c:pt idx="243">
                  <c:v>853024.99130915001</c:v>
                </c:pt>
                <c:pt idx="244">
                  <c:v>820494.43811544008</c:v>
                </c:pt>
                <c:pt idx="245">
                  <c:v>787544.87773796427</c:v>
                </c:pt>
                <c:pt idx="246">
                  <c:v>757228.98677895789</c:v>
                </c:pt>
                <c:pt idx="247">
                  <c:v>724975.81146193389</c:v>
                </c:pt>
                <c:pt idx="248">
                  <c:v>694239.83146004635</c:v>
                </c:pt>
                <c:pt idx="249">
                  <c:v>663389.86504195584</c:v>
                </c:pt>
                <c:pt idx="250">
                  <c:v>633470.0257106619</c:v>
                </c:pt>
                <c:pt idx="251">
                  <c:v>604052.05355107202</c:v>
                </c:pt>
                <c:pt idx="252">
                  <c:v>575376.45592500863</c:v>
                </c:pt>
                <c:pt idx="253">
                  <c:v>547282.16325039405</c:v>
                </c:pt>
                <c:pt idx="254">
                  <c:v>519741.81417531904</c:v>
                </c:pt>
                <c:pt idx="255">
                  <c:v>493128.94591098669</c:v>
                </c:pt>
                <c:pt idx="256">
                  <c:v>467415.74485154776</c:v>
                </c:pt>
                <c:pt idx="257">
                  <c:v>442307.43318510492</c:v>
                </c:pt>
                <c:pt idx="258">
                  <c:v>418044.51827336405</c:v>
                </c:pt>
                <c:pt idx="259">
                  <c:v>394867.50747820153</c:v>
                </c:pt>
                <c:pt idx="260">
                  <c:v>372215.11103505536</c:v>
                </c:pt>
                <c:pt idx="261">
                  <c:v>350596.60952696507</c:v>
                </c:pt>
                <c:pt idx="262">
                  <c:v>329719.03415702208</c:v>
                </c:pt>
                <c:pt idx="263">
                  <c:v>309958.861785708</c:v>
                </c:pt>
                <c:pt idx="264">
                  <c:v>290890.77214723622</c:v>
                </c:pt>
                <c:pt idx="265">
                  <c:v>272491.70030042902</c:v>
                </c:pt>
                <c:pt idx="266">
                  <c:v>289636.88158961799</c:v>
                </c:pt>
                <c:pt idx="267">
                  <c:v>108448.46129702873</c:v>
                </c:pt>
                <c:pt idx="268">
                  <c:v>315274.33894240751</c:v>
                </c:pt>
                <c:pt idx="269">
                  <c:v>311204.05517665891</c:v>
                </c:pt>
                <c:pt idx="270">
                  <c:v>40169.565146652407</c:v>
                </c:pt>
                <c:pt idx="271">
                  <c:v>304420.24890047545</c:v>
                </c:pt>
                <c:pt idx="272">
                  <c:v>33838.012622203612</c:v>
                </c:pt>
                <c:pt idx="273">
                  <c:v>298540.95012778597</c:v>
                </c:pt>
                <c:pt idx="274">
                  <c:v>1669.3215996587278</c:v>
                </c:pt>
                <c:pt idx="275">
                  <c:v>199970.39785296246</c:v>
                </c:pt>
                <c:pt idx="276">
                  <c:v>117438.96571424131</c:v>
                </c:pt>
                <c:pt idx="277">
                  <c:v>115426.43651897222</c:v>
                </c:pt>
                <c:pt idx="278">
                  <c:v>113572.19613681869</c:v>
                </c:pt>
                <c:pt idx="279">
                  <c:v>98505.421566966572</c:v>
                </c:pt>
                <c:pt idx="280">
                  <c:v>83596.935810227777</c:v>
                </c:pt>
                <c:pt idx="281">
                  <c:v>82194.94917981785</c:v>
                </c:pt>
                <c:pt idx="282">
                  <c:v>80906.025987339905</c:v>
                </c:pt>
                <c:pt idx="283">
                  <c:v>66359.343231997773</c:v>
                </c:pt>
                <c:pt idx="284">
                  <c:v>78667.369916201249</c:v>
                </c:pt>
                <c:pt idx="285">
                  <c:v>37582.555347534522</c:v>
                </c:pt>
                <c:pt idx="286">
                  <c:v>63464.919220828189</c:v>
                </c:pt>
                <c:pt idx="287">
                  <c:v>62650.862467682826</c:v>
                </c:pt>
                <c:pt idx="288">
                  <c:v>35185.610463283141</c:v>
                </c:pt>
                <c:pt idx="289">
                  <c:v>34552.455210843415</c:v>
                </c:pt>
                <c:pt idx="290">
                  <c:v>47335.348334371629</c:v>
                </c:pt>
                <c:pt idx="291">
                  <c:v>33421.820831475954</c:v>
                </c:pt>
                <c:pt idx="292">
                  <c:v>19576.131391341045</c:v>
                </c:pt>
                <c:pt idx="293">
                  <c:v>45888.136328786546</c:v>
                </c:pt>
                <c:pt idx="294">
                  <c:v>18739.461950611483</c:v>
                </c:pt>
                <c:pt idx="295">
                  <c:v>26422.765437282244</c:v>
                </c:pt>
                <c:pt idx="296">
                  <c:v>20757.858610739382</c:v>
                </c:pt>
                <c:pt idx="297">
                  <c:v>20477.461284657227</c:v>
                </c:pt>
                <c:pt idx="298">
                  <c:v>18887.116883599425</c:v>
                </c:pt>
                <c:pt idx="299">
                  <c:v>15986.825407566113</c:v>
                </c:pt>
                <c:pt idx="300">
                  <c:v>15785.572488038786</c:v>
                </c:pt>
                <c:pt idx="301">
                  <c:v>12930.506387180343</c:v>
                </c:pt>
                <c:pt idx="302">
                  <c:v>14107.03860539026</c:v>
                </c:pt>
                <c:pt idx="303">
                  <c:v>11288.152804671767</c:v>
                </c:pt>
                <c:pt idx="304">
                  <c:v>9824.4394541023848</c:v>
                </c:pt>
                <c:pt idx="305">
                  <c:v>-376705.40754242323</c:v>
                </c:pt>
                <c:pt idx="306">
                  <c:v>442824.28328961256</c:v>
                </c:pt>
                <c:pt idx="307">
                  <c:v>2180.2500969024081</c:v>
                </c:pt>
                <c:pt idx="308">
                  <c:v>2180.2500960831567</c:v>
                </c:pt>
                <c:pt idx="309">
                  <c:v>2180.2501235031832</c:v>
                </c:pt>
                <c:pt idx="310">
                  <c:v>2180.2501778231444</c:v>
                </c:pt>
                <c:pt idx="311">
                  <c:v>2180.2501922341512</c:v>
                </c:pt>
                <c:pt idx="312">
                  <c:v>2180.2502737932377</c:v>
                </c:pt>
                <c:pt idx="313">
                  <c:v>2180.2503021856101</c:v>
                </c:pt>
                <c:pt idx="314">
                  <c:v>2180.2504112551742</c:v>
                </c:pt>
                <c:pt idx="315">
                  <c:v>2180.2504940805711</c:v>
                </c:pt>
                <c:pt idx="316">
                  <c:v>2180.2505508427025</c:v>
                </c:pt>
                <c:pt idx="317">
                  <c:v>2180.2509426894662</c:v>
                </c:pt>
                <c:pt idx="318">
                  <c:v>2180.2508273494632</c:v>
                </c:pt>
                <c:pt idx="319">
                  <c:v>2180.2512350318325</c:v>
                </c:pt>
                <c:pt idx="320">
                  <c:v>2180.251376654503</c:v>
                </c:pt>
                <c:pt idx="321">
                  <c:v>2180.2519214370059</c:v>
                </c:pt>
                <c:pt idx="322">
                  <c:v>2180.252201064317</c:v>
                </c:pt>
                <c:pt idx="323">
                  <c:v>2180.2528849820942</c:v>
                </c:pt>
                <c:pt idx="324">
                  <c:v>2180.2533051014425</c:v>
                </c:pt>
                <c:pt idx="325">
                  <c:v>2180.2542648023741</c:v>
                </c:pt>
                <c:pt idx="326">
                  <c:v>2180.2556310550412</c:v>
                </c:pt>
                <c:pt idx="327">
                  <c:v>2180.2553998188814</c:v>
                </c:pt>
                <c:pt idx="328">
                  <c:v>2180.2582531432136</c:v>
                </c:pt>
                <c:pt idx="329">
                  <c:v>2180.2609815782644</c:v>
                </c:pt>
                <c:pt idx="330">
                  <c:v>2180.2597123340265</c:v>
                </c:pt>
                <c:pt idx="331">
                  <c:v>2180.2664836737404</c:v>
                </c:pt>
                <c:pt idx="332">
                  <c:v>2180.2665854308343</c:v>
                </c:pt>
                <c:pt idx="333">
                  <c:v>2180.2720626523533</c:v>
                </c:pt>
                <c:pt idx="334">
                  <c:v>2180.2762299267984</c:v>
                </c:pt>
                <c:pt idx="335">
                  <c:v>2180.2831075461431</c:v>
                </c:pt>
                <c:pt idx="336">
                  <c:v>2180.2886910472944</c:v>
                </c:pt>
                <c:pt idx="337">
                  <c:v>2180.2996771480962</c:v>
                </c:pt>
                <c:pt idx="338">
                  <c:v>2180.3027040706229</c:v>
                </c:pt>
                <c:pt idx="339">
                  <c:v>2180.3325540448263</c:v>
                </c:pt>
                <c:pt idx="340">
                  <c:v>2180.3197033136398</c:v>
                </c:pt>
                <c:pt idx="341">
                  <c:v>2180.3738423735831</c:v>
                </c:pt>
                <c:pt idx="342">
                  <c:v>2180.3612403819602</c:v>
                </c:pt>
                <c:pt idx="343">
                  <c:v>2180.4156960195301</c:v>
                </c:pt>
                <c:pt idx="344">
                  <c:v>2180.4168492665967</c:v>
                </c:pt>
                <c:pt idx="345">
                  <c:v>2180.4851279809186</c:v>
                </c:pt>
                <c:pt idx="346">
                  <c:v>2180.5135655784893</c:v>
                </c:pt>
                <c:pt idx="347">
                  <c:v>2180.5825000607515</c:v>
                </c:pt>
                <c:pt idx="348">
                  <c:v>2180.6384933610766</c:v>
                </c:pt>
                <c:pt idx="349">
                  <c:v>2180.7351418349067</c:v>
                </c:pt>
                <c:pt idx="350">
                  <c:v>2180.8324234639895</c:v>
                </c:pt>
                <c:pt idx="351">
                  <c:v>2180.8101591301297</c:v>
                </c:pt>
                <c:pt idx="352">
                  <c:v>2181.0830026351664</c:v>
                </c:pt>
                <c:pt idx="353">
                  <c:v>2181.356750647707</c:v>
                </c:pt>
                <c:pt idx="354">
                  <c:v>2181.2307307314786</c:v>
                </c:pt>
                <c:pt idx="355">
                  <c:v>2181.7750609802979</c:v>
                </c:pt>
                <c:pt idx="356">
                  <c:v>2181.7861411972158</c:v>
                </c:pt>
                <c:pt idx="357">
                  <c:v>2182.3345417297996</c:v>
                </c:pt>
                <c:pt idx="358">
                  <c:v>2182.4843049679948</c:v>
                </c:pt>
                <c:pt idx="359">
                  <c:v>2085.4315768934948</c:v>
                </c:pt>
                <c:pt idx="360">
                  <c:v>2180.3881124137088</c:v>
                </c:pt>
              </c:numCache>
            </c:numRef>
          </c:yVal>
          <c:smooth val="1"/>
          <c:extLst>
            <c:ext xmlns:c16="http://schemas.microsoft.com/office/drawing/2014/chart" uri="{C3380CC4-5D6E-409C-BE32-E72D297353CC}">
              <c16:uniqueId val="{00000002-C2D6-4BA2-B2DA-4C23D08433B4}"/>
            </c:ext>
          </c:extLst>
        </c:ser>
        <c:ser>
          <c:idx val="3"/>
          <c:order val="3"/>
          <c:tx>
            <c:v>Inertia Force @ 8000rpm</c:v>
          </c:tx>
          <c:spPr>
            <a:ln w="25400">
              <a:solidFill>
                <a:srgbClr val="4EE257"/>
              </a:solidFill>
              <a:prstDash val="solid"/>
            </a:ln>
          </c:spPr>
          <c:marker>
            <c:symbol val="x"/>
            <c:size val="5"/>
            <c:spPr>
              <a:noFill/>
              <a:ln>
                <a:solidFill>
                  <a:srgbClr val="4EE257"/>
                </a:solidFill>
                <a:prstDash val="solid"/>
              </a:ln>
              <a:effectLst>
                <a:outerShdw dist="35921" dir="2700000" algn="br">
                  <a:srgbClr val="000000"/>
                </a:outerShdw>
              </a:effectLst>
            </c:spPr>
          </c:marker>
          <c:xVal>
            <c:numRef>
              <c:f>'Vel,Acc,Jer (Exh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Stiff)'!$AC$3:$AC$363</c:f>
              <c:numCache>
                <c:formatCode>0.00E+00</c:formatCode>
                <c:ptCount val="361"/>
                <c:pt idx="0">
                  <c:v>2187.0707711797863</c:v>
                </c:pt>
                <c:pt idx="1">
                  <c:v>2189.0054138637784</c:v>
                </c:pt>
                <c:pt idx="2">
                  <c:v>2187.6185388200943</c:v>
                </c:pt>
                <c:pt idx="3">
                  <c:v>2194.7971310644557</c:v>
                </c:pt>
                <c:pt idx="4">
                  <c:v>2190.0973311143794</c:v>
                </c:pt>
                <c:pt idx="5">
                  <c:v>2199.6733099777121</c:v>
                </c:pt>
                <c:pt idx="6">
                  <c:v>2197.3731579153659</c:v>
                </c:pt>
                <c:pt idx="7">
                  <c:v>2199.845166403376</c:v>
                </c:pt>
                <c:pt idx="8">
                  <c:v>2209.4641093731234</c:v>
                </c:pt>
                <c:pt idx="9">
                  <c:v>2209.5930016923717</c:v>
                </c:pt>
                <c:pt idx="10">
                  <c:v>2214.5030996370087</c:v>
                </c:pt>
                <c:pt idx="11">
                  <c:v>2221.817368006894</c:v>
                </c:pt>
                <c:pt idx="12">
                  <c:v>2231.5403293395439</c:v>
                </c:pt>
                <c:pt idx="13">
                  <c:v>2241.3017322410924</c:v>
                </c:pt>
                <c:pt idx="14">
                  <c:v>2234.4713753855749</c:v>
                </c:pt>
                <c:pt idx="15">
                  <c:v>2253.8449374505976</c:v>
                </c:pt>
                <c:pt idx="16">
                  <c:v>2301.792669830018</c:v>
                </c:pt>
                <c:pt idx="17">
                  <c:v>2254.7268322665</c:v>
                </c:pt>
                <c:pt idx="18">
                  <c:v>2326.6258181480489</c:v>
                </c:pt>
                <c:pt idx="19">
                  <c:v>2303.5112340866531</c:v>
                </c:pt>
                <c:pt idx="20">
                  <c:v>2351.8433821550639</c:v>
                </c:pt>
                <c:pt idx="21">
                  <c:v>2376.5182416599828</c:v>
                </c:pt>
                <c:pt idx="22">
                  <c:v>2401.3513899780055</c:v>
                </c:pt>
                <c:pt idx="23">
                  <c:v>2426.3654397967412</c:v>
                </c:pt>
                <c:pt idx="24">
                  <c:v>2499.1237078065974</c:v>
                </c:pt>
                <c:pt idx="25">
                  <c:v>2524.5673986894935</c:v>
                </c:pt>
                <c:pt idx="26">
                  <c:v>2550.3050545110063</c:v>
                </c:pt>
                <c:pt idx="27">
                  <c:v>2671.4406959644612</c:v>
                </c:pt>
                <c:pt idx="28">
                  <c:v>2769.1451757302875</c:v>
                </c:pt>
                <c:pt idx="29">
                  <c:v>2677.1390932364534</c:v>
                </c:pt>
                <c:pt idx="30">
                  <c:v>2918.4606432646924</c:v>
                </c:pt>
                <c:pt idx="31">
                  <c:v>2922.5309270304087</c:v>
                </c:pt>
                <c:pt idx="32">
                  <c:v>3164.9831114379972</c:v>
                </c:pt>
                <c:pt idx="33">
                  <c:v>3170.4101564589014</c:v>
                </c:pt>
                <c:pt idx="34">
                  <c:v>3414.4452289977044</c:v>
                </c:pt>
                <c:pt idx="35">
                  <c:v>3421.6812890255687</c:v>
                </c:pt>
                <c:pt idx="36">
                  <c:v>3905.4550234614035</c:v>
                </c:pt>
                <c:pt idx="37">
                  <c:v>3914.9523522481213</c:v>
                </c:pt>
                <c:pt idx="38">
                  <c:v>4163.7360891800699</c:v>
                </c:pt>
                <c:pt idx="39">
                  <c:v>4414.102714243254</c:v>
                </c:pt>
                <c:pt idx="40">
                  <c:v>4666.2783543133901</c:v>
                </c:pt>
                <c:pt idx="41">
                  <c:v>5395.8961762949348</c:v>
                </c:pt>
                <c:pt idx="42">
                  <c:v>5414.6647069923565</c:v>
                </c:pt>
                <c:pt idx="43">
                  <c:v>5911.7799271046943</c:v>
                </c:pt>
                <c:pt idx="44">
                  <c:v>6887.241836631918</c:v>
                </c:pt>
                <c:pt idx="45">
                  <c:v>6439.8745292115927</c:v>
                </c:pt>
                <c:pt idx="46">
                  <c:v>7185.3212325042587</c:v>
                </c:pt>
                <c:pt idx="47">
                  <c:v>9598.5367327865479</c:v>
                </c:pt>
                <c:pt idx="48">
                  <c:v>7262.2043703009931</c:v>
                </c:pt>
                <c:pt idx="49">
                  <c:v>12063.761414519675</c:v>
                </c:pt>
                <c:pt idx="50">
                  <c:v>9738.7353958278291</c:v>
                </c:pt>
                <c:pt idx="51">
                  <c:v>12176.824852455829</c:v>
                </c:pt>
                <c:pt idx="52">
                  <c:v>12244.662915218145</c:v>
                </c:pt>
                <c:pt idx="53">
                  <c:v>17075.616453299936</c:v>
                </c:pt>
                <c:pt idx="54">
                  <c:v>12407.474265846655</c:v>
                </c:pt>
                <c:pt idx="55">
                  <c:v>19638.075691658421</c:v>
                </c:pt>
                <c:pt idx="56">
                  <c:v>19746.616592077677</c:v>
                </c:pt>
                <c:pt idx="57">
                  <c:v>19870.986373807416</c:v>
                </c:pt>
                <c:pt idx="58">
                  <c:v>22388.220236991569</c:v>
                </c:pt>
                <c:pt idx="59">
                  <c:v>27298.318181629005</c:v>
                </c:pt>
                <c:pt idx="60">
                  <c:v>27472.435876051164</c:v>
                </c:pt>
                <c:pt idx="61">
                  <c:v>32423.236658345981</c:v>
                </c:pt>
                <c:pt idx="62">
                  <c:v>39773.68532837103</c:v>
                </c:pt>
                <c:pt idx="63">
                  <c:v>18626.846821789113</c:v>
                </c:pt>
                <c:pt idx="64">
                  <c:v>52185.73694986663</c:v>
                </c:pt>
                <c:pt idx="65">
                  <c:v>52479.701888501935</c:v>
                </c:pt>
                <c:pt idx="66">
                  <c:v>52818.892202311334</c:v>
                </c:pt>
                <c:pt idx="67">
                  <c:v>29432.955889872959</c:v>
                </c:pt>
                <c:pt idx="68">
                  <c:v>77403.300956878229</c:v>
                </c:pt>
                <c:pt idx="69">
                  <c:v>77855.554708626587</c:v>
                </c:pt>
                <c:pt idx="70">
                  <c:v>54605.294521707983</c:v>
                </c:pt>
                <c:pt idx="71">
                  <c:v>78963.576400406935</c:v>
                </c:pt>
                <c:pt idx="72">
                  <c:v>79596.731652848161</c:v>
                </c:pt>
                <c:pt idx="73">
                  <c:v>104068.0769694756</c:v>
                </c:pt>
                <c:pt idx="74">
                  <c:v>104836.90834745552</c:v>
                </c:pt>
                <c:pt idx="75">
                  <c:v>105696.19047576169</c:v>
                </c:pt>
                <c:pt idx="76">
                  <c:v>113230.31085882883</c:v>
                </c:pt>
                <c:pt idx="77">
                  <c:v>136020.36656914558</c:v>
                </c:pt>
                <c:pt idx="78">
                  <c:v>141673.63154324985</c:v>
                </c:pt>
                <c:pt idx="79">
                  <c:v>153577.05240766186</c:v>
                </c:pt>
                <c:pt idx="80">
                  <c:v>166267.74461271756</c:v>
                </c:pt>
                <c:pt idx="81">
                  <c:v>179850.92005045165</c:v>
                </c:pt>
                <c:pt idx="82">
                  <c:v>194289.80165614688</c:v>
                </c:pt>
                <c:pt idx="83">
                  <c:v>209786.03949112867</c:v>
                </c:pt>
                <c:pt idx="84">
                  <c:v>225805.08108526515</c:v>
                </c:pt>
                <c:pt idx="85">
                  <c:v>243429.61718668501</c:v>
                </c:pt>
                <c:pt idx="86">
                  <c:v>261698.42746166748</c:v>
                </c:pt>
                <c:pt idx="87">
                  <c:v>280887.70664191496</c:v>
                </c:pt>
                <c:pt idx="88">
                  <c:v>301488.01226803107</c:v>
                </c:pt>
                <c:pt idx="89">
                  <c:v>323039.76618142665</c:v>
                </c:pt>
                <c:pt idx="90">
                  <c:v>345559.92789764883</c:v>
                </c:pt>
                <c:pt idx="91">
                  <c:v>369541.5423531789</c:v>
                </c:pt>
                <c:pt idx="92">
                  <c:v>394289.81526487693</c:v>
                </c:pt>
                <c:pt idx="93">
                  <c:v>420299.60058400827</c:v>
                </c:pt>
                <c:pt idx="94">
                  <c:v>447828.50099579111</c:v>
                </c:pt>
                <c:pt idx="95">
                  <c:v>475946.5060927103</c:v>
                </c:pt>
                <c:pt idx="96">
                  <c:v>505626.36426170141</c:v>
                </c:pt>
                <c:pt idx="97">
                  <c:v>536414.82889668376</c:v>
                </c:pt>
                <c:pt idx="98">
                  <c:v>567859.78402579669</c:v>
                </c:pt>
                <c:pt idx="99">
                  <c:v>601173.71669795224</c:v>
                </c:pt>
                <c:pt idx="100">
                  <c:v>634716.89784873964</c:v>
                </c:pt>
                <c:pt idx="101">
                  <c:v>669941.10093531141</c:v>
                </c:pt>
                <c:pt idx="102">
                  <c:v>706158.54160756432</c:v>
                </c:pt>
                <c:pt idx="103">
                  <c:v>742682.56615017296</c:v>
                </c:pt>
                <c:pt idx="104">
                  <c:v>780490.89774113498</c:v>
                </c:pt>
                <c:pt idx="105">
                  <c:v>819372.51583202835</c:v>
                </c:pt>
                <c:pt idx="106">
                  <c:v>858166.26417458896</c:v>
                </c:pt>
                <c:pt idx="107">
                  <c:v>898563.88101482193</c:v>
                </c:pt>
                <c:pt idx="108">
                  <c:v>938690.87341756118</c:v>
                </c:pt>
                <c:pt idx="109">
                  <c:v>979526.09519550286</c:v>
                </c:pt>
                <c:pt idx="110">
                  <c:v>1020858.9780538647</c:v>
                </c:pt>
                <c:pt idx="111">
                  <c:v>1061528.1396175232</c:v>
                </c:pt>
                <c:pt idx="112">
                  <c:v>1105839.1523450208</c:v>
                </c:pt>
                <c:pt idx="113">
                  <c:v>1142883.2066526918</c:v>
                </c:pt>
                <c:pt idx="114">
                  <c:v>1185286.8549607254</c:v>
                </c:pt>
                <c:pt idx="115">
                  <c:v>1228554.3079347527</c:v>
                </c:pt>
                <c:pt idx="116">
                  <c:v>1267956.3691304915</c:v>
                </c:pt>
                <c:pt idx="117">
                  <c:v>1303517.9125045747</c:v>
                </c:pt>
                <c:pt idx="118">
                  <c:v>1347144.4654761115</c:v>
                </c:pt>
                <c:pt idx="119">
                  <c:v>1384589.6457267897</c:v>
                </c:pt>
                <c:pt idx="120">
                  <c:v>1415876.0659419666</c:v>
                </c:pt>
                <c:pt idx="121">
                  <c:v>1457658.8014065386</c:v>
                </c:pt>
                <c:pt idx="122">
                  <c:v>1483799.5099920363</c:v>
                </c:pt>
                <c:pt idx="123">
                  <c:v>1522840.7042508344</c:v>
                </c:pt>
                <c:pt idx="124">
                  <c:v>1546260.2230504709</c:v>
                </c:pt>
                <c:pt idx="125">
                  <c:v>1577841.986004313</c:v>
                </c:pt>
                <c:pt idx="126">
                  <c:v>1600944.485442949</c:v>
                </c:pt>
                <c:pt idx="127">
                  <c:v>1625080.3847036869</c:v>
                </c:pt>
                <c:pt idx="128">
                  <c:v>1645491.0908505796</c:v>
                </c:pt>
                <c:pt idx="129">
                  <c:v>1659795.0461432941</c:v>
                </c:pt>
                <c:pt idx="130">
                  <c:v>1677491.3463103464</c:v>
                </c:pt>
                <c:pt idx="131">
                  <c:v>1686678.9864664166</c:v>
                </c:pt>
                <c:pt idx="132">
                  <c:v>1694475.5046028118</c:v>
                </c:pt>
                <c:pt idx="133">
                  <c:v>1698481.2528295093</c:v>
                </c:pt>
                <c:pt idx="134">
                  <c:v>1703425.427590953</c:v>
                </c:pt>
                <c:pt idx="135">
                  <c:v>1695016.4211924442</c:v>
                </c:pt>
                <c:pt idx="136">
                  <c:v>1692241.1187417414</c:v>
                </c:pt>
                <c:pt idx="137">
                  <c:v>1680794.344930575</c:v>
                </c:pt>
                <c:pt idx="138">
                  <c:v>1670145.7989921328</c:v>
                </c:pt>
                <c:pt idx="139">
                  <c:v>1648362.8182806391</c:v>
                </c:pt>
                <c:pt idx="140">
                  <c:v>1629660.1273521017</c:v>
                </c:pt>
                <c:pt idx="141">
                  <c:v>1602093.7572211586</c:v>
                </c:pt>
                <c:pt idx="142">
                  <c:v>1577492.3521660944</c:v>
                </c:pt>
                <c:pt idx="143">
                  <c:v>1541528.1241943664</c:v>
                </c:pt>
                <c:pt idx="144">
                  <c:v>1506022.9337801505</c:v>
                </c:pt>
                <c:pt idx="145">
                  <c:v>1466148.0886548962</c:v>
                </c:pt>
                <c:pt idx="146">
                  <c:v>1424206.0021498313</c:v>
                </c:pt>
                <c:pt idx="147">
                  <c:v>1375363.4594565919</c:v>
                </c:pt>
                <c:pt idx="148">
                  <c:v>1331424.2309034921</c:v>
                </c:pt>
                <c:pt idx="149">
                  <c:v>1273283.8454042592</c:v>
                </c:pt>
                <c:pt idx="150">
                  <c:v>1224628.9880185046</c:v>
                </c:pt>
                <c:pt idx="151">
                  <c:v>1161592.0721887238</c:v>
                </c:pt>
                <c:pt idx="152">
                  <c:v>1107855.2604324205</c:v>
                </c:pt>
                <c:pt idx="153">
                  <c:v>1041923.478856624</c:v>
                </c:pt>
                <c:pt idx="154">
                  <c:v>982720.29704053316</c:v>
                </c:pt>
                <c:pt idx="155">
                  <c:v>915879.48542321834</c:v>
                </c:pt>
                <c:pt idx="156">
                  <c:v>855566.0206481209</c:v>
                </c:pt>
                <c:pt idx="157">
                  <c:v>785036.63794996601</c:v>
                </c:pt>
                <c:pt idx="158">
                  <c:v>720833.34917475795</c:v>
                </c:pt>
                <c:pt idx="159">
                  <c:v>655718.7690895265</c:v>
                </c:pt>
                <c:pt idx="160">
                  <c:v>591970.43706991989</c:v>
                </c:pt>
                <c:pt idx="161">
                  <c:v>524734.78688874538</c:v>
                </c:pt>
                <c:pt idx="162">
                  <c:v>461045.68958992278</c:v>
                </c:pt>
                <c:pt idx="163">
                  <c:v>400803.64935214724</c:v>
                </c:pt>
                <c:pt idx="164">
                  <c:v>341536.65768014593</c:v>
                </c:pt>
                <c:pt idx="165">
                  <c:v>280777.22862967895</c:v>
                </c:pt>
                <c:pt idx="166">
                  <c:v>225568.27831714903</c:v>
                </c:pt>
                <c:pt idx="167">
                  <c:v>173444.58206018922</c:v>
                </c:pt>
                <c:pt idx="168">
                  <c:v>126701.76938502816</c:v>
                </c:pt>
                <c:pt idx="169">
                  <c:v>75754.816351527115</c:v>
                </c:pt>
                <c:pt idx="170">
                  <c:v>34795.834832569119</c:v>
                </c:pt>
                <c:pt idx="171">
                  <c:v>-3378.6413772595115</c:v>
                </c:pt>
                <c:pt idx="172">
                  <c:v>-36452.631331371609</c:v>
                </c:pt>
                <c:pt idx="173">
                  <c:v>-69236.737149524968</c:v>
                </c:pt>
                <c:pt idx="174">
                  <c:v>-101780.70674390113</c:v>
                </c:pt>
                <c:pt idx="175">
                  <c:v>-98476.498757497407</c:v>
                </c:pt>
                <c:pt idx="176">
                  <c:v>-135434.46497044293</c:v>
                </c:pt>
                <c:pt idx="177">
                  <c:v>-150860.73525135592</c:v>
                </c:pt>
                <c:pt idx="178">
                  <c:v>-121030.18297682703</c:v>
                </c:pt>
                <c:pt idx="179">
                  <c:v>-164817.18084011553</c:v>
                </c:pt>
                <c:pt idx="180">
                  <c:v>-163347.35614643153</c:v>
                </c:pt>
                <c:pt idx="181">
                  <c:v>-92895.58227134496</c:v>
                </c:pt>
                <c:pt idx="182">
                  <c:v>-143624.67522393214</c:v>
                </c:pt>
                <c:pt idx="183">
                  <c:v>-108664.73452947056</c:v>
                </c:pt>
                <c:pt idx="184">
                  <c:v>-68880.182369132992</c:v>
                </c:pt>
                <c:pt idx="185">
                  <c:v>-48002.929175156634</c:v>
                </c:pt>
                <c:pt idx="186">
                  <c:v>-12709.256769145373</c:v>
                </c:pt>
                <c:pt idx="187">
                  <c:v>20390.984940388706</c:v>
                </c:pt>
                <c:pt idx="188">
                  <c:v>65605.232529707719</c:v>
                </c:pt>
                <c:pt idx="189">
                  <c:v>108716.50017340947</c:v>
                </c:pt>
                <c:pt idx="190">
                  <c:v>159291.72166130459</c:v>
                </c:pt>
                <c:pt idx="191">
                  <c:v>212635.61957727373</c:v>
                </c:pt>
                <c:pt idx="192">
                  <c:v>266438.99678738206</c:v>
                </c:pt>
                <c:pt idx="193">
                  <c:v>325528.28428989183</c:v>
                </c:pt>
                <c:pt idx="194">
                  <c:v>387601.06875535892</c:v>
                </c:pt>
                <c:pt idx="195">
                  <c:v>447984.68545729062</c:v>
                </c:pt>
                <c:pt idx="196">
                  <c:v>513896.1682103374</c:v>
                </c:pt>
                <c:pt idx="197">
                  <c:v>580667.37482628785</c:v>
                </c:pt>
                <c:pt idx="198">
                  <c:v>646013.98212372977</c:v>
                </c:pt>
                <c:pt idx="199">
                  <c:v>712407.99859155947</c:v>
                </c:pt>
                <c:pt idx="200">
                  <c:v>784698.46791894222</c:v>
                </c:pt>
                <c:pt idx="201">
                  <c:v>846343.37825706904</c:v>
                </c:pt>
                <c:pt idx="202">
                  <c:v>918840.06477557356</c:v>
                </c:pt>
                <c:pt idx="203">
                  <c:v>983267.21915764117</c:v>
                </c:pt>
                <c:pt idx="204">
                  <c:v>1049239.2618380375</c:v>
                </c:pt>
                <c:pt idx="205">
                  <c:v>1114478.6534390757</c:v>
                </c:pt>
                <c:pt idx="206">
                  <c:v>1174333.0806556409</c:v>
                </c:pt>
                <c:pt idx="207">
                  <c:v>1238412.4413857458</c:v>
                </c:pt>
                <c:pt idx="208">
                  <c:v>1292551.7589795727</c:v>
                </c:pt>
                <c:pt idx="209">
                  <c:v>1351115.0017359233</c:v>
                </c:pt>
                <c:pt idx="210">
                  <c:v>1402309.7056725728</c:v>
                </c:pt>
                <c:pt idx="211">
                  <c:v>1455741.2461467022</c:v>
                </c:pt>
                <c:pt idx="212">
                  <c:v>1497237.8627050226</c:v>
                </c:pt>
                <c:pt idx="213">
                  <c:v>1543531.5137725871</c:v>
                </c:pt>
                <c:pt idx="214">
                  <c:v>1585195.4642210933</c:v>
                </c:pt>
                <c:pt idx="215">
                  <c:v>1619938.6070625968</c:v>
                </c:pt>
                <c:pt idx="216">
                  <c:v>1652596.4183749859</c:v>
                </c:pt>
                <c:pt idx="217">
                  <c:v>1680866.4848257555</c:v>
                </c:pt>
                <c:pt idx="218">
                  <c:v>1704821.1670151856</c:v>
                </c:pt>
                <c:pt idx="219">
                  <c:v>1729282.3734063166</c:v>
                </c:pt>
                <c:pt idx="220">
                  <c:v>1744805.2787247291</c:v>
                </c:pt>
                <c:pt idx="221">
                  <c:v>1758584.3040951912</c:v>
                </c:pt>
                <c:pt idx="222">
                  <c:v>1765919.6495682728</c:v>
                </c:pt>
                <c:pt idx="223">
                  <c:v>1773994.4299239293</c:v>
                </c:pt>
                <c:pt idx="224">
                  <c:v>1773345.7297400939</c:v>
                </c:pt>
                <c:pt idx="225">
                  <c:v>1775903.9503899587</c:v>
                </c:pt>
                <c:pt idx="226">
                  <c:v>1765066.0257740929</c:v>
                </c:pt>
                <c:pt idx="227">
                  <c:v>1759886.6790613595</c:v>
                </c:pt>
                <c:pt idx="228">
                  <c:v>1746128.5730080353</c:v>
                </c:pt>
                <c:pt idx="229">
                  <c:v>1733329.2449089228</c:v>
                </c:pt>
                <c:pt idx="230">
                  <c:v>1709623.87018088</c:v>
                </c:pt>
                <c:pt idx="231">
                  <c:v>1691672.0466451107</c:v>
                </c:pt>
                <c:pt idx="232">
                  <c:v>1667597.6433754454</c:v>
                </c:pt>
                <c:pt idx="233">
                  <c:v>1642168.2983839493</c:v>
                </c:pt>
                <c:pt idx="234" formatCode="General">
                  <c:v>1608259.6898769285</c:v>
                </c:pt>
                <c:pt idx="235">
                  <c:v>1582515.5867940197</c:v>
                </c:pt>
                <c:pt idx="236">
                  <c:v>1545915.1849951916</c:v>
                </c:pt>
                <c:pt idx="237">
                  <c:v>1512722.956950037</c:v>
                </c:pt>
                <c:pt idx="238">
                  <c:v>1475798.7519837415</c:v>
                </c:pt>
                <c:pt idx="239">
                  <c:v>1437512.8214906778</c:v>
                </c:pt>
                <c:pt idx="240">
                  <c:v>1397853.8591255217</c:v>
                </c:pt>
                <c:pt idx="241">
                  <c:v>1356808.2972769968</c:v>
                </c:pt>
                <c:pt idx="242">
                  <c:v>1316737.3422631016</c:v>
                </c:pt>
                <c:pt idx="243">
                  <c:v>1275245.8687345837</c:v>
                </c:pt>
                <c:pt idx="244">
                  <c:v>1232315.7865400985</c:v>
                </c:pt>
                <c:pt idx="245">
                  <c:v>1187926.7442619961</c:v>
                </c:pt>
                <c:pt idx="246">
                  <c:v>1147523.310172372</c:v>
                </c:pt>
                <c:pt idx="247">
                  <c:v>1102998.6906346306</c:v>
                </c:pt>
                <c:pt idx="248">
                  <c:v>1060511.2428620143</c:v>
                </c:pt>
                <c:pt idx="249">
                  <c:v>1017181.8416431943</c:v>
                </c:pt>
                <c:pt idx="250">
                  <c:v>974886.56280114909</c:v>
                </c:pt>
                <c:pt idx="251">
                  <c:v>932885.16055079573</c:v>
                </c:pt>
                <c:pt idx="252">
                  <c:v>891626.13283399679</c:v>
                </c:pt>
                <c:pt idx="253">
                  <c:v>850844.41477859882</c:v>
                </c:pt>
                <c:pt idx="254">
                  <c:v>810512.64503274823</c:v>
                </c:pt>
                <c:pt idx="255">
                  <c:v>771316.34667769424</c:v>
                </c:pt>
                <c:pt idx="256">
                  <c:v>733227.7061074971</c:v>
                </c:pt>
                <c:pt idx="257">
                  <c:v>695743.95493032376</c:v>
                </c:pt>
                <c:pt idx="258">
                  <c:v>659313.59108782979</c:v>
                </c:pt>
                <c:pt idx="259">
                  <c:v>624385.11252197355</c:v>
                </c:pt>
                <c:pt idx="260">
                  <c:v>589981.24830812635</c:v>
                </c:pt>
                <c:pt idx="261">
                  <c:v>557027.26018933859</c:v>
                </c:pt>
                <c:pt idx="262">
                  <c:v>525022.18878875219</c:v>
                </c:pt>
                <c:pt idx="263">
                  <c:v>494654.49683681113</c:v>
                </c:pt>
                <c:pt idx="264">
                  <c:v>465186.87819767563</c:v>
                </c:pt>
                <c:pt idx="265">
                  <c:v>436596.26793029357</c:v>
                </c:pt>
                <c:pt idx="266">
                  <c:v>470900.67207048909</c:v>
                </c:pt>
                <c:pt idx="267">
                  <c:v>152334.47367964635</c:v>
                </c:pt>
                <c:pt idx="268">
                  <c:v>523264.91895491059</c:v>
                </c:pt>
                <c:pt idx="269">
                  <c:v>519194.6351891341</c:v>
                </c:pt>
                <c:pt idx="270">
                  <c:v>40169.565146652407</c:v>
                </c:pt>
                <c:pt idx="271">
                  <c:v>512410.82891295414</c:v>
                </c:pt>
                <c:pt idx="272">
                  <c:v>33838.012622198381</c:v>
                </c:pt>
                <c:pt idx="273">
                  <c:v>506531.5301402699</c:v>
                </c:pt>
                <c:pt idx="274">
                  <c:v>-19129.736401586706</c:v>
                </c:pt>
                <c:pt idx="275">
                  <c:v>335164.27486107609</c:v>
                </c:pt>
                <c:pt idx="276">
                  <c:v>190235.66871860815</c:v>
                </c:pt>
                <c:pt idx="277">
                  <c:v>188223.13952333908</c:v>
                </c:pt>
                <c:pt idx="278">
                  <c:v>186368.899141189</c:v>
                </c:pt>
                <c:pt idx="279">
                  <c:v>160902.59557071072</c:v>
                </c:pt>
                <c:pt idx="280">
                  <c:v>135594.58081334745</c:v>
                </c:pt>
                <c:pt idx="281">
                  <c:v>134192.59418293927</c:v>
                </c:pt>
                <c:pt idx="282">
                  <c:v>132903.67099045956</c:v>
                </c:pt>
                <c:pt idx="283">
                  <c:v>107957.45923449301</c:v>
                </c:pt>
                <c:pt idx="284">
                  <c:v>130665.01491932354</c:v>
                </c:pt>
                <c:pt idx="285">
                  <c:v>58381.61334877996</c:v>
                </c:pt>
                <c:pt idx="286">
                  <c:v>105063.03522332644</c:v>
                </c:pt>
                <c:pt idx="287">
                  <c:v>104248.97847017892</c:v>
                </c:pt>
                <c:pt idx="288">
                  <c:v>55984.668464529881</c:v>
                </c:pt>
                <c:pt idx="289">
                  <c:v>55351.513212093632</c:v>
                </c:pt>
                <c:pt idx="290">
                  <c:v>78533.935336242401</c:v>
                </c:pt>
                <c:pt idx="291">
                  <c:v>54220.878832724004</c:v>
                </c:pt>
                <c:pt idx="292">
                  <c:v>29975.660391965506</c:v>
                </c:pt>
                <c:pt idx="293">
                  <c:v>77086.723330658628</c:v>
                </c:pt>
                <c:pt idx="294">
                  <c:v>29138.990951236159</c:v>
                </c:pt>
                <c:pt idx="295">
                  <c:v>43062.011838280378</c:v>
                </c:pt>
                <c:pt idx="296">
                  <c:v>33237.293411488034</c:v>
                </c:pt>
                <c:pt idx="297">
                  <c:v>32956.896085406101</c:v>
                </c:pt>
                <c:pt idx="298">
                  <c:v>30326.598784285979</c:v>
                </c:pt>
                <c:pt idx="299">
                  <c:v>25346.401508127932</c:v>
                </c:pt>
                <c:pt idx="300">
                  <c:v>25145.148588600274</c:v>
                </c:pt>
                <c:pt idx="301">
                  <c:v>20210.17668761731</c:v>
                </c:pt>
                <c:pt idx="302">
                  <c:v>22426.661805889216</c:v>
                </c:pt>
                <c:pt idx="303">
                  <c:v>17527.87020504642</c:v>
                </c:pt>
                <c:pt idx="304">
                  <c:v>15024.203954414395</c:v>
                </c:pt>
                <c:pt idx="305">
                  <c:v>-672052.03025434737</c:v>
                </c:pt>
                <c:pt idx="306">
                  <c:v>784968.78674249398</c:v>
                </c:pt>
                <c:pt idx="307">
                  <c:v>2180.2501707390643</c:v>
                </c:pt>
                <c:pt idx="308">
                  <c:v>2180.2501688798598</c:v>
                </c:pt>
                <c:pt idx="309">
                  <c:v>2180.2502170989442</c:v>
                </c:pt>
                <c:pt idx="310">
                  <c:v>2180.2503130170217</c:v>
                </c:pt>
                <c:pt idx="311">
                  <c:v>2180.2503378275574</c:v>
                </c:pt>
                <c:pt idx="312">
                  <c:v>2180.250481783818</c:v>
                </c:pt>
                <c:pt idx="313">
                  <c:v>2180.2505309752482</c:v>
                </c:pt>
                <c:pt idx="314">
                  <c:v>2180.2507232410439</c:v>
                </c:pt>
                <c:pt idx="315">
                  <c:v>2180.250868463615</c:v>
                </c:pt>
                <c:pt idx="316">
                  <c:v>2180.2509668238627</c:v>
                </c:pt>
                <c:pt idx="317">
                  <c:v>2180.2516602569672</c:v>
                </c:pt>
                <c:pt idx="318">
                  <c:v>2180.2514513212036</c:v>
                </c:pt>
                <c:pt idx="319">
                  <c:v>2180.2521709894427</c:v>
                </c:pt>
                <c:pt idx="320">
                  <c:v>2180.2524166074031</c:v>
                </c:pt>
                <c:pt idx="321">
                  <c:v>2180.2533773710661</c:v>
                </c:pt>
                <c:pt idx="322">
                  <c:v>2180.253864988957</c:v>
                </c:pt>
                <c:pt idx="323">
                  <c:v>2180.2550688831843</c:v>
                </c:pt>
                <c:pt idx="324">
                  <c:v>2180.2558009884028</c:v>
                </c:pt>
                <c:pt idx="325">
                  <c:v>2180.2574886563643</c:v>
                </c:pt>
                <c:pt idx="326">
                  <c:v>2180.2598948619316</c:v>
                </c:pt>
                <c:pt idx="327">
                  <c:v>2180.2594556351914</c:v>
                </c:pt>
                <c:pt idx="328">
                  <c:v>2180.2644928606137</c:v>
                </c:pt>
                <c:pt idx="329">
                  <c:v>2180.2693012014647</c:v>
                </c:pt>
                <c:pt idx="330">
                  <c:v>2180.2669920043272</c:v>
                </c:pt>
                <c:pt idx="331">
                  <c:v>2180.2789631085411</c:v>
                </c:pt>
                <c:pt idx="332">
                  <c:v>2180.2790648656351</c:v>
                </c:pt>
                <c:pt idx="333">
                  <c:v>2180.2887018987544</c:v>
                </c:pt>
                <c:pt idx="334">
                  <c:v>2180.2959890318994</c:v>
                </c:pt>
                <c:pt idx="335">
                  <c:v>2180.3080664157446</c:v>
                </c:pt>
                <c:pt idx="336">
                  <c:v>2180.3178097284963</c:v>
                </c:pt>
                <c:pt idx="337">
                  <c:v>2180.3371154524984</c:v>
                </c:pt>
                <c:pt idx="338">
                  <c:v>2180.3422222808249</c:v>
                </c:pt>
                <c:pt idx="339">
                  <c:v>2180.3949512188301</c:v>
                </c:pt>
                <c:pt idx="340">
                  <c:v>2180.371700958643</c:v>
                </c:pt>
                <c:pt idx="341">
                  <c:v>2180.4674381345885</c:v>
                </c:pt>
                <c:pt idx="342">
                  <c:v>2180.4444366139651</c:v>
                </c:pt>
                <c:pt idx="343">
                  <c:v>2180.5404903675376</c:v>
                </c:pt>
                <c:pt idx="344">
                  <c:v>2180.5416436146043</c:v>
                </c:pt>
                <c:pt idx="345">
                  <c:v>2180.6619199739289</c:v>
                </c:pt>
                <c:pt idx="346">
                  <c:v>2180.7111566295011</c:v>
                </c:pt>
                <c:pt idx="347">
                  <c:v>2180.8320887567666</c:v>
                </c:pt>
                <c:pt idx="348">
                  <c:v>2180.9296801730939</c:v>
                </c:pt>
                <c:pt idx="349">
                  <c:v>2181.0991253499287</c:v>
                </c:pt>
                <c:pt idx="350">
                  <c:v>2181.2692036820154</c:v>
                </c:pt>
                <c:pt idx="351">
                  <c:v>2181.2261402901549</c:v>
                </c:pt>
                <c:pt idx="352">
                  <c:v>2181.706974375204</c:v>
                </c:pt>
                <c:pt idx="353">
                  <c:v>2182.1887129677571</c:v>
                </c:pt>
                <c:pt idx="354">
                  <c:v>2181.9586977615227</c:v>
                </c:pt>
                <c:pt idx="355">
                  <c:v>2182.9190091703663</c:v>
                </c:pt>
                <c:pt idx="356">
                  <c:v>2182.9300893872842</c:v>
                </c:pt>
                <c:pt idx="357">
                  <c:v>2183.8944710798933</c:v>
                </c:pt>
                <c:pt idx="358">
                  <c:v>2184.1482296080949</c:v>
                </c:pt>
                <c:pt idx="359">
                  <c:v>2011.5949209890639</c:v>
                </c:pt>
                <c:pt idx="360">
                  <c:v>2180.3886002928471</c:v>
                </c:pt>
              </c:numCache>
            </c:numRef>
          </c:yVal>
          <c:smooth val="1"/>
          <c:extLst>
            <c:ext xmlns:c16="http://schemas.microsoft.com/office/drawing/2014/chart" uri="{C3380CC4-5D6E-409C-BE32-E72D297353CC}">
              <c16:uniqueId val="{00000003-C2D6-4BA2-B2DA-4C23D08433B4}"/>
            </c:ext>
          </c:extLst>
        </c:ser>
        <c:ser>
          <c:idx val="4"/>
          <c:order val="4"/>
          <c:tx>
            <c:v>Inertia Force @ 10000rpm</c:v>
          </c:tx>
          <c:spPr>
            <a:ln w="25400">
              <a:solidFill>
                <a:srgbClr val="6711FF"/>
              </a:solidFill>
              <a:prstDash val="solid"/>
            </a:ln>
          </c:spPr>
          <c:marker>
            <c:symbol val="star"/>
            <c:size val="5"/>
            <c:spPr>
              <a:noFill/>
              <a:ln>
                <a:solidFill>
                  <a:srgbClr val="6711FF"/>
                </a:solidFill>
                <a:prstDash val="solid"/>
              </a:ln>
              <a:effectLst>
                <a:outerShdw dist="35921" dir="2700000" algn="br">
                  <a:srgbClr val="000000"/>
                </a:outerShdw>
              </a:effectLst>
            </c:spPr>
          </c:marker>
          <c:xVal>
            <c:numRef>
              <c:f>'Vel,Acc,Jer (Exh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Stiff)'!$AD$3:$AD$363</c:f>
              <c:numCache>
                <c:formatCode>0.00E+00</c:formatCode>
                <c:ptCount val="361"/>
                <c:pt idx="0">
                  <c:v>2190.8146016200112</c:v>
                </c:pt>
                <c:pt idx="1">
                  <c:v>2193.8189101440671</c:v>
                </c:pt>
                <c:pt idx="2">
                  <c:v>2191.6297857203353</c:v>
                </c:pt>
                <c:pt idx="3">
                  <c:v>2202.8196248649374</c:v>
                </c:pt>
                <c:pt idx="4">
                  <c:v>2195.4456603147</c:v>
                </c:pt>
                <c:pt idx="5">
                  <c:v>2210.3699683783543</c:v>
                </c:pt>
                <c:pt idx="6">
                  <c:v>2206.7327340159277</c:v>
                </c:pt>
                <c:pt idx="7">
                  <c:v>2210.5418248040182</c:v>
                </c:pt>
                <c:pt idx="8">
                  <c:v>2225.5090969740859</c:v>
                </c:pt>
                <c:pt idx="9">
                  <c:v>2225.6379892933346</c:v>
                </c:pt>
                <c:pt idx="10">
                  <c:v>2233.2222518381323</c:v>
                </c:pt>
                <c:pt idx="11">
                  <c:v>2244.5477671082581</c:v>
                </c:pt>
                <c:pt idx="12">
                  <c:v>2259.6190576412291</c:v>
                </c:pt>
                <c:pt idx="13">
                  <c:v>2274.7287897430983</c:v>
                </c:pt>
                <c:pt idx="14">
                  <c:v>2263.8871859873402</c:v>
                </c:pt>
                <c:pt idx="15">
                  <c:v>2293.9574064530057</c:v>
                </c:pt>
                <c:pt idx="16">
                  <c:v>2368.6467848340285</c:v>
                </c:pt>
                <c:pt idx="17">
                  <c:v>2294.8393012689071</c:v>
                </c:pt>
                <c:pt idx="18">
                  <c:v>2406.8507561528627</c:v>
                </c:pt>
                <c:pt idx="19">
                  <c:v>2370.3653490906645</c:v>
                </c:pt>
                <c:pt idx="20">
                  <c:v>2445.4391431606809</c:v>
                </c:pt>
                <c:pt idx="21">
                  <c:v>2483.4848256664027</c:v>
                </c:pt>
                <c:pt idx="22">
                  <c:v>2521.6887969852251</c:v>
                </c:pt>
                <c:pt idx="23">
                  <c:v>2560.0736698047672</c:v>
                </c:pt>
                <c:pt idx="24">
                  <c:v>2672.9444068170251</c:v>
                </c:pt>
                <c:pt idx="25">
                  <c:v>2711.7589207007286</c:v>
                </c:pt>
                <c:pt idx="26">
                  <c:v>2750.8673995230401</c:v>
                </c:pt>
                <c:pt idx="27">
                  <c:v>2938.8571559805096</c:v>
                </c:pt>
                <c:pt idx="28">
                  <c:v>3090.0449277495427</c:v>
                </c:pt>
                <c:pt idx="29">
                  <c:v>2944.5555532524986</c:v>
                </c:pt>
                <c:pt idx="30">
                  <c:v>3319.5853332887659</c:v>
                </c:pt>
                <c:pt idx="31">
                  <c:v>3323.6556170544845</c:v>
                </c:pt>
                <c:pt idx="32">
                  <c:v>3699.8160314700926</c:v>
                </c:pt>
                <c:pt idx="33">
                  <c:v>3705.24307649097</c:v>
                </c:pt>
                <c:pt idx="34">
                  <c:v>4082.9863790378517</c:v>
                </c:pt>
                <c:pt idx="35">
                  <c:v>4090.2224390656766</c:v>
                </c:pt>
                <c:pt idx="36">
                  <c:v>4841.4126335175633</c:v>
                </c:pt>
                <c:pt idx="37">
                  <c:v>4850.9099623043112</c:v>
                </c:pt>
                <c:pt idx="38">
                  <c:v>5233.4019292442335</c:v>
                </c:pt>
                <c:pt idx="39">
                  <c:v>5617.4767843154605</c:v>
                </c:pt>
                <c:pt idx="40">
                  <c:v>6003.3606543936239</c:v>
                </c:pt>
                <c:pt idx="41">
                  <c:v>7134.1031663992544</c:v>
                </c:pt>
                <c:pt idx="42">
                  <c:v>7152.871697096658</c:v>
                </c:pt>
                <c:pt idx="43">
                  <c:v>7917.4033772250477</c:v>
                </c:pt>
                <c:pt idx="44">
                  <c:v>9427.6982067843746</c:v>
                </c:pt>
                <c:pt idx="45">
                  <c:v>8712.9144393479819</c:v>
                </c:pt>
                <c:pt idx="46">
                  <c:v>9859.4858326647409</c:v>
                </c:pt>
                <c:pt idx="47">
                  <c:v>13609.783633027257</c:v>
                </c:pt>
                <c:pt idx="48">
                  <c:v>9936.3689704614426</c:v>
                </c:pt>
                <c:pt idx="49">
                  <c:v>17412.090614840643</c:v>
                </c:pt>
                <c:pt idx="50">
                  <c:v>13749.982296068572</c:v>
                </c:pt>
                <c:pt idx="51">
                  <c:v>17525.154052776623</c:v>
                </c:pt>
                <c:pt idx="52">
                  <c:v>17592.992115539182</c:v>
                </c:pt>
                <c:pt idx="53">
                  <c:v>25098.11025378128</c:v>
                </c:pt>
                <c:pt idx="54">
                  <c:v>17755.803466167694</c:v>
                </c:pt>
                <c:pt idx="55">
                  <c:v>28997.651792220029</c:v>
                </c:pt>
                <c:pt idx="56">
                  <c:v>29106.192692639423</c:v>
                </c:pt>
                <c:pt idx="57">
                  <c:v>29230.562474368955</c:v>
                </c:pt>
                <c:pt idx="58">
                  <c:v>33084.878637633497</c:v>
                </c:pt>
                <c:pt idx="59">
                  <c:v>40669.141182431318</c:v>
                </c:pt>
                <c:pt idx="60">
                  <c:v>40843.258876853477</c:v>
                </c:pt>
                <c:pt idx="61">
                  <c:v>48468.224259308816</c:v>
                </c:pt>
                <c:pt idx="62">
                  <c:v>59829.919829574777</c:v>
                </c:pt>
                <c:pt idx="63">
                  <c:v>26649.340622270949</c:v>
                </c:pt>
                <c:pt idx="64">
                  <c:v>78927.382951470703</c:v>
                </c:pt>
                <c:pt idx="65">
                  <c:v>79221.347890106292</c:v>
                </c:pt>
                <c:pt idx="66">
                  <c:v>79560.538203915683</c:v>
                </c:pt>
                <c:pt idx="67">
                  <c:v>42803.778890677233</c:v>
                </c:pt>
                <c:pt idx="68">
                  <c:v>117515.76995928376</c:v>
                </c:pt>
                <c:pt idx="69">
                  <c:v>117968.02371103354</c:v>
                </c:pt>
                <c:pt idx="70">
                  <c:v>81346.940523312616</c:v>
                </c:pt>
                <c:pt idx="71">
                  <c:v>119076.04540281557</c:v>
                </c:pt>
                <c:pt idx="72">
                  <c:v>119709.20065525512</c:v>
                </c:pt>
                <c:pt idx="73">
                  <c:v>157551.36897268204</c:v>
                </c:pt>
                <c:pt idx="74">
                  <c:v>158320.20035066872</c:v>
                </c:pt>
                <c:pt idx="75">
                  <c:v>159179.48247896871</c:v>
                </c:pt>
                <c:pt idx="76">
                  <c:v>170417.32083326133</c:v>
                </c:pt>
                <c:pt idx="77">
                  <c:v>205441.67958931002</c:v>
                </c:pt>
                <c:pt idx="78">
                  <c:v>213635.40093357064</c:v>
                </c:pt>
                <c:pt idx="79">
                  <c:v>231528.95050233841</c:v>
                </c:pt>
                <c:pt idx="80">
                  <c:v>250584.15445577734</c:v>
                </c:pt>
                <c:pt idx="81">
                  <c:v>270959.70797791966</c:v>
                </c:pt>
                <c:pt idx="82">
                  <c:v>292592.09235804324</c:v>
                </c:pt>
                <c:pt idx="83">
                  <c:v>315789.92424149095</c:v>
                </c:pt>
                <c:pt idx="84">
                  <c:v>339711.12222910055</c:v>
                </c:pt>
                <c:pt idx="85">
                  <c:v>366040.06410404487</c:v>
                </c:pt>
                <c:pt idx="86">
                  <c:v>393267.3257895555</c:v>
                </c:pt>
                <c:pt idx="87">
                  <c:v>421816.18107038143</c:v>
                </c:pt>
                <c:pt idx="88">
                  <c:v>452444.60394708154</c:v>
                </c:pt>
                <c:pt idx="89">
                  <c:v>484425.59980112268</c:v>
                </c:pt>
                <c:pt idx="90">
                  <c:v>517776.12814797118</c:v>
                </c:pt>
                <c:pt idx="91">
                  <c:v>553256.65038420027</c:v>
                </c:pt>
                <c:pt idx="92">
                  <c:v>589771.24753662187</c:v>
                </c:pt>
                <c:pt idx="93">
                  <c:v>628082.19001646782</c:v>
                </c:pt>
                <c:pt idx="94">
                  <c:v>668580.7887390356</c:v>
                </c:pt>
                <c:pt idx="95">
                  <c:v>709802.20037675661</c:v>
                </c:pt>
                <c:pt idx="96">
                  <c:v>753254.00623655284</c:v>
                </c:pt>
                <c:pt idx="97">
                  <c:v>798215.54325239058</c:v>
                </c:pt>
                <c:pt idx="98">
                  <c:v>843967.27899236663</c:v>
                </c:pt>
                <c:pt idx="99">
                  <c:v>892390.24165543227</c:v>
                </c:pt>
                <c:pt idx="100">
                  <c:v>940908.74456710403</c:v>
                </c:pt>
                <c:pt idx="101">
                  <c:v>991776.81056463509</c:v>
                </c:pt>
                <c:pt idx="102">
                  <c:v>1043905.5306078092</c:v>
                </c:pt>
                <c:pt idx="103">
                  <c:v>1096207.1262914119</c:v>
                </c:pt>
                <c:pt idx="104">
                  <c:v>1150194.1537133106</c:v>
                </c:pt>
                <c:pt idx="105">
                  <c:v>1205521.8840952101</c:v>
                </c:pt>
                <c:pt idx="106">
                  <c:v>1260360.6200387084</c:v>
                </c:pt>
                <c:pt idx="107">
                  <c:v>1317338.0573999644</c:v>
                </c:pt>
                <c:pt idx="108">
                  <c:v>1373510.0374036597</c:v>
                </c:pt>
                <c:pt idx="109">
                  <c:v>1430390.2467825392</c:v>
                </c:pt>
                <c:pt idx="110">
                  <c:v>1487634.4090118851</c:v>
                </c:pt>
                <c:pt idx="111">
                  <c:v>1543412.6005664445</c:v>
                </c:pt>
                <c:pt idx="112">
                  <c:v>1604437.142044937</c:v>
                </c:pt>
                <c:pt idx="113">
                  <c:v>1653648.6452833372</c:v>
                </c:pt>
                <c:pt idx="114">
                  <c:v>1710760.1988922304</c:v>
                </c:pt>
                <c:pt idx="115">
                  <c:v>1768735.5571672074</c:v>
                </c:pt>
                <c:pt idx="116">
                  <c:v>1820171.3590636314</c:v>
                </c:pt>
                <c:pt idx="117">
                  <c:v>1865092.4785382976</c:v>
                </c:pt>
                <c:pt idx="118">
                  <c:v>1922089.8545104726</c:v>
                </c:pt>
                <c:pt idx="119">
                  <c:v>1968894.6108620565</c:v>
                </c:pt>
                <c:pt idx="120">
                  <c:v>2005529.3602771515</c:v>
                </c:pt>
                <c:pt idx="121">
                  <c:v>2058008.7541426714</c:v>
                </c:pt>
                <c:pt idx="122">
                  <c:v>2085486.5450281757</c:v>
                </c:pt>
                <c:pt idx="123">
                  <c:v>2132550.2330873352</c:v>
                </c:pt>
                <c:pt idx="124">
                  <c:v>2154632.6695870007</c:v>
                </c:pt>
                <c:pt idx="125">
                  <c:v>2188888.597141</c:v>
                </c:pt>
                <c:pt idx="126">
                  <c:v>2209316.931979551</c:v>
                </c:pt>
                <c:pt idx="127">
                  <c:v>2230778.6666398458</c:v>
                </c:pt>
                <c:pt idx="128">
                  <c:v>2245841.0435868204</c:v>
                </c:pt>
                <c:pt idx="129">
                  <c:v>2250785.4227785571</c:v>
                </c:pt>
                <c:pt idx="130">
                  <c:v>2260459.2291455711</c:v>
                </c:pt>
                <c:pt idx="131">
                  <c:v>2256276.046300286</c:v>
                </c:pt>
                <c:pt idx="132">
                  <c:v>2249364.6591361798</c:v>
                </c:pt>
                <c:pt idx="133">
                  <c:v>2235988.3374618613</c:v>
                </c:pt>
                <c:pt idx="134">
                  <c:v>2223550.4423222169</c:v>
                </c:pt>
                <c:pt idx="135">
                  <c:v>2189736.8722220799</c:v>
                </c:pt>
                <c:pt idx="136">
                  <c:v>2164231.17067012</c:v>
                </c:pt>
                <c:pt idx="137">
                  <c:v>2124705.6685570255</c:v>
                </c:pt>
                <c:pt idx="138">
                  <c:v>2085978.3943171573</c:v>
                </c:pt>
                <c:pt idx="139">
                  <c:v>2029431.2738037033</c:v>
                </c:pt>
                <c:pt idx="140">
                  <c:v>1977301.5253726379</c:v>
                </c:pt>
                <c:pt idx="141">
                  <c:v>1910959.7685399302</c:v>
                </c:pt>
                <c:pt idx="142">
                  <c:v>1848920.059082319</c:v>
                </c:pt>
                <c:pt idx="143">
                  <c:v>1768832.1152080838</c:v>
                </c:pt>
                <c:pt idx="144">
                  <c:v>1689203.2088910732</c:v>
                </c:pt>
                <c:pt idx="145">
                  <c:v>1602530.483263012</c:v>
                </c:pt>
                <c:pt idx="146">
                  <c:v>1512453.4339552766</c:v>
                </c:pt>
                <c:pt idx="147">
                  <c:v>1411464.681558487</c:v>
                </c:pt>
                <c:pt idx="148">
                  <c:v>1318053.4079029975</c:v>
                </c:pt>
                <c:pt idx="149">
                  <c:v>1202418.4834999016</c:v>
                </c:pt>
                <c:pt idx="150">
                  <c:v>1101617.4164108837</c:v>
                </c:pt>
                <c:pt idx="151">
                  <c:v>978411.7970779445</c:v>
                </c:pt>
                <c:pt idx="152">
                  <c:v>869854.61101807794</c:v>
                </c:pt>
                <c:pt idx="153">
                  <c:v>742417.04363897315</c:v>
                </c:pt>
                <c:pt idx="154">
                  <c:v>625719.32291887607</c:v>
                </c:pt>
                <c:pt idx="155">
                  <c:v>497372.72549796593</c:v>
                </c:pt>
                <c:pt idx="156">
                  <c:v>379564.72181972279</c:v>
                </c:pt>
                <c:pt idx="157">
                  <c:v>246192.47101753578</c:v>
                </c:pt>
                <c:pt idx="158">
                  <c:v>123157.56103888899</c:v>
                </c:pt>
                <c:pt idx="159">
                  <c:v>-788.64024992496707</c:v>
                </c:pt>
                <c:pt idx="160">
                  <c:v>-122031.51117267739</c:v>
                </c:pt>
                <c:pt idx="161">
                  <c:v>-248098.78255757736</c:v>
                </c:pt>
                <c:pt idx="162">
                  <c:v>-367945.33646040037</c:v>
                </c:pt>
                <c:pt idx="163">
                  <c:v>-481670.66870015464</c:v>
                </c:pt>
                <c:pt idx="164">
                  <c:v>-593083.87007627939</c:v>
                </c:pt>
                <c:pt idx="165">
                  <c:v>-705989.50882957969</c:v>
                </c:pt>
                <c:pt idx="166">
                  <c:v>-809333.42194478051</c:v>
                </c:pt>
                <c:pt idx="167">
                  <c:v>-906917.91640468384</c:v>
                </c:pt>
                <c:pt idx="168">
                  <c:v>-995110.28038219642</c:v>
                </c:pt>
                <c:pt idx="169">
                  <c:v>-1088843.8670187718</c:v>
                </c:pt>
                <c:pt idx="170">
                  <c:v>-1165904.0706390515</c:v>
                </c:pt>
                <c:pt idx="171">
                  <c:v>-1237505.6043513361</c:v>
                </c:pt>
                <c:pt idx="172">
                  <c:v>-1299995.4049073113</c:v>
                </c:pt>
                <c:pt idx="173">
                  <c:v>-1360858.2390271779</c:v>
                </c:pt>
                <c:pt idx="174">
                  <c:v>-1420143.8546228306</c:v>
                </c:pt>
                <c:pt idx="175">
                  <c:v>-1422187.9758367389</c:v>
                </c:pt>
                <c:pt idx="176">
                  <c:v>-1485887.5880518211</c:v>
                </c:pt>
                <c:pt idx="177">
                  <c:v>-1514684.681333086</c:v>
                </c:pt>
                <c:pt idx="178">
                  <c:v>-1471483.3060579188</c:v>
                </c:pt>
                <c:pt idx="179">
                  <c:v>-1542011.9499227703</c:v>
                </c:pt>
                <c:pt idx="180">
                  <c:v>-1540542.1252287994</c:v>
                </c:pt>
                <c:pt idx="181">
                  <c:v>-1429977.882351798</c:v>
                </c:pt>
                <c:pt idx="182">
                  <c:v>-1507448.6213059486</c:v>
                </c:pt>
                <c:pt idx="183">
                  <c:v>-1449758.2815097999</c:v>
                </c:pt>
                <c:pt idx="184">
                  <c:v>-1383232.0833478994</c:v>
                </c:pt>
                <c:pt idx="185">
                  <c:v>-1344972.7602531221</c:v>
                </c:pt>
                <c:pt idx="186">
                  <c:v>-1282937.4418452606</c:v>
                </c:pt>
                <c:pt idx="187">
                  <c:v>-1223095.5541341635</c:v>
                </c:pt>
                <c:pt idx="188">
                  <c:v>-1143117.1667429553</c:v>
                </c:pt>
                <c:pt idx="189">
                  <c:v>-1065241.7592973653</c:v>
                </c:pt>
                <c:pt idx="190">
                  <c:v>-974554.06880640797</c:v>
                </c:pt>
                <c:pt idx="191">
                  <c:v>-878423.53728836775</c:v>
                </c:pt>
                <c:pt idx="192">
                  <c:v>-780496.44417532207</c:v>
                </c:pt>
                <c:pt idx="193">
                  <c:v>-673272.1938701421</c:v>
                </c:pt>
                <c:pt idx="194">
                  <c:v>-560390.28200141829</c:v>
                </c:pt>
                <c:pt idx="195">
                  <c:v>-449197.53789665992</c:v>
                </c:pt>
                <c:pt idx="196">
                  <c:v>-328465.68084019353</c:v>
                </c:pt>
                <c:pt idx="197">
                  <c:v>-205537.01762081706</c:v>
                </c:pt>
                <c:pt idx="198">
                  <c:v>-84032.953720235731</c:v>
                </c:pt>
                <c:pt idx="199">
                  <c:v>39855.601651026634</c:v>
                </c:pt>
                <c:pt idx="200">
                  <c:v>173651.85678286524</c:v>
                </c:pt>
                <c:pt idx="201">
                  <c:v>291454.22372341412</c:v>
                </c:pt>
                <c:pt idx="202">
                  <c:v>426793.77834609407</c:v>
                </c:pt>
                <c:pt idx="203">
                  <c:v>550052.55393145722</c:v>
                </c:pt>
                <c:pt idx="204">
                  <c:v>676193.30011601618</c:v>
                </c:pt>
                <c:pt idx="205">
                  <c:v>801601.39522035641</c:v>
                </c:pt>
                <c:pt idx="206">
                  <c:v>918950.36133978027</c:v>
                </c:pt>
                <c:pt idx="207">
                  <c:v>1043198.425574478</c:v>
                </c:pt>
                <c:pt idx="208">
                  <c:v>1152158.1174710076</c:v>
                </c:pt>
                <c:pt idx="209">
                  <c:v>1268215.8991307905</c:v>
                </c:pt>
                <c:pt idx="210">
                  <c:v>1372893.8950708534</c:v>
                </c:pt>
                <c:pt idx="211">
                  <c:v>1481145.8098486892</c:v>
                </c:pt>
                <c:pt idx="212">
                  <c:v>1570777.3892089627</c:v>
                </c:pt>
                <c:pt idx="213">
                  <c:v>1667880.167680071</c:v>
                </c:pt>
                <c:pt idx="214">
                  <c:v>1757679.0809316779</c:v>
                </c:pt>
                <c:pt idx="215">
                  <c:v>1836545.9396754019</c:v>
                </c:pt>
                <c:pt idx="216">
                  <c:v>1911990.3845905787</c:v>
                </c:pt>
                <c:pt idx="217">
                  <c:v>1980372.9200438366</c:v>
                </c:pt>
                <c:pt idx="218">
                  <c:v>2041765.9066354553</c:v>
                </c:pt>
                <c:pt idx="219">
                  <c:v>2103665.4174286313</c:v>
                </c:pt>
                <c:pt idx="220">
                  <c:v>2151278.2979491344</c:v>
                </c:pt>
                <c:pt idx="221">
                  <c:v>2195810.2162214662</c:v>
                </c:pt>
                <c:pt idx="222">
                  <c:v>2229887.2076963978</c:v>
                </c:pt>
                <c:pt idx="223">
                  <c:v>2264703.6340530436</c:v>
                </c:pt>
                <c:pt idx="224">
                  <c:v>2285448.2506708889</c:v>
                </c:pt>
                <c:pt idx="225">
                  <c:v>2310736.8704220112</c:v>
                </c:pt>
                <c:pt idx="226">
                  <c:v>2314606.8511072202</c:v>
                </c:pt>
                <c:pt idx="227">
                  <c:v>2326809.5742953592</c:v>
                </c:pt>
                <c:pt idx="228">
                  <c:v>2325085.2089426666</c:v>
                </c:pt>
                <c:pt idx="229">
                  <c:v>2324319.6215444724</c:v>
                </c:pt>
                <c:pt idx="230">
                  <c:v>2305962.5760165276</c:v>
                </c:pt>
                <c:pt idx="231">
                  <c:v>2296033.2462813705</c:v>
                </c:pt>
                <c:pt idx="232">
                  <c:v>2275970.0899121552</c:v>
                </c:pt>
                <c:pt idx="233">
                  <c:v>2253214.9095206722</c:v>
                </c:pt>
                <c:pt idx="234" formatCode="General">
                  <c:v>2216632.1364132436</c:v>
                </c:pt>
                <c:pt idx="235">
                  <c:v>2192225.1156306998</c:v>
                </c:pt>
                <c:pt idx="236">
                  <c:v>2150276.3846315951</c:v>
                </c:pt>
                <c:pt idx="237">
                  <c:v>2113072.9096859908</c:v>
                </c:pt>
                <c:pt idx="238">
                  <c:v>2069463.2932191971</c:v>
                </c:pt>
                <c:pt idx="239">
                  <c:v>2023154.8689259512</c:v>
                </c:pt>
                <c:pt idx="240">
                  <c:v>1974136.3304600685</c:v>
                </c:pt>
                <c:pt idx="241">
                  <c:v>1922394.1102109903</c:v>
                </c:pt>
                <c:pt idx="242">
                  <c:v>1871626.4967963262</c:v>
                </c:pt>
                <c:pt idx="243">
                  <c:v>1818101.2825672843</c:v>
                </c:pt>
                <c:pt idx="244">
                  <c:v>1761800.3773718022</c:v>
                </c:pt>
                <c:pt idx="245">
                  <c:v>1702703.4297928938</c:v>
                </c:pt>
                <c:pt idx="246">
                  <c:v>1649330.2973924759</c:v>
                </c:pt>
                <c:pt idx="247">
                  <c:v>1589028.1067138123</c:v>
                </c:pt>
                <c:pt idx="248">
                  <c:v>1531431.6289502589</c:v>
                </c:pt>
                <c:pt idx="249">
                  <c:v>1472057.2401305011</c:v>
                </c:pt>
                <c:pt idx="250">
                  <c:v>1413850.6819174897</c:v>
                </c:pt>
                <c:pt idx="251">
                  <c:v>1355670.5838361548</c:v>
                </c:pt>
                <c:pt idx="252">
                  <c:v>1298232.8602884104</c:v>
                </c:pt>
                <c:pt idx="253">
                  <c:v>1241138.7381720049</c:v>
                </c:pt>
                <c:pt idx="254">
                  <c:v>1184360.8561351572</c:v>
                </c:pt>
                <c:pt idx="255">
                  <c:v>1128985.8619491754</c:v>
                </c:pt>
                <c:pt idx="256">
                  <c:v>1074985.9420080034</c:v>
                </c:pt>
                <c:pt idx="257">
                  <c:v>1021590.911459891</c:v>
                </c:pt>
                <c:pt idx="258">
                  <c:v>969516.68470642867</c:v>
                </c:pt>
                <c:pt idx="259">
                  <c:v>919479.17614968028</c:v>
                </c:pt>
                <c:pt idx="260">
                  <c:v>869966.28194493207</c:v>
                </c:pt>
                <c:pt idx="261">
                  <c:v>822438.09675524756</c:v>
                </c:pt>
                <c:pt idx="262">
                  <c:v>776126.24474383378</c:v>
                </c:pt>
                <c:pt idx="263">
                  <c:v>732120.31333108654</c:v>
                </c:pt>
                <c:pt idx="264">
                  <c:v>689281.87169109762</c:v>
                </c:pt>
                <c:pt idx="265">
                  <c:v>647587.85488297651</c:v>
                </c:pt>
                <c:pt idx="266">
                  <c:v>703954.11697446625</c:v>
                </c:pt>
                <c:pt idx="267">
                  <c:v>208759.34674301188</c:v>
                </c:pt>
                <c:pt idx="268">
                  <c:v>790681.37897098612</c:v>
                </c:pt>
                <c:pt idx="269">
                  <c:v>786611.09520517383</c:v>
                </c:pt>
                <c:pt idx="270">
                  <c:v>40169.565146652407</c:v>
                </c:pt>
                <c:pt idx="271">
                  <c:v>779827.28892899817</c:v>
                </c:pt>
                <c:pt idx="272">
                  <c:v>33838.012622191658</c:v>
                </c:pt>
                <c:pt idx="273">
                  <c:v>773947.99015632074</c:v>
                </c:pt>
                <c:pt idx="274">
                  <c:v>-45871.382403187963</c:v>
                </c:pt>
                <c:pt idx="275">
                  <c:v>508984.9738715078</c:v>
                </c:pt>
                <c:pt idx="276">
                  <c:v>283831.42972422269</c:v>
                </c:pt>
                <c:pt idx="277">
                  <c:v>281818.90052895359</c:v>
                </c:pt>
                <c:pt idx="278">
                  <c:v>279964.66014680802</c:v>
                </c:pt>
                <c:pt idx="279">
                  <c:v>241127.53357552463</c:v>
                </c:pt>
                <c:pt idx="280">
                  <c:v>202448.69581735847</c:v>
                </c:pt>
                <c:pt idx="281">
                  <c:v>201046.70918695253</c:v>
                </c:pt>
                <c:pt idx="282">
                  <c:v>199757.78599447059</c:v>
                </c:pt>
                <c:pt idx="283">
                  <c:v>161440.75123770116</c:v>
                </c:pt>
                <c:pt idx="284">
                  <c:v>197519.1299233379</c:v>
                </c:pt>
                <c:pt idx="285">
                  <c:v>85123.25935038121</c:v>
                </c:pt>
                <c:pt idx="286">
                  <c:v>158546.32722653853</c:v>
                </c:pt>
                <c:pt idx="287">
                  <c:v>157732.27047338817</c:v>
                </c:pt>
                <c:pt idx="288">
                  <c:v>82726.314466132812</c:v>
                </c:pt>
                <c:pt idx="289">
                  <c:v>82093.159213701074</c:v>
                </c:pt>
                <c:pt idx="290">
                  <c:v>118646.40433864767</c:v>
                </c:pt>
                <c:pt idx="291">
                  <c:v>80962.524834328622</c:v>
                </c:pt>
                <c:pt idx="292">
                  <c:v>43346.483392768387</c:v>
                </c:pt>
                <c:pt idx="293">
                  <c:v>117199.19233306558</c:v>
                </c:pt>
                <c:pt idx="294">
                  <c:v>42509.813952039309</c:v>
                </c:pt>
                <c:pt idx="295">
                  <c:v>64455.32863956369</c:v>
                </c:pt>
                <c:pt idx="296">
                  <c:v>49282.281012450592</c:v>
                </c:pt>
                <c:pt idx="297">
                  <c:v>49001.883686368928</c:v>
                </c:pt>
                <c:pt idx="298">
                  <c:v>45034.504085168694</c:v>
                </c:pt>
                <c:pt idx="299">
                  <c:v>37380.142208850266</c:v>
                </c:pt>
                <c:pt idx="300">
                  <c:v>37178.889289322193</c:v>
                </c:pt>
                <c:pt idx="301">
                  <c:v>29569.752788179125</c:v>
                </c:pt>
                <c:pt idx="302">
                  <c:v>33123.320206530727</c:v>
                </c:pt>
                <c:pt idx="303">
                  <c:v>25550.364005528118</c:v>
                </c:pt>
                <c:pt idx="304">
                  <c:v>21709.615454815554</c:v>
                </c:pt>
                <c:pt idx="305">
                  <c:v>-1051783.4023125356</c:v>
                </c:pt>
                <c:pt idx="306">
                  <c:v>1224868.8626104847</c:v>
                </c:pt>
                <c:pt idx="307">
                  <c:v>2180.2502656719075</c:v>
                </c:pt>
                <c:pt idx="308">
                  <c:v>2180.2502624756207</c:v>
                </c:pt>
                <c:pt idx="309">
                  <c:v>2180.2503374363509</c:v>
                </c:pt>
                <c:pt idx="310">
                  <c:v>2180.2504868377205</c:v>
                </c:pt>
                <c:pt idx="311">
                  <c:v>2180.2505250190793</c:v>
                </c:pt>
                <c:pt idx="312">
                  <c:v>2180.2507492002778</c:v>
                </c:pt>
                <c:pt idx="313">
                  <c:v>2180.2508251333543</c:v>
                </c:pt>
                <c:pt idx="314">
                  <c:v>2180.2511243657341</c:v>
                </c:pt>
                <c:pt idx="315">
                  <c:v>2180.251349813243</c:v>
                </c:pt>
                <c:pt idx="316">
                  <c:v>2180.2515016567827</c:v>
                </c:pt>
                <c:pt idx="317">
                  <c:v>2180.2525828437542</c:v>
                </c:pt>
                <c:pt idx="318">
                  <c:v>2180.2522535705834</c:v>
                </c:pt>
                <c:pt idx="319">
                  <c:v>2180.2533743635126</c:v>
                </c:pt>
                <c:pt idx="320">
                  <c:v>2180.2537536897034</c:v>
                </c:pt>
                <c:pt idx="321">
                  <c:v>2180.2552492862865</c:v>
                </c:pt>
                <c:pt idx="322">
                  <c:v>2180.2560043206372</c:v>
                </c:pt>
                <c:pt idx="323">
                  <c:v>2180.2578767560144</c:v>
                </c:pt>
                <c:pt idx="324">
                  <c:v>2180.2590099859226</c:v>
                </c:pt>
                <c:pt idx="325">
                  <c:v>2180.2616336114943</c:v>
                </c:pt>
                <c:pt idx="326">
                  <c:v>2180.2653768993619</c:v>
                </c:pt>
                <c:pt idx="327">
                  <c:v>2180.2646702561619</c:v>
                </c:pt>
                <c:pt idx="328">
                  <c:v>2180.2725153544143</c:v>
                </c:pt>
                <c:pt idx="329">
                  <c:v>2180.2799978598655</c:v>
                </c:pt>
                <c:pt idx="330">
                  <c:v>2180.2763515804277</c:v>
                </c:pt>
                <c:pt idx="331">
                  <c:v>2180.2950080961418</c:v>
                </c:pt>
                <c:pt idx="332">
                  <c:v>2180.2951098532358</c:v>
                </c:pt>
                <c:pt idx="333">
                  <c:v>2180.3100952155555</c:v>
                </c:pt>
                <c:pt idx="334">
                  <c:v>2180.321393595601</c:v>
                </c:pt>
                <c:pt idx="335">
                  <c:v>2180.3401563909465</c:v>
                </c:pt>
                <c:pt idx="336">
                  <c:v>2180.3552480328985</c:v>
                </c:pt>
                <c:pt idx="337">
                  <c:v>2180.385250415301</c:v>
                </c:pt>
                <c:pt idx="338">
                  <c:v>2180.3930314082281</c:v>
                </c:pt>
                <c:pt idx="339">
                  <c:v>2180.475176156835</c:v>
                </c:pt>
                <c:pt idx="340">
                  <c:v>2180.438555073647</c:v>
                </c:pt>
                <c:pt idx="341">
                  <c:v>2180.5877755415959</c:v>
                </c:pt>
                <c:pt idx="342">
                  <c:v>2180.5514031979715</c:v>
                </c:pt>
                <c:pt idx="343">
                  <c:v>2180.7009402435469</c:v>
                </c:pt>
                <c:pt idx="344">
                  <c:v>2180.7020934906136</c:v>
                </c:pt>
                <c:pt idx="345">
                  <c:v>2180.8892239649426</c:v>
                </c:pt>
                <c:pt idx="346">
                  <c:v>2180.9652022665164</c:v>
                </c:pt>
                <c:pt idx="347">
                  <c:v>2181.1529885087857</c:v>
                </c:pt>
                <c:pt idx="348">
                  <c:v>2181.3040632171164</c:v>
                </c:pt>
                <c:pt idx="349">
                  <c:v>2181.5671041549567</c:v>
                </c:pt>
                <c:pt idx="350">
                  <c:v>2181.8307782480492</c:v>
                </c:pt>
                <c:pt idx="351">
                  <c:v>2181.7609732101869</c:v>
                </c:pt>
                <c:pt idx="352">
                  <c:v>2182.5092237552522</c:v>
                </c:pt>
                <c:pt idx="353">
                  <c:v>2183.2583788078209</c:v>
                </c:pt>
                <c:pt idx="354">
                  <c:v>2182.8946553715787</c:v>
                </c:pt>
                <c:pt idx="355">
                  <c:v>2184.3897997004547</c:v>
                </c:pt>
                <c:pt idx="356">
                  <c:v>2184.4008799173725</c:v>
                </c:pt>
                <c:pt idx="357">
                  <c:v>2185.9000945300136</c:v>
                </c:pt>
                <c:pt idx="358">
                  <c:v>2186.2875612882231</c:v>
                </c:pt>
                <c:pt idx="359">
                  <c:v>1916.6620776833672</c:v>
                </c:pt>
                <c:pt idx="360">
                  <c:v>2180.3892275660246</c:v>
                </c:pt>
              </c:numCache>
            </c:numRef>
          </c:yVal>
          <c:smooth val="1"/>
          <c:extLst>
            <c:ext xmlns:c16="http://schemas.microsoft.com/office/drawing/2014/chart" uri="{C3380CC4-5D6E-409C-BE32-E72D297353CC}">
              <c16:uniqueId val="{00000004-C2D6-4BA2-B2DA-4C23D08433B4}"/>
            </c:ext>
          </c:extLst>
        </c:ser>
        <c:ser>
          <c:idx val="5"/>
          <c:order val="5"/>
          <c:tx>
            <c:v>Inertia Force @ 12000rpm</c:v>
          </c:tx>
          <c:spPr>
            <a:ln w="25400">
              <a:solidFill>
                <a:srgbClr val="FEA746"/>
              </a:solidFill>
              <a:prstDash val="solid"/>
            </a:ln>
          </c:spPr>
          <c:marker>
            <c:symbol val="circle"/>
            <c:size val="5"/>
            <c:spPr>
              <a:solidFill>
                <a:srgbClr val="FEA746"/>
              </a:solidFill>
              <a:ln>
                <a:solidFill>
                  <a:srgbClr val="FEA746"/>
                </a:solidFill>
                <a:prstDash val="solid"/>
              </a:ln>
              <a:effectLst>
                <a:outerShdw dist="35921" dir="2700000" algn="br">
                  <a:srgbClr val="000000"/>
                </a:outerShdw>
              </a:effectLst>
            </c:spPr>
          </c:marker>
          <c:xVal>
            <c:numRef>
              <c:f>'Vel,Acc,Jer (Exh Stiff)'!$A$3:$A$363</c:f>
              <c:numCache>
                <c:formatCode>General</c:formatCode>
                <c:ptCount val="361"/>
                <c:pt idx="0">
                  <c:v>-360</c:v>
                </c:pt>
                <c:pt idx="1">
                  <c:v>-358</c:v>
                </c:pt>
                <c:pt idx="2">
                  <c:v>-356</c:v>
                </c:pt>
                <c:pt idx="3">
                  <c:v>-354</c:v>
                </c:pt>
                <c:pt idx="4">
                  <c:v>-352</c:v>
                </c:pt>
                <c:pt idx="5">
                  <c:v>-350</c:v>
                </c:pt>
                <c:pt idx="6">
                  <c:v>-348</c:v>
                </c:pt>
                <c:pt idx="7">
                  <c:v>-346</c:v>
                </c:pt>
                <c:pt idx="8">
                  <c:v>-344</c:v>
                </c:pt>
                <c:pt idx="9">
                  <c:v>-342</c:v>
                </c:pt>
                <c:pt idx="10">
                  <c:v>-340</c:v>
                </c:pt>
                <c:pt idx="11">
                  <c:v>-338</c:v>
                </c:pt>
                <c:pt idx="12">
                  <c:v>-336</c:v>
                </c:pt>
                <c:pt idx="13">
                  <c:v>-334</c:v>
                </c:pt>
                <c:pt idx="14">
                  <c:v>-332</c:v>
                </c:pt>
                <c:pt idx="15">
                  <c:v>-330</c:v>
                </c:pt>
                <c:pt idx="16">
                  <c:v>-328</c:v>
                </c:pt>
                <c:pt idx="17">
                  <c:v>-326</c:v>
                </c:pt>
                <c:pt idx="18">
                  <c:v>-324</c:v>
                </c:pt>
                <c:pt idx="19">
                  <c:v>-322</c:v>
                </c:pt>
                <c:pt idx="20">
                  <c:v>-320</c:v>
                </c:pt>
                <c:pt idx="21">
                  <c:v>-318</c:v>
                </c:pt>
                <c:pt idx="22">
                  <c:v>-316</c:v>
                </c:pt>
                <c:pt idx="23">
                  <c:v>-314</c:v>
                </c:pt>
                <c:pt idx="24">
                  <c:v>-312</c:v>
                </c:pt>
                <c:pt idx="25">
                  <c:v>-310</c:v>
                </c:pt>
                <c:pt idx="26">
                  <c:v>-308</c:v>
                </c:pt>
                <c:pt idx="27">
                  <c:v>-306</c:v>
                </c:pt>
                <c:pt idx="28">
                  <c:v>-304</c:v>
                </c:pt>
                <c:pt idx="29">
                  <c:v>-302</c:v>
                </c:pt>
                <c:pt idx="30">
                  <c:v>-300</c:v>
                </c:pt>
                <c:pt idx="31">
                  <c:v>-298</c:v>
                </c:pt>
                <c:pt idx="32">
                  <c:v>-296</c:v>
                </c:pt>
                <c:pt idx="33">
                  <c:v>-294</c:v>
                </c:pt>
                <c:pt idx="34">
                  <c:v>-292</c:v>
                </c:pt>
                <c:pt idx="35">
                  <c:v>-290</c:v>
                </c:pt>
                <c:pt idx="36">
                  <c:v>-288</c:v>
                </c:pt>
                <c:pt idx="37">
                  <c:v>-286</c:v>
                </c:pt>
                <c:pt idx="38">
                  <c:v>-284</c:v>
                </c:pt>
                <c:pt idx="39">
                  <c:v>-282</c:v>
                </c:pt>
                <c:pt idx="40">
                  <c:v>-280</c:v>
                </c:pt>
                <c:pt idx="41">
                  <c:v>-278</c:v>
                </c:pt>
                <c:pt idx="42">
                  <c:v>-276</c:v>
                </c:pt>
                <c:pt idx="43">
                  <c:v>-274</c:v>
                </c:pt>
                <c:pt idx="44">
                  <c:v>-272</c:v>
                </c:pt>
                <c:pt idx="45">
                  <c:v>-270</c:v>
                </c:pt>
                <c:pt idx="46">
                  <c:v>-268</c:v>
                </c:pt>
                <c:pt idx="47">
                  <c:v>-266</c:v>
                </c:pt>
                <c:pt idx="48">
                  <c:v>-264</c:v>
                </c:pt>
                <c:pt idx="49">
                  <c:v>-262</c:v>
                </c:pt>
                <c:pt idx="50">
                  <c:v>-260</c:v>
                </c:pt>
                <c:pt idx="51">
                  <c:v>-258</c:v>
                </c:pt>
                <c:pt idx="52">
                  <c:v>-256</c:v>
                </c:pt>
                <c:pt idx="53">
                  <c:v>-254</c:v>
                </c:pt>
                <c:pt idx="54">
                  <c:v>-252</c:v>
                </c:pt>
                <c:pt idx="55">
                  <c:v>-250</c:v>
                </c:pt>
                <c:pt idx="56">
                  <c:v>-248</c:v>
                </c:pt>
                <c:pt idx="57">
                  <c:v>-246</c:v>
                </c:pt>
                <c:pt idx="58">
                  <c:v>-244</c:v>
                </c:pt>
                <c:pt idx="59">
                  <c:v>-242</c:v>
                </c:pt>
                <c:pt idx="60">
                  <c:v>-240</c:v>
                </c:pt>
                <c:pt idx="61">
                  <c:v>-238</c:v>
                </c:pt>
                <c:pt idx="62">
                  <c:v>-236</c:v>
                </c:pt>
                <c:pt idx="63">
                  <c:v>-234</c:v>
                </c:pt>
                <c:pt idx="64">
                  <c:v>-232</c:v>
                </c:pt>
                <c:pt idx="65">
                  <c:v>-230</c:v>
                </c:pt>
                <c:pt idx="66">
                  <c:v>-228</c:v>
                </c:pt>
                <c:pt idx="67">
                  <c:v>-226</c:v>
                </c:pt>
                <c:pt idx="68">
                  <c:v>-224</c:v>
                </c:pt>
                <c:pt idx="69">
                  <c:v>-222</c:v>
                </c:pt>
                <c:pt idx="70">
                  <c:v>-220</c:v>
                </c:pt>
                <c:pt idx="71">
                  <c:v>-218</c:v>
                </c:pt>
                <c:pt idx="72">
                  <c:v>-216</c:v>
                </c:pt>
                <c:pt idx="73">
                  <c:v>-214</c:v>
                </c:pt>
                <c:pt idx="74">
                  <c:v>-212</c:v>
                </c:pt>
                <c:pt idx="75">
                  <c:v>-210</c:v>
                </c:pt>
                <c:pt idx="76">
                  <c:v>-208</c:v>
                </c:pt>
                <c:pt idx="77">
                  <c:v>-206</c:v>
                </c:pt>
                <c:pt idx="78">
                  <c:v>-204</c:v>
                </c:pt>
                <c:pt idx="79">
                  <c:v>-202</c:v>
                </c:pt>
                <c:pt idx="80">
                  <c:v>-200</c:v>
                </c:pt>
                <c:pt idx="81">
                  <c:v>-198</c:v>
                </c:pt>
                <c:pt idx="82">
                  <c:v>-196</c:v>
                </c:pt>
                <c:pt idx="83">
                  <c:v>-194</c:v>
                </c:pt>
                <c:pt idx="84">
                  <c:v>-192</c:v>
                </c:pt>
                <c:pt idx="85">
                  <c:v>-190</c:v>
                </c:pt>
                <c:pt idx="86">
                  <c:v>-188</c:v>
                </c:pt>
                <c:pt idx="87">
                  <c:v>-186</c:v>
                </c:pt>
                <c:pt idx="88">
                  <c:v>-184</c:v>
                </c:pt>
                <c:pt idx="89">
                  <c:v>-182</c:v>
                </c:pt>
                <c:pt idx="90">
                  <c:v>-180</c:v>
                </c:pt>
                <c:pt idx="91">
                  <c:v>-178</c:v>
                </c:pt>
                <c:pt idx="92">
                  <c:v>-176</c:v>
                </c:pt>
                <c:pt idx="93">
                  <c:v>-174</c:v>
                </c:pt>
                <c:pt idx="94">
                  <c:v>-172</c:v>
                </c:pt>
                <c:pt idx="95">
                  <c:v>-170</c:v>
                </c:pt>
                <c:pt idx="96">
                  <c:v>-168</c:v>
                </c:pt>
                <c:pt idx="97">
                  <c:v>-166</c:v>
                </c:pt>
                <c:pt idx="98">
                  <c:v>-164</c:v>
                </c:pt>
                <c:pt idx="99">
                  <c:v>-162</c:v>
                </c:pt>
                <c:pt idx="100">
                  <c:v>-160</c:v>
                </c:pt>
                <c:pt idx="101">
                  <c:v>-158</c:v>
                </c:pt>
                <c:pt idx="102">
                  <c:v>-156</c:v>
                </c:pt>
                <c:pt idx="103">
                  <c:v>-154</c:v>
                </c:pt>
                <c:pt idx="104">
                  <c:v>-152</c:v>
                </c:pt>
                <c:pt idx="105">
                  <c:v>-150</c:v>
                </c:pt>
                <c:pt idx="106">
                  <c:v>-148</c:v>
                </c:pt>
                <c:pt idx="107">
                  <c:v>-146</c:v>
                </c:pt>
                <c:pt idx="108">
                  <c:v>-144</c:v>
                </c:pt>
                <c:pt idx="109">
                  <c:v>-142</c:v>
                </c:pt>
                <c:pt idx="110">
                  <c:v>-140</c:v>
                </c:pt>
                <c:pt idx="111">
                  <c:v>-138</c:v>
                </c:pt>
                <c:pt idx="112">
                  <c:v>-136</c:v>
                </c:pt>
                <c:pt idx="113">
                  <c:v>-134</c:v>
                </c:pt>
                <c:pt idx="114">
                  <c:v>-132</c:v>
                </c:pt>
                <c:pt idx="115">
                  <c:v>-130</c:v>
                </c:pt>
                <c:pt idx="116">
                  <c:v>-128</c:v>
                </c:pt>
                <c:pt idx="117">
                  <c:v>-126</c:v>
                </c:pt>
                <c:pt idx="118">
                  <c:v>-124</c:v>
                </c:pt>
                <c:pt idx="119">
                  <c:v>-122</c:v>
                </c:pt>
                <c:pt idx="120">
                  <c:v>-120</c:v>
                </c:pt>
                <c:pt idx="121">
                  <c:v>-118</c:v>
                </c:pt>
                <c:pt idx="122">
                  <c:v>-116</c:v>
                </c:pt>
                <c:pt idx="123">
                  <c:v>-114</c:v>
                </c:pt>
                <c:pt idx="124">
                  <c:v>-112</c:v>
                </c:pt>
                <c:pt idx="125">
                  <c:v>-110</c:v>
                </c:pt>
                <c:pt idx="126">
                  <c:v>-108</c:v>
                </c:pt>
                <c:pt idx="127">
                  <c:v>-106</c:v>
                </c:pt>
                <c:pt idx="128">
                  <c:v>-104</c:v>
                </c:pt>
                <c:pt idx="129">
                  <c:v>-102</c:v>
                </c:pt>
                <c:pt idx="130">
                  <c:v>-100</c:v>
                </c:pt>
                <c:pt idx="131">
                  <c:v>-98</c:v>
                </c:pt>
                <c:pt idx="132">
                  <c:v>-96</c:v>
                </c:pt>
                <c:pt idx="133">
                  <c:v>-94</c:v>
                </c:pt>
                <c:pt idx="134">
                  <c:v>-92</c:v>
                </c:pt>
                <c:pt idx="135">
                  <c:v>-90</c:v>
                </c:pt>
                <c:pt idx="136">
                  <c:v>-88</c:v>
                </c:pt>
                <c:pt idx="137">
                  <c:v>-86</c:v>
                </c:pt>
                <c:pt idx="138">
                  <c:v>-84</c:v>
                </c:pt>
                <c:pt idx="139">
                  <c:v>-82</c:v>
                </c:pt>
                <c:pt idx="140">
                  <c:v>-80</c:v>
                </c:pt>
                <c:pt idx="141">
                  <c:v>-78</c:v>
                </c:pt>
                <c:pt idx="142">
                  <c:v>-76</c:v>
                </c:pt>
                <c:pt idx="143">
                  <c:v>-74</c:v>
                </c:pt>
                <c:pt idx="144">
                  <c:v>-72</c:v>
                </c:pt>
                <c:pt idx="145">
                  <c:v>-70</c:v>
                </c:pt>
                <c:pt idx="146">
                  <c:v>-68</c:v>
                </c:pt>
                <c:pt idx="147">
                  <c:v>-66</c:v>
                </c:pt>
                <c:pt idx="148">
                  <c:v>-64</c:v>
                </c:pt>
                <c:pt idx="149">
                  <c:v>-62</c:v>
                </c:pt>
                <c:pt idx="150">
                  <c:v>-60</c:v>
                </c:pt>
                <c:pt idx="151">
                  <c:v>-58</c:v>
                </c:pt>
                <c:pt idx="152">
                  <c:v>-56</c:v>
                </c:pt>
                <c:pt idx="153">
                  <c:v>-54</c:v>
                </c:pt>
                <c:pt idx="154">
                  <c:v>-52</c:v>
                </c:pt>
                <c:pt idx="155">
                  <c:v>-50</c:v>
                </c:pt>
                <c:pt idx="156">
                  <c:v>-48</c:v>
                </c:pt>
                <c:pt idx="157">
                  <c:v>-46</c:v>
                </c:pt>
                <c:pt idx="158">
                  <c:v>-44</c:v>
                </c:pt>
                <c:pt idx="159">
                  <c:v>-42</c:v>
                </c:pt>
                <c:pt idx="160">
                  <c:v>-40</c:v>
                </c:pt>
                <c:pt idx="161">
                  <c:v>-38</c:v>
                </c:pt>
                <c:pt idx="162">
                  <c:v>-36</c:v>
                </c:pt>
                <c:pt idx="163">
                  <c:v>-34</c:v>
                </c:pt>
                <c:pt idx="164">
                  <c:v>-32</c:v>
                </c:pt>
                <c:pt idx="165">
                  <c:v>-30</c:v>
                </c:pt>
                <c:pt idx="166">
                  <c:v>-28</c:v>
                </c:pt>
                <c:pt idx="167">
                  <c:v>-26</c:v>
                </c:pt>
                <c:pt idx="168">
                  <c:v>-24</c:v>
                </c:pt>
                <c:pt idx="169">
                  <c:v>-22</c:v>
                </c:pt>
                <c:pt idx="170">
                  <c:v>-20</c:v>
                </c:pt>
                <c:pt idx="171">
                  <c:v>-18</c:v>
                </c:pt>
                <c:pt idx="172">
                  <c:v>-16</c:v>
                </c:pt>
                <c:pt idx="173">
                  <c:v>-14</c:v>
                </c:pt>
                <c:pt idx="174">
                  <c:v>-12</c:v>
                </c:pt>
                <c:pt idx="175">
                  <c:v>-10</c:v>
                </c:pt>
                <c:pt idx="176">
                  <c:v>-8</c:v>
                </c:pt>
                <c:pt idx="177">
                  <c:v>-6</c:v>
                </c:pt>
                <c:pt idx="178">
                  <c:v>-4</c:v>
                </c:pt>
                <c:pt idx="179">
                  <c:v>-2</c:v>
                </c:pt>
                <c:pt idx="180">
                  <c:v>0</c:v>
                </c:pt>
                <c:pt idx="181">
                  <c:v>2</c:v>
                </c:pt>
                <c:pt idx="182">
                  <c:v>4</c:v>
                </c:pt>
                <c:pt idx="183">
                  <c:v>6</c:v>
                </c:pt>
                <c:pt idx="184">
                  <c:v>8</c:v>
                </c:pt>
                <c:pt idx="185">
                  <c:v>10</c:v>
                </c:pt>
                <c:pt idx="186">
                  <c:v>12</c:v>
                </c:pt>
                <c:pt idx="187">
                  <c:v>14</c:v>
                </c:pt>
                <c:pt idx="188">
                  <c:v>16</c:v>
                </c:pt>
                <c:pt idx="189">
                  <c:v>18</c:v>
                </c:pt>
                <c:pt idx="190">
                  <c:v>20</c:v>
                </c:pt>
                <c:pt idx="191">
                  <c:v>22</c:v>
                </c:pt>
                <c:pt idx="192">
                  <c:v>24</c:v>
                </c:pt>
                <c:pt idx="193">
                  <c:v>26</c:v>
                </c:pt>
                <c:pt idx="194">
                  <c:v>28</c:v>
                </c:pt>
                <c:pt idx="195">
                  <c:v>30</c:v>
                </c:pt>
                <c:pt idx="196">
                  <c:v>32</c:v>
                </c:pt>
                <c:pt idx="197">
                  <c:v>34</c:v>
                </c:pt>
                <c:pt idx="198">
                  <c:v>36</c:v>
                </c:pt>
                <c:pt idx="199">
                  <c:v>38</c:v>
                </c:pt>
                <c:pt idx="200">
                  <c:v>40</c:v>
                </c:pt>
                <c:pt idx="201">
                  <c:v>42</c:v>
                </c:pt>
                <c:pt idx="202">
                  <c:v>44</c:v>
                </c:pt>
                <c:pt idx="203">
                  <c:v>46</c:v>
                </c:pt>
                <c:pt idx="204">
                  <c:v>48</c:v>
                </c:pt>
                <c:pt idx="205">
                  <c:v>50</c:v>
                </c:pt>
                <c:pt idx="206">
                  <c:v>52</c:v>
                </c:pt>
                <c:pt idx="207">
                  <c:v>54</c:v>
                </c:pt>
                <c:pt idx="208">
                  <c:v>56</c:v>
                </c:pt>
                <c:pt idx="209">
                  <c:v>58</c:v>
                </c:pt>
                <c:pt idx="210">
                  <c:v>60</c:v>
                </c:pt>
                <c:pt idx="211">
                  <c:v>62</c:v>
                </c:pt>
                <c:pt idx="212">
                  <c:v>64</c:v>
                </c:pt>
                <c:pt idx="213">
                  <c:v>66</c:v>
                </c:pt>
                <c:pt idx="214">
                  <c:v>68</c:v>
                </c:pt>
                <c:pt idx="215">
                  <c:v>70</c:v>
                </c:pt>
                <c:pt idx="216">
                  <c:v>72</c:v>
                </c:pt>
                <c:pt idx="217">
                  <c:v>74</c:v>
                </c:pt>
                <c:pt idx="218">
                  <c:v>76</c:v>
                </c:pt>
                <c:pt idx="219">
                  <c:v>78</c:v>
                </c:pt>
                <c:pt idx="220">
                  <c:v>80</c:v>
                </c:pt>
                <c:pt idx="221">
                  <c:v>82</c:v>
                </c:pt>
                <c:pt idx="222">
                  <c:v>84</c:v>
                </c:pt>
                <c:pt idx="223">
                  <c:v>86</c:v>
                </c:pt>
                <c:pt idx="224">
                  <c:v>88</c:v>
                </c:pt>
                <c:pt idx="225">
                  <c:v>90</c:v>
                </c:pt>
                <c:pt idx="226">
                  <c:v>92</c:v>
                </c:pt>
                <c:pt idx="227">
                  <c:v>94</c:v>
                </c:pt>
                <c:pt idx="228">
                  <c:v>96</c:v>
                </c:pt>
                <c:pt idx="229">
                  <c:v>98</c:v>
                </c:pt>
                <c:pt idx="230">
                  <c:v>100</c:v>
                </c:pt>
                <c:pt idx="231">
                  <c:v>102</c:v>
                </c:pt>
                <c:pt idx="232">
                  <c:v>104</c:v>
                </c:pt>
                <c:pt idx="233">
                  <c:v>106</c:v>
                </c:pt>
                <c:pt idx="234">
                  <c:v>108</c:v>
                </c:pt>
                <c:pt idx="235">
                  <c:v>110</c:v>
                </c:pt>
                <c:pt idx="236">
                  <c:v>112</c:v>
                </c:pt>
                <c:pt idx="237">
                  <c:v>114</c:v>
                </c:pt>
                <c:pt idx="238">
                  <c:v>116</c:v>
                </c:pt>
                <c:pt idx="239">
                  <c:v>118</c:v>
                </c:pt>
                <c:pt idx="240">
                  <c:v>120</c:v>
                </c:pt>
                <c:pt idx="241">
                  <c:v>122</c:v>
                </c:pt>
                <c:pt idx="242">
                  <c:v>124</c:v>
                </c:pt>
                <c:pt idx="243">
                  <c:v>126</c:v>
                </c:pt>
                <c:pt idx="244">
                  <c:v>128</c:v>
                </c:pt>
                <c:pt idx="245">
                  <c:v>130</c:v>
                </c:pt>
                <c:pt idx="246">
                  <c:v>132</c:v>
                </c:pt>
                <c:pt idx="247">
                  <c:v>134</c:v>
                </c:pt>
                <c:pt idx="248">
                  <c:v>136</c:v>
                </c:pt>
                <c:pt idx="249">
                  <c:v>138</c:v>
                </c:pt>
                <c:pt idx="250">
                  <c:v>140</c:v>
                </c:pt>
                <c:pt idx="251">
                  <c:v>142</c:v>
                </c:pt>
                <c:pt idx="252">
                  <c:v>144</c:v>
                </c:pt>
                <c:pt idx="253">
                  <c:v>146</c:v>
                </c:pt>
                <c:pt idx="254">
                  <c:v>148</c:v>
                </c:pt>
                <c:pt idx="255">
                  <c:v>150</c:v>
                </c:pt>
                <c:pt idx="256">
                  <c:v>152</c:v>
                </c:pt>
                <c:pt idx="257">
                  <c:v>154</c:v>
                </c:pt>
                <c:pt idx="258">
                  <c:v>156</c:v>
                </c:pt>
                <c:pt idx="259">
                  <c:v>158</c:v>
                </c:pt>
                <c:pt idx="260">
                  <c:v>160</c:v>
                </c:pt>
                <c:pt idx="261">
                  <c:v>162</c:v>
                </c:pt>
                <c:pt idx="262">
                  <c:v>164</c:v>
                </c:pt>
                <c:pt idx="263">
                  <c:v>166</c:v>
                </c:pt>
                <c:pt idx="264">
                  <c:v>168</c:v>
                </c:pt>
                <c:pt idx="265">
                  <c:v>170</c:v>
                </c:pt>
                <c:pt idx="266">
                  <c:v>172</c:v>
                </c:pt>
                <c:pt idx="267">
                  <c:v>174</c:v>
                </c:pt>
                <c:pt idx="268">
                  <c:v>176</c:v>
                </c:pt>
                <c:pt idx="269">
                  <c:v>178</c:v>
                </c:pt>
                <c:pt idx="270">
                  <c:v>180</c:v>
                </c:pt>
                <c:pt idx="271">
                  <c:v>182</c:v>
                </c:pt>
                <c:pt idx="272">
                  <c:v>184</c:v>
                </c:pt>
                <c:pt idx="273">
                  <c:v>186</c:v>
                </c:pt>
                <c:pt idx="274">
                  <c:v>188</c:v>
                </c:pt>
                <c:pt idx="275">
                  <c:v>190</c:v>
                </c:pt>
                <c:pt idx="276">
                  <c:v>192</c:v>
                </c:pt>
                <c:pt idx="277">
                  <c:v>194</c:v>
                </c:pt>
                <c:pt idx="278">
                  <c:v>196</c:v>
                </c:pt>
                <c:pt idx="279">
                  <c:v>198</c:v>
                </c:pt>
                <c:pt idx="280">
                  <c:v>200</c:v>
                </c:pt>
                <c:pt idx="281">
                  <c:v>202</c:v>
                </c:pt>
                <c:pt idx="282">
                  <c:v>204</c:v>
                </c:pt>
                <c:pt idx="283">
                  <c:v>206</c:v>
                </c:pt>
                <c:pt idx="284">
                  <c:v>208</c:v>
                </c:pt>
                <c:pt idx="285">
                  <c:v>210</c:v>
                </c:pt>
                <c:pt idx="286">
                  <c:v>212</c:v>
                </c:pt>
                <c:pt idx="287">
                  <c:v>214</c:v>
                </c:pt>
                <c:pt idx="288">
                  <c:v>216</c:v>
                </c:pt>
                <c:pt idx="289">
                  <c:v>218</c:v>
                </c:pt>
                <c:pt idx="290">
                  <c:v>220</c:v>
                </c:pt>
                <c:pt idx="291">
                  <c:v>222</c:v>
                </c:pt>
                <c:pt idx="292">
                  <c:v>224</c:v>
                </c:pt>
                <c:pt idx="293">
                  <c:v>226</c:v>
                </c:pt>
                <c:pt idx="294">
                  <c:v>228</c:v>
                </c:pt>
                <c:pt idx="295">
                  <c:v>230</c:v>
                </c:pt>
                <c:pt idx="296">
                  <c:v>232</c:v>
                </c:pt>
                <c:pt idx="297">
                  <c:v>234</c:v>
                </c:pt>
                <c:pt idx="298">
                  <c:v>236</c:v>
                </c:pt>
                <c:pt idx="299">
                  <c:v>238</c:v>
                </c:pt>
                <c:pt idx="300">
                  <c:v>240</c:v>
                </c:pt>
                <c:pt idx="301">
                  <c:v>242</c:v>
                </c:pt>
                <c:pt idx="302">
                  <c:v>244</c:v>
                </c:pt>
                <c:pt idx="303">
                  <c:v>246</c:v>
                </c:pt>
                <c:pt idx="304">
                  <c:v>248</c:v>
                </c:pt>
                <c:pt idx="305">
                  <c:v>250</c:v>
                </c:pt>
                <c:pt idx="306">
                  <c:v>252</c:v>
                </c:pt>
                <c:pt idx="307">
                  <c:v>254</c:v>
                </c:pt>
                <c:pt idx="308">
                  <c:v>256</c:v>
                </c:pt>
                <c:pt idx="309">
                  <c:v>258</c:v>
                </c:pt>
                <c:pt idx="310">
                  <c:v>260</c:v>
                </c:pt>
                <c:pt idx="311">
                  <c:v>262</c:v>
                </c:pt>
                <c:pt idx="312">
                  <c:v>264</c:v>
                </c:pt>
                <c:pt idx="313">
                  <c:v>266</c:v>
                </c:pt>
                <c:pt idx="314">
                  <c:v>268</c:v>
                </c:pt>
                <c:pt idx="315">
                  <c:v>270</c:v>
                </c:pt>
                <c:pt idx="316">
                  <c:v>272</c:v>
                </c:pt>
                <c:pt idx="317">
                  <c:v>274</c:v>
                </c:pt>
                <c:pt idx="318">
                  <c:v>276</c:v>
                </c:pt>
                <c:pt idx="319">
                  <c:v>278</c:v>
                </c:pt>
                <c:pt idx="320">
                  <c:v>280</c:v>
                </c:pt>
                <c:pt idx="321">
                  <c:v>282</c:v>
                </c:pt>
                <c:pt idx="322">
                  <c:v>284</c:v>
                </c:pt>
                <c:pt idx="323">
                  <c:v>286</c:v>
                </c:pt>
                <c:pt idx="324">
                  <c:v>288</c:v>
                </c:pt>
                <c:pt idx="325">
                  <c:v>290</c:v>
                </c:pt>
                <c:pt idx="326">
                  <c:v>292</c:v>
                </c:pt>
                <c:pt idx="327">
                  <c:v>294</c:v>
                </c:pt>
                <c:pt idx="328">
                  <c:v>296</c:v>
                </c:pt>
                <c:pt idx="329">
                  <c:v>298</c:v>
                </c:pt>
                <c:pt idx="330">
                  <c:v>300</c:v>
                </c:pt>
                <c:pt idx="331">
                  <c:v>302</c:v>
                </c:pt>
                <c:pt idx="332">
                  <c:v>304</c:v>
                </c:pt>
                <c:pt idx="333">
                  <c:v>306</c:v>
                </c:pt>
                <c:pt idx="334">
                  <c:v>308</c:v>
                </c:pt>
                <c:pt idx="335">
                  <c:v>310</c:v>
                </c:pt>
                <c:pt idx="336">
                  <c:v>312</c:v>
                </c:pt>
                <c:pt idx="337">
                  <c:v>314</c:v>
                </c:pt>
                <c:pt idx="338">
                  <c:v>316</c:v>
                </c:pt>
                <c:pt idx="339">
                  <c:v>318</c:v>
                </c:pt>
                <c:pt idx="340">
                  <c:v>320</c:v>
                </c:pt>
                <c:pt idx="341">
                  <c:v>322</c:v>
                </c:pt>
                <c:pt idx="342">
                  <c:v>324</c:v>
                </c:pt>
                <c:pt idx="343">
                  <c:v>326</c:v>
                </c:pt>
                <c:pt idx="344">
                  <c:v>328</c:v>
                </c:pt>
                <c:pt idx="345">
                  <c:v>330</c:v>
                </c:pt>
                <c:pt idx="346">
                  <c:v>332</c:v>
                </c:pt>
                <c:pt idx="347">
                  <c:v>334</c:v>
                </c:pt>
                <c:pt idx="348">
                  <c:v>336</c:v>
                </c:pt>
                <c:pt idx="349">
                  <c:v>338</c:v>
                </c:pt>
                <c:pt idx="350">
                  <c:v>340</c:v>
                </c:pt>
                <c:pt idx="351">
                  <c:v>342</c:v>
                </c:pt>
                <c:pt idx="352">
                  <c:v>344</c:v>
                </c:pt>
                <c:pt idx="353">
                  <c:v>346</c:v>
                </c:pt>
                <c:pt idx="354">
                  <c:v>348</c:v>
                </c:pt>
                <c:pt idx="355">
                  <c:v>350</c:v>
                </c:pt>
                <c:pt idx="356">
                  <c:v>352</c:v>
                </c:pt>
                <c:pt idx="357">
                  <c:v>354</c:v>
                </c:pt>
                <c:pt idx="358">
                  <c:v>356</c:v>
                </c:pt>
                <c:pt idx="359">
                  <c:v>358</c:v>
                </c:pt>
                <c:pt idx="360">
                  <c:v>360</c:v>
                </c:pt>
              </c:numCache>
            </c:numRef>
          </c:xVal>
          <c:yVal>
            <c:numRef>
              <c:f>'Vel,Acc,Jer (Exh Stiff)'!$AE$3:$AE$363</c:f>
              <c:numCache>
                <c:formatCode>0.00E+00</c:formatCode>
                <c:ptCount val="361"/>
                <c:pt idx="0">
                  <c:v>2195.3903943802857</c:v>
                </c:pt>
                <c:pt idx="1">
                  <c:v>2199.7020722644202</c:v>
                </c:pt>
                <c:pt idx="2">
                  <c:v>2196.5324208206293</c:v>
                </c:pt>
                <c:pt idx="3">
                  <c:v>2212.6248950655254</c:v>
                </c:pt>
                <c:pt idx="4">
                  <c:v>2201.9825071150922</c:v>
                </c:pt>
                <c:pt idx="5">
                  <c:v>2223.4436619791386</c:v>
                </c:pt>
                <c:pt idx="6">
                  <c:v>2218.1722159166143</c:v>
                </c:pt>
                <c:pt idx="7">
                  <c:v>2223.615518404803</c:v>
                </c:pt>
                <c:pt idx="8">
                  <c:v>2245.1196373752623</c:v>
                </c:pt>
                <c:pt idx="9">
                  <c:v>2245.2485296945119</c:v>
                </c:pt>
                <c:pt idx="10">
                  <c:v>2256.1012156395045</c:v>
                </c:pt>
                <c:pt idx="11">
                  <c:v>2272.3293660099248</c:v>
                </c:pt>
                <c:pt idx="12">
                  <c:v>2293.9375033432884</c:v>
                </c:pt>
                <c:pt idx="13">
                  <c:v>2315.5840822455502</c:v>
                </c:pt>
                <c:pt idx="14">
                  <c:v>2299.8398433894972</c:v>
                </c:pt>
                <c:pt idx="15">
                  <c:v>2342.9837574559492</c:v>
                </c:pt>
                <c:pt idx="16">
                  <c:v>2450.35736983893</c:v>
                </c:pt>
                <c:pt idx="17">
                  <c:v>2343.8656522718493</c:v>
                </c:pt>
                <c:pt idx="18">
                  <c:v>2504.9034581587466</c:v>
                </c:pt>
                <c:pt idx="19">
                  <c:v>2452.0759340955669</c:v>
                </c:pt>
                <c:pt idx="20">
                  <c:v>2559.8339621675464</c:v>
                </c:pt>
                <c:pt idx="21">
                  <c:v>2614.2217616742496</c:v>
                </c:pt>
                <c:pt idx="22">
                  <c:v>2668.7678499940484</c:v>
                </c:pt>
                <c:pt idx="23">
                  <c:v>2723.4948398145771</c:v>
                </c:pt>
                <c:pt idx="24">
                  <c:v>2885.3919278297699</c:v>
                </c:pt>
                <c:pt idx="25">
                  <c:v>2940.5485587144613</c:v>
                </c:pt>
                <c:pt idx="26">
                  <c:v>2995.9991545377475</c:v>
                </c:pt>
                <c:pt idx="27">
                  <c:v>3265.6994960001248</c:v>
                </c:pt>
                <c:pt idx="28">
                  <c:v>3482.2557357730766</c:v>
                </c:pt>
                <c:pt idx="29">
                  <c:v>3271.3978932721097</c:v>
                </c:pt>
                <c:pt idx="30">
                  <c:v>3809.8488433181892</c:v>
                </c:pt>
                <c:pt idx="31">
                  <c:v>3813.9191270839106</c:v>
                </c:pt>
                <c:pt idx="32">
                  <c:v>4353.5007115093194</c:v>
                </c:pt>
                <c:pt idx="33">
                  <c:v>4358.9277565301654</c:v>
                </c:pt>
                <c:pt idx="34">
                  <c:v>4900.0922290869203</c:v>
                </c:pt>
                <c:pt idx="35">
                  <c:v>4907.3282891146973</c:v>
                </c:pt>
                <c:pt idx="36">
                  <c:v>5985.360823586203</c:v>
                </c:pt>
                <c:pt idx="37">
                  <c:v>5994.858152372989</c:v>
                </c:pt>
                <c:pt idx="38">
                  <c:v>6540.7712893226571</c:v>
                </c:pt>
                <c:pt idx="39">
                  <c:v>7088.2673144037144</c:v>
                </c:pt>
                <c:pt idx="40">
                  <c:v>7637.5723544916864</c:v>
                </c:pt>
                <c:pt idx="41">
                  <c:v>9258.5783765267552</c:v>
                </c:pt>
                <c:pt idx="42">
                  <c:v>9277.3469072241387</c:v>
                </c:pt>
                <c:pt idx="43">
                  <c:v>10368.720927372149</c:v>
                </c:pt>
                <c:pt idx="44">
                  <c:v>12532.700436970714</c:v>
                </c:pt>
                <c:pt idx="45">
                  <c:v>11491.074329514679</c:v>
                </c:pt>
                <c:pt idx="46">
                  <c:v>13127.909232860889</c:v>
                </c:pt>
                <c:pt idx="47">
                  <c:v>18512.418733321458</c:v>
                </c:pt>
                <c:pt idx="48">
                  <c:v>13204.792370657546</c:v>
                </c:pt>
                <c:pt idx="49">
                  <c:v>23948.937415232936</c:v>
                </c:pt>
                <c:pt idx="50">
                  <c:v>18652.617396362813</c:v>
                </c:pt>
                <c:pt idx="51">
                  <c:v>24062.000853168702</c:v>
                </c:pt>
                <c:pt idx="52">
                  <c:v>24129.838915931563</c:v>
                </c:pt>
                <c:pt idx="53">
                  <c:v>34903.380454369595</c:v>
                </c:pt>
                <c:pt idx="54">
                  <c:v>24292.650266560071</c:v>
                </c:pt>
                <c:pt idx="55">
                  <c:v>40437.133692906442</c:v>
                </c:pt>
                <c:pt idx="56">
                  <c:v>40545.674593326003</c:v>
                </c:pt>
                <c:pt idx="57">
                  <c:v>40670.044375055273</c:v>
                </c:pt>
                <c:pt idx="58">
                  <c:v>46158.572238418092</c:v>
                </c:pt>
                <c:pt idx="59">
                  <c:v>57011.258183411926</c:v>
                </c:pt>
                <c:pt idx="60">
                  <c:v>57185.375877834085</c:v>
                </c:pt>
                <c:pt idx="61">
                  <c:v>68078.764660485613</c:v>
                </c:pt>
                <c:pt idx="62">
                  <c:v>84343.095331046017</c:v>
                </c:pt>
                <c:pt idx="63">
                  <c:v>36454.61082285986</c:v>
                </c:pt>
                <c:pt idx="64">
                  <c:v>111611.61695343122</c:v>
                </c:pt>
                <c:pt idx="65">
                  <c:v>111905.58189206716</c:v>
                </c:pt>
                <c:pt idx="66">
                  <c:v>112244.77220587655</c:v>
                </c:pt>
                <c:pt idx="67">
                  <c:v>59145.895891660242</c:v>
                </c:pt>
                <c:pt idx="68">
                  <c:v>166542.12096222388</c:v>
                </c:pt>
                <c:pt idx="69">
                  <c:v>166994.37471397532</c:v>
                </c:pt>
                <c:pt idx="70">
                  <c:v>114031.17452527383</c:v>
                </c:pt>
                <c:pt idx="71">
                  <c:v>168102.39640575944</c:v>
                </c:pt>
                <c:pt idx="72">
                  <c:v>168735.5516581969</c:v>
                </c:pt>
                <c:pt idx="73">
                  <c:v>222919.83697660104</c:v>
                </c:pt>
                <c:pt idx="74">
                  <c:v>223688.66835459592</c:v>
                </c:pt>
                <c:pt idx="75">
                  <c:v>224547.95048288841</c:v>
                </c:pt>
                <c:pt idx="76">
                  <c:v>240312.55524645658</c:v>
                </c:pt>
                <c:pt idx="77">
                  <c:v>290289.95105839986</c:v>
                </c:pt>
                <c:pt idx="78">
                  <c:v>301588.67463285162</c:v>
                </c:pt>
                <c:pt idx="79">
                  <c:v>326803.49261805415</c:v>
                </c:pt>
                <c:pt idx="80">
                  <c:v>353637.54426396149</c:v>
                </c:pt>
                <c:pt idx="81">
                  <c:v>382314.89322260278</c:v>
                </c:pt>
                <c:pt idx="82">
                  <c:v>412739.33654924989</c:v>
                </c:pt>
                <c:pt idx="83">
                  <c:v>445350.22782526701</c:v>
                </c:pt>
                <c:pt idx="84">
                  <c:v>478929.61696045485</c:v>
                </c:pt>
                <c:pt idx="85">
                  <c:v>515897.2770030403</c:v>
                </c:pt>
                <c:pt idx="86">
                  <c:v>554073.7570791964</c:v>
                </c:pt>
                <c:pt idx="87">
                  <c:v>594062.09426072938</c:v>
                </c:pt>
                <c:pt idx="88">
                  <c:v>636947.10488814313</c:v>
                </c:pt>
                <c:pt idx="89">
                  <c:v>681674.9520029733</c:v>
                </c:pt>
                <c:pt idx="90">
                  <c:v>728262.59512058739</c:v>
                </c:pt>
                <c:pt idx="91">
                  <c:v>777797.33797767072</c:v>
                </c:pt>
                <c:pt idx="92">
                  <c:v>828692.99809097685</c:v>
                </c:pt>
                <c:pt idx="93">
                  <c:v>882038.68821169622</c:v>
                </c:pt>
                <c:pt idx="94">
                  <c:v>938389.14042522351</c:v>
                </c:pt>
                <c:pt idx="95">
                  <c:v>995625.82672392449</c:v>
                </c:pt>
                <c:pt idx="96">
                  <c:v>1055910.0130947046</c:v>
                </c:pt>
                <c:pt idx="97">
                  <c:v>1118194.1941315879</c:v>
                </c:pt>
                <c:pt idx="98">
                  <c:v>1181431.9950626192</c:v>
                </c:pt>
                <c:pt idx="99">
                  <c:v>1248321.5499367968</c:v>
                </c:pt>
                <c:pt idx="100">
                  <c:v>1315143.2238895495</c:v>
                </c:pt>
                <c:pt idx="101">
                  <c:v>1385131.5667782531</c:v>
                </c:pt>
                <c:pt idx="102">
                  <c:v>1456707.4060525529</c:v>
                </c:pt>
                <c:pt idx="103">
                  <c:v>1528292.6997973702</c:v>
                </c:pt>
                <c:pt idx="104">
                  <c:v>1602053.688790414</c:v>
                </c:pt>
                <c:pt idx="105">
                  <c:v>1677482.2230835434</c:v>
                </c:pt>
                <c:pt idx="106">
                  <c:v>1751931.4994281882</c:v>
                </c:pt>
                <c:pt idx="107">
                  <c:v>1829173.1618706943</c:v>
                </c:pt>
                <c:pt idx="108">
                  <c:v>1904955.6822755577</c:v>
                </c:pt>
                <c:pt idx="109">
                  <c:v>1981446.4320555837</c:v>
                </c:pt>
                <c:pt idx="110">
                  <c:v>2058137.713516132</c:v>
                </c:pt>
                <c:pt idx="111">
                  <c:v>2132382.4972817926</c:v>
                </c:pt>
                <c:pt idx="112">
                  <c:v>2213834.6850115014</c:v>
                </c:pt>
                <c:pt idx="113">
                  <c:v>2277917.5147207929</c:v>
                </c:pt>
                <c:pt idx="114">
                  <c:v>2353005.3970307373</c:v>
                </c:pt>
                <c:pt idx="115">
                  <c:v>2428957.0840068739</c:v>
                </c:pt>
                <c:pt idx="116">
                  <c:v>2495100.7912041363</c:v>
                </c:pt>
                <c:pt idx="117">
                  <c:v>2551461.392579515</c:v>
                </c:pt>
                <c:pt idx="118">
                  <c:v>2624800.8855524692</c:v>
                </c:pt>
                <c:pt idx="119">
                  <c:v>2683045.1238051606</c:v>
                </c:pt>
                <c:pt idx="120">
                  <c:v>2726216.7200201554</c:v>
                </c:pt>
                <c:pt idx="121">
                  <c:v>2791769.807486834</c:v>
                </c:pt>
                <c:pt idx="122">
                  <c:v>2820881.8100723457</c:v>
                </c:pt>
                <c:pt idx="123">
                  <c:v>2877750.7683319473</c:v>
                </c:pt>
                <c:pt idx="124">
                  <c:v>2898198.9931316492</c:v>
                </c:pt>
                <c:pt idx="125">
                  <c:v>2935723.3440858391</c:v>
                </c:pt>
                <c:pt idx="126">
                  <c:v>2952883.255524287</c:v>
                </c:pt>
                <c:pt idx="127">
                  <c:v>2971076.5667840396</c:v>
                </c:pt>
                <c:pt idx="128">
                  <c:v>2979602.0969311143</c:v>
                </c:pt>
                <c:pt idx="129">
                  <c:v>2973106.9942216575</c:v>
                </c:pt>
                <c:pt idx="130">
                  <c:v>2972975.530388623</c:v>
                </c:pt>
                <c:pt idx="131">
                  <c:v>2952450.2305416819</c:v>
                </c:pt>
                <c:pt idx="132">
                  <c:v>2927562.514676963</c:v>
                </c:pt>
                <c:pt idx="133">
                  <c:v>2892941.4409014028</c:v>
                </c:pt>
                <c:pt idx="134">
                  <c:v>2859258.7936604293</c:v>
                </c:pt>
                <c:pt idx="135">
                  <c:v>2794395.2012583017</c:v>
                </c:pt>
                <c:pt idx="136">
                  <c:v>2741107.9008048056</c:v>
                </c:pt>
                <c:pt idx="137">
                  <c:v>2667263.9529893543</c:v>
                </c:pt>
                <c:pt idx="138">
                  <c:v>2594218.2330477429</c:v>
                </c:pt>
                <c:pt idx="139">
                  <c:v>2495181.6083318926</c:v>
                </c:pt>
                <c:pt idx="140">
                  <c:v>2402196.5673977379</c:v>
                </c:pt>
                <c:pt idx="141">
                  <c:v>2288462.6712628733</c:v>
                </c:pt>
                <c:pt idx="142">
                  <c:v>2180665.0342021491</c:v>
                </c:pt>
                <c:pt idx="143">
                  <c:v>2046648.104224849</c:v>
                </c:pt>
                <c:pt idx="144">
                  <c:v>1913090.2118044235</c:v>
                </c:pt>
                <c:pt idx="145">
                  <c:v>1769220.076672931</c:v>
                </c:pt>
                <c:pt idx="146">
                  <c:v>1620311.4061619318</c:v>
                </c:pt>
                <c:pt idx="147">
                  <c:v>1455588.3974608034</c:v>
                </c:pt>
                <c:pt idx="148">
                  <c:v>1301711.2909023927</c:v>
                </c:pt>
                <c:pt idx="149">
                  <c:v>1115805.2633945756</c:v>
                </c:pt>
                <c:pt idx="150">
                  <c:v>951269.94000156922</c:v>
                </c:pt>
                <c:pt idx="151">
                  <c:v>754524.79416476958</c:v>
                </c:pt>
                <c:pt idx="152">
                  <c:v>578964.92840054829</c:v>
                </c:pt>
                <c:pt idx="153">
                  <c:v>376353.62281739968</c:v>
                </c:pt>
                <c:pt idx="154">
                  <c:v>189384.79899240611</c:v>
                </c:pt>
                <c:pt idx="155">
                  <c:v>-14135.536632898264</c:v>
                </c:pt>
                <c:pt idx="156">
                  <c:v>-202214.64341498609</c:v>
                </c:pt>
                <c:pt idx="157">
                  <c:v>-412394.84412210085</c:v>
                </c:pt>
                <c:pt idx="158">
                  <c:v>-607335.06890495098</c:v>
                </c:pt>
                <c:pt idx="159">
                  <c:v>-803186.5849981436</c:v>
                </c:pt>
                <c:pt idx="160">
                  <c:v>-994700.55902474094</c:v>
                </c:pt>
                <c:pt idx="161">
                  <c:v>-1192673.1452141949</c:v>
                </c:pt>
                <c:pt idx="162">
                  <c:v>-1381156.5905219056</c:v>
                </c:pt>
                <c:pt idx="163">
                  <c:v>-1560250.3907640788</c:v>
                </c:pt>
                <c:pt idx="164">
                  <c:v>-1735397.8484452444</c:v>
                </c:pt>
                <c:pt idx="165">
                  <c:v>-1912037.7435020073</c:v>
                </c:pt>
                <c:pt idx="166">
                  <c:v>-2074213.277820471</c:v>
                </c:pt>
                <c:pt idx="167">
                  <c:v>-2227360.9700839724</c:v>
                </c:pt>
                <c:pt idx="168">
                  <c:v>-2366213.8967643599</c:v>
                </c:pt>
                <c:pt idx="169">
                  <c:v>-2512242.2578046932</c:v>
                </c:pt>
                <c:pt idx="170">
                  <c:v>-2633426.1773265875</c:v>
                </c:pt>
                <c:pt idx="171">
                  <c:v>-2745883.0035418742</c:v>
                </c:pt>
                <c:pt idx="172">
                  <c:v>-2844325.4615001259</c:v>
                </c:pt>
                <c:pt idx="173">
                  <c:v>-2939506.7413220871</c:v>
                </c:pt>
                <c:pt idx="174">
                  <c:v>-3031476.5909192986</c:v>
                </c:pt>
                <c:pt idx="175">
                  <c:v>-3040057.5589335896</c:v>
                </c:pt>
                <c:pt idx="176">
                  <c:v>-3136441.4051512838</c:v>
                </c:pt>
                <c:pt idx="177">
                  <c:v>-3181580.6154329781</c:v>
                </c:pt>
                <c:pt idx="178">
                  <c:v>-3122037.1231570304</c:v>
                </c:pt>
                <c:pt idx="179">
                  <c:v>-3225250.0010237917</c:v>
                </c:pt>
                <c:pt idx="180">
                  <c:v>-3223780.1763294712</c:v>
                </c:pt>
                <c:pt idx="181">
                  <c:v>-3064189.5824501296</c:v>
                </c:pt>
                <c:pt idx="182">
                  <c:v>-3174344.5554061919</c:v>
                </c:pt>
                <c:pt idx="183">
                  <c:v>-3088872.6167079802</c:v>
                </c:pt>
                <c:pt idx="184">
                  <c:v>-2989662.1845441679</c:v>
                </c:pt>
                <c:pt idx="185">
                  <c:v>-2930158.1093484126</c:v>
                </c:pt>
                <c:pt idx="186">
                  <c:v>-2835438.5569382901</c:v>
                </c:pt>
                <c:pt idx="187">
                  <c:v>-2742912.4352252828</c:v>
                </c:pt>
                <c:pt idx="188">
                  <c:v>-2620444.543631766</c:v>
                </c:pt>
                <c:pt idx="189">
                  <c:v>-2500079.6319838674</c:v>
                </c:pt>
                <c:pt idx="190">
                  <c:v>-2360365.5904891673</c:v>
                </c:pt>
                <c:pt idx="191">
                  <c:v>-2211940.2845685971</c:v>
                </c:pt>
                <c:pt idx="192">
                  <c:v>-2060084.2053519604</c:v>
                </c:pt>
                <c:pt idx="193">
                  <c:v>-1894028.3338435167</c:v>
                </c:pt>
                <c:pt idx="194">
                  <c:v>-1719046.3773708122</c:v>
                </c:pt>
                <c:pt idx="195">
                  <c:v>-1545753.5886625994</c:v>
                </c:pt>
                <c:pt idx="196">
                  <c:v>-1358019.0519019531</c:v>
                </c:pt>
                <c:pt idx="197">
                  <c:v>-1166453.4972783893</c:v>
                </c:pt>
                <c:pt idx="198">
                  <c:v>-976312.54197397106</c:v>
                </c:pt>
                <c:pt idx="199">
                  <c:v>-782152.88349851337</c:v>
                </c:pt>
                <c:pt idx="200">
                  <c:v>-573182.89016122906</c:v>
                </c:pt>
                <c:pt idx="201">
                  <c:v>-386743.63181771967</c:v>
                </c:pt>
                <c:pt idx="202">
                  <c:v>-174596.12728993641</c:v>
                </c:pt>
                <c:pt idx="203">
                  <c:v>20567.96309945453</c:v>
                </c:pt>
                <c:pt idx="204">
                  <c:v>220248.23578910134</c:v>
                </c:pt>
                <c:pt idx="205">
                  <c:v>419195.85739747738</c:v>
                </c:pt>
                <c:pt idx="206">
                  <c:v>606815.92662039516</c:v>
                </c:pt>
                <c:pt idx="207">
                  <c:v>804603.51736070623</c:v>
                </c:pt>
                <c:pt idx="208">
                  <c:v>980565.8889605389</c:v>
                </c:pt>
                <c:pt idx="209">
                  <c:v>1166894.7737245173</c:v>
                </c:pt>
                <c:pt idx="210">
                  <c:v>1336941.2376687517</c:v>
                </c:pt>
                <c:pt idx="211">
                  <c:v>1512195.8321511177</c:v>
                </c:pt>
                <c:pt idx="212">
                  <c:v>1660659.0327137785</c:v>
                </c:pt>
                <c:pt idx="213">
                  <c:v>1819861.8557892181</c:v>
                </c:pt>
                <c:pt idx="214">
                  <c:v>1968492.3902446143</c:v>
                </c:pt>
                <c:pt idx="215">
                  <c:v>2101288.2350910525</c:v>
                </c:pt>
                <c:pt idx="216">
                  <c:v>2229027.454409637</c:v>
                </c:pt>
                <c:pt idx="217">
                  <c:v>2346436.3408659357</c:v>
                </c:pt>
                <c:pt idx="218">
                  <c:v>2453587.2550602295</c:v>
                </c:pt>
                <c:pt idx="219">
                  <c:v>2561244.6934559047</c:v>
                </c:pt>
                <c:pt idx="220">
                  <c:v>2648078.6547789634</c:v>
                </c:pt>
                <c:pt idx="221">
                  <c:v>2730197.44215358</c:v>
                </c:pt>
                <c:pt idx="222">
                  <c:v>2796958.667630773</c:v>
                </c:pt>
                <c:pt idx="223">
                  <c:v>2864459.3279886283</c:v>
                </c:pt>
                <c:pt idx="224">
                  <c:v>2911351.3318085279</c:v>
                </c:pt>
                <c:pt idx="225">
                  <c:v>2964421.5504611856</c:v>
                </c:pt>
                <c:pt idx="226">
                  <c:v>2986267.8598477086</c:v>
                </c:pt>
                <c:pt idx="227">
                  <c:v>3019715.3351369142</c:v>
                </c:pt>
                <c:pt idx="228">
                  <c:v>3032698.8750849944</c:v>
                </c:pt>
                <c:pt idx="229">
                  <c:v>3046641.1929879226</c:v>
                </c:pt>
                <c:pt idx="230">
                  <c:v>3034820.9942600965</c:v>
                </c:pt>
                <c:pt idx="231">
                  <c:v>3034696.9347256883</c:v>
                </c:pt>
                <c:pt idx="232">
                  <c:v>3019536.413457022</c:v>
                </c:pt>
                <c:pt idx="233">
                  <c:v>3000049.6564655551</c:v>
                </c:pt>
                <c:pt idx="234" formatCode="General">
                  <c:v>2960198.4599576285</c:v>
                </c:pt>
                <c:pt idx="235">
                  <c:v>2937425.6508755307</c:v>
                </c:pt>
                <c:pt idx="236">
                  <c:v>2888940.073076088</c:v>
                </c:pt>
                <c:pt idx="237">
                  <c:v>2846833.9630299341</c:v>
                </c:pt>
                <c:pt idx="238">
                  <c:v>2795053.2880625315</c:v>
                </c:pt>
                <c:pt idx="239">
                  <c:v>2738939.5935690627</c:v>
                </c:pt>
                <c:pt idx="240">
                  <c:v>2678481.5732022924</c:v>
                </c:pt>
                <c:pt idx="241">
                  <c:v>2613665.6593525377</c:v>
                </c:pt>
                <c:pt idx="242">
                  <c:v>2549824.3523369343</c:v>
                </c:pt>
                <c:pt idx="243">
                  <c:v>2481591.2328072516</c:v>
                </c:pt>
                <c:pt idx="244">
                  <c:v>2408948.2106105518</c:v>
                </c:pt>
                <c:pt idx="245">
                  <c:v>2331874.9343306576</c:v>
                </c:pt>
                <c:pt idx="246">
                  <c:v>2262649.9484392693</c:v>
                </c:pt>
                <c:pt idx="247">
                  <c:v>2183064.0596994786</c:v>
                </c:pt>
                <c:pt idx="248">
                  <c:v>2107000.98972478</c:v>
                </c:pt>
                <c:pt idx="249">
                  <c:v>2028016.0605038758</c:v>
                </c:pt>
                <c:pt idx="250">
                  <c:v>1950362.383059684</c:v>
                </c:pt>
                <c:pt idx="251">
                  <c:v>1872408.3234071494</c:v>
                </c:pt>
                <c:pt idx="252">
                  <c:v>1795196.638288249</c:v>
                </c:pt>
                <c:pt idx="253">
                  <c:v>1718165.1334306123</c:v>
                </c:pt>
                <c:pt idx="254">
                  <c:v>1641286.4474825456</c:v>
                </c:pt>
                <c:pt idx="255">
                  <c:v>1566137.4917254301</c:v>
                </c:pt>
                <c:pt idx="256">
                  <c:v>1492690.4525530664</c:v>
                </c:pt>
                <c:pt idx="257">
                  <c:v>1419848.3027738065</c:v>
                </c:pt>
                <c:pt idx="258">
                  <c:v>1348653.7991291608</c:v>
                </c:pt>
                <c:pt idx="259">
                  <c:v>1280149.6983613218</c:v>
                </c:pt>
                <c:pt idx="260">
                  <c:v>1212170.2119454723</c:v>
                </c:pt>
                <c:pt idx="261">
                  <c:v>1146829.1192246918</c:v>
                </c:pt>
                <c:pt idx="262">
                  <c:v>1083031.2020222668</c:v>
                </c:pt>
                <c:pt idx="263">
                  <c:v>1022356.3112685342</c:v>
                </c:pt>
                <c:pt idx="264">
                  <c:v>963175.75262750243</c:v>
                </c:pt>
                <c:pt idx="265">
                  <c:v>905466.46115847805</c:v>
                </c:pt>
                <c:pt idx="266">
                  <c:v>988797.21630154934</c:v>
                </c:pt>
                <c:pt idx="267">
                  <c:v>277723.08048712532</c:v>
                </c:pt>
                <c:pt idx="268">
                  <c:v>1117523.718990634</c:v>
                </c:pt>
                <c:pt idx="269">
                  <c:v>1113453.4352247778</c:v>
                </c:pt>
                <c:pt idx="270">
                  <c:v>40169.565146652407</c:v>
                </c:pt>
                <c:pt idx="271">
                  <c:v>1106669.6289486077</c:v>
                </c:pt>
                <c:pt idx="272">
                  <c:v>33838.012622183443</c:v>
                </c:pt>
                <c:pt idx="273">
                  <c:v>1100790.3301759383</c:v>
                </c:pt>
                <c:pt idx="274">
                  <c:v>-78555.616405145076</c:v>
                </c:pt>
                <c:pt idx="275">
                  <c:v>721432.49488425779</c:v>
                </c:pt>
                <c:pt idx="276">
                  <c:v>398226.24873108487</c:v>
                </c:pt>
                <c:pt idx="277">
                  <c:v>396213.71953581576</c:v>
                </c:pt>
                <c:pt idx="278">
                  <c:v>394359.47915367573</c:v>
                </c:pt>
                <c:pt idx="279">
                  <c:v>339180.23558140825</c:v>
                </c:pt>
                <c:pt idx="280">
                  <c:v>284159.28082226083</c:v>
                </c:pt>
                <c:pt idx="281">
                  <c:v>282757.29419185763</c:v>
                </c:pt>
                <c:pt idx="282">
                  <c:v>281468.37099937297</c:v>
                </c:pt>
                <c:pt idx="283">
                  <c:v>226809.2192416222</c:v>
                </c:pt>
                <c:pt idx="284">
                  <c:v>279229.71492824442</c:v>
                </c:pt>
                <c:pt idx="285">
                  <c:v>117807.49335233832</c:v>
                </c:pt>
                <c:pt idx="286">
                  <c:v>223914.7952304644</c:v>
                </c:pt>
                <c:pt idx="287">
                  <c:v>223100.7384773106</c:v>
                </c:pt>
                <c:pt idx="288">
                  <c:v>115410.54846809199</c:v>
                </c:pt>
                <c:pt idx="289">
                  <c:v>114777.39321566572</c:v>
                </c:pt>
                <c:pt idx="290">
                  <c:v>167672.75534158744</c:v>
                </c:pt>
                <c:pt idx="291">
                  <c:v>113646.75883628984</c:v>
                </c:pt>
                <c:pt idx="292">
                  <c:v>59688.600393749672</c:v>
                </c:pt>
                <c:pt idx="293">
                  <c:v>166225.54333600737</c:v>
                </c:pt>
                <c:pt idx="294">
                  <c:v>58851.93095302095</c:v>
                </c:pt>
                <c:pt idx="295">
                  <c:v>90602.715841132172</c:v>
                </c:pt>
                <c:pt idx="296">
                  <c:v>68892.82141362704</c:v>
                </c:pt>
                <c:pt idx="297">
                  <c:v>68612.424087545733</c:v>
                </c:pt>
                <c:pt idx="298">
                  <c:v>63010.832786247563</c:v>
                </c:pt>
                <c:pt idx="299">
                  <c:v>52088.047509733122</c:v>
                </c:pt>
                <c:pt idx="300">
                  <c:v>51886.794590204532</c:v>
                </c:pt>
                <c:pt idx="301">
                  <c:v>41009.234688865792</c:v>
                </c:pt>
                <c:pt idx="302">
                  <c:v>46197.013807314812</c:v>
                </c:pt>
                <c:pt idx="303">
                  <c:v>35355.634206116862</c:v>
                </c:pt>
                <c:pt idx="304">
                  <c:v>29880.673955305858</c:v>
                </c:pt>
                <c:pt idx="305">
                  <c:v>-1515899.5237169873</c:v>
                </c:pt>
                <c:pt idx="306">
                  <c:v>1762524.5108935845</c:v>
                </c:pt>
                <c:pt idx="307">
                  <c:v>2180.2503817009383</c:v>
                </c:pt>
                <c:pt idx="308">
                  <c:v>2180.2503768704396</c:v>
                </c:pt>
                <c:pt idx="309">
                  <c:v>2180.250484515404</c:v>
                </c:pt>
                <c:pt idx="310">
                  <c:v>2180.2506992852418</c:v>
                </c:pt>
                <c:pt idx="311">
                  <c:v>2180.2507538087175</c:v>
                </c:pt>
                <c:pt idx="312">
                  <c:v>2180.251076042618</c:v>
                </c:pt>
                <c:pt idx="313">
                  <c:v>2180.2511846599282</c:v>
                </c:pt>
                <c:pt idx="314">
                  <c:v>2180.2516146292442</c:v>
                </c:pt>
                <c:pt idx="315">
                  <c:v>2180.2519381294551</c:v>
                </c:pt>
                <c:pt idx="316">
                  <c:v>2180.2521553414626</c:v>
                </c:pt>
                <c:pt idx="317">
                  <c:v>2180.2537104498274</c:v>
                </c:pt>
                <c:pt idx="318">
                  <c:v>2180.2532340976036</c:v>
                </c:pt>
                <c:pt idx="319">
                  <c:v>2180.2548451540429</c:v>
                </c:pt>
                <c:pt idx="320">
                  <c:v>2180.2553879014035</c:v>
                </c:pt>
                <c:pt idx="321">
                  <c:v>2180.2575371826665</c:v>
                </c:pt>
                <c:pt idx="322">
                  <c:v>2180.2586190593574</c:v>
                </c:pt>
                <c:pt idx="323">
                  <c:v>2180.2613086005849</c:v>
                </c:pt>
                <c:pt idx="324">
                  <c:v>2180.2629320940032</c:v>
                </c:pt>
                <c:pt idx="325">
                  <c:v>2180.2666996677649</c:v>
                </c:pt>
                <c:pt idx="326">
                  <c:v>2180.2720771673321</c:v>
                </c:pt>
                <c:pt idx="327">
                  <c:v>2180.271043681792</c:v>
                </c:pt>
                <c:pt idx="328">
                  <c:v>2180.2823206246148</c:v>
                </c:pt>
                <c:pt idx="329">
                  <c:v>2180.2930715534662</c:v>
                </c:pt>
                <c:pt idx="330">
                  <c:v>2180.2877910623283</c:v>
                </c:pt>
                <c:pt idx="331">
                  <c:v>2180.3146186365429</c:v>
                </c:pt>
                <c:pt idx="332">
                  <c:v>2180.3147203936369</c:v>
                </c:pt>
                <c:pt idx="333">
                  <c:v>2180.3362426027575</c:v>
                </c:pt>
                <c:pt idx="334">
                  <c:v>2180.3524436179027</c:v>
                </c:pt>
                <c:pt idx="335">
                  <c:v>2180.3793774717487</c:v>
                </c:pt>
                <c:pt idx="336">
                  <c:v>2180.4010059605012</c:v>
                </c:pt>
                <c:pt idx="337">
                  <c:v>2180.4440820365048</c:v>
                </c:pt>
                <c:pt idx="338">
                  <c:v>2180.4551314528317</c:v>
                </c:pt>
                <c:pt idx="339">
                  <c:v>2180.5732288588406</c:v>
                </c:pt>
                <c:pt idx="340">
                  <c:v>2180.5202656586521</c:v>
                </c:pt>
                <c:pt idx="341">
                  <c:v>2180.7348545946047</c:v>
                </c:pt>
                <c:pt idx="342">
                  <c:v>2180.6821401339794</c:v>
                </c:pt>
                <c:pt idx="343">
                  <c:v>2180.8970456475586</c:v>
                </c:pt>
                <c:pt idx="344">
                  <c:v>2180.8981988946252</c:v>
                </c:pt>
                <c:pt idx="345">
                  <c:v>2181.1670399539594</c:v>
                </c:pt>
                <c:pt idx="346">
                  <c:v>2181.275702489535</c:v>
                </c:pt>
                <c:pt idx="347">
                  <c:v>2181.5451993168094</c:v>
                </c:pt>
                <c:pt idx="348">
                  <c:v>2181.7616424931439</c:v>
                </c:pt>
                <c:pt idx="349">
                  <c:v>2182.1390782499911</c:v>
                </c:pt>
                <c:pt idx="350">
                  <c:v>2182.5171471620906</c:v>
                </c:pt>
                <c:pt idx="351">
                  <c:v>2182.414657890226</c:v>
                </c:pt>
                <c:pt idx="352">
                  <c:v>2183.4897507753108</c:v>
                </c:pt>
                <c:pt idx="353">
                  <c:v>2184.5657481678995</c:v>
                </c:pt>
                <c:pt idx="354">
                  <c:v>2184.0386035616471</c:v>
                </c:pt>
                <c:pt idx="355">
                  <c:v>2186.1874325705626</c:v>
                </c:pt>
                <c:pt idx="356">
                  <c:v>2186.1985127874805</c:v>
                </c:pt>
                <c:pt idx="357">
                  <c:v>2188.351412080161</c:v>
                </c:pt>
                <c:pt idx="358">
                  <c:v>2188.9023000083803</c:v>
                </c:pt>
                <c:pt idx="359">
                  <c:v>1800.6330469764046</c:v>
                </c:pt>
                <c:pt idx="360">
                  <c:v>2180.3899942332419</c:v>
                </c:pt>
              </c:numCache>
            </c:numRef>
          </c:yVal>
          <c:smooth val="1"/>
          <c:extLst>
            <c:ext xmlns:c16="http://schemas.microsoft.com/office/drawing/2014/chart" uri="{C3380CC4-5D6E-409C-BE32-E72D297353CC}">
              <c16:uniqueId val="{00000005-C2D6-4BA2-B2DA-4C23D08433B4}"/>
            </c:ext>
          </c:extLst>
        </c:ser>
        <c:dLbls>
          <c:showLegendKey val="0"/>
          <c:showVal val="0"/>
          <c:showCatName val="0"/>
          <c:showSerName val="0"/>
          <c:showPercent val="0"/>
          <c:showBubbleSize val="0"/>
        </c:dLbls>
        <c:axId val="30780367"/>
        <c:axId val="1"/>
      </c:scatterChart>
      <c:valAx>
        <c:axId val="30780367"/>
        <c:scaling>
          <c:orientation val="minMax"/>
          <c:max val="360"/>
          <c:min val="-360"/>
        </c:scaling>
        <c:delete val="0"/>
        <c:axPos val="b"/>
        <c:title>
          <c:tx>
            <c:rich>
              <a:bodyPr/>
              <a:lstStyle/>
              <a:p>
                <a:pPr>
                  <a:defRPr sz="975" b="1" i="0" u="none" strike="noStrike" baseline="0">
                    <a:solidFill>
                      <a:srgbClr val="0000D4"/>
                    </a:solidFill>
                    <a:latin typeface="Arial"/>
                    <a:ea typeface="Arial"/>
                    <a:cs typeface="Arial"/>
                  </a:defRPr>
                </a:pPr>
                <a:r>
                  <a:rPr lang="en-GB"/>
                  <a:t>Crank Angle (Degrees)</a:t>
                </a:r>
              </a:p>
            </c:rich>
          </c:tx>
          <c:layout>
            <c:manualLayout>
              <c:xMode val="edge"/>
              <c:yMode val="edge"/>
              <c:x val="0.3315143936634255"/>
              <c:y val="0.9456068840579708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
        <c:crosses val="autoZero"/>
        <c:crossBetween val="midCat"/>
        <c:majorUnit val="60"/>
      </c:valAx>
      <c:valAx>
        <c:axId val="1"/>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D4"/>
                    </a:solidFill>
                    <a:latin typeface="Arial"/>
                    <a:ea typeface="Arial"/>
                    <a:cs typeface="Arial"/>
                  </a:defRPr>
                </a:pPr>
                <a:r>
                  <a:rPr lang="en-GB"/>
                  <a:t>Contact  Force (N)</a:t>
                </a:r>
              </a:p>
            </c:rich>
          </c:tx>
          <c:layout>
            <c:manualLayout>
              <c:xMode val="edge"/>
              <c:yMode val="edge"/>
              <c:x val="1.2278397362251427E-2"/>
              <c:y val="0.4393304946935980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30780367"/>
        <c:crosses val="autoZero"/>
        <c:crossBetween val="midCat"/>
      </c:valAx>
      <c:spPr>
        <a:solidFill>
          <a:srgbClr val="C0C0C0"/>
        </a:solidFill>
        <a:ln w="12700">
          <a:solidFill>
            <a:srgbClr val="808080"/>
          </a:solidFill>
          <a:prstDash val="solid"/>
        </a:ln>
      </c:spPr>
    </c:plotArea>
    <c:legend>
      <c:legendPos val="r"/>
      <c:layout>
        <c:manualLayout>
          <c:xMode val="edge"/>
          <c:yMode val="edge"/>
          <c:x val="0.77629629629629626"/>
          <c:y val="0.44796380090497739"/>
          <c:w val="0.22222222222222221"/>
          <c:h val="0.19004524886877827"/>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975"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0.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11.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12.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13.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14.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15.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16.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17.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300-000000000000}">
  <sheetPr codeName="Chart6"/>
  <sheetViews>
    <sheetView zoomScale="83" workbookViewId="0"/>
  </sheetViews>
  <pageMargins left="0.75" right="0.75" top="1" bottom="1" header="0.5" footer="0.5"/>
  <headerFooter alignWithMargins="0"/>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A70F672A-F3C2-41C8-89E3-9C1C834C78F3}">
  <sheetPr/>
  <sheetViews>
    <sheetView zoomScale="83" workbookViewId="0"/>
  </sheetViews>
  <pageMargins left="0.75" right="0.75" top="1" bottom="1" header="0.5" footer="0.5"/>
  <headerFooter alignWithMargins="0"/>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400-000000000000}">
  <sheetPr codeName="Chart7"/>
  <sheetViews>
    <sheetView zoomScale="83" workbookViewId="0"/>
  </sheetViews>
  <pageMargins left="0.75" right="0.75" top="1" bottom="1" header="0.5" footer="0.5"/>
  <headerFooter alignWithMargins="0"/>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DCF4960F-561D-4962-93C3-6E2F0EE9A14A}">
  <sheetPr/>
  <sheetViews>
    <sheetView zoomScale="83" workbookViewId="0"/>
  </sheetViews>
  <pageMargins left="0.75" right="0.75" top="1" bottom="1" header="0.5" footer="0.5"/>
  <headerFooter alignWithMargins="0"/>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codeName="Chart8"/>
  <sheetViews>
    <sheetView zoomScale="83" workbookViewId="0"/>
  </sheetViews>
  <pageMargins left="0.75" right="0.75" top="1" bottom="1" header="0.5" footer="0.5"/>
  <headerFooter alignWithMargins="0"/>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AC11EC20-18A6-4DBA-9252-8AF05C8D0A52}">
  <sheetPr/>
  <sheetViews>
    <sheetView zoomScale="83" workbookViewId="0"/>
  </sheetViews>
  <pageMargins left="0.75" right="0.75" top="1" bottom="1" header="0.5" footer="0.5"/>
  <headerFooter alignWithMargins="0"/>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600-000000000000}">
  <sheetPr codeName="Chart9"/>
  <sheetViews>
    <sheetView zoomScale="83" workbookViewId="0"/>
  </sheetViews>
  <pageMargins left="0.75" right="0.75" top="1" bottom="1" header="0.5" footer="0.5"/>
  <headerFooter alignWithMargins="0"/>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codeName="Chart10"/>
  <sheetViews>
    <sheetView workbookViewId="0"/>
  </sheetViews>
  <pageMargins left="0.75" right="0.75" top="1" bottom="1" header="0.5" footer="0.5"/>
  <headerFooter alignWithMargins="0"/>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8FE1028E-2EAA-4A86-94C1-167556B17613}">
  <sheetPr/>
  <sheetViews>
    <sheetView workbookViewId="0"/>
  </sheetViews>
  <pageMargins left="0.75" right="0.75" top="1" bottom="1" header="0.5" footer="0.5"/>
  <headerFooter alignWithMargins="0"/>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BA5FCA06-B304-41E4-999A-0899EB0A3E95}">
  <sheetPr/>
  <sheetViews>
    <sheetView workbookViewId="0"/>
  </sheetViews>
  <pageMargins left="0.75" right="0.75" top="1" bottom="1" header="0.5" footer="0.5"/>
  <headerFooter alignWithMargins="0"/>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AD8E1BAA-38C6-4E30-9A91-EA246EFA6753}">
  <sheetPr/>
  <sheetViews>
    <sheetView workbookViewId="0"/>
  </sheetViews>
  <pageMargins left="0.75" right="0.75" top="1" bottom="1" header="0.5" footer="0.5"/>
  <headerFooter alignWithMargins="0"/>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7B36245D-12C7-4E86-B799-C3CDA9CD59BD}">
  <sheetPr/>
  <sheetViews>
    <sheetView workbookViewId="0"/>
  </sheetViews>
  <pageMargins left="0.75" right="0.75" top="1" bottom="1" header="0.5" footer="0.5"/>
  <headerFooter alignWithMargins="0"/>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E1333B9D-151E-4EB6-A4C1-4E77F1707D30}">
  <sheetPr/>
  <sheetViews>
    <sheetView workbookViewId="0"/>
  </sheetViews>
  <pageMargins left="0.75" right="0.75" top="1" bottom="1" header="0.5" footer="0.5"/>
  <headerFooter alignWithMargins="0"/>
  <drawing r:id="rId1"/>
</chartsheet>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13" Type="http://schemas.openxmlformats.org/officeDocument/2006/relationships/image" Target="../media/image2.png"/><Relationship Id="rId18" Type="http://schemas.openxmlformats.org/officeDocument/2006/relationships/chart" Target="../charts/chart15.xml"/><Relationship Id="rId3" Type="http://schemas.openxmlformats.org/officeDocument/2006/relationships/chart" Target="../charts/chart2.xml"/><Relationship Id="rId7" Type="http://schemas.openxmlformats.org/officeDocument/2006/relationships/chart" Target="../charts/chart6.xml"/><Relationship Id="rId12" Type="http://schemas.openxmlformats.org/officeDocument/2006/relationships/chart" Target="../charts/chart11.xml"/><Relationship Id="rId17" Type="http://schemas.openxmlformats.org/officeDocument/2006/relationships/image" Target="../media/image3.png"/><Relationship Id="rId2" Type="http://schemas.openxmlformats.org/officeDocument/2006/relationships/image" Target="../media/image1.png"/><Relationship Id="rId16" Type="http://schemas.openxmlformats.org/officeDocument/2006/relationships/chart" Target="../charts/chart14.xml"/><Relationship Id="rId1" Type="http://schemas.openxmlformats.org/officeDocument/2006/relationships/chart" Target="../charts/chart1.xml"/><Relationship Id="rId6" Type="http://schemas.openxmlformats.org/officeDocument/2006/relationships/chart" Target="../charts/chart5.xml"/><Relationship Id="rId11" Type="http://schemas.openxmlformats.org/officeDocument/2006/relationships/chart" Target="../charts/chart10.xml"/><Relationship Id="rId5" Type="http://schemas.openxmlformats.org/officeDocument/2006/relationships/chart" Target="../charts/chart4.xml"/><Relationship Id="rId15" Type="http://schemas.openxmlformats.org/officeDocument/2006/relationships/chart" Target="../charts/chart13.xml"/><Relationship Id="rId10" Type="http://schemas.openxmlformats.org/officeDocument/2006/relationships/chart" Target="../charts/chart9.xml"/><Relationship Id="rId4" Type="http://schemas.openxmlformats.org/officeDocument/2006/relationships/chart" Target="../charts/chart3.xml"/><Relationship Id="rId9" Type="http://schemas.openxmlformats.org/officeDocument/2006/relationships/chart" Target="../charts/chart8.xml"/><Relationship Id="rId14" Type="http://schemas.openxmlformats.org/officeDocument/2006/relationships/chart" Target="../charts/chart12.xml"/></Relationships>
</file>

<file path=xl/drawings/_rels/drawing2.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chart" Target="../charts/chart16.xml"/><Relationship Id="rId1" Type="http://schemas.openxmlformats.org/officeDocument/2006/relationships/image" Target="../media/image4.jpe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chart" Target="../charts/chart19.xml"/><Relationship Id="rId1" Type="http://schemas.openxmlformats.org/officeDocument/2006/relationships/chart" Target="../charts/chart18.xml"/></Relationships>
</file>

<file path=xl/drawings/_rels/drawing4.xml.rels><?xml version="1.0" encoding="UTF-8" standalone="yes"?>
<Relationships xmlns="http://schemas.openxmlformats.org/package/2006/relationships"><Relationship Id="rId2" Type="http://schemas.openxmlformats.org/officeDocument/2006/relationships/chart" Target="../charts/chart21.xml"/><Relationship Id="rId1" Type="http://schemas.openxmlformats.org/officeDocument/2006/relationships/chart" Target="../charts/chart20.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32.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33.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34.xml"/></Relationships>
</file>

<file path=xl/drawings/drawing1.xml><?xml version="1.0" encoding="utf-8"?>
<xdr:wsDr xmlns:xdr="http://schemas.openxmlformats.org/drawingml/2006/spreadsheetDrawing" xmlns:a="http://schemas.openxmlformats.org/drawingml/2006/main">
  <xdr:twoCellAnchor>
    <xdr:from>
      <xdr:col>0</xdr:col>
      <xdr:colOff>0</xdr:colOff>
      <xdr:row>70</xdr:row>
      <xdr:rowOff>95247</xdr:rowOff>
    </xdr:from>
    <xdr:to>
      <xdr:col>16</xdr:col>
      <xdr:colOff>50801</xdr:colOff>
      <xdr:row>101</xdr:row>
      <xdr:rowOff>23812</xdr:rowOff>
    </xdr:to>
    <xdr:graphicFrame macro="">
      <xdr:nvGraphicFramePr>
        <xdr:cNvPr id="2" name="Chart 1">
          <a:extLst>
            <a:ext uri="{FF2B5EF4-FFF2-40B4-BE49-F238E27FC236}">
              <a16:creationId xmlns:a16="http://schemas.microsoft.com/office/drawing/2014/main" id="{E56BEEB5-47CB-F70B-0879-D22BA130A5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2</xdr:row>
      <xdr:rowOff>119063</xdr:rowOff>
    </xdr:from>
    <xdr:to>
      <xdr:col>20</xdr:col>
      <xdr:colOff>354169</xdr:colOff>
      <xdr:row>19</xdr:row>
      <xdr:rowOff>95642</xdr:rowOff>
    </xdr:to>
    <xdr:pic>
      <xdr:nvPicPr>
        <xdr:cNvPr id="4" name="Picture 3">
          <a:extLst>
            <a:ext uri="{FF2B5EF4-FFF2-40B4-BE49-F238E27FC236}">
              <a16:creationId xmlns:a16="http://schemas.microsoft.com/office/drawing/2014/main" id="{756F3300-9A4B-C4F4-FE04-D2FCEF516703}"/>
            </a:ext>
          </a:extLst>
        </xdr:cNvPr>
        <xdr:cNvPicPr>
          <a:picLocks noChangeAspect="1"/>
        </xdr:cNvPicPr>
      </xdr:nvPicPr>
      <xdr:blipFill>
        <a:blip xmlns:r="http://schemas.openxmlformats.org/officeDocument/2006/relationships" r:embed="rId2"/>
        <a:stretch>
          <a:fillRect/>
        </a:stretch>
      </xdr:blipFill>
      <xdr:spPr>
        <a:xfrm>
          <a:off x="0" y="452438"/>
          <a:ext cx="12498544" cy="2810267"/>
        </a:xfrm>
        <a:prstGeom prst="rect">
          <a:avLst/>
        </a:prstGeom>
      </xdr:spPr>
    </xdr:pic>
    <xdr:clientData/>
  </xdr:twoCellAnchor>
  <xdr:twoCellAnchor>
    <xdr:from>
      <xdr:col>0</xdr:col>
      <xdr:colOff>0</xdr:colOff>
      <xdr:row>22</xdr:row>
      <xdr:rowOff>128587</xdr:rowOff>
    </xdr:from>
    <xdr:to>
      <xdr:col>10</xdr:col>
      <xdr:colOff>136921</xdr:colOff>
      <xdr:row>44</xdr:row>
      <xdr:rowOff>95250</xdr:rowOff>
    </xdr:to>
    <xdr:graphicFrame macro="">
      <xdr:nvGraphicFramePr>
        <xdr:cNvPr id="5" name="Chart 4">
          <a:extLst>
            <a:ext uri="{FF2B5EF4-FFF2-40B4-BE49-F238E27FC236}">
              <a16:creationId xmlns:a16="http://schemas.microsoft.com/office/drawing/2014/main" id="{C4D87035-D5CE-F1BA-B2B2-60A282E4051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190499</xdr:colOff>
      <xdr:row>22</xdr:row>
      <xdr:rowOff>140494</xdr:rowOff>
    </xdr:from>
    <xdr:to>
      <xdr:col>22</xdr:col>
      <xdr:colOff>571499</xdr:colOff>
      <xdr:row>44</xdr:row>
      <xdr:rowOff>130968</xdr:rowOff>
    </xdr:to>
    <xdr:graphicFrame macro="">
      <xdr:nvGraphicFramePr>
        <xdr:cNvPr id="6" name="Chart 5">
          <a:extLst>
            <a:ext uri="{FF2B5EF4-FFF2-40B4-BE49-F238E27FC236}">
              <a16:creationId xmlns:a16="http://schemas.microsoft.com/office/drawing/2014/main" id="{254131BC-A384-6288-CAB1-0904B216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47</xdr:row>
      <xdr:rowOff>21430</xdr:rowOff>
    </xdr:from>
    <xdr:to>
      <xdr:col>16</xdr:col>
      <xdr:colOff>81361</xdr:colOff>
      <xdr:row>69</xdr:row>
      <xdr:rowOff>55563</xdr:rowOff>
    </xdr:to>
    <xdr:graphicFrame macro="">
      <xdr:nvGraphicFramePr>
        <xdr:cNvPr id="7" name="Chart 6">
          <a:extLst>
            <a:ext uri="{FF2B5EF4-FFF2-40B4-BE49-F238E27FC236}">
              <a16:creationId xmlns:a16="http://schemas.microsoft.com/office/drawing/2014/main" id="{98EF4404-2856-699E-FFC3-538468B531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absoluteAnchor>
    <xdr:pos x="0" y="17284699"/>
    <xdr:ext cx="8981282" cy="5109371"/>
    <xdr:graphicFrame macro="">
      <xdr:nvGraphicFramePr>
        <xdr:cNvPr id="13" name="Chart 12">
          <a:extLst>
            <a:ext uri="{FF2B5EF4-FFF2-40B4-BE49-F238E27FC236}">
              <a16:creationId xmlns:a16="http://schemas.microsoft.com/office/drawing/2014/main" id="{42EB81E4-31C6-45FD-9113-07CE804A12E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116216" y="17385507"/>
    <xdr:ext cx="9322596" cy="4955380"/>
    <xdr:graphicFrame macro="">
      <xdr:nvGraphicFramePr>
        <xdr:cNvPr id="14" name="Chart 13">
          <a:extLst>
            <a:ext uri="{FF2B5EF4-FFF2-40B4-BE49-F238E27FC236}">
              <a16:creationId xmlns:a16="http://schemas.microsoft.com/office/drawing/2014/main" id="{1FF9716C-0510-4650-89F3-6BF6D341DB4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0" y="22409152"/>
    <xdr:ext cx="9084468" cy="5131592"/>
    <xdr:graphicFrame macro="">
      <xdr:nvGraphicFramePr>
        <xdr:cNvPr id="15" name="Chart 14">
          <a:extLst>
            <a:ext uri="{FF2B5EF4-FFF2-40B4-BE49-F238E27FC236}">
              <a16:creationId xmlns:a16="http://schemas.microsoft.com/office/drawing/2014/main" id="{4F61AB36-CA2A-476C-9450-150EFE1BBBE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absoluteAnchor>
    <xdr:pos x="9101931" y="22471063"/>
    <xdr:ext cx="9507538" cy="5151438"/>
    <xdr:graphicFrame macro="">
      <xdr:nvGraphicFramePr>
        <xdr:cNvPr id="17" name="Chart 16">
          <a:extLst>
            <a:ext uri="{FF2B5EF4-FFF2-40B4-BE49-F238E27FC236}">
              <a16:creationId xmlns:a16="http://schemas.microsoft.com/office/drawing/2014/main" id="{1DE07E16-4EC4-444D-BF1B-EA40C248FF16}"/>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absoluteAnchor>
  <xdr:absoluteAnchor>
    <xdr:pos x="0" y="28813125"/>
    <xdr:ext cx="9334501" cy="4905375"/>
    <xdr:graphicFrame macro="">
      <xdr:nvGraphicFramePr>
        <xdr:cNvPr id="3" name="Chart 2">
          <a:extLst>
            <a:ext uri="{FF2B5EF4-FFF2-40B4-BE49-F238E27FC236}">
              <a16:creationId xmlns:a16="http://schemas.microsoft.com/office/drawing/2014/main" id="{143DED62-7F1A-4320-8920-28FDF8CA6F7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absoluteAnchor>
  <xdr:absoluteAnchor>
    <xdr:pos x="9286875" y="28736018"/>
    <xdr:ext cx="10048875" cy="5048250"/>
    <xdr:graphicFrame macro="">
      <xdr:nvGraphicFramePr>
        <xdr:cNvPr id="8" name="Chart 7">
          <a:extLst>
            <a:ext uri="{FF2B5EF4-FFF2-40B4-BE49-F238E27FC236}">
              <a16:creationId xmlns:a16="http://schemas.microsoft.com/office/drawing/2014/main" id="{513AF1F3-EA45-4DEA-ADD7-3253A83DBE5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absoluteAnchor>
  <xdr:absoluteAnchor>
    <xdr:pos x="19290394" y="28683857"/>
    <xdr:ext cx="9144000" cy="5111750"/>
    <xdr:graphicFrame macro="">
      <xdr:nvGraphicFramePr>
        <xdr:cNvPr id="10" name="Chart 9">
          <a:extLst>
            <a:ext uri="{FF2B5EF4-FFF2-40B4-BE49-F238E27FC236}">
              <a16:creationId xmlns:a16="http://schemas.microsoft.com/office/drawing/2014/main" id="{C15D818E-6266-4B83-A6AE-0345AC774B4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absoluteAnchor>
  <xdr:twoCellAnchor>
    <xdr:from>
      <xdr:col>20</xdr:col>
      <xdr:colOff>407987</xdr:colOff>
      <xdr:row>2</xdr:row>
      <xdr:rowOff>154782</xdr:rowOff>
    </xdr:from>
    <xdr:to>
      <xdr:col>28</xdr:col>
      <xdr:colOff>440531</xdr:colOff>
      <xdr:row>8</xdr:row>
      <xdr:rowOff>1</xdr:rowOff>
    </xdr:to>
    <xdr:sp macro="" textlink="">
      <xdr:nvSpPr>
        <xdr:cNvPr id="12" name="TextBox 11">
          <a:extLst>
            <a:ext uri="{FF2B5EF4-FFF2-40B4-BE49-F238E27FC236}">
              <a16:creationId xmlns:a16="http://schemas.microsoft.com/office/drawing/2014/main" id="{C208ED6D-1B73-EFE5-E8EF-4BA9EDDE7EB4}"/>
            </a:ext>
          </a:extLst>
        </xdr:cNvPr>
        <xdr:cNvSpPr txBox="1"/>
      </xdr:nvSpPr>
      <xdr:spPr>
        <a:xfrm>
          <a:off x="12552362" y="488157"/>
          <a:ext cx="5187950" cy="845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Each component</a:t>
          </a:r>
          <a:r>
            <a:rPr lang="en-GB" sz="1400" baseline="0"/>
            <a:t> of the valvetrain has been weighed using the same scale, on the same day, multiple times to ensure consistent results for increased accuracy. </a:t>
          </a:r>
          <a:endParaRPr lang="en-GB" sz="1400"/>
        </a:p>
      </xdr:txBody>
    </xdr:sp>
    <xdr:clientData/>
  </xdr:twoCellAnchor>
  <xdr:twoCellAnchor>
    <xdr:from>
      <xdr:col>29</xdr:col>
      <xdr:colOff>107154</xdr:colOff>
      <xdr:row>26</xdr:row>
      <xdr:rowOff>154781</xdr:rowOff>
    </xdr:from>
    <xdr:to>
      <xdr:col>37</xdr:col>
      <xdr:colOff>226216</xdr:colOff>
      <xdr:row>41</xdr:row>
      <xdr:rowOff>119062</xdr:rowOff>
    </xdr:to>
    <xdr:sp macro="" textlink="">
      <xdr:nvSpPr>
        <xdr:cNvPr id="18" name="TextBox 17">
          <a:extLst>
            <a:ext uri="{FF2B5EF4-FFF2-40B4-BE49-F238E27FC236}">
              <a16:creationId xmlns:a16="http://schemas.microsoft.com/office/drawing/2014/main" id="{F97A0411-52FA-4497-BCB6-CA3F62E8BDF3}"/>
            </a:ext>
          </a:extLst>
        </xdr:cNvPr>
        <xdr:cNvSpPr txBox="1"/>
      </xdr:nvSpPr>
      <xdr:spPr>
        <a:xfrm>
          <a:off x="18014154" y="4488656"/>
          <a:ext cx="4976812" cy="246459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It is noted that the increased velocity of the piston does incrementally increase Peak velocity figures however the same trend does not apply to the Mean/Average velocity value.</a:t>
          </a: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Initially, this was seen as an anomally but this can be explained with the higher Peak velocity values also being applied as the pistion accelerates downward during an Intake or Combustion cycle. With the higher variety of readings e.g at 12000 rpm compared to 2000rpm, the Peak Velocity is much higher but Mean Velocity is inversely much lower.</a:t>
          </a:r>
        </a:p>
      </xdr:txBody>
    </xdr:sp>
    <xdr:clientData/>
  </xdr:twoCellAnchor>
  <xdr:twoCellAnchor editAs="oneCell">
    <xdr:from>
      <xdr:col>23</xdr:col>
      <xdr:colOff>178593</xdr:colOff>
      <xdr:row>27</xdr:row>
      <xdr:rowOff>-1</xdr:rowOff>
    </xdr:from>
    <xdr:to>
      <xdr:col>28</xdr:col>
      <xdr:colOff>542903</xdr:colOff>
      <xdr:row>40</xdr:row>
      <xdr:rowOff>107156</xdr:rowOff>
    </xdr:to>
    <xdr:pic>
      <xdr:nvPicPr>
        <xdr:cNvPr id="24" name="Picture 23">
          <a:extLst>
            <a:ext uri="{FF2B5EF4-FFF2-40B4-BE49-F238E27FC236}">
              <a16:creationId xmlns:a16="http://schemas.microsoft.com/office/drawing/2014/main" id="{8C74B5BF-AC63-2F58-436C-D976564FE88C}"/>
            </a:ext>
          </a:extLst>
        </xdr:cNvPr>
        <xdr:cNvPicPr>
          <a:picLocks noChangeAspect="1"/>
        </xdr:cNvPicPr>
      </xdr:nvPicPr>
      <xdr:blipFill>
        <a:blip xmlns:r="http://schemas.openxmlformats.org/officeDocument/2006/relationships" r:embed="rId13"/>
        <a:stretch>
          <a:fillRect/>
        </a:stretch>
      </xdr:blipFill>
      <xdr:spPr>
        <a:xfrm>
          <a:off x="14144624" y="4500562"/>
          <a:ext cx="3698060" cy="2274094"/>
        </a:xfrm>
        <a:prstGeom prst="rect">
          <a:avLst/>
        </a:prstGeom>
      </xdr:spPr>
    </xdr:pic>
    <xdr:clientData/>
  </xdr:twoCellAnchor>
  <xdr:twoCellAnchor>
    <xdr:from>
      <xdr:col>16</xdr:col>
      <xdr:colOff>369094</xdr:colOff>
      <xdr:row>47</xdr:row>
      <xdr:rowOff>59530</xdr:rowOff>
    </xdr:from>
    <xdr:to>
      <xdr:col>24</xdr:col>
      <xdr:colOff>488156</xdr:colOff>
      <xdr:row>66</xdr:row>
      <xdr:rowOff>119062</xdr:rowOff>
    </xdr:to>
    <xdr:sp macro="" textlink="">
      <xdr:nvSpPr>
        <xdr:cNvPr id="27" name="TextBox 26">
          <a:extLst>
            <a:ext uri="{FF2B5EF4-FFF2-40B4-BE49-F238E27FC236}">
              <a16:creationId xmlns:a16="http://schemas.microsoft.com/office/drawing/2014/main" id="{FD7315FC-61FD-41B3-B560-936DAEE7C1AC}"/>
            </a:ext>
          </a:extLst>
        </xdr:cNvPr>
        <xdr:cNvSpPr txBox="1"/>
      </xdr:nvSpPr>
      <xdr:spPr>
        <a:xfrm>
          <a:off x="10084594" y="7893843"/>
          <a:ext cx="4976812" cy="322659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Both Exhaust and Inlet camshafts were measured by mounting each camshaft to a manually operated lathe.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To complete this task, the lathe was turned in 2 degree intervals until a full 360 degrees was measured. </a:t>
          </a: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This task was completed with the assistance of a supervisor and results were noted by multiple persons presentto ensure accuracy.</a:t>
          </a: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Furthermore, having both datasets side by side proves that the exhaust camshaft has a smaller lobe.  This can be due to the engine's design purpose to be used in an economy car. </a:t>
          </a:r>
        </a:p>
      </xdr:txBody>
    </xdr:sp>
    <xdr:clientData/>
  </xdr:twoCellAnchor>
  <xdr:absoluteAnchor>
    <xdr:pos x="0" y="38113607"/>
    <xdr:ext cx="9305925" cy="6076950"/>
    <xdr:graphicFrame macro="">
      <xdr:nvGraphicFramePr>
        <xdr:cNvPr id="29" name="Chart 28">
          <a:extLst>
            <a:ext uri="{FF2B5EF4-FFF2-40B4-BE49-F238E27FC236}">
              <a16:creationId xmlns:a16="http://schemas.microsoft.com/office/drawing/2014/main" id="{C6AC43F7-AF7C-4F6C-A689-ACEBE2F1521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absoluteAnchor>
  <xdr:absoluteAnchor>
    <xdr:pos x="9361714" y="38140822"/>
    <xdr:ext cx="9305925" cy="6076950"/>
    <xdr:graphicFrame macro="">
      <xdr:nvGraphicFramePr>
        <xdr:cNvPr id="31" name="Chart 30">
          <a:extLst>
            <a:ext uri="{FF2B5EF4-FFF2-40B4-BE49-F238E27FC236}">
              <a16:creationId xmlns:a16="http://schemas.microsoft.com/office/drawing/2014/main" id="{2309C530-D799-4345-AE91-BAC326ED780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absoluteAnchor>
  <xdr:twoCellAnchor>
    <xdr:from>
      <xdr:col>45</xdr:col>
      <xdr:colOff>0</xdr:colOff>
      <xdr:row>183</xdr:row>
      <xdr:rowOff>0</xdr:rowOff>
    </xdr:from>
    <xdr:to>
      <xdr:col>53</xdr:col>
      <xdr:colOff>119061</xdr:colOff>
      <xdr:row>202</xdr:row>
      <xdr:rowOff>59532</xdr:rowOff>
    </xdr:to>
    <xdr:sp macro="" textlink="">
      <xdr:nvSpPr>
        <xdr:cNvPr id="32" name="TextBox 31">
          <a:extLst>
            <a:ext uri="{FF2B5EF4-FFF2-40B4-BE49-F238E27FC236}">
              <a16:creationId xmlns:a16="http://schemas.microsoft.com/office/drawing/2014/main" id="{B72FF243-072A-427F-A5A4-88462EE624BC}"/>
            </a:ext>
          </a:extLst>
        </xdr:cNvPr>
        <xdr:cNvSpPr txBox="1"/>
      </xdr:nvSpPr>
      <xdr:spPr>
        <a:xfrm>
          <a:off x="29078464" y="29881286"/>
          <a:ext cx="5017633" cy="316196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Having calculated the spring force, mass and acceleration of the valves at each rpm range it was found that the valve float of the Inlet camshaft was around 4000rpm whereas the exhaust camshaft was slightly higher at around 4500rpm. </a:t>
          </a: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Contributing factors of this include the larger camshaft lobe which would increase strain on valve components and that the use of larger components increase the mass overall on the inlet side compare to the exhaust side.</a:t>
          </a: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b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4000-4500rpm could be considered regular for an economy vehicle that does not need strong performance at high revs.</a:t>
          </a:r>
        </a:p>
      </xdr:txBody>
    </xdr:sp>
    <xdr:clientData/>
  </xdr:twoCellAnchor>
  <xdr:twoCellAnchor>
    <xdr:from>
      <xdr:col>30</xdr:col>
      <xdr:colOff>272143</xdr:colOff>
      <xdr:row>251</xdr:row>
      <xdr:rowOff>149679</xdr:rowOff>
    </xdr:from>
    <xdr:to>
      <xdr:col>37</xdr:col>
      <xdr:colOff>78241</xdr:colOff>
      <xdr:row>286</xdr:row>
      <xdr:rowOff>95250</xdr:rowOff>
    </xdr:to>
    <xdr:sp macro="" textlink="">
      <xdr:nvSpPr>
        <xdr:cNvPr id="33" name="TextBox 32">
          <a:extLst>
            <a:ext uri="{FF2B5EF4-FFF2-40B4-BE49-F238E27FC236}">
              <a16:creationId xmlns:a16="http://schemas.microsoft.com/office/drawing/2014/main" id="{714CF10D-2225-4390-8987-DD2A9592E9AA}"/>
            </a:ext>
          </a:extLst>
        </xdr:cNvPr>
        <xdr:cNvSpPr txBox="1"/>
      </xdr:nvSpPr>
      <xdr:spPr>
        <a:xfrm>
          <a:off x="18913929" y="41134393"/>
          <a:ext cx="5017633" cy="5660571"/>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Under the assumption that this engine could be used for racing purposes, the weight savings of the valve components have been considered at 50% of the original components weights.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Although this may not be fully representaive of a race engine without considerations such as more aggressive camshafts with larger lobes although stiffer valve springs have been considered in this example. These components would futher raise the racing potential of this engine.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With 50% of the original mass the valve float RPM of the inlet camshaft has increased to around 6000rpm and the exhaust camshaft has increased over 6000rpm.</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This represents a better engine from a performance perspective with the increased capacity for air intake to increase power margins.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With the consideration of 50% stiffer valve spring stiffness, the inlet camshaft valve float value has increased to 7500rpm whereas the exhaust valves are closer to a 8000rpm float limit.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Calibri" panose="020F0502020204030204"/>
              <a:ea typeface="+mn-ea"/>
              <a:cs typeface="+mn-cs"/>
            </a:rPr>
            <a:t>This is much closer to what would be expected of a naturally asiprated performance engine of this size and hihlights the importance of uprated and performance components when competing in race events.</a:t>
          </a:r>
        </a:p>
      </xdr:txBody>
    </xdr:sp>
    <xdr:clientData/>
  </xdr:twoCellAnchor>
  <xdr:absoluteAnchor>
    <xdr:pos x="0" y="44155178"/>
    <xdr:ext cx="9305925" cy="6076950"/>
    <xdr:graphicFrame macro="">
      <xdr:nvGraphicFramePr>
        <xdr:cNvPr id="37" name="Chart 36">
          <a:extLst>
            <a:ext uri="{FF2B5EF4-FFF2-40B4-BE49-F238E27FC236}">
              <a16:creationId xmlns:a16="http://schemas.microsoft.com/office/drawing/2014/main" id="{8C62E627-6450-4822-834C-DA62C424CA0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absoluteAnchor>
  <xdr:twoCellAnchor editAs="oneCell">
    <xdr:from>
      <xdr:col>15</xdr:col>
      <xdr:colOff>81643</xdr:colOff>
      <xdr:row>271</xdr:row>
      <xdr:rowOff>95249</xdr:rowOff>
    </xdr:from>
    <xdr:to>
      <xdr:col>29</xdr:col>
      <xdr:colOff>546399</xdr:colOff>
      <xdr:row>308</xdr:row>
      <xdr:rowOff>131917</xdr:rowOff>
    </xdr:to>
    <xdr:pic>
      <xdr:nvPicPr>
        <xdr:cNvPr id="39" name="Picture 38">
          <a:extLst>
            <a:ext uri="{FF2B5EF4-FFF2-40B4-BE49-F238E27FC236}">
              <a16:creationId xmlns:a16="http://schemas.microsoft.com/office/drawing/2014/main" id="{CE5E0F27-DCA8-2F23-F766-11BB52C255D2}"/>
            </a:ext>
          </a:extLst>
        </xdr:cNvPr>
        <xdr:cNvPicPr>
          <a:picLocks noChangeAspect="1"/>
        </xdr:cNvPicPr>
      </xdr:nvPicPr>
      <xdr:blipFill>
        <a:blip xmlns:r="http://schemas.openxmlformats.org/officeDocument/2006/relationships" r:embed="rId17"/>
        <a:stretch>
          <a:fillRect/>
        </a:stretch>
      </xdr:blipFill>
      <xdr:spPr>
        <a:xfrm>
          <a:off x="9266464" y="44182392"/>
          <a:ext cx="9309399" cy="6078239"/>
        </a:xfrm>
        <a:prstGeom prst="rect">
          <a:avLst/>
        </a:prstGeom>
      </xdr:spPr>
    </xdr:pic>
    <xdr:clientData/>
  </xdr:twoCellAnchor>
  <xdr:twoCellAnchor>
    <xdr:from>
      <xdr:col>1</xdr:col>
      <xdr:colOff>34334</xdr:colOff>
      <xdr:row>209</xdr:row>
      <xdr:rowOff>12847</xdr:rowOff>
    </xdr:from>
    <xdr:to>
      <xdr:col>13</xdr:col>
      <xdr:colOff>409796</xdr:colOff>
      <xdr:row>225</xdr:row>
      <xdr:rowOff>99680</xdr:rowOff>
    </xdr:to>
    <xdr:graphicFrame macro="">
      <xdr:nvGraphicFramePr>
        <xdr:cNvPr id="40" name="Chart 39">
          <a:extLst>
            <a:ext uri="{FF2B5EF4-FFF2-40B4-BE49-F238E27FC236}">
              <a16:creationId xmlns:a16="http://schemas.microsoft.com/office/drawing/2014/main" id="{31AB4253-176A-81B0-8879-8354188F46E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465992</xdr:colOff>
      <xdr:row>1</xdr:row>
      <xdr:rowOff>56728</xdr:rowOff>
    </xdr:from>
    <xdr:to>
      <xdr:col>5</xdr:col>
      <xdr:colOff>1399452</xdr:colOff>
      <xdr:row>3</xdr:row>
      <xdr:rowOff>114299</xdr:rowOff>
    </xdr:to>
    <xdr:pic>
      <xdr:nvPicPr>
        <xdr:cNvPr id="6" name="Picture 5" descr="See the source image">
          <a:extLst>
            <a:ext uri="{FF2B5EF4-FFF2-40B4-BE49-F238E27FC236}">
              <a16:creationId xmlns:a16="http://schemas.microsoft.com/office/drawing/2014/main" id="{1F6E4D13-AD97-4528-8255-2E4FFAB2F55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75892"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323118</xdr:colOff>
      <xdr:row>50</xdr:row>
      <xdr:rowOff>180554</xdr:rowOff>
    </xdr:from>
    <xdr:to>
      <xdr:col>5</xdr:col>
      <xdr:colOff>1357692</xdr:colOff>
      <xdr:row>52</xdr:row>
      <xdr:rowOff>141612</xdr:rowOff>
    </xdr:to>
    <xdr:pic>
      <xdr:nvPicPr>
        <xdr:cNvPr id="7" name="Picture 6" descr="See the source image">
          <a:extLst>
            <a:ext uri="{FF2B5EF4-FFF2-40B4-BE49-F238E27FC236}">
              <a16:creationId xmlns:a16="http://schemas.microsoft.com/office/drawing/2014/main" id="{A61A34A6-A931-4772-A9A7-C02F266853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14043"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202406</xdr:colOff>
      <xdr:row>73</xdr:row>
      <xdr:rowOff>107157</xdr:rowOff>
    </xdr:from>
    <xdr:to>
      <xdr:col>9</xdr:col>
      <xdr:colOff>511967</xdr:colOff>
      <xdr:row>90</xdr:row>
      <xdr:rowOff>22530</xdr:rowOff>
    </xdr:to>
    <xdr:graphicFrame macro="">
      <xdr:nvGraphicFramePr>
        <xdr:cNvPr id="4" name="Chart 3">
          <a:extLst>
            <a:ext uri="{FF2B5EF4-FFF2-40B4-BE49-F238E27FC236}">
              <a16:creationId xmlns:a16="http://schemas.microsoft.com/office/drawing/2014/main" id="{ECA594D3-26F2-4B21-B0EC-FB9BFF2E2B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238124</xdr:colOff>
      <xdr:row>54</xdr:row>
      <xdr:rowOff>35718</xdr:rowOff>
    </xdr:from>
    <xdr:to>
      <xdr:col>9</xdr:col>
      <xdr:colOff>500062</xdr:colOff>
      <xdr:row>72</xdr:row>
      <xdr:rowOff>154781</xdr:rowOff>
    </xdr:to>
    <xdr:graphicFrame macro="">
      <xdr:nvGraphicFramePr>
        <xdr:cNvPr id="9" name="Chart 8">
          <a:extLst>
            <a:ext uri="{FF2B5EF4-FFF2-40B4-BE49-F238E27FC236}">
              <a16:creationId xmlns:a16="http://schemas.microsoft.com/office/drawing/2014/main" id="{1DF987C9-8E96-7951-D9A6-1AD7953CA7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15</xdr:col>
      <xdr:colOff>0</xdr:colOff>
      <xdr:row>6</xdr:row>
      <xdr:rowOff>0</xdr:rowOff>
    </xdr:from>
    <xdr:to>
      <xdr:col>25</xdr:col>
      <xdr:colOff>529558</xdr:colOff>
      <xdr:row>32</xdr:row>
      <xdr:rowOff>7830</xdr:rowOff>
    </xdr:to>
    <xdr:pic>
      <xdr:nvPicPr>
        <xdr:cNvPr id="5" name="Picture 4">
          <a:extLst>
            <a:ext uri="{FF2B5EF4-FFF2-40B4-BE49-F238E27FC236}">
              <a16:creationId xmlns:a16="http://schemas.microsoft.com/office/drawing/2014/main" id="{C2E66290-746D-F787-E42B-101665428787}"/>
            </a:ext>
          </a:extLst>
        </xdr:cNvPr>
        <xdr:cNvPicPr>
          <a:picLocks noChangeAspect="1"/>
        </xdr:cNvPicPr>
      </xdr:nvPicPr>
      <xdr:blipFill>
        <a:blip xmlns:r="http://schemas.openxmlformats.org/officeDocument/2006/relationships" r:embed="rId4"/>
        <a:stretch>
          <a:fillRect/>
        </a:stretch>
      </xdr:blipFill>
      <xdr:spPr>
        <a:xfrm>
          <a:off x="13013531" y="1107281"/>
          <a:ext cx="6601746" cy="4925112"/>
        </a:xfrm>
        <a:prstGeom prst="rect">
          <a:avLst/>
        </a:prstGeom>
      </xdr:spPr>
    </xdr:pic>
    <xdr:clientData/>
  </xdr:twoCellAnchor>
  <xdr:twoCellAnchor editAs="oneCell">
    <xdr:from>
      <xdr:col>15</xdr:col>
      <xdr:colOff>0</xdr:colOff>
      <xdr:row>34</xdr:row>
      <xdr:rowOff>0</xdr:rowOff>
    </xdr:from>
    <xdr:to>
      <xdr:col>25</xdr:col>
      <xdr:colOff>500979</xdr:colOff>
      <xdr:row>64</xdr:row>
      <xdr:rowOff>74575</xdr:rowOff>
    </xdr:to>
    <xdr:pic>
      <xdr:nvPicPr>
        <xdr:cNvPr id="11" name="Picture 10">
          <a:extLst>
            <a:ext uri="{FF2B5EF4-FFF2-40B4-BE49-F238E27FC236}">
              <a16:creationId xmlns:a16="http://schemas.microsoft.com/office/drawing/2014/main" id="{A8C4F029-81B1-7199-4B78-520D55B51CDA}"/>
            </a:ext>
          </a:extLst>
        </xdr:cNvPr>
        <xdr:cNvPicPr>
          <a:picLocks noChangeAspect="1"/>
        </xdr:cNvPicPr>
      </xdr:nvPicPr>
      <xdr:blipFill>
        <a:blip xmlns:r="http://schemas.openxmlformats.org/officeDocument/2006/relationships" r:embed="rId5"/>
        <a:stretch>
          <a:fillRect/>
        </a:stretch>
      </xdr:blipFill>
      <xdr:spPr>
        <a:xfrm>
          <a:off x="13013531" y="6405563"/>
          <a:ext cx="6573167" cy="5420481"/>
        </a:xfrm>
        <a:prstGeom prst="rect">
          <a:avLst/>
        </a:prstGeom>
      </xdr:spPr>
    </xdr:pic>
    <xdr:clientData/>
  </xdr:twoCellAnchor>
  <xdr:twoCellAnchor editAs="oneCell">
    <xdr:from>
      <xdr:col>15</xdr:col>
      <xdr:colOff>0</xdr:colOff>
      <xdr:row>67</xdr:row>
      <xdr:rowOff>0</xdr:rowOff>
    </xdr:from>
    <xdr:to>
      <xdr:col>25</xdr:col>
      <xdr:colOff>558137</xdr:colOff>
      <xdr:row>98</xdr:row>
      <xdr:rowOff>100747</xdr:rowOff>
    </xdr:to>
    <xdr:pic>
      <xdr:nvPicPr>
        <xdr:cNvPr id="12" name="Picture 11">
          <a:extLst>
            <a:ext uri="{FF2B5EF4-FFF2-40B4-BE49-F238E27FC236}">
              <a16:creationId xmlns:a16="http://schemas.microsoft.com/office/drawing/2014/main" id="{EEEB0473-5F76-1EC5-B951-771D199AE17B}"/>
            </a:ext>
          </a:extLst>
        </xdr:cNvPr>
        <xdr:cNvPicPr>
          <a:picLocks noChangeAspect="1"/>
        </xdr:cNvPicPr>
      </xdr:nvPicPr>
      <xdr:blipFill>
        <a:blip xmlns:r="http://schemas.openxmlformats.org/officeDocument/2006/relationships" r:embed="rId6"/>
        <a:stretch>
          <a:fillRect/>
        </a:stretch>
      </xdr:blipFill>
      <xdr:spPr>
        <a:xfrm>
          <a:off x="13013531" y="12251531"/>
          <a:ext cx="6630325" cy="52680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16</xdr:col>
      <xdr:colOff>85725</xdr:colOff>
      <xdr:row>0</xdr:row>
      <xdr:rowOff>133350</xdr:rowOff>
    </xdr:from>
    <xdr:to>
      <xdr:col>23</xdr:col>
      <xdr:colOff>523875</xdr:colOff>
      <xdr:row>17</xdr:row>
      <xdr:rowOff>123825</xdr:rowOff>
    </xdr:to>
    <xdr:graphicFrame macro="">
      <xdr:nvGraphicFramePr>
        <xdr:cNvPr id="2" name="Chart 1">
          <a:extLst>
            <a:ext uri="{FF2B5EF4-FFF2-40B4-BE49-F238E27FC236}">
              <a16:creationId xmlns:a16="http://schemas.microsoft.com/office/drawing/2014/main" id="{A557E362-9AED-A418-1A71-4B832B90C9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23812</xdr:colOff>
      <xdr:row>19</xdr:row>
      <xdr:rowOff>104775</xdr:rowOff>
    </xdr:from>
    <xdr:to>
      <xdr:col>23</xdr:col>
      <xdr:colOff>461962</xdr:colOff>
      <xdr:row>36</xdr:row>
      <xdr:rowOff>95250</xdr:rowOff>
    </xdr:to>
    <xdr:graphicFrame macro="">
      <xdr:nvGraphicFramePr>
        <xdr:cNvPr id="3" name="Chart 2">
          <a:extLst>
            <a:ext uri="{FF2B5EF4-FFF2-40B4-BE49-F238E27FC236}">
              <a16:creationId xmlns:a16="http://schemas.microsoft.com/office/drawing/2014/main" id="{8D812FD6-D30B-D299-8E8E-B7988F251EC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85725</xdr:colOff>
      <xdr:row>0</xdr:row>
      <xdr:rowOff>133350</xdr:rowOff>
    </xdr:from>
    <xdr:to>
      <xdr:col>23</xdr:col>
      <xdr:colOff>523875</xdr:colOff>
      <xdr:row>17</xdr:row>
      <xdr:rowOff>123825</xdr:rowOff>
    </xdr:to>
    <xdr:graphicFrame macro="">
      <xdr:nvGraphicFramePr>
        <xdr:cNvPr id="2" name="Chart 1">
          <a:extLst>
            <a:ext uri="{FF2B5EF4-FFF2-40B4-BE49-F238E27FC236}">
              <a16:creationId xmlns:a16="http://schemas.microsoft.com/office/drawing/2014/main" id="{32741204-C2A8-4DF6-9894-8186416A92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23812</xdr:colOff>
      <xdr:row>19</xdr:row>
      <xdr:rowOff>104775</xdr:rowOff>
    </xdr:from>
    <xdr:to>
      <xdr:col>23</xdr:col>
      <xdr:colOff>461962</xdr:colOff>
      <xdr:row>36</xdr:row>
      <xdr:rowOff>95250</xdr:rowOff>
    </xdr:to>
    <xdr:graphicFrame macro="">
      <xdr:nvGraphicFramePr>
        <xdr:cNvPr id="3" name="Chart 2">
          <a:extLst>
            <a:ext uri="{FF2B5EF4-FFF2-40B4-BE49-F238E27FC236}">
              <a16:creationId xmlns:a16="http://schemas.microsoft.com/office/drawing/2014/main" id="{6281CE70-973A-4BD5-A9D7-C5ED07B32F0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83E7313D-FE08-AB4D-BB9A-01901E5BDE0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C937A230-F17B-8D0A-9CEC-66088DC8EF8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DF28DF47-37C3-4A4A-9E93-DD5767FDFB7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43AD5DEB-6B3B-B824-26E7-E916E52F80F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6E59ED45-5C04-4B4D-B874-2D2ACAA110B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EDFBF3BB-E42C-0967-05B9-EED42795CCA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9306958" cy="6082229"/>
    <xdr:graphicFrame macro="">
      <xdr:nvGraphicFramePr>
        <xdr:cNvPr id="2" name="Chart 1">
          <a:extLst>
            <a:ext uri="{FF2B5EF4-FFF2-40B4-BE49-F238E27FC236}">
              <a16:creationId xmlns:a16="http://schemas.microsoft.com/office/drawing/2014/main" id="{3C2BB094-6573-554C-A641-FB120A5798A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DA95D70B-FDB7-2F43-8337-2688E716605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3.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EC27A055-155F-4936-A723-24486EB2594C}"/>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A4C54162-5CAD-7174-602E-9063BA3E733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EE6D772C-3642-5815-2F94-7DCE118E4B1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8804FCE2-B2A0-9CA2-0478-6446BBA22AA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7.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a:extLst>
            <a:ext uri="{FF2B5EF4-FFF2-40B4-BE49-F238E27FC236}">
              <a16:creationId xmlns:a16="http://schemas.microsoft.com/office/drawing/2014/main" id="{7841199E-D2EA-2A9C-BB54-072B68E5434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2005245_student_uwtsd_ac_uk/Documents/ACHA5011%20Cylinder%20Head%20Analysis.xlsx" TargetMode="External"/><Relationship Id="rId1" Type="http://schemas.openxmlformats.org/officeDocument/2006/relationships/externalLinkPath" Target="https://uowtsd-my.sharepoint.com/personal/2005245_student_uwtsd_ac_uk/Documents/ACHA5011%20Cylinder%20Head%20Analys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s>
    <sheetDataSet>
      <sheetData sheetId="0">
        <row r="43">
          <cell r="D43">
            <v>3.6430022573363434</v>
          </cell>
          <cell r="E43">
            <v>7.1952595936794586</v>
          </cell>
          <cell r="F43">
            <v>10.835214446952596</v>
          </cell>
          <cell r="G43">
            <v>13.374717832957112</v>
          </cell>
          <cell r="H43">
            <v>15.084650112866818</v>
          </cell>
          <cell r="I43">
            <v>14.079006772009029</v>
          </cell>
          <cell r="J43">
            <v>16.090293453724605</v>
          </cell>
          <cell r="K43">
            <v>16.593115124153499</v>
          </cell>
          <cell r="L43">
            <v>16.928329571106097</v>
          </cell>
          <cell r="M43">
            <v>17.095936794582393</v>
          </cell>
          <cell r="N43">
            <v>17.263544018058692</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5C9665B-E85B-460E-9363-A81A16864028}" name="Table1" displayName="Table1" ref="Z28:AB35" totalsRowShown="0" headerRowDxfId="10">
  <autoFilter ref="Z28:AB35" xr:uid="{A5C9665B-E85B-460E-9363-A81A16864028}"/>
  <tableColumns count="3">
    <tableColumn id="1" xr3:uid="{A9F46ED9-73E6-449C-80AE-35FC41D74EDE}" name="-" dataDxfId="13"/>
    <tableColumn id="2" xr3:uid="{710EBA85-6FD2-4C89-BF92-9262D22F3B9C}" name="Peak" dataDxfId="12"/>
    <tableColumn id="3" xr3:uid="{4AE85009-D5DD-47C4-8235-15BBE1C84DFE}" name="Mean" dataDxfId="11"/>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5152C10-A0E9-465A-9528-CE18C9CBA12A}" name="Table5" displayName="Table5" ref="AF117:AH124" totalsRowShown="0" headerRowDxfId="6" dataDxfId="5">
  <autoFilter ref="AF117:AH124" xr:uid="{25152C10-A0E9-465A-9528-CE18C9CBA12A}"/>
  <tableColumns count="3">
    <tableColumn id="1" xr3:uid="{3DF05EF9-17EE-4E19-970F-7624C93FA347}" name="-" dataDxfId="9"/>
    <tableColumn id="2" xr3:uid="{15F5FDA8-A23A-4B06-A74D-8AE6CBC77141}" name="Peak" dataDxfId="8"/>
    <tableColumn id="3" xr3:uid="{2536B34D-BD4E-4DEC-AE04-5DD67781C276}" name="Mean" dataDxfId="7"/>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27E4C88-5051-4775-AC05-B1CA8991EA57}" name="Table58" displayName="Table58" ref="AJ117:AL124" totalsRowShown="0" headerRowDxfId="1" dataDxfId="0">
  <autoFilter ref="AJ117:AL124" xr:uid="{E27E4C88-5051-4775-AC05-B1CA8991EA57}"/>
  <tableColumns count="3">
    <tableColumn id="1" xr3:uid="{6513CF2A-C792-4479-813F-1D74BA43D22B}" name="-" dataDxfId="4"/>
    <tableColumn id="2" xr3:uid="{1DAF6ED4-F9BF-430D-94C0-1FD58DEE0A20}" name="Peak" dataDxfId="3"/>
    <tableColumn id="3" xr3:uid="{186654F6-8545-4E6E-B08D-F84C4108D906}" name="Mean" dataDxfId="2"/>
  </tableColumns>
  <tableStyleInfo name="TableStyleMedium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57C19-B298-4F5C-8E6A-196C35604185}">
  <sheetPr codeName="Sheet1"/>
  <dimension ref="A2:AW279"/>
  <sheetViews>
    <sheetView tabSelected="1" topLeftCell="A188" zoomScale="86" zoomScaleNormal="86" workbookViewId="0">
      <selection activeCell="R213" sqref="R213"/>
    </sheetView>
  </sheetViews>
  <sheetFormatPr defaultRowHeight="12.75" x14ac:dyDescent="0.2"/>
  <cols>
    <col min="26" max="26" width="7.7109375" bestFit="1" customWidth="1"/>
    <col min="27" max="27" width="11.7109375" bestFit="1" customWidth="1"/>
    <col min="28" max="28" width="12.28515625" bestFit="1" customWidth="1"/>
    <col min="32" max="32" width="9.140625" bestFit="1" customWidth="1"/>
    <col min="33" max="33" width="13.5703125" bestFit="1" customWidth="1"/>
    <col min="34" max="34" width="14" bestFit="1" customWidth="1"/>
    <col min="37" max="37" width="13.5703125" bestFit="1" customWidth="1"/>
    <col min="38" max="38" width="14" bestFit="1" customWidth="1"/>
    <col min="41" max="41" width="21.7109375" bestFit="1" customWidth="1"/>
    <col min="42" max="42" width="12.42578125" bestFit="1" customWidth="1"/>
    <col min="43" max="43" width="33" bestFit="1" customWidth="1"/>
    <col min="44" max="44" width="12.140625" bestFit="1" customWidth="1"/>
    <col min="45" max="45" width="12.42578125" bestFit="1" customWidth="1"/>
    <col min="46" max="46" width="34.5703125" customWidth="1"/>
    <col min="47" max="47" width="12.140625" bestFit="1" customWidth="1"/>
    <col min="48" max="48" width="27.28515625" bestFit="1" customWidth="1"/>
    <col min="49" max="49" width="8.140625" bestFit="1" customWidth="1"/>
    <col min="50" max="50" width="7.28515625" bestFit="1" customWidth="1"/>
    <col min="51" max="51" width="7.42578125" bestFit="1" customWidth="1"/>
  </cols>
  <sheetData>
    <row r="2" spans="1:1" x14ac:dyDescent="0.2">
      <c r="A2" s="119">
        <v>1</v>
      </c>
    </row>
    <row r="22" spans="1:28" x14ac:dyDescent="0.2">
      <c r="A22" s="119">
        <v>2</v>
      </c>
    </row>
    <row r="28" spans="1:28" x14ac:dyDescent="0.2">
      <c r="Z28" s="92" t="s">
        <v>149</v>
      </c>
      <c r="AA28" s="92" t="s">
        <v>139</v>
      </c>
      <c r="AB28" s="92" t="s">
        <v>140</v>
      </c>
    </row>
    <row r="29" spans="1:28" x14ac:dyDescent="0.2">
      <c r="Z29" s="92" t="s">
        <v>137</v>
      </c>
      <c r="AA29" s="92" t="s">
        <v>138</v>
      </c>
      <c r="AB29" s="92" t="s">
        <v>138</v>
      </c>
    </row>
    <row r="30" spans="1:28" x14ac:dyDescent="0.2">
      <c r="Z30" s="92">
        <v>2000</v>
      </c>
      <c r="AA30" s="93">
        <f>MAX('360x360 for Valve Lift (Inlet)'!$G$2:$G$362)</f>
        <v>8.8940596413343842E-3</v>
      </c>
      <c r="AB30" s="93">
        <f>AVERAGE('360x360 for Valve Lift (Inlet)'!$G$2:$G$362)</f>
        <v>2.2337267750307312E-19</v>
      </c>
    </row>
    <row r="31" spans="1:28" x14ac:dyDescent="0.2">
      <c r="Z31" s="92">
        <v>4000</v>
      </c>
      <c r="AA31" s="93">
        <f>MAX('360x360 for Valve Lift (Inlet)'!$H$2:$H$362)</f>
        <v>1.7788119282668768E-2</v>
      </c>
      <c r="AB31" s="93">
        <f>AVERAGE('360x360 for Valve Lift (Inlet)'!$H$2:$H$362)</f>
        <v>4.4674535500614625E-19</v>
      </c>
    </row>
    <row r="32" spans="1:28" x14ac:dyDescent="0.2">
      <c r="Z32" s="92">
        <v>6000</v>
      </c>
      <c r="AA32" s="93">
        <f>MAX('360x360 for Valve Lift (Inlet)'!$I$2:$I$362)</f>
        <v>2.6682178924003153E-2</v>
      </c>
      <c r="AB32" s="93">
        <f>AVERAGE('360x360 for Valve Lift (Inlet)'!$I$2:$I$362)</f>
        <v>-4.465951885002618E-19</v>
      </c>
    </row>
    <row r="33" spans="1:28" x14ac:dyDescent="0.2">
      <c r="Z33" s="92">
        <v>8000</v>
      </c>
      <c r="AA33" s="93">
        <f>MAX('360x360 for Valve Lift (Inlet)'!$J$2:$J$362)</f>
        <v>3.5576238565337537E-2</v>
      </c>
      <c r="AB33" s="93">
        <f>AVERAGE('360x360 for Valve Lift (Inlet)'!$J$2:$J$362)</f>
        <v>8.934907100122925E-19</v>
      </c>
    </row>
    <row r="34" spans="1:28" x14ac:dyDescent="0.2">
      <c r="Z34" s="92">
        <v>10000</v>
      </c>
      <c r="AA34" s="93">
        <f>MAX('360x360 for Valve Lift (Inlet)'!$K$2:$K$362)</f>
        <v>4.4470298206671921E-2</v>
      </c>
      <c r="AB34" s="93">
        <f>AVERAGE('360x360 for Valve Lift (Inlet)'!$K$2:$K$362)</f>
        <v>-1.490552737408742E-18</v>
      </c>
    </row>
    <row r="35" spans="1:28" x14ac:dyDescent="0.2">
      <c r="Z35" s="92">
        <v>12000</v>
      </c>
      <c r="AA35" s="93">
        <f>MAX('360x360 for Valve Lift (Inlet)'!$L$2:$L$362)</f>
        <v>5.3364357848006305E-2</v>
      </c>
      <c r="AB35" s="93">
        <f>AVERAGE('360x360 for Valve Lift (Inlet)'!$L$2:$L$362)</f>
        <v>-8.9319037700052359E-19</v>
      </c>
    </row>
    <row r="47" spans="1:28" x14ac:dyDescent="0.2">
      <c r="A47" s="119">
        <v>3</v>
      </c>
    </row>
    <row r="70" spans="1:1" x14ac:dyDescent="0.2">
      <c r="A70" s="119">
        <v>4</v>
      </c>
    </row>
    <row r="103" spans="1:1" x14ac:dyDescent="0.2">
      <c r="A103" s="119">
        <v>5</v>
      </c>
    </row>
    <row r="116" spans="32:38" x14ac:dyDescent="0.2">
      <c r="AF116" s="120" t="s">
        <v>152</v>
      </c>
      <c r="AG116" s="120"/>
      <c r="AH116" s="120"/>
      <c r="AI116" s="34"/>
      <c r="AJ116" s="121" t="s">
        <v>3</v>
      </c>
      <c r="AK116" s="121"/>
      <c r="AL116" s="121"/>
    </row>
    <row r="117" spans="32:38" x14ac:dyDescent="0.2">
      <c r="AF117" s="122" t="s">
        <v>149</v>
      </c>
      <c r="AG117" s="122" t="s">
        <v>139</v>
      </c>
      <c r="AH117" s="122" t="s">
        <v>140</v>
      </c>
      <c r="AI117" s="34"/>
      <c r="AJ117" s="122" t="s">
        <v>149</v>
      </c>
      <c r="AK117" s="122" t="s">
        <v>139</v>
      </c>
      <c r="AL117" s="122" t="s">
        <v>140</v>
      </c>
    </row>
    <row r="118" spans="32:38" x14ac:dyDescent="0.2">
      <c r="AF118" s="122" t="s">
        <v>151</v>
      </c>
      <c r="AG118" s="122" t="s">
        <v>150</v>
      </c>
      <c r="AH118" s="122" t="s">
        <v>150</v>
      </c>
      <c r="AI118" s="34"/>
      <c r="AJ118" s="122" t="s">
        <v>151</v>
      </c>
      <c r="AK118" s="122" t="s">
        <v>150</v>
      </c>
      <c r="AL118" s="122" t="s">
        <v>150</v>
      </c>
    </row>
    <row r="119" spans="32:38" x14ac:dyDescent="0.2">
      <c r="AF119" s="122">
        <v>2000</v>
      </c>
      <c r="AG119" s="123">
        <f>MAX('Vel,Acc,Jer (Inlet)'!$E$3:$E$363)</f>
        <v>2183.1394728239816</v>
      </c>
      <c r="AH119" s="123">
        <f>AVERAGE('Vel,Acc,Jer (Inlet)'!$E$3:$E$363)</f>
        <v>-3.7330876883290652E-6</v>
      </c>
      <c r="AI119" s="34"/>
      <c r="AJ119" s="122">
        <v>2000</v>
      </c>
      <c r="AK119" s="123">
        <f>MAX('Vel,Acc,Jer (Exh)'!$E$3:$E$363)</f>
        <v>1936.5476211702344</v>
      </c>
      <c r="AL119" s="123">
        <f>AVERAGE('Vel,Acc,Jer (Exh)'!$E$3:$E$363)</f>
        <v>-3.311424444413263E-6</v>
      </c>
    </row>
    <row r="120" spans="32:38" x14ac:dyDescent="0.2">
      <c r="AF120" s="122">
        <v>4000</v>
      </c>
      <c r="AG120" s="123">
        <f>MAX('Vel,Acc,Jer (Inlet)'!$E$3:$F$363)</f>
        <v>4366.2789456479632</v>
      </c>
      <c r="AH120" s="123">
        <f>AVERAGE('Vel,Acc,Jer (Inlet)'!$E$3:$F$363)</f>
        <v>-5.5996313567868025E-6</v>
      </c>
      <c r="AI120" s="34"/>
      <c r="AJ120" s="122">
        <v>4000</v>
      </c>
      <c r="AK120" s="123">
        <f>MAX('Vel,Acc,Jer (Exh)'!$E$3:$F$363)</f>
        <v>3873.0952423404688</v>
      </c>
      <c r="AL120" s="123">
        <f>AVERAGE('Vel,Acc,Jer (Exh)'!$E$3:$F$363)</f>
        <v>-4.9671371074713208E-6</v>
      </c>
    </row>
    <row r="121" spans="32:38" x14ac:dyDescent="0.2">
      <c r="AF121" s="122">
        <v>6000</v>
      </c>
      <c r="AG121" s="123">
        <f>MAX('Vel,Acc,Jer (Inlet)'!$G$3:$G$363)</f>
        <v>6549.4184184719443</v>
      </c>
      <c r="AH121" s="123">
        <f>AVERAGE('Vel,Acc,Jer (Inlet)'!$G$3:$G$363)</f>
        <v>-1.11992632270145E-5</v>
      </c>
      <c r="AI121" s="34"/>
      <c r="AJ121" s="122">
        <v>6000</v>
      </c>
      <c r="AK121" s="123">
        <f>MAX('Vel,Acc,Jer (Exh)'!$G$3:$G$363)</f>
        <v>5809.6428635107031</v>
      </c>
      <c r="AL121" s="123">
        <f>AVERAGE('Vel,Acc,Jer (Exh)'!$G$3:$G$363)</f>
        <v>-9.9342743866932439E-6</v>
      </c>
    </row>
    <row r="122" spans="32:38" x14ac:dyDescent="0.2">
      <c r="AF122" s="122">
        <v>8000</v>
      </c>
      <c r="AG122" s="123">
        <f>MAX('Vel,Acc,Jer (Inlet)'!$H$3:$H$363)</f>
        <v>8732.5578912959263</v>
      </c>
      <c r="AH122" s="123">
        <f>AVERAGE('Vel,Acc,Jer (Inlet)'!$H$3:$H$363)</f>
        <v>-1.4932350753316261E-5</v>
      </c>
      <c r="AI122" s="34"/>
      <c r="AJ122" s="122">
        <v>8000</v>
      </c>
      <c r="AK122" s="123">
        <f>MAX('Vel,Acc,Jer (Exh)'!$H$3:$H$363)</f>
        <v>7746.1904846809375</v>
      </c>
      <c r="AL122" s="123">
        <f>AVERAGE('Vel,Acc,Jer (Exh)'!$H$3:$H$363)</f>
        <v>-1.3245697777653052E-5</v>
      </c>
    </row>
    <row r="123" spans="32:38" x14ac:dyDescent="0.2">
      <c r="AF123" s="122">
        <v>10000</v>
      </c>
      <c r="AG123" s="123">
        <f>MAX('Vel,Acc,Jer (Inlet)'!$I$3:$I$363)</f>
        <v>10915.697364119907</v>
      </c>
      <c r="AH123" s="123">
        <f>AVERAGE('Vel,Acc,Jer (Inlet)'!$I$3:$I$363)</f>
        <v>-1.866543759167079E-5</v>
      </c>
      <c r="AI123" s="34"/>
      <c r="AJ123" s="122">
        <v>10000</v>
      </c>
      <c r="AK123" s="123">
        <f>MAX('Vel,Acc,Jer (Exh)'!$I$3:$I$363)</f>
        <v>9682.738105851171</v>
      </c>
      <c r="AL123" s="123">
        <f>AVERAGE('Vel,Acc,Jer (Exh)'!$I$3:$I$363)</f>
        <v>-1.6557122935522098E-5</v>
      </c>
    </row>
    <row r="124" spans="32:38" x14ac:dyDescent="0.2">
      <c r="AF124" s="122">
        <v>12000</v>
      </c>
      <c r="AG124" s="123">
        <f>MAX('Vel,Acc,Jer (Inlet)'!$J$3:$J$363)</f>
        <v>13098.836836943889</v>
      </c>
      <c r="AH124" s="123">
        <f>AVERAGE('Vel,Acc,Jer (Inlet)'!$J$3:$J$363)</f>
        <v>-2.2398526454028999E-5</v>
      </c>
      <c r="AI124" s="34"/>
      <c r="AJ124" s="122">
        <v>12000</v>
      </c>
      <c r="AK124" s="123">
        <f>MAX('Vel,Acc,Jer (Exh)'!$J$3:$J$363)</f>
        <v>11619.285727021406</v>
      </c>
      <c r="AL124" s="123">
        <f>AVERAGE('Vel,Acc,Jer (Exh)'!$J$3:$J$363)</f>
        <v>-1.9868548773386488E-5</v>
      </c>
    </row>
    <row r="172" spans="1:1" x14ac:dyDescent="0.2">
      <c r="A172" s="119">
        <v>6</v>
      </c>
    </row>
    <row r="208" spans="1:1" x14ac:dyDescent="0.2">
      <c r="A208" s="119">
        <v>7</v>
      </c>
    </row>
    <row r="233" spans="1:1" x14ac:dyDescent="0.2">
      <c r="A233" s="119">
        <v>8</v>
      </c>
    </row>
    <row r="255" spans="39:49" x14ac:dyDescent="0.2">
      <c r="AM255" s="126" t="s">
        <v>153</v>
      </c>
      <c r="AN255" s="126"/>
      <c r="AO255" s="126"/>
      <c r="AP255" s="126"/>
      <c r="AQ255" s="126"/>
      <c r="AR255" s="126"/>
      <c r="AS255" s="126"/>
      <c r="AT255" s="126"/>
      <c r="AU255" s="126"/>
      <c r="AV255" s="126"/>
      <c r="AW255" s="126"/>
    </row>
    <row r="256" spans="39:49" x14ac:dyDescent="0.2">
      <c r="AM256" s="113" t="s">
        <v>0</v>
      </c>
      <c r="AN256" s="48"/>
      <c r="AO256" s="48"/>
      <c r="AP256" s="48"/>
      <c r="AQ256" s="113"/>
      <c r="AR256" s="48"/>
      <c r="AS256" s="48"/>
      <c r="AT256" s="48" t="s">
        <v>1</v>
      </c>
      <c r="AU256" s="113"/>
      <c r="AV256" s="113"/>
      <c r="AW256" s="48"/>
    </row>
    <row r="257" spans="39:49" x14ac:dyDescent="0.2">
      <c r="AM257" s="48" t="s">
        <v>2</v>
      </c>
      <c r="AN257" s="114"/>
      <c r="AO257" s="114"/>
      <c r="AP257" s="114"/>
      <c r="AQ257" s="114" t="s">
        <v>3</v>
      </c>
      <c r="AR257" s="114"/>
      <c r="AS257" s="114"/>
      <c r="AT257" s="114"/>
      <c r="AU257" s="115" t="s">
        <v>4</v>
      </c>
      <c r="AV257" s="115" t="s">
        <v>5</v>
      </c>
      <c r="AW257" s="48"/>
    </row>
    <row r="258" spans="39:49" x14ac:dyDescent="0.2">
      <c r="AM258" s="114"/>
      <c r="AN258" s="116" t="s">
        <v>6</v>
      </c>
      <c r="AO258" s="116" t="s">
        <v>7</v>
      </c>
      <c r="AP258" s="116" t="s">
        <v>8</v>
      </c>
      <c r="AQ258" s="116" t="s">
        <v>6</v>
      </c>
      <c r="AR258" s="116" t="s">
        <v>7</v>
      </c>
      <c r="AS258" s="116" t="s">
        <v>8</v>
      </c>
      <c r="AT258" s="114" t="s">
        <v>9</v>
      </c>
      <c r="AU258" s="117">
        <v>8.9999999999999993E-3</v>
      </c>
      <c r="AV258" s="118">
        <v>8.9999999999999993E-3</v>
      </c>
      <c r="AW258" s="48"/>
    </row>
    <row r="259" spans="39:49" x14ac:dyDescent="0.2">
      <c r="AM259" s="114" t="s">
        <v>10</v>
      </c>
      <c r="AN259" s="116">
        <v>2.3E-2</v>
      </c>
      <c r="AO259" s="116">
        <v>2</v>
      </c>
      <c r="AP259" s="116">
        <f>SUM(AN259*AO259)</f>
        <v>4.5999999999999999E-2</v>
      </c>
      <c r="AQ259" s="116">
        <f>SUM(AS225*0.5)</f>
        <v>0</v>
      </c>
      <c r="AR259" s="116">
        <v>2</v>
      </c>
      <c r="AS259" s="116">
        <f>SUM(AR259*AQ259)</f>
        <v>0</v>
      </c>
      <c r="AT259" s="114" t="s">
        <v>11</v>
      </c>
      <c r="AU259" s="118"/>
      <c r="AV259" s="118"/>
      <c r="AW259" s="48"/>
    </row>
    <row r="260" spans="39:49" x14ac:dyDescent="0.2">
      <c r="AM260" s="114" t="s">
        <v>12</v>
      </c>
      <c r="AN260" s="116">
        <v>1E-3</v>
      </c>
      <c r="AO260" s="116">
        <v>2</v>
      </c>
      <c r="AP260" s="116">
        <f t="shared" ref="AP260:AP264" si="0">SUM(AN260*AO260)</f>
        <v>2E-3</v>
      </c>
      <c r="AQ260" s="116">
        <f>SUM(AS226*0.5)</f>
        <v>0</v>
      </c>
      <c r="AR260" s="116">
        <v>2</v>
      </c>
      <c r="AS260" s="116">
        <f t="shared" ref="AS260:AS264" si="1">SUM(AR260*AQ260)</f>
        <v>0</v>
      </c>
      <c r="AT260" s="114" t="s">
        <v>13</v>
      </c>
      <c r="AU260" s="118"/>
      <c r="AV260" s="118"/>
      <c r="AW260" s="48"/>
    </row>
    <row r="261" spans="39:49" x14ac:dyDescent="0.2">
      <c r="AM261" s="114" t="s">
        <v>14</v>
      </c>
      <c r="AN261" s="116">
        <v>1.6E-2</v>
      </c>
      <c r="AO261" s="116">
        <v>2</v>
      </c>
      <c r="AP261" s="116">
        <f t="shared" si="0"/>
        <v>3.2000000000000001E-2</v>
      </c>
      <c r="AQ261" s="116">
        <f>SUM(AS227*0.5)</f>
        <v>0</v>
      </c>
      <c r="AR261" s="116">
        <v>2</v>
      </c>
      <c r="AS261" s="116">
        <f t="shared" si="1"/>
        <v>0</v>
      </c>
      <c r="AT261" s="114" t="s">
        <v>15</v>
      </c>
      <c r="AU261" s="118"/>
      <c r="AV261" s="118"/>
      <c r="AW261" s="48"/>
    </row>
    <row r="262" spans="39:49" x14ac:dyDescent="0.2">
      <c r="AM262" s="114" t="s">
        <v>16</v>
      </c>
      <c r="AN262" s="116">
        <v>2.5000000000000001E-4</v>
      </c>
      <c r="AO262" s="116">
        <v>4</v>
      </c>
      <c r="AP262" s="116">
        <f t="shared" si="0"/>
        <v>1E-3</v>
      </c>
      <c r="AQ262" s="116">
        <f>SUM(AS228*0.5)</f>
        <v>0</v>
      </c>
      <c r="AR262" s="116">
        <v>4</v>
      </c>
      <c r="AS262" s="116">
        <f t="shared" si="1"/>
        <v>0</v>
      </c>
      <c r="AT262" s="114" t="s">
        <v>17</v>
      </c>
      <c r="AU262" s="117"/>
      <c r="AV262" s="117"/>
      <c r="AW262" s="48"/>
    </row>
    <row r="263" spans="39:49" x14ac:dyDescent="0.2">
      <c r="AM263" s="114" t="s">
        <v>18</v>
      </c>
      <c r="AN263" s="116">
        <v>2.4E-2</v>
      </c>
      <c r="AO263" s="116">
        <v>1</v>
      </c>
      <c r="AP263" s="116">
        <f t="shared" si="0"/>
        <v>2.4E-2</v>
      </c>
      <c r="AQ263" s="116">
        <f>SUM(AS229*0.5)</f>
        <v>0</v>
      </c>
      <c r="AR263" s="116">
        <v>1</v>
      </c>
      <c r="AS263" s="116">
        <f t="shared" si="1"/>
        <v>0</v>
      </c>
      <c r="AT263" s="114" t="s">
        <v>19</v>
      </c>
      <c r="AU263" s="118"/>
      <c r="AV263" s="116"/>
      <c r="AW263" s="48"/>
    </row>
    <row r="264" spans="39:49" x14ac:dyDescent="0.2">
      <c r="AM264" s="114" t="s">
        <v>20</v>
      </c>
      <c r="AN264" s="116">
        <v>8.5000000000000006E-3</v>
      </c>
      <c r="AO264" s="116">
        <v>1</v>
      </c>
      <c r="AP264" s="116">
        <f t="shared" si="0"/>
        <v>8.5000000000000006E-3</v>
      </c>
      <c r="AQ264" s="116">
        <f>SUM(AS230*0.5)</f>
        <v>0</v>
      </c>
      <c r="AR264" s="116">
        <v>1</v>
      </c>
      <c r="AS264" s="116">
        <f t="shared" si="1"/>
        <v>0</v>
      </c>
      <c r="AT264" s="114" t="s">
        <v>21</v>
      </c>
      <c r="AU264" s="116"/>
      <c r="AV264" s="116"/>
      <c r="AW264" s="48"/>
    </row>
    <row r="265" spans="39:49" x14ac:dyDescent="0.2">
      <c r="AM265" s="48" t="s">
        <v>22</v>
      </c>
      <c r="AN265" s="48">
        <v>1.5599999999999999E-2</v>
      </c>
      <c r="AO265" s="114">
        <v>1</v>
      </c>
      <c r="AP265" s="116">
        <v>1.5599999999999999E-2</v>
      </c>
      <c r="AQ265" s="48">
        <v>1.5599999999999999E-2</v>
      </c>
      <c r="AR265" s="114">
        <v>1</v>
      </c>
      <c r="AS265" s="116">
        <v>1.5599999999999999E-2</v>
      </c>
      <c r="AT265" s="114" t="s">
        <v>23</v>
      </c>
      <c r="AU265" s="118"/>
      <c r="AV265" s="118"/>
      <c r="AW265" s="48"/>
    </row>
    <row r="266" spans="39:49" x14ac:dyDescent="0.2">
      <c r="AM266" s="114"/>
      <c r="AN266" s="48"/>
      <c r="AO266" s="48" t="s">
        <v>24</v>
      </c>
      <c r="AP266" s="48">
        <f>SUM(AP259:AP265)</f>
        <v>0.12910000000000002</v>
      </c>
      <c r="AQ266" s="48"/>
      <c r="AR266" s="48" t="s">
        <v>25</v>
      </c>
      <c r="AS266" s="48">
        <f>SUM(AS259:AS265)</f>
        <v>1.5599999999999999E-2</v>
      </c>
      <c r="AT266" s="48" t="s">
        <v>26</v>
      </c>
      <c r="AU266" s="48">
        <v>111500</v>
      </c>
      <c r="AV266" s="48">
        <v>50000</v>
      </c>
      <c r="AW266" s="48">
        <v>161500</v>
      </c>
    </row>
    <row r="267" spans="39:49" x14ac:dyDescent="0.2">
      <c r="AM267" s="124"/>
      <c r="AN267" s="125"/>
      <c r="AO267" s="125"/>
      <c r="AP267" s="125"/>
      <c r="AQ267" s="125"/>
      <c r="AR267" s="125"/>
      <c r="AS267" s="125"/>
      <c r="AT267" s="125"/>
      <c r="AU267" s="125"/>
      <c r="AV267" s="125"/>
      <c r="AW267" s="125"/>
    </row>
    <row r="268" spans="39:49" x14ac:dyDescent="0.2">
      <c r="AM268" s="126" t="s">
        <v>154</v>
      </c>
      <c r="AN268" s="126"/>
      <c r="AO268" s="126"/>
      <c r="AP268" s="126"/>
      <c r="AQ268" s="126"/>
      <c r="AR268" s="126"/>
      <c r="AS268" s="126"/>
      <c r="AT268" s="126"/>
      <c r="AU268" s="126"/>
      <c r="AV268" s="126"/>
      <c r="AW268" s="126"/>
    </row>
    <row r="269" spans="39:49" x14ac:dyDescent="0.2">
      <c r="AM269" s="113" t="s">
        <v>0</v>
      </c>
      <c r="AN269" s="48"/>
      <c r="AO269" s="48"/>
      <c r="AP269" s="48"/>
      <c r="AQ269" s="113"/>
      <c r="AR269" s="48"/>
      <c r="AS269" s="48"/>
      <c r="AT269" s="48" t="s">
        <v>1</v>
      </c>
      <c r="AU269" s="113"/>
      <c r="AV269" s="113"/>
      <c r="AW269" s="48"/>
    </row>
    <row r="270" spans="39:49" x14ac:dyDescent="0.2">
      <c r="AM270" s="48" t="s">
        <v>2</v>
      </c>
      <c r="AN270" s="114"/>
      <c r="AO270" s="114"/>
      <c r="AP270" s="114"/>
      <c r="AQ270" s="114" t="s">
        <v>3</v>
      </c>
      <c r="AR270" s="114"/>
      <c r="AS270" s="114"/>
      <c r="AT270" s="114"/>
      <c r="AU270" s="115" t="s">
        <v>4</v>
      </c>
      <c r="AV270" s="115" t="s">
        <v>5</v>
      </c>
      <c r="AW270" s="48"/>
    </row>
    <row r="271" spans="39:49" x14ac:dyDescent="0.2">
      <c r="AM271" s="114"/>
      <c r="AN271" s="116" t="s">
        <v>6</v>
      </c>
      <c r="AO271" s="116" t="s">
        <v>7</v>
      </c>
      <c r="AP271" s="116" t="s">
        <v>8</v>
      </c>
      <c r="AQ271" s="116" t="s">
        <v>6</v>
      </c>
      <c r="AR271" s="116" t="s">
        <v>7</v>
      </c>
      <c r="AS271" s="116" t="s">
        <v>8</v>
      </c>
      <c r="AT271" s="114" t="s">
        <v>9</v>
      </c>
      <c r="AU271" s="117">
        <v>8.9999999999999993E-3</v>
      </c>
      <c r="AV271" s="118">
        <v>8.9999999999999993E-3</v>
      </c>
      <c r="AW271" s="48"/>
    </row>
    <row r="272" spans="39:49" x14ac:dyDescent="0.2">
      <c r="AM272" s="114" t="s">
        <v>10</v>
      </c>
      <c r="AN272" s="116">
        <v>2.3E-2</v>
      </c>
      <c r="AO272" s="116">
        <v>2</v>
      </c>
      <c r="AP272" s="116">
        <f>SUM(AN272*AO272)</f>
        <v>4.5999999999999999E-2</v>
      </c>
      <c r="AQ272" s="116">
        <f>SUM(AS237*0.5)</f>
        <v>0</v>
      </c>
      <c r="AR272" s="116">
        <v>2</v>
      </c>
      <c r="AS272" s="116">
        <f>SUM(AR272*AQ272)</f>
        <v>0</v>
      </c>
      <c r="AT272" s="114" t="s">
        <v>11</v>
      </c>
      <c r="AU272" s="118"/>
      <c r="AV272" s="118"/>
      <c r="AW272" s="48"/>
    </row>
    <row r="273" spans="39:49" x14ac:dyDescent="0.2">
      <c r="AM273" s="114" t="s">
        <v>12</v>
      </c>
      <c r="AN273" s="116">
        <v>1E-3</v>
      </c>
      <c r="AO273" s="116">
        <v>2</v>
      </c>
      <c r="AP273" s="116">
        <f t="shared" ref="AP273:AP277" si="2">SUM(AN273*AO273)</f>
        <v>2E-3</v>
      </c>
      <c r="AQ273" s="116">
        <f>SUM(AS238*0.5)</f>
        <v>0</v>
      </c>
      <c r="AR273" s="116">
        <v>2</v>
      </c>
      <c r="AS273" s="116">
        <f t="shared" ref="AS273:AS277" si="3">SUM(AR273*AQ273)</f>
        <v>0</v>
      </c>
      <c r="AT273" s="114" t="s">
        <v>13</v>
      </c>
      <c r="AU273" s="118"/>
      <c r="AV273" s="118"/>
      <c r="AW273" s="48"/>
    </row>
    <row r="274" spans="39:49" x14ac:dyDescent="0.2">
      <c r="AM274" s="114" t="s">
        <v>14</v>
      </c>
      <c r="AN274" s="116">
        <v>1.6E-2</v>
      </c>
      <c r="AO274" s="116">
        <v>2</v>
      </c>
      <c r="AP274" s="116">
        <f t="shared" si="2"/>
        <v>3.2000000000000001E-2</v>
      </c>
      <c r="AQ274" s="116">
        <f>SUM(AQ255*0.5)</f>
        <v>0</v>
      </c>
      <c r="AR274" s="116">
        <v>2</v>
      </c>
      <c r="AS274" s="116">
        <f t="shared" si="3"/>
        <v>0</v>
      </c>
      <c r="AT274" s="114" t="s">
        <v>15</v>
      </c>
      <c r="AU274" s="118"/>
      <c r="AV274" s="118"/>
      <c r="AW274" s="48"/>
    </row>
    <row r="275" spans="39:49" x14ac:dyDescent="0.2">
      <c r="AM275" s="114" t="s">
        <v>16</v>
      </c>
      <c r="AN275" s="116">
        <v>2.5000000000000001E-4</v>
      </c>
      <c r="AO275" s="116">
        <v>4</v>
      </c>
      <c r="AP275" s="116">
        <f t="shared" si="2"/>
        <v>1E-3</v>
      </c>
      <c r="AQ275" s="116">
        <f>SUM(AQ256*0.5)</f>
        <v>0</v>
      </c>
      <c r="AR275" s="116">
        <v>4</v>
      </c>
      <c r="AS275" s="116">
        <f t="shared" si="3"/>
        <v>0</v>
      </c>
      <c r="AT275" s="114" t="s">
        <v>17</v>
      </c>
      <c r="AU275" s="117"/>
      <c r="AV275" s="117"/>
      <c r="AW275" s="48"/>
    </row>
    <row r="276" spans="39:49" x14ac:dyDescent="0.2">
      <c r="AM276" s="114" t="s">
        <v>18</v>
      </c>
      <c r="AN276" s="116">
        <v>2.4E-2</v>
      </c>
      <c r="AO276" s="116">
        <v>1</v>
      </c>
      <c r="AP276" s="116">
        <f t="shared" si="2"/>
        <v>2.4E-2</v>
      </c>
      <c r="AQ276" s="116" t="e">
        <f>SUM(AQ257*0.5)</f>
        <v>#VALUE!</v>
      </c>
      <c r="AR276" s="116">
        <v>1</v>
      </c>
      <c r="AS276" s="116" t="e">
        <f t="shared" si="3"/>
        <v>#VALUE!</v>
      </c>
      <c r="AT276" s="114" t="s">
        <v>19</v>
      </c>
      <c r="AU276" s="118"/>
      <c r="AV276" s="116"/>
      <c r="AW276" s="48"/>
    </row>
    <row r="277" spans="39:49" x14ac:dyDescent="0.2">
      <c r="AM277" s="114" t="s">
        <v>20</v>
      </c>
      <c r="AN277" s="116">
        <v>8.5000000000000006E-3</v>
      </c>
      <c r="AO277" s="116">
        <v>1</v>
      </c>
      <c r="AP277" s="116">
        <f t="shared" si="2"/>
        <v>8.5000000000000006E-3</v>
      </c>
      <c r="AQ277" s="116" t="e">
        <f>SUM(AQ258*0.5)</f>
        <v>#VALUE!</v>
      </c>
      <c r="AR277" s="116">
        <v>1</v>
      </c>
      <c r="AS277" s="116" t="e">
        <f t="shared" si="3"/>
        <v>#VALUE!</v>
      </c>
      <c r="AT277" s="114" t="s">
        <v>21</v>
      </c>
      <c r="AU277" s="116"/>
      <c r="AV277" s="116"/>
      <c r="AW277" s="48"/>
    </row>
    <row r="278" spans="39:49" x14ac:dyDescent="0.2">
      <c r="AM278" s="48" t="s">
        <v>22</v>
      </c>
      <c r="AN278" s="48">
        <v>1.5599999999999999E-2</v>
      </c>
      <c r="AO278" s="114">
        <v>1</v>
      </c>
      <c r="AP278" s="116">
        <v>1.5599999999999999E-2</v>
      </c>
      <c r="AQ278" s="48">
        <v>1.5599999999999999E-2</v>
      </c>
      <c r="AR278" s="114">
        <v>1</v>
      </c>
      <c r="AS278" s="116">
        <v>1.5599999999999999E-2</v>
      </c>
      <c r="AT278" s="114" t="s">
        <v>23</v>
      </c>
      <c r="AU278" s="118"/>
      <c r="AV278" s="118"/>
      <c r="AW278" s="48"/>
    </row>
    <row r="279" spans="39:49" x14ac:dyDescent="0.2">
      <c r="AM279" s="114"/>
      <c r="AN279" s="48"/>
      <c r="AO279" s="48" t="s">
        <v>24</v>
      </c>
      <c r="AP279" s="48">
        <f>SUM(AP272:AP278)</f>
        <v>0.12910000000000002</v>
      </c>
      <c r="AQ279" s="48"/>
      <c r="AR279" s="48" t="s">
        <v>25</v>
      </c>
      <c r="AS279" s="48" t="e">
        <f>SUM(AS272:AS278)</f>
        <v>#VALUE!</v>
      </c>
      <c r="AT279" s="48" t="s">
        <v>26</v>
      </c>
      <c r="AU279" s="48">
        <f>SUM(AU266*1.5)</f>
        <v>167250</v>
      </c>
      <c r="AV279" s="48">
        <f>SUM(AV266*1.5)</f>
        <v>75000</v>
      </c>
      <c r="AW279" s="48">
        <f>SUM(AU279:AV279)</f>
        <v>242250</v>
      </c>
    </row>
  </sheetData>
  <mergeCells count="4">
    <mergeCell ref="AF116:AH116"/>
    <mergeCell ref="AJ116:AL116"/>
    <mergeCell ref="AM255:AW255"/>
    <mergeCell ref="AM268:AW268"/>
  </mergeCells>
  <pageMargins left="0.7" right="0.7" top="0.75" bottom="0.75" header="0.3" footer="0.3"/>
  <drawing r:id="rId1"/>
  <tableParts count="3">
    <tablePart r:id="rId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51B84-7E8B-4E4A-B4F1-B1F2FC1F1FF9}">
  <sheetPr codeName="Sheet2"/>
  <dimension ref="A1:R53"/>
  <sheetViews>
    <sheetView topLeftCell="A57" zoomScale="80" zoomScaleNormal="80" workbookViewId="0">
      <selection activeCell="AB80" sqref="AB80"/>
    </sheetView>
  </sheetViews>
  <sheetFormatPr defaultRowHeight="12.75" x14ac:dyDescent="0.2"/>
  <cols>
    <col min="1" max="1" width="20.42578125" bestFit="1" customWidth="1"/>
    <col min="2" max="2" width="9.5703125" bestFit="1" customWidth="1"/>
    <col min="3" max="3" width="27.85546875" bestFit="1" customWidth="1"/>
    <col min="4" max="5" width="6" bestFit="1" customWidth="1"/>
    <col min="6" max="6" width="25.7109375" bestFit="1" customWidth="1"/>
    <col min="7" max="7" width="6" bestFit="1" customWidth="1"/>
    <col min="8" max="8" width="25.28515625" bestFit="1" customWidth="1"/>
    <col min="9" max="9" width="15.5703125" bestFit="1" customWidth="1"/>
    <col min="10" max="10" width="8.85546875" bestFit="1" customWidth="1"/>
    <col min="11" max="11" width="9.28515625" bestFit="1" customWidth="1"/>
    <col min="12" max="12" width="11.140625" bestFit="1" customWidth="1"/>
    <col min="13" max="13" width="5" bestFit="1" customWidth="1"/>
  </cols>
  <sheetData>
    <row r="1" spans="1:18" ht="15.75" thickBot="1" x14ac:dyDescent="0.3">
      <c r="A1" s="37"/>
      <c r="B1" s="45"/>
      <c r="C1" s="52"/>
      <c r="D1" s="52"/>
      <c r="E1" s="61"/>
      <c r="F1" s="61" t="s">
        <v>110</v>
      </c>
      <c r="G1" s="52"/>
      <c r="H1" s="52"/>
      <c r="I1" s="52"/>
      <c r="J1" s="52"/>
      <c r="K1" s="52"/>
      <c r="L1" s="52"/>
      <c r="M1" s="79"/>
      <c r="N1" s="14"/>
    </row>
    <row r="2" spans="1:18" x14ac:dyDescent="0.2">
      <c r="B2" s="14"/>
      <c r="C2" s="14"/>
      <c r="D2" s="14"/>
      <c r="E2" s="14"/>
      <c r="F2" s="14"/>
      <c r="G2" s="14"/>
      <c r="H2" s="14"/>
      <c r="I2" s="14"/>
      <c r="J2" s="14"/>
      <c r="K2" s="66"/>
      <c r="L2" s="72"/>
      <c r="N2" s="14"/>
    </row>
    <row r="3" spans="1:18" ht="13.5" thickBot="1" x14ac:dyDescent="0.25">
      <c r="A3" s="14"/>
      <c r="B3" s="14"/>
      <c r="C3" s="14"/>
      <c r="D3" s="14"/>
      <c r="E3" s="14"/>
      <c r="F3" s="14"/>
      <c r="G3" s="14"/>
      <c r="H3" s="14"/>
      <c r="I3" s="14"/>
      <c r="J3" s="14"/>
      <c r="K3" s="14"/>
      <c r="L3" s="14"/>
      <c r="M3" s="14"/>
      <c r="N3" s="14"/>
      <c r="P3" t="s">
        <v>141</v>
      </c>
      <c r="Q3">
        <v>79</v>
      </c>
      <c r="R3" t="s">
        <v>103</v>
      </c>
    </row>
    <row r="4" spans="1:18" ht="15" x14ac:dyDescent="0.25">
      <c r="A4" s="38" t="s">
        <v>79</v>
      </c>
      <c r="B4" s="103"/>
      <c r="C4" s="104"/>
      <c r="D4" s="104"/>
      <c r="E4" s="104"/>
      <c r="F4" s="104"/>
      <c r="G4" s="104"/>
      <c r="H4" s="105"/>
      <c r="I4" s="106" t="s">
        <v>90</v>
      </c>
      <c r="J4" s="107"/>
      <c r="K4" s="67"/>
      <c r="L4" s="73"/>
      <c r="M4" s="80"/>
      <c r="N4" s="14"/>
    </row>
    <row r="5" spans="1:18" ht="15" x14ac:dyDescent="0.25">
      <c r="A5" s="39" t="s">
        <v>80</v>
      </c>
      <c r="B5" s="98" t="s">
        <v>101</v>
      </c>
      <c r="C5" s="99"/>
      <c r="D5" s="99"/>
      <c r="E5" s="99"/>
      <c r="F5" s="99"/>
      <c r="G5" s="99"/>
      <c r="H5" s="100"/>
      <c r="I5" s="101" t="s">
        <v>119</v>
      </c>
      <c r="J5" s="102"/>
      <c r="K5" s="68"/>
      <c r="L5" s="74"/>
      <c r="M5" s="81"/>
      <c r="N5" s="14"/>
    </row>
    <row r="6" spans="1:18" ht="15" x14ac:dyDescent="0.25">
      <c r="A6" s="39" t="s">
        <v>81</v>
      </c>
      <c r="B6" s="98"/>
      <c r="C6" s="99"/>
      <c r="D6" s="99"/>
      <c r="E6" s="99"/>
      <c r="F6" s="99"/>
      <c r="G6" s="99"/>
      <c r="H6" s="100"/>
      <c r="I6" s="101" t="s">
        <v>120</v>
      </c>
      <c r="J6" s="102"/>
      <c r="K6" s="69"/>
      <c r="L6" s="75" t="s">
        <v>132</v>
      </c>
      <c r="M6" s="82"/>
      <c r="N6" s="14"/>
    </row>
    <row r="7" spans="1:18" ht="15" x14ac:dyDescent="0.25">
      <c r="A7" s="39" t="s">
        <v>82</v>
      </c>
      <c r="B7" s="98"/>
      <c r="C7" s="99"/>
      <c r="D7" s="99"/>
      <c r="E7" s="99"/>
      <c r="F7" s="99"/>
      <c r="G7" s="99"/>
      <c r="H7" s="100"/>
      <c r="I7" s="101" t="s">
        <v>121</v>
      </c>
      <c r="J7" s="102"/>
      <c r="K7" s="68"/>
      <c r="L7" s="76" t="s">
        <v>133</v>
      </c>
      <c r="M7" s="83"/>
      <c r="N7" s="14"/>
    </row>
    <row r="8" spans="1:18" ht="15" x14ac:dyDescent="0.25">
      <c r="A8" s="39" t="s">
        <v>83</v>
      </c>
      <c r="B8" s="98"/>
      <c r="C8" s="99"/>
      <c r="D8" s="99"/>
      <c r="E8" s="99"/>
      <c r="F8" s="99"/>
      <c r="G8" s="99"/>
      <c r="H8" s="100"/>
      <c r="I8" s="101" t="s">
        <v>122</v>
      </c>
      <c r="J8" s="102"/>
      <c r="K8" s="68"/>
      <c r="L8" s="76" t="s">
        <v>134</v>
      </c>
      <c r="M8" s="83"/>
      <c r="N8" s="14"/>
    </row>
    <row r="9" spans="1:18" ht="15" x14ac:dyDescent="0.25">
      <c r="A9" s="39" t="s">
        <v>84</v>
      </c>
      <c r="B9" s="98"/>
      <c r="C9" s="99"/>
      <c r="D9" s="99"/>
      <c r="E9" s="99"/>
      <c r="F9" s="99"/>
      <c r="G9" s="99"/>
      <c r="H9" s="100"/>
      <c r="I9" s="101" t="s">
        <v>123</v>
      </c>
      <c r="J9" s="102"/>
      <c r="K9" s="68"/>
      <c r="L9" s="76" t="s">
        <v>132</v>
      </c>
      <c r="M9" s="83"/>
      <c r="N9" s="14"/>
    </row>
    <row r="10" spans="1:18" ht="15" x14ac:dyDescent="0.25">
      <c r="A10" s="39" t="s">
        <v>85</v>
      </c>
      <c r="B10" s="98"/>
      <c r="C10" s="99"/>
      <c r="D10" s="99"/>
      <c r="E10" s="99"/>
      <c r="F10" s="99"/>
      <c r="G10" s="99"/>
      <c r="H10" s="100"/>
      <c r="I10" s="101" t="s">
        <v>124</v>
      </c>
      <c r="J10" s="102"/>
      <c r="K10" s="68"/>
      <c r="L10" s="76" t="s">
        <v>134</v>
      </c>
      <c r="M10" s="83"/>
      <c r="N10" s="14"/>
    </row>
    <row r="11" spans="1:18" ht="15" x14ac:dyDescent="0.25">
      <c r="A11" s="39" t="s">
        <v>86</v>
      </c>
      <c r="B11" s="98"/>
      <c r="C11" s="99"/>
      <c r="D11" s="99"/>
      <c r="E11" s="99"/>
      <c r="F11" s="99"/>
      <c r="G11" s="99"/>
      <c r="H11" s="100"/>
      <c r="I11" s="101" t="s">
        <v>125</v>
      </c>
      <c r="J11" s="102"/>
      <c r="K11" s="70"/>
      <c r="L11" s="77" t="s">
        <v>103</v>
      </c>
      <c r="M11" s="84"/>
      <c r="N11" s="14"/>
    </row>
    <row r="12" spans="1:18" ht="15.75" thickBot="1" x14ac:dyDescent="0.3">
      <c r="A12" s="40" t="s">
        <v>87</v>
      </c>
      <c r="B12" s="108"/>
      <c r="C12" s="109"/>
      <c r="D12" s="109"/>
      <c r="E12" s="109"/>
      <c r="F12" s="109"/>
      <c r="G12" s="109"/>
      <c r="H12" s="110"/>
      <c r="I12" s="111" t="s">
        <v>126</v>
      </c>
      <c r="J12" s="112"/>
      <c r="K12" s="71"/>
      <c r="L12" s="78"/>
      <c r="M12" s="85"/>
      <c r="N12" s="14"/>
    </row>
    <row r="13" spans="1:18" ht="13.5" thickBot="1" x14ac:dyDescent="0.25">
      <c r="A13" s="14"/>
      <c r="B13" s="14"/>
      <c r="C13" s="14"/>
      <c r="D13" s="14"/>
      <c r="E13" s="14"/>
      <c r="F13" s="14"/>
      <c r="G13" s="14"/>
      <c r="H13" s="14"/>
      <c r="I13" s="14"/>
      <c r="J13" s="14"/>
      <c r="K13" s="14"/>
      <c r="L13" s="14"/>
      <c r="M13" s="14"/>
      <c r="N13" s="14"/>
    </row>
    <row r="14" spans="1:18" ht="15" x14ac:dyDescent="0.25">
      <c r="A14" s="41"/>
      <c r="B14" s="46"/>
      <c r="C14" s="41"/>
      <c r="D14" s="41"/>
      <c r="E14" s="41"/>
      <c r="F14" s="63" t="s">
        <v>111</v>
      </c>
      <c r="G14" s="41"/>
      <c r="H14" s="41"/>
      <c r="I14" s="41"/>
      <c r="J14" s="41"/>
      <c r="K14" s="41"/>
      <c r="L14" s="41"/>
      <c r="M14" s="86"/>
      <c r="N14" s="14"/>
    </row>
    <row r="15" spans="1:18" ht="15" x14ac:dyDescent="0.25">
      <c r="A15" s="14"/>
      <c r="B15" s="47" t="s">
        <v>102</v>
      </c>
      <c r="C15" s="14"/>
      <c r="D15" s="47" t="s">
        <v>108</v>
      </c>
      <c r="E15" s="14"/>
      <c r="F15" s="47" t="s">
        <v>112</v>
      </c>
      <c r="G15" s="14"/>
      <c r="H15" s="47" t="s">
        <v>115</v>
      </c>
      <c r="I15" s="14"/>
      <c r="J15" s="47" t="s">
        <v>129</v>
      </c>
      <c r="K15" s="14"/>
      <c r="L15" s="47" t="s">
        <v>135</v>
      </c>
      <c r="M15" s="83"/>
      <c r="N15" s="14"/>
    </row>
    <row r="16" spans="1:18" ht="15" x14ac:dyDescent="0.25">
      <c r="A16" s="39" t="s">
        <v>88</v>
      </c>
      <c r="B16" s="48">
        <v>28.8</v>
      </c>
      <c r="C16" s="53" t="s">
        <v>103</v>
      </c>
      <c r="D16" s="48">
        <v>6</v>
      </c>
      <c r="E16" s="53" t="s">
        <v>103</v>
      </c>
      <c r="F16" s="48"/>
      <c r="G16" s="53" t="s">
        <v>103</v>
      </c>
      <c r="H16" s="64">
        <v>6.23</v>
      </c>
      <c r="I16" s="53" t="s">
        <v>127</v>
      </c>
      <c r="J16" s="48"/>
      <c r="K16" s="53" t="s">
        <v>131</v>
      </c>
      <c r="L16" s="48"/>
      <c r="M16" s="87" t="s">
        <v>103</v>
      </c>
      <c r="N16" s="14"/>
    </row>
    <row r="17" spans="1:14" ht="15.75" thickBot="1" x14ac:dyDescent="0.3">
      <c r="A17" s="40" t="s">
        <v>89</v>
      </c>
      <c r="B17" s="49">
        <v>24.5</v>
      </c>
      <c r="C17" s="54" t="s">
        <v>103</v>
      </c>
      <c r="D17" s="49">
        <v>6</v>
      </c>
      <c r="E17" s="54" t="s">
        <v>103</v>
      </c>
      <c r="F17" s="49"/>
      <c r="G17" s="54" t="s">
        <v>103</v>
      </c>
      <c r="H17" s="49">
        <v>4.43</v>
      </c>
      <c r="I17" s="54" t="s">
        <v>127</v>
      </c>
      <c r="J17" s="49"/>
      <c r="K17" s="54" t="s">
        <v>131</v>
      </c>
      <c r="L17" s="49"/>
      <c r="M17" s="88" t="s">
        <v>103</v>
      </c>
      <c r="N17" s="14"/>
    </row>
    <row r="18" spans="1:14" ht="13.5" thickBot="1" x14ac:dyDescent="0.25">
      <c r="N18" s="14"/>
    </row>
    <row r="19" spans="1:14" ht="15" x14ac:dyDescent="0.25">
      <c r="A19" s="41"/>
      <c r="B19" s="41"/>
      <c r="C19" s="41"/>
      <c r="D19" s="41"/>
      <c r="E19" s="41"/>
      <c r="F19" s="63" t="s">
        <v>113</v>
      </c>
      <c r="G19" s="41"/>
      <c r="H19" s="41"/>
      <c r="I19" s="41"/>
      <c r="J19" s="41"/>
      <c r="K19" s="41"/>
      <c r="L19" s="41"/>
      <c r="M19" s="86"/>
      <c r="N19" s="14"/>
    </row>
    <row r="20" spans="1:14" ht="15" x14ac:dyDescent="0.25">
      <c r="A20" s="42" t="s">
        <v>90</v>
      </c>
      <c r="B20" s="42">
        <v>1</v>
      </c>
      <c r="C20" s="42">
        <v>2</v>
      </c>
      <c r="D20" s="42">
        <v>3</v>
      </c>
      <c r="E20" s="42">
        <v>4</v>
      </c>
      <c r="F20" s="42">
        <v>5</v>
      </c>
      <c r="G20" s="42">
        <v>6</v>
      </c>
      <c r="H20" s="42">
        <v>7</v>
      </c>
      <c r="I20" s="42">
        <v>8</v>
      </c>
      <c r="J20" s="42">
        <v>9</v>
      </c>
      <c r="K20" s="42">
        <v>10</v>
      </c>
      <c r="L20" s="42">
        <v>11</v>
      </c>
      <c r="M20" s="89"/>
      <c r="N20" s="14"/>
    </row>
    <row r="21" spans="1:14" ht="15" x14ac:dyDescent="0.25">
      <c r="A21" s="43" t="s">
        <v>91</v>
      </c>
      <c r="B21" s="48">
        <v>25</v>
      </c>
      <c r="C21" s="48">
        <v>25</v>
      </c>
      <c r="D21" s="48">
        <v>25</v>
      </c>
      <c r="E21" s="48">
        <v>25</v>
      </c>
      <c r="F21" s="48">
        <v>25</v>
      </c>
      <c r="G21" s="48">
        <v>25</v>
      </c>
      <c r="H21" s="48">
        <v>25</v>
      </c>
      <c r="I21" s="48">
        <v>25</v>
      </c>
      <c r="J21" s="48">
        <v>25</v>
      </c>
      <c r="K21" s="48">
        <v>25</v>
      </c>
      <c r="L21" s="48">
        <v>25</v>
      </c>
      <c r="M21" s="90"/>
      <c r="N21" s="14"/>
    </row>
    <row r="22" spans="1:14" ht="15" x14ac:dyDescent="0.25">
      <c r="A22" s="43" t="s">
        <v>92</v>
      </c>
      <c r="B22" s="48">
        <v>1.44</v>
      </c>
      <c r="C22" s="48">
        <v>2.88</v>
      </c>
      <c r="D22" s="48">
        <v>4.32</v>
      </c>
      <c r="E22" s="48">
        <v>5.76</v>
      </c>
      <c r="F22" s="48">
        <v>7.2</v>
      </c>
      <c r="G22" s="48">
        <v>8.64</v>
      </c>
      <c r="H22" s="48">
        <v>10.08</v>
      </c>
      <c r="I22" s="48">
        <v>11.52</v>
      </c>
      <c r="J22" s="48">
        <v>12.96</v>
      </c>
      <c r="K22" s="48">
        <v>13.46</v>
      </c>
      <c r="L22" s="48"/>
      <c r="M22" s="90"/>
      <c r="N22" s="14"/>
    </row>
    <row r="23" spans="1:14" ht="15" x14ac:dyDescent="0.25">
      <c r="A23" s="43" t="s">
        <v>93</v>
      </c>
      <c r="B23" s="48">
        <v>2</v>
      </c>
      <c r="C23" s="48">
        <v>3</v>
      </c>
      <c r="D23" s="48">
        <v>3</v>
      </c>
      <c r="E23" s="48">
        <v>4</v>
      </c>
      <c r="F23" s="48">
        <v>4</v>
      </c>
      <c r="G23" s="48">
        <v>4</v>
      </c>
      <c r="H23" s="48">
        <v>4</v>
      </c>
      <c r="I23" s="48">
        <v>4</v>
      </c>
      <c r="J23" s="48">
        <v>4</v>
      </c>
      <c r="K23" s="48">
        <v>4</v>
      </c>
      <c r="L23" s="48"/>
      <c r="M23" s="90"/>
      <c r="N23" s="14"/>
    </row>
    <row r="24" spans="1:14" ht="15" x14ac:dyDescent="0.25">
      <c r="A24" s="43" t="s">
        <v>94</v>
      </c>
      <c r="B24" s="48">
        <v>66.5</v>
      </c>
      <c r="C24" s="48">
        <v>61.5</v>
      </c>
      <c r="D24" s="48">
        <v>87</v>
      </c>
      <c r="E24" s="48">
        <v>53.5</v>
      </c>
      <c r="F24" s="48">
        <v>62</v>
      </c>
      <c r="G24" s="48">
        <v>68</v>
      </c>
      <c r="H24" s="48">
        <v>72</v>
      </c>
      <c r="I24" s="48">
        <v>75</v>
      </c>
      <c r="J24" s="48">
        <v>76</v>
      </c>
      <c r="K24" s="48">
        <v>78</v>
      </c>
      <c r="L24" s="48"/>
      <c r="M24" s="90"/>
      <c r="N24" s="14"/>
    </row>
    <row r="25" spans="1:14" ht="15" x14ac:dyDescent="0.25">
      <c r="A25" s="43" t="s">
        <v>95</v>
      </c>
      <c r="B25" s="48">
        <f>SUM(B24*0.01)</f>
        <v>0.66500000000000004</v>
      </c>
      <c r="C25" s="48">
        <f t="shared" ref="C25:K25" si="0">SUM(C24*0.01)</f>
        <v>0.61499999999999999</v>
      </c>
      <c r="D25" s="48">
        <f t="shared" si="0"/>
        <v>0.87</v>
      </c>
      <c r="E25" s="48">
        <f t="shared" si="0"/>
        <v>0.53500000000000003</v>
      </c>
      <c r="F25" s="48">
        <f t="shared" si="0"/>
        <v>0.62</v>
      </c>
      <c r="G25" s="48">
        <f t="shared" si="0"/>
        <v>0.68</v>
      </c>
      <c r="H25" s="48">
        <f t="shared" si="0"/>
        <v>0.72</v>
      </c>
      <c r="I25" s="48">
        <f t="shared" si="0"/>
        <v>0.75</v>
      </c>
      <c r="J25" s="48">
        <f t="shared" si="0"/>
        <v>0.76</v>
      </c>
      <c r="K25" s="48">
        <f t="shared" si="0"/>
        <v>0.78</v>
      </c>
      <c r="L25" s="48"/>
      <c r="M25" s="90"/>
      <c r="N25" s="14"/>
    </row>
    <row r="26" spans="1:14" ht="15" x14ac:dyDescent="0.25">
      <c r="A26" s="43" t="s">
        <v>96</v>
      </c>
      <c r="B26" s="50">
        <f>B25*33.2</f>
        <v>22.078000000000003</v>
      </c>
      <c r="C26" s="50">
        <f>SUM(C25*39.7)</f>
        <v>24.415500000000002</v>
      </c>
      <c r="D26" s="50">
        <f>SUM(D25*69.7)</f>
        <v>60.639000000000003</v>
      </c>
      <c r="E26" s="50">
        <f>SUM(E25*138.2)</f>
        <v>73.936999999999998</v>
      </c>
      <c r="F26" s="50">
        <f t="shared" ref="F26:K26" si="1">SUM(F25*138.2)</f>
        <v>85.683999999999997</v>
      </c>
      <c r="G26" s="50">
        <f t="shared" si="1"/>
        <v>93.975999999999999</v>
      </c>
      <c r="H26" s="50">
        <f t="shared" si="1"/>
        <v>99.503999999999991</v>
      </c>
      <c r="I26" s="50">
        <f t="shared" si="1"/>
        <v>103.64999999999999</v>
      </c>
      <c r="J26" s="50">
        <f t="shared" si="1"/>
        <v>105.032</v>
      </c>
      <c r="K26" s="50">
        <f t="shared" si="1"/>
        <v>107.79599999999999</v>
      </c>
      <c r="L26" s="48"/>
      <c r="M26" s="90"/>
      <c r="N26" s="14"/>
    </row>
    <row r="27" spans="1:14" ht="15" x14ac:dyDescent="0.25">
      <c r="A27" s="43" t="s">
        <v>97</v>
      </c>
      <c r="B27" s="48">
        <v>0</v>
      </c>
      <c r="C27" s="48">
        <v>0</v>
      </c>
      <c r="D27" s="48">
        <v>0</v>
      </c>
      <c r="E27" s="48">
        <v>0</v>
      </c>
      <c r="F27" s="48">
        <v>0</v>
      </c>
      <c r="G27" s="48">
        <v>0</v>
      </c>
      <c r="H27" s="48">
        <v>0</v>
      </c>
      <c r="I27" s="48">
        <v>0</v>
      </c>
      <c r="J27" s="48">
        <v>0</v>
      </c>
      <c r="K27" s="48">
        <v>0</v>
      </c>
      <c r="L27" s="48"/>
      <c r="M27" s="90"/>
      <c r="N27" s="14"/>
    </row>
    <row r="28" spans="1:14" ht="15" x14ac:dyDescent="0.25">
      <c r="A28" s="43" t="s">
        <v>98</v>
      </c>
      <c r="B28" s="51">
        <f>SUM(B26-B27)</f>
        <v>22.078000000000003</v>
      </c>
      <c r="C28" s="51">
        <f t="shared" ref="C28:K28" si="2">SUM(C26-C27)</f>
        <v>24.415500000000002</v>
      </c>
      <c r="D28" s="51">
        <f t="shared" si="2"/>
        <v>60.639000000000003</v>
      </c>
      <c r="E28" s="51">
        <f t="shared" si="2"/>
        <v>73.936999999999998</v>
      </c>
      <c r="F28" s="51">
        <f>SUM(F26-F27)</f>
        <v>85.683999999999997</v>
      </c>
      <c r="G28" s="51">
        <f t="shared" si="2"/>
        <v>93.975999999999999</v>
      </c>
      <c r="H28" s="51">
        <f t="shared" si="2"/>
        <v>99.503999999999991</v>
      </c>
      <c r="I28" s="51">
        <f t="shared" si="2"/>
        <v>103.64999999999999</v>
      </c>
      <c r="J28" s="51">
        <f t="shared" si="2"/>
        <v>105.032</v>
      </c>
      <c r="K28" s="51">
        <f t="shared" si="2"/>
        <v>107.79599999999999</v>
      </c>
      <c r="L28" s="48"/>
      <c r="M28" s="90"/>
      <c r="N28" s="14"/>
    </row>
    <row r="29" spans="1:14" ht="15" x14ac:dyDescent="0.25">
      <c r="A29" s="43" t="s">
        <v>99</v>
      </c>
      <c r="B29" s="50">
        <f>SUM(B28/6.23)</f>
        <v>3.5438202247191013</v>
      </c>
      <c r="C29" s="50">
        <f t="shared" ref="C29:K29" si="3">SUM(C28/6.23)</f>
        <v>3.9190208667736757</v>
      </c>
      <c r="D29" s="50">
        <f t="shared" si="3"/>
        <v>9.7333868378812198</v>
      </c>
      <c r="E29" s="50">
        <f t="shared" si="3"/>
        <v>11.867897271268056</v>
      </c>
      <c r="F29" s="50">
        <f t="shared" si="3"/>
        <v>13.753451043338682</v>
      </c>
      <c r="G29" s="50">
        <f t="shared" si="3"/>
        <v>15.084430176565007</v>
      </c>
      <c r="H29" s="50">
        <f t="shared" si="3"/>
        <v>15.971749598715888</v>
      </c>
      <c r="I29" s="50">
        <f t="shared" si="3"/>
        <v>16.637239165329049</v>
      </c>
      <c r="J29" s="50">
        <f t="shared" si="3"/>
        <v>16.859069020866773</v>
      </c>
      <c r="K29" s="50">
        <f t="shared" si="3"/>
        <v>17.302728731942214</v>
      </c>
      <c r="L29" s="48"/>
      <c r="M29" s="90"/>
      <c r="N29" s="14"/>
    </row>
    <row r="30" spans="1:14" ht="15.75" thickBot="1" x14ac:dyDescent="0.3">
      <c r="A30" s="44" t="s">
        <v>100</v>
      </c>
      <c r="B30" s="49"/>
      <c r="C30" s="49"/>
      <c r="D30" s="49"/>
      <c r="E30" s="49"/>
      <c r="F30" s="49"/>
      <c r="G30" s="49"/>
      <c r="H30" s="49"/>
      <c r="I30" s="49"/>
      <c r="J30" s="49"/>
      <c r="K30" s="49"/>
      <c r="L30" s="49"/>
      <c r="M30" s="91"/>
      <c r="N30" s="14"/>
    </row>
    <row r="31" spans="1:14" ht="15" x14ac:dyDescent="0.25">
      <c r="C31" s="55" t="s">
        <v>104</v>
      </c>
      <c r="D31" s="95">
        <f>AVERAGE(B28:K28)</f>
        <v>77.671150000000011</v>
      </c>
      <c r="E31" s="62" t="s">
        <v>109</v>
      </c>
      <c r="I31" s="55" t="s">
        <v>128</v>
      </c>
      <c r="J31" s="58">
        <v>107.8</v>
      </c>
      <c r="K31" s="62" t="s">
        <v>109</v>
      </c>
      <c r="N31" s="14"/>
    </row>
    <row r="32" spans="1:14" ht="13.5" thickBot="1" x14ac:dyDescent="0.25">
      <c r="N32" s="14"/>
    </row>
    <row r="33" spans="1:14" ht="15" x14ac:dyDescent="0.25">
      <c r="A33" s="41"/>
      <c r="B33" s="41"/>
      <c r="C33" s="41"/>
      <c r="D33" s="41"/>
      <c r="E33" s="41"/>
      <c r="F33" s="63" t="s">
        <v>114</v>
      </c>
      <c r="G33" s="41"/>
      <c r="H33" s="41"/>
      <c r="I33" s="41"/>
      <c r="J33" s="41"/>
      <c r="K33" s="41"/>
      <c r="L33" s="41"/>
      <c r="M33" s="86"/>
      <c r="N33" s="14"/>
    </row>
    <row r="34" spans="1:14" ht="15" x14ac:dyDescent="0.25">
      <c r="A34" s="42" t="s">
        <v>90</v>
      </c>
      <c r="B34" s="42">
        <v>1</v>
      </c>
      <c r="C34" s="42">
        <v>2</v>
      </c>
      <c r="D34" s="42">
        <v>3</v>
      </c>
      <c r="E34" s="42">
        <v>4</v>
      </c>
      <c r="F34" s="42">
        <v>5</v>
      </c>
      <c r="G34" s="42">
        <v>6</v>
      </c>
      <c r="H34" s="42">
        <v>7</v>
      </c>
      <c r="I34" s="42">
        <v>8</v>
      </c>
      <c r="J34" s="42">
        <v>9</v>
      </c>
      <c r="K34" s="42">
        <v>10</v>
      </c>
      <c r="L34" s="42">
        <v>11</v>
      </c>
      <c r="M34" s="89"/>
      <c r="N34" s="14"/>
    </row>
    <row r="35" spans="1:14" ht="15" x14ac:dyDescent="0.25">
      <c r="A35" s="43" t="s">
        <v>91</v>
      </c>
      <c r="B35" s="48">
        <v>25</v>
      </c>
      <c r="C35" s="48">
        <v>25</v>
      </c>
      <c r="D35" s="48">
        <v>25</v>
      </c>
      <c r="E35" s="48">
        <v>25</v>
      </c>
      <c r="F35" s="48">
        <v>25</v>
      </c>
      <c r="G35" s="48">
        <v>25</v>
      </c>
      <c r="H35" s="48">
        <v>25</v>
      </c>
      <c r="I35" s="48">
        <v>25</v>
      </c>
      <c r="J35" s="48">
        <v>25</v>
      </c>
      <c r="K35" s="48">
        <v>25</v>
      </c>
      <c r="L35" s="48">
        <v>25</v>
      </c>
      <c r="M35" s="90"/>
      <c r="N35" s="14"/>
    </row>
    <row r="36" spans="1:14" ht="15" x14ac:dyDescent="0.25">
      <c r="A36" s="43" t="s">
        <v>92</v>
      </c>
      <c r="B36" s="48">
        <v>1.23</v>
      </c>
      <c r="C36" s="48">
        <v>2.4500000000000002</v>
      </c>
      <c r="D36" s="48">
        <v>3.68</v>
      </c>
      <c r="E36" s="50">
        <v>4.9033333333333298</v>
      </c>
      <c r="F36" s="50">
        <v>6.1283333333333303</v>
      </c>
      <c r="G36" s="50">
        <v>7.3533333333333299</v>
      </c>
      <c r="H36" s="50">
        <v>8.5783333333333296</v>
      </c>
      <c r="I36" s="50">
        <v>9.8033333333333292</v>
      </c>
      <c r="J36" s="50">
        <v>11.0283333333333</v>
      </c>
      <c r="K36" s="50">
        <v>12.2533333333333</v>
      </c>
      <c r="L36" s="50">
        <v>13.05</v>
      </c>
      <c r="M36" s="90"/>
      <c r="N36" s="14"/>
    </row>
    <row r="37" spans="1:14" ht="15" x14ac:dyDescent="0.25">
      <c r="A37" s="43" t="s">
        <v>93</v>
      </c>
      <c r="B37" s="48">
        <v>2</v>
      </c>
      <c r="C37" s="48">
        <v>3</v>
      </c>
      <c r="D37" s="48">
        <v>3</v>
      </c>
      <c r="E37" s="48">
        <v>3</v>
      </c>
      <c r="F37" s="48">
        <v>4</v>
      </c>
      <c r="G37" s="48">
        <v>4</v>
      </c>
      <c r="H37" s="48">
        <v>4</v>
      </c>
      <c r="I37" s="48">
        <v>4</v>
      </c>
      <c r="J37" s="48">
        <v>4</v>
      </c>
      <c r="K37" s="48">
        <v>4</v>
      </c>
      <c r="L37" s="48">
        <v>4</v>
      </c>
      <c r="M37" s="90"/>
      <c r="N37" s="14"/>
    </row>
    <row r="38" spans="1:14" ht="15" x14ac:dyDescent="0.25">
      <c r="A38" s="43" t="s">
        <v>94</v>
      </c>
      <c r="B38" s="48">
        <v>43.5</v>
      </c>
      <c r="C38" s="48">
        <v>42.5</v>
      </c>
      <c r="D38" s="48">
        <v>64</v>
      </c>
      <c r="E38" s="48">
        <v>79</v>
      </c>
      <c r="F38" s="48">
        <v>45</v>
      </c>
      <c r="G38" s="48">
        <v>42</v>
      </c>
      <c r="H38" s="48">
        <v>48</v>
      </c>
      <c r="I38" s="48">
        <v>49.5</v>
      </c>
      <c r="J38" s="48">
        <v>50.5</v>
      </c>
      <c r="K38" s="48">
        <v>51</v>
      </c>
      <c r="L38" s="48">
        <v>51.5</v>
      </c>
      <c r="M38" s="90"/>
      <c r="N38" s="14"/>
    </row>
    <row r="39" spans="1:14" ht="15" x14ac:dyDescent="0.25">
      <c r="A39" s="43" t="s">
        <v>95</v>
      </c>
      <c r="B39" s="48">
        <f>SUM(B38*0.01)</f>
        <v>0.435</v>
      </c>
      <c r="C39" s="48">
        <f t="shared" ref="C39:L39" si="4">SUM(C38*0.01)</f>
        <v>0.42499999999999999</v>
      </c>
      <c r="D39" s="48">
        <f t="shared" si="4"/>
        <v>0.64</v>
      </c>
      <c r="E39" s="48">
        <f t="shared" si="4"/>
        <v>0.79</v>
      </c>
      <c r="F39" s="48">
        <f t="shared" si="4"/>
        <v>0.45</v>
      </c>
      <c r="G39" s="48">
        <f t="shared" si="4"/>
        <v>0.42</v>
      </c>
      <c r="H39" s="48">
        <f t="shared" si="4"/>
        <v>0.48</v>
      </c>
      <c r="I39" s="48">
        <f t="shared" si="4"/>
        <v>0.495</v>
      </c>
      <c r="J39" s="48">
        <f t="shared" si="4"/>
        <v>0.505</v>
      </c>
      <c r="K39" s="48">
        <f t="shared" si="4"/>
        <v>0.51</v>
      </c>
      <c r="L39" s="48">
        <f t="shared" si="4"/>
        <v>0.51500000000000001</v>
      </c>
      <c r="M39" s="90"/>
      <c r="N39" s="14"/>
    </row>
    <row r="40" spans="1:14" ht="15" x14ac:dyDescent="0.25">
      <c r="A40" s="43" t="s">
        <v>96</v>
      </c>
      <c r="B40" s="50">
        <f>SUM(B39*37.1)</f>
        <v>16.138500000000001</v>
      </c>
      <c r="C40" s="50">
        <f>SUM(C39*75)</f>
        <v>31.875</v>
      </c>
      <c r="D40" s="50">
        <f t="shared" ref="D40:E40" si="5">SUM(D39*75)</f>
        <v>48</v>
      </c>
      <c r="E40" s="50">
        <f t="shared" si="5"/>
        <v>59.25</v>
      </c>
      <c r="F40" s="50">
        <f>SUM(F39*148.5)</f>
        <v>66.825000000000003</v>
      </c>
      <c r="G40" s="50">
        <f t="shared" ref="G40:L40" si="6">SUM(G39*148.5)</f>
        <v>62.37</v>
      </c>
      <c r="H40" s="50">
        <f t="shared" si="6"/>
        <v>71.28</v>
      </c>
      <c r="I40" s="50">
        <f t="shared" si="6"/>
        <v>73.507499999999993</v>
      </c>
      <c r="J40" s="50">
        <f t="shared" si="6"/>
        <v>74.992500000000007</v>
      </c>
      <c r="K40" s="50">
        <f t="shared" si="6"/>
        <v>75.734999999999999</v>
      </c>
      <c r="L40" s="50">
        <f t="shared" si="6"/>
        <v>76.477500000000006</v>
      </c>
      <c r="M40" s="90"/>
      <c r="N40" s="14"/>
    </row>
    <row r="41" spans="1:14" ht="15" x14ac:dyDescent="0.25">
      <c r="A41" s="43" t="s">
        <v>97</v>
      </c>
      <c r="B41" s="48">
        <v>0</v>
      </c>
      <c r="C41" s="48">
        <v>0</v>
      </c>
      <c r="D41" s="48">
        <v>0</v>
      </c>
      <c r="E41" s="48">
        <v>0</v>
      </c>
      <c r="F41" s="48">
        <v>0</v>
      </c>
      <c r="G41" s="48">
        <v>0</v>
      </c>
      <c r="H41" s="48">
        <v>0</v>
      </c>
      <c r="I41" s="48">
        <v>0</v>
      </c>
      <c r="J41" s="48">
        <v>0</v>
      </c>
      <c r="K41" s="48">
        <v>0</v>
      </c>
      <c r="L41" s="48">
        <v>0</v>
      </c>
      <c r="M41" s="90"/>
      <c r="N41" s="14"/>
    </row>
    <row r="42" spans="1:14" ht="15" x14ac:dyDescent="0.25">
      <c r="A42" s="43" t="s">
        <v>98</v>
      </c>
      <c r="B42" s="50">
        <f>SUM(B40-B41)</f>
        <v>16.138500000000001</v>
      </c>
      <c r="C42" s="50">
        <f t="shared" ref="C42:L42" si="7">SUM(C40-C41)</f>
        <v>31.875</v>
      </c>
      <c r="D42" s="50">
        <f t="shared" si="7"/>
        <v>48</v>
      </c>
      <c r="E42" s="50">
        <f t="shared" si="7"/>
        <v>59.25</v>
      </c>
      <c r="F42" s="50">
        <f t="shared" si="7"/>
        <v>66.825000000000003</v>
      </c>
      <c r="G42" s="50">
        <f t="shared" si="7"/>
        <v>62.37</v>
      </c>
      <c r="H42" s="50">
        <f t="shared" si="7"/>
        <v>71.28</v>
      </c>
      <c r="I42" s="50">
        <f t="shared" si="7"/>
        <v>73.507499999999993</v>
      </c>
      <c r="J42" s="50">
        <f t="shared" si="7"/>
        <v>74.992500000000007</v>
      </c>
      <c r="K42" s="50">
        <f t="shared" si="7"/>
        <v>75.734999999999999</v>
      </c>
      <c r="L42" s="50">
        <f t="shared" si="7"/>
        <v>76.477500000000006</v>
      </c>
      <c r="M42" s="90"/>
      <c r="N42" s="14"/>
    </row>
    <row r="43" spans="1:14" ht="15" x14ac:dyDescent="0.25">
      <c r="A43" s="43" t="s">
        <v>99</v>
      </c>
      <c r="B43" s="50">
        <f>SUM(B42/4.43)</f>
        <v>3.6430022573363434</v>
      </c>
      <c r="C43" s="50">
        <f t="shared" ref="C43:L43" si="8">SUM(C42/4.43)</f>
        <v>7.1952595936794586</v>
      </c>
      <c r="D43" s="50">
        <f t="shared" si="8"/>
        <v>10.835214446952596</v>
      </c>
      <c r="E43" s="50">
        <f t="shared" si="8"/>
        <v>13.374717832957112</v>
      </c>
      <c r="F43" s="50">
        <f t="shared" si="8"/>
        <v>15.084650112866818</v>
      </c>
      <c r="G43" s="50">
        <f t="shared" si="8"/>
        <v>14.079006772009029</v>
      </c>
      <c r="H43" s="50">
        <f t="shared" si="8"/>
        <v>16.090293453724605</v>
      </c>
      <c r="I43" s="50">
        <f t="shared" si="8"/>
        <v>16.593115124153499</v>
      </c>
      <c r="J43" s="50">
        <f t="shared" si="8"/>
        <v>16.928329571106097</v>
      </c>
      <c r="K43" s="50">
        <f t="shared" si="8"/>
        <v>17.095936794582393</v>
      </c>
      <c r="L43" s="50">
        <f t="shared" si="8"/>
        <v>17.263544018058692</v>
      </c>
      <c r="M43" s="90"/>
      <c r="N43" s="14"/>
    </row>
    <row r="44" spans="1:14" ht="15.75" thickBot="1" x14ac:dyDescent="0.3">
      <c r="A44" s="44" t="s">
        <v>100</v>
      </c>
      <c r="B44" s="49"/>
      <c r="C44" s="49"/>
      <c r="D44" s="49"/>
      <c r="E44" s="49"/>
      <c r="F44" s="49"/>
      <c r="G44" s="49"/>
      <c r="H44" s="49"/>
      <c r="I44" s="49"/>
      <c r="J44" s="49"/>
      <c r="K44" s="49"/>
      <c r="L44" s="49"/>
      <c r="M44" s="91"/>
      <c r="N44" s="14"/>
    </row>
    <row r="45" spans="1:14" ht="15" x14ac:dyDescent="0.25">
      <c r="A45" s="14"/>
      <c r="B45" s="14"/>
      <c r="C45" s="56" t="s">
        <v>104</v>
      </c>
      <c r="D45" s="96">
        <f>AVERAGE(B42:L42)</f>
        <v>59.677363636363637</v>
      </c>
      <c r="E45" s="47" t="s">
        <v>109</v>
      </c>
      <c r="F45" s="14"/>
      <c r="G45" s="14"/>
      <c r="H45" s="14"/>
      <c r="I45" s="56" t="s">
        <v>128</v>
      </c>
      <c r="J45" s="59">
        <v>76.48</v>
      </c>
      <c r="K45" s="47" t="s">
        <v>109</v>
      </c>
      <c r="L45" s="14"/>
      <c r="M45" s="14"/>
      <c r="N45" s="14"/>
    </row>
    <row r="46" spans="1:14" x14ac:dyDescent="0.2">
      <c r="A46" s="14"/>
      <c r="B46" s="14"/>
      <c r="C46" s="14"/>
      <c r="D46" s="14"/>
      <c r="E46" s="14"/>
      <c r="F46" s="14"/>
      <c r="G46" s="14"/>
      <c r="H46" s="14"/>
      <c r="I46" s="14"/>
      <c r="J46" s="14"/>
      <c r="K46" s="14"/>
      <c r="L46" s="14"/>
      <c r="M46" s="14"/>
      <c r="N46" s="14"/>
    </row>
    <row r="47" spans="1:14" ht="15" x14ac:dyDescent="0.25">
      <c r="A47" s="14"/>
      <c r="B47" s="47"/>
      <c r="C47" s="57" t="s">
        <v>105</v>
      </c>
      <c r="D47" s="60">
        <v>12.5</v>
      </c>
      <c r="E47" s="47"/>
      <c r="F47" s="47"/>
      <c r="G47" s="47"/>
      <c r="H47" s="57" t="s">
        <v>116</v>
      </c>
      <c r="I47" s="97">
        <f>SUM(J45/J31)</f>
        <v>0.70946196660482386</v>
      </c>
      <c r="J47" s="47"/>
      <c r="K47" s="47"/>
      <c r="L47" s="47"/>
      <c r="M47" s="47"/>
      <c r="N47" s="14"/>
    </row>
    <row r="48" spans="1:14" ht="15" x14ac:dyDescent="0.25">
      <c r="A48" s="14"/>
      <c r="B48" s="47"/>
      <c r="C48" s="57" t="s">
        <v>106</v>
      </c>
      <c r="D48" s="60">
        <f>SUM(B17/Q3)</f>
        <v>0.310126582278481</v>
      </c>
      <c r="E48" s="47"/>
      <c r="F48" s="47"/>
      <c r="G48" s="47"/>
      <c r="H48" s="57" t="s">
        <v>117</v>
      </c>
      <c r="I48" s="65"/>
      <c r="J48" s="47" t="s">
        <v>130</v>
      </c>
      <c r="K48" s="47"/>
      <c r="L48" s="47"/>
      <c r="M48" s="47"/>
      <c r="N48" s="14"/>
    </row>
    <row r="49" spans="1:14" ht="15" x14ac:dyDescent="0.25">
      <c r="A49" s="14"/>
      <c r="B49" s="47"/>
      <c r="C49" s="57" t="s">
        <v>107</v>
      </c>
      <c r="D49" s="60">
        <f>SUM(B16/Q3)</f>
        <v>0.36455696202531646</v>
      </c>
      <c r="E49" s="47"/>
      <c r="F49" s="47"/>
      <c r="G49" s="47"/>
      <c r="H49" s="57" t="s">
        <v>118</v>
      </c>
      <c r="I49" s="60"/>
      <c r="J49" s="60"/>
      <c r="K49" s="60"/>
      <c r="L49" s="60"/>
      <c r="M49" s="47" t="s">
        <v>136</v>
      </c>
      <c r="N49" s="14"/>
    </row>
    <row r="50" spans="1:14" x14ac:dyDescent="0.2">
      <c r="A50" s="14"/>
      <c r="B50" s="14"/>
      <c r="C50" s="14"/>
      <c r="D50" s="14"/>
      <c r="E50" s="14"/>
      <c r="F50" s="14"/>
      <c r="G50" s="14"/>
      <c r="H50" s="14"/>
      <c r="I50" s="14"/>
      <c r="J50" s="14"/>
      <c r="K50" s="14"/>
      <c r="L50" s="14"/>
      <c r="M50" s="14"/>
      <c r="N50" s="14"/>
    </row>
    <row r="51" spans="1:14" x14ac:dyDescent="0.2">
      <c r="A51" s="14"/>
      <c r="B51" s="14"/>
      <c r="C51" s="14"/>
      <c r="D51" s="14"/>
      <c r="E51" s="14"/>
      <c r="F51" s="14"/>
      <c r="G51" s="14"/>
      <c r="H51" s="14"/>
      <c r="I51" s="14"/>
      <c r="J51" s="14"/>
      <c r="K51" s="14"/>
      <c r="L51" s="14"/>
      <c r="M51" s="14"/>
      <c r="N51" s="14"/>
    </row>
    <row r="52" spans="1:14" x14ac:dyDescent="0.2">
      <c r="A52" s="14"/>
      <c r="B52" s="14"/>
      <c r="C52" s="14"/>
      <c r="D52" s="14"/>
      <c r="E52" s="14"/>
      <c r="F52" s="14"/>
      <c r="G52" s="14"/>
      <c r="H52" s="14"/>
      <c r="I52" s="14"/>
      <c r="J52" s="14"/>
      <c r="K52" s="14"/>
      <c r="L52" s="14"/>
      <c r="M52" s="14"/>
      <c r="N52" s="14"/>
    </row>
    <row r="53" spans="1:14" x14ac:dyDescent="0.2">
      <c r="A53" s="14"/>
      <c r="B53" s="14"/>
      <c r="C53" s="14"/>
      <c r="D53" s="14"/>
      <c r="E53" s="14"/>
      <c r="F53" s="14"/>
      <c r="G53" s="14"/>
      <c r="H53" s="14"/>
      <c r="I53" s="14"/>
      <c r="J53" s="14"/>
      <c r="K53" s="14"/>
      <c r="L53" s="14"/>
      <c r="M53" s="14"/>
      <c r="N53" s="14"/>
    </row>
  </sheetData>
  <mergeCells count="18">
    <mergeCell ref="B12:H12"/>
    <mergeCell ref="I12:J12"/>
    <mergeCell ref="B9:H9"/>
    <mergeCell ref="I9:J9"/>
    <mergeCell ref="B10:H10"/>
    <mergeCell ref="I10:J10"/>
    <mergeCell ref="B11:H11"/>
    <mergeCell ref="I11:J11"/>
    <mergeCell ref="B7:H7"/>
    <mergeCell ref="I7:J7"/>
    <mergeCell ref="B8:H8"/>
    <mergeCell ref="I8:J8"/>
    <mergeCell ref="B4:H4"/>
    <mergeCell ref="I4:J4"/>
    <mergeCell ref="B5:H5"/>
    <mergeCell ref="I5:J5"/>
    <mergeCell ref="B6:H6"/>
    <mergeCell ref="I6:J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L41"/>
  <sheetViews>
    <sheetView topLeftCell="A6" workbookViewId="0">
      <selection activeCell="A19" sqref="A19:K41"/>
    </sheetView>
  </sheetViews>
  <sheetFormatPr defaultColWidth="11.42578125" defaultRowHeight="12.75" x14ac:dyDescent="0.2"/>
  <cols>
    <col min="1" max="1" width="22" bestFit="1" customWidth="1"/>
    <col min="2" max="2" width="9.42578125" bestFit="1" customWidth="1"/>
    <col min="3" max="3" width="31.85546875" customWidth="1"/>
    <col min="4" max="4" width="9" bestFit="1" customWidth="1"/>
    <col min="5" max="5" width="9.42578125" bestFit="1" customWidth="1"/>
    <col min="6" max="6" width="33" bestFit="1" customWidth="1"/>
    <col min="7" max="7" width="9" bestFit="1" customWidth="1"/>
    <col min="8" max="8" width="26.7109375" bestFit="1" customWidth="1"/>
    <col min="9" max="9" width="15.7109375" bestFit="1" customWidth="1"/>
    <col min="10" max="10" width="12" bestFit="1" customWidth="1"/>
    <col min="11" max="11" width="10.5703125" bestFit="1" customWidth="1"/>
    <col min="12" max="256" width="8.85546875" customWidth="1"/>
  </cols>
  <sheetData>
    <row r="1" spans="1:12" ht="15.75" x14ac:dyDescent="0.25">
      <c r="A1" s="13" t="s">
        <v>0</v>
      </c>
      <c r="B1" s="14"/>
      <c r="C1" s="14"/>
      <c r="D1" s="14"/>
      <c r="E1" s="14"/>
      <c r="F1" s="14"/>
      <c r="G1" s="14"/>
      <c r="H1" s="13" t="s">
        <v>1</v>
      </c>
      <c r="I1" s="15"/>
      <c r="J1" s="16"/>
      <c r="K1" s="14"/>
    </row>
    <row r="2" spans="1:12" x14ac:dyDescent="0.2">
      <c r="A2" s="17" t="s">
        <v>2</v>
      </c>
      <c r="B2" s="18"/>
      <c r="C2" s="19"/>
      <c r="D2" s="20"/>
      <c r="E2" s="17" t="s">
        <v>3</v>
      </c>
      <c r="F2" s="18"/>
      <c r="G2" s="20"/>
      <c r="H2" s="21"/>
      <c r="I2" s="17" t="s">
        <v>4</v>
      </c>
      <c r="J2" s="17" t="s">
        <v>5</v>
      </c>
      <c r="K2" s="14"/>
    </row>
    <row r="3" spans="1:12" x14ac:dyDescent="0.2">
      <c r="A3" s="21"/>
      <c r="B3" s="22" t="s">
        <v>6</v>
      </c>
      <c r="C3" s="22" t="s">
        <v>7</v>
      </c>
      <c r="D3" s="22" t="s">
        <v>8</v>
      </c>
      <c r="E3" s="22" t="s">
        <v>6</v>
      </c>
      <c r="F3" s="22" t="s">
        <v>7</v>
      </c>
      <c r="G3" s="22" t="s">
        <v>8</v>
      </c>
      <c r="H3" s="22" t="s">
        <v>9</v>
      </c>
      <c r="I3" s="23">
        <v>8.9999999999999993E-3</v>
      </c>
      <c r="J3" s="23">
        <v>8.9999999999999993E-3</v>
      </c>
      <c r="K3" s="14"/>
    </row>
    <row r="4" spans="1:12" x14ac:dyDescent="0.2">
      <c r="A4" s="22" t="s">
        <v>10</v>
      </c>
      <c r="B4" s="24">
        <v>4.7E-2</v>
      </c>
      <c r="C4" s="24">
        <v>2</v>
      </c>
      <c r="D4" s="24">
        <f t="shared" ref="D4:D10" si="0">B4*C4</f>
        <v>9.4E-2</v>
      </c>
      <c r="E4" s="24">
        <v>4.1000000000000002E-2</v>
      </c>
      <c r="F4" s="24">
        <v>2</v>
      </c>
      <c r="G4" s="24">
        <f t="shared" ref="G4:G9" si="1">E4*F4</f>
        <v>8.2000000000000003E-2</v>
      </c>
      <c r="H4" s="22" t="s">
        <v>11</v>
      </c>
      <c r="I4" s="25"/>
      <c r="J4" s="26"/>
      <c r="K4" s="14"/>
    </row>
    <row r="5" spans="1:12" x14ac:dyDescent="0.2">
      <c r="A5" s="22" t="s">
        <v>12</v>
      </c>
      <c r="B5" s="24">
        <v>2E-3</v>
      </c>
      <c r="C5" s="24">
        <v>2</v>
      </c>
      <c r="D5" s="24">
        <f t="shared" si="0"/>
        <v>4.0000000000000001E-3</v>
      </c>
      <c r="E5" s="24">
        <v>2E-3</v>
      </c>
      <c r="F5" s="24">
        <v>2</v>
      </c>
      <c r="G5" s="24">
        <f t="shared" si="1"/>
        <v>4.0000000000000001E-3</v>
      </c>
      <c r="H5" s="22" t="s">
        <v>13</v>
      </c>
      <c r="I5" s="26"/>
      <c r="J5" s="26"/>
      <c r="K5" s="14"/>
    </row>
    <row r="6" spans="1:12" x14ac:dyDescent="0.2">
      <c r="A6" s="22" t="s">
        <v>14</v>
      </c>
      <c r="B6" s="24">
        <v>3.2000000000000001E-2</v>
      </c>
      <c r="C6" s="24">
        <v>2</v>
      </c>
      <c r="D6" s="24">
        <f t="shared" si="0"/>
        <v>6.4000000000000001E-2</v>
      </c>
      <c r="E6" s="24">
        <v>3.2000000000000001E-2</v>
      </c>
      <c r="F6" s="24">
        <v>2</v>
      </c>
      <c r="G6" s="24">
        <f t="shared" si="1"/>
        <v>6.4000000000000001E-2</v>
      </c>
      <c r="H6" s="22" t="s">
        <v>15</v>
      </c>
      <c r="I6" s="26"/>
      <c r="J6" s="26"/>
      <c r="K6" s="14"/>
    </row>
    <row r="7" spans="1:12" x14ac:dyDescent="0.2">
      <c r="A7" s="22" t="s">
        <v>16</v>
      </c>
      <c r="B7" s="24">
        <v>5.0000000000000001E-4</v>
      </c>
      <c r="C7" s="24">
        <v>4</v>
      </c>
      <c r="D7" s="24">
        <f t="shared" si="0"/>
        <v>2E-3</v>
      </c>
      <c r="E7" s="24">
        <v>5.0000000000000001E-4</v>
      </c>
      <c r="F7" s="24">
        <v>4</v>
      </c>
      <c r="G7" s="24">
        <f t="shared" si="1"/>
        <v>2E-3</v>
      </c>
      <c r="H7" s="22" t="s">
        <v>17</v>
      </c>
      <c r="I7" s="26"/>
      <c r="J7" s="26"/>
      <c r="K7" s="14"/>
    </row>
    <row r="8" spans="1:12" x14ac:dyDescent="0.2">
      <c r="A8" s="22" t="s">
        <v>18</v>
      </c>
      <c r="B8" s="24">
        <v>4.9000000000000002E-2</v>
      </c>
      <c r="C8" s="24">
        <v>1</v>
      </c>
      <c r="D8" s="24">
        <f t="shared" si="0"/>
        <v>4.9000000000000002E-2</v>
      </c>
      <c r="E8" s="24">
        <v>4.9000000000000002E-2</v>
      </c>
      <c r="F8" s="24">
        <v>1</v>
      </c>
      <c r="G8" s="24">
        <f t="shared" si="1"/>
        <v>4.9000000000000002E-2</v>
      </c>
      <c r="H8" s="22" t="s">
        <v>19</v>
      </c>
      <c r="I8" s="25"/>
      <c r="J8" s="25"/>
      <c r="K8" s="14"/>
    </row>
    <row r="9" spans="1:12" x14ac:dyDescent="0.2">
      <c r="A9" s="27" t="s">
        <v>20</v>
      </c>
      <c r="B9" s="28">
        <v>1.7000000000000001E-2</v>
      </c>
      <c r="C9" s="28">
        <v>1</v>
      </c>
      <c r="D9" s="28">
        <f t="shared" si="0"/>
        <v>1.7000000000000001E-2</v>
      </c>
      <c r="E9" s="28">
        <v>1.7000000000000001E-2</v>
      </c>
      <c r="F9" s="28">
        <v>1</v>
      </c>
      <c r="G9" s="28">
        <f t="shared" si="1"/>
        <v>1.7000000000000001E-2</v>
      </c>
      <c r="H9" s="22" t="s">
        <v>21</v>
      </c>
      <c r="I9" s="26"/>
      <c r="J9" s="24"/>
      <c r="K9" s="14"/>
    </row>
    <row r="10" spans="1:12" x14ac:dyDescent="0.2">
      <c r="A10" s="22" t="s">
        <v>22</v>
      </c>
      <c r="B10" s="24">
        <v>1.5599999999999999E-2</v>
      </c>
      <c r="C10" s="24">
        <v>1</v>
      </c>
      <c r="D10" s="24">
        <f t="shared" si="0"/>
        <v>1.5599999999999999E-2</v>
      </c>
      <c r="E10" s="24">
        <v>1.5599999999999999E-2</v>
      </c>
      <c r="F10" s="24">
        <v>1</v>
      </c>
      <c r="G10" s="24">
        <f>E10*F10</f>
        <v>1.5599999999999999E-2</v>
      </c>
      <c r="H10" s="22" t="s">
        <v>23</v>
      </c>
      <c r="I10" s="24"/>
      <c r="J10" s="24"/>
      <c r="K10" s="14"/>
    </row>
    <row r="11" spans="1:12" x14ac:dyDescent="0.2">
      <c r="A11" s="14"/>
      <c r="B11" s="14"/>
      <c r="C11" s="29" t="s">
        <v>24</v>
      </c>
      <c r="D11" s="30">
        <f>D4+D5+D6+D7+D8+D9+D10</f>
        <v>0.24560000000000004</v>
      </c>
      <c r="E11" s="14"/>
      <c r="F11" s="29" t="s">
        <v>25</v>
      </c>
      <c r="G11" s="30">
        <f>G4+G5+G6+G7+G8+G9+G10</f>
        <v>0.23360000000000003</v>
      </c>
      <c r="H11" s="22" t="s">
        <v>26</v>
      </c>
      <c r="I11" s="26">
        <v>111500</v>
      </c>
      <c r="J11" s="26">
        <v>50000</v>
      </c>
      <c r="K11" s="94">
        <f>SUM(I11:J11)</f>
        <v>161500</v>
      </c>
      <c r="L11">
        <v>161500000</v>
      </c>
    </row>
    <row r="12" spans="1:12" x14ac:dyDescent="0.2">
      <c r="A12" s="31"/>
      <c r="B12" s="32"/>
      <c r="C12" s="14"/>
      <c r="D12" s="14"/>
      <c r="E12" s="14"/>
      <c r="F12" s="14"/>
      <c r="G12" s="14"/>
      <c r="H12" s="14"/>
      <c r="I12" s="14"/>
      <c r="J12" s="14"/>
      <c r="K12" s="14"/>
    </row>
    <row r="13" spans="1:12" x14ac:dyDescent="0.2">
      <c r="A13" s="14"/>
      <c r="B13" s="14"/>
      <c r="C13" s="14"/>
      <c r="D13" s="14"/>
      <c r="E13" s="14"/>
      <c r="F13" s="14"/>
      <c r="G13" s="14"/>
      <c r="H13" s="14"/>
      <c r="I13" s="14"/>
      <c r="J13" s="14"/>
      <c r="K13" s="14"/>
    </row>
    <row r="16" spans="1:12" x14ac:dyDescent="0.2">
      <c r="A16" t="s">
        <v>76</v>
      </c>
      <c r="B16">
        <v>1.6</v>
      </c>
      <c r="C16" t="s">
        <v>78</v>
      </c>
    </row>
    <row r="17" spans="1:11" x14ac:dyDescent="0.2">
      <c r="A17" t="s">
        <v>77</v>
      </c>
      <c r="B17">
        <v>1.6</v>
      </c>
      <c r="C17" t="s">
        <v>78</v>
      </c>
    </row>
    <row r="18" spans="1:11" ht="15.75" x14ac:dyDescent="0.25">
      <c r="A18" s="33"/>
      <c r="H18" s="33"/>
    </row>
    <row r="19" spans="1:11" x14ac:dyDescent="0.2">
      <c r="A19" s="113" t="s">
        <v>0</v>
      </c>
      <c r="B19" s="48"/>
      <c r="C19" s="48"/>
      <c r="D19" s="48"/>
      <c r="E19" s="113"/>
      <c r="F19" s="48"/>
      <c r="G19" s="48"/>
      <c r="H19" s="48" t="s">
        <v>1</v>
      </c>
      <c r="I19" s="113"/>
      <c r="J19" s="113"/>
      <c r="K19" s="48"/>
    </row>
    <row r="20" spans="1:11" x14ac:dyDescent="0.2">
      <c r="A20" s="48" t="s">
        <v>2</v>
      </c>
      <c r="B20" s="114"/>
      <c r="C20" s="114"/>
      <c r="D20" s="114"/>
      <c r="E20" s="114" t="s">
        <v>3</v>
      </c>
      <c r="F20" s="114"/>
      <c r="G20" s="114"/>
      <c r="H20" s="114"/>
      <c r="I20" s="115" t="s">
        <v>4</v>
      </c>
      <c r="J20" s="115" t="s">
        <v>5</v>
      </c>
      <c r="K20" s="48"/>
    </row>
    <row r="21" spans="1:11" x14ac:dyDescent="0.2">
      <c r="A21" s="114"/>
      <c r="B21" s="116" t="s">
        <v>6</v>
      </c>
      <c r="C21" s="116" t="s">
        <v>7</v>
      </c>
      <c r="D21" s="116" t="s">
        <v>8</v>
      </c>
      <c r="E21" s="116" t="s">
        <v>6</v>
      </c>
      <c r="F21" s="116" t="s">
        <v>7</v>
      </c>
      <c r="G21" s="116" t="s">
        <v>8</v>
      </c>
      <c r="H21" s="114" t="s">
        <v>9</v>
      </c>
      <c r="I21" s="117">
        <v>8.9999999999999993E-3</v>
      </c>
      <c r="J21" s="118">
        <v>8.9999999999999993E-3</v>
      </c>
      <c r="K21" s="48"/>
    </row>
    <row r="22" spans="1:11" x14ac:dyDescent="0.2">
      <c r="A22" s="114" t="s">
        <v>10</v>
      </c>
      <c r="B22" s="116">
        <v>2.3E-2</v>
      </c>
      <c r="C22" s="116">
        <v>2</v>
      </c>
      <c r="D22" s="116">
        <f>SUM(B22*C22)</f>
        <v>4.5999999999999999E-2</v>
      </c>
      <c r="E22" s="116">
        <f>SUM(E4*0.5)</f>
        <v>2.0500000000000001E-2</v>
      </c>
      <c r="F22" s="116">
        <v>2</v>
      </c>
      <c r="G22" s="116">
        <f>SUM(F22*E22)</f>
        <v>4.1000000000000002E-2</v>
      </c>
      <c r="H22" s="114" t="s">
        <v>11</v>
      </c>
      <c r="I22" s="118"/>
      <c r="J22" s="118"/>
      <c r="K22" s="48"/>
    </row>
    <row r="23" spans="1:11" x14ac:dyDescent="0.2">
      <c r="A23" s="114" t="s">
        <v>12</v>
      </c>
      <c r="B23" s="116">
        <v>1E-3</v>
      </c>
      <c r="C23" s="116">
        <v>2</v>
      </c>
      <c r="D23" s="116">
        <f t="shared" ref="D23:D27" si="2">SUM(B23*C23)</f>
        <v>2E-3</v>
      </c>
      <c r="E23" s="116">
        <f t="shared" ref="E23:E27" si="3">SUM(E5*0.5)</f>
        <v>1E-3</v>
      </c>
      <c r="F23" s="116">
        <v>2</v>
      </c>
      <c r="G23" s="116">
        <f t="shared" ref="G23:G27" si="4">SUM(F23*E23)</f>
        <v>2E-3</v>
      </c>
      <c r="H23" s="114" t="s">
        <v>13</v>
      </c>
      <c r="I23" s="118"/>
      <c r="J23" s="118"/>
      <c r="K23" s="48"/>
    </row>
    <row r="24" spans="1:11" x14ac:dyDescent="0.2">
      <c r="A24" s="114" t="s">
        <v>14</v>
      </c>
      <c r="B24" s="116">
        <v>1.6E-2</v>
      </c>
      <c r="C24" s="116">
        <v>2</v>
      </c>
      <c r="D24" s="116">
        <f t="shared" si="2"/>
        <v>3.2000000000000001E-2</v>
      </c>
      <c r="E24" s="116">
        <f t="shared" si="3"/>
        <v>1.6E-2</v>
      </c>
      <c r="F24" s="116">
        <v>2</v>
      </c>
      <c r="G24" s="116">
        <f t="shared" si="4"/>
        <v>3.2000000000000001E-2</v>
      </c>
      <c r="H24" s="114" t="s">
        <v>15</v>
      </c>
      <c r="I24" s="118"/>
      <c r="J24" s="118"/>
      <c r="K24" s="48"/>
    </row>
    <row r="25" spans="1:11" x14ac:dyDescent="0.2">
      <c r="A25" s="114" t="s">
        <v>16</v>
      </c>
      <c r="B25" s="116">
        <v>2.5000000000000001E-4</v>
      </c>
      <c r="C25" s="116">
        <v>4</v>
      </c>
      <c r="D25" s="116">
        <f t="shared" si="2"/>
        <v>1E-3</v>
      </c>
      <c r="E25" s="116">
        <f t="shared" si="3"/>
        <v>2.5000000000000001E-4</v>
      </c>
      <c r="F25" s="116">
        <v>4</v>
      </c>
      <c r="G25" s="116">
        <f t="shared" si="4"/>
        <v>1E-3</v>
      </c>
      <c r="H25" s="114" t="s">
        <v>17</v>
      </c>
      <c r="I25" s="117"/>
      <c r="J25" s="117"/>
      <c r="K25" s="48"/>
    </row>
    <row r="26" spans="1:11" x14ac:dyDescent="0.2">
      <c r="A26" s="114" t="s">
        <v>18</v>
      </c>
      <c r="B26" s="116">
        <v>2.4E-2</v>
      </c>
      <c r="C26" s="116">
        <v>1</v>
      </c>
      <c r="D26" s="116">
        <f t="shared" si="2"/>
        <v>2.4E-2</v>
      </c>
      <c r="E26" s="116">
        <f t="shared" si="3"/>
        <v>2.4500000000000001E-2</v>
      </c>
      <c r="F26" s="116">
        <v>1</v>
      </c>
      <c r="G26" s="116">
        <f t="shared" si="4"/>
        <v>2.4500000000000001E-2</v>
      </c>
      <c r="H26" s="114" t="s">
        <v>19</v>
      </c>
      <c r="I26" s="118"/>
      <c r="J26" s="116"/>
      <c r="K26" s="48"/>
    </row>
    <row r="27" spans="1:11" x14ac:dyDescent="0.2">
      <c r="A27" s="114" t="s">
        <v>20</v>
      </c>
      <c r="B27" s="116">
        <v>8.5000000000000006E-3</v>
      </c>
      <c r="C27" s="116">
        <v>1</v>
      </c>
      <c r="D27" s="116">
        <f t="shared" si="2"/>
        <v>8.5000000000000006E-3</v>
      </c>
      <c r="E27" s="116">
        <f t="shared" si="3"/>
        <v>8.5000000000000006E-3</v>
      </c>
      <c r="F27" s="116">
        <v>1</v>
      </c>
      <c r="G27" s="116">
        <f t="shared" si="4"/>
        <v>8.5000000000000006E-3</v>
      </c>
      <c r="H27" s="114" t="s">
        <v>21</v>
      </c>
      <c r="I27" s="116"/>
      <c r="J27" s="116"/>
      <c r="K27" s="48"/>
    </row>
    <row r="28" spans="1:11" x14ac:dyDescent="0.2">
      <c r="A28" s="48" t="s">
        <v>22</v>
      </c>
      <c r="B28" s="48">
        <v>1.5599999999999999E-2</v>
      </c>
      <c r="C28" s="114">
        <v>1</v>
      </c>
      <c r="D28" s="116">
        <v>1.5599999999999999E-2</v>
      </c>
      <c r="E28" s="48">
        <v>1.5599999999999999E-2</v>
      </c>
      <c r="F28" s="114">
        <v>1</v>
      </c>
      <c r="G28" s="116">
        <v>1.5599999999999999E-2</v>
      </c>
      <c r="H28" s="114" t="s">
        <v>23</v>
      </c>
      <c r="I28" s="118"/>
      <c r="J28" s="118"/>
      <c r="K28" s="48"/>
    </row>
    <row r="29" spans="1:11" x14ac:dyDescent="0.2">
      <c r="A29" s="114"/>
      <c r="B29" s="48"/>
      <c r="C29" s="48" t="s">
        <v>24</v>
      </c>
      <c r="D29" s="48">
        <f>SUM(D22:D28)</f>
        <v>0.12910000000000002</v>
      </c>
      <c r="E29" s="48"/>
      <c r="F29" s="48" t="s">
        <v>25</v>
      </c>
      <c r="G29" s="48">
        <f>SUM(G22:G28)</f>
        <v>0.12460000000000002</v>
      </c>
      <c r="H29" s="48" t="s">
        <v>26</v>
      </c>
      <c r="I29" s="48">
        <v>111500</v>
      </c>
      <c r="J29" s="48">
        <v>50000</v>
      </c>
      <c r="K29" s="48">
        <v>161500</v>
      </c>
    </row>
    <row r="31" spans="1:11" x14ac:dyDescent="0.2">
      <c r="A31" s="113" t="s">
        <v>0</v>
      </c>
      <c r="B31" s="48"/>
      <c r="C31" s="48"/>
      <c r="D31" s="48"/>
      <c r="E31" s="113"/>
      <c r="F31" s="48"/>
      <c r="G31" s="48"/>
      <c r="H31" s="48" t="s">
        <v>1</v>
      </c>
      <c r="I31" s="113"/>
      <c r="J31" s="113"/>
      <c r="K31" s="48"/>
    </row>
    <row r="32" spans="1:11" x14ac:dyDescent="0.2">
      <c r="A32" s="48" t="s">
        <v>2</v>
      </c>
      <c r="B32" s="114"/>
      <c r="C32" s="114"/>
      <c r="D32" s="114"/>
      <c r="E32" s="114" t="s">
        <v>3</v>
      </c>
      <c r="F32" s="114"/>
      <c r="G32" s="114"/>
      <c r="H32" s="114"/>
      <c r="I32" s="115" t="s">
        <v>4</v>
      </c>
      <c r="J32" s="115" t="s">
        <v>5</v>
      </c>
      <c r="K32" s="48"/>
    </row>
    <row r="33" spans="1:11" x14ac:dyDescent="0.2">
      <c r="A33" s="114"/>
      <c r="B33" s="116" t="s">
        <v>6</v>
      </c>
      <c r="C33" s="116" t="s">
        <v>7</v>
      </c>
      <c r="D33" s="116" t="s">
        <v>8</v>
      </c>
      <c r="E33" s="116" t="s">
        <v>6</v>
      </c>
      <c r="F33" s="116" t="s">
        <v>7</v>
      </c>
      <c r="G33" s="116" t="s">
        <v>8</v>
      </c>
      <c r="H33" s="114" t="s">
        <v>9</v>
      </c>
      <c r="I33" s="117">
        <v>8.9999999999999993E-3</v>
      </c>
      <c r="J33" s="118">
        <v>8.9999999999999993E-3</v>
      </c>
      <c r="K33" s="48"/>
    </row>
    <row r="34" spans="1:11" x14ac:dyDescent="0.2">
      <c r="A34" s="114" t="s">
        <v>10</v>
      </c>
      <c r="B34" s="116">
        <v>2.3E-2</v>
      </c>
      <c r="C34" s="116">
        <v>2</v>
      </c>
      <c r="D34" s="116">
        <f>SUM(B34*C34)</f>
        <v>4.5999999999999999E-2</v>
      </c>
      <c r="E34" s="116">
        <f>SUM(E16*0.5)</f>
        <v>0</v>
      </c>
      <c r="F34" s="116">
        <v>2</v>
      </c>
      <c r="G34" s="116">
        <f>SUM(F34*E34)</f>
        <v>0</v>
      </c>
      <c r="H34" s="114" t="s">
        <v>11</v>
      </c>
      <c r="I34" s="118"/>
      <c r="J34" s="118"/>
      <c r="K34" s="48"/>
    </row>
    <row r="35" spans="1:11" x14ac:dyDescent="0.2">
      <c r="A35" s="114" t="s">
        <v>12</v>
      </c>
      <c r="B35" s="116">
        <v>1E-3</v>
      </c>
      <c r="C35" s="116">
        <v>2</v>
      </c>
      <c r="D35" s="116">
        <f t="shared" ref="D35:D39" si="5">SUM(B35*C35)</f>
        <v>2E-3</v>
      </c>
      <c r="E35" s="116">
        <f t="shared" ref="E35:E39" si="6">SUM(E17*0.5)</f>
        <v>0</v>
      </c>
      <c r="F35" s="116">
        <v>2</v>
      </c>
      <c r="G35" s="116">
        <f t="shared" ref="G35:G39" si="7">SUM(F35*E35)</f>
        <v>0</v>
      </c>
      <c r="H35" s="114" t="s">
        <v>13</v>
      </c>
      <c r="I35" s="118"/>
      <c r="J35" s="118"/>
      <c r="K35" s="48"/>
    </row>
    <row r="36" spans="1:11" x14ac:dyDescent="0.2">
      <c r="A36" s="114" t="s">
        <v>14</v>
      </c>
      <c r="B36" s="116">
        <v>1.6E-2</v>
      </c>
      <c r="C36" s="116">
        <v>2</v>
      </c>
      <c r="D36" s="116">
        <f t="shared" si="5"/>
        <v>3.2000000000000001E-2</v>
      </c>
      <c r="E36" s="116">
        <f t="shared" si="6"/>
        <v>0</v>
      </c>
      <c r="F36" s="116">
        <v>2</v>
      </c>
      <c r="G36" s="116">
        <f t="shared" si="7"/>
        <v>0</v>
      </c>
      <c r="H36" s="114" t="s">
        <v>15</v>
      </c>
      <c r="I36" s="118"/>
      <c r="J36" s="118"/>
      <c r="K36" s="48"/>
    </row>
    <row r="37" spans="1:11" x14ac:dyDescent="0.2">
      <c r="A37" s="114" t="s">
        <v>16</v>
      </c>
      <c r="B37" s="116">
        <v>2.5000000000000001E-4</v>
      </c>
      <c r="C37" s="116">
        <v>4</v>
      </c>
      <c r="D37" s="116">
        <f t="shared" si="5"/>
        <v>1E-3</v>
      </c>
      <c r="E37" s="116">
        <f t="shared" si="6"/>
        <v>0</v>
      </c>
      <c r="F37" s="116">
        <v>4</v>
      </c>
      <c r="G37" s="116">
        <f t="shared" si="7"/>
        <v>0</v>
      </c>
      <c r="H37" s="114" t="s">
        <v>17</v>
      </c>
      <c r="I37" s="117"/>
      <c r="J37" s="117"/>
      <c r="K37" s="48"/>
    </row>
    <row r="38" spans="1:11" x14ac:dyDescent="0.2">
      <c r="A38" s="114" t="s">
        <v>18</v>
      </c>
      <c r="B38" s="116">
        <v>2.4E-2</v>
      </c>
      <c r="C38" s="116">
        <v>1</v>
      </c>
      <c r="D38" s="116">
        <f t="shared" si="5"/>
        <v>2.4E-2</v>
      </c>
      <c r="E38" s="116" t="e">
        <f t="shared" si="6"/>
        <v>#VALUE!</v>
      </c>
      <c r="F38" s="116">
        <v>1</v>
      </c>
      <c r="G38" s="116" t="e">
        <f t="shared" si="7"/>
        <v>#VALUE!</v>
      </c>
      <c r="H38" s="114" t="s">
        <v>19</v>
      </c>
      <c r="I38" s="118"/>
      <c r="J38" s="116"/>
      <c r="K38" s="48"/>
    </row>
    <row r="39" spans="1:11" x14ac:dyDescent="0.2">
      <c r="A39" s="114" t="s">
        <v>20</v>
      </c>
      <c r="B39" s="116">
        <v>8.5000000000000006E-3</v>
      </c>
      <c r="C39" s="116">
        <v>1</v>
      </c>
      <c r="D39" s="116">
        <f t="shared" si="5"/>
        <v>8.5000000000000006E-3</v>
      </c>
      <c r="E39" s="116" t="e">
        <f t="shared" si="6"/>
        <v>#VALUE!</v>
      </c>
      <c r="F39" s="116">
        <v>1</v>
      </c>
      <c r="G39" s="116" t="e">
        <f t="shared" si="7"/>
        <v>#VALUE!</v>
      </c>
      <c r="H39" s="114" t="s">
        <v>21</v>
      </c>
      <c r="I39" s="116"/>
      <c r="J39" s="116"/>
      <c r="K39" s="48"/>
    </row>
    <row r="40" spans="1:11" x14ac:dyDescent="0.2">
      <c r="A40" s="48" t="s">
        <v>22</v>
      </c>
      <c r="B40" s="48">
        <v>1.5599999999999999E-2</v>
      </c>
      <c r="C40" s="114">
        <v>1</v>
      </c>
      <c r="D40" s="116">
        <v>1.5599999999999999E-2</v>
      </c>
      <c r="E40" s="48">
        <v>1.5599999999999999E-2</v>
      </c>
      <c r="F40" s="114">
        <v>1</v>
      </c>
      <c r="G40" s="116">
        <v>1.5599999999999999E-2</v>
      </c>
      <c r="H40" s="114" t="s">
        <v>23</v>
      </c>
      <c r="I40" s="118"/>
      <c r="J40" s="118"/>
      <c r="K40" s="48"/>
    </row>
    <row r="41" spans="1:11" x14ac:dyDescent="0.2">
      <c r="A41" s="114"/>
      <c r="B41" s="48"/>
      <c r="C41" s="48" t="s">
        <v>24</v>
      </c>
      <c r="D41" s="48">
        <f>SUM(D34:D40)</f>
        <v>0.12910000000000002</v>
      </c>
      <c r="E41" s="48"/>
      <c r="F41" s="48" t="s">
        <v>25</v>
      </c>
      <c r="G41" s="48" t="e">
        <f>SUM(G34:G40)</f>
        <v>#VALUE!</v>
      </c>
      <c r="H41" s="48" t="s">
        <v>26</v>
      </c>
      <c r="I41" s="48">
        <f>SUM(I29*1.5)</f>
        <v>167250</v>
      </c>
      <c r="J41" s="48">
        <f>SUM(J29*1.5)</f>
        <v>75000</v>
      </c>
      <c r="K41" s="48">
        <f>SUM(I41:J41)</f>
        <v>242250</v>
      </c>
    </row>
  </sheetData>
  <phoneticPr fontId="0"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O362"/>
  <sheetViews>
    <sheetView topLeftCell="D1" workbookViewId="0">
      <selection activeCell="N28" sqref="N28"/>
    </sheetView>
  </sheetViews>
  <sheetFormatPr defaultColWidth="11.42578125" defaultRowHeight="12.75" x14ac:dyDescent="0.2"/>
  <cols>
    <col min="1" max="2" width="18.42578125" customWidth="1"/>
    <col min="3" max="3" width="19.5703125" customWidth="1"/>
    <col min="4" max="4" width="14.140625" customWidth="1"/>
    <col min="5" max="5" width="22.7109375" customWidth="1"/>
    <col min="6" max="6" width="15.140625" customWidth="1"/>
    <col min="7" max="7" width="22.140625" customWidth="1"/>
    <col min="8" max="8" width="20.7109375" customWidth="1"/>
    <col min="9" max="9" width="21" customWidth="1"/>
    <col min="10" max="10" width="20.7109375" customWidth="1"/>
    <col min="11" max="11" width="23" customWidth="1"/>
    <col min="12" max="13" width="22" customWidth="1"/>
    <col min="14" max="14" width="18.7109375" customWidth="1"/>
    <col min="15" max="260" width="8.85546875" customWidth="1"/>
  </cols>
  <sheetData>
    <row r="1" spans="1:15" x14ac:dyDescent="0.2">
      <c r="A1" t="s">
        <v>59</v>
      </c>
      <c r="B1" t="s">
        <v>60</v>
      </c>
      <c r="C1" t="s">
        <v>27</v>
      </c>
      <c r="D1" t="s">
        <v>58</v>
      </c>
      <c r="E1" t="s">
        <v>69</v>
      </c>
      <c r="F1" t="s">
        <v>75</v>
      </c>
      <c r="G1" t="s">
        <v>70</v>
      </c>
      <c r="H1" t="s">
        <v>71</v>
      </c>
      <c r="I1" t="s">
        <v>67</v>
      </c>
      <c r="J1" t="s">
        <v>72</v>
      </c>
      <c r="K1" t="s">
        <v>73</v>
      </c>
      <c r="L1" t="s">
        <v>74</v>
      </c>
      <c r="N1" t="s">
        <v>63</v>
      </c>
      <c r="O1">
        <v>7.9000000000000001E-2</v>
      </c>
    </row>
    <row r="2" spans="1:15" x14ac:dyDescent="0.2">
      <c r="A2">
        <v>-360</v>
      </c>
      <c r="B2">
        <f>RADIANS(A2)</f>
        <v>-6.2831853071795862</v>
      </c>
      <c r="C2" s="35">
        <v>6.8141432151595298E-7</v>
      </c>
      <c r="D2" s="35">
        <f t="shared" ref="D2:D65" si="0" xml:space="preserve"> $O$3*(1-COS(RADIANS(A2))) + ($O$5 - SQRT($O$5^2 - ($O$3*SIN(RADIANS(A2)))^2))</f>
        <v>0</v>
      </c>
      <c r="E2" s="35">
        <v>0</v>
      </c>
      <c r="F2">
        <v>39.270000000000003</v>
      </c>
      <c r="G2" s="35">
        <f>(E2/2) * ($O$6*6/1000)</f>
        <v>0</v>
      </c>
      <c r="H2" s="35">
        <f>(E2/2) * ($O$7*6/1000)</f>
        <v>0</v>
      </c>
      <c r="I2" s="35">
        <f>(E2/2) * ($O$8*6/1000)</f>
        <v>0</v>
      </c>
      <c r="J2" s="35">
        <f>(E2/2) * ($O$9*6/1000)</f>
        <v>0</v>
      </c>
      <c r="K2" s="35">
        <f>(E2/2) * ($O$10*6/1000)</f>
        <v>0</v>
      </c>
      <c r="L2" s="35">
        <f>(E2/2) * ($O$11*6/1000)</f>
        <v>0</v>
      </c>
      <c r="M2" s="35"/>
      <c r="N2" t="s">
        <v>64</v>
      </c>
      <c r="O2">
        <v>8.14E-2</v>
      </c>
    </row>
    <row r="3" spans="1:15" x14ac:dyDescent="0.2">
      <c r="A3">
        <f>A2+2</f>
        <v>-358</v>
      </c>
      <c r="B3">
        <f t="shared" ref="B3:B66" si="1">RADIANS(A3)</f>
        <v>-6.2482787221397</v>
      </c>
      <c r="C3" s="35">
        <v>8.1769718581914362E-7</v>
      </c>
      <c r="D3" s="35">
        <f t="shared" si="0"/>
        <v>3.2156907529622003E-5</v>
      </c>
      <c r="E3" s="35">
        <f>D3-D2</f>
        <v>3.2156907529622003E-5</v>
      </c>
      <c r="F3">
        <v>39.43</v>
      </c>
      <c r="G3" s="35">
        <f t="shared" ref="G3:G66" si="2">(E3/2) * ($O$6*6/1000)</f>
        <v>1.9294144517773202E-4</v>
      </c>
      <c r="H3" s="35">
        <f>(E3/2) * ($O$7*6/1000)</f>
        <v>3.8588289035546404E-4</v>
      </c>
      <c r="I3" s="35">
        <f t="shared" ref="I3:I66" si="3">(E3/2) * ($O$8*6/1000)</f>
        <v>5.7882433553319609E-4</v>
      </c>
      <c r="J3" s="35">
        <f t="shared" ref="J3:J66" si="4">(E3/2) * ($O$9*6/1000)</f>
        <v>7.7176578071092808E-4</v>
      </c>
      <c r="K3" s="35">
        <f t="shared" ref="K3:K66" si="5">(E3/2) * ($O$10*6/1000)</f>
        <v>9.6470722588866008E-4</v>
      </c>
      <c r="L3" s="35">
        <f t="shared" ref="L3:L66" si="6">(E3/2) * ($O$11*6/1000)</f>
        <v>1.1576486710663922E-3</v>
      </c>
      <c r="M3" s="35"/>
      <c r="N3" t="s">
        <v>61</v>
      </c>
      <c r="O3">
        <f>1/2*O2</f>
        <v>4.07E-2</v>
      </c>
    </row>
    <row r="4" spans="1:15" x14ac:dyDescent="0.2">
      <c r="A4">
        <f t="shared" ref="A4:A67" si="7">A3+2</f>
        <v>-356</v>
      </c>
      <c r="B4">
        <f t="shared" si="1"/>
        <v>-6.213372137099813</v>
      </c>
      <c r="C4" s="35">
        <v>9.8011648985171316E-7</v>
      </c>
      <c r="D4" s="35">
        <f t="shared" si="0"/>
        <v>1.2856391714929124E-4</v>
      </c>
      <c r="E4" s="35">
        <f t="shared" ref="E4:E67" si="8">D4-D3</f>
        <v>9.6407009619669238E-5</v>
      </c>
      <c r="F4">
        <v>39.9</v>
      </c>
      <c r="G4" s="35">
        <f t="shared" si="2"/>
        <v>5.7844205771801546E-4</v>
      </c>
      <c r="H4" s="35">
        <f t="shared" ref="H4:H67" si="9">(E4/2) * ($O$7*6/1000)</f>
        <v>1.1568841154360309E-3</v>
      </c>
      <c r="I4" s="35">
        <f t="shared" si="3"/>
        <v>1.7353261731540464E-3</v>
      </c>
      <c r="J4" s="35">
        <f t="shared" si="4"/>
        <v>2.3137682308720618E-3</v>
      </c>
      <c r="K4" s="35">
        <f t="shared" si="5"/>
        <v>2.8922102885900773E-3</v>
      </c>
      <c r="L4" s="35">
        <f t="shared" si="6"/>
        <v>3.4706523463080927E-3</v>
      </c>
      <c r="M4" s="35"/>
      <c r="N4" t="s">
        <v>62</v>
      </c>
      <c r="O4">
        <v>39.270000000000003</v>
      </c>
    </row>
    <row r="5" spans="1:15" x14ac:dyDescent="0.2">
      <c r="A5">
        <f t="shared" si="7"/>
        <v>-354</v>
      </c>
      <c r="B5">
        <f t="shared" si="1"/>
        <v>-6.1784655520599268</v>
      </c>
      <c r="C5" s="35">
        <v>1.1761397878220559E-6</v>
      </c>
      <c r="D5" s="35">
        <f t="shared" si="0"/>
        <v>2.8903004768012527E-4</v>
      </c>
      <c r="E5" s="35">
        <f t="shared" si="8"/>
        <v>1.6046613053083403E-4</v>
      </c>
      <c r="F5">
        <v>40.69</v>
      </c>
      <c r="G5" s="35">
        <f t="shared" si="2"/>
        <v>9.6279678318500418E-4</v>
      </c>
      <c r="H5" s="35">
        <f t="shared" si="9"/>
        <v>1.9255935663700084E-3</v>
      </c>
      <c r="I5" s="35">
        <f t="shared" si="3"/>
        <v>2.8883903495550128E-3</v>
      </c>
      <c r="J5" s="35">
        <f t="shared" si="4"/>
        <v>3.8511871327400167E-3</v>
      </c>
      <c r="K5" s="35">
        <f t="shared" si="5"/>
        <v>4.8139839159250207E-3</v>
      </c>
      <c r="L5" s="35">
        <f t="shared" si="6"/>
        <v>5.7767806991100255E-3</v>
      </c>
      <c r="M5" s="35"/>
      <c r="N5" t="s">
        <v>65</v>
      </c>
      <c r="O5">
        <v>0.13700000000000001</v>
      </c>
    </row>
    <row r="6" spans="1:15" x14ac:dyDescent="0.2">
      <c r="A6">
        <f t="shared" si="7"/>
        <v>-352</v>
      </c>
      <c r="B6">
        <f t="shared" si="1"/>
        <v>-6.1435589670200397</v>
      </c>
      <c r="C6" s="35">
        <v>1.400166414073876E-6</v>
      </c>
      <c r="D6" s="35">
        <f t="shared" si="0"/>
        <v>5.1323752295858653E-4</v>
      </c>
      <c r="E6" s="35">
        <f t="shared" si="8"/>
        <v>2.2420747527846126E-4</v>
      </c>
      <c r="F6">
        <v>41.79</v>
      </c>
      <c r="G6" s="35">
        <f t="shared" si="2"/>
        <v>1.3452448516707675E-3</v>
      </c>
      <c r="H6" s="35">
        <f t="shared" si="9"/>
        <v>2.6904897033415351E-3</v>
      </c>
      <c r="I6" s="35">
        <f t="shared" si="3"/>
        <v>4.0357345550123026E-3</v>
      </c>
      <c r="J6" s="35">
        <f t="shared" si="4"/>
        <v>5.3809794066830702E-3</v>
      </c>
      <c r="K6" s="35">
        <f t="shared" si="5"/>
        <v>6.7262242583538377E-3</v>
      </c>
      <c r="L6" s="35">
        <f t="shared" si="6"/>
        <v>8.0714691100246053E-3</v>
      </c>
      <c r="M6" s="35"/>
      <c r="N6" t="s">
        <v>66</v>
      </c>
      <c r="O6">
        <v>2000</v>
      </c>
    </row>
    <row r="7" spans="1:15" x14ac:dyDescent="0.2">
      <c r="A7">
        <f t="shared" si="7"/>
        <v>-350</v>
      </c>
      <c r="B7">
        <f t="shared" si="1"/>
        <v>-6.1086523819801535</v>
      </c>
      <c r="C7" s="35">
        <v>1.680199696888651E-6</v>
      </c>
      <c r="D7" s="35">
        <f t="shared" si="0"/>
        <v>8.0074256066369051E-4</v>
      </c>
      <c r="E7" s="35">
        <f t="shared" si="8"/>
        <v>2.8750503770510398E-4</v>
      </c>
      <c r="F7">
        <v>43.2</v>
      </c>
      <c r="G7" s="35">
        <f t="shared" si="2"/>
        <v>1.7250302262306239E-3</v>
      </c>
      <c r="H7" s="35">
        <f t="shared" si="9"/>
        <v>3.4500604524612477E-3</v>
      </c>
      <c r="I7" s="35">
        <f t="shared" si="3"/>
        <v>5.175090678691872E-3</v>
      </c>
      <c r="J7" s="35">
        <f t="shared" si="4"/>
        <v>6.9001209049224955E-3</v>
      </c>
      <c r="K7" s="35">
        <f t="shared" si="5"/>
        <v>8.6251511311531189E-3</v>
      </c>
      <c r="L7" s="35">
        <f t="shared" si="6"/>
        <v>1.0350181357383744E-2</v>
      </c>
      <c r="M7" s="35"/>
      <c r="O7">
        <v>4000</v>
      </c>
    </row>
    <row r="8" spans="1:15" x14ac:dyDescent="0.2">
      <c r="A8">
        <f t="shared" si="7"/>
        <v>-348</v>
      </c>
      <c r="B8">
        <f t="shared" si="1"/>
        <v>-6.0737457969402664</v>
      </c>
      <c r="C8" s="35">
        <v>1.9975707507453959E-6</v>
      </c>
      <c r="D8" s="35">
        <f t="shared" si="0"/>
        <v>1.1509764768977246E-3</v>
      </c>
      <c r="E8" s="35">
        <f t="shared" si="8"/>
        <v>3.502339162340341E-4</v>
      </c>
      <c r="F8">
        <v>44.91</v>
      </c>
      <c r="G8" s="35">
        <f t="shared" si="2"/>
        <v>2.1014034974042046E-3</v>
      </c>
      <c r="H8" s="35">
        <f t="shared" si="9"/>
        <v>4.2028069948084092E-3</v>
      </c>
      <c r="I8" s="35">
        <f t="shared" si="3"/>
        <v>6.3042104922126137E-3</v>
      </c>
      <c r="J8" s="35">
        <f t="shared" si="4"/>
        <v>8.4056139896168183E-3</v>
      </c>
      <c r="K8" s="35">
        <f t="shared" si="5"/>
        <v>1.0507017487021023E-2</v>
      </c>
      <c r="L8" s="35">
        <f t="shared" si="6"/>
        <v>1.2608420984425227E-2</v>
      </c>
      <c r="M8" s="35"/>
      <c r="O8">
        <v>6000</v>
      </c>
    </row>
    <row r="9" spans="1:15" x14ac:dyDescent="0.2">
      <c r="A9">
        <f t="shared" si="7"/>
        <v>-346</v>
      </c>
      <c r="B9">
        <f t="shared" si="1"/>
        <v>-6.0388392119003802</v>
      </c>
      <c r="C9" s="35">
        <v>2.3896173466860819E-6</v>
      </c>
      <c r="D9" s="35">
        <f t="shared" si="0"/>
        <v>1.5632471066776906E-3</v>
      </c>
      <c r="E9" s="35">
        <f t="shared" si="8"/>
        <v>4.1227062977996598E-4</v>
      </c>
      <c r="F9">
        <v>46.93</v>
      </c>
      <c r="G9" s="35">
        <f t="shared" si="2"/>
        <v>2.4736237786797959E-3</v>
      </c>
      <c r="H9" s="35">
        <f t="shared" si="9"/>
        <v>4.9472475573595917E-3</v>
      </c>
      <c r="I9" s="35">
        <f t="shared" si="3"/>
        <v>7.420871336039388E-3</v>
      </c>
      <c r="J9" s="35">
        <f t="shared" si="4"/>
        <v>9.8944951147191835E-3</v>
      </c>
      <c r="K9" s="35">
        <f t="shared" si="5"/>
        <v>1.2368118893398979E-2</v>
      </c>
      <c r="L9" s="35">
        <f t="shared" si="6"/>
        <v>1.4841742672078776E-2</v>
      </c>
      <c r="M9" s="35"/>
      <c r="O9">
        <v>8000</v>
      </c>
    </row>
    <row r="10" spans="1:15" x14ac:dyDescent="0.2">
      <c r="A10">
        <f t="shared" si="7"/>
        <v>-344</v>
      </c>
      <c r="B10">
        <f t="shared" si="1"/>
        <v>-6.003932626860494</v>
      </c>
      <c r="C10" s="35">
        <v>2.8470050419502151E-6</v>
      </c>
      <c r="D10" s="35">
        <f t="shared" si="0"/>
        <v>2.0367405404462992E-3</v>
      </c>
      <c r="E10" s="35">
        <f t="shared" si="8"/>
        <v>4.7349343376860867E-4</v>
      </c>
      <c r="F10">
        <v>49.26</v>
      </c>
      <c r="G10" s="35">
        <f t="shared" si="2"/>
        <v>2.840960602611652E-3</v>
      </c>
      <c r="H10" s="35">
        <f t="shared" si="9"/>
        <v>5.681921205223304E-3</v>
      </c>
      <c r="I10" s="35">
        <f t="shared" si="3"/>
        <v>8.5228818078349564E-3</v>
      </c>
      <c r="J10" s="35">
        <f t="shared" si="4"/>
        <v>1.1363842410446608E-2</v>
      </c>
      <c r="K10" s="35">
        <f t="shared" si="5"/>
        <v>1.420480301305826E-2</v>
      </c>
      <c r="L10" s="35">
        <f t="shared" si="6"/>
        <v>1.7045763615669913E-2</v>
      </c>
      <c r="M10" s="35"/>
      <c r="O10">
        <v>10000</v>
      </c>
    </row>
    <row r="11" spans="1:15" x14ac:dyDescent="0.2">
      <c r="A11">
        <f t="shared" si="7"/>
        <v>-342</v>
      </c>
      <c r="B11">
        <f t="shared" si="1"/>
        <v>-5.9690260418206069</v>
      </c>
      <c r="C11" s="35">
        <v>3.3790682792982879E-6</v>
      </c>
      <c r="D11" s="35">
        <f t="shared" si="0"/>
        <v>2.5705231765918816E-3</v>
      </c>
      <c r="E11" s="35">
        <f t="shared" si="8"/>
        <v>5.337826361455824E-4</v>
      </c>
      <c r="F11">
        <v>51.87</v>
      </c>
      <c r="G11" s="35">
        <f t="shared" si="2"/>
        <v>3.2026958168734944E-3</v>
      </c>
      <c r="H11" s="35">
        <f t="shared" si="9"/>
        <v>6.4053916337469888E-3</v>
      </c>
      <c r="I11" s="35">
        <f t="shared" si="3"/>
        <v>9.6080874506204832E-3</v>
      </c>
      <c r="J11" s="35">
        <f t="shared" si="4"/>
        <v>1.2810783267493978E-2</v>
      </c>
      <c r="K11" s="35">
        <f t="shared" si="5"/>
        <v>1.6013479084367472E-2</v>
      </c>
      <c r="L11" s="35">
        <f t="shared" si="6"/>
        <v>1.9216174901240966E-2</v>
      </c>
      <c r="M11" s="35"/>
      <c r="O11">
        <v>12000</v>
      </c>
    </row>
    <row r="12" spans="1:15" x14ac:dyDescent="0.2">
      <c r="A12">
        <f t="shared" si="7"/>
        <v>-340</v>
      </c>
      <c r="B12">
        <f t="shared" si="1"/>
        <v>-5.9341194567807207</v>
      </c>
      <c r="C12" s="35">
        <v>4.0231448297722708E-6</v>
      </c>
      <c r="D12" s="35">
        <f t="shared" si="0"/>
        <v>3.16354408976432E-3</v>
      </c>
      <c r="E12" s="35">
        <f t="shared" si="8"/>
        <v>5.9302091317243837E-4</v>
      </c>
      <c r="F12">
        <v>54.78</v>
      </c>
      <c r="G12" s="35">
        <f t="shared" si="2"/>
        <v>3.5581254790346302E-3</v>
      </c>
      <c r="H12" s="35">
        <f t="shared" si="9"/>
        <v>7.1162509580692604E-3</v>
      </c>
      <c r="I12" s="35">
        <f t="shared" si="3"/>
        <v>1.0674376437103891E-2</v>
      </c>
      <c r="J12" s="35">
        <f t="shared" si="4"/>
        <v>1.4232501916138521E-2</v>
      </c>
      <c r="K12" s="35">
        <f t="shared" si="5"/>
        <v>1.7790627395173151E-2</v>
      </c>
      <c r="L12" s="35">
        <f t="shared" si="6"/>
        <v>2.1348752874207781E-2</v>
      </c>
      <c r="M12" s="35"/>
      <c r="N12" t="s">
        <v>68</v>
      </c>
      <c r="O12">
        <f t="shared" ref="O12:O17" si="10">RADIANS(O6)</f>
        <v>34.906585039886593</v>
      </c>
    </row>
    <row r="13" spans="1:15" x14ac:dyDescent="0.2">
      <c r="A13">
        <f t="shared" si="7"/>
        <v>-338</v>
      </c>
      <c r="B13">
        <f t="shared" si="1"/>
        <v>-5.8992128717408336</v>
      </c>
      <c r="C13" s="35">
        <v>4.7792346933721637E-6</v>
      </c>
      <c r="D13" s="35">
        <f t="shared" si="0"/>
        <v>3.814637714468239E-3</v>
      </c>
      <c r="E13" s="35">
        <f t="shared" si="8"/>
        <v>6.5109362470391896E-4</v>
      </c>
      <c r="F13">
        <v>57.97</v>
      </c>
      <c r="G13" s="35">
        <f t="shared" si="2"/>
        <v>3.9065617482235138E-3</v>
      </c>
      <c r="H13" s="35">
        <f t="shared" si="9"/>
        <v>7.8131234964470275E-3</v>
      </c>
      <c r="I13" s="35">
        <f t="shared" si="3"/>
        <v>1.1719685244670541E-2</v>
      </c>
      <c r="J13" s="35">
        <f t="shared" si="4"/>
        <v>1.5626246992894055E-2</v>
      </c>
      <c r="K13" s="35">
        <f t="shared" si="5"/>
        <v>1.9532808741117569E-2</v>
      </c>
      <c r="L13" s="35">
        <f t="shared" si="6"/>
        <v>2.3439370489341083E-2</v>
      </c>
      <c r="M13" s="35"/>
      <c r="O13">
        <f t="shared" si="10"/>
        <v>69.813170079773187</v>
      </c>
    </row>
    <row r="14" spans="1:15" x14ac:dyDescent="0.2">
      <c r="A14">
        <f t="shared" si="7"/>
        <v>-336</v>
      </c>
      <c r="B14">
        <f t="shared" si="1"/>
        <v>-5.8643062867009474</v>
      </c>
      <c r="C14" s="35">
        <v>5.6660067556189521E-6</v>
      </c>
      <c r="D14" s="35">
        <f t="shared" si="0"/>
        <v>4.5225268429976038E-3</v>
      </c>
      <c r="E14" s="35">
        <f t="shared" si="8"/>
        <v>7.0788912852936484E-4</v>
      </c>
      <c r="F14">
        <v>61.44</v>
      </c>
      <c r="G14" s="35">
        <f t="shared" si="2"/>
        <v>4.2473347711761891E-3</v>
      </c>
      <c r="H14" s="35">
        <f t="shared" si="9"/>
        <v>8.4946695423523781E-3</v>
      </c>
      <c r="I14" s="35">
        <f t="shared" si="3"/>
        <v>1.2742004313528567E-2</v>
      </c>
      <c r="J14" s="35">
        <f t="shared" si="4"/>
        <v>1.6989339084704756E-2</v>
      </c>
      <c r="K14" s="35">
        <f t="shared" si="5"/>
        <v>2.1236673855880947E-2</v>
      </c>
      <c r="L14" s="35">
        <f t="shared" si="6"/>
        <v>2.5484008627057134E-2</v>
      </c>
      <c r="M14" s="35"/>
      <c r="O14">
        <f t="shared" si="10"/>
        <v>104.71975511965977</v>
      </c>
    </row>
    <row r="15" spans="1:15" x14ac:dyDescent="0.2">
      <c r="A15">
        <f t="shared" si="7"/>
        <v>-334</v>
      </c>
      <c r="B15">
        <f t="shared" si="1"/>
        <v>-5.8293997016610604</v>
      </c>
      <c r="C15" s="35">
        <v>6.7114643447941132E-6</v>
      </c>
      <c r="D15" s="35">
        <f t="shared" si="0"/>
        <v>5.285825936226533E-3</v>
      </c>
      <c r="E15" s="35">
        <f t="shared" si="8"/>
        <v>7.6329909322892919E-4</v>
      </c>
      <c r="F15">
        <v>65.180000000000007</v>
      </c>
      <c r="G15" s="35">
        <f t="shared" si="2"/>
        <v>4.5797945593735751E-3</v>
      </c>
      <c r="H15" s="35">
        <f t="shared" si="9"/>
        <v>9.1595891187471502E-3</v>
      </c>
      <c r="I15" s="35">
        <f t="shared" si="3"/>
        <v>1.3739383678120725E-2</v>
      </c>
      <c r="J15" s="35">
        <f t="shared" si="4"/>
        <v>1.83191782374943E-2</v>
      </c>
      <c r="K15" s="35">
        <f t="shared" si="5"/>
        <v>2.2898972796867874E-2</v>
      </c>
      <c r="L15" s="35">
        <f t="shared" si="6"/>
        <v>2.7478767356241451E-2</v>
      </c>
      <c r="M15" s="35"/>
      <c r="O15">
        <f t="shared" si="10"/>
        <v>139.62634015954637</v>
      </c>
    </row>
    <row r="16" spans="1:15" x14ac:dyDescent="0.2">
      <c r="A16">
        <f t="shared" si="7"/>
        <v>-332</v>
      </c>
      <c r="B16">
        <f t="shared" si="1"/>
        <v>-5.7944931166211742</v>
      </c>
      <c r="C16" s="35">
        <v>7.9529452319396162E-6</v>
      </c>
      <c r="D16" s="35">
        <f t="shared" si="0"/>
        <v>6.1030447450831325E-3</v>
      </c>
      <c r="E16" s="35">
        <f t="shared" si="8"/>
        <v>8.1721880885659952E-4</v>
      </c>
      <c r="F16">
        <v>69.19</v>
      </c>
      <c r="G16" s="35">
        <f t="shared" si="2"/>
        <v>4.9033128531395971E-3</v>
      </c>
      <c r="H16" s="35">
        <f t="shared" si="9"/>
        <v>9.8066257062791942E-3</v>
      </c>
      <c r="I16" s="35">
        <f t="shared" si="3"/>
        <v>1.4709938559418791E-2</v>
      </c>
      <c r="J16" s="35">
        <f t="shared" si="4"/>
        <v>1.9613251412558388E-2</v>
      </c>
      <c r="K16" s="35">
        <f t="shared" si="5"/>
        <v>2.4516564265697986E-2</v>
      </c>
      <c r="L16" s="35">
        <f t="shared" si="6"/>
        <v>2.9419877118837583E-2</v>
      </c>
      <c r="M16" s="35"/>
      <c r="O16">
        <f t="shared" si="10"/>
        <v>174.53292519943295</v>
      </c>
    </row>
    <row r="17" spans="1:15" x14ac:dyDescent="0.2">
      <c r="A17">
        <f t="shared" si="7"/>
        <v>-330</v>
      </c>
      <c r="B17">
        <f t="shared" si="1"/>
        <v>-5.7595865315812871</v>
      </c>
      <c r="C17" s="35">
        <v>9.4277871880974328E-6</v>
      </c>
      <c r="D17" s="35">
        <f t="shared" si="0"/>
        <v>6.972592239689818E-3</v>
      </c>
      <c r="E17" s="35">
        <f t="shared" si="8"/>
        <v>8.695474946066855E-4</v>
      </c>
      <c r="F17">
        <v>73.45</v>
      </c>
      <c r="G17" s="35">
        <f t="shared" si="2"/>
        <v>5.217284967640113E-3</v>
      </c>
      <c r="H17" s="35">
        <f t="shared" si="9"/>
        <v>1.0434569935280226E-2</v>
      </c>
      <c r="I17" s="35">
        <f t="shared" si="3"/>
        <v>1.5651854902920339E-2</v>
      </c>
      <c r="J17" s="35">
        <f t="shared" si="4"/>
        <v>2.0869139870560452E-2</v>
      </c>
      <c r="K17" s="35">
        <f t="shared" si="5"/>
        <v>2.6086424838200565E-2</v>
      </c>
      <c r="L17" s="35">
        <f t="shared" si="6"/>
        <v>3.1303709805840678E-2</v>
      </c>
      <c r="M17" s="35"/>
      <c r="O17">
        <f t="shared" si="10"/>
        <v>209.43951023931953</v>
      </c>
    </row>
    <row r="18" spans="1:15" x14ac:dyDescent="0.2">
      <c r="A18">
        <f t="shared" si="7"/>
        <v>-328</v>
      </c>
      <c r="B18">
        <f t="shared" si="1"/>
        <v>-5.7246799465414009</v>
      </c>
      <c r="C18" s="35">
        <v>1.1107986884986081E-5</v>
      </c>
      <c r="D18" s="35">
        <f t="shared" si="0"/>
        <v>7.89278084214615E-3</v>
      </c>
      <c r="E18" s="35">
        <f t="shared" si="8"/>
        <v>9.2018860245633195E-4</v>
      </c>
      <c r="F18">
        <v>77.959999999999994</v>
      </c>
      <c r="G18" s="35">
        <f t="shared" si="2"/>
        <v>5.5211316147379917E-3</v>
      </c>
      <c r="H18" s="35">
        <f t="shared" si="9"/>
        <v>1.1042263229475983E-2</v>
      </c>
      <c r="I18" s="35">
        <f t="shared" si="3"/>
        <v>1.6563394844213975E-2</v>
      </c>
      <c r="J18" s="35">
        <f t="shared" si="4"/>
        <v>2.2084526458951967E-2</v>
      </c>
      <c r="K18" s="35">
        <f t="shared" si="5"/>
        <v>2.7605658073689959E-2</v>
      </c>
      <c r="L18" s="35">
        <f t="shared" si="6"/>
        <v>3.312678968842795E-2</v>
      </c>
      <c r="M18" s="35"/>
    </row>
    <row r="19" spans="1:15" x14ac:dyDescent="0.2">
      <c r="A19">
        <f t="shared" si="7"/>
        <v>-326</v>
      </c>
      <c r="B19">
        <f t="shared" si="1"/>
        <v>-5.6897733615015147</v>
      </c>
      <c r="C19" s="35">
        <v>1.306821986468951E-5</v>
      </c>
      <c r="D19" s="35">
        <f t="shared" si="0"/>
        <v>8.8618309577537455E-3</v>
      </c>
      <c r="E19" s="35">
        <f t="shared" si="8"/>
        <v>9.6905011560759549E-4</v>
      </c>
      <c r="F19">
        <v>82.71</v>
      </c>
      <c r="G19" s="35">
        <f t="shared" si="2"/>
        <v>5.8143006936455729E-3</v>
      </c>
      <c r="H19" s="35">
        <f t="shared" si="9"/>
        <v>1.1628601387291146E-2</v>
      </c>
      <c r="I19" s="35">
        <f t="shared" si="3"/>
        <v>1.7442902080936719E-2</v>
      </c>
      <c r="J19" s="35">
        <f t="shared" si="4"/>
        <v>2.3257202774582292E-2</v>
      </c>
      <c r="K19" s="35">
        <f t="shared" si="5"/>
        <v>2.9071503468227865E-2</v>
      </c>
      <c r="L19" s="35">
        <f t="shared" si="6"/>
        <v>3.4885804161873438E-2</v>
      </c>
      <c r="M19" s="35"/>
    </row>
    <row r="20" spans="1:15" x14ac:dyDescent="0.2">
      <c r="A20">
        <f t="shared" si="7"/>
        <v>-324</v>
      </c>
      <c r="B20">
        <f t="shared" si="1"/>
        <v>-5.6548667764616276</v>
      </c>
      <c r="C20" s="35">
        <v>1.549517498241756E-5</v>
      </c>
      <c r="D20" s="35">
        <f t="shared" si="0"/>
        <v>9.877875798124873E-3</v>
      </c>
      <c r="E20" s="35">
        <f t="shared" si="8"/>
        <v>1.0160448403711275E-3</v>
      </c>
      <c r="F20">
        <v>87.69</v>
      </c>
      <c r="G20" s="35">
        <f t="shared" si="2"/>
        <v>6.0962690422267651E-3</v>
      </c>
      <c r="H20" s="35">
        <f t="shared" si="9"/>
        <v>1.219253808445353E-2</v>
      </c>
      <c r="I20" s="35">
        <f t="shared" si="3"/>
        <v>1.8288807126680295E-2</v>
      </c>
      <c r="J20" s="35">
        <f t="shared" si="4"/>
        <v>2.4385076168907061E-2</v>
      </c>
      <c r="K20" s="35">
        <f t="shared" si="5"/>
        <v>3.0481345211133826E-2</v>
      </c>
      <c r="L20" s="35">
        <f t="shared" si="6"/>
        <v>3.6577614253360591E-2</v>
      </c>
      <c r="M20" s="35"/>
    </row>
    <row r="21" spans="1:15" x14ac:dyDescent="0.2">
      <c r="A21">
        <f t="shared" si="7"/>
        <v>-322</v>
      </c>
      <c r="B21">
        <f t="shared" si="1"/>
        <v>-5.6199601914217414</v>
      </c>
      <c r="C21" s="35">
        <v>1.8202163382960389E-5</v>
      </c>
      <c r="D21" s="35">
        <f t="shared" si="0"/>
        <v>1.0938966488082394E-2</v>
      </c>
      <c r="E21" s="35">
        <f t="shared" si="8"/>
        <v>1.0610906899575206E-3</v>
      </c>
      <c r="F21">
        <v>92.89</v>
      </c>
      <c r="G21" s="35">
        <f t="shared" si="2"/>
        <v>6.3665441397451235E-3</v>
      </c>
      <c r="H21" s="35">
        <f t="shared" si="9"/>
        <v>1.2733088279490247E-2</v>
      </c>
      <c r="I21" s="35">
        <f t="shared" si="3"/>
        <v>1.909963241923537E-2</v>
      </c>
      <c r="J21" s="35">
        <f t="shared" si="4"/>
        <v>2.5466176558980494E-2</v>
      </c>
      <c r="K21" s="35">
        <f t="shared" si="5"/>
        <v>3.1832720698725614E-2</v>
      </c>
      <c r="L21" s="35">
        <f t="shared" si="6"/>
        <v>3.8199264838470741E-2</v>
      </c>
      <c r="M21" s="35"/>
    </row>
    <row r="22" spans="1:15" x14ac:dyDescent="0.2">
      <c r="A22">
        <f t="shared" si="7"/>
        <v>-320</v>
      </c>
      <c r="B22">
        <f t="shared" si="1"/>
        <v>-5.5850536063818543</v>
      </c>
      <c r="C22" s="35">
        <v>2.1469218349132771E-5</v>
      </c>
      <c r="D22" s="35">
        <f t="shared" si="0"/>
        <v>1.2043077446542805E-2</v>
      </c>
      <c r="E22" s="35">
        <f t="shared" si="8"/>
        <v>1.1041109584604119E-3</v>
      </c>
      <c r="F22">
        <v>98.3</v>
      </c>
      <c r="G22" s="35">
        <f t="shared" si="2"/>
        <v>6.6246657507624714E-3</v>
      </c>
      <c r="H22" s="35">
        <f t="shared" si="9"/>
        <v>1.3249331501524943E-2</v>
      </c>
      <c r="I22" s="35">
        <f t="shared" si="3"/>
        <v>1.9873997252287414E-2</v>
      </c>
      <c r="J22" s="35">
        <f t="shared" si="4"/>
        <v>2.6498663003049885E-2</v>
      </c>
      <c r="K22" s="35">
        <f t="shared" si="5"/>
        <v>3.3123328753812353E-2</v>
      </c>
      <c r="L22" s="35">
        <f t="shared" si="6"/>
        <v>3.9747994504574828E-2</v>
      </c>
      <c r="M22" s="35"/>
    </row>
    <row r="23" spans="1:15" x14ac:dyDescent="0.2">
      <c r="A23">
        <f t="shared" si="7"/>
        <v>-318</v>
      </c>
      <c r="B23">
        <f t="shared" si="1"/>
        <v>-5.5501470213419681</v>
      </c>
      <c r="C23" s="35">
        <v>2.5202995453329769E-5</v>
      </c>
      <c r="D23" s="35">
        <f t="shared" si="0"/>
        <v>1.3188112029686644E-2</v>
      </c>
      <c r="E23" s="35">
        <f t="shared" si="8"/>
        <v>1.1450345831438384E-3</v>
      </c>
      <c r="F23">
        <v>103.92</v>
      </c>
      <c r="G23" s="35">
        <f t="shared" si="2"/>
        <v>6.8702074988630304E-3</v>
      </c>
      <c r="H23" s="35">
        <f t="shared" si="9"/>
        <v>1.3740414997726061E-2</v>
      </c>
      <c r="I23" s="35">
        <f t="shared" si="3"/>
        <v>2.0610622496589091E-2</v>
      </c>
      <c r="J23" s="35">
        <f t="shared" si="4"/>
        <v>2.7480829995452122E-2</v>
      </c>
      <c r="K23" s="35">
        <f t="shared" si="5"/>
        <v>3.4351037494315152E-2</v>
      </c>
      <c r="L23" s="35">
        <f t="shared" si="6"/>
        <v>4.1221244993178183E-2</v>
      </c>
      <c r="M23" s="35"/>
    </row>
    <row r="24" spans="1:15" x14ac:dyDescent="0.2">
      <c r="A24">
        <f t="shared" si="7"/>
        <v>-316</v>
      </c>
      <c r="B24">
        <f t="shared" si="1"/>
        <v>-5.5152404363020811</v>
      </c>
      <c r="C24" s="35">
        <v>2.959018355076125E-5</v>
      </c>
      <c r="D24" s="35">
        <f t="shared" si="0"/>
        <v>1.43719084226679E-2</v>
      </c>
      <c r="E24" s="35">
        <f t="shared" si="8"/>
        <v>1.183796392981256E-3</v>
      </c>
      <c r="F24">
        <v>109.72</v>
      </c>
      <c r="G24" s="35">
        <f t="shared" si="2"/>
        <v>7.1027783578875361E-3</v>
      </c>
      <c r="H24" s="35">
        <f t="shared" si="9"/>
        <v>1.4205556715775072E-2</v>
      </c>
      <c r="I24" s="35">
        <f t="shared" si="3"/>
        <v>2.1308335073662608E-2</v>
      </c>
      <c r="J24" s="35">
        <f t="shared" si="4"/>
        <v>2.8411113431550145E-2</v>
      </c>
      <c r="K24" s="35">
        <f t="shared" si="5"/>
        <v>3.5513891789437681E-2</v>
      </c>
      <c r="L24" s="35">
        <f t="shared" si="6"/>
        <v>4.2616670147325217E-2</v>
      </c>
      <c r="M24" s="35"/>
    </row>
    <row r="25" spans="1:15" x14ac:dyDescent="0.2">
      <c r="A25">
        <f t="shared" si="7"/>
        <v>-314</v>
      </c>
      <c r="B25">
        <f t="shared" si="1"/>
        <v>-5.4803338512621949</v>
      </c>
      <c r="C25" s="35">
        <v>3.472412706903213E-5</v>
      </c>
      <c r="D25" s="35">
        <f t="shared" si="0"/>
        <v>1.5592245763912936E-2</v>
      </c>
      <c r="E25" s="35">
        <f t="shared" si="8"/>
        <v>1.2203373412450359E-3</v>
      </c>
      <c r="F25">
        <v>115.7</v>
      </c>
      <c r="G25" s="35">
        <f t="shared" si="2"/>
        <v>7.3220240474702152E-3</v>
      </c>
      <c r="H25" s="35">
        <f t="shared" si="9"/>
        <v>1.464404809494043E-2</v>
      </c>
      <c r="I25" s="35">
        <f t="shared" si="3"/>
        <v>2.1966072142410645E-2</v>
      </c>
      <c r="J25" s="35">
        <f t="shared" si="4"/>
        <v>2.9288096189880861E-2</v>
      </c>
      <c r="K25" s="35">
        <f t="shared" si="5"/>
        <v>3.6610120237351079E-2</v>
      </c>
      <c r="L25" s="35">
        <f t="shared" si="6"/>
        <v>4.3932144284821291E-2</v>
      </c>
      <c r="M25" s="35"/>
    </row>
    <row r="26" spans="1:15" x14ac:dyDescent="0.2">
      <c r="A26">
        <f t="shared" si="7"/>
        <v>-312</v>
      </c>
      <c r="B26">
        <f t="shared" si="1"/>
        <v>-5.4454272662223078</v>
      </c>
      <c r="C26" s="35">
        <v>4.0698170435747332E-5</v>
      </c>
      <c r="D26" s="35">
        <f t="shared" si="0"/>
        <v>1.6846850483731607E-2</v>
      </c>
      <c r="E26" s="35">
        <f t="shared" si="8"/>
        <v>1.2546047198186711E-3</v>
      </c>
      <c r="F26">
        <v>121.85</v>
      </c>
      <c r="G26" s="35">
        <f t="shared" si="2"/>
        <v>7.5276283189120267E-3</v>
      </c>
      <c r="H26" s="35">
        <f t="shared" si="9"/>
        <v>1.5055256637824053E-2</v>
      </c>
      <c r="I26" s="35">
        <f t="shared" si="3"/>
        <v>2.258288495673608E-2</v>
      </c>
      <c r="J26" s="35">
        <f t="shared" si="4"/>
        <v>3.0110513275648107E-2</v>
      </c>
      <c r="K26" s="35">
        <f t="shared" si="5"/>
        <v>3.7638141594560137E-2</v>
      </c>
      <c r="L26" s="35">
        <f t="shared" si="6"/>
        <v>4.516576991347216E-2</v>
      </c>
      <c r="M26" s="35"/>
    </row>
    <row r="27" spans="1:15" x14ac:dyDescent="0.2">
      <c r="A27">
        <f t="shared" si="7"/>
        <v>-310</v>
      </c>
      <c r="B27">
        <f t="shared" si="1"/>
        <v>-5.4105206811824216</v>
      </c>
      <c r="C27" s="35">
        <v>4.7605658078511791E-5</v>
      </c>
      <c r="D27" s="35">
        <f t="shared" si="0"/>
        <v>1.8133402836530869E-2</v>
      </c>
      <c r="E27" s="35">
        <f t="shared" si="8"/>
        <v>1.2865523527992619E-3</v>
      </c>
      <c r="F27">
        <v>128.16</v>
      </c>
      <c r="G27" s="35">
        <f t="shared" si="2"/>
        <v>7.7193141167955712E-3</v>
      </c>
      <c r="H27" s="35">
        <f t="shared" si="9"/>
        <v>1.5438628233591142E-2</v>
      </c>
      <c r="I27" s="35">
        <f t="shared" si="3"/>
        <v>2.3157942350386714E-2</v>
      </c>
      <c r="J27" s="35">
        <f t="shared" si="4"/>
        <v>3.0877256467182285E-2</v>
      </c>
      <c r="K27" s="35">
        <f t="shared" si="5"/>
        <v>3.8596570583977856E-2</v>
      </c>
      <c r="L27" s="35">
        <f t="shared" si="6"/>
        <v>4.6315884700773427E-2</v>
      </c>
      <c r="M27" s="35"/>
    </row>
    <row r="28" spans="1:15" x14ac:dyDescent="0.2">
      <c r="A28">
        <f t="shared" si="7"/>
        <v>-308</v>
      </c>
      <c r="B28">
        <f t="shared" si="1"/>
        <v>-5.3756140961425354</v>
      </c>
      <c r="C28" s="35">
        <v>5.5726623280140269E-5</v>
      </c>
      <c r="D28" s="35">
        <f t="shared" si="0"/>
        <v>1.9449543603424432E-2</v>
      </c>
      <c r="E28" s="35">
        <f t="shared" si="8"/>
        <v>1.3161407668935629E-3</v>
      </c>
      <c r="F28">
        <v>134.61000000000001</v>
      </c>
      <c r="G28" s="35">
        <f t="shared" si="2"/>
        <v>7.8968446013613774E-3</v>
      </c>
      <c r="H28" s="35">
        <f t="shared" si="9"/>
        <v>1.5793689202722755E-2</v>
      </c>
      <c r="I28" s="35">
        <f t="shared" si="3"/>
        <v>2.3690533804084132E-2</v>
      </c>
      <c r="J28" s="35">
        <f t="shared" si="4"/>
        <v>3.158737840544551E-2</v>
      </c>
      <c r="K28" s="35">
        <f t="shared" si="5"/>
        <v>3.9484223006806887E-2</v>
      </c>
      <c r="L28" s="35">
        <f t="shared" si="6"/>
        <v>4.7381067608168265E-2</v>
      </c>
      <c r="M28" s="35"/>
    </row>
    <row r="29" spans="1:15" x14ac:dyDescent="0.2">
      <c r="A29">
        <f t="shared" si="7"/>
        <v>-306</v>
      </c>
      <c r="B29">
        <f t="shared" si="1"/>
        <v>-5.3407075111026483</v>
      </c>
      <c r="C29" s="35">
        <v>6.5154410468237707E-5</v>
      </c>
      <c r="D29" s="35">
        <f t="shared" si="0"/>
        <v>2.0792880939500713E-2</v>
      </c>
      <c r="E29" s="35">
        <f t="shared" si="8"/>
        <v>1.3433373360762814E-3</v>
      </c>
      <c r="F29">
        <v>141.19</v>
      </c>
      <c r="G29" s="35">
        <f t="shared" si="2"/>
        <v>8.0600240164576883E-3</v>
      </c>
      <c r="H29" s="35">
        <f t="shared" si="9"/>
        <v>1.6120048032915377E-2</v>
      </c>
      <c r="I29" s="35">
        <f t="shared" si="3"/>
        <v>2.4180072049373065E-2</v>
      </c>
      <c r="J29" s="35">
        <f t="shared" si="4"/>
        <v>3.2240096065830753E-2</v>
      </c>
      <c r="K29" s="35">
        <f t="shared" si="5"/>
        <v>4.0300120082288442E-2</v>
      </c>
      <c r="L29" s="35">
        <f t="shared" si="6"/>
        <v>4.836014409874613E-2</v>
      </c>
      <c r="M29" s="35"/>
    </row>
    <row r="30" spans="1:15" x14ac:dyDescent="0.2">
      <c r="A30">
        <f t="shared" si="7"/>
        <v>-304</v>
      </c>
      <c r="B30">
        <f t="shared" si="1"/>
        <v>-5.3058009260627621</v>
      </c>
      <c r="C30" s="35">
        <v>7.5982364070409012E-5</v>
      </c>
      <c r="D30" s="35">
        <f t="shared" si="0"/>
        <v>2.2160997337498749E-2</v>
      </c>
      <c r="E30" s="35">
        <f t="shared" si="8"/>
        <v>1.3681163979980364E-3</v>
      </c>
      <c r="F30">
        <v>147.9</v>
      </c>
      <c r="G30" s="35">
        <f t="shared" si="2"/>
        <v>8.2086983879882183E-3</v>
      </c>
      <c r="H30" s="35">
        <f t="shared" si="9"/>
        <v>1.6417396775976437E-2</v>
      </c>
      <c r="I30" s="35">
        <f t="shared" si="3"/>
        <v>2.4626095163964655E-2</v>
      </c>
      <c r="J30" s="35">
        <f t="shared" si="4"/>
        <v>3.2834793551952873E-2</v>
      </c>
      <c r="K30" s="35">
        <f t="shared" si="5"/>
        <v>4.1043491939941092E-2</v>
      </c>
      <c r="L30" s="35">
        <f t="shared" si="6"/>
        <v>4.925219032792931E-2</v>
      </c>
      <c r="M30" s="35"/>
    </row>
    <row r="31" spans="1:15" x14ac:dyDescent="0.2">
      <c r="A31">
        <f t="shared" si="7"/>
        <v>-302</v>
      </c>
      <c r="B31">
        <f t="shared" si="1"/>
        <v>-5.270894341022875</v>
      </c>
      <c r="C31" s="35">
        <v>8.8677206224678832E-5</v>
      </c>
      <c r="D31" s="35">
        <f t="shared" si="0"/>
        <v>2.3551456677191471E-2</v>
      </c>
      <c r="E31" s="35">
        <f t="shared" si="8"/>
        <v>1.390459339692722E-3</v>
      </c>
      <c r="F31">
        <v>154.72</v>
      </c>
      <c r="G31" s="35">
        <f t="shared" si="2"/>
        <v>8.342756038156332E-3</v>
      </c>
      <c r="H31" s="35">
        <f t="shared" si="9"/>
        <v>1.6685512076312664E-2</v>
      </c>
      <c r="I31" s="35">
        <f t="shared" si="3"/>
        <v>2.5028268114468996E-2</v>
      </c>
      <c r="J31" s="35">
        <f t="shared" si="4"/>
        <v>3.3371024152625328E-2</v>
      </c>
      <c r="K31" s="35">
        <f t="shared" si="5"/>
        <v>4.171378019078166E-2</v>
      </c>
      <c r="L31" s="35">
        <f t="shared" si="6"/>
        <v>5.0056536228937992E-2</v>
      </c>
      <c r="M31" s="35"/>
    </row>
    <row r="32" spans="1:15" x14ac:dyDescent="0.2">
      <c r="A32">
        <f t="shared" si="7"/>
        <v>-300</v>
      </c>
      <c r="B32">
        <f t="shared" si="1"/>
        <v>-5.2359877559829888</v>
      </c>
      <c r="C32" s="35">
        <v>1.0361231464146679E-4</v>
      </c>
      <c r="D32" s="35">
        <f t="shared" si="0"/>
        <v>2.4961811327445061E-2</v>
      </c>
      <c r="E32" s="35">
        <f t="shared" si="8"/>
        <v>1.4103546502535896E-3</v>
      </c>
      <c r="F32">
        <v>161.63</v>
      </c>
      <c r="G32" s="35">
        <f t="shared" si="2"/>
        <v>8.4621279015215378E-3</v>
      </c>
      <c r="H32" s="35">
        <f t="shared" si="9"/>
        <v>1.6924255803043076E-2</v>
      </c>
      <c r="I32" s="35">
        <f t="shared" si="3"/>
        <v>2.5386383704564613E-2</v>
      </c>
      <c r="J32" s="35">
        <f t="shared" si="4"/>
        <v>3.3848511606086151E-2</v>
      </c>
      <c r="K32" s="35">
        <f t="shared" si="5"/>
        <v>4.2310639507607689E-2</v>
      </c>
      <c r="L32" s="35">
        <f t="shared" si="6"/>
        <v>5.0772767409129227E-2</v>
      </c>
      <c r="M32" s="35"/>
    </row>
    <row r="33" spans="1:13" x14ac:dyDescent="0.2">
      <c r="A33">
        <f t="shared" si="7"/>
        <v>-298</v>
      </c>
      <c r="B33">
        <f t="shared" si="1"/>
        <v>-5.2010811709431017</v>
      </c>
      <c r="C33" s="35">
        <v>1.204143116103533E-4</v>
      </c>
      <c r="D33" s="35">
        <f t="shared" si="0"/>
        <v>2.6389609265772655E-2</v>
      </c>
      <c r="E33" s="35">
        <f t="shared" si="8"/>
        <v>1.4277979383275942E-3</v>
      </c>
      <c r="F33">
        <v>168.63</v>
      </c>
      <c r="G33" s="35">
        <f t="shared" si="2"/>
        <v>8.5667876299655651E-3</v>
      </c>
      <c r="H33" s="35">
        <f t="shared" si="9"/>
        <v>1.713357525993113E-2</v>
      </c>
      <c r="I33" s="35">
        <f t="shared" si="3"/>
        <v>2.5700362889896695E-2</v>
      </c>
      <c r="J33" s="35">
        <f t="shared" si="4"/>
        <v>3.4267150519862261E-2</v>
      </c>
      <c r="K33" s="35">
        <f t="shared" si="5"/>
        <v>4.2833938149827826E-2</v>
      </c>
      <c r="L33" s="35">
        <f t="shared" si="6"/>
        <v>5.1400725779793391E-2</v>
      </c>
      <c r="M33" s="35"/>
    </row>
    <row r="34" spans="1:13" x14ac:dyDescent="0.2">
      <c r="A34">
        <f t="shared" si="7"/>
        <v>-296</v>
      </c>
      <c r="B34">
        <f t="shared" si="1"/>
        <v>-5.1661745859032155</v>
      </c>
      <c r="C34" s="35">
        <v>1.4001664140738759E-4</v>
      </c>
      <c r="D34" s="35">
        <f t="shared" si="0"/>
        <v>2.7832401178283714E-2</v>
      </c>
      <c r="E34" s="35">
        <f t="shared" si="8"/>
        <v>1.4427919125110586E-3</v>
      </c>
      <c r="F34">
        <v>175.7</v>
      </c>
      <c r="G34" s="35">
        <f t="shared" si="2"/>
        <v>8.6567514750663516E-3</v>
      </c>
      <c r="H34" s="35">
        <f t="shared" si="9"/>
        <v>1.7313502950132703E-2</v>
      </c>
      <c r="I34" s="35">
        <f t="shared" si="3"/>
        <v>2.5970254425199055E-2</v>
      </c>
      <c r="J34" s="35">
        <f t="shared" si="4"/>
        <v>3.4627005900265406E-2</v>
      </c>
      <c r="K34" s="35">
        <f t="shared" si="5"/>
        <v>4.3283757375331758E-2</v>
      </c>
      <c r="L34" s="35">
        <f t="shared" si="6"/>
        <v>5.1940508850398109E-2</v>
      </c>
      <c r="M34" s="35"/>
    </row>
    <row r="35" spans="1:13" x14ac:dyDescent="0.2">
      <c r="A35">
        <f t="shared" si="7"/>
        <v>-294</v>
      </c>
      <c r="B35">
        <f t="shared" si="1"/>
        <v>-5.1312680008633285</v>
      </c>
      <c r="C35" s="35">
        <v>1.6241930403256959E-4</v>
      </c>
      <c r="D35" s="35">
        <f t="shared" si="0"/>
        <v>2.9287747501319163E-2</v>
      </c>
      <c r="E35" s="35">
        <f t="shared" si="8"/>
        <v>1.4553463230354488E-3</v>
      </c>
      <c r="F35">
        <v>182.83</v>
      </c>
      <c r="G35" s="35">
        <f t="shared" si="2"/>
        <v>8.7320779382126928E-3</v>
      </c>
      <c r="H35" s="35">
        <f t="shared" si="9"/>
        <v>1.7464155876425386E-2</v>
      </c>
      <c r="I35" s="35">
        <f t="shared" si="3"/>
        <v>2.6196233814638079E-2</v>
      </c>
      <c r="J35" s="35">
        <f t="shared" si="4"/>
        <v>3.4928311752850771E-2</v>
      </c>
      <c r="K35" s="35">
        <f t="shared" si="5"/>
        <v>4.3660389691063464E-2</v>
      </c>
      <c r="L35" s="35">
        <f t="shared" si="6"/>
        <v>5.2392467629276157E-2</v>
      </c>
      <c r="M35" s="35"/>
    </row>
    <row r="36" spans="1:13" x14ac:dyDescent="0.2">
      <c r="A36">
        <f t="shared" si="7"/>
        <v>-292</v>
      </c>
      <c r="B36">
        <f t="shared" si="1"/>
        <v>-5.0963614158234423</v>
      </c>
      <c r="C36" s="35">
        <v>1.8855574376194859E-4</v>
      </c>
      <c r="D36" s="35">
        <f t="shared" si="0"/>
        <v>3.0753225364803988E-2</v>
      </c>
      <c r="E36" s="35">
        <f t="shared" si="8"/>
        <v>1.4654778634848251E-3</v>
      </c>
      <c r="F36">
        <v>190.02</v>
      </c>
      <c r="G36" s="35">
        <f t="shared" si="2"/>
        <v>8.7928671809089504E-3</v>
      </c>
      <c r="H36" s="35">
        <f t="shared" si="9"/>
        <v>1.7585734361817901E-2</v>
      </c>
      <c r="I36" s="35">
        <f t="shared" si="3"/>
        <v>2.6378601542726851E-2</v>
      </c>
      <c r="J36" s="35">
        <f t="shared" si="4"/>
        <v>3.5171468723635801E-2</v>
      </c>
      <c r="K36" s="35">
        <f t="shared" si="5"/>
        <v>4.3964335904544752E-2</v>
      </c>
      <c r="L36" s="35">
        <f t="shared" si="6"/>
        <v>5.2757203085453702E-2</v>
      </c>
      <c r="M36" s="35"/>
    </row>
    <row r="37" spans="1:13" x14ac:dyDescent="0.2">
      <c r="A37">
        <f t="shared" si="7"/>
        <v>-290</v>
      </c>
      <c r="B37">
        <f t="shared" si="1"/>
        <v>-5.0614548307835561</v>
      </c>
      <c r="C37" s="35">
        <v>2.1842596059552471E-4</v>
      </c>
      <c r="D37" s="35">
        <f t="shared" si="0"/>
        <v>3.2226435396514388E-2</v>
      </c>
      <c r="E37" s="35">
        <f t="shared" si="8"/>
        <v>1.4732100317104008E-3</v>
      </c>
      <c r="F37">
        <v>197.24</v>
      </c>
      <c r="G37" s="35">
        <f t="shared" si="2"/>
        <v>8.8392601902624046E-3</v>
      </c>
      <c r="H37" s="35">
        <f t="shared" si="9"/>
        <v>1.7678520380524809E-2</v>
      </c>
      <c r="I37" s="35">
        <f t="shared" si="3"/>
        <v>2.6517780570787214E-2</v>
      </c>
      <c r="J37" s="35">
        <f t="shared" si="4"/>
        <v>3.5357040761049618E-2</v>
      </c>
      <c r="K37" s="35">
        <f t="shared" si="5"/>
        <v>4.4196300951312023E-2</v>
      </c>
      <c r="L37" s="35">
        <f t="shared" si="6"/>
        <v>5.3035561141574428E-2</v>
      </c>
      <c r="M37" s="35"/>
    </row>
    <row r="38" spans="1:13" x14ac:dyDescent="0.2">
      <c r="A38">
        <f t="shared" si="7"/>
        <v>-288</v>
      </c>
      <c r="B38">
        <f t="shared" si="1"/>
        <v>-5.026548245743669</v>
      </c>
      <c r="C38" s="35">
        <v>2.5296339880934691E-4</v>
      </c>
      <c r="D38" s="35">
        <f t="shared" si="0"/>
        <v>3.3705008346083712E-2</v>
      </c>
      <c r="E38" s="35">
        <f t="shared" si="8"/>
        <v>1.4785729495693234E-3</v>
      </c>
      <c r="F38">
        <v>204.49</v>
      </c>
      <c r="G38" s="35">
        <f t="shared" si="2"/>
        <v>8.8714376974159403E-3</v>
      </c>
      <c r="H38" s="35">
        <f t="shared" si="9"/>
        <v>1.7742875394831881E-2</v>
      </c>
      <c r="I38" s="35">
        <f t="shared" si="3"/>
        <v>2.6614313092247821E-2</v>
      </c>
      <c r="J38" s="35">
        <f t="shared" si="4"/>
        <v>3.5485750789663761E-2</v>
      </c>
      <c r="K38" s="35">
        <f t="shared" si="5"/>
        <v>4.4357188487079702E-2</v>
      </c>
      <c r="L38" s="35">
        <f t="shared" si="6"/>
        <v>5.3228626184495642E-2</v>
      </c>
      <c r="M38" s="35"/>
    </row>
    <row r="39" spans="1:13" x14ac:dyDescent="0.2">
      <c r="A39">
        <f t="shared" si="7"/>
        <v>-286</v>
      </c>
      <c r="B39">
        <f t="shared" si="1"/>
        <v>-4.9916416607037828</v>
      </c>
      <c r="C39" s="35">
        <v>2.921680584034155E-4</v>
      </c>
      <c r="D39" s="35">
        <f t="shared" si="0"/>
        <v>3.5186611487716749E-2</v>
      </c>
      <c r="E39" s="35">
        <f t="shared" si="8"/>
        <v>1.4816031416330366E-3</v>
      </c>
      <c r="F39">
        <v>211.75</v>
      </c>
      <c r="G39" s="35">
        <f t="shared" si="2"/>
        <v>8.8896188497982198E-3</v>
      </c>
      <c r="H39" s="35">
        <f t="shared" si="9"/>
        <v>1.777923769959644E-2</v>
      </c>
      <c r="I39" s="35">
        <f t="shared" si="3"/>
        <v>2.6668856549394659E-2</v>
      </c>
      <c r="J39" s="35">
        <f t="shared" si="4"/>
        <v>3.5558475399192879E-2</v>
      </c>
      <c r="K39" s="35">
        <f t="shared" si="5"/>
        <v>4.4448094248991099E-2</v>
      </c>
      <c r="L39" s="35">
        <f t="shared" si="6"/>
        <v>5.3337713098789319E-2</v>
      </c>
      <c r="M39" s="35"/>
    </row>
    <row r="40" spans="1:13" x14ac:dyDescent="0.2">
      <c r="A40">
        <f t="shared" si="7"/>
        <v>-284</v>
      </c>
      <c r="B40">
        <f t="shared" si="1"/>
        <v>-4.9567350756638957</v>
      </c>
      <c r="C40" s="35">
        <v>3.3790682792982882E-4</v>
      </c>
      <c r="D40" s="35">
        <f t="shared" si="0"/>
        <v>3.6668954761272479E-2</v>
      </c>
      <c r="E40" s="35">
        <f t="shared" si="8"/>
        <v>1.4823432735557307E-3</v>
      </c>
      <c r="F40">
        <v>219.02</v>
      </c>
      <c r="G40" s="35">
        <f t="shared" si="2"/>
        <v>8.8940596413343842E-3</v>
      </c>
      <c r="H40" s="35">
        <f t="shared" si="9"/>
        <v>1.7788119282668768E-2</v>
      </c>
      <c r="I40" s="35">
        <f t="shared" si="3"/>
        <v>2.6682178924003153E-2</v>
      </c>
      <c r="J40" s="35">
        <f t="shared" si="4"/>
        <v>3.5576238565337537E-2</v>
      </c>
      <c r="K40" s="35">
        <f t="shared" si="5"/>
        <v>4.4470298206671921E-2</v>
      </c>
      <c r="L40" s="35">
        <f t="shared" si="6"/>
        <v>5.3364357848006305E-2</v>
      </c>
      <c r="M40" s="35"/>
    </row>
    <row r="41" spans="1:13" x14ac:dyDescent="0.2">
      <c r="A41">
        <f t="shared" si="7"/>
        <v>-282</v>
      </c>
      <c r="B41">
        <f t="shared" si="1"/>
        <v>-4.9218284906240095</v>
      </c>
      <c r="C41" s="35">
        <v>3.9017970738858688E-4</v>
      </c>
      <c r="D41" s="35">
        <f t="shared" si="0"/>
        <v>3.8149796612636032E-2</v>
      </c>
      <c r="E41" s="35">
        <f t="shared" si="8"/>
        <v>1.4808418513635527E-3</v>
      </c>
      <c r="F41">
        <v>226.27</v>
      </c>
      <c r="G41" s="35">
        <f t="shared" si="2"/>
        <v>8.885051108181316E-3</v>
      </c>
      <c r="H41" s="35">
        <f t="shared" si="9"/>
        <v>1.7770102216362632E-2</v>
      </c>
      <c r="I41" s="35">
        <f t="shared" si="3"/>
        <v>2.6655153324543948E-2</v>
      </c>
      <c r="J41" s="35">
        <f t="shared" si="4"/>
        <v>3.5540204432725264E-2</v>
      </c>
      <c r="K41" s="35">
        <f t="shared" si="5"/>
        <v>4.442525554090658E-2</v>
      </c>
      <c r="L41" s="35">
        <f t="shared" si="6"/>
        <v>5.3310306649087896E-2</v>
      </c>
      <c r="M41" s="35"/>
    </row>
    <row r="42" spans="1:13" x14ac:dyDescent="0.2">
      <c r="A42">
        <f t="shared" si="7"/>
        <v>-280</v>
      </c>
      <c r="B42">
        <f t="shared" si="1"/>
        <v>-4.8869219055841224</v>
      </c>
      <c r="C42" s="35">
        <v>4.499201410557389E-4</v>
      </c>
      <c r="D42" s="35">
        <f t="shared" si="0"/>
        <v>3.9626949496147083E-2</v>
      </c>
      <c r="E42" s="35">
        <f t="shared" si="8"/>
        <v>1.4771528835110515E-3</v>
      </c>
      <c r="F42">
        <v>233.51</v>
      </c>
      <c r="G42" s="35">
        <f t="shared" si="2"/>
        <v>8.8629173010663087E-3</v>
      </c>
      <c r="H42" s="35">
        <f t="shared" si="9"/>
        <v>1.7725834602132617E-2</v>
      </c>
      <c r="I42" s="35">
        <f t="shared" si="3"/>
        <v>2.6588751903198926E-2</v>
      </c>
      <c r="J42" s="35">
        <f t="shared" si="4"/>
        <v>3.5451669204265235E-2</v>
      </c>
      <c r="K42" s="35">
        <f t="shared" si="5"/>
        <v>4.4314586505331544E-2</v>
      </c>
      <c r="L42" s="35">
        <f t="shared" si="6"/>
        <v>5.3177503806397852E-2</v>
      </c>
      <c r="M42" s="35"/>
    </row>
    <row r="43" spans="1:13" x14ac:dyDescent="0.2">
      <c r="A43">
        <f t="shared" si="7"/>
        <v>-278</v>
      </c>
      <c r="B43">
        <f t="shared" si="1"/>
        <v>-4.8520153205442362</v>
      </c>
      <c r="C43" s="35">
        <v>5.1806157320733414E-4</v>
      </c>
      <c r="D43" s="35">
        <f t="shared" si="0"/>
        <v>4.1098285004269056E-2</v>
      </c>
      <c r="E43" s="35">
        <f t="shared" si="8"/>
        <v>1.4713355081219723E-3</v>
      </c>
      <c r="F43">
        <v>240.73</v>
      </c>
      <c r="G43" s="35">
        <f t="shared" si="2"/>
        <v>8.8280130487318337E-3</v>
      </c>
      <c r="H43" s="35">
        <f t="shared" si="9"/>
        <v>1.7656026097463667E-2</v>
      </c>
      <c r="I43" s="35">
        <f t="shared" si="3"/>
        <v>2.6484039146195501E-2</v>
      </c>
      <c r="J43" s="35">
        <f t="shared" si="4"/>
        <v>3.5312052194927335E-2</v>
      </c>
      <c r="K43" s="35">
        <f t="shared" si="5"/>
        <v>4.4140065243659168E-2</v>
      </c>
      <c r="L43" s="35">
        <f t="shared" si="6"/>
        <v>5.2968078292391002E-2</v>
      </c>
      <c r="M43" s="35"/>
    </row>
    <row r="44" spans="1:13" x14ac:dyDescent="0.2">
      <c r="A44">
        <f t="shared" si="7"/>
        <v>-276</v>
      </c>
      <c r="B44">
        <f t="shared" si="1"/>
        <v>-4.8171087355043491</v>
      </c>
      <c r="C44" s="35">
        <v>5.9553744811942193E-4</v>
      </c>
      <c r="D44" s="35">
        <f t="shared" si="0"/>
        <v>4.2561738592666966E-2</v>
      </c>
      <c r="E44" s="35">
        <f t="shared" si="8"/>
        <v>1.4634535883979102E-3</v>
      </c>
      <c r="F44">
        <v>247.9</v>
      </c>
      <c r="G44" s="35">
        <f t="shared" si="2"/>
        <v>8.7807215303874614E-3</v>
      </c>
      <c r="H44" s="35">
        <f t="shared" si="9"/>
        <v>1.7561443060774923E-2</v>
      </c>
      <c r="I44" s="35">
        <f t="shared" si="3"/>
        <v>2.6342164591162384E-2</v>
      </c>
      <c r="J44" s="35">
        <f t="shared" si="4"/>
        <v>3.5122886121549846E-2</v>
      </c>
      <c r="K44" s="35">
        <f t="shared" si="5"/>
        <v>4.3903607651937307E-2</v>
      </c>
      <c r="L44" s="35">
        <f t="shared" si="6"/>
        <v>5.2684329182324768E-2</v>
      </c>
      <c r="M44" s="35"/>
    </row>
    <row r="45" spans="1:13" x14ac:dyDescent="0.2">
      <c r="A45">
        <f t="shared" si="7"/>
        <v>-274</v>
      </c>
      <c r="B45">
        <f t="shared" si="1"/>
        <v>-4.782202150464463</v>
      </c>
      <c r="C45" s="35">
        <v>6.8514809862014992E-4</v>
      </c>
      <c r="D45" s="35">
        <f t="shared" si="0"/>
        <v>4.4015313872361059E-2</v>
      </c>
      <c r="E45" s="35">
        <f t="shared" si="8"/>
        <v>1.4535752796940929E-3</v>
      </c>
      <c r="F45">
        <v>255.03</v>
      </c>
      <c r="G45" s="35">
        <f t="shared" si="2"/>
        <v>8.7214516781645574E-3</v>
      </c>
      <c r="H45" s="35">
        <f t="shared" si="9"/>
        <v>1.7442903356329115E-2</v>
      </c>
      <c r="I45" s="35">
        <f t="shared" si="3"/>
        <v>2.6164355034493672E-2</v>
      </c>
      <c r="J45" s="35">
        <f t="shared" si="4"/>
        <v>3.4885806712658229E-2</v>
      </c>
      <c r="K45" s="35">
        <f t="shared" si="5"/>
        <v>4.3607258390822787E-2</v>
      </c>
      <c r="L45" s="35">
        <f t="shared" si="6"/>
        <v>5.2328710068987344E-2</v>
      </c>
      <c r="M45" s="35"/>
    </row>
    <row r="46" spans="1:13" x14ac:dyDescent="0.2">
      <c r="A46">
        <f t="shared" si="7"/>
        <v>-272</v>
      </c>
      <c r="B46">
        <f t="shared" si="1"/>
        <v>-4.7472955654245768</v>
      </c>
      <c r="C46" s="35">
        <v>7.8689352470951834E-4</v>
      </c>
      <c r="D46" s="35">
        <f t="shared" si="0"/>
        <v>4.5457086444602855E-2</v>
      </c>
      <c r="E46" s="35">
        <f t="shared" si="8"/>
        <v>1.4417725722417965E-3</v>
      </c>
      <c r="F46">
        <v>262.08999999999997</v>
      </c>
      <c r="G46" s="35">
        <f t="shared" si="2"/>
        <v>8.650635433450779E-3</v>
      </c>
      <c r="H46" s="35">
        <f t="shared" si="9"/>
        <v>1.7301270866901558E-2</v>
      </c>
      <c r="I46" s="35">
        <f t="shared" si="3"/>
        <v>2.5951906300352337E-2</v>
      </c>
      <c r="J46" s="35">
        <f t="shared" si="4"/>
        <v>3.4602541733803116E-2</v>
      </c>
      <c r="K46" s="35">
        <f t="shared" si="5"/>
        <v>4.3253177167253895E-2</v>
      </c>
      <c r="L46" s="35">
        <f t="shared" si="6"/>
        <v>5.1903812600704674E-2</v>
      </c>
      <c r="M46" s="35"/>
    </row>
    <row r="47" spans="1:13" x14ac:dyDescent="0.2">
      <c r="A47">
        <f t="shared" si="7"/>
        <v>-270</v>
      </c>
      <c r="B47">
        <f t="shared" si="1"/>
        <v>-4.7123889803846897</v>
      </c>
      <c r="C47" s="35">
        <v>9.026406149396255E-4</v>
      </c>
      <c r="D47" s="35">
        <f t="shared" si="0"/>
        <v>4.6885207258506111E-2</v>
      </c>
      <c r="E47" s="35">
        <f t="shared" si="8"/>
        <v>1.4281208139032553E-3</v>
      </c>
      <c r="F47">
        <v>269.08999999999997</v>
      </c>
      <c r="G47" s="35">
        <f t="shared" si="2"/>
        <v>8.5687248834195318E-3</v>
      </c>
      <c r="H47" s="35">
        <f t="shared" si="9"/>
        <v>1.7137449766839064E-2</v>
      </c>
      <c r="I47" s="35">
        <f t="shared" si="3"/>
        <v>2.5706174650258595E-2</v>
      </c>
      <c r="J47" s="35">
        <f t="shared" si="4"/>
        <v>3.4274899533678127E-2</v>
      </c>
      <c r="K47" s="35">
        <f t="shared" si="5"/>
        <v>4.2843624417097659E-2</v>
      </c>
      <c r="L47" s="35">
        <f t="shared" si="6"/>
        <v>5.1412349300517191E-2</v>
      </c>
      <c r="M47" s="35"/>
    </row>
    <row r="48" spans="1:13" x14ac:dyDescent="0.2">
      <c r="A48">
        <f t="shared" si="7"/>
        <v>-268</v>
      </c>
      <c r="B48">
        <f t="shared" si="1"/>
        <v>-4.6774823953448035</v>
      </c>
      <c r="C48" s="35">
        <v>1.0361231464146681E-3</v>
      </c>
      <c r="D48" s="35">
        <f t="shared" si="0"/>
        <v>4.829790547618644E-2</v>
      </c>
      <c r="E48" s="35">
        <f t="shared" si="8"/>
        <v>1.412698217680329E-3</v>
      </c>
      <c r="F48">
        <v>276.02</v>
      </c>
      <c r="G48" s="35">
        <f t="shared" si="2"/>
        <v>8.4761893060819743E-3</v>
      </c>
      <c r="H48" s="35">
        <f t="shared" si="9"/>
        <v>1.6952378612163949E-2</v>
      </c>
      <c r="I48" s="35">
        <f t="shared" si="3"/>
        <v>2.5428567918245923E-2</v>
      </c>
      <c r="J48" s="35">
        <f t="shared" si="4"/>
        <v>3.3904757224327897E-2</v>
      </c>
      <c r="K48" s="35">
        <f t="shared" si="5"/>
        <v>4.2380946530409871E-2</v>
      </c>
      <c r="L48" s="35">
        <f t="shared" si="6"/>
        <v>5.0857135836491846E-2</v>
      </c>
      <c r="M48" s="35"/>
    </row>
    <row r="49" spans="1:13" x14ac:dyDescent="0.2">
      <c r="A49">
        <f t="shared" si="7"/>
        <v>-266</v>
      </c>
      <c r="B49">
        <f t="shared" si="1"/>
        <v>-4.6425758103049164</v>
      </c>
      <c r="C49" s="35">
        <v>1.1854742305825491E-3</v>
      </c>
      <c r="D49" s="35">
        <f t="shared" si="0"/>
        <v>4.9693490835132866E-2</v>
      </c>
      <c r="E49" s="35">
        <f t="shared" si="8"/>
        <v>1.3955853589464259E-3</v>
      </c>
      <c r="F49">
        <v>282.86</v>
      </c>
      <c r="G49" s="35">
        <f t="shared" si="2"/>
        <v>8.3735121536785556E-3</v>
      </c>
      <c r="H49" s="35">
        <f t="shared" si="9"/>
        <v>1.6747024307357111E-2</v>
      </c>
      <c r="I49" s="35">
        <f t="shared" si="3"/>
        <v>2.5120536461035667E-2</v>
      </c>
      <c r="J49" s="35">
        <f t="shared" si="4"/>
        <v>3.3494048614714222E-2</v>
      </c>
      <c r="K49" s="35">
        <f t="shared" si="5"/>
        <v>4.1867560768392778E-2</v>
      </c>
      <c r="L49" s="35">
        <f t="shared" si="6"/>
        <v>5.0241072922071334E-2</v>
      </c>
      <c r="M49" s="35"/>
    </row>
    <row r="50" spans="1:13" x14ac:dyDescent="0.2">
      <c r="A50">
        <f t="shared" si="7"/>
        <v>-264</v>
      </c>
      <c r="B50">
        <f t="shared" si="1"/>
        <v>-4.6076692252650302</v>
      </c>
      <c r="C50" s="35">
        <v>1.353494200271414E-3</v>
      </c>
      <c r="D50" s="35">
        <f t="shared" si="0"/>
        <v>5.1070355502653937E-2</v>
      </c>
      <c r="E50" s="35">
        <f t="shared" si="8"/>
        <v>1.3768646675210716E-3</v>
      </c>
      <c r="F50">
        <v>289.61</v>
      </c>
      <c r="G50" s="35">
        <f t="shared" si="2"/>
        <v>8.2611880051264297E-3</v>
      </c>
      <c r="H50" s="35">
        <f t="shared" si="9"/>
        <v>1.6522376010252859E-2</v>
      </c>
      <c r="I50" s="35">
        <f t="shared" si="3"/>
        <v>2.4783564015379289E-2</v>
      </c>
      <c r="J50" s="35">
        <f t="shared" si="4"/>
        <v>3.3044752020505719E-2</v>
      </c>
      <c r="K50" s="35">
        <f t="shared" si="5"/>
        <v>4.1305940025632149E-2</v>
      </c>
      <c r="L50" s="35">
        <f t="shared" si="6"/>
        <v>4.9567128030758578E-2</v>
      </c>
      <c r="M50" s="35"/>
    </row>
    <row r="51" spans="1:13" x14ac:dyDescent="0.2">
      <c r="A51">
        <f t="shared" si="7"/>
        <v>-262</v>
      </c>
      <c r="B51">
        <f t="shared" si="1"/>
        <v>-4.5727626402251431</v>
      </c>
      <c r="C51" s="35">
        <v>1.5495174982417561E-3</v>
      </c>
      <c r="D51" s="35">
        <f t="shared" si="0"/>
        <v>5.24269754224184E-2</v>
      </c>
      <c r="E51" s="35">
        <f t="shared" si="8"/>
        <v>1.3566199197644624E-3</v>
      </c>
      <c r="F51">
        <v>296.26</v>
      </c>
      <c r="G51" s="35">
        <f t="shared" si="2"/>
        <v>8.1397195185867743E-3</v>
      </c>
      <c r="H51" s="35">
        <f t="shared" si="9"/>
        <v>1.6279439037173549E-2</v>
      </c>
      <c r="I51" s="35">
        <f t="shared" si="3"/>
        <v>2.4419158555760323E-2</v>
      </c>
      <c r="J51" s="35">
        <f t="shared" si="4"/>
        <v>3.2558878074347097E-2</v>
      </c>
      <c r="K51" s="35">
        <f t="shared" si="5"/>
        <v>4.0698597592933872E-2</v>
      </c>
      <c r="L51" s="35">
        <f t="shared" si="6"/>
        <v>4.8838317111520646E-2</v>
      </c>
      <c r="M51" s="35"/>
    </row>
    <row r="52" spans="1:13" x14ac:dyDescent="0.2">
      <c r="A52">
        <f t="shared" si="7"/>
        <v>-260</v>
      </c>
      <c r="B52">
        <f t="shared" si="1"/>
        <v>-4.5378560551852569</v>
      </c>
      <c r="C52" s="35">
        <v>1.7642096817330839E-3</v>
      </c>
      <c r="D52" s="35">
        <f t="shared" si="0"/>
        <v>5.3761911158235191E-2</v>
      </c>
      <c r="E52" s="35">
        <f t="shared" si="8"/>
        <v>1.3349357358167918E-3</v>
      </c>
      <c r="F52">
        <v>302.8</v>
      </c>
      <c r="G52" s="35">
        <f t="shared" si="2"/>
        <v>8.0096144149007509E-3</v>
      </c>
      <c r="H52" s="35">
        <f t="shared" si="9"/>
        <v>1.6019228829801502E-2</v>
      </c>
      <c r="I52" s="35">
        <f t="shared" si="3"/>
        <v>2.4028843244702253E-2</v>
      </c>
      <c r="J52" s="35">
        <f t="shared" si="4"/>
        <v>3.2038457659603004E-2</v>
      </c>
      <c r="K52" s="35">
        <f t="shared" si="5"/>
        <v>4.0048072074503754E-2</v>
      </c>
      <c r="L52" s="35">
        <f t="shared" si="6"/>
        <v>4.8057686489404505E-2</v>
      </c>
      <c r="M52" s="35"/>
    </row>
    <row r="53" spans="1:13" x14ac:dyDescent="0.2">
      <c r="A53">
        <f t="shared" si="7"/>
        <v>-258</v>
      </c>
      <c r="B53">
        <f t="shared" si="1"/>
        <v>-4.5029494701453698</v>
      </c>
      <c r="C53" s="35">
        <v>2.016239636266382E-3</v>
      </c>
      <c r="D53" s="35">
        <f t="shared" si="0"/>
        <v>5.5073808245201666E-2</v>
      </c>
      <c r="E53" s="35">
        <f t="shared" si="8"/>
        <v>1.3118970869664751E-3</v>
      </c>
      <c r="F53">
        <v>309.23</v>
      </c>
      <c r="G53" s="35">
        <f t="shared" si="2"/>
        <v>7.8713825217988503E-3</v>
      </c>
      <c r="H53" s="35">
        <f t="shared" si="9"/>
        <v>1.5742765043597701E-2</v>
      </c>
      <c r="I53" s="35">
        <f t="shared" si="3"/>
        <v>2.3614147565396551E-2</v>
      </c>
      <c r="J53" s="35">
        <f t="shared" si="4"/>
        <v>3.1485530087195401E-2</v>
      </c>
      <c r="K53" s="35">
        <f t="shared" si="5"/>
        <v>3.9356912608994252E-2</v>
      </c>
      <c r="L53" s="35">
        <f t="shared" si="6"/>
        <v>4.7228295130793102E-2</v>
      </c>
      <c r="M53" s="35"/>
    </row>
    <row r="54" spans="1:13" x14ac:dyDescent="0.2">
      <c r="A54">
        <f t="shared" si="7"/>
        <v>-256</v>
      </c>
      <c r="B54">
        <f t="shared" si="1"/>
        <v>-4.4680428851054836</v>
      </c>
      <c r="C54" s="35">
        <v>2.2962729190811569E-3</v>
      </c>
      <c r="D54" s="35">
        <f t="shared" si="0"/>
        <v>5.6361397063085399E-2</v>
      </c>
      <c r="E54" s="35">
        <f t="shared" si="8"/>
        <v>1.2875888178837322E-3</v>
      </c>
      <c r="F54">
        <v>315.54000000000002</v>
      </c>
      <c r="G54" s="35">
        <f t="shared" si="2"/>
        <v>7.7255329073023932E-3</v>
      </c>
      <c r="H54" s="35">
        <f t="shared" si="9"/>
        <v>1.5451065814604786E-2</v>
      </c>
      <c r="I54" s="35">
        <f t="shared" si="3"/>
        <v>2.317659872190718E-2</v>
      </c>
      <c r="J54" s="35">
        <f t="shared" si="4"/>
        <v>3.0902131629209573E-2</v>
      </c>
      <c r="K54" s="35">
        <f t="shared" si="5"/>
        <v>3.8627664536511966E-2</v>
      </c>
      <c r="L54" s="35">
        <f t="shared" si="6"/>
        <v>4.6353197443814359E-2</v>
      </c>
      <c r="M54" s="35"/>
    </row>
    <row r="55" spans="1:13" x14ac:dyDescent="0.2">
      <c r="A55">
        <f t="shared" si="7"/>
        <v>-254</v>
      </c>
      <c r="B55">
        <f t="shared" si="1"/>
        <v>-4.4331363000655974</v>
      </c>
      <c r="C55" s="35">
        <v>2.6136439729379018E-3</v>
      </c>
      <c r="D55" s="35">
        <f t="shared" si="0"/>
        <v>5.7623492251220508E-2</v>
      </c>
      <c r="E55" s="35">
        <f t="shared" si="8"/>
        <v>1.2620951881351095E-3</v>
      </c>
      <c r="F55">
        <v>321.73</v>
      </c>
      <c r="G55" s="35">
        <f t="shared" si="2"/>
        <v>7.5725711288106567E-3</v>
      </c>
      <c r="H55" s="35">
        <f t="shared" si="9"/>
        <v>1.5145142257621313E-2</v>
      </c>
      <c r="I55" s="35">
        <f t="shared" si="3"/>
        <v>2.271771338643197E-2</v>
      </c>
      <c r="J55" s="35">
        <f t="shared" si="4"/>
        <v>3.0290284515242627E-2</v>
      </c>
      <c r="K55" s="35">
        <f t="shared" si="5"/>
        <v>3.7862855644053284E-2</v>
      </c>
      <c r="L55" s="35">
        <f t="shared" si="6"/>
        <v>4.543542677286394E-2</v>
      </c>
      <c r="M55" s="35"/>
    </row>
    <row r="56" spans="1:13" x14ac:dyDescent="0.2">
      <c r="A56">
        <f t="shared" si="7"/>
        <v>-252</v>
      </c>
      <c r="B56">
        <f t="shared" si="1"/>
        <v>-4.3982297150257104</v>
      </c>
      <c r="C56" s="35">
        <v>2.9683527978366171E-3</v>
      </c>
      <c r="D56" s="35">
        <f t="shared" si="0"/>
        <v>5.885899168820443E-2</v>
      </c>
      <c r="E56" s="35">
        <f t="shared" si="8"/>
        <v>1.2354994369839223E-3</v>
      </c>
      <c r="F56">
        <v>327.79</v>
      </c>
      <c r="G56" s="35">
        <f t="shared" si="2"/>
        <v>7.4129966219035337E-3</v>
      </c>
      <c r="H56" s="35">
        <f t="shared" si="9"/>
        <v>1.4825993243807067E-2</v>
      </c>
      <c r="I56" s="35">
        <f t="shared" si="3"/>
        <v>2.2238989865710601E-2</v>
      </c>
      <c r="J56" s="35">
        <f t="shared" si="4"/>
        <v>2.9651986487614135E-2</v>
      </c>
      <c r="K56" s="35">
        <f t="shared" si="5"/>
        <v>3.7064983109517669E-2</v>
      </c>
      <c r="L56" s="35">
        <f t="shared" si="6"/>
        <v>4.4477979731421202E-2</v>
      </c>
      <c r="M56" s="35"/>
    </row>
    <row r="57" spans="1:13" x14ac:dyDescent="0.2">
      <c r="A57">
        <f t="shared" si="7"/>
        <v>-250</v>
      </c>
      <c r="B57">
        <f t="shared" si="1"/>
        <v>-4.3633231299858242</v>
      </c>
      <c r="C57" s="35">
        <v>3.3790682792982879E-3</v>
      </c>
      <c r="D57" s="35">
        <f t="shared" si="0"/>
        <v>6.0066875063223821E-2</v>
      </c>
      <c r="E57" s="35">
        <f t="shared" si="8"/>
        <v>1.2078833750193904E-3</v>
      </c>
      <c r="F57">
        <v>333.71</v>
      </c>
      <c r="G57" s="35">
        <f t="shared" si="2"/>
        <v>7.2473002501163425E-3</v>
      </c>
      <c r="H57" s="35">
        <f t="shared" si="9"/>
        <v>1.4494600500232685E-2</v>
      </c>
      <c r="I57" s="35">
        <f t="shared" si="3"/>
        <v>2.1741900750349027E-2</v>
      </c>
      <c r="J57" s="35">
        <f t="shared" si="4"/>
        <v>2.898920100046537E-2</v>
      </c>
      <c r="K57" s="35">
        <f t="shared" si="5"/>
        <v>3.6236501250581712E-2</v>
      </c>
      <c r="L57" s="35">
        <f t="shared" si="6"/>
        <v>4.3483801500698055E-2</v>
      </c>
      <c r="M57" s="35"/>
    </row>
    <row r="58" spans="1:13" x14ac:dyDescent="0.2">
      <c r="A58">
        <f t="shared" si="7"/>
        <v>-248</v>
      </c>
      <c r="B58">
        <f t="shared" si="1"/>
        <v>-4.3284165449459371</v>
      </c>
      <c r="C58" s="35">
        <v>3.8271215318019282E-3</v>
      </c>
      <c r="D58" s="35">
        <f t="shared" si="0"/>
        <v>6.1246202068859237E-2</v>
      </c>
      <c r="E58" s="35">
        <f t="shared" si="8"/>
        <v>1.1793270056354166E-3</v>
      </c>
      <c r="F58">
        <v>339.49</v>
      </c>
      <c r="G58" s="35">
        <f t="shared" si="2"/>
        <v>7.0759620338124996E-3</v>
      </c>
      <c r="H58" s="35">
        <f t="shared" si="9"/>
        <v>1.4151924067624999E-2</v>
      </c>
      <c r="I58" s="35">
        <f t="shared" si="3"/>
        <v>2.1227886101437499E-2</v>
      </c>
      <c r="J58" s="35">
        <f t="shared" si="4"/>
        <v>2.8303848135249998E-2</v>
      </c>
      <c r="K58" s="35">
        <f t="shared" si="5"/>
        <v>3.5379810169062498E-2</v>
      </c>
      <c r="L58" s="35">
        <f t="shared" si="6"/>
        <v>4.2455772202874997E-2</v>
      </c>
      <c r="M58" s="35"/>
    </row>
    <row r="59" spans="1:13" x14ac:dyDescent="0.2">
      <c r="A59">
        <f t="shared" si="7"/>
        <v>-246</v>
      </c>
      <c r="B59">
        <f t="shared" si="1"/>
        <v>-4.2935099599060509</v>
      </c>
      <c r="C59" s="35">
        <v>4.3405158836290151E-3</v>
      </c>
      <c r="D59" s="35">
        <f t="shared" si="0"/>
        <v>6.2396110247689276E-2</v>
      </c>
      <c r="E59" s="35">
        <f t="shared" si="8"/>
        <v>1.1499081788300392E-3</v>
      </c>
      <c r="F59">
        <v>345.12</v>
      </c>
      <c r="G59" s="35">
        <f t="shared" si="2"/>
        <v>6.8994490729802349E-3</v>
      </c>
      <c r="H59" s="35">
        <f t="shared" si="9"/>
        <v>1.379889814596047E-2</v>
      </c>
      <c r="I59" s="35">
        <f t="shared" si="3"/>
        <v>2.0698347218940705E-2</v>
      </c>
      <c r="J59" s="35">
        <f t="shared" si="4"/>
        <v>2.759779629192094E-2</v>
      </c>
      <c r="K59" s="35">
        <f t="shared" si="5"/>
        <v>3.4497245364901175E-2</v>
      </c>
      <c r="L59" s="35">
        <f t="shared" si="6"/>
        <v>4.1396694437881409E-2</v>
      </c>
      <c r="M59" s="35"/>
    </row>
    <row r="60" spans="1:13" x14ac:dyDescent="0.2">
      <c r="A60">
        <f t="shared" si="7"/>
        <v>-244</v>
      </c>
      <c r="B60">
        <f t="shared" si="1"/>
        <v>-4.2586033748661638</v>
      </c>
      <c r="C60" s="35">
        <v>4.9192513347795517E-3</v>
      </c>
      <c r="D60" s="35">
        <f t="shared" si="0"/>
        <v>6.3515812526914628E-2</v>
      </c>
      <c r="E60" s="35">
        <f t="shared" si="8"/>
        <v>1.1197022792253514E-3</v>
      </c>
      <c r="F60">
        <v>350.61</v>
      </c>
      <c r="G60" s="35">
        <f t="shared" si="2"/>
        <v>6.7182136753521082E-3</v>
      </c>
      <c r="H60" s="35">
        <f t="shared" si="9"/>
        <v>1.3436427350704216E-2</v>
      </c>
      <c r="I60" s="35">
        <f t="shared" si="3"/>
        <v>2.0154641026056325E-2</v>
      </c>
      <c r="J60" s="35">
        <f t="shared" si="4"/>
        <v>2.6872854701408433E-2</v>
      </c>
      <c r="K60" s="35">
        <f t="shared" si="5"/>
        <v>3.3591068376760541E-2</v>
      </c>
      <c r="L60" s="35">
        <f t="shared" si="6"/>
        <v>4.0309282052112649E-2</v>
      </c>
      <c r="M60" s="35"/>
    </row>
    <row r="61" spans="1:13" x14ac:dyDescent="0.2">
      <c r="A61">
        <f t="shared" si="7"/>
        <v>-242</v>
      </c>
      <c r="B61">
        <f t="shared" si="1"/>
        <v>-4.2236967898262776</v>
      </c>
      <c r="C61" s="35">
        <v>5.5633278852535344E-3</v>
      </c>
      <c r="D61" s="35">
        <f t="shared" si="0"/>
        <v>6.4604594476544153E-2</v>
      </c>
      <c r="E61" s="35">
        <f t="shared" si="8"/>
        <v>1.0887819496295248E-3</v>
      </c>
      <c r="F61">
        <v>355.95</v>
      </c>
      <c r="G61" s="35">
        <f t="shared" si="2"/>
        <v>6.5326916977771488E-3</v>
      </c>
      <c r="H61" s="35">
        <f t="shared" si="9"/>
        <v>1.3065383395554298E-2</v>
      </c>
      <c r="I61" s="35">
        <f t="shared" si="3"/>
        <v>1.9598075093331446E-2</v>
      </c>
      <c r="J61" s="35">
        <f t="shared" si="4"/>
        <v>2.6130766791108595E-2</v>
      </c>
      <c r="K61" s="35">
        <f t="shared" si="5"/>
        <v>3.2663458488885744E-2</v>
      </c>
      <c r="L61" s="35">
        <f t="shared" si="6"/>
        <v>3.9196150186662893E-2</v>
      </c>
      <c r="M61" s="35"/>
    </row>
    <row r="62" spans="1:13" x14ac:dyDescent="0.2">
      <c r="A62">
        <f t="shared" si="7"/>
        <v>-240</v>
      </c>
      <c r="B62">
        <f t="shared" si="1"/>
        <v>-4.1887902047863905</v>
      </c>
      <c r="C62" s="35">
        <v>6.2820799778114571E-3</v>
      </c>
      <c r="D62" s="35">
        <f t="shared" si="0"/>
        <v>6.5661811327445085E-2</v>
      </c>
      <c r="E62" s="35">
        <f t="shared" si="8"/>
        <v>1.0572168509009328E-3</v>
      </c>
      <c r="F62">
        <v>361.13</v>
      </c>
      <c r="G62" s="35">
        <f t="shared" si="2"/>
        <v>6.3433011054055966E-3</v>
      </c>
      <c r="H62" s="35">
        <f t="shared" si="9"/>
        <v>1.2686602210811193E-2</v>
      </c>
      <c r="I62" s="35">
        <f t="shared" si="3"/>
        <v>1.902990331621679E-2</v>
      </c>
      <c r="J62" s="35">
        <f t="shared" si="4"/>
        <v>2.5373204421622386E-2</v>
      </c>
      <c r="K62" s="35">
        <f t="shared" si="5"/>
        <v>3.1716505527027983E-2</v>
      </c>
      <c r="L62" s="35">
        <f t="shared" si="6"/>
        <v>3.8059806632433579E-2</v>
      </c>
      <c r="M62" s="35"/>
    </row>
    <row r="63" spans="1:13" x14ac:dyDescent="0.2">
      <c r="A63">
        <f t="shared" si="7"/>
        <v>-238</v>
      </c>
      <c r="B63">
        <f t="shared" si="1"/>
        <v>-4.1538836197465043</v>
      </c>
      <c r="C63" s="35">
        <v>7.0941764979743057E-3</v>
      </c>
      <c r="D63" s="35">
        <f t="shared" si="0"/>
        <v>6.668688478577435E-2</v>
      </c>
      <c r="E63" s="35">
        <f t="shared" si="8"/>
        <v>1.0250734583292648E-3</v>
      </c>
      <c r="F63">
        <v>366.16</v>
      </c>
      <c r="G63" s="35">
        <f t="shared" si="2"/>
        <v>6.1504407499755887E-3</v>
      </c>
      <c r="H63" s="35">
        <f t="shared" si="9"/>
        <v>1.2300881499951177E-2</v>
      </c>
      <c r="I63" s="35">
        <f t="shared" si="3"/>
        <v>1.8451322249926766E-2</v>
      </c>
      <c r="J63" s="35">
        <f t="shared" si="4"/>
        <v>2.4601762999902355E-2</v>
      </c>
      <c r="K63" s="35">
        <f t="shared" si="5"/>
        <v>3.0752203749877943E-2</v>
      </c>
      <c r="L63" s="35">
        <f t="shared" si="6"/>
        <v>3.6902644499853532E-2</v>
      </c>
      <c r="M63" s="35"/>
    </row>
    <row r="64" spans="1:13" x14ac:dyDescent="0.2">
      <c r="A64">
        <f t="shared" si="7"/>
        <v>-236</v>
      </c>
      <c r="B64">
        <f t="shared" si="1"/>
        <v>-4.1189770347066181</v>
      </c>
      <c r="C64" s="35">
        <v>7.9996174457420792E-3</v>
      </c>
      <c r="D64" s="35">
        <f t="shared" si="0"/>
        <v>6.7679299680017541E-2</v>
      </c>
      <c r="E64" s="35">
        <f t="shared" si="8"/>
        <v>9.924148942431904E-4</v>
      </c>
      <c r="F64">
        <v>371.02</v>
      </c>
      <c r="G64" s="35">
        <f t="shared" si="2"/>
        <v>5.9544893654591424E-3</v>
      </c>
      <c r="H64" s="35">
        <f t="shared" si="9"/>
        <v>1.1908978730918285E-2</v>
      </c>
      <c r="I64" s="35">
        <f t="shared" si="3"/>
        <v>1.7863468096377427E-2</v>
      </c>
      <c r="J64" s="35">
        <f t="shared" si="4"/>
        <v>2.381795746183657E-2</v>
      </c>
      <c r="K64" s="35">
        <f t="shared" si="5"/>
        <v>2.9772446827295712E-2</v>
      </c>
      <c r="L64" s="35">
        <f t="shared" si="6"/>
        <v>3.5726936192754855E-2</v>
      </c>
      <c r="M64" s="35"/>
    </row>
    <row r="65" spans="1:13" x14ac:dyDescent="0.2">
      <c r="A65">
        <f t="shared" si="7"/>
        <v>-234</v>
      </c>
      <c r="B65">
        <f t="shared" si="1"/>
        <v>-4.0840704496667311</v>
      </c>
      <c r="C65" s="35">
        <v>9.0170717066357618E-3</v>
      </c>
      <c r="D65" s="35">
        <f t="shared" si="0"/>
        <v>6.8638600476108022E-2</v>
      </c>
      <c r="E65" s="35">
        <f t="shared" si="8"/>
        <v>9.5930079609048147E-4</v>
      </c>
      <c r="F65">
        <v>375.72</v>
      </c>
      <c r="G65" s="35">
        <f t="shared" si="2"/>
        <v>5.7558047765428888E-3</v>
      </c>
      <c r="H65" s="35">
        <f t="shared" si="9"/>
        <v>1.1511609553085778E-2</v>
      </c>
      <c r="I65" s="35">
        <f t="shared" si="3"/>
        <v>1.7267414329628666E-2</v>
      </c>
      <c r="J65" s="35">
        <f t="shared" si="4"/>
        <v>2.3023219106171555E-2</v>
      </c>
      <c r="K65" s="35">
        <f t="shared" si="5"/>
        <v>2.8779023882714444E-2</v>
      </c>
      <c r="L65" s="35">
        <f t="shared" si="6"/>
        <v>3.4534828659257333E-2</v>
      </c>
      <c r="M65" s="35"/>
    </row>
    <row r="66" spans="1:13" x14ac:dyDescent="0.2">
      <c r="A66">
        <f t="shared" si="7"/>
        <v>-232</v>
      </c>
      <c r="B66">
        <f t="shared" si="1"/>
        <v>-4.0491638646268449</v>
      </c>
      <c r="C66" s="35">
        <v>1.017454260893683E-2</v>
      </c>
      <c r="D66" s="35">
        <f t="shared" ref="D66:D129" si="11" xml:space="preserve"> $O$3*(1-COS(RADIANS(A66))) + ($O$5 - SQRT($O$5^2 - ($O$3*SIN(RADIANS(A66)))^2))</f>
        <v>6.9564387694933019E-2</v>
      </c>
      <c r="E66" s="35">
        <f t="shared" si="8"/>
        <v>9.2578721882499715E-4</v>
      </c>
      <c r="F66">
        <v>380.26</v>
      </c>
      <c r="G66" s="35">
        <f t="shared" si="2"/>
        <v>5.5547233129499829E-3</v>
      </c>
      <c r="H66" s="35">
        <f t="shared" si="9"/>
        <v>1.1109446625899966E-2</v>
      </c>
      <c r="I66" s="35">
        <f t="shared" si="3"/>
        <v>1.6664169938849949E-2</v>
      </c>
      <c r="J66" s="35">
        <f t="shared" si="4"/>
        <v>2.2218893251799932E-2</v>
      </c>
      <c r="K66" s="35">
        <f t="shared" si="5"/>
        <v>2.7773616564749914E-2</v>
      </c>
      <c r="L66" s="35">
        <f t="shared" si="6"/>
        <v>3.3328339877699897E-2</v>
      </c>
      <c r="M66" s="35"/>
    </row>
    <row r="67" spans="1:13" x14ac:dyDescent="0.2">
      <c r="A67">
        <f t="shared" si="7"/>
        <v>-230</v>
      </c>
      <c r="B67">
        <f t="shared" ref="B67:B130" si="12">RADIANS(A67)</f>
        <v>-4.0142572795869578</v>
      </c>
      <c r="C67" s="35">
        <v>1.138802016780086E-2</v>
      </c>
      <c r="D67" s="35">
        <f t="shared" si="11"/>
        <v>7.0456314265015169E-2</v>
      </c>
      <c r="E67" s="35">
        <f t="shared" si="8"/>
        <v>8.9192657008214937E-4</v>
      </c>
      <c r="F67">
        <v>384.63</v>
      </c>
      <c r="G67" s="35">
        <f t="shared" ref="G67:G130" si="13">(E67/2) * ($O$6*6/1000)</f>
        <v>5.3515594204928962E-3</v>
      </c>
      <c r="H67" s="35">
        <f t="shared" si="9"/>
        <v>1.0703118840985792E-2</v>
      </c>
      <c r="I67" s="35">
        <f t="shared" ref="I67:I130" si="14">(E67/2) * ($O$8*6/1000)</f>
        <v>1.6054678261478689E-2</v>
      </c>
      <c r="J67" s="35">
        <f t="shared" ref="J67:J130" si="15">(E67/2) * ($O$9*6/1000)</f>
        <v>2.1406237681971585E-2</v>
      </c>
      <c r="K67" s="35">
        <f t="shared" ref="K67:K130" si="16">(E67/2) * ($O$10*6/1000)</f>
        <v>2.6757797102464481E-2</v>
      </c>
      <c r="L67" s="35">
        <f t="shared" ref="L67:L130" si="17">(E67/2) * ($O$11*6/1000)</f>
        <v>3.2109356522957377E-2</v>
      </c>
      <c r="M67" s="35"/>
    </row>
    <row r="68" spans="1:13" x14ac:dyDescent="0.2">
      <c r="A68">
        <f t="shared" ref="A68:A131" si="18">A67+2</f>
        <v>-228</v>
      </c>
      <c r="B68">
        <f t="shared" si="12"/>
        <v>-3.9793506945470716</v>
      </c>
      <c r="C68" s="35">
        <v>1.2788186581874739E-2</v>
      </c>
      <c r="D68" s="35">
        <f t="shared" si="11"/>
        <v>7.131408184134265E-2</v>
      </c>
      <c r="E68" s="35">
        <f t="shared" ref="E68:E131" si="19">D68-D67</f>
        <v>8.5776757632748113E-4</v>
      </c>
      <c r="F68">
        <v>388.84</v>
      </c>
      <c r="G68" s="35">
        <f t="shared" si="13"/>
        <v>5.1466054579648868E-3</v>
      </c>
      <c r="H68" s="35">
        <f t="shared" ref="H68:H131" si="20">(E68/2) * ($O$7*6/1000)</f>
        <v>1.0293210915929774E-2</v>
      </c>
      <c r="I68" s="35">
        <f t="shared" si="14"/>
        <v>1.543981637389466E-2</v>
      </c>
      <c r="J68" s="35">
        <f t="shared" si="15"/>
        <v>2.0586421831859547E-2</v>
      </c>
      <c r="K68" s="35">
        <f t="shared" si="16"/>
        <v>2.5733027289824434E-2</v>
      </c>
      <c r="L68" s="35">
        <f t="shared" si="17"/>
        <v>3.0879632747789321E-2</v>
      </c>
      <c r="M68" s="35"/>
    </row>
    <row r="69" spans="1:13" x14ac:dyDescent="0.2">
      <c r="A69">
        <f t="shared" si="18"/>
        <v>-226</v>
      </c>
      <c r="B69">
        <f t="shared" si="12"/>
        <v>-3.9444441095071849</v>
      </c>
      <c r="C69" s="35">
        <v>1.437504185115846E-2</v>
      </c>
      <c r="D69" s="35">
        <f t="shared" si="11"/>
        <v>7.2137437119275311E-2</v>
      </c>
      <c r="E69" s="35">
        <f t="shared" si="19"/>
        <v>8.2335527793266083E-4</v>
      </c>
      <c r="F69">
        <v>392.87</v>
      </c>
      <c r="G69" s="35">
        <f t="shared" si="13"/>
        <v>4.940131667595965E-3</v>
      </c>
      <c r="H69" s="35">
        <f t="shared" si="20"/>
        <v>9.88026333519193E-3</v>
      </c>
      <c r="I69" s="35">
        <f t="shared" si="14"/>
        <v>1.4820395002787895E-2</v>
      </c>
      <c r="J69" s="35">
        <f t="shared" si="15"/>
        <v>1.976052667038386E-2</v>
      </c>
      <c r="K69" s="35">
        <f t="shared" si="16"/>
        <v>2.4700658337979825E-2</v>
      </c>
      <c r="L69" s="35">
        <f t="shared" si="17"/>
        <v>2.964079000557579E-2</v>
      </c>
      <c r="M69" s="35"/>
    </row>
    <row r="70" spans="1:13" x14ac:dyDescent="0.2">
      <c r="A70">
        <f t="shared" si="18"/>
        <v>-224</v>
      </c>
      <c r="B70">
        <f t="shared" si="12"/>
        <v>-3.9095375244672983</v>
      </c>
      <c r="C70" s="35">
        <v>1.6148585975652038E-2</v>
      </c>
      <c r="D70" s="35">
        <f t="shared" si="11"/>
        <v>7.292616817023409E-2</v>
      </c>
      <c r="E70" s="35">
        <f t="shared" si="19"/>
        <v>7.8873105095877971E-4</v>
      </c>
      <c r="F70">
        <v>396.74</v>
      </c>
      <c r="G70" s="35">
        <f t="shared" si="13"/>
        <v>4.7323863057526783E-3</v>
      </c>
      <c r="H70" s="35">
        <f t="shared" si="20"/>
        <v>9.4647726115053565E-3</v>
      </c>
      <c r="I70" s="35">
        <f t="shared" si="14"/>
        <v>1.4197158917258035E-2</v>
      </c>
      <c r="J70" s="35">
        <f t="shared" si="15"/>
        <v>1.8929545223010713E-2</v>
      </c>
      <c r="K70" s="35">
        <f t="shared" si="16"/>
        <v>2.3661931528763391E-2</v>
      </c>
      <c r="L70" s="35">
        <f t="shared" si="17"/>
        <v>2.839431783451607E-2</v>
      </c>
      <c r="M70" s="35"/>
    </row>
    <row r="71" spans="1:13" x14ac:dyDescent="0.2">
      <c r="A71">
        <f t="shared" si="18"/>
        <v>-222</v>
      </c>
      <c r="B71">
        <f t="shared" si="12"/>
        <v>-3.8746309394274117</v>
      </c>
      <c r="C71" s="35">
        <v>1.8015474527750541E-2</v>
      </c>
      <c r="D71" s="35">
        <f t="shared" si="11"/>
        <v>7.3680100823546535E-2</v>
      </c>
      <c r="E71" s="35">
        <f t="shared" si="19"/>
        <v>7.5393265331244463E-4</v>
      </c>
      <c r="F71">
        <v>400.43</v>
      </c>
      <c r="G71" s="35">
        <f t="shared" si="13"/>
        <v>4.5235959198746678E-3</v>
      </c>
      <c r="H71" s="35">
        <f t="shared" si="20"/>
        <v>9.0471918397493356E-3</v>
      </c>
      <c r="I71" s="35">
        <f t="shared" si="14"/>
        <v>1.3570787759624003E-2</v>
      </c>
      <c r="J71" s="35">
        <f t="shared" si="15"/>
        <v>1.8094383679498671E-2</v>
      </c>
      <c r="K71" s="35">
        <f t="shared" si="16"/>
        <v>2.2617979599373339E-2</v>
      </c>
      <c r="L71" s="35">
        <f t="shared" si="17"/>
        <v>2.7141575519248007E-2</v>
      </c>
      <c r="M71" s="35"/>
    </row>
    <row r="72" spans="1:13" x14ac:dyDescent="0.2">
      <c r="A72">
        <f t="shared" si="18"/>
        <v>-220</v>
      </c>
      <c r="B72">
        <f t="shared" si="12"/>
        <v>-3.839724354387525</v>
      </c>
      <c r="C72" s="35">
        <v>2.0162396362663822E-2</v>
      </c>
      <c r="D72" s="35">
        <f t="shared" si="11"/>
        <v>7.4399095116427602E-2</v>
      </c>
      <c r="E72" s="35">
        <f t="shared" si="19"/>
        <v>7.189942928810672E-4</v>
      </c>
      <c r="F72">
        <v>403.96</v>
      </c>
      <c r="G72" s="35">
        <f t="shared" si="13"/>
        <v>4.3139657572864032E-3</v>
      </c>
      <c r="H72" s="35">
        <f t="shared" si="20"/>
        <v>8.6279315145728064E-3</v>
      </c>
      <c r="I72" s="35">
        <f t="shared" si="14"/>
        <v>1.294189727185921E-2</v>
      </c>
      <c r="J72" s="35">
        <f t="shared" si="15"/>
        <v>1.7255863029145613E-2</v>
      </c>
      <c r="K72" s="35">
        <f t="shared" si="16"/>
        <v>2.1569828786432016E-2</v>
      </c>
      <c r="L72" s="35">
        <f t="shared" si="17"/>
        <v>2.5883794543718419E-2</v>
      </c>
      <c r="M72" s="35"/>
    </row>
    <row r="73" spans="1:13" x14ac:dyDescent="0.2">
      <c r="A73">
        <f t="shared" si="18"/>
        <v>-218</v>
      </c>
      <c r="B73">
        <f t="shared" si="12"/>
        <v>-3.8048177693476384</v>
      </c>
      <c r="C73" s="35">
        <v>2.2589351480391869E-2</v>
      </c>
      <c r="D73" s="35">
        <f t="shared" si="11"/>
        <v>7.508304183166957E-2</v>
      </c>
      <c r="E73" s="35">
        <f t="shared" si="19"/>
        <v>6.839467152419676E-4</v>
      </c>
      <c r="F73">
        <v>407.31</v>
      </c>
      <c r="G73" s="35">
        <f t="shared" si="13"/>
        <v>4.1036802914518056E-3</v>
      </c>
      <c r="H73" s="35">
        <f t="shared" si="20"/>
        <v>8.2073605829036111E-3</v>
      </c>
      <c r="I73" s="35">
        <f t="shared" si="14"/>
        <v>1.2311040874355417E-2</v>
      </c>
      <c r="J73" s="35">
        <f t="shared" si="15"/>
        <v>1.6414721165807222E-2</v>
      </c>
      <c r="K73" s="35">
        <f t="shared" si="16"/>
        <v>2.0518401457259028E-2</v>
      </c>
      <c r="L73" s="35">
        <f t="shared" si="17"/>
        <v>2.4622081748710833E-2</v>
      </c>
      <c r="M73" s="35"/>
    </row>
    <row r="74" spans="1:13" x14ac:dyDescent="0.2">
      <c r="A74">
        <f t="shared" si="18"/>
        <v>-216</v>
      </c>
      <c r="B74">
        <f t="shared" si="12"/>
        <v>-3.7699111843077517</v>
      </c>
      <c r="C74" s="35">
        <v>2.5202995453329768E-2</v>
      </c>
      <c r="D74" s="35">
        <f t="shared" si="11"/>
        <v>7.5731859140245592E-2</v>
      </c>
      <c r="E74" s="35">
        <f t="shared" si="19"/>
        <v>6.4881730857602182E-4</v>
      </c>
      <c r="F74">
        <v>410.49</v>
      </c>
      <c r="G74" s="35">
        <f t="shared" si="13"/>
        <v>3.8929038514561309E-3</v>
      </c>
      <c r="H74" s="35">
        <f t="shared" si="20"/>
        <v>7.7858077029122619E-3</v>
      </c>
      <c r="I74" s="35">
        <f t="shared" si="14"/>
        <v>1.1678711554368393E-2</v>
      </c>
      <c r="J74" s="35">
        <f t="shared" si="15"/>
        <v>1.5571615405824524E-2</v>
      </c>
      <c r="K74" s="35">
        <f t="shared" si="16"/>
        <v>1.9464519257280655E-2</v>
      </c>
      <c r="L74" s="35">
        <f t="shared" si="17"/>
        <v>2.3357423108736786E-2</v>
      </c>
      <c r="M74" s="35"/>
    </row>
    <row r="75" spans="1:13" x14ac:dyDescent="0.2">
      <c r="A75">
        <f t="shared" si="18"/>
        <v>-214</v>
      </c>
      <c r="B75">
        <f t="shared" si="12"/>
        <v>-3.7350045992678651</v>
      </c>
      <c r="C75" s="35">
        <v>2.8096672709082449E-2</v>
      </c>
      <c r="D75" s="35">
        <f t="shared" si="11"/>
        <v>7.6345489363734156E-2</v>
      </c>
      <c r="E75" s="35">
        <f t="shared" si="19"/>
        <v>6.1363022348856489E-4</v>
      </c>
      <c r="F75">
        <v>413.5</v>
      </c>
      <c r="G75" s="35">
        <f t="shared" si="13"/>
        <v>3.6817813409313893E-3</v>
      </c>
      <c r="H75" s="35">
        <f t="shared" si="20"/>
        <v>7.3635626818627786E-3</v>
      </c>
      <c r="I75" s="35">
        <f t="shared" si="14"/>
        <v>1.1045344022794168E-2</v>
      </c>
      <c r="J75" s="35">
        <f t="shared" si="15"/>
        <v>1.4727125363725557E-2</v>
      </c>
      <c r="K75" s="35">
        <f t="shared" si="16"/>
        <v>1.8408906704656947E-2</v>
      </c>
      <c r="L75" s="35">
        <f t="shared" si="17"/>
        <v>2.2090688045588336E-2</v>
      </c>
      <c r="M75" s="35"/>
    </row>
    <row r="76" spans="1:13" x14ac:dyDescent="0.2">
      <c r="A76">
        <f t="shared" si="18"/>
        <v>-212</v>
      </c>
      <c r="B76">
        <f t="shared" si="12"/>
        <v>-3.7000980142279785</v>
      </c>
      <c r="C76" s="35">
        <v>3.1270383247649899E-2</v>
      </c>
      <c r="D76" s="35">
        <f t="shared" si="11"/>
        <v>7.6923895869279224E-2</v>
      </c>
      <c r="E76" s="35">
        <f t="shared" si="19"/>
        <v>5.7840650554506767E-4</v>
      </c>
      <c r="F76">
        <v>416.33</v>
      </c>
      <c r="G76" s="35">
        <f t="shared" si="13"/>
        <v>3.470439033270406E-3</v>
      </c>
      <c r="H76" s="35">
        <f t="shared" si="20"/>
        <v>6.9408780665408121E-3</v>
      </c>
      <c r="I76" s="35">
        <f t="shared" si="14"/>
        <v>1.0411317099811218E-2</v>
      </c>
      <c r="J76" s="35">
        <f t="shared" si="15"/>
        <v>1.3881756133081624E-2</v>
      </c>
      <c r="K76" s="35">
        <f t="shared" si="16"/>
        <v>1.735219516635203E-2</v>
      </c>
      <c r="L76" s="35">
        <f t="shared" si="17"/>
        <v>2.0822634199622436E-2</v>
      </c>
      <c r="M76" s="35"/>
    </row>
    <row r="77" spans="1:13" x14ac:dyDescent="0.2">
      <c r="A77">
        <f t="shared" si="18"/>
        <v>-210</v>
      </c>
      <c r="B77">
        <f t="shared" si="12"/>
        <v>-3.6651914291880923</v>
      </c>
      <c r="C77" s="35">
        <v>3.4817471496637047E-2</v>
      </c>
      <c r="D77" s="35">
        <f t="shared" si="11"/>
        <v>7.746706010774311E-2</v>
      </c>
      <c r="E77" s="35">
        <f t="shared" si="19"/>
        <v>5.4316423846388628E-4</v>
      </c>
      <c r="F77">
        <v>419</v>
      </c>
      <c r="G77" s="35">
        <f t="shared" si="13"/>
        <v>3.2589854307833177E-3</v>
      </c>
      <c r="H77" s="35">
        <f t="shared" si="20"/>
        <v>6.5179708615666354E-3</v>
      </c>
      <c r="I77" s="35">
        <f t="shared" si="14"/>
        <v>9.7769562923499531E-3</v>
      </c>
      <c r="J77" s="35">
        <f t="shared" si="15"/>
        <v>1.3035941723133271E-2</v>
      </c>
      <c r="K77" s="35">
        <f t="shared" si="16"/>
        <v>1.6294927153916589E-2</v>
      </c>
      <c r="L77" s="35">
        <f t="shared" si="17"/>
        <v>1.9553912584699906E-2</v>
      </c>
      <c r="M77" s="35"/>
    </row>
    <row r="78" spans="1:13" x14ac:dyDescent="0.2">
      <c r="A78">
        <f t="shared" si="18"/>
        <v>-208</v>
      </c>
      <c r="B78">
        <f t="shared" si="12"/>
        <v>-3.6302848441482056</v>
      </c>
      <c r="C78" s="35">
        <v>3.8737937456043911E-2</v>
      </c>
      <c r="D78" s="35">
        <f t="shared" si="11"/>
        <v>7.7974978803799791E-2</v>
      </c>
      <c r="E78" s="35">
        <f t="shared" si="19"/>
        <v>5.0791869605668061E-4</v>
      </c>
      <c r="F78">
        <v>421.49</v>
      </c>
      <c r="G78" s="35">
        <f t="shared" si="13"/>
        <v>3.0475121763400836E-3</v>
      </c>
      <c r="H78" s="35">
        <f t="shared" si="20"/>
        <v>6.0950243526801673E-3</v>
      </c>
      <c r="I78" s="35">
        <f t="shared" si="14"/>
        <v>9.1425365290202509E-3</v>
      </c>
      <c r="J78" s="35">
        <f t="shared" si="15"/>
        <v>1.2190048705360335E-2</v>
      </c>
      <c r="K78" s="35">
        <f t="shared" si="16"/>
        <v>1.5237560881700418E-2</v>
      </c>
      <c r="L78" s="35">
        <f t="shared" si="17"/>
        <v>1.8285073058040502E-2</v>
      </c>
      <c r="M78" s="35"/>
    </row>
    <row r="79" spans="1:13" x14ac:dyDescent="0.2">
      <c r="A79">
        <f t="shared" si="18"/>
        <v>-206</v>
      </c>
      <c r="B79">
        <f t="shared" si="12"/>
        <v>-3.595378259108319</v>
      </c>
      <c r="C79" s="35">
        <v>4.3031781125870458E-2</v>
      </c>
      <c r="D79" s="35">
        <f t="shared" si="11"/>
        <v>7.8447661304978683E-2</v>
      </c>
      <c r="E79" s="35">
        <f t="shared" si="19"/>
        <v>4.726825011788921E-4</v>
      </c>
      <c r="F79">
        <v>423.8</v>
      </c>
      <c r="G79" s="35">
        <f t="shared" si="13"/>
        <v>2.8360950070733526E-3</v>
      </c>
      <c r="H79" s="35">
        <f t="shared" si="20"/>
        <v>5.6721900141467052E-3</v>
      </c>
      <c r="I79" s="35">
        <f t="shared" si="14"/>
        <v>8.5082850212200578E-3</v>
      </c>
      <c r="J79" s="35">
        <f t="shared" si="15"/>
        <v>1.134438002829341E-2</v>
      </c>
      <c r="K79" s="35">
        <f t="shared" si="16"/>
        <v>1.4180475035366763E-2</v>
      </c>
      <c r="L79" s="35">
        <f t="shared" si="17"/>
        <v>1.7016570042440116E-2</v>
      </c>
      <c r="M79" s="35"/>
    </row>
    <row r="80" spans="1:13" x14ac:dyDescent="0.2">
      <c r="A80">
        <f t="shared" si="18"/>
        <v>-204</v>
      </c>
      <c r="B80">
        <f t="shared" si="12"/>
        <v>-3.5604716740684323</v>
      </c>
      <c r="C80" s="35">
        <v>4.7724858912563277E-2</v>
      </c>
      <c r="D80" s="35">
        <f t="shared" si="11"/>
        <v>7.8885127095105312E-2</v>
      </c>
      <c r="E80" s="35">
        <f t="shared" si="19"/>
        <v>4.3746579012662878E-4</v>
      </c>
      <c r="F80">
        <v>425.95</v>
      </c>
      <c r="G80" s="35">
        <f t="shared" si="13"/>
        <v>2.6247947407597727E-3</v>
      </c>
      <c r="H80" s="35">
        <f t="shared" si="20"/>
        <v>5.2495894815195454E-3</v>
      </c>
      <c r="I80" s="35">
        <f t="shared" si="14"/>
        <v>7.8743842222793181E-3</v>
      </c>
      <c r="J80" s="35">
        <f t="shared" si="15"/>
        <v>1.0499178963039091E-2</v>
      </c>
      <c r="K80" s="35">
        <f t="shared" si="16"/>
        <v>1.3123973703798864E-2</v>
      </c>
      <c r="L80" s="35">
        <f t="shared" si="17"/>
        <v>1.5748768444558636E-2</v>
      </c>
      <c r="M80" s="35"/>
    </row>
    <row r="81" spans="1:13" x14ac:dyDescent="0.2">
      <c r="A81">
        <f t="shared" si="18"/>
        <v>-202</v>
      </c>
      <c r="B81">
        <f t="shared" si="12"/>
        <v>-3.5255650890285457</v>
      </c>
      <c r="C81" s="35">
        <v>5.2902580967380861E-2</v>
      </c>
      <c r="D81" s="35">
        <f t="shared" si="11"/>
        <v>7.9287403476204735E-2</v>
      </c>
      <c r="E81" s="35">
        <f t="shared" si="19"/>
        <v>4.0227638109942288E-4</v>
      </c>
      <c r="F81">
        <v>427.92</v>
      </c>
      <c r="G81" s="35">
        <f t="shared" si="13"/>
        <v>2.4136582865965373E-3</v>
      </c>
      <c r="H81" s="35">
        <f t="shared" si="20"/>
        <v>4.8273165731930745E-3</v>
      </c>
      <c r="I81" s="35">
        <f t="shared" si="14"/>
        <v>7.2409748597896118E-3</v>
      </c>
      <c r="J81" s="35">
        <f t="shared" si="15"/>
        <v>9.654633146386149E-3</v>
      </c>
      <c r="K81" s="35">
        <f t="shared" si="16"/>
        <v>1.2068291432982686E-2</v>
      </c>
      <c r="L81" s="35">
        <f t="shared" si="17"/>
        <v>1.4481949719579224E-2</v>
      </c>
      <c r="M81" s="35"/>
    </row>
    <row r="82" spans="1:13" x14ac:dyDescent="0.2">
      <c r="A82">
        <f t="shared" si="18"/>
        <v>-200</v>
      </c>
      <c r="B82">
        <f t="shared" si="12"/>
        <v>-3.4906585039886591</v>
      </c>
      <c r="C82" s="35">
        <v>5.8582682731568157E-2</v>
      </c>
      <c r="D82" s="35">
        <f t="shared" si="11"/>
        <v>7.9654523421737261E-2</v>
      </c>
      <c r="E82" s="35">
        <f t="shared" si="19"/>
        <v>3.6711994553252636E-4</v>
      </c>
      <c r="F82">
        <v>429.72</v>
      </c>
      <c r="G82" s="35">
        <f t="shared" si="13"/>
        <v>2.2027196731951582E-3</v>
      </c>
      <c r="H82" s="35">
        <f t="shared" si="20"/>
        <v>4.4054393463903163E-3</v>
      </c>
      <c r="I82" s="35">
        <f t="shared" si="14"/>
        <v>6.6081590195854745E-3</v>
      </c>
      <c r="J82" s="35">
        <f t="shared" si="15"/>
        <v>8.8108786927806326E-3</v>
      </c>
      <c r="K82" s="35">
        <f t="shared" si="16"/>
        <v>1.1013598365975791E-2</v>
      </c>
      <c r="L82" s="35">
        <f t="shared" si="17"/>
        <v>1.3216318039170949E-2</v>
      </c>
      <c r="M82" s="35"/>
    </row>
    <row r="83" spans="1:13" x14ac:dyDescent="0.2">
      <c r="A83">
        <f t="shared" si="18"/>
        <v>-198</v>
      </c>
      <c r="B83">
        <f t="shared" si="12"/>
        <v>-3.4557519189487724</v>
      </c>
      <c r="C83" s="35">
        <v>6.4806982508692171E-2</v>
      </c>
      <c r="D83" s="35">
        <f t="shared" si="11"/>
        <v>7.998652360301739E-2</v>
      </c>
      <c r="E83" s="35">
        <f t="shared" si="19"/>
        <v>3.3200018128012876E-4</v>
      </c>
      <c r="F83">
        <v>431.35</v>
      </c>
      <c r="G83" s="35">
        <f t="shared" si="13"/>
        <v>1.9920010876807726E-3</v>
      </c>
      <c r="H83" s="35">
        <f t="shared" si="20"/>
        <v>3.9840021753615451E-3</v>
      </c>
      <c r="I83" s="35">
        <f t="shared" si="14"/>
        <v>5.9760032630423177E-3</v>
      </c>
      <c r="J83" s="35">
        <f t="shared" si="15"/>
        <v>7.9680043507230902E-3</v>
      </c>
      <c r="K83" s="35">
        <f t="shared" si="16"/>
        <v>9.9600054384038628E-3</v>
      </c>
      <c r="L83" s="35">
        <f t="shared" si="17"/>
        <v>1.1952006526084635E-2</v>
      </c>
      <c r="M83" s="35"/>
    </row>
    <row r="84" spans="1:13" x14ac:dyDescent="0.2">
      <c r="A84">
        <f t="shared" si="18"/>
        <v>-196</v>
      </c>
      <c r="B84">
        <f t="shared" si="12"/>
        <v>-3.4208453339088858</v>
      </c>
      <c r="C84" s="35">
        <v>7.1619912246292841E-2</v>
      </c>
      <c r="D84" s="35">
        <f t="shared" si="11"/>
        <v>8.0283442589825463E-2</v>
      </c>
      <c r="E84" s="35">
        <f t="shared" si="19"/>
        <v>2.9691898680807294E-4</v>
      </c>
      <c r="F84">
        <v>432.8</v>
      </c>
      <c r="G84" s="35">
        <f t="shared" si="13"/>
        <v>1.7815139208484376E-3</v>
      </c>
      <c r="H84" s="35">
        <f t="shared" si="20"/>
        <v>3.5630278416968753E-3</v>
      </c>
      <c r="I84" s="35">
        <f t="shared" si="14"/>
        <v>5.3445417625453129E-3</v>
      </c>
      <c r="J84" s="35">
        <f t="shared" si="15"/>
        <v>7.1260556833937505E-3</v>
      </c>
      <c r="K84" s="35">
        <f t="shared" si="16"/>
        <v>8.9075696042421881E-3</v>
      </c>
      <c r="L84" s="35">
        <f t="shared" si="17"/>
        <v>1.0689083525090626E-2</v>
      </c>
      <c r="M84" s="35"/>
    </row>
    <row r="85" spans="1:13" x14ac:dyDescent="0.2">
      <c r="A85">
        <f t="shared" si="18"/>
        <v>-194</v>
      </c>
      <c r="B85">
        <f t="shared" si="12"/>
        <v>-3.3859387488689991</v>
      </c>
      <c r="C85" s="35">
        <v>7.9068890913593468E-2</v>
      </c>
      <c r="D85" s="35">
        <f t="shared" si="11"/>
        <v>8.0545319225543796E-2</v>
      </c>
      <c r="E85" s="35">
        <f t="shared" si="19"/>
        <v>2.6187663571833331E-4</v>
      </c>
      <c r="F85">
        <v>434.09</v>
      </c>
      <c r="G85" s="35">
        <f t="shared" si="13"/>
        <v>1.5712598143099998E-3</v>
      </c>
      <c r="H85" s="35">
        <f t="shared" si="20"/>
        <v>3.1425196286199997E-3</v>
      </c>
      <c r="I85" s="35">
        <f t="shared" si="14"/>
        <v>4.7137794429299995E-3</v>
      </c>
      <c r="J85" s="35">
        <f t="shared" si="15"/>
        <v>6.2850392572399993E-3</v>
      </c>
      <c r="K85" s="35">
        <f t="shared" si="16"/>
        <v>7.8562990715499992E-3</v>
      </c>
      <c r="L85" s="35">
        <f t="shared" si="17"/>
        <v>9.427558885859999E-3</v>
      </c>
      <c r="M85" s="35"/>
    </row>
    <row r="86" spans="1:13" x14ac:dyDescent="0.2">
      <c r="A86">
        <f t="shared" si="18"/>
        <v>-192</v>
      </c>
      <c r="B86">
        <f t="shared" si="12"/>
        <v>-3.351032163829113</v>
      </c>
      <c r="C86" s="35">
        <v>8.7204137812645494E-2</v>
      </c>
      <c r="D86" s="35">
        <f t="shared" si="11"/>
        <v>8.077219117662951E-2</v>
      </c>
      <c r="E86" s="35">
        <f t="shared" si="19"/>
        <v>2.2687195108571367E-4</v>
      </c>
      <c r="F86">
        <v>435.2</v>
      </c>
      <c r="G86" s="35">
        <f t="shared" si="13"/>
        <v>1.361231706514282E-3</v>
      </c>
      <c r="H86" s="35">
        <f t="shared" si="20"/>
        <v>2.7224634130285641E-3</v>
      </c>
      <c r="I86" s="35">
        <f t="shared" si="14"/>
        <v>4.0836951195428461E-3</v>
      </c>
      <c r="J86" s="35">
        <f t="shared" si="15"/>
        <v>5.4449268260571282E-3</v>
      </c>
      <c r="K86" s="35">
        <f t="shared" si="16"/>
        <v>6.8061585325714102E-3</v>
      </c>
      <c r="L86" s="35">
        <f t="shared" si="17"/>
        <v>8.1673902390856923E-3</v>
      </c>
      <c r="M86" s="35"/>
    </row>
    <row r="87" spans="1:13" x14ac:dyDescent="0.2">
      <c r="A87">
        <f t="shared" si="18"/>
        <v>-190</v>
      </c>
      <c r="B87">
        <f t="shared" si="12"/>
        <v>-3.3161255787892263</v>
      </c>
      <c r="C87" s="35">
        <v>9.6079419333749375E-2</v>
      </c>
      <c r="D87" s="35">
        <f t="shared" si="11"/>
        <v>8.0964093655857425E-2</v>
      </c>
      <c r="E87" s="35">
        <f t="shared" si="19"/>
        <v>1.9190247922791503E-4</v>
      </c>
      <c r="F87">
        <v>436.14</v>
      </c>
      <c r="G87" s="35">
        <f t="shared" si="13"/>
        <v>1.1514148753674902E-3</v>
      </c>
      <c r="H87" s="35">
        <f t="shared" si="20"/>
        <v>2.3028297507349804E-3</v>
      </c>
      <c r="I87" s="35">
        <f t="shared" si="14"/>
        <v>3.4542446261024706E-3</v>
      </c>
      <c r="J87" s="35">
        <f t="shared" si="15"/>
        <v>4.6056595014699608E-3</v>
      </c>
      <c r="K87" s="35">
        <f t="shared" si="16"/>
        <v>5.757074376837451E-3</v>
      </c>
      <c r="L87" s="35">
        <f t="shared" si="17"/>
        <v>6.9084892522049413E-3</v>
      </c>
      <c r="M87" s="35"/>
    </row>
    <row r="88" spans="1:13" x14ac:dyDescent="0.2">
      <c r="A88">
        <f t="shared" si="18"/>
        <v>-188</v>
      </c>
      <c r="B88">
        <f t="shared" si="12"/>
        <v>-3.2812189937493397</v>
      </c>
      <c r="C88" s="35">
        <v>0.1057499020336196</v>
      </c>
      <c r="D88" s="35">
        <f t="shared" si="11"/>
        <v>8.1121058318522399E-2</v>
      </c>
      <c r="E88" s="35">
        <f t="shared" si="19"/>
        <v>1.56964662664974E-4</v>
      </c>
      <c r="F88">
        <v>436.91</v>
      </c>
      <c r="G88" s="35">
        <f t="shared" si="13"/>
        <v>9.4178797598984398E-4</v>
      </c>
      <c r="H88" s="35">
        <f t="shared" si="20"/>
        <v>1.883575951979688E-3</v>
      </c>
      <c r="I88" s="35">
        <f t="shared" si="14"/>
        <v>2.825363927969532E-3</v>
      </c>
      <c r="J88" s="35">
        <f t="shared" si="15"/>
        <v>3.7671519039593759E-3</v>
      </c>
      <c r="K88" s="35">
        <f t="shared" si="16"/>
        <v>4.7089398799492199E-3</v>
      </c>
      <c r="L88" s="35">
        <f t="shared" si="17"/>
        <v>5.6507278559390639E-3</v>
      </c>
      <c r="M88" s="35"/>
    </row>
    <row r="89" spans="1:13" x14ac:dyDescent="0.2">
      <c r="A89">
        <f t="shared" si="18"/>
        <v>-186</v>
      </c>
      <c r="B89">
        <f t="shared" si="12"/>
        <v>-3.246312408709453</v>
      </c>
      <c r="C89" s="35">
        <v>0.116276353134627</v>
      </c>
      <c r="D89" s="35">
        <f t="shared" si="11"/>
        <v>8.1243112330657577E-2</v>
      </c>
      <c r="E89" s="35">
        <f t="shared" si="19"/>
        <v>1.2205401213517819E-4</v>
      </c>
      <c r="F89">
        <v>437.51</v>
      </c>
      <c r="G89" s="35">
        <f t="shared" si="13"/>
        <v>7.3232407281106915E-4</v>
      </c>
      <c r="H89" s="35">
        <f t="shared" si="20"/>
        <v>1.4646481456221383E-3</v>
      </c>
      <c r="I89" s="35">
        <f t="shared" si="14"/>
        <v>2.1969722184332074E-3</v>
      </c>
      <c r="J89" s="35">
        <f t="shared" si="15"/>
        <v>2.9292962912442766E-3</v>
      </c>
      <c r="K89" s="35">
        <f t="shared" si="16"/>
        <v>3.6616203640553457E-3</v>
      </c>
      <c r="L89" s="35">
        <f t="shared" si="17"/>
        <v>4.3939444368664149E-3</v>
      </c>
      <c r="M89" s="35"/>
    </row>
    <row r="90" spans="1:13" x14ac:dyDescent="0.2">
      <c r="A90">
        <f t="shared" si="18"/>
        <v>-184</v>
      </c>
      <c r="B90">
        <f t="shared" si="12"/>
        <v>-3.2114058236695664</v>
      </c>
      <c r="C90" s="35">
        <v>0.1277213134032669</v>
      </c>
      <c r="D90" s="35">
        <f t="shared" si="11"/>
        <v>8.1330277608298987E-2</v>
      </c>
      <c r="E90" s="35">
        <f t="shared" si="19"/>
        <v>8.7165277641410022E-5</v>
      </c>
      <c r="F90">
        <v>437.93</v>
      </c>
      <c r="G90" s="35">
        <f t="shared" si="13"/>
        <v>5.2299166584846013E-4</v>
      </c>
      <c r="H90" s="35">
        <f t="shared" si="20"/>
        <v>1.0459833316969203E-3</v>
      </c>
      <c r="I90" s="35">
        <f t="shared" si="14"/>
        <v>1.5689749975453804E-3</v>
      </c>
      <c r="J90" s="35">
        <f t="shared" si="15"/>
        <v>2.0919666633938405E-3</v>
      </c>
      <c r="K90" s="35">
        <f t="shared" si="16"/>
        <v>2.6149583292423006E-3</v>
      </c>
      <c r="L90" s="35">
        <f t="shared" si="17"/>
        <v>3.1379499950907608E-3</v>
      </c>
      <c r="M90" s="35"/>
    </row>
    <row r="91" spans="1:13" x14ac:dyDescent="0.2">
      <c r="A91">
        <f t="shared" si="18"/>
        <v>-182</v>
      </c>
      <c r="B91">
        <f t="shared" si="12"/>
        <v>-3.1764992386296798</v>
      </c>
      <c r="C91" s="35">
        <v>0.1401501239388627</v>
      </c>
      <c r="D91" s="35">
        <f t="shared" si="11"/>
        <v>8.1382570226884027E-2</v>
      </c>
      <c r="E91" s="35">
        <f t="shared" si="19"/>
        <v>5.2292618585039752E-5</v>
      </c>
      <c r="F91">
        <v>438.19</v>
      </c>
      <c r="G91" s="35">
        <f t="shared" si="13"/>
        <v>3.1375571151023851E-4</v>
      </c>
      <c r="H91" s="35">
        <f t="shared" si="20"/>
        <v>6.2751142302047702E-4</v>
      </c>
      <c r="I91" s="35">
        <f t="shared" si="14"/>
        <v>9.4126713453071553E-4</v>
      </c>
      <c r="J91" s="35">
        <f t="shared" si="15"/>
        <v>1.255022846040954E-3</v>
      </c>
      <c r="K91" s="35">
        <f t="shared" si="16"/>
        <v>1.5687785575511926E-3</v>
      </c>
      <c r="L91" s="35">
        <f t="shared" si="17"/>
        <v>1.8825342690614311E-3</v>
      </c>
      <c r="M91" s="35"/>
    </row>
    <row r="92" spans="1:13" x14ac:dyDescent="0.2">
      <c r="A92">
        <f t="shared" si="18"/>
        <v>-180</v>
      </c>
      <c r="B92">
        <f t="shared" si="12"/>
        <v>-3.1415926535897931</v>
      </c>
      <c r="C92" s="35">
        <v>0.15363279306211811</v>
      </c>
      <c r="D92" s="35">
        <f t="shared" si="11"/>
        <v>8.14E-2</v>
      </c>
      <c r="E92" s="35">
        <f t="shared" si="19"/>
        <v>1.7429773115973379E-5</v>
      </c>
      <c r="F92">
        <v>438.28</v>
      </c>
      <c r="G92" s="35">
        <f t="shared" si="13"/>
        <v>1.0457863869584028E-4</v>
      </c>
      <c r="H92" s="35">
        <f t="shared" si="20"/>
        <v>2.0915727739168055E-4</v>
      </c>
      <c r="I92" s="35">
        <f t="shared" si="14"/>
        <v>3.1373591608752083E-4</v>
      </c>
      <c r="J92" s="35">
        <f t="shared" si="15"/>
        <v>4.183145547833611E-4</v>
      </c>
      <c r="K92" s="35">
        <f t="shared" si="16"/>
        <v>5.2289319347920138E-4</v>
      </c>
      <c r="L92" s="35">
        <f t="shared" si="17"/>
        <v>6.2747183217504165E-4</v>
      </c>
      <c r="M92" s="35"/>
    </row>
    <row r="93" spans="1:13" x14ac:dyDescent="0.2">
      <c r="A93">
        <f t="shared" si="18"/>
        <v>-178</v>
      </c>
      <c r="B93">
        <f t="shared" si="12"/>
        <v>-3.1066860685499065</v>
      </c>
      <c r="C93" s="35">
        <v>0.16824212942656491</v>
      </c>
      <c r="D93" s="35">
        <f t="shared" si="11"/>
        <v>8.1382570226884027E-2</v>
      </c>
      <c r="E93" s="35">
        <f t="shared" si="19"/>
        <v>-1.7429773115973379E-5</v>
      </c>
      <c r="F93">
        <v>438.19</v>
      </c>
      <c r="G93" s="35">
        <f t="shared" si="13"/>
        <v>-1.0457863869584028E-4</v>
      </c>
      <c r="H93" s="35">
        <f t="shared" si="20"/>
        <v>-2.0915727739168055E-4</v>
      </c>
      <c r="I93" s="35">
        <f t="shared" si="14"/>
        <v>-3.1373591608752083E-4</v>
      </c>
      <c r="J93" s="35">
        <f t="shared" si="15"/>
        <v>-4.183145547833611E-4</v>
      </c>
      <c r="K93" s="35">
        <f t="shared" si="16"/>
        <v>-5.2289319347920138E-4</v>
      </c>
      <c r="L93" s="35">
        <f t="shared" si="17"/>
        <v>-6.2747183217504165E-4</v>
      </c>
      <c r="M93" s="35"/>
    </row>
    <row r="94" spans="1:13" x14ac:dyDescent="0.2">
      <c r="A94">
        <f t="shared" si="18"/>
        <v>-176</v>
      </c>
      <c r="B94">
        <f t="shared" si="12"/>
        <v>-3.0717794835100198</v>
      </c>
      <c r="C94" s="35">
        <v>0.18405374201856309</v>
      </c>
      <c r="D94" s="35">
        <f t="shared" si="11"/>
        <v>8.1330277608298987E-2</v>
      </c>
      <c r="E94" s="35">
        <f t="shared" si="19"/>
        <v>-5.2292618585039752E-5</v>
      </c>
      <c r="F94">
        <v>437.93</v>
      </c>
      <c r="G94" s="35">
        <f t="shared" si="13"/>
        <v>-3.1375571151023851E-4</v>
      </c>
      <c r="H94" s="35">
        <f t="shared" si="20"/>
        <v>-6.2751142302047702E-4</v>
      </c>
      <c r="I94" s="35">
        <f t="shared" si="14"/>
        <v>-9.4126713453071553E-4</v>
      </c>
      <c r="J94" s="35">
        <f t="shared" si="15"/>
        <v>-1.255022846040954E-3</v>
      </c>
      <c r="K94" s="35">
        <f t="shared" si="16"/>
        <v>-1.5687785575511926E-3</v>
      </c>
      <c r="L94" s="35">
        <f t="shared" si="17"/>
        <v>-1.8825342690614311E-3</v>
      </c>
      <c r="M94" s="35"/>
    </row>
    <row r="95" spans="1:13" x14ac:dyDescent="0.2">
      <c r="A95">
        <f t="shared" si="18"/>
        <v>-174</v>
      </c>
      <c r="B95">
        <f t="shared" si="12"/>
        <v>-3.0368728984701332</v>
      </c>
      <c r="C95" s="35">
        <v>0.201147907045853</v>
      </c>
      <c r="D95" s="35">
        <f t="shared" si="11"/>
        <v>8.1243112330657577E-2</v>
      </c>
      <c r="E95" s="35">
        <f t="shared" si="19"/>
        <v>-8.7165277641410022E-5</v>
      </c>
      <c r="F95">
        <v>437.51</v>
      </c>
      <c r="G95" s="35">
        <f t="shared" si="13"/>
        <v>-5.2299166584846013E-4</v>
      </c>
      <c r="H95" s="35">
        <f t="shared" si="20"/>
        <v>-1.0459833316969203E-3</v>
      </c>
      <c r="I95" s="35">
        <f t="shared" si="14"/>
        <v>-1.5689749975453804E-3</v>
      </c>
      <c r="J95" s="35">
        <f t="shared" si="15"/>
        <v>-2.0919666633938405E-3</v>
      </c>
      <c r="K95" s="35">
        <f t="shared" si="16"/>
        <v>-2.6149583292423006E-3</v>
      </c>
      <c r="L95" s="35">
        <f t="shared" si="17"/>
        <v>-3.1379499950907608E-3</v>
      </c>
      <c r="M95" s="35"/>
    </row>
    <row r="96" spans="1:13" x14ac:dyDescent="0.2">
      <c r="A96">
        <f t="shared" si="18"/>
        <v>-172</v>
      </c>
      <c r="B96">
        <f t="shared" si="12"/>
        <v>-3.001966313430247</v>
      </c>
      <c r="C96" s="35">
        <v>0.219606767604727</v>
      </c>
      <c r="D96" s="35">
        <f t="shared" si="11"/>
        <v>8.1121058318522413E-2</v>
      </c>
      <c r="E96" s="35">
        <f t="shared" si="19"/>
        <v>-1.2205401213516431E-4</v>
      </c>
      <c r="F96">
        <v>436.91</v>
      </c>
      <c r="G96" s="35">
        <f t="shared" si="13"/>
        <v>-7.3232407281098588E-4</v>
      </c>
      <c r="H96" s="35">
        <f t="shared" si="20"/>
        <v>-1.4646481456219718E-3</v>
      </c>
      <c r="I96" s="35">
        <f t="shared" si="14"/>
        <v>-2.1969722184329576E-3</v>
      </c>
      <c r="J96" s="35">
        <f t="shared" si="15"/>
        <v>-2.9292962912439435E-3</v>
      </c>
      <c r="K96" s="35">
        <f t="shared" si="16"/>
        <v>-3.6616203640549294E-3</v>
      </c>
      <c r="L96" s="35">
        <f t="shared" si="17"/>
        <v>-4.3939444368659153E-3</v>
      </c>
      <c r="M96" s="35"/>
    </row>
    <row r="97" spans="1:13" x14ac:dyDescent="0.2">
      <c r="A97">
        <f t="shared" si="18"/>
        <v>-170</v>
      </c>
      <c r="B97">
        <f t="shared" si="12"/>
        <v>-2.9670597283903604</v>
      </c>
      <c r="C97" s="35">
        <v>0.23951620056858139</v>
      </c>
      <c r="D97" s="35">
        <f t="shared" si="11"/>
        <v>8.0964093655857425E-2</v>
      </c>
      <c r="E97" s="35">
        <f t="shared" si="19"/>
        <v>-1.5696466266498788E-4</v>
      </c>
      <c r="F97">
        <v>436.14</v>
      </c>
      <c r="G97" s="35">
        <f t="shared" si="13"/>
        <v>-9.4178797598992725E-4</v>
      </c>
      <c r="H97" s="35">
        <f t="shared" si="20"/>
        <v>-1.8835759519798545E-3</v>
      </c>
      <c r="I97" s="35">
        <f t="shared" si="14"/>
        <v>-2.8253639279697818E-3</v>
      </c>
      <c r="J97" s="35">
        <f t="shared" si="15"/>
        <v>-3.767151903959709E-3</v>
      </c>
      <c r="K97" s="35">
        <f t="shared" si="16"/>
        <v>-4.7089398799496363E-3</v>
      </c>
      <c r="L97" s="35">
        <f t="shared" si="17"/>
        <v>-5.6507278559395635E-3</v>
      </c>
      <c r="M97" s="35"/>
    </row>
    <row r="98" spans="1:13" x14ac:dyDescent="0.2">
      <c r="A98">
        <f t="shared" si="18"/>
        <v>-168</v>
      </c>
      <c r="B98">
        <f t="shared" si="12"/>
        <v>-2.9321531433504737</v>
      </c>
      <c r="C98" s="35">
        <v>0.26096675003219322</v>
      </c>
      <c r="D98" s="35">
        <f t="shared" si="11"/>
        <v>8.077219117662951E-2</v>
      </c>
      <c r="E98" s="35">
        <f t="shared" si="19"/>
        <v>-1.9190247922791503E-4</v>
      </c>
      <c r="F98">
        <v>435.2</v>
      </c>
      <c r="G98" s="35">
        <f t="shared" si="13"/>
        <v>-1.1514148753674902E-3</v>
      </c>
      <c r="H98" s="35">
        <f t="shared" si="20"/>
        <v>-2.3028297507349804E-3</v>
      </c>
      <c r="I98" s="35">
        <f t="shared" si="14"/>
        <v>-3.4542446261024706E-3</v>
      </c>
      <c r="J98" s="35">
        <f t="shared" si="15"/>
        <v>-4.6056595014699608E-3</v>
      </c>
      <c r="K98" s="35">
        <f t="shared" si="16"/>
        <v>-5.757074376837451E-3</v>
      </c>
      <c r="L98" s="35">
        <f t="shared" si="17"/>
        <v>-6.9084892522049413E-3</v>
      </c>
      <c r="M98" s="35"/>
    </row>
    <row r="99" spans="1:13" x14ac:dyDescent="0.2">
      <c r="A99">
        <f t="shared" si="18"/>
        <v>-166</v>
      </c>
      <c r="B99">
        <f t="shared" si="12"/>
        <v>-2.8972465583105871</v>
      </c>
      <c r="C99" s="35">
        <v>0.28404989353461513</v>
      </c>
      <c r="D99" s="35">
        <f t="shared" si="11"/>
        <v>8.0545319225543796E-2</v>
      </c>
      <c r="E99" s="35">
        <f t="shared" si="19"/>
        <v>-2.2687195108571367E-4</v>
      </c>
      <c r="F99">
        <v>434.09</v>
      </c>
      <c r="G99" s="35">
        <f t="shared" si="13"/>
        <v>-1.361231706514282E-3</v>
      </c>
      <c r="H99" s="35">
        <f t="shared" si="20"/>
        <v>-2.7224634130285641E-3</v>
      </c>
      <c r="I99" s="35">
        <f t="shared" si="14"/>
        <v>-4.0836951195428461E-3</v>
      </c>
      <c r="J99" s="35">
        <f t="shared" si="15"/>
        <v>-5.4449268260571282E-3</v>
      </c>
      <c r="K99" s="35">
        <f t="shared" si="16"/>
        <v>-6.8061585325714102E-3</v>
      </c>
      <c r="L99" s="35">
        <f t="shared" si="17"/>
        <v>-8.1673902390856923E-3</v>
      </c>
      <c r="M99" s="35"/>
    </row>
    <row r="100" spans="1:13" x14ac:dyDescent="0.2">
      <c r="A100">
        <f t="shared" si="18"/>
        <v>-164</v>
      </c>
      <c r="B100">
        <f t="shared" si="12"/>
        <v>-2.8623399732707004</v>
      </c>
      <c r="C100" s="35">
        <v>0.30886177583628027</v>
      </c>
      <c r="D100" s="35">
        <f t="shared" si="11"/>
        <v>8.0283442589825463E-2</v>
      </c>
      <c r="E100" s="35">
        <f t="shared" si="19"/>
        <v>-2.6187663571833331E-4</v>
      </c>
      <c r="F100">
        <v>432.8</v>
      </c>
      <c r="G100" s="35">
        <f t="shared" si="13"/>
        <v>-1.5712598143099998E-3</v>
      </c>
      <c r="H100" s="35">
        <f t="shared" si="20"/>
        <v>-3.1425196286199997E-3</v>
      </c>
      <c r="I100" s="35">
        <f t="shared" si="14"/>
        <v>-4.7137794429299995E-3</v>
      </c>
      <c r="J100" s="35">
        <f t="shared" si="15"/>
        <v>-6.2850392572399993E-3</v>
      </c>
      <c r="K100" s="35">
        <f t="shared" si="16"/>
        <v>-7.8562990715499992E-3</v>
      </c>
      <c r="L100" s="35">
        <f t="shared" si="17"/>
        <v>-9.427558885859999E-3</v>
      </c>
      <c r="M100" s="35"/>
    </row>
    <row r="101" spans="1:13" x14ac:dyDescent="0.2">
      <c r="A101">
        <f t="shared" si="18"/>
        <v>-162</v>
      </c>
      <c r="B101">
        <f t="shared" si="12"/>
        <v>-2.8274333882308138</v>
      </c>
      <c r="C101" s="35">
        <v>0.33550134203044979</v>
      </c>
      <c r="D101" s="35">
        <f t="shared" si="11"/>
        <v>7.998652360301739E-2</v>
      </c>
      <c r="E101" s="35">
        <f t="shared" si="19"/>
        <v>-2.9691898680807294E-4</v>
      </c>
      <c r="F101">
        <v>431.35</v>
      </c>
      <c r="G101" s="35">
        <f t="shared" si="13"/>
        <v>-1.7815139208484376E-3</v>
      </c>
      <c r="H101" s="35">
        <f t="shared" si="20"/>
        <v>-3.5630278416968753E-3</v>
      </c>
      <c r="I101" s="35">
        <f t="shared" si="14"/>
        <v>-5.3445417625453129E-3</v>
      </c>
      <c r="J101" s="35">
        <f t="shared" si="15"/>
        <v>-7.1260556833937505E-3</v>
      </c>
      <c r="K101" s="35">
        <f t="shared" si="16"/>
        <v>-8.9075696042421881E-3</v>
      </c>
      <c r="L101" s="35">
        <f t="shared" si="17"/>
        <v>-1.0689083525090626E-2</v>
      </c>
      <c r="M101" s="35"/>
    </row>
    <row r="102" spans="1:13" x14ac:dyDescent="0.2">
      <c r="A102">
        <f t="shared" si="18"/>
        <v>-160</v>
      </c>
      <c r="B102">
        <f t="shared" si="12"/>
        <v>-2.7925268031909272</v>
      </c>
      <c r="C102" s="35">
        <v>0.36406847065466108</v>
      </c>
      <c r="D102" s="35">
        <f t="shared" si="11"/>
        <v>7.9654523421737261E-2</v>
      </c>
      <c r="E102" s="35">
        <f t="shared" si="19"/>
        <v>-3.3200018128012876E-4</v>
      </c>
      <c r="F102">
        <v>429.72</v>
      </c>
      <c r="G102" s="35">
        <f t="shared" si="13"/>
        <v>-1.9920010876807726E-3</v>
      </c>
      <c r="H102" s="35">
        <f t="shared" si="20"/>
        <v>-3.9840021753615451E-3</v>
      </c>
      <c r="I102" s="35">
        <f t="shared" si="14"/>
        <v>-5.9760032630423177E-3</v>
      </c>
      <c r="J102" s="35">
        <f t="shared" si="15"/>
        <v>-7.9680043507230902E-3</v>
      </c>
      <c r="K102" s="35">
        <f t="shared" si="16"/>
        <v>-9.9600054384038628E-3</v>
      </c>
      <c r="L102" s="35">
        <f t="shared" si="17"/>
        <v>-1.1952006526084635E-2</v>
      </c>
      <c r="M102" s="35"/>
    </row>
    <row r="103" spans="1:13" x14ac:dyDescent="0.2">
      <c r="A103">
        <f t="shared" si="18"/>
        <v>-158</v>
      </c>
      <c r="B103">
        <f t="shared" si="12"/>
        <v>-2.7576202181510405</v>
      </c>
      <c r="C103" s="35">
        <v>0.39466864091210763</v>
      </c>
      <c r="D103" s="35">
        <f t="shared" si="11"/>
        <v>7.9287403476204735E-2</v>
      </c>
      <c r="E103" s="35">
        <f t="shared" si="19"/>
        <v>-3.6711994553252636E-4</v>
      </c>
      <c r="F103">
        <v>427.92</v>
      </c>
      <c r="G103" s="35">
        <f t="shared" si="13"/>
        <v>-2.2027196731951582E-3</v>
      </c>
      <c r="H103" s="35">
        <f t="shared" si="20"/>
        <v>-4.4054393463903163E-3</v>
      </c>
      <c r="I103" s="35">
        <f t="shared" si="14"/>
        <v>-6.6081590195854745E-3</v>
      </c>
      <c r="J103" s="35">
        <f t="shared" si="15"/>
        <v>-8.8108786927806326E-3</v>
      </c>
      <c r="K103" s="35">
        <f t="shared" si="16"/>
        <v>-1.1013598365975791E-2</v>
      </c>
      <c r="L103" s="35">
        <f t="shared" si="17"/>
        <v>-1.3216318039170949E-2</v>
      </c>
      <c r="M103" s="35"/>
    </row>
    <row r="104" spans="1:13" x14ac:dyDescent="0.2">
      <c r="A104">
        <f t="shared" si="18"/>
        <v>-156</v>
      </c>
      <c r="B104">
        <f t="shared" si="12"/>
        <v>-2.7227136331111539</v>
      </c>
      <c r="C104" s="35">
        <v>0.42740639856170692</v>
      </c>
      <c r="D104" s="35">
        <f t="shared" si="11"/>
        <v>7.8885127095105312E-2</v>
      </c>
      <c r="E104" s="35">
        <f t="shared" si="19"/>
        <v>-4.0227638109942288E-4</v>
      </c>
      <c r="F104">
        <v>425.95</v>
      </c>
      <c r="G104" s="35">
        <f t="shared" si="13"/>
        <v>-2.4136582865965373E-3</v>
      </c>
      <c r="H104" s="35">
        <f t="shared" si="20"/>
        <v>-4.8273165731930745E-3</v>
      </c>
      <c r="I104" s="35">
        <f t="shared" si="14"/>
        <v>-7.2409748597896118E-3</v>
      </c>
      <c r="J104" s="35">
        <f t="shared" si="15"/>
        <v>-9.654633146386149E-3</v>
      </c>
      <c r="K104" s="35">
        <f t="shared" si="16"/>
        <v>-1.2068291432982686E-2</v>
      </c>
      <c r="L104" s="35">
        <f t="shared" si="17"/>
        <v>-1.4481949719579224E-2</v>
      </c>
      <c r="M104" s="35"/>
    </row>
    <row r="105" spans="1:13" x14ac:dyDescent="0.2">
      <c r="A105">
        <f t="shared" si="18"/>
        <v>-154</v>
      </c>
      <c r="B105">
        <f t="shared" si="12"/>
        <v>-2.6878070480712677</v>
      </c>
      <c r="C105" s="35">
        <v>0.4623909565837569</v>
      </c>
      <c r="D105" s="35">
        <f t="shared" si="11"/>
        <v>7.8447661304978697E-2</v>
      </c>
      <c r="E105" s="35">
        <f t="shared" si="19"/>
        <v>-4.3746579012661491E-4</v>
      </c>
      <c r="F105">
        <v>423.8</v>
      </c>
      <c r="G105" s="35">
        <f t="shared" si="13"/>
        <v>-2.6247947407596894E-3</v>
      </c>
      <c r="H105" s="35">
        <f t="shared" si="20"/>
        <v>-5.2495894815193789E-3</v>
      </c>
      <c r="I105" s="35">
        <f t="shared" si="14"/>
        <v>-7.8743842222790683E-3</v>
      </c>
      <c r="J105" s="35">
        <f t="shared" si="15"/>
        <v>-1.0499178963038758E-2</v>
      </c>
      <c r="K105" s="35">
        <f t="shared" si="16"/>
        <v>-1.3123973703798447E-2</v>
      </c>
      <c r="L105" s="35">
        <f t="shared" si="17"/>
        <v>-1.5748768444558137E-2</v>
      </c>
      <c r="M105" s="35"/>
    </row>
    <row r="106" spans="1:13" x14ac:dyDescent="0.2">
      <c r="A106">
        <f t="shared" si="18"/>
        <v>-152</v>
      </c>
      <c r="B106">
        <f t="shared" si="12"/>
        <v>-2.6529004630313811</v>
      </c>
      <c r="C106" s="35">
        <v>0.4997333948471071</v>
      </c>
      <c r="D106" s="35">
        <f t="shared" si="11"/>
        <v>7.7974978803799791E-2</v>
      </c>
      <c r="E106" s="35">
        <f t="shared" si="19"/>
        <v>-4.7268250117890598E-4</v>
      </c>
      <c r="F106">
        <v>421.49</v>
      </c>
      <c r="G106" s="35">
        <f t="shared" si="13"/>
        <v>-2.8360950070734359E-3</v>
      </c>
      <c r="H106" s="35">
        <f t="shared" si="20"/>
        <v>-5.6721900141468717E-3</v>
      </c>
      <c r="I106" s="35">
        <f t="shared" si="14"/>
        <v>-8.5082850212203076E-3</v>
      </c>
      <c r="J106" s="35">
        <f t="shared" si="15"/>
        <v>-1.1344380028293743E-2</v>
      </c>
      <c r="K106" s="35">
        <f t="shared" si="16"/>
        <v>-1.4180475035367179E-2</v>
      </c>
      <c r="L106" s="35">
        <f t="shared" si="17"/>
        <v>-1.7016570042440615E-2</v>
      </c>
      <c r="M106" s="35"/>
    </row>
    <row r="107" spans="1:13" x14ac:dyDescent="0.2">
      <c r="A107">
        <f t="shared" si="18"/>
        <v>-150</v>
      </c>
      <c r="B107">
        <f t="shared" si="12"/>
        <v>-2.6179938779914944</v>
      </c>
      <c r="C107" s="35">
        <v>0.53954385977633168</v>
      </c>
      <c r="D107" s="35">
        <f t="shared" si="11"/>
        <v>7.7467060107743124E-2</v>
      </c>
      <c r="E107" s="35">
        <f t="shared" si="19"/>
        <v>-5.0791869605666673E-4</v>
      </c>
      <c r="F107">
        <v>419</v>
      </c>
      <c r="G107" s="35">
        <f t="shared" si="13"/>
        <v>-3.0475121763400004E-3</v>
      </c>
      <c r="H107" s="35">
        <f t="shared" si="20"/>
        <v>-6.0950243526800008E-3</v>
      </c>
      <c r="I107" s="35">
        <f t="shared" si="14"/>
        <v>-9.1425365290200011E-3</v>
      </c>
      <c r="J107" s="35">
        <f t="shared" si="15"/>
        <v>-1.2190048705360002E-2</v>
      </c>
      <c r="K107" s="35">
        <f t="shared" si="16"/>
        <v>-1.5237560881700002E-2</v>
      </c>
      <c r="L107" s="35">
        <f t="shared" si="17"/>
        <v>-1.8285073058040002E-2</v>
      </c>
      <c r="M107" s="35"/>
    </row>
    <row r="108" spans="1:13" x14ac:dyDescent="0.2">
      <c r="A108">
        <f t="shared" si="18"/>
        <v>-148</v>
      </c>
      <c r="B108">
        <f t="shared" si="12"/>
        <v>-2.5830872929516078</v>
      </c>
      <c r="C108" s="35">
        <v>0.58193529812883227</v>
      </c>
      <c r="D108" s="35">
        <f t="shared" si="11"/>
        <v>7.6923895869279224E-2</v>
      </c>
      <c r="E108" s="35">
        <f t="shared" si="19"/>
        <v>-5.4316423846390016E-4</v>
      </c>
      <c r="F108">
        <v>416.33</v>
      </c>
      <c r="G108" s="35">
        <f t="shared" si="13"/>
        <v>-3.258985430783401E-3</v>
      </c>
      <c r="H108" s="35">
        <f t="shared" si="20"/>
        <v>-6.5179708615668019E-3</v>
      </c>
      <c r="I108" s="35">
        <f t="shared" si="14"/>
        <v>-9.7769562923502029E-3</v>
      </c>
      <c r="J108" s="35">
        <f t="shared" si="15"/>
        <v>-1.3035941723133604E-2</v>
      </c>
      <c r="K108" s="35">
        <f t="shared" si="16"/>
        <v>-1.6294927153917005E-2</v>
      </c>
      <c r="L108" s="35">
        <f t="shared" si="17"/>
        <v>-1.9553912584700406E-2</v>
      </c>
      <c r="M108" s="35"/>
    </row>
    <row r="109" spans="1:13" x14ac:dyDescent="0.2">
      <c r="A109">
        <f t="shared" si="18"/>
        <v>-146</v>
      </c>
      <c r="B109">
        <f t="shared" si="12"/>
        <v>-2.5481807079117211</v>
      </c>
      <c r="C109" s="35">
        <v>0.6270225235505632</v>
      </c>
      <c r="D109" s="35">
        <f t="shared" si="11"/>
        <v>7.6345489363734143E-2</v>
      </c>
      <c r="E109" s="35">
        <f t="shared" si="19"/>
        <v>-5.7840650554508155E-4</v>
      </c>
      <c r="F109">
        <v>413.5</v>
      </c>
      <c r="G109" s="35">
        <f t="shared" si="13"/>
        <v>-3.4704390332704893E-3</v>
      </c>
      <c r="H109" s="35">
        <f t="shared" si="20"/>
        <v>-6.9408780665409786E-3</v>
      </c>
      <c r="I109" s="35">
        <f t="shared" si="14"/>
        <v>-1.0411317099811468E-2</v>
      </c>
      <c r="J109" s="35">
        <f t="shared" si="15"/>
        <v>-1.3881756133081957E-2</v>
      </c>
      <c r="K109" s="35">
        <f t="shared" si="16"/>
        <v>-1.7352195166352447E-2</v>
      </c>
      <c r="L109" s="35">
        <f t="shared" si="17"/>
        <v>-2.0822634199622936E-2</v>
      </c>
      <c r="M109" s="35"/>
    </row>
    <row r="110" spans="1:13" x14ac:dyDescent="0.2">
      <c r="A110">
        <f t="shared" si="18"/>
        <v>-144</v>
      </c>
      <c r="B110">
        <f t="shared" si="12"/>
        <v>-2.5132741228718345</v>
      </c>
      <c r="C110" s="35">
        <v>0.6749175493546502</v>
      </c>
      <c r="D110" s="35">
        <f t="shared" si="11"/>
        <v>7.5731859140245592E-2</v>
      </c>
      <c r="E110" s="35">
        <f t="shared" si="19"/>
        <v>-6.1363022348855101E-4</v>
      </c>
      <c r="F110">
        <v>410.49</v>
      </c>
      <c r="G110" s="35">
        <f t="shared" si="13"/>
        <v>-3.681781340931306E-3</v>
      </c>
      <c r="H110" s="35">
        <f t="shared" si="20"/>
        <v>-7.3635626818626121E-3</v>
      </c>
      <c r="I110" s="35">
        <f t="shared" si="14"/>
        <v>-1.1045344022793918E-2</v>
      </c>
      <c r="J110" s="35">
        <f t="shared" si="15"/>
        <v>-1.4727125363725224E-2</v>
      </c>
      <c r="K110" s="35">
        <f t="shared" si="16"/>
        <v>-1.840890670465653E-2</v>
      </c>
      <c r="L110" s="35">
        <f t="shared" si="17"/>
        <v>-2.2090688045587836E-2</v>
      </c>
      <c r="M110" s="35"/>
    </row>
    <row r="111" spans="1:13" x14ac:dyDescent="0.2">
      <c r="A111">
        <f t="shared" si="18"/>
        <v>-142</v>
      </c>
      <c r="B111">
        <f t="shared" si="12"/>
        <v>-2.4783675378319479</v>
      </c>
      <c r="C111" s="35">
        <v>0.72573612263132359</v>
      </c>
      <c r="D111" s="35">
        <f t="shared" si="11"/>
        <v>7.5083041831669556E-2</v>
      </c>
      <c r="E111" s="35">
        <f t="shared" si="19"/>
        <v>-6.488173085760357E-4</v>
      </c>
      <c r="F111">
        <v>407.31</v>
      </c>
      <c r="G111" s="35">
        <f t="shared" si="13"/>
        <v>-3.8929038514562142E-3</v>
      </c>
      <c r="H111" s="35">
        <f t="shared" si="20"/>
        <v>-7.7858077029124284E-3</v>
      </c>
      <c r="I111" s="35">
        <f t="shared" si="14"/>
        <v>-1.1678711554368643E-2</v>
      </c>
      <c r="J111" s="35">
        <f t="shared" si="15"/>
        <v>-1.5571615405824857E-2</v>
      </c>
      <c r="K111" s="35">
        <f t="shared" si="16"/>
        <v>-1.9464519257281071E-2</v>
      </c>
      <c r="L111" s="35">
        <f t="shared" si="17"/>
        <v>-2.3357423108737285E-2</v>
      </c>
      <c r="M111" s="35"/>
    </row>
    <row r="112" spans="1:13" x14ac:dyDescent="0.2">
      <c r="A112">
        <f t="shared" si="18"/>
        <v>-140</v>
      </c>
      <c r="B112">
        <f t="shared" si="12"/>
        <v>-2.4434609527920612</v>
      </c>
      <c r="C112" s="35">
        <v>0.77959025669370907</v>
      </c>
      <c r="D112" s="35">
        <f t="shared" si="11"/>
        <v>7.4399095116427602E-2</v>
      </c>
      <c r="E112" s="35">
        <f t="shared" si="19"/>
        <v>-6.8394671524195372E-4</v>
      </c>
      <c r="F112">
        <v>403.96</v>
      </c>
      <c r="G112" s="35">
        <f t="shared" si="13"/>
        <v>-4.1036802914517223E-3</v>
      </c>
      <c r="H112" s="35">
        <f t="shared" si="20"/>
        <v>-8.2073605829034446E-3</v>
      </c>
      <c r="I112" s="35">
        <f t="shared" si="14"/>
        <v>-1.2311040874355167E-2</v>
      </c>
      <c r="J112" s="35">
        <f t="shared" si="15"/>
        <v>-1.6414721165806889E-2</v>
      </c>
      <c r="K112" s="35">
        <f t="shared" si="16"/>
        <v>-2.0518401457258612E-2</v>
      </c>
      <c r="L112" s="35">
        <f t="shared" si="17"/>
        <v>-2.4622081748710334E-2</v>
      </c>
      <c r="M112" s="35"/>
    </row>
    <row r="113" spans="1:13" x14ac:dyDescent="0.2">
      <c r="A113">
        <f t="shared" si="18"/>
        <v>-138</v>
      </c>
      <c r="B113">
        <f t="shared" si="12"/>
        <v>-2.4085543677521746</v>
      </c>
      <c r="C113" s="35">
        <v>0.83659196485493259</v>
      </c>
      <c r="D113" s="35">
        <f t="shared" si="11"/>
        <v>7.3680100823546521E-2</v>
      </c>
      <c r="E113" s="35">
        <f t="shared" si="19"/>
        <v>-7.1899429288108108E-4</v>
      </c>
      <c r="F113">
        <v>400.43</v>
      </c>
      <c r="G113" s="35">
        <f t="shared" si="13"/>
        <v>-4.3139657572864865E-3</v>
      </c>
      <c r="H113" s="35">
        <f t="shared" si="20"/>
        <v>-8.6279315145729729E-3</v>
      </c>
      <c r="I113" s="35">
        <f t="shared" si="14"/>
        <v>-1.2941897271859459E-2</v>
      </c>
      <c r="J113" s="35">
        <f t="shared" si="15"/>
        <v>-1.7255863029145946E-2</v>
      </c>
      <c r="K113" s="35">
        <f t="shared" si="16"/>
        <v>-2.1569828786432432E-2</v>
      </c>
      <c r="L113" s="35">
        <f t="shared" si="17"/>
        <v>-2.5883794543718919E-2</v>
      </c>
      <c r="M113" s="35"/>
    </row>
    <row r="114" spans="1:13" x14ac:dyDescent="0.2">
      <c r="A114">
        <f t="shared" si="18"/>
        <v>-136</v>
      </c>
      <c r="B114">
        <f t="shared" si="12"/>
        <v>-2.3736477827122884</v>
      </c>
      <c r="C114" s="35">
        <v>0.89685232698384409</v>
      </c>
      <c r="D114" s="35">
        <f t="shared" si="11"/>
        <v>7.292616817023409E-2</v>
      </c>
      <c r="E114" s="35">
        <f t="shared" si="19"/>
        <v>-7.5393265331243076E-4</v>
      </c>
      <c r="F114">
        <v>396.74</v>
      </c>
      <c r="G114" s="35">
        <f t="shared" si="13"/>
        <v>-4.5235959198745845E-3</v>
      </c>
      <c r="H114" s="35">
        <f t="shared" si="20"/>
        <v>-9.0471918397491691E-3</v>
      </c>
      <c r="I114" s="35">
        <f t="shared" si="14"/>
        <v>-1.3570787759623754E-2</v>
      </c>
      <c r="J114" s="35">
        <f t="shared" si="15"/>
        <v>-1.8094383679498338E-2</v>
      </c>
      <c r="K114" s="35">
        <f t="shared" si="16"/>
        <v>-2.2617979599372923E-2</v>
      </c>
      <c r="L114" s="35">
        <f t="shared" si="17"/>
        <v>-2.7141575519247507E-2</v>
      </c>
      <c r="M114" s="35"/>
    </row>
    <row r="115" spans="1:13" x14ac:dyDescent="0.2">
      <c r="A115">
        <f t="shared" si="18"/>
        <v>-134</v>
      </c>
      <c r="B115">
        <f t="shared" si="12"/>
        <v>-2.3387411976724017</v>
      </c>
      <c r="C115" s="35">
        <v>0.96047682228363707</v>
      </c>
      <c r="D115" s="35">
        <f t="shared" si="11"/>
        <v>7.2137437119275311E-2</v>
      </c>
      <c r="E115" s="35">
        <f t="shared" si="19"/>
        <v>-7.8873105095877971E-4</v>
      </c>
      <c r="F115">
        <v>392.87</v>
      </c>
      <c r="G115" s="35">
        <f t="shared" si="13"/>
        <v>-4.7323863057526783E-3</v>
      </c>
      <c r="H115" s="35">
        <f t="shared" si="20"/>
        <v>-9.4647726115053565E-3</v>
      </c>
      <c r="I115" s="35">
        <f t="shared" si="14"/>
        <v>-1.4197158917258035E-2</v>
      </c>
      <c r="J115" s="35">
        <f t="shared" si="15"/>
        <v>-1.8929545223010713E-2</v>
      </c>
      <c r="K115" s="35">
        <f t="shared" si="16"/>
        <v>-2.3661931528763391E-2</v>
      </c>
      <c r="L115" s="35">
        <f t="shared" si="17"/>
        <v>-2.839431783451607E-2</v>
      </c>
      <c r="M115" s="35"/>
    </row>
    <row r="116" spans="1:13" x14ac:dyDescent="0.2">
      <c r="A116">
        <f t="shared" si="18"/>
        <v>-132</v>
      </c>
      <c r="B116">
        <f t="shared" si="12"/>
        <v>-2.3038346126325151</v>
      </c>
      <c r="C116" s="35">
        <v>1.027582131288818</v>
      </c>
      <c r="D116" s="35">
        <f t="shared" si="11"/>
        <v>7.131408184134265E-2</v>
      </c>
      <c r="E116" s="35">
        <f t="shared" si="19"/>
        <v>-8.2335527793266083E-4</v>
      </c>
      <c r="F116">
        <v>388.84</v>
      </c>
      <c r="G116" s="35">
        <f t="shared" si="13"/>
        <v>-4.940131667595965E-3</v>
      </c>
      <c r="H116" s="35">
        <f t="shared" si="20"/>
        <v>-9.88026333519193E-3</v>
      </c>
      <c r="I116" s="35">
        <f t="shared" si="14"/>
        <v>-1.4820395002787895E-2</v>
      </c>
      <c r="J116" s="35">
        <f t="shared" si="15"/>
        <v>-1.976052667038386E-2</v>
      </c>
      <c r="K116" s="35">
        <f t="shared" si="16"/>
        <v>-2.4700658337979825E-2</v>
      </c>
      <c r="L116" s="35">
        <f t="shared" si="17"/>
        <v>-2.964079000557579E-2</v>
      </c>
      <c r="M116" s="35"/>
    </row>
    <row r="117" spans="1:13" x14ac:dyDescent="0.2">
      <c r="A117">
        <f t="shared" si="18"/>
        <v>-130</v>
      </c>
      <c r="B117">
        <f t="shared" si="12"/>
        <v>-2.2689280275926285</v>
      </c>
      <c r="C117" s="35">
        <v>1.098253197428507</v>
      </c>
      <c r="D117" s="35">
        <f t="shared" si="11"/>
        <v>7.0456314265015169E-2</v>
      </c>
      <c r="E117" s="35">
        <f t="shared" si="19"/>
        <v>-8.5776757632748113E-4</v>
      </c>
      <c r="F117">
        <v>384.63</v>
      </c>
      <c r="G117" s="35">
        <f t="shared" si="13"/>
        <v>-5.1466054579648868E-3</v>
      </c>
      <c r="H117" s="35">
        <f t="shared" si="20"/>
        <v>-1.0293210915929774E-2</v>
      </c>
      <c r="I117" s="35">
        <f t="shared" si="14"/>
        <v>-1.543981637389466E-2</v>
      </c>
      <c r="J117" s="35">
        <f t="shared" si="15"/>
        <v>-2.0586421831859547E-2</v>
      </c>
      <c r="K117" s="35">
        <f t="shared" si="16"/>
        <v>-2.5733027289824434E-2</v>
      </c>
      <c r="L117" s="35">
        <f t="shared" si="17"/>
        <v>-3.0879632747789321E-2</v>
      </c>
      <c r="M117" s="35"/>
    </row>
    <row r="118" spans="1:13" x14ac:dyDescent="0.2">
      <c r="A118">
        <f t="shared" si="18"/>
        <v>-128</v>
      </c>
      <c r="B118">
        <f t="shared" si="12"/>
        <v>-2.2340214425527418</v>
      </c>
      <c r="C118" s="35">
        <v>1.1725926995730691</v>
      </c>
      <c r="D118" s="35">
        <f t="shared" si="11"/>
        <v>6.9564387694933019E-2</v>
      </c>
      <c r="E118" s="35">
        <f t="shared" si="19"/>
        <v>-8.9192657008214937E-4</v>
      </c>
      <c r="F118">
        <v>380.26</v>
      </c>
      <c r="G118" s="35">
        <f t="shared" si="13"/>
        <v>-5.3515594204928962E-3</v>
      </c>
      <c r="H118" s="35">
        <f t="shared" si="20"/>
        <v>-1.0703118840985792E-2</v>
      </c>
      <c r="I118" s="35">
        <f t="shared" si="14"/>
        <v>-1.6054678261478689E-2</v>
      </c>
      <c r="J118" s="35">
        <f t="shared" si="15"/>
        <v>-2.1406237681971585E-2</v>
      </c>
      <c r="K118" s="35">
        <f t="shared" si="16"/>
        <v>-2.6757797102464481E-2</v>
      </c>
      <c r="L118" s="35">
        <f t="shared" si="17"/>
        <v>-3.2109356522957377E-2</v>
      </c>
      <c r="M118" s="35"/>
    </row>
    <row r="119" spans="1:13" x14ac:dyDescent="0.2">
      <c r="A119">
        <f t="shared" si="18"/>
        <v>-126</v>
      </c>
      <c r="B119">
        <f t="shared" si="12"/>
        <v>-2.1991148575128552</v>
      </c>
      <c r="C119" s="35">
        <v>1.25070331659287</v>
      </c>
      <c r="D119" s="35">
        <f t="shared" si="11"/>
        <v>6.8638600476108008E-2</v>
      </c>
      <c r="E119" s="35">
        <f t="shared" si="19"/>
        <v>-9.2578721882501103E-4</v>
      </c>
      <c r="F119">
        <v>375.72</v>
      </c>
      <c r="G119" s="35">
        <f t="shared" si="13"/>
        <v>-5.5547233129500662E-3</v>
      </c>
      <c r="H119" s="35">
        <f t="shared" si="20"/>
        <v>-1.1109446625900132E-2</v>
      </c>
      <c r="I119" s="35">
        <f t="shared" si="14"/>
        <v>-1.6664169938850198E-2</v>
      </c>
      <c r="J119" s="35">
        <f t="shared" si="15"/>
        <v>-2.2218893251800265E-2</v>
      </c>
      <c r="K119" s="35">
        <f t="shared" si="16"/>
        <v>-2.7773616564750331E-2</v>
      </c>
      <c r="L119" s="35">
        <f t="shared" si="17"/>
        <v>-3.3328339877700397E-2</v>
      </c>
      <c r="M119" s="35"/>
    </row>
    <row r="120" spans="1:13" x14ac:dyDescent="0.2">
      <c r="A120">
        <f t="shared" si="18"/>
        <v>-124</v>
      </c>
      <c r="B120">
        <f t="shared" si="12"/>
        <v>-2.1642082724729685</v>
      </c>
      <c r="C120" s="35">
        <v>1.332669058472755</v>
      </c>
      <c r="D120" s="35">
        <f t="shared" si="11"/>
        <v>6.7679299680017541E-2</v>
      </c>
      <c r="E120" s="35">
        <f t="shared" si="19"/>
        <v>-9.5930079609046759E-4</v>
      </c>
      <c r="F120">
        <v>371.02</v>
      </c>
      <c r="G120" s="35">
        <f t="shared" si="13"/>
        <v>-5.7558047765428055E-3</v>
      </c>
      <c r="H120" s="35">
        <f t="shared" si="20"/>
        <v>-1.1511609553085611E-2</v>
      </c>
      <c r="I120" s="35">
        <f t="shared" si="14"/>
        <v>-1.7267414329628417E-2</v>
      </c>
      <c r="J120" s="35">
        <f t="shared" si="15"/>
        <v>-2.3023219106171222E-2</v>
      </c>
      <c r="K120" s="35">
        <f t="shared" si="16"/>
        <v>-2.8779023882714028E-2</v>
      </c>
      <c r="L120" s="35">
        <f t="shared" si="17"/>
        <v>-3.4534828659256833E-2</v>
      </c>
      <c r="M120" s="35"/>
    </row>
    <row r="121" spans="1:13" x14ac:dyDescent="0.2">
      <c r="A121">
        <f t="shared" si="18"/>
        <v>-122</v>
      </c>
      <c r="B121">
        <f t="shared" si="12"/>
        <v>-2.1293016874330819</v>
      </c>
      <c r="C121" s="35">
        <v>1.418555266312046</v>
      </c>
      <c r="D121" s="35">
        <f t="shared" si="11"/>
        <v>6.6686884785774336E-2</v>
      </c>
      <c r="E121" s="35">
        <f t="shared" si="19"/>
        <v>-9.9241489424320428E-4</v>
      </c>
      <c r="F121">
        <v>366.16</v>
      </c>
      <c r="G121" s="35">
        <f t="shared" si="13"/>
        <v>-5.9544893654592257E-3</v>
      </c>
      <c r="H121" s="35">
        <f t="shared" si="20"/>
        <v>-1.1908978730918451E-2</v>
      </c>
      <c r="I121" s="35">
        <f t="shared" si="14"/>
        <v>-1.7863468096377677E-2</v>
      </c>
      <c r="J121" s="35">
        <f t="shared" si="15"/>
        <v>-2.3817957461836903E-2</v>
      </c>
      <c r="K121" s="35">
        <f t="shared" si="16"/>
        <v>-2.9772446827296128E-2</v>
      </c>
      <c r="L121" s="35">
        <f t="shared" si="17"/>
        <v>-3.5726936192755354E-2</v>
      </c>
      <c r="M121" s="35"/>
    </row>
    <row r="122" spans="1:13" x14ac:dyDescent="0.2">
      <c r="A122">
        <f t="shared" si="18"/>
        <v>-120</v>
      </c>
      <c r="B122">
        <f t="shared" si="12"/>
        <v>-2.0943951023931953</v>
      </c>
      <c r="C122" s="35">
        <v>1.5084552845383501</v>
      </c>
      <c r="D122" s="35">
        <f t="shared" si="11"/>
        <v>6.5661811327445058E-2</v>
      </c>
      <c r="E122" s="35">
        <f t="shared" si="19"/>
        <v>-1.0250734583292787E-3</v>
      </c>
      <c r="F122">
        <v>361.13</v>
      </c>
      <c r="G122" s="35">
        <f t="shared" si="13"/>
        <v>-6.1504407499756719E-3</v>
      </c>
      <c r="H122" s="35">
        <f t="shared" si="20"/>
        <v>-1.2300881499951344E-2</v>
      </c>
      <c r="I122" s="35">
        <f t="shared" si="14"/>
        <v>-1.8451322249927016E-2</v>
      </c>
      <c r="J122" s="35">
        <f t="shared" si="15"/>
        <v>-2.4601762999902688E-2</v>
      </c>
      <c r="K122" s="35">
        <f t="shared" si="16"/>
        <v>-3.075220374987836E-2</v>
      </c>
      <c r="L122" s="35">
        <f t="shared" si="17"/>
        <v>-3.6902644499854032E-2</v>
      </c>
      <c r="M122" s="35"/>
    </row>
    <row r="123" spans="1:13" x14ac:dyDescent="0.2">
      <c r="A123">
        <f t="shared" si="18"/>
        <v>-118</v>
      </c>
      <c r="B123">
        <f t="shared" si="12"/>
        <v>-2.0594885173533091</v>
      </c>
      <c r="C123" s="35">
        <v>1.6024344542509881</v>
      </c>
      <c r="D123" s="35">
        <f t="shared" si="11"/>
        <v>6.4604594476544153E-2</v>
      </c>
      <c r="E123" s="35">
        <f t="shared" si="19"/>
        <v>-1.057216850900905E-3</v>
      </c>
      <c r="F123">
        <v>355.95</v>
      </c>
      <c r="G123" s="35">
        <f t="shared" si="13"/>
        <v>-6.34330110540543E-3</v>
      </c>
      <c r="H123" s="35">
        <f t="shared" si="20"/>
        <v>-1.268660221081086E-2</v>
      </c>
      <c r="I123" s="35">
        <f t="shared" si="14"/>
        <v>-1.902990331621629E-2</v>
      </c>
      <c r="J123" s="35">
        <f t="shared" si="15"/>
        <v>-2.537320442162172E-2</v>
      </c>
      <c r="K123" s="35">
        <f t="shared" si="16"/>
        <v>-3.171650552702715E-2</v>
      </c>
      <c r="L123" s="35">
        <f t="shared" si="17"/>
        <v>-3.805980663243258E-2</v>
      </c>
      <c r="M123" s="35"/>
    </row>
    <row r="124" spans="1:13" x14ac:dyDescent="0.2">
      <c r="A124">
        <f t="shared" si="18"/>
        <v>-116</v>
      </c>
      <c r="B124">
        <f t="shared" si="12"/>
        <v>-2.0245819323134224</v>
      </c>
      <c r="C124" s="35">
        <v>1.700530113221004</v>
      </c>
      <c r="D124" s="35">
        <f t="shared" si="11"/>
        <v>6.3515812526914614E-2</v>
      </c>
      <c r="E124" s="35">
        <f t="shared" si="19"/>
        <v>-1.0887819496295387E-3</v>
      </c>
      <c r="F124">
        <v>350.61</v>
      </c>
      <c r="G124" s="35">
        <f t="shared" si="13"/>
        <v>-6.532691697777232E-3</v>
      </c>
      <c r="H124" s="35">
        <f t="shared" si="20"/>
        <v>-1.3065383395554464E-2</v>
      </c>
      <c r="I124" s="35">
        <f t="shared" si="14"/>
        <v>-1.9598075093331696E-2</v>
      </c>
      <c r="J124" s="35">
        <f t="shared" si="15"/>
        <v>-2.6130766791108928E-2</v>
      </c>
      <c r="K124" s="35">
        <f t="shared" si="16"/>
        <v>-3.266345848888616E-2</v>
      </c>
      <c r="L124" s="35">
        <f t="shared" si="17"/>
        <v>-3.9196150186663392E-2</v>
      </c>
      <c r="M124" s="35"/>
    </row>
    <row r="125" spans="1:13" x14ac:dyDescent="0.2">
      <c r="A125">
        <f t="shared" si="18"/>
        <v>-114</v>
      </c>
      <c r="B125">
        <f t="shared" si="12"/>
        <v>-1.9896753472735358</v>
      </c>
      <c r="C125" s="35">
        <v>1.802816936990481</v>
      </c>
      <c r="D125" s="35">
        <f t="shared" si="11"/>
        <v>6.2396110247689276E-2</v>
      </c>
      <c r="E125" s="35">
        <f t="shared" si="19"/>
        <v>-1.1197022792253375E-3</v>
      </c>
      <c r="F125">
        <v>345.12</v>
      </c>
      <c r="G125" s="35">
        <f t="shared" si="13"/>
        <v>-6.718213675352025E-3</v>
      </c>
      <c r="H125" s="35">
        <f t="shared" si="20"/>
        <v>-1.343642735070405E-2</v>
      </c>
      <c r="I125" s="35">
        <f t="shared" si="14"/>
        <v>-2.0154641026056075E-2</v>
      </c>
      <c r="J125" s="35">
        <f t="shared" si="15"/>
        <v>-2.68728547014081E-2</v>
      </c>
      <c r="K125" s="35">
        <f t="shared" si="16"/>
        <v>-3.3591068376760125E-2</v>
      </c>
      <c r="L125" s="35">
        <f t="shared" si="17"/>
        <v>-4.030928205211215E-2</v>
      </c>
      <c r="M125" s="35"/>
    </row>
    <row r="126" spans="1:13" x14ac:dyDescent="0.2">
      <c r="A126">
        <f t="shared" si="18"/>
        <v>-112</v>
      </c>
      <c r="B126">
        <f t="shared" si="12"/>
        <v>-1.9547687622336491</v>
      </c>
      <c r="C126" s="35">
        <v>1.9093042600021799</v>
      </c>
      <c r="D126" s="35">
        <f t="shared" si="11"/>
        <v>6.1246202068859223E-2</v>
      </c>
      <c r="E126" s="35">
        <f t="shared" si="19"/>
        <v>-1.149908178830053E-3</v>
      </c>
      <c r="F126">
        <v>339.49</v>
      </c>
      <c r="G126" s="35">
        <f t="shared" si="13"/>
        <v>-6.8994490729803182E-3</v>
      </c>
      <c r="H126" s="35">
        <f t="shared" si="20"/>
        <v>-1.3798898145960636E-2</v>
      </c>
      <c r="I126" s="35">
        <f t="shared" si="14"/>
        <v>-2.0698347218940955E-2</v>
      </c>
      <c r="J126" s="35">
        <f t="shared" si="15"/>
        <v>-2.7597796291921273E-2</v>
      </c>
      <c r="K126" s="35">
        <f t="shared" si="16"/>
        <v>-3.4497245364901591E-2</v>
      </c>
      <c r="L126" s="35">
        <f t="shared" si="17"/>
        <v>-4.1396694437881909E-2</v>
      </c>
      <c r="M126" s="35"/>
    </row>
    <row r="127" spans="1:13" x14ac:dyDescent="0.2">
      <c r="A127">
        <f t="shared" si="18"/>
        <v>-110</v>
      </c>
      <c r="B127">
        <f t="shared" si="12"/>
        <v>-1.9198621771937625</v>
      </c>
      <c r="C127" s="35">
        <v>2.0200480889126622</v>
      </c>
      <c r="D127" s="35">
        <f t="shared" si="11"/>
        <v>6.0066875063223835E-2</v>
      </c>
      <c r="E127" s="35">
        <f t="shared" si="19"/>
        <v>-1.1793270056353888E-3</v>
      </c>
      <c r="F127">
        <v>333.71</v>
      </c>
      <c r="G127" s="35">
        <f t="shared" si="13"/>
        <v>-7.075962033812333E-3</v>
      </c>
      <c r="H127" s="35">
        <f t="shared" si="20"/>
        <v>-1.4151924067624666E-2</v>
      </c>
      <c r="I127" s="35">
        <f t="shared" si="14"/>
        <v>-2.1227886101436999E-2</v>
      </c>
      <c r="J127" s="35">
        <f t="shared" si="15"/>
        <v>-2.8303848135249332E-2</v>
      </c>
      <c r="K127" s="35">
        <f t="shared" si="16"/>
        <v>-3.5379810169061665E-2</v>
      </c>
      <c r="L127" s="35">
        <f t="shared" si="17"/>
        <v>-4.2455772202873998E-2</v>
      </c>
      <c r="M127" s="35"/>
    </row>
    <row r="128" spans="1:13" x14ac:dyDescent="0.2">
      <c r="A128">
        <f t="shared" si="18"/>
        <v>-108</v>
      </c>
      <c r="B128">
        <f t="shared" si="12"/>
        <v>-1.8849555921538759</v>
      </c>
      <c r="C128" s="35">
        <v>2.1350390892791702</v>
      </c>
      <c r="D128" s="35">
        <f t="shared" si="11"/>
        <v>5.885899168820443E-2</v>
      </c>
      <c r="E128" s="35">
        <f t="shared" si="19"/>
        <v>-1.2078833750194043E-3</v>
      </c>
      <c r="F128">
        <v>327.79</v>
      </c>
      <c r="G128" s="35">
        <f t="shared" si="13"/>
        <v>-7.2473002501164258E-3</v>
      </c>
      <c r="H128" s="35">
        <f t="shared" si="20"/>
        <v>-1.4494600500232852E-2</v>
      </c>
      <c r="I128" s="35">
        <f t="shared" si="14"/>
        <v>-2.1741900750349277E-2</v>
      </c>
      <c r="J128" s="35">
        <f t="shared" si="15"/>
        <v>-2.8989201000465703E-2</v>
      </c>
      <c r="K128" s="35">
        <f t="shared" si="16"/>
        <v>-3.6236501250582129E-2</v>
      </c>
      <c r="L128" s="35">
        <f t="shared" si="17"/>
        <v>-4.3483801500698555E-2</v>
      </c>
      <c r="M128" s="35"/>
    </row>
    <row r="129" spans="1:13" x14ac:dyDescent="0.2">
      <c r="A129">
        <f t="shared" si="18"/>
        <v>-106</v>
      </c>
      <c r="B129">
        <f t="shared" si="12"/>
        <v>-1.8500490071139892</v>
      </c>
      <c r="C129" s="35">
        <v>2.2542959299872218</v>
      </c>
      <c r="D129" s="35">
        <f t="shared" si="11"/>
        <v>5.7623492251220487E-2</v>
      </c>
      <c r="E129" s="35">
        <f t="shared" si="19"/>
        <v>-1.2354994369839431E-3</v>
      </c>
      <c r="F129">
        <v>321.73</v>
      </c>
      <c r="G129" s="35">
        <f t="shared" si="13"/>
        <v>-7.4129966219036586E-3</v>
      </c>
      <c r="H129" s="35">
        <f t="shared" si="20"/>
        <v>-1.4825993243807317E-2</v>
      </c>
      <c r="I129" s="35">
        <f t="shared" si="14"/>
        <v>-2.2238989865710976E-2</v>
      </c>
      <c r="J129" s="35">
        <f t="shared" si="15"/>
        <v>-2.9651986487614634E-2</v>
      </c>
      <c r="K129" s="35">
        <f t="shared" si="16"/>
        <v>-3.7064983109518293E-2</v>
      </c>
      <c r="L129" s="35">
        <f t="shared" si="17"/>
        <v>-4.4477979731421952E-2</v>
      </c>
      <c r="M129" s="35"/>
    </row>
    <row r="130" spans="1:13" x14ac:dyDescent="0.2">
      <c r="A130">
        <f t="shared" si="18"/>
        <v>-104</v>
      </c>
      <c r="B130">
        <f t="shared" si="12"/>
        <v>-1.8151424220741028</v>
      </c>
      <c r="C130" s="35">
        <v>2.3777999421512979</v>
      </c>
      <c r="D130" s="35">
        <f t="shared" ref="D130:D193" si="21" xml:space="preserve"> $O$3*(1-COS(RADIANS(A130))) + ($O$5 - SQRT($O$5^2 - ($O$3*SIN(RADIANS(A130)))^2))</f>
        <v>5.6361397063085399E-2</v>
      </c>
      <c r="E130" s="35">
        <f t="shared" si="19"/>
        <v>-1.2620951881350886E-3</v>
      </c>
      <c r="F130">
        <v>315.54000000000002</v>
      </c>
      <c r="G130" s="35">
        <f t="shared" si="13"/>
        <v>-7.5725711288105318E-3</v>
      </c>
      <c r="H130" s="35">
        <f t="shared" si="20"/>
        <v>-1.5145142257621064E-2</v>
      </c>
      <c r="I130" s="35">
        <f t="shared" si="14"/>
        <v>-2.2717713386431596E-2</v>
      </c>
      <c r="J130" s="35">
        <f t="shared" si="15"/>
        <v>-3.0290284515242127E-2</v>
      </c>
      <c r="K130" s="35">
        <f t="shared" si="16"/>
        <v>-3.7862855644052659E-2</v>
      </c>
      <c r="L130" s="35">
        <f t="shared" si="17"/>
        <v>-4.5435426772863191E-2</v>
      </c>
      <c r="M130" s="35"/>
    </row>
    <row r="131" spans="1:13" x14ac:dyDescent="0.2">
      <c r="A131">
        <f t="shared" si="18"/>
        <v>-102</v>
      </c>
      <c r="B131">
        <f t="shared" ref="B131:B194" si="22">RADIANS(A131)</f>
        <v>-1.7802358370342162</v>
      </c>
      <c r="C131" s="35">
        <v>2.5055324568858781</v>
      </c>
      <c r="D131" s="35">
        <f t="shared" si="21"/>
        <v>5.5073808245201646E-2</v>
      </c>
      <c r="E131" s="35">
        <f t="shared" si="19"/>
        <v>-1.287588817883753E-3</v>
      </c>
      <c r="F131">
        <v>309.23</v>
      </c>
      <c r="G131" s="35">
        <f t="shared" ref="G131:G194" si="23">(E131/2) * ($O$6*6/1000)</f>
        <v>-7.7255329073025181E-3</v>
      </c>
      <c r="H131" s="35">
        <f t="shared" si="20"/>
        <v>-1.5451065814605036E-2</v>
      </c>
      <c r="I131" s="35">
        <f t="shared" ref="I131:I194" si="24">(E131/2) * ($O$8*6/1000)</f>
        <v>-2.3176598721907554E-2</v>
      </c>
      <c r="J131" s="35">
        <f t="shared" ref="J131:J194" si="25">(E131/2) * ($O$9*6/1000)</f>
        <v>-3.0902131629210072E-2</v>
      </c>
      <c r="K131" s="35">
        <f t="shared" ref="K131:K194" si="26">(E131/2) * ($O$10*6/1000)</f>
        <v>-3.862766453651259E-2</v>
      </c>
      <c r="L131" s="35">
        <f t="shared" ref="L131:L194" si="27">(E131/2) * ($O$11*6/1000)</f>
        <v>-4.6353197443815108E-2</v>
      </c>
      <c r="M131" s="35"/>
    </row>
    <row r="132" spans="1:13" x14ac:dyDescent="0.2">
      <c r="A132">
        <f t="shared" ref="A132:A195" si="28">A131+2</f>
        <v>-100</v>
      </c>
      <c r="B132">
        <f t="shared" si="22"/>
        <v>-1.7453292519943295</v>
      </c>
      <c r="C132" s="35">
        <v>2.6374561364199178</v>
      </c>
      <c r="D132" s="35">
        <f t="shared" si="21"/>
        <v>5.3761911158235191E-2</v>
      </c>
      <c r="E132" s="35">
        <f t="shared" ref="E132:E195" si="29">D132-D131</f>
        <v>-1.3118970869664542E-3</v>
      </c>
      <c r="F132">
        <v>302.8</v>
      </c>
      <c r="G132" s="35">
        <f t="shared" si="23"/>
        <v>-7.8713825217987254E-3</v>
      </c>
      <c r="H132" s="35">
        <f t="shared" ref="H132:H195" si="30">(E132/2) * ($O$7*6/1000)</f>
        <v>-1.5742765043597451E-2</v>
      </c>
      <c r="I132" s="35">
        <f t="shared" si="24"/>
        <v>-2.3614147565396176E-2</v>
      </c>
      <c r="J132" s="35">
        <f t="shared" si="25"/>
        <v>-3.1485530087194902E-2</v>
      </c>
      <c r="K132" s="35">
        <f t="shared" si="26"/>
        <v>-3.9356912608993627E-2</v>
      </c>
      <c r="L132" s="35">
        <f t="shared" si="27"/>
        <v>-4.7228295130792353E-2</v>
      </c>
      <c r="M132" s="35"/>
    </row>
    <row r="133" spans="1:13" x14ac:dyDescent="0.2">
      <c r="A133">
        <f t="shared" si="28"/>
        <v>-98</v>
      </c>
      <c r="B133">
        <f t="shared" si="22"/>
        <v>-1.7104226669544429</v>
      </c>
      <c r="C133" s="35">
        <v>2.773505639654096</v>
      </c>
      <c r="D133" s="35">
        <f t="shared" si="21"/>
        <v>5.2426975422418379E-2</v>
      </c>
      <c r="E133" s="35">
        <f t="shared" si="29"/>
        <v>-1.3349357358168126E-3</v>
      </c>
      <c r="F133">
        <v>296.26</v>
      </c>
      <c r="G133" s="35">
        <f t="shared" si="23"/>
        <v>-8.0096144149008758E-3</v>
      </c>
      <c r="H133" s="35">
        <f t="shared" si="30"/>
        <v>-1.6019228829801752E-2</v>
      </c>
      <c r="I133" s="35">
        <f t="shared" si="24"/>
        <v>-2.4028843244702627E-2</v>
      </c>
      <c r="J133" s="35">
        <f t="shared" si="25"/>
        <v>-3.2038457659603503E-2</v>
      </c>
      <c r="K133" s="35">
        <f t="shared" si="26"/>
        <v>-4.0048072074504379E-2</v>
      </c>
      <c r="L133" s="35">
        <f t="shared" si="27"/>
        <v>-4.8057686489405255E-2</v>
      </c>
      <c r="M133" s="35"/>
    </row>
    <row r="134" spans="1:13" x14ac:dyDescent="0.2">
      <c r="A134">
        <f t="shared" si="28"/>
        <v>-96</v>
      </c>
      <c r="B134">
        <f t="shared" si="22"/>
        <v>-1.6755160819145565</v>
      </c>
      <c r="C134">
        <v>2.91362495993185</v>
      </c>
      <c r="D134" s="35">
        <f t="shared" si="21"/>
        <v>5.1070355502653944E-2</v>
      </c>
      <c r="E134" s="35">
        <f t="shared" si="29"/>
        <v>-1.3566199197644346E-3</v>
      </c>
      <c r="F134">
        <v>289.61</v>
      </c>
      <c r="G134" s="35">
        <f t="shared" si="23"/>
        <v>-8.1397195185866078E-3</v>
      </c>
      <c r="H134" s="35">
        <f t="shared" si="30"/>
        <v>-1.6279439037173216E-2</v>
      </c>
      <c r="I134" s="35">
        <f t="shared" si="24"/>
        <v>-2.4419158555759823E-2</v>
      </c>
      <c r="J134" s="35">
        <f t="shared" si="25"/>
        <v>-3.2558878074346431E-2</v>
      </c>
      <c r="K134" s="35">
        <f t="shared" si="26"/>
        <v>-4.0698597592933039E-2</v>
      </c>
      <c r="L134" s="35">
        <f t="shared" si="27"/>
        <v>-4.8838317111519647E-2</v>
      </c>
      <c r="M134" s="35"/>
    </row>
    <row r="135" spans="1:13" x14ac:dyDescent="0.2">
      <c r="A135">
        <f t="shared" si="28"/>
        <v>-94</v>
      </c>
      <c r="B135">
        <f t="shared" si="22"/>
        <v>-1.6406094968746698</v>
      </c>
      <c r="C135">
        <v>3.0577207528255719</v>
      </c>
      <c r="D135" s="35">
        <f t="shared" si="21"/>
        <v>4.9693490835132859E-2</v>
      </c>
      <c r="E135" s="35">
        <f t="shared" si="29"/>
        <v>-1.3768646675210855E-3</v>
      </c>
      <c r="F135">
        <v>282.86</v>
      </c>
      <c r="G135" s="35">
        <f t="shared" si="23"/>
        <v>-8.261188005126513E-3</v>
      </c>
      <c r="H135" s="35">
        <f t="shared" si="30"/>
        <v>-1.6522376010253026E-2</v>
      </c>
      <c r="I135" s="35">
        <f t="shared" si="24"/>
        <v>-2.4783564015379539E-2</v>
      </c>
      <c r="J135" s="35">
        <f t="shared" si="25"/>
        <v>-3.3044752020506052E-2</v>
      </c>
      <c r="K135" s="35">
        <f t="shared" si="26"/>
        <v>-4.1305940025632565E-2</v>
      </c>
      <c r="L135" s="35">
        <f t="shared" si="27"/>
        <v>-4.9567128030759078E-2</v>
      </c>
      <c r="M135" s="35"/>
    </row>
    <row r="136" spans="1:13" x14ac:dyDescent="0.2">
      <c r="A136">
        <f t="shared" si="28"/>
        <v>-92</v>
      </c>
      <c r="B136">
        <f t="shared" si="22"/>
        <v>-1.6057029118347832</v>
      </c>
      <c r="C136">
        <v>3.2056903394648999</v>
      </c>
      <c r="D136" s="35">
        <f t="shared" si="21"/>
        <v>4.8297905476186447E-2</v>
      </c>
      <c r="E136" s="35">
        <f t="shared" si="29"/>
        <v>-1.3955853589464121E-3</v>
      </c>
      <c r="F136">
        <v>276.02</v>
      </c>
      <c r="G136" s="35">
        <f t="shared" si="23"/>
        <v>-8.3735121536784723E-3</v>
      </c>
      <c r="H136" s="35">
        <f t="shared" si="30"/>
        <v>-1.6747024307356945E-2</v>
      </c>
      <c r="I136" s="35">
        <f t="shared" si="24"/>
        <v>-2.5120536461035417E-2</v>
      </c>
      <c r="J136" s="35">
        <f t="shared" si="25"/>
        <v>-3.3494048614713889E-2</v>
      </c>
      <c r="K136" s="35">
        <f t="shared" si="26"/>
        <v>-4.1867560768392362E-2</v>
      </c>
      <c r="L136" s="35">
        <f t="shared" si="27"/>
        <v>-5.0241072922070834E-2</v>
      </c>
      <c r="M136" s="35"/>
    </row>
    <row r="137" spans="1:13" x14ac:dyDescent="0.2">
      <c r="A137">
        <f t="shared" si="28"/>
        <v>-90</v>
      </c>
      <c r="B137">
        <f t="shared" si="22"/>
        <v>-1.5707963267948966</v>
      </c>
      <c r="C137">
        <v>3.3574123720939451</v>
      </c>
      <c r="D137" s="35">
        <f t="shared" si="21"/>
        <v>4.6885207258506097E-2</v>
      </c>
      <c r="E137" s="35">
        <f t="shared" si="29"/>
        <v>-1.4126982176803499E-3</v>
      </c>
      <c r="F137">
        <v>269.08999999999997</v>
      </c>
      <c r="G137" s="35">
        <f t="shared" si="23"/>
        <v>-8.4761893060820992E-3</v>
      </c>
      <c r="H137" s="35">
        <f t="shared" si="30"/>
        <v>-1.6952378612164198E-2</v>
      </c>
      <c r="I137" s="35">
        <f t="shared" si="24"/>
        <v>-2.5428567918246298E-2</v>
      </c>
      <c r="J137" s="35">
        <f t="shared" si="25"/>
        <v>-3.3904757224328397E-2</v>
      </c>
      <c r="K137" s="35">
        <f t="shared" si="26"/>
        <v>-4.2380946530410496E-2</v>
      </c>
      <c r="L137" s="35">
        <f t="shared" si="27"/>
        <v>-5.0857135836492595E-2</v>
      </c>
      <c r="M137" s="35"/>
    </row>
    <row r="138" spans="1:13" x14ac:dyDescent="0.2">
      <c r="A138">
        <f t="shared" si="28"/>
        <v>-88</v>
      </c>
      <c r="B138">
        <f t="shared" si="22"/>
        <v>-1.5358897417550099</v>
      </c>
      <c r="C138">
        <v>3.5127655029568219</v>
      </c>
      <c r="D138" s="35">
        <f t="shared" si="21"/>
        <v>4.5457086444602869E-2</v>
      </c>
      <c r="E138" s="35">
        <f t="shared" si="29"/>
        <v>-1.4281208139032275E-3</v>
      </c>
      <c r="F138">
        <v>262.08999999999997</v>
      </c>
      <c r="G138" s="35">
        <f t="shared" si="23"/>
        <v>-8.5687248834193652E-3</v>
      </c>
      <c r="H138" s="35">
        <f t="shared" si="30"/>
        <v>-1.713744976683873E-2</v>
      </c>
      <c r="I138" s="35">
        <f t="shared" si="24"/>
        <v>-2.5706174650258096E-2</v>
      </c>
      <c r="J138" s="35">
        <f t="shared" si="25"/>
        <v>-3.4274899533677461E-2</v>
      </c>
      <c r="K138" s="35">
        <f t="shared" si="26"/>
        <v>-4.2843624417096826E-2</v>
      </c>
      <c r="L138" s="35">
        <f t="shared" si="27"/>
        <v>-5.1412349300516191E-2</v>
      </c>
      <c r="M138" s="35"/>
    </row>
    <row r="139" spans="1:13" x14ac:dyDescent="0.2">
      <c r="A139">
        <f t="shared" si="28"/>
        <v>-86</v>
      </c>
      <c r="B139">
        <f t="shared" si="22"/>
        <v>-1.5009831567151235</v>
      </c>
      <c r="C139">
        <v>3.67157237764108</v>
      </c>
      <c r="D139" s="35">
        <f t="shared" si="21"/>
        <v>4.4015313872361059E-2</v>
      </c>
      <c r="E139" s="35">
        <f t="shared" si="29"/>
        <v>-1.4417725722418104E-3</v>
      </c>
      <c r="F139">
        <v>255.03</v>
      </c>
      <c r="G139" s="35">
        <f t="shared" si="23"/>
        <v>-8.6506354334508623E-3</v>
      </c>
      <c r="H139" s="35">
        <f t="shared" si="30"/>
        <v>-1.7301270866901725E-2</v>
      </c>
      <c r="I139" s="35">
        <f t="shared" si="24"/>
        <v>-2.5951906300352587E-2</v>
      </c>
      <c r="J139" s="35">
        <f t="shared" si="25"/>
        <v>-3.4602541733803449E-2</v>
      </c>
      <c r="K139" s="35">
        <f t="shared" si="26"/>
        <v>-4.3253177167254311E-2</v>
      </c>
      <c r="L139" s="35">
        <f t="shared" si="27"/>
        <v>-5.1903812600705174E-2</v>
      </c>
      <c r="M139" s="35"/>
    </row>
    <row r="140" spans="1:13" x14ac:dyDescent="0.2">
      <c r="A140">
        <f t="shared" si="28"/>
        <v>-84</v>
      </c>
      <c r="B140">
        <f t="shared" si="22"/>
        <v>-1.4660765716752369</v>
      </c>
      <c r="C140">
        <v>3.8336743106197941</v>
      </c>
      <c r="D140" s="35">
        <f t="shared" si="21"/>
        <v>4.2561738592666952E-2</v>
      </c>
      <c r="E140" s="35">
        <f t="shared" si="29"/>
        <v>-1.4535752796941068E-3</v>
      </c>
      <c r="F140">
        <v>247.9</v>
      </c>
      <c r="G140" s="35">
        <f t="shared" si="23"/>
        <v>-8.7214516781646406E-3</v>
      </c>
      <c r="H140" s="35">
        <f t="shared" si="30"/>
        <v>-1.7442903356329281E-2</v>
      </c>
      <c r="I140" s="35">
        <f t="shared" si="24"/>
        <v>-2.6164355034493922E-2</v>
      </c>
      <c r="J140" s="35">
        <f t="shared" si="25"/>
        <v>-3.4885806712658562E-2</v>
      </c>
      <c r="K140" s="35">
        <f t="shared" si="26"/>
        <v>-4.3607258390823203E-2</v>
      </c>
      <c r="L140" s="35">
        <f t="shared" si="27"/>
        <v>-5.2328710068987844E-2</v>
      </c>
      <c r="M140" s="35"/>
    </row>
    <row r="141" spans="1:13" x14ac:dyDescent="0.2">
      <c r="A141">
        <f t="shared" si="28"/>
        <v>-82</v>
      </c>
      <c r="B141">
        <f t="shared" si="22"/>
        <v>-1.4311699866353502</v>
      </c>
      <c r="C141">
        <v>3.9988752785949901</v>
      </c>
      <c r="D141" s="35">
        <f t="shared" si="21"/>
        <v>4.1098285004269056E-2</v>
      </c>
      <c r="E141" s="35">
        <f t="shared" si="29"/>
        <v>-1.4634535883978964E-3</v>
      </c>
      <c r="F141">
        <v>240.73</v>
      </c>
      <c r="G141" s="35">
        <f t="shared" si="23"/>
        <v>-8.7807215303873781E-3</v>
      </c>
      <c r="H141" s="35">
        <f t="shared" si="30"/>
        <v>-1.7561443060774756E-2</v>
      </c>
      <c r="I141" s="35">
        <f t="shared" si="24"/>
        <v>-2.6342164591162134E-2</v>
      </c>
      <c r="J141" s="35">
        <f t="shared" si="25"/>
        <v>-3.5122886121549513E-2</v>
      </c>
      <c r="K141" s="35">
        <f t="shared" si="26"/>
        <v>-4.3903607651936891E-2</v>
      </c>
      <c r="L141" s="35">
        <f t="shared" si="27"/>
        <v>-5.2684329182324269E-2</v>
      </c>
      <c r="M141" s="35"/>
    </row>
    <row r="142" spans="1:13" x14ac:dyDescent="0.2">
      <c r="A142">
        <f t="shared" si="28"/>
        <v>-80</v>
      </c>
      <c r="B142">
        <f t="shared" si="22"/>
        <v>-1.3962634015954636</v>
      </c>
      <c r="C142">
        <v>4.1669792582686993</v>
      </c>
      <c r="D142" s="35">
        <f t="shared" si="21"/>
        <v>3.9626949496147063E-2</v>
      </c>
      <c r="E142" s="35">
        <f t="shared" si="29"/>
        <v>-1.4713355081219931E-3</v>
      </c>
      <c r="F142">
        <v>233.51</v>
      </c>
      <c r="G142" s="35">
        <f t="shared" si="23"/>
        <v>-8.8280130487319586E-3</v>
      </c>
      <c r="H142" s="35">
        <f t="shared" si="30"/>
        <v>-1.7656026097463917E-2</v>
      </c>
      <c r="I142" s="35">
        <f t="shared" si="24"/>
        <v>-2.6484039146195876E-2</v>
      </c>
      <c r="J142" s="35">
        <f t="shared" si="25"/>
        <v>-3.5312052194927834E-2</v>
      </c>
      <c r="K142" s="35">
        <f t="shared" si="26"/>
        <v>-4.4140065243659793E-2</v>
      </c>
      <c r="L142" s="35">
        <f t="shared" si="27"/>
        <v>-5.2968078292391751E-2</v>
      </c>
      <c r="M142" s="35"/>
    </row>
    <row r="143" spans="1:13" x14ac:dyDescent="0.2">
      <c r="A143">
        <f t="shared" si="28"/>
        <v>-78</v>
      </c>
      <c r="B143">
        <f t="shared" si="22"/>
        <v>-1.3613568165555769</v>
      </c>
      <c r="C143">
        <v>4.3377435541291494</v>
      </c>
      <c r="D143" s="35">
        <f t="shared" si="21"/>
        <v>3.8149796612636032E-2</v>
      </c>
      <c r="E143" s="35">
        <f t="shared" si="29"/>
        <v>-1.4771528835110306E-3</v>
      </c>
      <c r="F143">
        <v>226.27</v>
      </c>
      <c r="G143" s="35">
        <f t="shared" si="23"/>
        <v>-8.8629173010661838E-3</v>
      </c>
      <c r="H143" s="35">
        <f t="shared" si="30"/>
        <v>-1.7725834602132368E-2</v>
      </c>
      <c r="I143" s="35">
        <f t="shared" si="24"/>
        <v>-2.6588751903198551E-2</v>
      </c>
      <c r="J143" s="35">
        <f t="shared" si="25"/>
        <v>-3.5451669204264735E-2</v>
      </c>
      <c r="K143" s="35">
        <f t="shared" si="26"/>
        <v>-4.4314586505330919E-2</v>
      </c>
      <c r="L143" s="35">
        <f t="shared" si="27"/>
        <v>-5.3177503806397103E-2</v>
      </c>
      <c r="M143" s="35"/>
    </row>
    <row r="144" spans="1:13" x14ac:dyDescent="0.2">
      <c r="A144">
        <f t="shared" si="28"/>
        <v>-76</v>
      </c>
      <c r="B144">
        <f t="shared" si="22"/>
        <v>-1.3264502315156905</v>
      </c>
      <c r="C144">
        <v>4.5109348051073273</v>
      </c>
      <c r="D144" s="35">
        <f t="shared" si="21"/>
        <v>3.6668954761272445E-2</v>
      </c>
      <c r="E144" s="35">
        <f t="shared" si="29"/>
        <v>-1.4808418513635874E-3</v>
      </c>
      <c r="F144">
        <v>219.02</v>
      </c>
      <c r="G144" s="35">
        <f t="shared" si="23"/>
        <v>-8.8850511081815242E-3</v>
      </c>
      <c r="H144" s="35">
        <f t="shared" si="30"/>
        <v>-1.7770102216363048E-2</v>
      </c>
      <c r="I144" s="35">
        <f t="shared" si="24"/>
        <v>-2.6655153324544573E-2</v>
      </c>
      <c r="J144" s="35">
        <f t="shared" si="25"/>
        <v>-3.5540204432726097E-2</v>
      </c>
      <c r="K144" s="35">
        <f t="shared" si="26"/>
        <v>-4.4425255540907621E-2</v>
      </c>
      <c r="L144" s="35">
        <f t="shared" si="27"/>
        <v>-5.3310306649089145E-2</v>
      </c>
      <c r="M144" s="35"/>
    </row>
    <row r="145" spans="1:13" x14ac:dyDescent="0.2">
      <c r="A145">
        <f t="shared" si="28"/>
        <v>-74</v>
      </c>
      <c r="B145">
        <f t="shared" si="22"/>
        <v>-1.2915436464758039</v>
      </c>
      <c r="C145">
        <v>4.6862823123631792</v>
      </c>
      <c r="D145" s="35">
        <f t="shared" si="21"/>
        <v>3.5186611487716762E-2</v>
      </c>
      <c r="E145" s="35">
        <f t="shared" si="29"/>
        <v>-1.4823432735556821E-3</v>
      </c>
      <c r="F145">
        <v>211.75</v>
      </c>
      <c r="G145" s="35">
        <f t="shared" si="23"/>
        <v>-8.8940596413340928E-3</v>
      </c>
      <c r="H145" s="35">
        <f t="shared" si="30"/>
        <v>-1.7788119282668186E-2</v>
      </c>
      <c r="I145" s="35">
        <f t="shared" si="24"/>
        <v>-2.6682178924002278E-2</v>
      </c>
      <c r="J145" s="35">
        <f t="shared" si="25"/>
        <v>-3.5576238565336371E-2</v>
      </c>
      <c r="K145" s="35">
        <f t="shared" si="26"/>
        <v>-4.4470298206670464E-2</v>
      </c>
      <c r="L145" s="35">
        <f t="shared" si="27"/>
        <v>-5.3364357848004557E-2</v>
      </c>
      <c r="M145" s="35"/>
    </row>
    <row r="146" spans="1:13" x14ac:dyDescent="0.2">
      <c r="A146">
        <f t="shared" si="28"/>
        <v>-72</v>
      </c>
      <c r="B146">
        <f t="shared" si="22"/>
        <v>-1.2566370614359172</v>
      </c>
      <c r="C146">
        <v>4.8635247114994096</v>
      </c>
      <c r="D146" s="35">
        <f t="shared" si="21"/>
        <v>3.3705008346083705E-2</v>
      </c>
      <c r="E146" s="35">
        <f t="shared" si="29"/>
        <v>-1.4816031416330575E-3</v>
      </c>
      <c r="F146">
        <v>204.49</v>
      </c>
      <c r="G146" s="35">
        <f t="shared" si="23"/>
        <v>-8.8896188497983447E-3</v>
      </c>
      <c r="H146" s="35">
        <f t="shared" si="30"/>
        <v>-1.7779237699596689E-2</v>
      </c>
      <c r="I146" s="35">
        <f t="shared" si="24"/>
        <v>-2.6668856549395034E-2</v>
      </c>
      <c r="J146" s="35">
        <f t="shared" si="25"/>
        <v>-3.5558475399193379E-2</v>
      </c>
      <c r="K146" s="35">
        <f t="shared" si="26"/>
        <v>-4.4448094248991724E-2</v>
      </c>
      <c r="L146" s="35">
        <f t="shared" si="27"/>
        <v>-5.3337713098790068E-2</v>
      </c>
      <c r="M146" s="35"/>
    </row>
    <row r="147" spans="1:13" x14ac:dyDescent="0.2">
      <c r="A147">
        <f t="shared" si="28"/>
        <v>-70</v>
      </c>
      <c r="B147">
        <f t="shared" si="22"/>
        <v>-1.2217304763960306</v>
      </c>
      <c r="C147">
        <v>5.042353965904927</v>
      </c>
      <c r="D147" s="35">
        <f t="shared" si="21"/>
        <v>3.2226435396514395E-2</v>
      </c>
      <c r="E147" s="35">
        <f t="shared" si="29"/>
        <v>-1.4785729495693095E-3</v>
      </c>
      <c r="F147">
        <v>197.24</v>
      </c>
      <c r="G147" s="35">
        <f t="shared" si="23"/>
        <v>-8.8714376974158571E-3</v>
      </c>
      <c r="H147" s="35">
        <f t="shared" si="30"/>
        <v>-1.7742875394831714E-2</v>
      </c>
      <c r="I147" s="35">
        <f t="shared" si="24"/>
        <v>-2.6614313092247571E-2</v>
      </c>
      <c r="J147" s="35">
        <f t="shared" si="25"/>
        <v>-3.5485750789663428E-2</v>
      </c>
      <c r="K147" s="35">
        <f t="shared" si="26"/>
        <v>-4.4357188487079285E-2</v>
      </c>
      <c r="L147" s="35">
        <f t="shared" si="27"/>
        <v>-5.3228626184495142E-2</v>
      </c>
      <c r="M147" s="35"/>
    </row>
    <row r="148" spans="1:13" x14ac:dyDescent="0.2">
      <c r="A148">
        <f t="shared" si="28"/>
        <v>-68</v>
      </c>
      <c r="B148">
        <f t="shared" si="22"/>
        <v>-1.1868238913561442</v>
      </c>
      <c r="C148">
        <v>5.2224620389686294</v>
      </c>
      <c r="D148" s="35">
        <f t="shared" si="21"/>
        <v>3.0753225364803988E-2</v>
      </c>
      <c r="E148" s="35">
        <f t="shared" si="29"/>
        <v>-1.4732100317104077E-3</v>
      </c>
      <c r="F148">
        <v>190.02</v>
      </c>
      <c r="G148" s="35">
        <f t="shared" si="23"/>
        <v>-8.8392601902624462E-3</v>
      </c>
      <c r="H148" s="35">
        <f t="shared" si="30"/>
        <v>-1.7678520380524892E-2</v>
      </c>
      <c r="I148" s="35">
        <f t="shared" si="24"/>
        <v>-2.6517780570787339E-2</v>
      </c>
      <c r="J148" s="35">
        <f t="shared" si="25"/>
        <v>-3.5357040761049785E-2</v>
      </c>
      <c r="K148" s="35">
        <f t="shared" si="26"/>
        <v>-4.4196300951312231E-2</v>
      </c>
      <c r="L148" s="35">
        <f t="shared" si="27"/>
        <v>-5.3035561141574677E-2</v>
      </c>
      <c r="M148" s="35"/>
    </row>
    <row r="149" spans="1:13" x14ac:dyDescent="0.2">
      <c r="A149">
        <f t="shared" si="28"/>
        <v>-66</v>
      </c>
      <c r="B149">
        <f t="shared" si="22"/>
        <v>-1.1519173063162575</v>
      </c>
      <c r="C149">
        <v>5.4035222251939024</v>
      </c>
      <c r="D149" s="35">
        <f t="shared" si="21"/>
        <v>2.9287747501319142E-2</v>
      </c>
      <c r="E149" s="35">
        <f t="shared" si="29"/>
        <v>-1.4654778634848459E-3</v>
      </c>
      <c r="F149">
        <v>182.83</v>
      </c>
      <c r="G149" s="35">
        <f t="shared" si="23"/>
        <v>-8.7928671809090753E-3</v>
      </c>
      <c r="H149" s="35">
        <f t="shared" si="30"/>
        <v>-1.7585734361818151E-2</v>
      </c>
      <c r="I149" s="35">
        <f t="shared" si="24"/>
        <v>-2.6378601542727226E-2</v>
      </c>
      <c r="J149" s="35">
        <f t="shared" si="25"/>
        <v>-3.5171468723636301E-2</v>
      </c>
      <c r="K149" s="35">
        <f t="shared" si="26"/>
        <v>-4.3964335904545376E-2</v>
      </c>
      <c r="L149" s="35">
        <f t="shared" si="27"/>
        <v>-5.2757203085454452E-2</v>
      </c>
      <c r="M149" s="35"/>
    </row>
    <row r="150" spans="1:13" x14ac:dyDescent="0.2">
      <c r="A150">
        <f t="shared" si="28"/>
        <v>-64</v>
      </c>
      <c r="B150">
        <f t="shared" si="22"/>
        <v>-1.1170107212763709</v>
      </c>
      <c r="C150">
        <v>5.5851984846413689</v>
      </c>
      <c r="D150" s="35">
        <f t="shared" si="21"/>
        <v>2.7832401178283714E-2</v>
      </c>
      <c r="E150" s="35">
        <f t="shared" si="29"/>
        <v>-1.455346323035428E-3</v>
      </c>
      <c r="F150">
        <v>175.7</v>
      </c>
      <c r="G150" s="35">
        <f t="shared" si="23"/>
        <v>-8.7320779382125679E-3</v>
      </c>
      <c r="H150" s="35">
        <f t="shared" si="30"/>
        <v>-1.7464155876425136E-2</v>
      </c>
      <c r="I150" s="35">
        <f t="shared" si="24"/>
        <v>-2.6196233814637704E-2</v>
      </c>
      <c r="J150" s="35">
        <f t="shared" si="25"/>
        <v>-3.4928311752850272E-2</v>
      </c>
      <c r="K150" s="35">
        <f t="shared" si="26"/>
        <v>-4.366038969106284E-2</v>
      </c>
      <c r="L150" s="35">
        <f t="shared" si="27"/>
        <v>-5.2392467629275408E-2</v>
      </c>
      <c r="M150" s="35"/>
    </row>
    <row r="151" spans="1:13" x14ac:dyDescent="0.2">
      <c r="A151">
        <f t="shared" si="28"/>
        <v>-62</v>
      </c>
      <c r="B151">
        <f t="shared" si="22"/>
        <v>-1.0821041362364843</v>
      </c>
      <c r="C151">
        <v>5.7671267740433674</v>
      </c>
      <c r="D151" s="35">
        <f t="shared" si="21"/>
        <v>2.6389609265772634E-2</v>
      </c>
      <c r="E151" s="35">
        <f t="shared" si="29"/>
        <v>-1.4427919125110794E-3</v>
      </c>
      <c r="F151">
        <v>168.63</v>
      </c>
      <c r="G151" s="35">
        <f t="shared" si="23"/>
        <v>-8.6567514750664765E-3</v>
      </c>
      <c r="H151" s="35">
        <f t="shared" si="30"/>
        <v>-1.7313502950132953E-2</v>
      </c>
      <c r="I151" s="35">
        <f t="shared" si="24"/>
        <v>-2.5970254425199429E-2</v>
      </c>
      <c r="J151" s="35">
        <f t="shared" si="25"/>
        <v>-3.4627005900265906E-2</v>
      </c>
      <c r="K151" s="35">
        <f t="shared" si="26"/>
        <v>-4.3283757375332382E-2</v>
      </c>
      <c r="L151" s="35">
        <f t="shared" si="27"/>
        <v>-5.1940508850398859E-2</v>
      </c>
      <c r="M151" s="35"/>
    </row>
    <row r="152" spans="1:13" x14ac:dyDescent="0.2">
      <c r="A152">
        <f t="shared" si="28"/>
        <v>-60</v>
      </c>
      <c r="B152">
        <f t="shared" si="22"/>
        <v>-1.0471975511965976</v>
      </c>
      <c r="C152">
        <v>5.9489617190177606</v>
      </c>
      <c r="D152" s="35">
        <f t="shared" si="21"/>
        <v>2.4961811327445061E-2</v>
      </c>
      <c r="E152" s="35">
        <f t="shared" si="29"/>
        <v>-1.4277979383275734E-3</v>
      </c>
      <c r="F152">
        <v>161.63</v>
      </c>
      <c r="G152" s="35">
        <f t="shared" si="23"/>
        <v>-8.5667876299654402E-3</v>
      </c>
      <c r="H152" s="35">
        <f t="shared" si="30"/>
        <v>-1.713357525993088E-2</v>
      </c>
      <c r="I152" s="35">
        <f t="shared" si="24"/>
        <v>-2.5700362889896321E-2</v>
      </c>
      <c r="J152" s="35">
        <f t="shared" si="25"/>
        <v>-3.4267150519861761E-2</v>
      </c>
      <c r="K152" s="35">
        <f t="shared" si="26"/>
        <v>-4.2833938149827201E-2</v>
      </c>
      <c r="L152" s="35">
        <f t="shared" si="27"/>
        <v>-5.1400725779792641E-2</v>
      </c>
      <c r="M152" s="35"/>
    </row>
    <row r="153" spans="1:13" x14ac:dyDescent="0.2">
      <c r="A153">
        <f t="shared" si="28"/>
        <v>-58</v>
      </c>
      <c r="B153">
        <f t="shared" si="22"/>
        <v>-1.0122909661567112</v>
      </c>
      <c r="C153">
        <v>6.1303019385258501</v>
      </c>
      <c r="D153" s="35">
        <f t="shared" si="21"/>
        <v>2.3551456677191461E-2</v>
      </c>
      <c r="E153" s="35">
        <f t="shared" si="29"/>
        <v>-1.4103546502536E-3</v>
      </c>
      <c r="F153">
        <v>154.72</v>
      </c>
      <c r="G153" s="35">
        <f t="shared" si="23"/>
        <v>-8.4621279015216003E-3</v>
      </c>
      <c r="H153" s="35">
        <f t="shared" si="30"/>
        <v>-1.6924255803043201E-2</v>
      </c>
      <c r="I153" s="35">
        <f t="shared" si="24"/>
        <v>-2.5386383704564801E-2</v>
      </c>
      <c r="J153" s="35">
        <f t="shared" si="25"/>
        <v>-3.3848511606086401E-2</v>
      </c>
      <c r="K153" s="35">
        <f t="shared" si="26"/>
        <v>-4.2310639507608001E-2</v>
      </c>
      <c r="L153" s="35">
        <f t="shared" si="27"/>
        <v>-5.0772767409129602E-2</v>
      </c>
      <c r="M153" s="35"/>
    </row>
    <row r="154" spans="1:13" x14ac:dyDescent="0.2">
      <c r="A154">
        <f t="shared" si="28"/>
        <v>-56</v>
      </c>
      <c r="B154">
        <f t="shared" si="22"/>
        <v>-0.97738438111682457</v>
      </c>
      <c r="C154">
        <v>6.3107833892999716</v>
      </c>
      <c r="D154" s="35">
        <f t="shared" si="21"/>
        <v>2.216099733749876E-2</v>
      </c>
      <c r="E154" s="35">
        <f t="shared" si="29"/>
        <v>-1.3904593396927012E-3</v>
      </c>
      <c r="F154">
        <v>147.9</v>
      </c>
      <c r="G154" s="35">
        <f t="shared" si="23"/>
        <v>-8.3427560381562071E-3</v>
      </c>
      <c r="H154" s="35">
        <f t="shared" si="30"/>
        <v>-1.6685512076312414E-2</v>
      </c>
      <c r="I154" s="35">
        <f t="shared" si="24"/>
        <v>-2.5028268114468621E-2</v>
      </c>
      <c r="J154" s="35">
        <f t="shared" si="25"/>
        <v>-3.3371024152624829E-2</v>
      </c>
      <c r="K154" s="35">
        <f t="shared" si="26"/>
        <v>-4.1713780190781036E-2</v>
      </c>
      <c r="L154" s="35">
        <f t="shared" si="27"/>
        <v>-5.0056536228937243E-2</v>
      </c>
      <c r="M154" s="35"/>
    </row>
    <row r="155" spans="1:13" x14ac:dyDescent="0.2">
      <c r="A155">
        <f t="shared" si="28"/>
        <v>-54</v>
      </c>
      <c r="B155">
        <f t="shared" si="22"/>
        <v>-0.94247779607693793</v>
      </c>
      <c r="C155">
        <v>6.4899860214159064</v>
      </c>
      <c r="D155" s="35">
        <f t="shared" si="21"/>
        <v>2.0792880939500703E-2</v>
      </c>
      <c r="E155" s="35">
        <f t="shared" si="29"/>
        <v>-1.3681163979980572E-3</v>
      </c>
      <c r="F155">
        <v>141.19</v>
      </c>
      <c r="G155" s="35">
        <f t="shared" si="23"/>
        <v>-8.2086983879883432E-3</v>
      </c>
      <c r="H155" s="35">
        <f t="shared" si="30"/>
        <v>-1.6417396775976686E-2</v>
      </c>
      <c r="I155" s="35">
        <f t="shared" si="24"/>
        <v>-2.462609516396503E-2</v>
      </c>
      <c r="J155" s="35">
        <f t="shared" si="25"/>
        <v>-3.2834793551953373E-2</v>
      </c>
      <c r="K155" s="35">
        <f t="shared" si="26"/>
        <v>-4.1043491939941716E-2</v>
      </c>
      <c r="L155" s="35">
        <f t="shared" si="27"/>
        <v>-4.9252190327930059E-2</v>
      </c>
      <c r="M155" s="35"/>
    </row>
    <row r="156" spans="1:13" x14ac:dyDescent="0.2">
      <c r="A156">
        <f t="shared" si="28"/>
        <v>-52</v>
      </c>
      <c r="B156">
        <f t="shared" si="22"/>
        <v>-0.90757121103705141</v>
      </c>
      <c r="C156">
        <v>6.6675271227204744</v>
      </c>
      <c r="D156" s="35">
        <f t="shared" si="21"/>
        <v>1.9449543603424442E-2</v>
      </c>
      <c r="E156" s="35">
        <f t="shared" si="29"/>
        <v>-1.3433373360762606E-3</v>
      </c>
      <c r="F156">
        <v>134.61000000000001</v>
      </c>
      <c r="G156" s="35">
        <f t="shared" si="23"/>
        <v>-8.0600240164575634E-3</v>
      </c>
      <c r="H156" s="35">
        <f t="shared" si="30"/>
        <v>-1.6120048032915127E-2</v>
      </c>
      <c r="I156" s="35">
        <f t="shared" si="24"/>
        <v>-2.418007204937269E-2</v>
      </c>
      <c r="J156" s="35">
        <f t="shared" si="25"/>
        <v>-3.2240096065830254E-2</v>
      </c>
      <c r="K156" s="35">
        <f t="shared" si="26"/>
        <v>-4.0300120082287817E-2</v>
      </c>
      <c r="L156" s="35">
        <f t="shared" si="27"/>
        <v>-4.8360144098745381E-2</v>
      </c>
      <c r="M156" s="35"/>
    </row>
    <row r="157" spans="1:13" x14ac:dyDescent="0.2">
      <c r="A157">
        <f t="shared" si="28"/>
        <v>-50</v>
      </c>
      <c r="B157">
        <f t="shared" si="22"/>
        <v>-0.87266462599716477</v>
      </c>
      <c r="C157">
        <v>6.8429773088466934</v>
      </c>
      <c r="D157" s="35">
        <f t="shared" si="21"/>
        <v>1.8133402836530865E-2</v>
      </c>
      <c r="E157" s="35">
        <f t="shared" si="29"/>
        <v>-1.3161407668935768E-3</v>
      </c>
      <c r="F157">
        <v>128.16</v>
      </c>
      <c r="G157" s="35">
        <f t="shared" si="23"/>
        <v>-7.8968446013614607E-3</v>
      </c>
      <c r="H157" s="35">
        <f t="shared" si="30"/>
        <v>-1.5793689202722921E-2</v>
      </c>
      <c r="I157" s="35">
        <f t="shared" si="24"/>
        <v>-2.3690533804084382E-2</v>
      </c>
      <c r="J157" s="35">
        <f t="shared" si="25"/>
        <v>-3.1587378405445843E-2</v>
      </c>
      <c r="K157" s="35">
        <f t="shared" si="26"/>
        <v>-3.9484223006807304E-2</v>
      </c>
      <c r="L157" s="35">
        <f t="shared" si="27"/>
        <v>-4.7381067608168764E-2</v>
      </c>
      <c r="M157" s="35"/>
    </row>
    <row r="158" spans="1:13" x14ac:dyDescent="0.2">
      <c r="A158">
        <f t="shared" si="28"/>
        <v>-48</v>
      </c>
      <c r="B158">
        <f t="shared" si="22"/>
        <v>-0.83775804095727824</v>
      </c>
      <c r="C158">
        <v>7.0159351987558578</v>
      </c>
      <c r="D158" s="35">
        <f t="shared" si="21"/>
        <v>1.6846850483731593E-2</v>
      </c>
      <c r="E158" s="35">
        <f t="shared" si="29"/>
        <v>-1.2865523527992723E-3</v>
      </c>
      <c r="F158">
        <v>121.85</v>
      </c>
      <c r="G158" s="35">
        <f t="shared" si="23"/>
        <v>-7.7193141167956336E-3</v>
      </c>
      <c r="H158" s="35">
        <f t="shared" si="30"/>
        <v>-1.5438628233591267E-2</v>
      </c>
      <c r="I158" s="35">
        <f t="shared" si="24"/>
        <v>-2.3157942350386901E-2</v>
      </c>
      <c r="J158" s="35">
        <f t="shared" si="25"/>
        <v>-3.0877256467182534E-2</v>
      </c>
      <c r="K158" s="35">
        <f t="shared" si="26"/>
        <v>-3.8596570583978168E-2</v>
      </c>
      <c r="L158" s="35">
        <f t="shared" si="27"/>
        <v>-4.6315884700773802E-2</v>
      </c>
      <c r="M158" s="35"/>
    </row>
    <row r="159" spans="1:13" x14ac:dyDescent="0.2">
      <c r="A159">
        <f t="shared" si="28"/>
        <v>-46</v>
      </c>
      <c r="B159">
        <f t="shared" si="22"/>
        <v>-0.8028514559173916</v>
      </c>
      <c r="C159">
        <v>7.1859714080809889</v>
      </c>
      <c r="D159" s="35">
        <f t="shared" si="21"/>
        <v>1.5592245763912936E-2</v>
      </c>
      <c r="E159" s="35">
        <f t="shared" si="29"/>
        <v>-1.2546047198186572E-3</v>
      </c>
      <c r="F159">
        <v>115.7</v>
      </c>
      <c r="G159" s="35">
        <f t="shared" si="23"/>
        <v>-7.5276283189119435E-3</v>
      </c>
      <c r="H159" s="35">
        <f t="shared" si="30"/>
        <v>-1.5055256637823887E-2</v>
      </c>
      <c r="I159" s="35">
        <f t="shared" si="24"/>
        <v>-2.258288495673583E-2</v>
      </c>
      <c r="J159" s="35">
        <f t="shared" si="25"/>
        <v>-3.0110513275647774E-2</v>
      </c>
      <c r="K159" s="35">
        <f t="shared" si="26"/>
        <v>-3.7638141594559721E-2</v>
      </c>
      <c r="L159" s="35">
        <f t="shared" si="27"/>
        <v>-4.5165769913471661E-2</v>
      </c>
      <c r="M159" s="35"/>
    </row>
    <row r="160" spans="1:13" x14ac:dyDescent="0.2">
      <c r="A160">
        <f t="shared" si="28"/>
        <v>-44</v>
      </c>
      <c r="B160">
        <f t="shared" si="22"/>
        <v>-0.76794487087750496</v>
      </c>
      <c r="C160">
        <v>7.3526845557833864</v>
      </c>
      <c r="D160" s="35">
        <f t="shared" si="21"/>
        <v>1.4371908422667886E-2</v>
      </c>
      <c r="E160" s="35">
        <f t="shared" si="29"/>
        <v>-1.2203373412450497E-3</v>
      </c>
      <c r="F160">
        <v>109.72</v>
      </c>
      <c r="G160" s="35">
        <f t="shared" si="23"/>
        <v>-7.3220240474702984E-3</v>
      </c>
      <c r="H160" s="35">
        <f t="shared" si="30"/>
        <v>-1.4644048094940597E-2</v>
      </c>
      <c r="I160" s="35">
        <f t="shared" si="24"/>
        <v>-2.1966072142410895E-2</v>
      </c>
      <c r="J160" s="35">
        <f t="shared" si="25"/>
        <v>-2.9288096189881194E-2</v>
      </c>
      <c r="K160" s="35">
        <f t="shared" si="26"/>
        <v>-3.6610120237351496E-2</v>
      </c>
      <c r="L160" s="35">
        <f t="shared" si="27"/>
        <v>-4.3932144284821791E-2</v>
      </c>
      <c r="M160" s="35"/>
    </row>
    <row r="161" spans="1:13" x14ac:dyDescent="0.2">
      <c r="A161">
        <f t="shared" si="28"/>
        <v>-42</v>
      </c>
      <c r="B161">
        <f t="shared" si="22"/>
        <v>-0.73303828583761843</v>
      </c>
      <c r="C161">
        <v>7.5156359230533027</v>
      </c>
      <c r="D161" s="35">
        <f t="shared" si="21"/>
        <v>1.3188112029686644E-2</v>
      </c>
      <c r="E161" s="35">
        <f t="shared" si="29"/>
        <v>-1.1837963929812421E-3</v>
      </c>
      <c r="F161">
        <v>103.92</v>
      </c>
      <c r="G161" s="35">
        <f t="shared" si="23"/>
        <v>-7.1027783578874529E-3</v>
      </c>
      <c r="H161" s="35">
        <f t="shared" si="30"/>
        <v>-1.4205556715774906E-2</v>
      </c>
      <c r="I161" s="35">
        <f t="shared" si="24"/>
        <v>-2.1308335073662359E-2</v>
      </c>
      <c r="J161" s="35">
        <f t="shared" si="25"/>
        <v>-2.8411113431549812E-2</v>
      </c>
      <c r="K161" s="35">
        <f t="shared" si="26"/>
        <v>-3.5513891789437264E-2</v>
      </c>
      <c r="L161" s="35">
        <f t="shared" si="27"/>
        <v>-4.2616670147324717E-2</v>
      </c>
      <c r="M161" s="35"/>
    </row>
    <row r="162" spans="1:13" x14ac:dyDescent="0.2">
      <c r="A162">
        <f t="shared" si="28"/>
        <v>-40</v>
      </c>
      <c r="B162">
        <f t="shared" si="22"/>
        <v>-0.69813170079773179</v>
      </c>
      <c r="C162">
        <v>7.6744147944092802</v>
      </c>
      <c r="D162" s="35">
        <f t="shared" si="21"/>
        <v>1.2043077446542797E-2</v>
      </c>
      <c r="E162" s="35">
        <f t="shared" si="29"/>
        <v>-1.1450345831438471E-3</v>
      </c>
      <c r="F162">
        <v>98.3</v>
      </c>
      <c r="G162" s="35">
        <f t="shared" si="23"/>
        <v>-6.8702074988630825E-3</v>
      </c>
      <c r="H162" s="35">
        <f t="shared" si="30"/>
        <v>-1.3740414997726165E-2</v>
      </c>
      <c r="I162" s="35">
        <f t="shared" si="24"/>
        <v>-2.0610622496589247E-2</v>
      </c>
      <c r="J162" s="35">
        <f t="shared" si="25"/>
        <v>-2.748082999545233E-2</v>
      </c>
      <c r="K162" s="35">
        <f t="shared" si="26"/>
        <v>-3.4351037494315409E-2</v>
      </c>
      <c r="L162" s="35">
        <f t="shared" si="27"/>
        <v>-4.1221244993178495E-2</v>
      </c>
      <c r="M162" s="35"/>
    </row>
    <row r="163" spans="1:13" x14ac:dyDescent="0.2">
      <c r="A163">
        <f t="shared" si="28"/>
        <v>-38</v>
      </c>
      <c r="B163">
        <f t="shared" si="22"/>
        <v>-0.66322511575784526</v>
      </c>
      <c r="C163">
        <v>7.8286104543698549</v>
      </c>
      <c r="D163" s="35">
        <f t="shared" si="21"/>
        <v>1.0938966488082397E-2</v>
      </c>
      <c r="E163" s="35">
        <f t="shared" si="29"/>
        <v>-1.1041109584603997E-3</v>
      </c>
      <c r="F163">
        <v>92.89</v>
      </c>
      <c r="G163" s="35">
        <f t="shared" si="23"/>
        <v>-6.6246657507623985E-3</v>
      </c>
      <c r="H163" s="35">
        <f t="shared" si="30"/>
        <v>-1.3249331501524797E-2</v>
      </c>
      <c r="I163" s="35">
        <f t="shared" si="24"/>
        <v>-1.9873997252287195E-2</v>
      </c>
      <c r="J163" s="35">
        <f t="shared" si="25"/>
        <v>-2.6498663003049594E-2</v>
      </c>
      <c r="K163" s="35">
        <f t="shared" si="26"/>
        <v>-3.3123328753811992E-2</v>
      </c>
      <c r="L163" s="35">
        <f t="shared" si="27"/>
        <v>-3.9747994504574391E-2</v>
      </c>
      <c r="M163" s="35"/>
    </row>
    <row r="164" spans="1:13" x14ac:dyDescent="0.2">
      <c r="A164">
        <f t="shared" si="28"/>
        <v>-36</v>
      </c>
      <c r="B164">
        <f t="shared" si="22"/>
        <v>-0.62831853071795862</v>
      </c>
      <c r="C164">
        <v>7.9778215218963284</v>
      </c>
      <c r="D164" s="35">
        <f t="shared" si="21"/>
        <v>9.8778757981248678E-3</v>
      </c>
      <c r="E164" s="35">
        <f t="shared" si="29"/>
        <v>-1.0610906899575293E-3</v>
      </c>
      <c r="F164">
        <v>87.69</v>
      </c>
      <c r="G164" s="35">
        <f t="shared" si="23"/>
        <v>-6.3665441397451755E-3</v>
      </c>
      <c r="H164" s="35">
        <f t="shared" si="30"/>
        <v>-1.2733088279490351E-2</v>
      </c>
      <c r="I164" s="35">
        <f t="shared" si="24"/>
        <v>-1.9099632419235527E-2</v>
      </c>
      <c r="J164" s="35">
        <f t="shared" si="25"/>
        <v>-2.5466176558980702E-2</v>
      </c>
      <c r="K164" s="35">
        <f t="shared" si="26"/>
        <v>-3.1832720698725878E-2</v>
      </c>
      <c r="L164" s="35">
        <f t="shared" si="27"/>
        <v>-3.8199264838471053E-2</v>
      </c>
      <c r="M164" s="35"/>
    </row>
    <row r="165" spans="1:13" x14ac:dyDescent="0.2">
      <c r="A165">
        <f t="shared" si="28"/>
        <v>-34</v>
      </c>
      <c r="B165">
        <f t="shared" si="22"/>
        <v>-0.59341194567807209</v>
      </c>
      <c r="C165">
        <v>8.1216372815072368</v>
      </c>
      <c r="D165" s="35">
        <f t="shared" si="21"/>
        <v>8.8618309577537524E-3</v>
      </c>
      <c r="E165" s="35">
        <f t="shared" si="29"/>
        <v>-1.0160448403711154E-3</v>
      </c>
      <c r="F165">
        <v>82.71</v>
      </c>
      <c r="G165" s="35">
        <f t="shared" si="23"/>
        <v>-6.0962690422266923E-3</v>
      </c>
      <c r="H165" s="35">
        <f t="shared" si="30"/>
        <v>-1.2192538084453385E-2</v>
      </c>
      <c r="I165" s="35">
        <f t="shared" si="24"/>
        <v>-1.8288807126680077E-2</v>
      </c>
      <c r="J165" s="35">
        <f t="shared" si="25"/>
        <v>-2.4385076168906769E-2</v>
      </c>
      <c r="K165" s="35">
        <f t="shared" si="26"/>
        <v>-3.0481345211133461E-2</v>
      </c>
      <c r="L165" s="35">
        <f t="shared" si="27"/>
        <v>-3.6577614253360154E-2</v>
      </c>
      <c r="M165" s="35"/>
    </row>
    <row r="166" spans="1:13" x14ac:dyDescent="0.2">
      <c r="A166">
        <f t="shared" si="28"/>
        <v>-32</v>
      </c>
      <c r="B166">
        <f t="shared" si="22"/>
        <v>-0.55850536063818546</v>
      </c>
      <c r="C166">
        <v>8.2596656866066382</v>
      </c>
      <c r="D166" s="35">
        <f t="shared" si="21"/>
        <v>7.89278084214615E-3</v>
      </c>
      <c r="E166" s="35">
        <f t="shared" si="29"/>
        <v>-9.6905011560760243E-4</v>
      </c>
      <c r="F166">
        <v>77.959999999999994</v>
      </c>
      <c r="G166" s="35">
        <f t="shared" si="23"/>
        <v>-5.8143006936456146E-3</v>
      </c>
      <c r="H166" s="35">
        <f t="shared" si="30"/>
        <v>-1.1628601387291229E-2</v>
      </c>
      <c r="I166" s="35">
        <f t="shared" si="24"/>
        <v>-1.7442902080936844E-2</v>
      </c>
      <c r="J166" s="35">
        <f t="shared" si="25"/>
        <v>-2.3257202774582458E-2</v>
      </c>
      <c r="K166" s="35">
        <f t="shared" si="26"/>
        <v>-2.9071503468228073E-2</v>
      </c>
      <c r="L166" s="35">
        <f t="shared" si="27"/>
        <v>-3.4885804161873687E-2</v>
      </c>
      <c r="M166" s="35"/>
    </row>
    <row r="167" spans="1:13" x14ac:dyDescent="0.2">
      <c r="A167">
        <f t="shared" si="28"/>
        <v>-30</v>
      </c>
      <c r="B167">
        <f t="shared" si="22"/>
        <v>-0.52359877559829882</v>
      </c>
      <c r="C167">
        <v>8.3915333594841179</v>
      </c>
      <c r="D167" s="35">
        <f t="shared" si="21"/>
        <v>6.9725922396898041E-3</v>
      </c>
      <c r="E167" s="35">
        <f t="shared" si="29"/>
        <v>-9.2018860245634583E-4</v>
      </c>
      <c r="F167">
        <v>73.45</v>
      </c>
      <c r="G167" s="35">
        <f t="shared" si="23"/>
        <v>-5.521131614738075E-3</v>
      </c>
      <c r="H167" s="35">
        <f t="shared" si="30"/>
        <v>-1.104226322947615E-2</v>
      </c>
      <c r="I167" s="35">
        <f t="shared" si="24"/>
        <v>-1.6563394844214225E-2</v>
      </c>
      <c r="J167" s="35">
        <f t="shared" si="25"/>
        <v>-2.20845264589523E-2</v>
      </c>
      <c r="K167" s="35">
        <f t="shared" si="26"/>
        <v>-2.7605658073690375E-2</v>
      </c>
      <c r="L167" s="35">
        <f t="shared" si="27"/>
        <v>-3.312678968842845E-2</v>
      </c>
      <c r="M167" s="35"/>
    </row>
    <row r="168" spans="1:13" x14ac:dyDescent="0.2">
      <c r="A168">
        <f t="shared" si="28"/>
        <v>-28</v>
      </c>
      <c r="B168">
        <f t="shared" si="22"/>
        <v>-0.48869219055841229</v>
      </c>
      <c r="C168">
        <v>8.5168762568720116</v>
      </c>
      <c r="D168" s="35">
        <f t="shared" si="21"/>
        <v>6.1030447450831282E-3</v>
      </c>
      <c r="E168" s="35">
        <f t="shared" si="29"/>
        <v>-8.6954749460667596E-4</v>
      </c>
      <c r="F168">
        <v>69.19</v>
      </c>
      <c r="G168" s="35">
        <f t="shared" si="23"/>
        <v>-5.2172849676400557E-3</v>
      </c>
      <c r="H168" s="35">
        <f t="shared" si="30"/>
        <v>-1.0434569935280111E-2</v>
      </c>
      <c r="I168" s="35">
        <f t="shared" si="24"/>
        <v>-1.5651854902920169E-2</v>
      </c>
      <c r="J168" s="35">
        <f t="shared" si="25"/>
        <v>-2.0869139870560223E-2</v>
      </c>
      <c r="K168" s="35">
        <f t="shared" si="26"/>
        <v>-2.6086424838200277E-2</v>
      </c>
      <c r="L168" s="35">
        <f t="shared" si="27"/>
        <v>-3.1303709805840338E-2</v>
      </c>
      <c r="M168" s="35"/>
    </row>
    <row r="169" spans="1:13" x14ac:dyDescent="0.2">
      <c r="A169">
        <f t="shared" si="28"/>
        <v>-26</v>
      </c>
      <c r="B169">
        <f t="shared" si="22"/>
        <v>-0.4537856055185257</v>
      </c>
      <c r="C169">
        <v>8.63533033550266</v>
      </c>
      <c r="D169" s="35">
        <f t="shared" si="21"/>
        <v>5.2858259362264966E-3</v>
      </c>
      <c r="E169" s="35">
        <f t="shared" si="29"/>
        <v>-8.1721880885663161E-4</v>
      </c>
      <c r="F169">
        <v>65.180000000000007</v>
      </c>
      <c r="G169" s="35">
        <f t="shared" si="23"/>
        <v>-4.9033128531397897E-3</v>
      </c>
      <c r="H169" s="35">
        <f t="shared" si="30"/>
        <v>-9.8066257062795793E-3</v>
      </c>
      <c r="I169" s="35">
        <f t="shared" si="24"/>
        <v>-1.4709938559419369E-2</v>
      </c>
      <c r="J169" s="35">
        <f t="shared" si="25"/>
        <v>-1.9613251412559159E-2</v>
      </c>
      <c r="K169" s="35">
        <f t="shared" si="26"/>
        <v>-2.4516564265698947E-2</v>
      </c>
      <c r="L169" s="35">
        <f t="shared" si="27"/>
        <v>-2.9419877118838738E-2</v>
      </c>
      <c r="M169" s="35"/>
    </row>
    <row r="170" spans="1:13" x14ac:dyDescent="0.2">
      <c r="A170">
        <f t="shared" si="28"/>
        <v>-24</v>
      </c>
      <c r="B170">
        <f t="shared" si="22"/>
        <v>-0.41887902047863912</v>
      </c>
      <c r="C170">
        <v>8.7465595554366899</v>
      </c>
      <c r="D170" s="35">
        <f t="shared" si="21"/>
        <v>4.5225268429976082E-3</v>
      </c>
      <c r="E170" s="35">
        <f t="shared" si="29"/>
        <v>-7.6329909322888842E-4</v>
      </c>
      <c r="F170">
        <v>61.44</v>
      </c>
      <c r="G170" s="35">
        <f t="shared" si="23"/>
        <v>-4.5797945593733305E-3</v>
      </c>
      <c r="H170" s="35">
        <f t="shared" si="30"/>
        <v>-9.159589118746661E-3</v>
      </c>
      <c r="I170" s="35">
        <f t="shared" si="24"/>
        <v>-1.3739383678119992E-2</v>
      </c>
      <c r="J170" s="35">
        <f t="shared" si="25"/>
        <v>-1.8319178237493322E-2</v>
      </c>
      <c r="K170" s="35">
        <f t="shared" si="26"/>
        <v>-2.2898972796866653E-2</v>
      </c>
      <c r="L170" s="35">
        <f t="shared" si="27"/>
        <v>-2.7478767356239983E-2</v>
      </c>
      <c r="M170" s="35"/>
    </row>
    <row r="171" spans="1:13" x14ac:dyDescent="0.2">
      <c r="A171">
        <f t="shared" si="28"/>
        <v>-22</v>
      </c>
      <c r="B171">
        <f t="shared" si="22"/>
        <v>-0.38397243543875248</v>
      </c>
      <c r="C171">
        <v>8.8502465456202408</v>
      </c>
      <c r="D171" s="35">
        <f t="shared" si="21"/>
        <v>3.8146377144682342E-3</v>
      </c>
      <c r="E171" s="35">
        <f t="shared" si="29"/>
        <v>-7.0788912852937395E-4</v>
      </c>
      <c r="F171">
        <v>57.97</v>
      </c>
      <c r="G171" s="35">
        <f t="shared" si="23"/>
        <v>-4.2473347711762437E-3</v>
      </c>
      <c r="H171" s="35">
        <f t="shared" si="30"/>
        <v>-8.4946695423524874E-3</v>
      </c>
      <c r="I171" s="35">
        <f t="shared" si="24"/>
        <v>-1.2742004313528732E-2</v>
      </c>
      <c r="J171" s="35">
        <f t="shared" si="25"/>
        <v>-1.6989339084704975E-2</v>
      </c>
      <c r="K171" s="35">
        <f t="shared" si="26"/>
        <v>-2.1236673855881218E-2</v>
      </c>
      <c r="L171" s="35">
        <f t="shared" si="27"/>
        <v>-2.5484008627057464E-2</v>
      </c>
      <c r="M171" s="35"/>
    </row>
    <row r="172" spans="1:13" x14ac:dyDescent="0.2">
      <c r="A172">
        <f t="shared" si="28"/>
        <v>-20</v>
      </c>
      <c r="B172">
        <f t="shared" si="22"/>
        <v>-0.3490658503988659</v>
      </c>
      <c r="C172">
        <v>8.9461019383277396</v>
      </c>
      <c r="D172" s="35">
        <f t="shared" si="21"/>
        <v>3.16354408976432E-3</v>
      </c>
      <c r="E172" s="35">
        <f t="shared" si="29"/>
        <v>-6.5109362470391419E-4</v>
      </c>
      <c r="F172">
        <v>54.78</v>
      </c>
      <c r="G172" s="35">
        <f t="shared" si="23"/>
        <v>-3.9065617482234851E-3</v>
      </c>
      <c r="H172" s="35">
        <f t="shared" si="30"/>
        <v>-7.8131234964469703E-3</v>
      </c>
      <c r="I172" s="35">
        <f t="shared" si="24"/>
        <v>-1.1719685244670455E-2</v>
      </c>
      <c r="J172" s="35">
        <f t="shared" si="25"/>
        <v>-1.5626246992893941E-2</v>
      </c>
      <c r="K172" s="35">
        <f t="shared" si="26"/>
        <v>-1.9532808741117427E-2</v>
      </c>
      <c r="L172" s="35">
        <f t="shared" si="27"/>
        <v>-2.3439370489340909E-2</v>
      </c>
      <c r="M172" s="35"/>
    </row>
    <row r="173" spans="1:13" x14ac:dyDescent="0.2">
      <c r="A173">
        <f t="shared" si="28"/>
        <v>-18</v>
      </c>
      <c r="B173">
        <f t="shared" si="22"/>
        <v>-0.31415926535897931</v>
      </c>
      <c r="C173">
        <v>9.0338270313908442</v>
      </c>
      <c r="D173" s="35">
        <f t="shared" si="21"/>
        <v>2.5705231765918816E-3</v>
      </c>
      <c r="E173" s="35">
        <f t="shared" si="29"/>
        <v>-5.9302091317243837E-4</v>
      </c>
      <c r="F173">
        <v>51.87</v>
      </c>
      <c r="G173" s="35">
        <f t="shared" si="23"/>
        <v>-3.5581254790346302E-3</v>
      </c>
      <c r="H173" s="35">
        <f t="shared" si="30"/>
        <v>-7.1162509580692604E-3</v>
      </c>
      <c r="I173" s="35">
        <f t="shared" si="24"/>
        <v>-1.0674376437103891E-2</v>
      </c>
      <c r="J173" s="35">
        <f t="shared" si="25"/>
        <v>-1.4232501916138521E-2</v>
      </c>
      <c r="K173" s="35">
        <f t="shared" si="26"/>
        <v>-1.7790627395173151E-2</v>
      </c>
      <c r="L173" s="35">
        <f t="shared" si="27"/>
        <v>-2.1348752874207781E-2</v>
      </c>
      <c r="M173" s="35"/>
    </row>
    <row r="174" spans="1:13" x14ac:dyDescent="0.2">
      <c r="A174">
        <f t="shared" si="28"/>
        <v>-16</v>
      </c>
      <c r="B174">
        <f t="shared" si="22"/>
        <v>-0.27925268031909273</v>
      </c>
      <c r="C174">
        <v>9.1131697948550325</v>
      </c>
      <c r="D174" s="35">
        <f t="shared" si="21"/>
        <v>2.0367405404462992E-3</v>
      </c>
      <c r="E174" s="35">
        <f t="shared" si="29"/>
        <v>-5.337826361455824E-4</v>
      </c>
      <c r="F174">
        <v>49.26</v>
      </c>
      <c r="G174" s="35">
        <f t="shared" si="23"/>
        <v>-3.2026958168734944E-3</v>
      </c>
      <c r="H174" s="35">
        <f t="shared" si="30"/>
        <v>-6.4053916337469888E-3</v>
      </c>
      <c r="I174" s="35">
        <f t="shared" si="24"/>
        <v>-9.6080874506204832E-3</v>
      </c>
      <c r="J174" s="35">
        <f t="shared" si="25"/>
        <v>-1.2810783267493978E-2</v>
      </c>
      <c r="K174" s="35">
        <f t="shared" si="26"/>
        <v>-1.6013479084367472E-2</v>
      </c>
      <c r="L174" s="35">
        <f t="shared" si="27"/>
        <v>-1.9216174901240966E-2</v>
      </c>
      <c r="M174" s="35"/>
    </row>
    <row r="175" spans="1:13" x14ac:dyDescent="0.2">
      <c r="A175">
        <f t="shared" si="28"/>
        <v>-14</v>
      </c>
      <c r="B175">
        <f t="shared" si="22"/>
        <v>-0.24434609527920614</v>
      </c>
      <c r="C175">
        <v>9.1838968676512849</v>
      </c>
      <c r="D175" s="35">
        <f t="shared" si="21"/>
        <v>1.5632471066776906E-3</v>
      </c>
      <c r="E175" s="35">
        <f t="shared" si="29"/>
        <v>-4.7349343376860867E-4</v>
      </c>
      <c r="F175">
        <v>46.93</v>
      </c>
      <c r="G175" s="35">
        <f t="shared" si="23"/>
        <v>-2.840960602611652E-3</v>
      </c>
      <c r="H175" s="35">
        <f t="shared" si="30"/>
        <v>-5.681921205223304E-3</v>
      </c>
      <c r="I175" s="35">
        <f t="shared" si="24"/>
        <v>-8.5228818078349564E-3</v>
      </c>
      <c r="J175" s="35">
        <f t="shared" si="25"/>
        <v>-1.1363842410446608E-2</v>
      </c>
      <c r="K175" s="35">
        <f t="shared" si="26"/>
        <v>-1.420480301305826E-2</v>
      </c>
      <c r="L175" s="35">
        <f t="shared" si="27"/>
        <v>-1.7045763615669913E-2</v>
      </c>
      <c r="M175" s="35"/>
    </row>
    <row r="176" spans="1:13" x14ac:dyDescent="0.2">
      <c r="A176">
        <f t="shared" si="28"/>
        <v>-12</v>
      </c>
      <c r="B176">
        <f t="shared" si="22"/>
        <v>-0.20943951023931956</v>
      </c>
      <c r="C176">
        <v>9.2458028920388706</v>
      </c>
      <c r="D176" s="35">
        <f t="shared" si="21"/>
        <v>1.1509764768977203E-3</v>
      </c>
      <c r="E176" s="35">
        <f t="shared" si="29"/>
        <v>-4.1227062977997032E-4</v>
      </c>
      <c r="F176">
        <v>44.91</v>
      </c>
      <c r="G176" s="35">
        <f t="shared" si="23"/>
        <v>-2.4736237786798219E-3</v>
      </c>
      <c r="H176" s="35">
        <f t="shared" si="30"/>
        <v>-4.9472475573596438E-3</v>
      </c>
      <c r="I176" s="35">
        <f t="shared" si="24"/>
        <v>-7.4208713360394661E-3</v>
      </c>
      <c r="J176" s="35">
        <f t="shared" si="25"/>
        <v>-9.8944951147192876E-3</v>
      </c>
      <c r="K176" s="35">
        <f t="shared" si="26"/>
        <v>-1.2368118893399109E-2</v>
      </c>
      <c r="L176" s="35">
        <f t="shared" si="27"/>
        <v>-1.4841742672078932E-2</v>
      </c>
      <c r="M176" s="35"/>
    </row>
    <row r="177" spans="1:13" x14ac:dyDescent="0.2">
      <c r="A177">
        <f t="shared" si="28"/>
        <v>-10</v>
      </c>
      <c r="B177">
        <f t="shared" si="22"/>
        <v>-0.17453292519943295</v>
      </c>
      <c r="C177">
        <v>9.298691844719821</v>
      </c>
      <c r="D177" s="35">
        <f t="shared" si="21"/>
        <v>8.0074256066369051E-4</v>
      </c>
      <c r="E177" s="35">
        <f t="shared" si="29"/>
        <v>-3.5023391623402976E-4</v>
      </c>
      <c r="F177">
        <v>43.2</v>
      </c>
      <c r="G177" s="35">
        <f t="shared" si="23"/>
        <v>-2.1014034974041786E-3</v>
      </c>
      <c r="H177" s="35">
        <f t="shared" si="30"/>
        <v>-4.2028069948083571E-3</v>
      </c>
      <c r="I177" s="35">
        <f t="shared" si="24"/>
        <v>-6.3042104922125357E-3</v>
      </c>
      <c r="J177" s="35">
        <f t="shared" si="25"/>
        <v>-8.4056139896167142E-3</v>
      </c>
      <c r="K177" s="35">
        <f t="shared" si="26"/>
        <v>-1.0507017487020893E-2</v>
      </c>
      <c r="L177" s="35">
        <f t="shared" si="27"/>
        <v>-1.2608420984425071E-2</v>
      </c>
      <c r="M177" s="35"/>
    </row>
    <row r="178" spans="1:13" x14ac:dyDescent="0.2">
      <c r="A178">
        <f t="shared" si="28"/>
        <v>-8</v>
      </c>
      <c r="B178">
        <f t="shared" si="22"/>
        <v>-0.13962634015954636</v>
      </c>
      <c r="C178">
        <v>9.3423770368389256</v>
      </c>
      <c r="D178" s="35">
        <f t="shared" si="21"/>
        <v>5.1323752295858198E-4</v>
      </c>
      <c r="E178" s="35">
        <f t="shared" si="29"/>
        <v>-2.8750503770510853E-4</v>
      </c>
      <c r="F178">
        <v>41.79</v>
      </c>
      <c r="G178" s="35">
        <f t="shared" si="23"/>
        <v>-1.7250302262306512E-3</v>
      </c>
      <c r="H178" s="35">
        <f t="shared" si="30"/>
        <v>-3.4500604524613024E-3</v>
      </c>
      <c r="I178" s="35">
        <f t="shared" si="24"/>
        <v>-5.1750906786919536E-3</v>
      </c>
      <c r="J178" s="35">
        <f t="shared" si="25"/>
        <v>-6.9001209049226048E-3</v>
      </c>
      <c r="K178" s="35">
        <f t="shared" si="26"/>
        <v>-8.625151131153256E-3</v>
      </c>
      <c r="L178" s="35">
        <f t="shared" si="27"/>
        <v>-1.0350181357383907E-2</v>
      </c>
      <c r="M178" s="35"/>
    </row>
    <row r="179" spans="1:13" x14ac:dyDescent="0.2">
      <c r="A179">
        <f t="shared" si="28"/>
        <v>-6</v>
      </c>
      <c r="B179">
        <f t="shared" si="22"/>
        <v>-0.10471975511965978</v>
      </c>
      <c r="C179">
        <v>9.3768211306251441</v>
      </c>
      <c r="D179" s="35">
        <f t="shared" si="21"/>
        <v>2.8903004768012527E-4</v>
      </c>
      <c r="E179" s="35">
        <f t="shared" si="29"/>
        <v>-2.242074752784567E-4</v>
      </c>
      <c r="F179">
        <v>40.69</v>
      </c>
      <c r="G179" s="35">
        <f t="shared" si="23"/>
        <v>-1.3452448516707402E-3</v>
      </c>
      <c r="H179" s="35">
        <f t="shared" si="30"/>
        <v>-2.6904897033414804E-3</v>
      </c>
      <c r="I179" s="35">
        <f t="shared" si="24"/>
        <v>-4.0357345550122211E-3</v>
      </c>
      <c r="J179" s="35">
        <f t="shared" si="25"/>
        <v>-5.3809794066829609E-3</v>
      </c>
      <c r="K179" s="35">
        <f t="shared" si="26"/>
        <v>-6.7262242583537007E-3</v>
      </c>
      <c r="L179" s="35">
        <f t="shared" si="27"/>
        <v>-8.0714691100244422E-3</v>
      </c>
      <c r="M179" s="35"/>
    </row>
    <row r="180" spans="1:13" x14ac:dyDescent="0.2">
      <c r="A180">
        <f t="shared" si="28"/>
        <v>-4</v>
      </c>
      <c r="B180">
        <f t="shared" si="22"/>
        <v>-6.9813170079773182E-2</v>
      </c>
      <c r="C180">
        <v>9.4018374372232643</v>
      </c>
      <c r="D180" s="35">
        <f t="shared" si="21"/>
        <v>1.2856391714929124E-4</v>
      </c>
      <c r="E180" s="35">
        <f t="shared" si="29"/>
        <v>-1.6046613053083403E-4</v>
      </c>
      <c r="F180">
        <v>39.9</v>
      </c>
      <c r="G180" s="35">
        <f t="shared" si="23"/>
        <v>-9.6279678318500418E-4</v>
      </c>
      <c r="H180" s="35">
        <f t="shared" si="30"/>
        <v>-1.9255935663700084E-3</v>
      </c>
      <c r="I180" s="35">
        <f t="shared" si="24"/>
        <v>-2.8883903495550128E-3</v>
      </c>
      <c r="J180" s="35">
        <f t="shared" si="25"/>
        <v>-3.8511871327400167E-3</v>
      </c>
      <c r="K180" s="35">
        <f t="shared" si="26"/>
        <v>-4.8139839159250207E-3</v>
      </c>
      <c r="L180" s="35">
        <f t="shared" si="27"/>
        <v>-5.7767806991100255E-3</v>
      </c>
      <c r="M180" s="35"/>
    </row>
    <row r="181" spans="1:13" x14ac:dyDescent="0.2">
      <c r="A181">
        <f t="shared" si="28"/>
        <v>-2</v>
      </c>
      <c r="B181">
        <f t="shared" si="22"/>
        <v>-3.4906585039886591E-2</v>
      </c>
      <c r="C181">
        <v>9.4173326122056817</v>
      </c>
      <c r="D181" s="35">
        <f t="shared" si="21"/>
        <v>3.2156907529622003E-5</v>
      </c>
      <c r="E181" s="35">
        <f t="shared" si="29"/>
        <v>-9.6407009619669238E-5</v>
      </c>
      <c r="F181">
        <v>39.43</v>
      </c>
      <c r="G181" s="35">
        <f t="shared" si="23"/>
        <v>-5.7844205771801546E-4</v>
      </c>
      <c r="H181" s="35">
        <f t="shared" si="30"/>
        <v>-1.1568841154360309E-3</v>
      </c>
      <c r="I181" s="35">
        <f t="shared" si="24"/>
        <v>-1.7353261731540464E-3</v>
      </c>
      <c r="J181" s="35">
        <f t="shared" si="25"/>
        <v>-2.3137682308720618E-3</v>
      </c>
      <c r="K181" s="35">
        <f t="shared" si="26"/>
        <v>-2.8922102885900773E-3</v>
      </c>
      <c r="L181" s="35">
        <f t="shared" si="27"/>
        <v>-3.4706523463080927E-3</v>
      </c>
      <c r="M181" s="35"/>
    </row>
    <row r="182" spans="1:13" x14ac:dyDescent="0.2">
      <c r="A182">
        <f t="shared" si="28"/>
        <v>0</v>
      </c>
      <c r="B182">
        <f t="shared" si="22"/>
        <v>0</v>
      </c>
      <c r="C182">
        <v>9.4234000000000009</v>
      </c>
      <c r="D182" s="35">
        <f t="shared" si="21"/>
        <v>0</v>
      </c>
      <c r="E182" s="35">
        <f t="shared" si="29"/>
        <v>-3.2156907529622003E-5</v>
      </c>
      <c r="F182">
        <v>39.270000000000003</v>
      </c>
      <c r="G182" s="35">
        <f t="shared" si="23"/>
        <v>-1.9294144517773202E-4</v>
      </c>
      <c r="H182" s="35">
        <f t="shared" si="30"/>
        <v>-3.8588289035546404E-4</v>
      </c>
      <c r="I182" s="35">
        <f t="shared" si="24"/>
        <v>-5.7882433553319609E-4</v>
      </c>
      <c r="J182" s="35">
        <f t="shared" si="25"/>
        <v>-7.7176578071092808E-4</v>
      </c>
      <c r="K182" s="35">
        <f t="shared" si="26"/>
        <v>-9.6470722588866008E-4</v>
      </c>
      <c r="L182" s="35">
        <f t="shared" si="27"/>
        <v>-1.1576486710663922E-3</v>
      </c>
      <c r="M182" s="35"/>
    </row>
    <row r="183" spans="1:13" x14ac:dyDescent="0.2">
      <c r="A183">
        <f t="shared" si="28"/>
        <v>2</v>
      </c>
      <c r="B183">
        <f t="shared" si="22"/>
        <v>3.4906585039886591E-2</v>
      </c>
      <c r="C183">
        <v>9.4198529117510148</v>
      </c>
      <c r="D183" s="35">
        <f t="shared" si="21"/>
        <v>3.2156907529622003E-5</v>
      </c>
      <c r="E183" s="35">
        <f t="shared" si="29"/>
        <v>3.2156907529622003E-5</v>
      </c>
      <c r="F183">
        <v>39.43</v>
      </c>
      <c r="G183" s="35">
        <f t="shared" si="23"/>
        <v>1.9294144517773202E-4</v>
      </c>
      <c r="H183" s="35">
        <f t="shared" si="30"/>
        <v>3.8588289035546404E-4</v>
      </c>
      <c r="I183" s="35">
        <f t="shared" si="24"/>
        <v>5.7882433553319609E-4</v>
      </c>
      <c r="J183" s="35">
        <f t="shared" si="25"/>
        <v>7.7176578071092808E-4</v>
      </c>
      <c r="K183" s="35">
        <f t="shared" si="26"/>
        <v>9.6470722588866008E-4</v>
      </c>
      <c r="L183" s="35">
        <f t="shared" si="27"/>
        <v>1.1576486710663922E-3</v>
      </c>
      <c r="M183" s="35"/>
    </row>
    <row r="184" spans="1:13" x14ac:dyDescent="0.2">
      <c r="A184">
        <f t="shared" si="28"/>
        <v>4</v>
      </c>
      <c r="B184">
        <f t="shared" si="22"/>
        <v>6.9813170079773182E-2</v>
      </c>
      <c r="C184">
        <v>9.4066913474587199</v>
      </c>
      <c r="D184" s="35">
        <f t="shared" si="21"/>
        <v>1.2856391714929124E-4</v>
      </c>
      <c r="E184" s="35">
        <f t="shared" si="29"/>
        <v>9.6407009619669238E-5</v>
      </c>
      <c r="F184">
        <v>39.9</v>
      </c>
      <c r="G184" s="35">
        <f t="shared" si="23"/>
        <v>5.7844205771801546E-4</v>
      </c>
      <c r="H184" s="35">
        <f t="shared" si="30"/>
        <v>1.1568841154360309E-3</v>
      </c>
      <c r="I184" s="35">
        <f t="shared" si="24"/>
        <v>1.7353261731540464E-3</v>
      </c>
      <c r="J184" s="35">
        <f t="shared" si="25"/>
        <v>2.3137682308720618E-3</v>
      </c>
      <c r="K184" s="35">
        <f t="shared" si="26"/>
        <v>2.8922102885900773E-3</v>
      </c>
      <c r="L184" s="35">
        <f t="shared" si="27"/>
        <v>3.4706523463080927E-3</v>
      </c>
      <c r="M184" s="35"/>
    </row>
    <row r="185" spans="1:13" x14ac:dyDescent="0.2">
      <c r="A185">
        <f t="shared" si="28"/>
        <v>6</v>
      </c>
      <c r="B185">
        <f t="shared" si="22"/>
        <v>0.10471975511965978</v>
      </c>
      <c r="C185">
        <v>9.3841953404059328</v>
      </c>
      <c r="D185" s="35">
        <f t="shared" si="21"/>
        <v>2.8903004768012527E-4</v>
      </c>
      <c r="E185" s="35">
        <f t="shared" si="29"/>
        <v>1.6046613053083403E-4</v>
      </c>
      <c r="F185">
        <v>40.69</v>
      </c>
      <c r="G185" s="35">
        <f t="shared" si="23"/>
        <v>9.6279678318500418E-4</v>
      </c>
      <c r="H185" s="35">
        <f t="shared" si="30"/>
        <v>1.9255935663700084E-3</v>
      </c>
      <c r="I185" s="35">
        <f t="shared" si="24"/>
        <v>2.8883903495550128E-3</v>
      </c>
      <c r="J185" s="35">
        <f t="shared" si="25"/>
        <v>3.8511871327400167E-3</v>
      </c>
      <c r="K185" s="35">
        <f t="shared" si="26"/>
        <v>4.8139839159250207E-3</v>
      </c>
      <c r="L185" s="35">
        <f t="shared" si="27"/>
        <v>5.7767806991100255E-3</v>
      </c>
      <c r="M185" s="35"/>
    </row>
    <row r="186" spans="1:13" x14ac:dyDescent="0.2">
      <c r="A186">
        <f t="shared" si="28"/>
        <v>8</v>
      </c>
      <c r="B186">
        <f t="shared" si="22"/>
        <v>0.13962634015954636</v>
      </c>
      <c r="C186">
        <v>9.3521782017374431</v>
      </c>
      <c r="D186" s="35">
        <f t="shared" si="21"/>
        <v>5.1323752295858198E-4</v>
      </c>
      <c r="E186" s="35">
        <f t="shared" si="29"/>
        <v>2.242074752784567E-4</v>
      </c>
      <c r="F186">
        <v>41.79</v>
      </c>
      <c r="G186" s="35">
        <f t="shared" si="23"/>
        <v>1.3452448516707402E-3</v>
      </c>
      <c r="H186" s="35">
        <f t="shared" si="30"/>
        <v>2.6904897033414804E-3</v>
      </c>
      <c r="I186" s="35">
        <f t="shared" si="24"/>
        <v>4.0357345550122211E-3</v>
      </c>
      <c r="J186" s="35">
        <f t="shared" si="25"/>
        <v>5.3809794066829609E-3</v>
      </c>
      <c r="K186" s="35">
        <f t="shared" si="26"/>
        <v>6.7262242583537007E-3</v>
      </c>
      <c r="L186" s="35">
        <f t="shared" si="27"/>
        <v>8.0714691100244422E-3</v>
      </c>
      <c r="M186" s="35"/>
    </row>
    <row r="187" spans="1:13" x14ac:dyDescent="0.2">
      <c r="A187">
        <f t="shared" si="28"/>
        <v>10</v>
      </c>
      <c r="B187">
        <f t="shared" si="22"/>
        <v>0.17453292519943295</v>
      </c>
      <c r="C187">
        <v>9.3107986169801791</v>
      </c>
      <c r="D187" s="35">
        <f t="shared" si="21"/>
        <v>8.0074256066369051E-4</v>
      </c>
      <c r="E187" s="35">
        <f t="shared" si="29"/>
        <v>2.8750503770510853E-4</v>
      </c>
      <c r="F187">
        <v>43.2</v>
      </c>
      <c r="G187" s="35">
        <f t="shared" si="23"/>
        <v>1.7250302262306512E-3</v>
      </c>
      <c r="H187" s="35">
        <f t="shared" si="30"/>
        <v>3.4500604524613024E-3</v>
      </c>
      <c r="I187" s="35">
        <f t="shared" si="24"/>
        <v>5.1750906786919536E-3</v>
      </c>
      <c r="J187" s="35">
        <f t="shared" si="25"/>
        <v>6.9001209049226048E-3</v>
      </c>
      <c r="K187" s="35">
        <f t="shared" si="26"/>
        <v>8.625151131153256E-3</v>
      </c>
      <c r="L187" s="35">
        <f t="shared" si="27"/>
        <v>1.0350181357383907E-2</v>
      </c>
      <c r="M187" s="35"/>
    </row>
    <row r="188" spans="1:13" x14ac:dyDescent="0.2">
      <c r="A188">
        <f t="shared" si="28"/>
        <v>12</v>
      </c>
      <c r="B188">
        <f t="shared" si="22"/>
        <v>0.20943951023931956</v>
      </c>
      <c r="C188">
        <v>9.2602432749893513</v>
      </c>
      <c r="D188" s="35">
        <f t="shared" si="21"/>
        <v>1.1509764768977203E-3</v>
      </c>
      <c r="E188" s="35">
        <f t="shared" si="29"/>
        <v>3.5023391623402976E-4</v>
      </c>
      <c r="F188">
        <v>44.91</v>
      </c>
      <c r="G188" s="35">
        <f t="shared" si="23"/>
        <v>2.1014034974041786E-3</v>
      </c>
      <c r="H188" s="35">
        <f t="shared" si="30"/>
        <v>4.2028069948083571E-3</v>
      </c>
      <c r="I188" s="35">
        <f t="shared" si="24"/>
        <v>6.3042104922125357E-3</v>
      </c>
      <c r="J188" s="35">
        <f t="shared" si="25"/>
        <v>8.4056139896167142E-3</v>
      </c>
      <c r="K188" s="35">
        <f t="shared" si="26"/>
        <v>1.0507017487020893E-2</v>
      </c>
      <c r="L188" s="35">
        <f t="shared" si="27"/>
        <v>1.2608420984425071E-2</v>
      </c>
      <c r="M188" s="35"/>
    </row>
    <row r="189" spans="1:13" x14ac:dyDescent="0.2">
      <c r="A189">
        <f t="shared" si="28"/>
        <v>14</v>
      </c>
      <c r="B189">
        <f t="shared" si="22"/>
        <v>0.24434609527920614</v>
      </c>
      <c r="C189">
        <v>9.2006335235208478</v>
      </c>
      <c r="D189" s="35">
        <f t="shared" si="21"/>
        <v>1.5632471066776906E-3</v>
      </c>
      <c r="E189" s="35">
        <f t="shared" si="29"/>
        <v>4.1227062977997032E-4</v>
      </c>
      <c r="F189">
        <v>46.93</v>
      </c>
      <c r="G189" s="35">
        <f t="shared" si="23"/>
        <v>2.4736237786798219E-3</v>
      </c>
      <c r="H189" s="35">
        <f t="shared" si="30"/>
        <v>4.9472475573596438E-3</v>
      </c>
      <c r="I189" s="35">
        <f t="shared" si="24"/>
        <v>7.4208713360394661E-3</v>
      </c>
      <c r="J189" s="35">
        <f t="shared" si="25"/>
        <v>9.8944951147192876E-3</v>
      </c>
      <c r="K189" s="35">
        <f t="shared" si="26"/>
        <v>1.2368118893399109E-2</v>
      </c>
      <c r="L189" s="35">
        <f t="shared" si="27"/>
        <v>1.4841742672078932E-2</v>
      </c>
      <c r="M189" s="35"/>
    </row>
    <row r="190" spans="1:13" x14ac:dyDescent="0.2">
      <c r="A190">
        <f t="shared" si="28"/>
        <v>16</v>
      </c>
      <c r="B190">
        <f t="shared" si="22"/>
        <v>0.27925268031909273</v>
      </c>
      <c r="C190">
        <v>9.1321560514298739</v>
      </c>
      <c r="D190" s="35">
        <f t="shared" si="21"/>
        <v>2.0367405404462992E-3</v>
      </c>
      <c r="E190" s="35">
        <f t="shared" si="29"/>
        <v>4.7349343376860867E-4</v>
      </c>
      <c r="F190">
        <v>49.26</v>
      </c>
      <c r="G190" s="35">
        <f t="shared" si="23"/>
        <v>2.840960602611652E-3</v>
      </c>
      <c r="H190" s="35">
        <f t="shared" si="30"/>
        <v>5.681921205223304E-3</v>
      </c>
      <c r="I190" s="35">
        <f t="shared" si="24"/>
        <v>8.5228818078349564E-3</v>
      </c>
      <c r="J190" s="35">
        <f t="shared" si="25"/>
        <v>1.1363842410446608E-2</v>
      </c>
      <c r="K190" s="35">
        <f t="shared" si="26"/>
        <v>1.420480301305826E-2</v>
      </c>
      <c r="L190" s="35">
        <f t="shared" si="27"/>
        <v>1.7045763615669913E-2</v>
      </c>
      <c r="M190" s="35"/>
    </row>
    <row r="191" spans="1:13" x14ac:dyDescent="0.2">
      <c r="A191">
        <f t="shared" si="28"/>
        <v>18</v>
      </c>
      <c r="B191">
        <f t="shared" si="22"/>
        <v>0.31415926535897931</v>
      </c>
      <c r="C191">
        <v>9.0549975475716433</v>
      </c>
      <c r="D191" s="35">
        <f t="shared" si="21"/>
        <v>2.5705231765918816E-3</v>
      </c>
      <c r="E191" s="35">
        <f t="shared" si="29"/>
        <v>5.337826361455824E-4</v>
      </c>
      <c r="F191">
        <v>51.87</v>
      </c>
      <c r="G191" s="35">
        <f t="shared" si="23"/>
        <v>3.2026958168734944E-3</v>
      </c>
      <c r="H191" s="35">
        <f t="shared" si="30"/>
        <v>6.4053916337469888E-3</v>
      </c>
      <c r="I191" s="35">
        <f t="shared" si="24"/>
        <v>9.6080874506204832E-3</v>
      </c>
      <c r="J191" s="35">
        <f t="shared" si="25"/>
        <v>1.2810783267493978E-2</v>
      </c>
      <c r="K191" s="35">
        <f t="shared" si="26"/>
        <v>1.6013479084367472E-2</v>
      </c>
      <c r="L191" s="35">
        <f t="shared" si="27"/>
        <v>1.9216174901240966E-2</v>
      </c>
      <c r="M191" s="35"/>
    </row>
    <row r="192" spans="1:13" x14ac:dyDescent="0.2">
      <c r="A192">
        <f t="shared" si="28"/>
        <v>20</v>
      </c>
      <c r="B192">
        <f t="shared" si="22"/>
        <v>0.3490658503988659</v>
      </c>
      <c r="C192">
        <v>8.9694007074579272</v>
      </c>
      <c r="D192" s="35">
        <f t="shared" si="21"/>
        <v>3.16354408976432E-3</v>
      </c>
      <c r="E192" s="35">
        <f t="shared" si="29"/>
        <v>5.9302091317243837E-4</v>
      </c>
      <c r="F192">
        <v>54.78</v>
      </c>
      <c r="G192" s="35">
        <f t="shared" si="23"/>
        <v>3.5581254790346302E-3</v>
      </c>
      <c r="H192" s="35">
        <f t="shared" si="30"/>
        <v>7.1162509580692604E-3</v>
      </c>
      <c r="I192" s="35">
        <f t="shared" si="24"/>
        <v>1.0674376437103891E-2</v>
      </c>
      <c r="J192" s="35">
        <f t="shared" si="25"/>
        <v>1.4232501916138521E-2</v>
      </c>
      <c r="K192" s="35">
        <f t="shared" si="26"/>
        <v>1.7790627395173151E-2</v>
      </c>
      <c r="L192" s="35">
        <f t="shared" si="27"/>
        <v>2.1348752874207781E-2</v>
      </c>
      <c r="M192" s="35"/>
    </row>
    <row r="193" spans="1:13" x14ac:dyDescent="0.2">
      <c r="A193">
        <f t="shared" si="28"/>
        <v>22</v>
      </c>
      <c r="B193">
        <f t="shared" si="22"/>
        <v>0.38397243543875248</v>
      </c>
      <c r="C193">
        <v>8.8756082266004981</v>
      </c>
      <c r="D193" s="35">
        <f t="shared" si="21"/>
        <v>3.8146377144682342E-3</v>
      </c>
      <c r="E193" s="35">
        <f t="shared" si="29"/>
        <v>6.5109362470391419E-4</v>
      </c>
      <c r="F193">
        <v>57.97</v>
      </c>
      <c r="G193" s="35">
        <f t="shared" si="23"/>
        <v>3.9065617482234851E-3</v>
      </c>
      <c r="H193" s="35">
        <f t="shared" si="30"/>
        <v>7.8131234964469703E-3</v>
      </c>
      <c r="I193" s="35">
        <f t="shared" si="24"/>
        <v>1.1719685244670455E-2</v>
      </c>
      <c r="J193" s="35">
        <f t="shared" si="25"/>
        <v>1.5626246992893941E-2</v>
      </c>
      <c r="K193" s="35">
        <f t="shared" si="26"/>
        <v>1.9532808741117427E-2</v>
      </c>
      <c r="L193" s="35">
        <f t="shared" si="27"/>
        <v>2.3439370489340909E-2</v>
      </c>
      <c r="M193" s="35"/>
    </row>
    <row r="194" spans="1:13" x14ac:dyDescent="0.2">
      <c r="A194">
        <f t="shared" si="28"/>
        <v>24</v>
      </c>
      <c r="B194">
        <f t="shared" si="22"/>
        <v>0.41887902047863912</v>
      </c>
      <c r="C194">
        <v>8.7739001382821709</v>
      </c>
      <c r="D194" s="35">
        <f t="shared" ref="D194:D257" si="31" xml:space="preserve"> $O$3*(1-COS(RADIANS(A194))) + ($O$5 - SQRT($O$5^2 - ($O$3*SIN(RADIANS(A194)))^2))</f>
        <v>4.5225268429976082E-3</v>
      </c>
      <c r="E194" s="35">
        <f t="shared" si="29"/>
        <v>7.0788912852937395E-4</v>
      </c>
      <c r="F194">
        <v>61.44</v>
      </c>
      <c r="G194" s="35">
        <f t="shared" si="23"/>
        <v>4.2473347711762437E-3</v>
      </c>
      <c r="H194" s="35">
        <f t="shared" si="30"/>
        <v>8.4946695423524874E-3</v>
      </c>
      <c r="I194" s="35">
        <f t="shared" si="24"/>
        <v>1.2742004313528732E-2</v>
      </c>
      <c r="J194" s="35">
        <f t="shared" si="25"/>
        <v>1.6989339084704975E-2</v>
      </c>
      <c r="K194" s="35">
        <f t="shared" si="26"/>
        <v>2.1236673855881218E-2</v>
      </c>
      <c r="L194" s="35">
        <f t="shared" si="27"/>
        <v>2.5484008627057464E-2</v>
      </c>
      <c r="M194" s="35"/>
    </row>
    <row r="195" spans="1:13" x14ac:dyDescent="0.2">
      <c r="A195">
        <f t="shared" si="28"/>
        <v>26</v>
      </c>
      <c r="B195">
        <f t="shared" ref="B195:B258" si="32">RADIANS(A195)</f>
        <v>0.4537856055185257</v>
      </c>
      <c r="C195">
        <v>8.664575144671284</v>
      </c>
      <c r="D195" s="35">
        <f t="shared" si="31"/>
        <v>5.2858259362264966E-3</v>
      </c>
      <c r="E195" s="35">
        <f t="shared" si="29"/>
        <v>7.6329909322888842E-4</v>
      </c>
      <c r="F195">
        <v>65.180000000000007</v>
      </c>
      <c r="G195" s="35">
        <f t="shared" ref="G195:G258" si="33">(E195/2) * ($O$6*6/1000)</f>
        <v>4.5797945593733305E-3</v>
      </c>
      <c r="H195" s="35">
        <f t="shared" si="30"/>
        <v>9.159589118746661E-3</v>
      </c>
      <c r="I195" s="35">
        <f t="shared" ref="I195:I258" si="34">(E195/2) * ($O$8*6/1000)</f>
        <v>1.3739383678119992E-2</v>
      </c>
      <c r="J195" s="35">
        <f t="shared" ref="J195:J258" si="35">(E195/2) * ($O$9*6/1000)</f>
        <v>1.8319178237493322E-2</v>
      </c>
      <c r="K195" s="35">
        <f t="shared" ref="K195:K258" si="36">(E195/2) * ($O$10*6/1000)</f>
        <v>2.2898972796866653E-2</v>
      </c>
      <c r="L195" s="35">
        <f t="shared" ref="L195:L258" si="37">(E195/2) * ($O$11*6/1000)</f>
        <v>2.7478767356239983E-2</v>
      </c>
      <c r="M195" s="35"/>
    </row>
    <row r="196" spans="1:13" x14ac:dyDescent="0.2">
      <c r="A196">
        <f t="shared" ref="A196:A259" si="38">A195+2</f>
        <v>28</v>
      </c>
      <c r="B196">
        <f t="shared" si="32"/>
        <v>0.48869219055841229</v>
      </c>
      <c r="C196">
        <v>8.5479412823789289</v>
      </c>
      <c r="D196" s="35">
        <f t="shared" si="31"/>
        <v>6.1030447450831282E-3</v>
      </c>
      <c r="E196" s="35">
        <f t="shared" ref="E196:E259" si="39">D196-D195</f>
        <v>8.1721880885663161E-4</v>
      </c>
      <c r="F196">
        <v>69.19</v>
      </c>
      <c r="G196" s="35">
        <f t="shared" si="33"/>
        <v>4.9033128531397897E-3</v>
      </c>
      <c r="H196" s="35">
        <f t="shared" ref="H196:H259" si="40">(E196/2) * ($O$7*6/1000)</f>
        <v>9.8066257062795793E-3</v>
      </c>
      <c r="I196" s="35">
        <f t="shared" si="34"/>
        <v>1.4709938559419369E-2</v>
      </c>
      <c r="J196" s="35">
        <f t="shared" si="35"/>
        <v>1.9613251412559159E-2</v>
      </c>
      <c r="K196" s="35">
        <f t="shared" si="36"/>
        <v>2.4516564265698947E-2</v>
      </c>
      <c r="L196" s="35">
        <f t="shared" si="37"/>
        <v>2.9419877118838738E-2</v>
      </c>
      <c r="M196" s="35"/>
    </row>
    <row r="197" spans="1:13" x14ac:dyDescent="0.2">
      <c r="A197">
        <f t="shared" si="38"/>
        <v>30</v>
      </c>
      <c r="B197">
        <f t="shared" si="32"/>
        <v>0.52359877559829882</v>
      </c>
      <c r="C197">
        <v>8.424334591344488</v>
      </c>
      <c r="D197" s="35">
        <f t="shared" si="31"/>
        <v>6.9725922396898041E-3</v>
      </c>
      <c r="E197" s="35">
        <f t="shared" si="39"/>
        <v>8.6954749460667596E-4</v>
      </c>
      <c r="F197">
        <v>73.45</v>
      </c>
      <c r="G197" s="35">
        <f t="shared" si="33"/>
        <v>5.2172849676400557E-3</v>
      </c>
      <c r="H197" s="35">
        <f t="shared" si="40"/>
        <v>1.0434569935280111E-2</v>
      </c>
      <c r="I197" s="35">
        <f t="shared" si="34"/>
        <v>1.5651854902920169E-2</v>
      </c>
      <c r="J197" s="35">
        <f t="shared" si="35"/>
        <v>2.0869139870560223E-2</v>
      </c>
      <c r="K197" s="35">
        <f t="shared" si="36"/>
        <v>2.6086424838200277E-2</v>
      </c>
      <c r="L197" s="35">
        <f t="shared" si="37"/>
        <v>3.1303709805840338E-2</v>
      </c>
      <c r="M197" s="35"/>
    </row>
    <row r="198" spans="1:13" x14ac:dyDescent="0.2">
      <c r="A198">
        <f t="shared" si="38"/>
        <v>32</v>
      </c>
      <c r="B198">
        <f t="shared" si="32"/>
        <v>0.55850536063818546</v>
      </c>
      <c r="C198">
        <v>8.2941097803928567</v>
      </c>
      <c r="D198" s="35">
        <f t="shared" si="31"/>
        <v>7.89278084214615E-3</v>
      </c>
      <c r="E198" s="35">
        <f t="shared" si="39"/>
        <v>9.2018860245634583E-4</v>
      </c>
      <c r="F198">
        <v>77.959999999999994</v>
      </c>
      <c r="G198" s="35">
        <f t="shared" si="33"/>
        <v>5.521131614738075E-3</v>
      </c>
      <c r="H198" s="35">
        <f t="shared" si="40"/>
        <v>1.104226322947615E-2</v>
      </c>
      <c r="I198" s="35">
        <f t="shared" si="34"/>
        <v>1.6563394844214225E-2</v>
      </c>
      <c r="J198" s="35">
        <f t="shared" si="35"/>
        <v>2.20845264589523E-2</v>
      </c>
      <c r="K198" s="35">
        <f t="shared" si="36"/>
        <v>2.7605658073690375E-2</v>
      </c>
      <c r="L198" s="35">
        <f t="shared" si="37"/>
        <v>3.312678968842845E-2</v>
      </c>
      <c r="M198" s="35"/>
    </row>
    <row r="199" spans="1:13" x14ac:dyDescent="0.2">
      <c r="A199">
        <f t="shared" si="38"/>
        <v>34</v>
      </c>
      <c r="B199">
        <f t="shared" si="32"/>
        <v>0.59341194567807209</v>
      </c>
      <c r="C199">
        <v>8.157621558348934</v>
      </c>
      <c r="D199" s="35">
        <f t="shared" si="31"/>
        <v>8.8618309577537524E-3</v>
      </c>
      <c r="E199" s="35">
        <f t="shared" si="39"/>
        <v>9.6905011560760243E-4</v>
      </c>
      <c r="F199">
        <v>82.71</v>
      </c>
      <c r="G199" s="35">
        <f t="shared" si="33"/>
        <v>5.8143006936456146E-3</v>
      </c>
      <c r="H199" s="35">
        <f t="shared" si="40"/>
        <v>1.1628601387291229E-2</v>
      </c>
      <c r="I199" s="35">
        <f t="shared" si="34"/>
        <v>1.7442902080936844E-2</v>
      </c>
      <c r="J199" s="35">
        <f t="shared" si="35"/>
        <v>2.3257202774582458E-2</v>
      </c>
      <c r="K199" s="35">
        <f t="shared" si="36"/>
        <v>2.9071503468228073E-2</v>
      </c>
      <c r="L199" s="35">
        <f t="shared" si="37"/>
        <v>3.4885804161873687E-2</v>
      </c>
      <c r="M199" s="35"/>
    </row>
    <row r="200" spans="1:13" x14ac:dyDescent="0.2">
      <c r="A200">
        <f t="shared" si="38"/>
        <v>36</v>
      </c>
      <c r="B200">
        <f t="shared" si="32"/>
        <v>0.62831853071795862</v>
      </c>
      <c r="C200">
        <v>8.0152526373659043</v>
      </c>
      <c r="D200" s="35">
        <f t="shared" si="31"/>
        <v>9.8778757981248678E-3</v>
      </c>
      <c r="E200" s="35">
        <f t="shared" si="39"/>
        <v>1.0160448403711154E-3</v>
      </c>
      <c r="F200">
        <v>87.69</v>
      </c>
      <c r="G200" s="35">
        <f t="shared" si="33"/>
        <v>6.0962690422266923E-3</v>
      </c>
      <c r="H200" s="35">
        <f t="shared" si="40"/>
        <v>1.2192538084453385E-2</v>
      </c>
      <c r="I200" s="35">
        <f t="shared" si="34"/>
        <v>1.8288807126680077E-2</v>
      </c>
      <c r="J200" s="35">
        <f t="shared" si="35"/>
        <v>2.4385076168906769E-2</v>
      </c>
      <c r="K200" s="35">
        <f t="shared" si="36"/>
        <v>3.0481345211133461E-2</v>
      </c>
      <c r="L200" s="35">
        <f t="shared" si="37"/>
        <v>3.6577614253360154E-2</v>
      </c>
      <c r="M200" s="35"/>
    </row>
    <row r="201" spans="1:13" x14ac:dyDescent="0.2">
      <c r="A201">
        <f t="shared" si="38"/>
        <v>38</v>
      </c>
      <c r="B201">
        <f t="shared" si="32"/>
        <v>0.66322511575784526</v>
      </c>
      <c r="C201">
        <v>7.8673950640397026</v>
      </c>
      <c r="D201" s="35">
        <f t="shared" si="31"/>
        <v>1.0938966488082397E-2</v>
      </c>
      <c r="E201" s="35">
        <f t="shared" si="39"/>
        <v>1.0610906899575293E-3</v>
      </c>
      <c r="F201">
        <v>92.89</v>
      </c>
      <c r="G201" s="35">
        <f t="shared" si="33"/>
        <v>6.3665441397451755E-3</v>
      </c>
      <c r="H201" s="35">
        <f t="shared" si="40"/>
        <v>1.2733088279490351E-2</v>
      </c>
      <c r="I201" s="35">
        <f t="shared" si="34"/>
        <v>1.9099632419235527E-2</v>
      </c>
      <c r="J201" s="35">
        <f t="shared" si="35"/>
        <v>2.5466176558980702E-2</v>
      </c>
      <c r="K201" s="35">
        <f t="shared" si="36"/>
        <v>3.1832720698725878E-2</v>
      </c>
      <c r="L201" s="35">
        <f t="shared" si="37"/>
        <v>3.8199264838471053E-2</v>
      </c>
      <c r="M201" s="35"/>
    </row>
    <row r="202" spans="1:13" x14ac:dyDescent="0.2">
      <c r="A202">
        <f t="shared" si="38"/>
        <v>40</v>
      </c>
      <c r="B202">
        <f t="shared" si="32"/>
        <v>0.69813170079773179</v>
      </c>
      <c r="C202">
        <v>7.7144408849662716</v>
      </c>
      <c r="D202" s="35">
        <f t="shared" si="31"/>
        <v>1.2043077446542797E-2</v>
      </c>
      <c r="E202" s="35">
        <f t="shared" si="39"/>
        <v>1.1041109584603997E-3</v>
      </c>
      <c r="F202">
        <v>98.3</v>
      </c>
      <c r="G202" s="35">
        <f t="shared" si="33"/>
        <v>6.6246657507623985E-3</v>
      </c>
      <c r="H202" s="35">
        <f t="shared" si="40"/>
        <v>1.3249331501524797E-2</v>
      </c>
      <c r="I202" s="35">
        <f t="shared" si="34"/>
        <v>1.9873997252287195E-2</v>
      </c>
      <c r="J202" s="35">
        <f t="shared" si="35"/>
        <v>2.6498663003049594E-2</v>
      </c>
      <c r="K202" s="35">
        <f t="shared" si="36"/>
        <v>3.3123328753811992E-2</v>
      </c>
      <c r="L202" s="35">
        <f t="shared" si="37"/>
        <v>3.9747994504574391E-2</v>
      </c>
      <c r="M202" s="35"/>
    </row>
    <row r="203" spans="1:13" x14ac:dyDescent="0.2">
      <c r="A203">
        <f t="shared" si="38"/>
        <v>42</v>
      </c>
      <c r="B203">
        <f t="shared" si="32"/>
        <v>0.73303828583761843</v>
      </c>
      <c r="C203">
        <v>7.5567914811843133</v>
      </c>
      <c r="D203" s="35">
        <f t="shared" si="31"/>
        <v>1.3188112029686644E-2</v>
      </c>
      <c r="E203" s="35">
        <f t="shared" si="39"/>
        <v>1.1450345831438471E-3</v>
      </c>
      <c r="F203">
        <v>103.92</v>
      </c>
      <c r="G203" s="35">
        <f t="shared" si="33"/>
        <v>6.8702074988630825E-3</v>
      </c>
      <c r="H203" s="35">
        <f t="shared" si="40"/>
        <v>1.3740414997726165E-2</v>
      </c>
      <c r="I203" s="35">
        <f t="shared" si="34"/>
        <v>2.0610622496589247E-2</v>
      </c>
      <c r="J203" s="35">
        <f t="shared" si="35"/>
        <v>2.748082999545233E-2</v>
      </c>
      <c r="K203" s="35">
        <f t="shared" si="36"/>
        <v>3.4351037494315409E-2</v>
      </c>
      <c r="L203" s="35">
        <f t="shared" si="37"/>
        <v>4.1221244993178495E-2</v>
      </c>
      <c r="M203" s="35"/>
    </row>
    <row r="204" spans="1:13" x14ac:dyDescent="0.2">
      <c r="A204">
        <f t="shared" si="38"/>
        <v>44</v>
      </c>
      <c r="B204">
        <f t="shared" si="32"/>
        <v>0.76794487087750496</v>
      </c>
      <c r="C204">
        <v>7.394876237060811</v>
      </c>
      <c r="D204" s="35">
        <f t="shared" si="31"/>
        <v>1.4371908422667886E-2</v>
      </c>
      <c r="E204" s="35">
        <f t="shared" si="39"/>
        <v>1.1837963929812421E-3</v>
      </c>
      <c r="F204">
        <v>109.72</v>
      </c>
      <c r="G204" s="35">
        <f t="shared" si="33"/>
        <v>7.1027783578874529E-3</v>
      </c>
      <c r="H204" s="35">
        <f t="shared" si="40"/>
        <v>1.4205556715774906E-2</v>
      </c>
      <c r="I204" s="35">
        <f t="shared" si="34"/>
        <v>2.1308335073662359E-2</v>
      </c>
      <c r="J204" s="35">
        <f t="shared" si="35"/>
        <v>2.8411113431549812E-2</v>
      </c>
      <c r="K204" s="35">
        <f t="shared" si="36"/>
        <v>3.5513891789437264E-2</v>
      </c>
      <c r="L204" s="35">
        <f t="shared" si="37"/>
        <v>4.2616670147324717E-2</v>
      </c>
      <c r="M204" s="35"/>
    </row>
    <row r="205" spans="1:13" x14ac:dyDescent="0.2">
      <c r="A205">
        <f t="shared" si="38"/>
        <v>46</v>
      </c>
      <c r="B205">
        <f t="shared" si="32"/>
        <v>0.8028514559173916</v>
      </c>
      <c r="C205">
        <v>7.2290871991917038</v>
      </c>
      <c r="D205" s="35">
        <f t="shared" si="31"/>
        <v>1.5592245763912936E-2</v>
      </c>
      <c r="E205" s="35">
        <f t="shared" si="39"/>
        <v>1.2203373412450497E-3</v>
      </c>
      <c r="F205">
        <v>115.7</v>
      </c>
      <c r="G205" s="35">
        <f t="shared" si="33"/>
        <v>7.3220240474702984E-3</v>
      </c>
      <c r="H205" s="35">
        <f t="shared" si="40"/>
        <v>1.4644048094940597E-2</v>
      </c>
      <c r="I205" s="35">
        <f t="shared" si="34"/>
        <v>2.1966072142410895E-2</v>
      </c>
      <c r="J205" s="35">
        <f t="shared" si="35"/>
        <v>2.9288096189881194E-2</v>
      </c>
      <c r="K205" s="35">
        <f t="shared" si="36"/>
        <v>3.6610120237351496E-2</v>
      </c>
      <c r="L205" s="35">
        <f t="shared" si="37"/>
        <v>4.3932144284821791E-2</v>
      </c>
      <c r="M205" s="35"/>
    </row>
    <row r="206" spans="1:13" x14ac:dyDescent="0.2">
      <c r="A206">
        <f t="shared" si="38"/>
        <v>48</v>
      </c>
      <c r="B206">
        <f t="shared" si="32"/>
        <v>0.83775804095727824</v>
      </c>
      <c r="C206">
        <v>7.0598630863867351</v>
      </c>
      <c r="D206" s="35">
        <f t="shared" si="31"/>
        <v>1.6846850483731593E-2</v>
      </c>
      <c r="E206" s="35">
        <f t="shared" si="39"/>
        <v>1.2546047198186572E-3</v>
      </c>
      <c r="F206">
        <v>121.85</v>
      </c>
      <c r="G206" s="35">
        <f t="shared" si="33"/>
        <v>7.5276283189119435E-3</v>
      </c>
      <c r="H206" s="35">
        <f t="shared" si="40"/>
        <v>1.5055256637823887E-2</v>
      </c>
      <c r="I206" s="35">
        <f t="shared" si="34"/>
        <v>2.258288495673583E-2</v>
      </c>
      <c r="J206" s="35">
        <f t="shared" si="35"/>
        <v>3.0110513275647774E-2</v>
      </c>
      <c r="K206" s="35">
        <f t="shared" si="36"/>
        <v>3.7638141594559721E-2</v>
      </c>
      <c r="L206" s="35">
        <f t="shared" si="37"/>
        <v>4.5165769913471661E-2</v>
      </c>
      <c r="M206" s="35"/>
    </row>
    <row r="207" spans="1:13" x14ac:dyDescent="0.2">
      <c r="A207">
        <f t="shared" si="38"/>
        <v>50</v>
      </c>
      <c r="B207">
        <f t="shared" si="32"/>
        <v>0.87266462599716477</v>
      </c>
      <c r="C207">
        <v>6.8876146141273669</v>
      </c>
      <c r="D207" s="35">
        <f t="shared" si="31"/>
        <v>1.8133402836530865E-2</v>
      </c>
      <c r="E207" s="35">
        <f t="shared" si="39"/>
        <v>1.2865523527992723E-3</v>
      </c>
      <c r="F207">
        <v>128.16</v>
      </c>
      <c r="G207" s="35">
        <f t="shared" si="33"/>
        <v>7.7193141167956336E-3</v>
      </c>
      <c r="H207" s="35">
        <f t="shared" si="40"/>
        <v>1.5438628233591267E-2</v>
      </c>
      <c r="I207" s="35">
        <f t="shared" si="34"/>
        <v>2.3157942350386901E-2</v>
      </c>
      <c r="J207" s="35">
        <f t="shared" si="35"/>
        <v>3.0877256467182534E-2</v>
      </c>
      <c r="K207" s="35">
        <f t="shared" si="36"/>
        <v>3.8596570583978168E-2</v>
      </c>
      <c r="L207" s="35">
        <f t="shared" si="37"/>
        <v>4.6315884700773802E-2</v>
      </c>
      <c r="M207" s="35"/>
    </row>
    <row r="208" spans="1:13" x14ac:dyDescent="0.2">
      <c r="A208">
        <f t="shared" si="38"/>
        <v>52</v>
      </c>
      <c r="B208">
        <f t="shared" si="32"/>
        <v>0.90757121103705141</v>
      </c>
      <c r="C208">
        <v>6.7127618323378213</v>
      </c>
      <c r="D208" s="35">
        <f t="shared" si="31"/>
        <v>1.9449543603424442E-2</v>
      </c>
      <c r="E208" s="35">
        <f t="shared" si="39"/>
        <v>1.3161407668935768E-3</v>
      </c>
      <c r="F208">
        <v>134.61000000000001</v>
      </c>
      <c r="G208" s="35">
        <f t="shared" si="33"/>
        <v>7.8968446013614607E-3</v>
      </c>
      <c r="H208" s="35">
        <f t="shared" si="40"/>
        <v>1.5793689202722921E-2</v>
      </c>
      <c r="I208" s="35">
        <f t="shared" si="34"/>
        <v>2.3690533804084382E-2</v>
      </c>
      <c r="J208" s="35">
        <f t="shared" si="35"/>
        <v>3.1587378405445843E-2</v>
      </c>
      <c r="K208" s="35">
        <f t="shared" si="36"/>
        <v>3.9484223006807304E-2</v>
      </c>
      <c r="L208" s="35">
        <f t="shared" si="37"/>
        <v>4.7381067608168764E-2</v>
      </c>
      <c r="M208" s="35"/>
    </row>
    <row r="209" spans="1:13" x14ac:dyDescent="0.2">
      <c r="A209">
        <f t="shared" si="38"/>
        <v>54</v>
      </c>
      <c r="B209">
        <f t="shared" si="32"/>
        <v>0.94247779607693793</v>
      </c>
      <c r="C209">
        <v>6.5357247909423206</v>
      </c>
      <c r="D209" s="35">
        <f t="shared" si="31"/>
        <v>2.0792880939500703E-2</v>
      </c>
      <c r="E209" s="35">
        <f t="shared" si="39"/>
        <v>1.3433373360762606E-3</v>
      </c>
      <c r="F209">
        <v>141.19</v>
      </c>
      <c r="G209" s="35">
        <f t="shared" si="33"/>
        <v>8.0600240164575634E-3</v>
      </c>
      <c r="H209" s="35">
        <f t="shared" si="40"/>
        <v>1.6120048032915127E-2</v>
      </c>
      <c r="I209" s="35">
        <f t="shared" si="34"/>
        <v>2.418007204937269E-2</v>
      </c>
      <c r="J209" s="35">
        <f t="shared" si="35"/>
        <v>3.2240096065830254E-2</v>
      </c>
      <c r="K209" s="35">
        <f t="shared" si="36"/>
        <v>4.0300120082287817E-2</v>
      </c>
      <c r="L209" s="35">
        <f t="shared" si="37"/>
        <v>4.8360144098745381E-2</v>
      </c>
      <c r="M209" s="35"/>
    </row>
    <row r="210" spans="1:13" x14ac:dyDescent="0.2">
      <c r="A210">
        <f t="shared" si="38"/>
        <v>56</v>
      </c>
      <c r="B210">
        <f t="shared" si="32"/>
        <v>0.97738438111682457</v>
      </c>
      <c r="C210">
        <v>6.356904870979565</v>
      </c>
      <c r="D210" s="35">
        <f t="shared" si="31"/>
        <v>2.216099733749876E-2</v>
      </c>
      <c r="E210" s="35">
        <f t="shared" si="39"/>
        <v>1.3681163979980572E-3</v>
      </c>
      <c r="F210">
        <v>147.9</v>
      </c>
      <c r="G210" s="35">
        <f t="shared" si="33"/>
        <v>8.2086983879883432E-3</v>
      </c>
      <c r="H210" s="35">
        <f t="shared" si="40"/>
        <v>1.6417396775976686E-2</v>
      </c>
      <c r="I210" s="35">
        <f t="shared" si="34"/>
        <v>2.462609516396503E-2</v>
      </c>
      <c r="J210" s="35">
        <f t="shared" si="35"/>
        <v>3.2834793551953373E-2</v>
      </c>
      <c r="K210" s="35">
        <f t="shared" si="36"/>
        <v>4.1043491939941716E-2</v>
      </c>
      <c r="L210" s="35">
        <f t="shared" si="37"/>
        <v>4.9252190327930059E-2</v>
      </c>
      <c r="M210" s="35"/>
    </row>
    <row r="211" spans="1:13" x14ac:dyDescent="0.2">
      <c r="A211">
        <f t="shared" si="38"/>
        <v>58</v>
      </c>
      <c r="B211">
        <f t="shared" si="32"/>
        <v>1.0122909661567112</v>
      </c>
      <c r="C211">
        <v>6.1767221223737794</v>
      </c>
      <c r="D211" s="35">
        <f t="shared" si="31"/>
        <v>2.3551456677191461E-2</v>
      </c>
      <c r="E211" s="35">
        <f t="shared" si="39"/>
        <v>1.3904593396927012E-3</v>
      </c>
      <c r="F211">
        <v>154.72</v>
      </c>
      <c r="G211" s="35">
        <f t="shared" si="33"/>
        <v>8.3427560381562071E-3</v>
      </c>
      <c r="H211" s="35">
        <f t="shared" si="40"/>
        <v>1.6685512076312414E-2</v>
      </c>
      <c r="I211" s="35">
        <f t="shared" si="34"/>
        <v>2.5028268114468621E-2</v>
      </c>
      <c r="J211" s="35">
        <f t="shared" si="35"/>
        <v>3.3371024152624829E-2</v>
      </c>
      <c r="K211" s="35">
        <f t="shared" si="36"/>
        <v>4.1713780190781036E-2</v>
      </c>
      <c r="L211" s="35">
        <f t="shared" si="37"/>
        <v>5.0056536228937243E-2</v>
      </c>
      <c r="M211" s="35"/>
    </row>
    <row r="212" spans="1:13" x14ac:dyDescent="0.2">
      <c r="A212">
        <f t="shared" si="38"/>
        <v>60</v>
      </c>
      <c r="B212">
        <f t="shared" si="32"/>
        <v>1.0471975511965976</v>
      </c>
      <c r="C212">
        <v>5.9955592572781402</v>
      </c>
      <c r="D212" s="35">
        <f t="shared" si="31"/>
        <v>2.4961811327445061E-2</v>
      </c>
      <c r="E212" s="35">
        <f t="shared" si="39"/>
        <v>1.4103546502536E-3</v>
      </c>
      <c r="F212">
        <v>161.63</v>
      </c>
      <c r="G212" s="35">
        <f t="shared" si="33"/>
        <v>8.4621279015216003E-3</v>
      </c>
      <c r="H212" s="35">
        <f t="shared" si="40"/>
        <v>1.6924255803043201E-2</v>
      </c>
      <c r="I212" s="35">
        <f t="shared" si="34"/>
        <v>2.5386383704564801E-2</v>
      </c>
      <c r="J212" s="35">
        <f t="shared" si="35"/>
        <v>3.3848511606086401E-2</v>
      </c>
      <c r="K212" s="35">
        <f t="shared" si="36"/>
        <v>4.2310639507608001E-2</v>
      </c>
      <c r="L212" s="35">
        <f t="shared" si="37"/>
        <v>5.0772767409129602E-2</v>
      </c>
      <c r="M212" s="35"/>
    </row>
    <row r="213" spans="1:13" x14ac:dyDescent="0.2">
      <c r="A213">
        <f t="shared" si="38"/>
        <v>62</v>
      </c>
      <c r="B213">
        <f t="shared" si="32"/>
        <v>1.0821041362364843</v>
      </c>
      <c r="C213">
        <v>5.8138176567313504</v>
      </c>
      <c r="D213" s="35">
        <f t="shared" si="31"/>
        <v>2.6389609265772634E-2</v>
      </c>
      <c r="E213" s="35">
        <f t="shared" si="39"/>
        <v>1.4277979383275734E-3</v>
      </c>
      <c r="F213">
        <v>168.63</v>
      </c>
      <c r="G213" s="35">
        <f t="shared" si="33"/>
        <v>8.5667876299654402E-3</v>
      </c>
      <c r="H213" s="35">
        <f t="shared" si="40"/>
        <v>1.713357525993088E-2</v>
      </c>
      <c r="I213" s="35">
        <f t="shared" si="34"/>
        <v>2.5700362889896321E-2</v>
      </c>
      <c r="J213" s="35">
        <f t="shared" si="35"/>
        <v>3.4267150519861761E-2</v>
      </c>
      <c r="K213" s="35">
        <f t="shared" si="36"/>
        <v>4.2833938149827201E-2</v>
      </c>
      <c r="L213" s="35">
        <f t="shared" si="37"/>
        <v>5.1400725779792641E-2</v>
      </c>
      <c r="M213" s="35"/>
    </row>
    <row r="214" spans="1:13" x14ac:dyDescent="0.2">
      <c r="A214">
        <f t="shared" si="38"/>
        <v>64</v>
      </c>
      <c r="B214">
        <f t="shared" si="32"/>
        <v>1.1170107212763709</v>
      </c>
      <c r="C214">
        <v>5.63187069844383</v>
      </c>
      <c r="D214" s="35">
        <f t="shared" si="31"/>
        <v>2.7832401178283714E-2</v>
      </c>
      <c r="E214" s="35">
        <f t="shared" si="39"/>
        <v>1.4427919125110794E-3</v>
      </c>
      <c r="F214">
        <v>175.7</v>
      </c>
      <c r="G214" s="35">
        <f t="shared" si="33"/>
        <v>8.6567514750664765E-3</v>
      </c>
      <c r="H214" s="35">
        <f t="shared" si="40"/>
        <v>1.7313502950132953E-2</v>
      </c>
      <c r="I214" s="35">
        <f t="shared" si="34"/>
        <v>2.5970254425199429E-2</v>
      </c>
      <c r="J214" s="35">
        <f t="shared" si="35"/>
        <v>3.4627005900265906E-2</v>
      </c>
      <c r="K214" s="35">
        <f t="shared" si="36"/>
        <v>4.3283757375332382E-2</v>
      </c>
      <c r="L214" s="35">
        <f t="shared" si="37"/>
        <v>5.1940508850398859E-2</v>
      </c>
      <c r="M214" s="35"/>
    </row>
    <row r="215" spans="1:13" x14ac:dyDescent="0.2">
      <c r="A215">
        <f t="shared" si="38"/>
        <v>66</v>
      </c>
      <c r="B215">
        <f t="shared" si="32"/>
        <v>1.1519173063162575</v>
      </c>
      <c r="C215">
        <v>5.4501010945687609</v>
      </c>
      <c r="D215" s="35">
        <f t="shared" si="31"/>
        <v>2.9287747501319142E-2</v>
      </c>
      <c r="E215" s="35">
        <f t="shared" si="39"/>
        <v>1.455346323035428E-3</v>
      </c>
      <c r="F215">
        <v>182.83</v>
      </c>
      <c r="G215" s="35">
        <f t="shared" si="33"/>
        <v>8.7320779382125679E-3</v>
      </c>
      <c r="H215" s="35">
        <f t="shared" si="40"/>
        <v>1.7464155876425136E-2</v>
      </c>
      <c r="I215" s="35">
        <f t="shared" si="34"/>
        <v>2.6196233814637704E-2</v>
      </c>
      <c r="J215" s="35">
        <f t="shared" si="35"/>
        <v>3.4928311752850272E-2</v>
      </c>
      <c r="K215" s="35">
        <f t="shared" si="36"/>
        <v>4.366038969106284E-2</v>
      </c>
      <c r="L215" s="35">
        <f t="shared" si="37"/>
        <v>5.2392467629275408E-2</v>
      </c>
      <c r="M215" s="35"/>
    </row>
    <row r="216" spans="1:13" x14ac:dyDescent="0.2">
      <c r="A216">
        <f t="shared" si="38"/>
        <v>68</v>
      </c>
      <c r="B216">
        <f t="shared" si="32"/>
        <v>1.1868238913561442</v>
      </c>
      <c r="C216">
        <v>5.2688448850455174</v>
      </c>
      <c r="D216" s="35">
        <f t="shared" si="31"/>
        <v>3.0753225364803988E-2</v>
      </c>
      <c r="E216" s="35">
        <f t="shared" si="39"/>
        <v>1.4654778634848459E-3</v>
      </c>
      <c r="F216">
        <v>190.02</v>
      </c>
      <c r="G216" s="35">
        <f t="shared" si="33"/>
        <v>8.7928671809090753E-3</v>
      </c>
      <c r="H216" s="35">
        <f t="shared" si="40"/>
        <v>1.7585734361818151E-2</v>
      </c>
      <c r="I216" s="35">
        <f t="shared" si="34"/>
        <v>2.6378601542727226E-2</v>
      </c>
      <c r="J216" s="35">
        <f t="shared" si="35"/>
        <v>3.5171468723636301E-2</v>
      </c>
      <c r="K216" s="35">
        <f t="shared" si="36"/>
        <v>4.3964335904545376E-2</v>
      </c>
      <c r="L216" s="35">
        <f t="shared" si="37"/>
        <v>5.2757203085454452E-2</v>
      </c>
      <c r="M216" s="35"/>
    </row>
    <row r="217" spans="1:13" x14ac:dyDescent="0.2">
      <c r="A217">
        <f t="shared" si="38"/>
        <v>70</v>
      </c>
      <c r="B217">
        <f t="shared" si="32"/>
        <v>1.2217304763960306</v>
      </c>
      <c r="C217">
        <v>5.0884567786989976</v>
      </c>
      <c r="D217" s="35">
        <f t="shared" si="31"/>
        <v>3.2226435396514395E-2</v>
      </c>
      <c r="E217" s="35">
        <f t="shared" si="39"/>
        <v>1.4732100317104077E-3</v>
      </c>
      <c r="F217">
        <v>197.24</v>
      </c>
      <c r="G217" s="35">
        <f t="shared" si="33"/>
        <v>8.8392601902624462E-3</v>
      </c>
      <c r="H217" s="35">
        <f t="shared" si="40"/>
        <v>1.7678520380524892E-2</v>
      </c>
      <c r="I217" s="35">
        <f t="shared" si="34"/>
        <v>2.6517780570787339E-2</v>
      </c>
      <c r="J217" s="35">
        <f t="shared" si="35"/>
        <v>3.5357040761049785E-2</v>
      </c>
      <c r="K217" s="35">
        <f t="shared" si="36"/>
        <v>4.4196300951312231E-2</v>
      </c>
      <c r="L217" s="35">
        <f t="shared" si="37"/>
        <v>5.3035561141574677E-2</v>
      </c>
      <c r="M217" s="35"/>
    </row>
    <row r="218" spans="1:13" x14ac:dyDescent="0.2">
      <c r="A218">
        <f t="shared" si="38"/>
        <v>72</v>
      </c>
      <c r="B218">
        <f t="shared" si="32"/>
        <v>1.2566370614359172</v>
      </c>
      <c r="C218">
        <v>4.9092728154685856</v>
      </c>
      <c r="D218" s="35">
        <f t="shared" si="31"/>
        <v>3.3705008346083705E-2</v>
      </c>
      <c r="E218" s="35">
        <f t="shared" si="39"/>
        <v>1.4785729495693095E-3</v>
      </c>
      <c r="F218">
        <v>204.49</v>
      </c>
      <c r="G218" s="35">
        <f t="shared" si="33"/>
        <v>8.8714376974158571E-3</v>
      </c>
      <c r="H218" s="35">
        <f t="shared" si="40"/>
        <v>1.7742875394831714E-2</v>
      </c>
      <c r="I218" s="35">
        <f t="shared" si="34"/>
        <v>2.6614313092247571E-2</v>
      </c>
      <c r="J218" s="35">
        <f t="shared" si="35"/>
        <v>3.5485750789663428E-2</v>
      </c>
      <c r="K218" s="35">
        <f t="shared" si="36"/>
        <v>4.4357188487079285E-2</v>
      </c>
      <c r="L218" s="35">
        <f t="shared" si="37"/>
        <v>5.3228626184495142E-2</v>
      </c>
      <c r="M218" s="35"/>
    </row>
    <row r="219" spans="1:13" x14ac:dyDescent="0.2">
      <c r="A219">
        <f t="shared" si="38"/>
        <v>74</v>
      </c>
      <c r="B219">
        <f t="shared" si="32"/>
        <v>1.2915436464758039</v>
      </c>
      <c r="C219">
        <v>4.7316010319653703</v>
      </c>
      <c r="D219" s="35">
        <f t="shared" si="31"/>
        <v>3.5186611487716762E-2</v>
      </c>
      <c r="E219" s="35">
        <f t="shared" si="39"/>
        <v>1.4816031416330575E-3</v>
      </c>
      <c r="F219">
        <v>211.75</v>
      </c>
      <c r="G219" s="35">
        <f t="shared" si="33"/>
        <v>8.8896188497983447E-3</v>
      </c>
      <c r="H219" s="35">
        <f t="shared" si="40"/>
        <v>1.7779237699596689E-2</v>
      </c>
      <c r="I219" s="35">
        <f t="shared" si="34"/>
        <v>2.6668856549395034E-2</v>
      </c>
      <c r="J219" s="35">
        <f t="shared" si="35"/>
        <v>3.5558475399193379E-2</v>
      </c>
      <c r="K219" s="35">
        <f t="shared" si="36"/>
        <v>4.4448094248991724E-2</v>
      </c>
      <c r="L219" s="35">
        <f t="shared" si="37"/>
        <v>5.3337713098790068E-2</v>
      </c>
      <c r="M219" s="35"/>
    </row>
    <row r="220" spans="1:13" x14ac:dyDescent="0.2">
      <c r="A220">
        <f t="shared" si="38"/>
        <v>76</v>
      </c>
      <c r="B220">
        <f t="shared" si="32"/>
        <v>1.3264502315156905</v>
      </c>
      <c r="C220">
        <v>4.555740130357691</v>
      </c>
      <c r="D220" s="35">
        <f t="shared" si="31"/>
        <v>3.6668954761272445E-2</v>
      </c>
      <c r="E220" s="35">
        <f t="shared" si="39"/>
        <v>1.4823432735556821E-3</v>
      </c>
      <c r="F220">
        <v>219.02</v>
      </c>
      <c r="G220" s="35">
        <f t="shared" si="33"/>
        <v>8.8940596413340928E-3</v>
      </c>
      <c r="H220" s="35">
        <f t="shared" si="40"/>
        <v>1.7788119282668186E-2</v>
      </c>
      <c r="I220" s="35">
        <f t="shared" si="34"/>
        <v>2.6682178924002278E-2</v>
      </c>
      <c r="J220" s="35">
        <f t="shared" si="35"/>
        <v>3.5576238565336371E-2</v>
      </c>
      <c r="K220" s="35">
        <f t="shared" si="36"/>
        <v>4.4470298206670464E-2</v>
      </c>
      <c r="L220" s="35">
        <f t="shared" si="37"/>
        <v>5.3364357848004557E-2</v>
      </c>
      <c r="M220" s="35"/>
    </row>
    <row r="221" spans="1:13" x14ac:dyDescent="0.2">
      <c r="A221">
        <f t="shared" si="38"/>
        <v>78</v>
      </c>
      <c r="B221">
        <f t="shared" si="32"/>
        <v>1.3613568165555769</v>
      </c>
      <c r="C221">
        <v>4.3819701439283634</v>
      </c>
      <c r="D221" s="35">
        <f t="shared" si="31"/>
        <v>3.8149796612636032E-2</v>
      </c>
      <c r="E221" s="35">
        <f t="shared" si="39"/>
        <v>1.4808418513635874E-3</v>
      </c>
      <c r="F221">
        <v>226.27</v>
      </c>
      <c r="G221" s="35">
        <f t="shared" si="33"/>
        <v>8.8850511081815242E-3</v>
      </c>
      <c r="H221" s="35">
        <f t="shared" si="40"/>
        <v>1.7770102216363048E-2</v>
      </c>
      <c r="I221" s="35">
        <f t="shared" si="34"/>
        <v>2.6655153324544573E-2</v>
      </c>
      <c r="J221" s="35">
        <f t="shared" si="35"/>
        <v>3.5540204432726097E-2</v>
      </c>
      <c r="K221" s="35">
        <f t="shared" si="36"/>
        <v>4.4425255540907621E-2</v>
      </c>
      <c r="L221" s="35">
        <f t="shared" si="37"/>
        <v>5.3310306649089145E-2</v>
      </c>
      <c r="M221" s="35"/>
    </row>
    <row r="222" spans="1:13" x14ac:dyDescent="0.2">
      <c r="A222">
        <f t="shared" si="38"/>
        <v>80</v>
      </c>
      <c r="B222">
        <f t="shared" si="32"/>
        <v>1.3962634015954636</v>
      </c>
      <c r="C222">
        <v>4.2105524370746794</v>
      </c>
      <c r="D222" s="35">
        <f t="shared" si="31"/>
        <v>3.9626949496147063E-2</v>
      </c>
      <c r="E222" s="35">
        <f t="shared" si="39"/>
        <v>1.4771528835110306E-3</v>
      </c>
      <c r="F222">
        <v>233.51</v>
      </c>
      <c r="G222" s="35">
        <f t="shared" si="33"/>
        <v>8.8629173010661838E-3</v>
      </c>
      <c r="H222" s="35">
        <f t="shared" si="40"/>
        <v>1.7725834602132368E-2</v>
      </c>
      <c r="I222" s="35">
        <f t="shared" si="34"/>
        <v>2.6588751903198551E-2</v>
      </c>
      <c r="J222" s="35">
        <f t="shared" si="35"/>
        <v>3.5451669204264735E-2</v>
      </c>
      <c r="K222" s="35">
        <f t="shared" si="36"/>
        <v>4.4314586505330919E-2</v>
      </c>
      <c r="L222" s="35">
        <f t="shared" si="37"/>
        <v>5.3177503806397103E-2</v>
      </c>
      <c r="M222" s="35"/>
    </row>
    <row r="223" spans="1:13" x14ac:dyDescent="0.2">
      <c r="A223">
        <f t="shared" si="38"/>
        <v>82</v>
      </c>
      <c r="B223">
        <f t="shared" si="32"/>
        <v>1.4311699866353502</v>
      </c>
      <c r="C223">
        <v>4.041748374193932</v>
      </c>
      <c r="D223" s="35">
        <f t="shared" si="31"/>
        <v>4.1098285004269056E-2</v>
      </c>
      <c r="E223" s="35">
        <f t="shared" si="39"/>
        <v>1.4713355081219931E-3</v>
      </c>
      <c r="F223">
        <v>240.73</v>
      </c>
      <c r="G223" s="35">
        <f t="shared" si="33"/>
        <v>8.8280130487319586E-3</v>
      </c>
      <c r="H223" s="35">
        <f t="shared" si="40"/>
        <v>1.7656026097463917E-2</v>
      </c>
      <c r="I223" s="35">
        <f t="shared" si="34"/>
        <v>2.6484039146195876E-2</v>
      </c>
      <c r="J223" s="35">
        <f t="shared" si="35"/>
        <v>3.5312052194927834E-2</v>
      </c>
      <c r="K223" s="35">
        <f t="shared" si="36"/>
        <v>4.4140065243659793E-2</v>
      </c>
      <c r="L223" s="35">
        <f t="shared" si="37"/>
        <v>5.2968078292391751E-2</v>
      </c>
      <c r="M223" s="35"/>
    </row>
    <row r="224" spans="1:13" x14ac:dyDescent="0.2">
      <c r="A224">
        <f t="shared" si="38"/>
        <v>84</v>
      </c>
      <c r="B224">
        <f t="shared" si="32"/>
        <v>1.4660765716752369</v>
      </c>
      <c r="C224">
        <v>3.8757819819123749</v>
      </c>
      <c r="D224" s="35">
        <f t="shared" si="31"/>
        <v>4.2561738592666952E-2</v>
      </c>
      <c r="E224" s="35">
        <f t="shared" si="39"/>
        <v>1.4634535883978964E-3</v>
      </c>
      <c r="F224">
        <v>247.9</v>
      </c>
      <c r="G224" s="35">
        <f t="shared" si="33"/>
        <v>8.7807215303873781E-3</v>
      </c>
      <c r="H224" s="35">
        <f t="shared" si="40"/>
        <v>1.7561443060774756E-2</v>
      </c>
      <c r="I224" s="35">
        <f t="shared" si="34"/>
        <v>2.6342164591162134E-2</v>
      </c>
      <c r="J224" s="35">
        <f t="shared" si="35"/>
        <v>3.5122886121549513E-2</v>
      </c>
      <c r="K224" s="35">
        <f t="shared" si="36"/>
        <v>4.3903607651936891E-2</v>
      </c>
      <c r="L224" s="35">
        <f t="shared" si="37"/>
        <v>5.2684329182324269E-2</v>
      </c>
      <c r="M224" s="35"/>
    </row>
    <row r="225" spans="1:13" x14ac:dyDescent="0.2">
      <c r="A225">
        <f t="shared" si="38"/>
        <v>86</v>
      </c>
      <c r="B225">
        <f t="shared" si="32"/>
        <v>1.5009831567151235</v>
      </c>
      <c r="C225">
        <v>3.7128679524134989</v>
      </c>
      <c r="D225" s="35">
        <f t="shared" si="31"/>
        <v>4.4015313872361059E-2</v>
      </c>
      <c r="E225" s="35">
        <f t="shared" si="39"/>
        <v>1.4535752796941068E-3</v>
      </c>
      <c r="F225">
        <v>255.03</v>
      </c>
      <c r="G225" s="35">
        <f t="shared" si="33"/>
        <v>8.7214516781646406E-3</v>
      </c>
      <c r="H225" s="35">
        <f t="shared" si="40"/>
        <v>1.7442903356329281E-2</v>
      </c>
      <c r="I225" s="35">
        <f t="shared" si="34"/>
        <v>2.6164355034493922E-2</v>
      </c>
      <c r="J225" s="35">
        <f t="shared" si="35"/>
        <v>3.4885806712658562E-2</v>
      </c>
      <c r="K225" s="35">
        <f t="shared" si="36"/>
        <v>4.3607258390823203E-2</v>
      </c>
      <c r="L225" s="35">
        <f t="shared" si="37"/>
        <v>5.2328710068987844E-2</v>
      </c>
      <c r="M225" s="35"/>
    </row>
    <row r="226" spans="1:13" x14ac:dyDescent="0.2">
      <c r="A226">
        <f t="shared" si="38"/>
        <v>88</v>
      </c>
      <c r="B226">
        <f t="shared" si="32"/>
        <v>1.5358897417550099</v>
      </c>
      <c r="C226">
        <v>3.5531929745525148</v>
      </c>
      <c r="D226" s="35">
        <f t="shared" si="31"/>
        <v>4.5457086444602869E-2</v>
      </c>
      <c r="E226" s="35">
        <f t="shared" si="39"/>
        <v>1.4417725722418104E-3</v>
      </c>
      <c r="F226">
        <v>262.08999999999997</v>
      </c>
      <c r="G226" s="35">
        <f t="shared" si="33"/>
        <v>8.6506354334508623E-3</v>
      </c>
      <c r="H226" s="35">
        <f t="shared" si="40"/>
        <v>1.7301270866901725E-2</v>
      </c>
      <c r="I226" s="35">
        <f t="shared" si="34"/>
        <v>2.5951906300352587E-2</v>
      </c>
      <c r="J226" s="35">
        <f t="shared" si="35"/>
        <v>3.4602541733803449E-2</v>
      </c>
      <c r="K226" s="35">
        <f t="shared" si="36"/>
        <v>4.3253177167254311E-2</v>
      </c>
      <c r="L226" s="35">
        <f t="shared" si="37"/>
        <v>5.1903812600705174E-2</v>
      </c>
      <c r="M226" s="35"/>
    </row>
    <row r="227" spans="1:13" x14ac:dyDescent="0.2">
      <c r="A227">
        <f t="shared" si="38"/>
        <v>90</v>
      </c>
      <c r="B227">
        <f t="shared" si="32"/>
        <v>1.5707963267948966</v>
      </c>
      <c r="C227">
        <v>3.3969437371846309</v>
      </c>
      <c r="D227" s="35">
        <f t="shared" si="31"/>
        <v>4.6885207258506097E-2</v>
      </c>
      <c r="E227" s="35">
        <f t="shared" si="39"/>
        <v>1.4281208139032275E-3</v>
      </c>
      <c r="F227">
        <v>269.08999999999997</v>
      </c>
      <c r="G227" s="35">
        <f t="shared" si="33"/>
        <v>8.5687248834193652E-3</v>
      </c>
      <c r="H227" s="35">
        <f t="shared" si="40"/>
        <v>1.713744976683873E-2</v>
      </c>
      <c r="I227" s="35">
        <f t="shared" si="34"/>
        <v>2.5706174650258096E-2</v>
      </c>
      <c r="J227" s="35">
        <f t="shared" si="35"/>
        <v>3.4274899533677461E-2</v>
      </c>
      <c r="K227" s="35">
        <f t="shared" si="36"/>
        <v>4.2843624417096826E-2</v>
      </c>
      <c r="L227" s="35">
        <f t="shared" si="37"/>
        <v>5.1412349300516191E-2</v>
      </c>
      <c r="M227" s="35"/>
    </row>
    <row r="228" spans="1:13" x14ac:dyDescent="0.2">
      <c r="A228">
        <f t="shared" si="38"/>
        <v>92</v>
      </c>
      <c r="B228">
        <f t="shared" si="32"/>
        <v>1.6057029118347832</v>
      </c>
      <c r="C228">
        <v>3.2442695913940152</v>
      </c>
      <c r="D228" s="35">
        <f t="shared" si="31"/>
        <v>4.8297905476186447E-2</v>
      </c>
      <c r="E228" s="35">
        <f t="shared" si="39"/>
        <v>1.4126982176803499E-3</v>
      </c>
      <c r="F228">
        <v>276.02</v>
      </c>
      <c r="G228" s="35">
        <f t="shared" si="33"/>
        <v>8.4761893060820992E-3</v>
      </c>
      <c r="H228" s="35">
        <f t="shared" si="40"/>
        <v>1.6952378612164198E-2</v>
      </c>
      <c r="I228" s="35">
        <f t="shared" si="34"/>
        <v>2.5428567918246298E-2</v>
      </c>
      <c r="J228" s="35">
        <f t="shared" si="35"/>
        <v>3.3904757224328397E-2</v>
      </c>
      <c r="K228" s="35">
        <f t="shared" si="36"/>
        <v>4.2380946530410496E-2</v>
      </c>
      <c r="L228" s="35">
        <f t="shared" si="37"/>
        <v>5.0857135836492595E-2</v>
      </c>
      <c r="M228" s="35"/>
    </row>
    <row r="229" spans="1:13" x14ac:dyDescent="0.2">
      <c r="A229">
        <f t="shared" si="38"/>
        <v>94</v>
      </c>
      <c r="B229">
        <f t="shared" si="32"/>
        <v>1.6406094968746698</v>
      </c>
      <c r="C229">
        <v>3.0953292227075968</v>
      </c>
      <c r="D229" s="35">
        <f t="shared" si="31"/>
        <v>4.9693490835132859E-2</v>
      </c>
      <c r="E229" s="35">
        <f t="shared" si="39"/>
        <v>1.3955853589464121E-3</v>
      </c>
      <c r="F229">
        <v>282.86</v>
      </c>
      <c r="G229" s="35">
        <f t="shared" si="33"/>
        <v>8.3735121536784723E-3</v>
      </c>
      <c r="H229" s="35">
        <f t="shared" si="40"/>
        <v>1.6747024307356945E-2</v>
      </c>
      <c r="I229" s="35">
        <f t="shared" si="34"/>
        <v>2.5120536461035417E-2</v>
      </c>
      <c r="J229" s="35">
        <f t="shared" si="35"/>
        <v>3.3494048614713889E-2</v>
      </c>
      <c r="K229" s="35">
        <f t="shared" si="36"/>
        <v>4.1867560768392362E-2</v>
      </c>
      <c r="L229" s="35">
        <f t="shared" si="37"/>
        <v>5.0241072922070834E-2</v>
      </c>
      <c r="M229" s="35"/>
    </row>
    <row r="230" spans="1:13" x14ac:dyDescent="0.2">
      <c r="A230">
        <f t="shared" si="38"/>
        <v>96</v>
      </c>
      <c r="B230">
        <f t="shared" si="32"/>
        <v>1.6755160819145565</v>
      </c>
      <c r="C230">
        <v>2.9502253099957412</v>
      </c>
      <c r="D230" s="35">
        <f t="shared" si="31"/>
        <v>5.1070355502653944E-2</v>
      </c>
      <c r="E230" s="35">
        <f t="shared" si="39"/>
        <v>1.3768646675210855E-3</v>
      </c>
      <c r="F230">
        <v>289.61</v>
      </c>
      <c r="G230" s="35">
        <f t="shared" si="33"/>
        <v>8.261188005126513E-3</v>
      </c>
      <c r="H230" s="35">
        <f t="shared" si="40"/>
        <v>1.6522376010253026E-2</v>
      </c>
      <c r="I230" s="35">
        <f t="shared" si="34"/>
        <v>2.4783564015379539E-2</v>
      </c>
      <c r="J230" s="35">
        <f t="shared" si="35"/>
        <v>3.3044752020506052E-2</v>
      </c>
      <c r="K230" s="35">
        <f t="shared" si="36"/>
        <v>4.1305940025632565E-2</v>
      </c>
      <c r="L230" s="35">
        <f t="shared" si="37"/>
        <v>4.9567128030759078E-2</v>
      </c>
      <c r="M230" s="35"/>
    </row>
    <row r="231" spans="1:13" x14ac:dyDescent="0.2">
      <c r="A231">
        <f t="shared" si="38"/>
        <v>98</v>
      </c>
      <c r="B231">
        <f t="shared" si="32"/>
        <v>1.7104226669544429</v>
      </c>
      <c r="C231">
        <v>2.8090792010143342</v>
      </c>
      <c r="D231" s="35">
        <f t="shared" si="31"/>
        <v>5.2426975422418379E-2</v>
      </c>
      <c r="E231" s="35">
        <f t="shared" si="39"/>
        <v>1.3566199197644346E-3</v>
      </c>
      <c r="F231">
        <v>296.26</v>
      </c>
      <c r="G231" s="35">
        <f t="shared" si="33"/>
        <v>8.1397195185866078E-3</v>
      </c>
      <c r="H231" s="35">
        <f t="shared" si="40"/>
        <v>1.6279439037173216E-2</v>
      </c>
      <c r="I231" s="35">
        <f t="shared" si="34"/>
        <v>2.4419158555759823E-2</v>
      </c>
      <c r="J231" s="35">
        <f t="shared" si="35"/>
        <v>3.2558878074346431E-2</v>
      </c>
      <c r="K231" s="35">
        <f t="shared" si="36"/>
        <v>4.0698597592933039E-2</v>
      </c>
      <c r="L231" s="35">
        <f t="shared" si="37"/>
        <v>4.8838317111519647E-2</v>
      </c>
      <c r="M231" s="35"/>
    </row>
    <row r="232" spans="1:13" x14ac:dyDescent="0.2">
      <c r="A232">
        <f t="shared" si="38"/>
        <v>100</v>
      </c>
      <c r="B232">
        <f t="shared" si="32"/>
        <v>1.7453292519943295</v>
      </c>
      <c r="C232">
        <v>2.6719749057482201</v>
      </c>
      <c r="D232" s="35">
        <f t="shared" si="31"/>
        <v>5.3761911158235191E-2</v>
      </c>
      <c r="E232" s="35">
        <f t="shared" si="39"/>
        <v>1.3349357358168126E-3</v>
      </c>
      <c r="F232">
        <v>302.8</v>
      </c>
      <c r="G232" s="35">
        <f t="shared" si="33"/>
        <v>8.0096144149008758E-3</v>
      </c>
      <c r="H232" s="35">
        <f t="shared" si="40"/>
        <v>1.6019228829801752E-2</v>
      </c>
      <c r="I232" s="35">
        <f t="shared" si="34"/>
        <v>2.4028843244702627E-2</v>
      </c>
      <c r="J232" s="35">
        <f t="shared" si="35"/>
        <v>3.2038457659603503E-2</v>
      </c>
      <c r="K232" s="35">
        <f t="shared" si="36"/>
        <v>4.0048072074504379E-2</v>
      </c>
      <c r="L232" s="35">
        <f t="shared" si="37"/>
        <v>4.8057686489405255E-2</v>
      </c>
      <c r="M232" s="35"/>
    </row>
    <row r="233" spans="1:13" x14ac:dyDescent="0.2">
      <c r="A233">
        <f t="shared" si="38"/>
        <v>102</v>
      </c>
      <c r="B233">
        <f t="shared" si="32"/>
        <v>1.7802358370342162</v>
      </c>
      <c r="C233">
        <v>2.538996434182244</v>
      </c>
      <c r="D233" s="35">
        <f t="shared" si="31"/>
        <v>5.5073808245201646E-2</v>
      </c>
      <c r="E233" s="35">
        <f t="shared" si="39"/>
        <v>1.3118970869664542E-3</v>
      </c>
      <c r="F233">
        <v>309.23</v>
      </c>
      <c r="G233" s="35">
        <f t="shared" si="33"/>
        <v>7.8713825217987254E-3</v>
      </c>
      <c r="H233" s="35">
        <f t="shared" si="40"/>
        <v>1.5742765043597451E-2</v>
      </c>
      <c r="I233" s="35">
        <f t="shared" si="34"/>
        <v>2.3614147565396176E-2</v>
      </c>
      <c r="J233" s="35">
        <f t="shared" si="35"/>
        <v>3.1485530087194902E-2</v>
      </c>
      <c r="K233" s="35">
        <f t="shared" si="36"/>
        <v>3.9356912608993627E-2</v>
      </c>
      <c r="L233" s="35">
        <f t="shared" si="37"/>
        <v>4.7228295130792353E-2</v>
      </c>
      <c r="M233" s="35"/>
    </row>
    <row r="234" spans="1:13" x14ac:dyDescent="0.2">
      <c r="A234">
        <f t="shared" si="38"/>
        <v>104</v>
      </c>
      <c r="B234">
        <f t="shared" si="32"/>
        <v>1.8151424220741028</v>
      </c>
      <c r="C234">
        <v>2.4101811240874471</v>
      </c>
      <c r="D234" s="35">
        <f t="shared" si="31"/>
        <v>5.6361397063085399E-2</v>
      </c>
      <c r="E234" s="35">
        <f t="shared" si="39"/>
        <v>1.287588817883753E-3</v>
      </c>
      <c r="F234">
        <v>315.54000000000002</v>
      </c>
      <c r="G234" s="35">
        <f t="shared" si="33"/>
        <v>7.7255329073025181E-3</v>
      </c>
      <c r="H234" s="35">
        <f t="shared" si="40"/>
        <v>1.5451065814605036E-2</v>
      </c>
      <c r="I234" s="35">
        <f t="shared" si="34"/>
        <v>2.3176598721907554E-2</v>
      </c>
      <c r="J234" s="35">
        <f t="shared" si="35"/>
        <v>3.0902131629210072E-2</v>
      </c>
      <c r="K234" s="35">
        <f t="shared" si="36"/>
        <v>3.862766453651259E-2</v>
      </c>
      <c r="L234" s="35">
        <f t="shared" si="37"/>
        <v>4.6353197443815108E-2</v>
      </c>
      <c r="M234" s="35"/>
    </row>
    <row r="235" spans="1:13" x14ac:dyDescent="0.2">
      <c r="A235">
        <f t="shared" si="38"/>
        <v>106</v>
      </c>
      <c r="B235">
        <f t="shared" si="32"/>
        <v>1.8500490071139892</v>
      </c>
      <c r="C235">
        <v>2.2855849821203931</v>
      </c>
      <c r="D235" s="35">
        <f t="shared" si="31"/>
        <v>5.7623492251220487E-2</v>
      </c>
      <c r="E235" s="35">
        <f t="shared" si="39"/>
        <v>1.2620951881350886E-3</v>
      </c>
      <c r="F235">
        <v>321.73</v>
      </c>
      <c r="G235" s="35">
        <f t="shared" si="33"/>
        <v>7.5725711288105318E-3</v>
      </c>
      <c r="H235" s="35">
        <f t="shared" si="40"/>
        <v>1.5145142257621064E-2</v>
      </c>
      <c r="I235" s="35">
        <f t="shared" si="34"/>
        <v>2.2717713386431596E-2</v>
      </c>
      <c r="J235" s="35">
        <f t="shared" si="35"/>
        <v>3.0290284515242127E-2</v>
      </c>
      <c r="K235" s="35">
        <f t="shared" si="36"/>
        <v>3.7862855644052659E-2</v>
      </c>
      <c r="L235" s="35">
        <f t="shared" si="37"/>
        <v>4.5435426772863191E-2</v>
      </c>
      <c r="M235" s="35"/>
    </row>
    <row r="236" spans="1:13" x14ac:dyDescent="0.2">
      <c r="A236">
        <f t="shared" si="38"/>
        <v>108</v>
      </c>
      <c r="B236">
        <f t="shared" si="32"/>
        <v>1.8849555921538759</v>
      </c>
      <c r="C236">
        <v>2.165236011609363</v>
      </c>
      <c r="D236" s="35">
        <f t="shared" si="31"/>
        <v>5.885899168820443E-2</v>
      </c>
      <c r="E236" s="35">
        <f t="shared" si="39"/>
        <v>1.2354994369839431E-3</v>
      </c>
      <c r="F236">
        <v>327.79</v>
      </c>
      <c r="G236" s="35">
        <f t="shared" si="33"/>
        <v>7.4129966219036586E-3</v>
      </c>
      <c r="H236" s="35">
        <f t="shared" si="40"/>
        <v>1.4825993243807317E-2</v>
      </c>
      <c r="I236" s="35">
        <f t="shared" si="34"/>
        <v>2.2238989865710976E-2</v>
      </c>
      <c r="J236" s="35">
        <f t="shared" si="35"/>
        <v>2.9651986487614634E-2</v>
      </c>
      <c r="K236" s="35">
        <f t="shared" si="36"/>
        <v>3.7064983109518293E-2</v>
      </c>
      <c r="L236" s="35">
        <f t="shared" si="37"/>
        <v>4.4477979731421952E-2</v>
      </c>
      <c r="M236" s="35"/>
    </row>
    <row r="237" spans="1:13" x14ac:dyDescent="0.2">
      <c r="A237">
        <f t="shared" si="38"/>
        <v>110</v>
      </c>
      <c r="B237">
        <f t="shared" si="32"/>
        <v>1.9198621771937625</v>
      </c>
      <c r="C237">
        <v>2.0491528814398778</v>
      </c>
      <c r="D237" s="35">
        <f t="shared" si="31"/>
        <v>6.0066875063223835E-2</v>
      </c>
      <c r="E237" s="35">
        <f t="shared" si="39"/>
        <v>1.2078833750194043E-3</v>
      </c>
      <c r="F237">
        <v>333.71</v>
      </c>
      <c r="G237" s="35">
        <f t="shared" si="33"/>
        <v>7.2473002501164258E-3</v>
      </c>
      <c r="H237" s="35">
        <f t="shared" si="40"/>
        <v>1.4494600500232852E-2</v>
      </c>
      <c r="I237" s="35">
        <f t="shared" si="34"/>
        <v>2.1741900750349277E-2</v>
      </c>
      <c r="J237" s="35">
        <f t="shared" si="35"/>
        <v>2.8989201000465703E-2</v>
      </c>
      <c r="K237" s="35">
        <f t="shared" si="36"/>
        <v>3.6236501250582129E-2</v>
      </c>
      <c r="L237" s="35">
        <f t="shared" si="37"/>
        <v>4.3483801500698555E-2</v>
      </c>
      <c r="M237" s="35"/>
    </row>
    <row r="238" spans="1:13" x14ac:dyDescent="0.2">
      <c r="A238">
        <f t="shared" si="38"/>
        <v>112</v>
      </c>
      <c r="B238">
        <f t="shared" si="32"/>
        <v>1.9547687622336491</v>
      </c>
      <c r="C238">
        <v>1.9373169227264171</v>
      </c>
      <c r="D238" s="35">
        <f t="shared" si="31"/>
        <v>6.1246202068859223E-2</v>
      </c>
      <c r="E238" s="35">
        <f t="shared" si="39"/>
        <v>1.1793270056353888E-3</v>
      </c>
      <c r="F238">
        <v>339.49</v>
      </c>
      <c r="G238" s="35">
        <f t="shared" si="33"/>
        <v>7.075962033812333E-3</v>
      </c>
      <c r="H238" s="35">
        <f t="shared" si="40"/>
        <v>1.4151924067624666E-2</v>
      </c>
      <c r="I238" s="35">
        <f t="shared" si="34"/>
        <v>2.1227886101436999E-2</v>
      </c>
      <c r="J238" s="35">
        <f t="shared" si="35"/>
        <v>2.8303848135249332E-2</v>
      </c>
      <c r="K238" s="35">
        <f t="shared" si="36"/>
        <v>3.5379810169061665E-2</v>
      </c>
      <c r="L238" s="35">
        <f t="shared" si="37"/>
        <v>4.2455772202873998E-2</v>
      </c>
      <c r="M238" s="35"/>
    </row>
    <row r="239" spans="1:13" x14ac:dyDescent="0.2">
      <c r="A239">
        <f t="shared" si="38"/>
        <v>114</v>
      </c>
      <c r="B239">
        <f t="shared" si="32"/>
        <v>1.9896753472735358</v>
      </c>
      <c r="C239">
        <v>1.829737469911741</v>
      </c>
      <c r="D239" s="35">
        <f t="shared" si="31"/>
        <v>6.2396110247689276E-2</v>
      </c>
      <c r="E239" s="35">
        <f t="shared" si="39"/>
        <v>1.149908178830053E-3</v>
      </c>
      <c r="F239">
        <v>345.12</v>
      </c>
      <c r="G239" s="35">
        <f t="shared" si="33"/>
        <v>6.8994490729803182E-3</v>
      </c>
      <c r="H239" s="35">
        <f t="shared" si="40"/>
        <v>1.3798898145960636E-2</v>
      </c>
      <c r="I239" s="35">
        <f t="shared" si="34"/>
        <v>2.0698347218940955E-2</v>
      </c>
      <c r="J239" s="35">
        <f t="shared" si="35"/>
        <v>2.7597796291921273E-2</v>
      </c>
      <c r="K239" s="35">
        <f t="shared" si="36"/>
        <v>3.4497245364901591E-2</v>
      </c>
      <c r="L239" s="35">
        <f t="shared" si="37"/>
        <v>4.1396694437881909E-2</v>
      </c>
      <c r="M239" s="35"/>
    </row>
    <row r="240" spans="1:13" x14ac:dyDescent="0.2">
      <c r="A240">
        <f t="shared" si="38"/>
        <v>116</v>
      </c>
      <c r="B240">
        <f t="shared" si="32"/>
        <v>2.0245819323134224</v>
      </c>
      <c r="C240">
        <v>1.726377185224808</v>
      </c>
      <c r="D240" s="35">
        <f t="shared" si="31"/>
        <v>6.3515812526914614E-2</v>
      </c>
      <c r="E240" s="35">
        <f t="shared" si="39"/>
        <v>1.1197022792253375E-3</v>
      </c>
      <c r="F240">
        <v>350.61</v>
      </c>
      <c r="G240" s="35">
        <f t="shared" si="33"/>
        <v>6.718213675352025E-3</v>
      </c>
      <c r="H240" s="35">
        <f t="shared" si="40"/>
        <v>1.343642735070405E-2</v>
      </c>
      <c r="I240" s="35">
        <f t="shared" si="34"/>
        <v>2.0154641026056075E-2</v>
      </c>
      <c r="J240" s="35">
        <f t="shared" si="35"/>
        <v>2.68728547014081E-2</v>
      </c>
      <c r="K240" s="35">
        <f t="shared" si="36"/>
        <v>3.3591068376760125E-2</v>
      </c>
      <c r="L240" s="35">
        <f t="shared" si="37"/>
        <v>4.030928205211215E-2</v>
      </c>
      <c r="M240" s="35"/>
    </row>
    <row r="241" spans="1:13" x14ac:dyDescent="0.2">
      <c r="A241">
        <f t="shared" si="38"/>
        <v>118</v>
      </c>
      <c r="B241">
        <f t="shared" si="32"/>
        <v>2.0594885173533091</v>
      </c>
      <c r="C241">
        <v>1.627208065337336</v>
      </c>
      <c r="D241" s="35">
        <f t="shared" si="31"/>
        <v>6.4604594476544153E-2</v>
      </c>
      <c r="E241" s="35">
        <f t="shared" si="39"/>
        <v>1.0887819496295387E-3</v>
      </c>
      <c r="F241">
        <v>355.95</v>
      </c>
      <c r="G241" s="35">
        <f t="shared" si="33"/>
        <v>6.532691697777232E-3</v>
      </c>
      <c r="H241" s="35">
        <f t="shared" si="40"/>
        <v>1.3065383395554464E-2</v>
      </c>
      <c r="I241" s="35">
        <f t="shared" si="34"/>
        <v>1.9598075093331696E-2</v>
      </c>
      <c r="J241" s="35">
        <f t="shared" si="35"/>
        <v>2.6130766791108928E-2</v>
      </c>
      <c r="K241" s="35">
        <f t="shared" si="36"/>
        <v>3.266345848888616E-2</v>
      </c>
      <c r="L241" s="35">
        <f t="shared" si="37"/>
        <v>3.9196150186663392E-2</v>
      </c>
      <c r="M241" s="35"/>
    </row>
    <row r="242" spans="1:13" x14ac:dyDescent="0.2">
      <c r="A242">
        <f t="shared" si="38"/>
        <v>120</v>
      </c>
      <c r="B242">
        <f t="shared" si="32"/>
        <v>2.0943951023931953</v>
      </c>
      <c r="C242">
        <v>1.532183438035521</v>
      </c>
      <c r="D242" s="35">
        <f t="shared" si="31"/>
        <v>6.5661811327445058E-2</v>
      </c>
      <c r="E242" s="35">
        <f t="shared" si="39"/>
        <v>1.057216850900905E-3</v>
      </c>
      <c r="F242">
        <v>361.13</v>
      </c>
      <c r="G242" s="35">
        <f t="shared" si="33"/>
        <v>6.34330110540543E-3</v>
      </c>
      <c r="H242" s="35">
        <f t="shared" si="40"/>
        <v>1.268660221081086E-2</v>
      </c>
      <c r="I242" s="35">
        <f t="shared" si="34"/>
        <v>1.902990331621629E-2</v>
      </c>
      <c r="J242" s="35">
        <f t="shared" si="35"/>
        <v>2.537320442162172E-2</v>
      </c>
      <c r="K242" s="35">
        <f t="shared" si="36"/>
        <v>3.171650552702715E-2</v>
      </c>
      <c r="L242" s="35">
        <f t="shared" si="37"/>
        <v>3.805980663243258E-2</v>
      </c>
      <c r="M242" s="35"/>
    </row>
    <row r="243" spans="1:13" x14ac:dyDescent="0.2">
      <c r="A243">
        <f t="shared" si="38"/>
        <v>122</v>
      </c>
      <c r="B243">
        <f t="shared" si="32"/>
        <v>2.1293016874330819</v>
      </c>
      <c r="C243">
        <v>1.441247296662804</v>
      </c>
      <c r="D243" s="35">
        <f t="shared" si="31"/>
        <v>6.6686884785774336E-2</v>
      </c>
      <c r="E243" s="35">
        <f t="shared" si="39"/>
        <v>1.0250734583292787E-3</v>
      </c>
      <c r="F243">
        <v>366.16</v>
      </c>
      <c r="G243" s="35">
        <f t="shared" si="33"/>
        <v>6.1504407499756719E-3</v>
      </c>
      <c r="H243" s="35">
        <f t="shared" si="40"/>
        <v>1.2300881499951344E-2</v>
      </c>
      <c r="I243" s="35">
        <f t="shared" si="34"/>
        <v>1.8451322249927016E-2</v>
      </c>
      <c r="J243" s="35">
        <f t="shared" si="35"/>
        <v>2.4601762999902688E-2</v>
      </c>
      <c r="K243" s="35">
        <f t="shared" si="36"/>
        <v>3.075220374987836E-2</v>
      </c>
      <c r="L243" s="35">
        <f t="shared" si="37"/>
        <v>3.6902644499854032E-2</v>
      </c>
      <c r="M243" s="35"/>
    </row>
    <row r="244" spans="1:13" x14ac:dyDescent="0.2">
      <c r="A244">
        <f t="shared" si="38"/>
        <v>124</v>
      </c>
      <c r="B244">
        <f t="shared" si="32"/>
        <v>2.1642082724729685</v>
      </c>
      <c r="C244">
        <v>1.354334300119858</v>
      </c>
      <c r="D244" s="35">
        <f t="shared" si="31"/>
        <v>6.7679299680017541E-2</v>
      </c>
      <c r="E244" s="35">
        <f t="shared" si="39"/>
        <v>9.9241489424320428E-4</v>
      </c>
      <c r="F244">
        <v>371.02</v>
      </c>
      <c r="G244" s="35">
        <f t="shared" si="33"/>
        <v>5.9544893654592257E-3</v>
      </c>
      <c r="H244" s="35">
        <f t="shared" si="40"/>
        <v>1.1908978730918451E-2</v>
      </c>
      <c r="I244" s="35">
        <f t="shared" si="34"/>
        <v>1.7863468096377677E-2</v>
      </c>
      <c r="J244" s="35">
        <f t="shared" si="35"/>
        <v>2.3817957461836903E-2</v>
      </c>
      <c r="K244" s="35">
        <f t="shared" si="36"/>
        <v>2.9772446827296128E-2</v>
      </c>
      <c r="L244" s="35">
        <f t="shared" si="37"/>
        <v>3.5726936192755354E-2</v>
      </c>
      <c r="M244" s="35"/>
    </row>
    <row r="245" spans="1:13" x14ac:dyDescent="0.2">
      <c r="A245">
        <f t="shared" si="38"/>
        <v>126</v>
      </c>
      <c r="B245">
        <f t="shared" si="32"/>
        <v>2.1991148575128552</v>
      </c>
      <c r="C245">
        <v>1.271369772864601</v>
      </c>
      <c r="D245" s="35">
        <f t="shared" si="31"/>
        <v>6.8638600476108008E-2</v>
      </c>
      <c r="E245" s="35">
        <f t="shared" si="39"/>
        <v>9.5930079609046759E-4</v>
      </c>
      <c r="F245">
        <v>375.72</v>
      </c>
      <c r="G245" s="35">
        <f t="shared" si="33"/>
        <v>5.7558047765428055E-3</v>
      </c>
      <c r="H245" s="35">
        <f t="shared" si="40"/>
        <v>1.1511609553085611E-2</v>
      </c>
      <c r="I245" s="35">
        <f t="shared" si="34"/>
        <v>1.7267414329628417E-2</v>
      </c>
      <c r="J245" s="35">
        <f t="shared" si="35"/>
        <v>2.3023219106171222E-2</v>
      </c>
      <c r="K245" s="35">
        <f t="shared" si="36"/>
        <v>2.8779023882714028E-2</v>
      </c>
      <c r="L245" s="35">
        <f t="shared" si="37"/>
        <v>3.4534828659256833E-2</v>
      </c>
      <c r="M245" s="35"/>
    </row>
    <row r="246" spans="1:13" x14ac:dyDescent="0.2">
      <c r="A246">
        <f t="shared" si="38"/>
        <v>128</v>
      </c>
      <c r="B246">
        <f t="shared" si="32"/>
        <v>2.2340214425527418</v>
      </c>
      <c r="C246">
        <v>1.1922790393549481</v>
      </c>
      <c r="D246" s="35">
        <f t="shared" si="31"/>
        <v>6.9564387694933019E-2</v>
      </c>
      <c r="E246" s="35">
        <f t="shared" si="39"/>
        <v>9.2578721882501103E-4</v>
      </c>
      <c r="F246">
        <v>380.26</v>
      </c>
      <c r="G246" s="35">
        <f t="shared" si="33"/>
        <v>5.5547233129500662E-3</v>
      </c>
      <c r="H246" s="35">
        <f t="shared" si="40"/>
        <v>1.1109446625900132E-2</v>
      </c>
      <c r="I246" s="35">
        <f t="shared" si="34"/>
        <v>1.6664169938850198E-2</v>
      </c>
      <c r="J246" s="35">
        <f t="shared" si="35"/>
        <v>2.2218893251800265E-2</v>
      </c>
      <c r="K246" s="35">
        <f t="shared" si="36"/>
        <v>2.7773616564750331E-2</v>
      </c>
      <c r="L246" s="35">
        <f t="shared" si="37"/>
        <v>3.3328339877700397E-2</v>
      </c>
      <c r="M246" s="35"/>
    </row>
    <row r="247" spans="1:13" x14ac:dyDescent="0.2">
      <c r="A247">
        <f t="shared" si="38"/>
        <v>130</v>
      </c>
      <c r="B247">
        <f t="shared" si="32"/>
        <v>2.2689280275926285</v>
      </c>
      <c r="C247">
        <v>1.1169780896060539</v>
      </c>
      <c r="D247" s="35">
        <f t="shared" si="31"/>
        <v>7.0456314265015169E-2</v>
      </c>
      <c r="E247" s="35">
        <f t="shared" si="39"/>
        <v>8.9192657008214937E-4</v>
      </c>
      <c r="F247">
        <v>384.63</v>
      </c>
      <c r="G247" s="35">
        <f t="shared" si="33"/>
        <v>5.3515594204928962E-3</v>
      </c>
      <c r="H247" s="35">
        <f t="shared" si="40"/>
        <v>1.0703118840985792E-2</v>
      </c>
      <c r="I247" s="35">
        <f t="shared" si="34"/>
        <v>1.6054678261478689E-2</v>
      </c>
      <c r="J247" s="35">
        <f t="shared" si="35"/>
        <v>2.1406237681971585E-2</v>
      </c>
      <c r="K247" s="35">
        <f t="shared" si="36"/>
        <v>2.6757797102464481E-2</v>
      </c>
      <c r="L247" s="35">
        <f t="shared" si="37"/>
        <v>3.2109356522957377E-2</v>
      </c>
      <c r="M247" s="35"/>
    </row>
    <row r="248" spans="1:13" x14ac:dyDescent="0.2">
      <c r="A248">
        <f t="shared" si="38"/>
        <v>132</v>
      </c>
      <c r="B248">
        <f t="shared" si="32"/>
        <v>2.3038346126325151</v>
      </c>
      <c r="C248">
        <v>1.045373579190316</v>
      </c>
      <c r="D248" s="35">
        <f t="shared" si="31"/>
        <v>7.131408184134265E-2</v>
      </c>
      <c r="E248" s="35">
        <f t="shared" si="39"/>
        <v>8.5776757632748113E-4</v>
      </c>
      <c r="F248">
        <v>388.84</v>
      </c>
      <c r="G248" s="35">
        <f t="shared" si="33"/>
        <v>5.1466054579648868E-3</v>
      </c>
      <c r="H248" s="35">
        <f t="shared" si="40"/>
        <v>1.0293210915929774E-2</v>
      </c>
      <c r="I248" s="35">
        <f t="shared" si="34"/>
        <v>1.543981637389466E-2</v>
      </c>
      <c r="J248" s="35">
        <f t="shared" si="35"/>
        <v>2.0586421831859547E-2</v>
      </c>
      <c r="K248" s="35">
        <f t="shared" si="36"/>
        <v>2.5733027289824434E-2</v>
      </c>
      <c r="L248" s="35">
        <f t="shared" si="37"/>
        <v>3.0879632747789321E-2</v>
      </c>
      <c r="M248" s="35"/>
    </row>
    <row r="249" spans="1:13" x14ac:dyDescent="0.2">
      <c r="A249">
        <f t="shared" si="38"/>
        <v>134</v>
      </c>
      <c r="B249">
        <f t="shared" si="32"/>
        <v>2.3387411976724017</v>
      </c>
      <c r="C249">
        <v>0.97736282923736795</v>
      </c>
      <c r="D249" s="35">
        <f t="shared" si="31"/>
        <v>7.2137437119275311E-2</v>
      </c>
      <c r="E249" s="35">
        <f t="shared" si="39"/>
        <v>8.2335527793266083E-4</v>
      </c>
      <c r="F249">
        <v>392.87</v>
      </c>
      <c r="G249" s="35">
        <f t="shared" si="33"/>
        <v>4.940131667595965E-3</v>
      </c>
      <c r="H249" s="35">
        <f t="shared" si="40"/>
        <v>9.88026333519193E-3</v>
      </c>
      <c r="I249" s="35">
        <f t="shared" si="34"/>
        <v>1.4820395002787895E-2</v>
      </c>
      <c r="J249" s="35">
        <f t="shared" si="35"/>
        <v>1.976052667038386E-2</v>
      </c>
      <c r="K249" s="35">
        <f t="shared" si="36"/>
        <v>2.4700658337979825E-2</v>
      </c>
      <c r="L249" s="35">
        <f t="shared" si="37"/>
        <v>2.964079000557579E-2</v>
      </c>
      <c r="M249" s="35"/>
    </row>
    <row r="250" spans="1:13" x14ac:dyDescent="0.2">
      <c r="A250">
        <f t="shared" si="38"/>
        <v>136</v>
      </c>
      <c r="B250">
        <f t="shared" si="32"/>
        <v>2.3736477827122884</v>
      </c>
      <c r="C250">
        <v>0.9128552956524324</v>
      </c>
      <c r="D250" s="35">
        <f t="shared" si="31"/>
        <v>7.292616817023409E-2</v>
      </c>
      <c r="E250" s="35">
        <f t="shared" si="39"/>
        <v>7.8873105095877971E-4</v>
      </c>
      <c r="F250">
        <v>396.74</v>
      </c>
      <c r="G250" s="35">
        <f t="shared" si="33"/>
        <v>4.7323863057526783E-3</v>
      </c>
      <c r="H250" s="35">
        <f t="shared" si="40"/>
        <v>9.4647726115053565E-3</v>
      </c>
      <c r="I250" s="35">
        <f t="shared" si="34"/>
        <v>1.4197158917258035E-2</v>
      </c>
      <c r="J250" s="35">
        <f t="shared" si="35"/>
        <v>1.8929545223010713E-2</v>
      </c>
      <c r="K250" s="35">
        <f t="shared" si="36"/>
        <v>2.3661931528763391E-2</v>
      </c>
      <c r="L250" s="35">
        <f t="shared" si="37"/>
        <v>2.839431783451607E-2</v>
      </c>
      <c r="M250" s="35"/>
    </row>
    <row r="251" spans="1:13" x14ac:dyDescent="0.2">
      <c r="A251">
        <f t="shared" si="38"/>
        <v>138</v>
      </c>
      <c r="B251">
        <f t="shared" si="32"/>
        <v>2.4085543677521746</v>
      </c>
      <c r="C251">
        <v>0.85174083201093587</v>
      </c>
      <c r="D251" s="35">
        <f t="shared" si="31"/>
        <v>7.3680100823546521E-2</v>
      </c>
      <c r="E251" s="35">
        <f t="shared" si="39"/>
        <v>7.5393265331243076E-4</v>
      </c>
      <c r="F251">
        <v>400.43</v>
      </c>
      <c r="G251" s="35">
        <f t="shared" si="33"/>
        <v>4.5235959198745845E-3</v>
      </c>
      <c r="H251" s="35">
        <f t="shared" si="40"/>
        <v>9.0471918397491691E-3</v>
      </c>
      <c r="I251" s="35">
        <f t="shared" si="34"/>
        <v>1.3570787759623754E-2</v>
      </c>
      <c r="J251" s="35">
        <f t="shared" si="35"/>
        <v>1.8094383679498338E-2</v>
      </c>
      <c r="K251" s="35">
        <f t="shared" si="36"/>
        <v>2.2617979599372923E-2</v>
      </c>
      <c r="L251" s="35">
        <f t="shared" si="37"/>
        <v>2.7141575519247507E-2</v>
      </c>
      <c r="M251" s="35"/>
    </row>
    <row r="252" spans="1:13" x14ac:dyDescent="0.2">
      <c r="A252">
        <f t="shared" si="38"/>
        <v>140</v>
      </c>
      <c r="B252">
        <f t="shared" si="32"/>
        <v>2.4434609527920612</v>
      </c>
      <c r="C252">
        <v>0.79391395910968476</v>
      </c>
      <c r="D252" s="35">
        <f t="shared" si="31"/>
        <v>7.4399095116427602E-2</v>
      </c>
      <c r="E252" s="35">
        <f t="shared" si="39"/>
        <v>7.1899429288108108E-4</v>
      </c>
      <c r="F252">
        <v>403.96</v>
      </c>
      <c r="G252" s="35">
        <f t="shared" si="33"/>
        <v>4.3139657572864865E-3</v>
      </c>
      <c r="H252" s="35">
        <f t="shared" si="40"/>
        <v>8.6279315145729729E-3</v>
      </c>
      <c r="I252" s="35">
        <f t="shared" si="34"/>
        <v>1.2941897271859459E-2</v>
      </c>
      <c r="J252" s="35">
        <f t="shared" si="35"/>
        <v>1.7255863029145946E-2</v>
      </c>
      <c r="K252" s="35">
        <f t="shared" si="36"/>
        <v>2.1569828786432432E-2</v>
      </c>
      <c r="L252" s="35">
        <f t="shared" si="37"/>
        <v>2.5883794543718919E-2</v>
      </c>
      <c r="M252" s="35"/>
    </row>
    <row r="253" spans="1:13" x14ac:dyDescent="0.2">
      <c r="A253">
        <f t="shared" si="38"/>
        <v>142</v>
      </c>
      <c r="B253">
        <f t="shared" si="32"/>
        <v>2.4783675378319479</v>
      </c>
      <c r="C253">
        <v>0.73926266363555337</v>
      </c>
      <c r="D253" s="35">
        <f t="shared" si="31"/>
        <v>7.5083041831669556E-2</v>
      </c>
      <c r="E253" s="35">
        <f t="shared" si="39"/>
        <v>6.8394671524195372E-4</v>
      </c>
      <c r="F253">
        <v>407.31</v>
      </c>
      <c r="G253" s="35">
        <f t="shared" si="33"/>
        <v>4.1036802914517223E-3</v>
      </c>
      <c r="H253" s="35">
        <f t="shared" si="40"/>
        <v>8.2073605829034446E-3</v>
      </c>
      <c r="I253" s="35">
        <f t="shared" si="34"/>
        <v>1.2311040874355167E-2</v>
      </c>
      <c r="J253" s="35">
        <f t="shared" si="35"/>
        <v>1.6414721165806889E-2</v>
      </c>
      <c r="K253" s="35">
        <f t="shared" si="36"/>
        <v>2.0518401457258612E-2</v>
      </c>
      <c r="L253" s="35">
        <f t="shared" si="37"/>
        <v>2.4622081748710334E-2</v>
      </c>
      <c r="M253" s="35"/>
    </row>
    <row r="254" spans="1:13" x14ac:dyDescent="0.2">
      <c r="A254">
        <f t="shared" si="38"/>
        <v>144</v>
      </c>
      <c r="B254">
        <f t="shared" si="32"/>
        <v>2.5132741228718345</v>
      </c>
      <c r="C254">
        <v>0.68767586571969141</v>
      </c>
      <c r="D254" s="35">
        <f t="shared" si="31"/>
        <v>7.5731859140245592E-2</v>
      </c>
      <c r="E254" s="35">
        <f t="shared" si="39"/>
        <v>6.488173085760357E-4</v>
      </c>
      <c r="F254">
        <v>410.49</v>
      </c>
      <c r="G254" s="35">
        <f t="shared" si="33"/>
        <v>3.8929038514562142E-3</v>
      </c>
      <c r="H254" s="35">
        <f t="shared" si="40"/>
        <v>7.7858077029124284E-3</v>
      </c>
      <c r="I254" s="35">
        <f t="shared" si="34"/>
        <v>1.1678711554368643E-2</v>
      </c>
      <c r="J254" s="35">
        <f t="shared" si="35"/>
        <v>1.5571615405824857E-2</v>
      </c>
      <c r="K254" s="35">
        <f t="shared" si="36"/>
        <v>1.9464519257281071E-2</v>
      </c>
      <c r="L254" s="35">
        <f t="shared" si="37"/>
        <v>2.3357423108737285E-2</v>
      </c>
      <c r="M254" s="35"/>
    </row>
    <row r="255" spans="1:13" x14ac:dyDescent="0.2">
      <c r="A255">
        <f t="shared" si="38"/>
        <v>146</v>
      </c>
      <c r="B255">
        <f t="shared" si="32"/>
        <v>2.5481807079117211</v>
      </c>
      <c r="C255">
        <v>0.6390406186046973</v>
      </c>
      <c r="D255" s="35">
        <f t="shared" si="31"/>
        <v>7.6345489363734143E-2</v>
      </c>
      <c r="E255" s="35">
        <f t="shared" si="39"/>
        <v>6.1363022348855101E-4</v>
      </c>
      <c r="F255">
        <v>413.5</v>
      </c>
      <c r="G255" s="35">
        <f t="shared" si="33"/>
        <v>3.681781340931306E-3</v>
      </c>
      <c r="H255" s="35">
        <f t="shared" si="40"/>
        <v>7.3635626818626121E-3</v>
      </c>
      <c r="I255" s="35">
        <f t="shared" si="34"/>
        <v>1.1045344022793918E-2</v>
      </c>
      <c r="J255" s="35">
        <f t="shared" si="35"/>
        <v>1.4727125363725224E-2</v>
      </c>
      <c r="K255" s="35">
        <f t="shared" si="36"/>
        <v>1.840890670465653E-2</v>
      </c>
      <c r="L255" s="35">
        <f t="shared" si="37"/>
        <v>2.2090688045587836E-2</v>
      </c>
      <c r="M255" s="35"/>
    </row>
    <row r="256" spans="1:13" x14ac:dyDescent="0.2">
      <c r="A256">
        <f t="shared" si="38"/>
        <v>148</v>
      </c>
      <c r="B256">
        <f t="shared" si="32"/>
        <v>2.5830872929516078</v>
      </c>
      <c r="C256">
        <v>0.59324397553316899</v>
      </c>
      <c r="D256" s="35">
        <f t="shared" si="31"/>
        <v>7.6923895869279224E-2</v>
      </c>
      <c r="E256" s="35">
        <f t="shared" si="39"/>
        <v>5.7840650554508155E-4</v>
      </c>
      <c r="F256">
        <v>416.33</v>
      </c>
      <c r="G256" s="35">
        <f t="shared" si="33"/>
        <v>3.4704390332704893E-3</v>
      </c>
      <c r="H256" s="35">
        <f t="shared" si="40"/>
        <v>6.9408780665409786E-3</v>
      </c>
      <c r="I256" s="35">
        <f t="shared" si="34"/>
        <v>1.0411317099811468E-2</v>
      </c>
      <c r="J256" s="35">
        <f t="shared" si="35"/>
        <v>1.3881756133081957E-2</v>
      </c>
      <c r="K256" s="35">
        <f t="shared" si="36"/>
        <v>1.7352195166352447E-2</v>
      </c>
      <c r="L256" s="35">
        <f t="shared" si="37"/>
        <v>2.0822634199622936E-2</v>
      </c>
      <c r="M256" s="35"/>
    </row>
    <row r="257" spans="1:13" x14ac:dyDescent="0.2">
      <c r="A257">
        <f t="shared" si="38"/>
        <v>150</v>
      </c>
      <c r="B257">
        <f t="shared" si="32"/>
        <v>2.6179938779914944</v>
      </c>
      <c r="C257">
        <v>0.55017205630342847</v>
      </c>
      <c r="D257" s="35">
        <f t="shared" si="31"/>
        <v>7.7467060107743124E-2</v>
      </c>
      <c r="E257" s="35">
        <f t="shared" si="39"/>
        <v>5.4316423846390016E-4</v>
      </c>
      <c r="F257">
        <v>419</v>
      </c>
      <c r="G257" s="35">
        <f t="shared" si="33"/>
        <v>3.258985430783401E-3</v>
      </c>
      <c r="H257" s="35">
        <f t="shared" si="40"/>
        <v>6.5179708615668019E-3</v>
      </c>
      <c r="I257" s="35">
        <f t="shared" si="34"/>
        <v>9.7769562923502029E-3</v>
      </c>
      <c r="J257" s="35">
        <f t="shared" si="35"/>
        <v>1.3035941723133604E-2</v>
      </c>
      <c r="K257" s="35">
        <f t="shared" si="36"/>
        <v>1.6294927153917005E-2</v>
      </c>
      <c r="L257" s="35">
        <f t="shared" si="37"/>
        <v>1.9553912584700406E-2</v>
      </c>
      <c r="M257" s="35"/>
    </row>
    <row r="258" spans="1:13" x14ac:dyDescent="0.2">
      <c r="A258">
        <f t="shared" si="38"/>
        <v>152</v>
      </c>
      <c r="B258">
        <f t="shared" si="32"/>
        <v>2.6529004630313811</v>
      </c>
      <c r="C258">
        <v>0.50971004726952152</v>
      </c>
      <c r="D258" s="35">
        <f t="shared" ref="D258:D321" si="41" xml:space="preserve"> $O$3*(1-COS(RADIANS(A258))) + ($O$5 - SQRT($O$5^2 - ($O$3*SIN(RADIANS(A258)))^2))</f>
        <v>7.7974978803799791E-2</v>
      </c>
      <c r="E258" s="35">
        <f t="shared" si="39"/>
        <v>5.0791869605666673E-4</v>
      </c>
      <c r="F258">
        <v>421.49</v>
      </c>
      <c r="G258" s="35">
        <f t="shared" si="33"/>
        <v>3.0475121763400004E-3</v>
      </c>
      <c r="H258" s="35">
        <f t="shared" si="40"/>
        <v>6.0950243526800008E-3</v>
      </c>
      <c r="I258" s="35">
        <f t="shared" si="34"/>
        <v>9.1425365290200011E-3</v>
      </c>
      <c r="J258" s="35">
        <f t="shared" si="35"/>
        <v>1.2190048705360002E-2</v>
      </c>
      <c r="K258" s="35">
        <f t="shared" si="36"/>
        <v>1.5237560881700002E-2</v>
      </c>
      <c r="L258" s="35">
        <f t="shared" si="37"/>
        <v>1.8285073058040002E-2</v>
      </c>
      <c r="M258" s="35"/>
    </row>
    <row r="259" spans="1:13" x14ac:dyDescent="0.2">
      <c r="A259">
        <f t="shared" si="38"/>
        <v>154</v>
      </c>
      <c r="B259">
        <f t="shared" ref="B259:B322" si="42">RADIANS(A259)</f>
        <v>2.6878070480712677</v>
      </c>
      <c r="C259">
        <v>0.47174500167404632</v>
      </c>
      <c r="D259" s="35">
        <f t="shared" si="41"/>
        <v>7.8447661304978697E-2</v>
      </c>
      <c r="E259" s="35">
        <f t="shared" si="39"/>
        <v>4.7268250117890598E-4</v>
      </c>
      <c r="F259">
        <v>423.8</v>
      </c>
      <c r="G259" s="35">
        <f t="shared" ref="G259:G322" si="43">(E259/2) * ($O$6*6/1000)</f>
        <v>2.8360950070734359E-3</v>
      </c>
      <c r="H259" s="35">
        <f t="shared" si="40"/>
        <v>5.6721900141468717E-3</v>
      </c>
      <c r="I259" s="35">
        <f t="shared" ref="I259:I322" si="44">(E259/2) * ($O$8*6/1000)</f>
        <v>8.5082850212203076E-3</v>
      </c>
      <c r="J259" s="35">
        <f t="shared" ref="J259:J322" si="45">(E259/2) * ($O$9*6/1000)</f>
        <v>1.1344380028293743E-2</v>
      </c>
      <c r="K259" s="35">
        <f t="shared" ref="K259:K322" si="46">(E259/2) * ($O$10*6/1000)</f>
        <v>1.4180475035367179E-2</v>
      </c>
      <c r="L259" s="35">
        <f t="shared" ref="L259:L322" si="47">(E259/2) * ($O$11*6/1000)</f>
        <v>1.7016570042440615E-2</v>
      </c>
      <c r="M259" s="35"/>
    </row>
    <row r="260" spans="1:13" x14ac:dyDescent="0.2">
      <c r="A260">
        <f t="shared" ref="A260:A323" si="48">A259+2</f>
        <v>156</v>
      </c>
      <c r="B260">
        <f t="shared" si="42"/>
        <v>2.7227136331111539</v>
      </c>
      <c r="C260">
        <v>0.43616583964815309</v>
      </c>
      <c r="D260" s="35">
        <f t="shared" si="41"/>
        <v>7.8885127095105312E-2</v>
      </c>
      <c r="E260" s="35">
        <f t="shared" ref="E260:E323" si="49">D260-D259</f>
        <v>4.3746579012661491E-4</v>
      </c>
      <c r="F260">
        <v>425.95</v>
      </c>
      <c r="G260" s="35">
        <f t="shared" si="43"/>
        <v>2.6247947407596894E-3</v>
      </c>
      <c r="H260" s="35">
        <f t="shared" ref="H260:H323" si="50">(E260/2) * ($O$7*6/1000)</f>
        <v>5.2495894815193789E-3</v>
      </c>
      <c r="I260" s="35">
        <f t="shared" si="44"/>
        <v>7.8743842222790683E-3</v>
      </c>
      <c r="J260" s="35">
        <f t="shared" si="45"/>
        <v>1.0499178963038758E-2</v>
      </c>
      <c r="K260" s="35">
        <f t="shared" si="46"/>
        <v>1.3123973703798447E-2</v>
      </c>
      <c r="L260" s="35">
        <f t="shared" si="47"/>
        <v>1.5748768444558137E-2</v>
      </c>
      <c r="M260" s="35"/>
    </row>
    <row r="261" spans="1:13" x14ac:dyDescent="0.2">
      <c r="A261">
        <f t="shared" si="48"/>
        <v>158</v>
      </c>
      <c r="B261">
        <f t="shared" si="42"/>
        <v>2.7576202181510405</v>
      </c>
      <c r="C261">
        <v>0.40286148132299199</v>
      </c>
      <c r="D261" s="35">
        <f t="shared" si="41"/>
        <v>7.9287403476204735E-2</v>
      </c>
      <c r="E261" s="35">
        <f t="shared" si="49"/>
        <v>4.0227638109942288E-4</v>
      </c>
      <c r="F261">
        <v>427.92</v>
      </c>
      <c r="G261" s="35">
        <f t="shared" si="43"/>
        <v>2.4136582865965373E-3</v>
      </c>
      <c r="H261" s="35">
        <f t="shared" si="50"/>
        <v>4.8273165731930745E-3</v>
      </c>
      <c r="I261" s="35">
        <f t="shared" si="44"/>
        <v>7.2409748597896118E-3</v>
      </c>
      <c r="J261" s="35">
        <f t="shared" si="45"/>
        <v>9.654633146386149E-3</v>
      </c>
      <c r="K261" s="35">
        <f t="shared" si="46"/>
        <v>1.2068291432982686E-2</v>
      </c>
      <c r="L261" s="35">
        <f t="shared" si="47"/>
        <v>1.4481949719579224E-2</v>
      </c>
      <c r="M261" s="35"/>
    </row>
    <row r="262" spans="1:13" x14ac:dyDescent="0.2">
      <c r="A262">
        <f t="shared" si="48"/>
        <v>160</v>
      </c>
      <c r="B262">
        <f t="shared" si="42"/>
        <v>2.7925268031909272</v>
      </c>
      <c r="C262">
        <v>0.37172271371826499</v>
      </c>
      <c r="D262" s="35">
        <f t="shared" si="41"/>
        <v>7.9654523421737261E-2</v>
      </c>
      <c r="E262" s="35">
        <f t="shared" si="49"/>
        <v>3.6711994553252636E-4</v>
      </c>
      <c r="F262">
        <v>429.72</v>
      </c>
      <c r="G262" s="35">
        <f t="shared" si="43"/>
        <v>2.2027196731951582E-3</v>
      </c>
      <c r="H262" s="35">
        <f t="shared" si="50"/>
        <v>4.4054393463903163E-3</v>
      </c>
      <c r="I262" s="35">
        <f t="shared" si="44"/>
        <v>6.6081590195854745E-3</v>
      </c>
      <c r="J262" s="35">
        <f t="shared" si="45"/>
        <v>8.8108786927806326E-3</v>
      </c>
      <c r="K262" s="35">
        <f t="shared" si="46"/>
        <v>1.1013598365975791E-2</v>
      </c>
      <c r="L262" s="35">
        <f t="shared" si="47"/>
        <v>1.3216318039170949E-2</v>
      </c>
      <c r="M262" s="35"/>
    </row>
    <row r="263" spans="1:13" x14ac:dyDescent="0.2">
      <c r="A263">
        <f t="shared" si="48"/>
        <v>162</v>
      </c>
      <c r="B263">
        <f t="shared" si="42"/>
        <v>2.8274333882308138</v>
      </c>
      <c r="C263">
        <v>0.34264405763077871</v>
      </c>
      <c r="D263" s="35">
        <f t="shared" si="41"/>
        <v>7.998652360301739E-2</v>
      </c>
      <c r="E263" s="35">
        <f t="shared" si="49"/>
        <v>3.3200018128012876E-4</v>
      </c>
      <c r="F263">
        <v>431.35</v>
      </c>
      <c r="G263" s="35">
        <f t="shared" si="43"/>
        <v>1.9920010876807726E-3</v>
      </c>
      <c r="H263" s="35">
        <f t="shared" si="50"/>
        <v>3.9840021753615451E-3</v>
      </c>
      <c r="I263" s="35">
        <f t="shared" si="44"/>
        <v>5.9760032630423177E-3</v>
      </c>
      <c r="J263" s="35">
        <f t="shared" si="45"/>
        <v>7.9680043507230902E-3</v>
      </c>
      <c r="K263" s="35">
        <f t="shared" si="46"/>
        <v>9.9600054384038628E-3</v>
      </c>
      <c r="L263" s="35">
        <f t="shared" si="47"/>
        <v>1.1952006526084635E-2</v>
      </c>
      <c r="M263" s="35"/>
    </row>
    <row r="264" spans="1:13" x14ac:dyDescent="0.2">
      <c r="A264">
        <f t="shared" si="48"/>
        <v>164</v>
      </c>
      <c r="B264">
        <f t="shared" si="42"/>
        <v>2.8623399732707004</v>
      </c>
      <c r="C264">
        <v>0.31552003385733962</v>
      </c>
      <c r="D264" s="35">
        <f t="shared" si="41"/>
        <v>8.0283442589825463E-2</v>
      </c>
      <c r="E264" s="35">
        <f t="shared" si="49"/>
        <v>2.9691898680807294E-4</v>
      </c>
      <c r="F264">
        <v>432.8</v>
      </c>
      <c r="G264" s="35">
        <f t="shared" si="43"/>
        <v>1.7815139208484376E-3</v>
      </c>
      <c r="H264" s="35">
        <f t="shared" si="50"/>
        <v>3.5630278416968753E-3</v>
      </c>
      <c r="I264" s="35">
        <f t="shared" si="44"/>
        <v>5.3445417625453129E-3</v>
      </c>
      <c r="J264" s="35">
        <f t="shared" si="45"/>
        <v>7.1260556833937505E-3</v>
      </c>
      <c r="K264" s="35">
        <f t="shared" si="46"/>
        <v>8.9075696042421881E-3</v>
      </c>
      <c r="L264" s="35">
        <f t="shared" si="47"/>
        <v>1.0689083525090626E-2</v>
      </c>
      <c r="M264" s="35"/>
    </row>
    <row r="265" spans="1:13" x14ac:dyDescent="0.2">
      <c r="A265">
        <f t="shared" si="48"/>
        <v>166</v>
      </c>
      <c r="B265">
        <f t="shared" si="42"/>
        <v>2.8972465583105871</v>
      </c>
      <c r="C265">
        <v>0.29024889697185818</v>
      </c>
      <c r="D265" s="35">
        <f t="shared" si="41"/>
        <v>8.0545319225543796E-2</v>
      </c>
      <c r="E265" s="35">
        <f t="shared" si="49"/>
        <v>2.6187663571833331E-4</v>
      </c>
      <c r="F265">
        <v>434.09</v>
      </c>
      <c r="G265" s="35">
        <f t="shared" si="43"/>
        <v>1.5712598143099998E-3</v>
      </c>
      <c r="H265" s="35">
        <f t="shared" si="50"/>
        <v>3.1425196286199997E-3</v>
      </c>
      <c r="I265" s="35">
        <f t="shared" si="44"/>
        <v>4.7137794429299995E-3</v>
      </c>
      <c r="J265" s="35">
        <f t="shared" si="45"/>
        <v>6.2850392572399993E-3</v>
      </c>
      <c r="K265" s="35">
        <f t="shared" si="46"/>
        <v>7.8562990715499992E-3</v>
      </c>
      <c r="L265" s="35">
        <f t="shared" si="47"/>
        <v>9.427558885859999E-3</v>
      </c>
      <c r="M265" s="35"/>
    </row>
    <row r="266" spans="1:13" x14ac:dyDescent="0.2">
      <c r="A266">
        <f t="shared" si="48"/>
        <v>168</v>
      </c>
      <c r="B266">
        <f t="shared" si="42"/>
        <v>2.9321531433504737</v>
      </c>
      <c r="C266">
        <v>0.26673076843679733</v>
      </c>
      <c r="D266" s="35">
        <f t="shared" si="41"/>
        <v>8.077219117662951E-2</v>
      </c>
      <c r="E266" s="35">
        <f t="shared" si="49"/>
        <v>2.2687195108571367E-4</v>
      </c>
      <c r="F266">
        <v>435.2</v>
      </c>
      <c r="G266" s="35">
        <f t="shared" si="43"/>
        <v>1.361231706514282E-3</v>
      </c>
      <c r="H266" s="35">
        <f t="shared" si="50"/>
        <v>2.7224634130285641E-3</v>
      </c>
      <c r="I266" s="35">
        <f t="shared" si="44"/>
        <v>4.0836951195428461E-3</v>
      </c>
      <c r="J266" s="35">
        <f t="shared" si="45"/>
        <v>5.4449268260571282E-3</v>
      </c>
      <c r="K266" s="35">
        <f t="shared" si="46"/>
        <v>6.8061585325714102E-3</v>
      </c>
      <c r="L266" s="35">
        <f t="shared" si="47"/>
        <v>8.1673902390856923E-3</v>
      </c>
      <c r="M266" s="35"/>
    </row>
    <row r="267" spans="1:13" x14ac:dyDescent="0.2">
      <c r="A267">
        <f t="shared" si="48"/>
        <v>170</v>
      </c>
      <c r="B267">
        <f t="shared" si="42"/>
        <v>2.9670597283903604</v>
      </c>
      <c r="C267">
        <v>0.24487043693599991</v>
      </c>
      <c r="D267" s="35">
        <f t="shared" si="41"/>
        <v>8.0964093655857425E-2</v>
      </c>
      <c r="E267" s="35">
        <f t="shared" si="49"/>
        <v>1.9190247922791503E-4</v>
      </c>
      <c r="F267">
        <v>436.14</v>
      </c>
      <c r="G267" s="35">
        <f t="shared" si="43"/>
        <v>1.1514148753674902E-3</v>
      </c>
      <c r="H267" s="35">
        <f t="shared" si="50"/>
        <v>2.3028297507349804E-3</v>
      </c>
      <c r="I267" s="35">
        <f t="shared" si="44"/>
        <v>3.4542446261024706E-3</v>
      </c>
      <c r="J267" s="35">
        <f t="shared" si="45"/>
        <v>4.6056595014699608E-3</v>
      </c>
      <c r="K267" s="35">
        <f t="shared" si="46"/>
        <v>5.757074376837451E-3</v>
      </c>
      <c r="L267" s="35">
        <f t="shared" si="47"/>
        <v>6.9084892522049413E-3</v>
      </c>
      <c r="M267" s="35"/>
    </row>
    <row r="268" spans="1:13" x14ac:dyDescent="0.2">
      <c r="A268">
        <f t="shared" si="48"/>
        <v>172</v>
      </c>
      <c r="B268">
        <f t="shared" si="42"/>
        <v>3.001966313430247</v>
      </c>
      <c r="C268">
        <v>0.22457455804186111</v>
      </c>
      <c r="D268" s="35">
        <f t="shared" si="41"/>
        <v>8.1121058318522413E-2</v>
      </c>
      <c r="E268" s="35">
        <f t="shared" si="49"/>
        <v>1.5696466266498788E-4</v>
      </c>
      <c r="F268">
        <v>436.91</v>
      </c>
      <c r="G268" s="35">
        <f t="shared" si="43"/>
        <v>9.4178797598992725E-4</v>
      </c>
      <c r="H268" s="35">
        <f t="shared" si="50"/>
        <v>1.8835759519798545E-3</v>
      </c>
      <c r="I268" s="35">
        <f t="shared" si="44"/>
        <v>2.8253639279697818E-3</v>
      </c>
      <c r="J268" s="35">
        <f t="shared" si="45"/>
        <v>3.767151903959709E-3</v>
      </c>
      <c r="K268" s="35">
        <f t="shared" si="46"/>
        <v>4.7089398799496363E-3</v>
      </c>
      <c r="L268" s="35">
        <f t="shared" si="47"/>
        <v>5.6507278559395635E-3</v>
      </c>
      <c r="M268" s="35"/>
    </row>
    <row r="269" spans="1:13" x14ac:dyDescent="0.2">
      <c r="A269">
        <f t="shared" si="48"/>
        <v>174</v>
      </c>
      <c r="B269">
        <f t="shared" si="42"/>
        <v>3.0368728984701332</v>
      </c>
      <c r="C269">
        <v>0.20575165421532801</v>
      </c>
      <c r="D269" s="35">
        <f t="shared" si="41"/>
        <v>8.1243112330657577E-2</v>
      </c>
      <c r="E269" s="35">
        <f t="shared" si="49"/>
        <v>1.2205401213516431E-4</v>
      </c>
      <c r="F269">
        <v>437.51</v>
      </c>
      <c r="G269" s="35">
        <f t="shared" si="43"/>
        <v>7.3232407281098588E-4</v>
      </c>
      <c r="H269" s="35">
        <f t="shared" si="50"/>
        <v>1.4646481456219718E-3</v>
      </c>
      <c r="I269" s="35">
        <f t="shared" si="44"/>
        <v>2.1969722184329576E-3</v>
      </c>
      <c r="J269" s="35">
        <f t="shared" si="45"/>
        <v>2.9292962912439435E-3</v>
      </c>
      <c r="K269" s="35">
        <f t="shared" si="46"/>
        <v>3.6616203640549294E-3</v>
      </c>
      <c r="L269" s="35">
        <f t="shared" si="47"/>
        <v>4.3939444368659153E-3</v>
      </c>
      <c r="M269" s="35"/>
    </row>
    <row r="270" spans="1:13" x14ac:dyDescent="0.2">
      <c r="A270">
        <f t="shared" si="48"/>
        <v>176</v>
      </c>
      <c r="B270">
        <f t="shared" si="42"/>
        <v>3.0717794835100198</v>
      </c>
      <c r="C270">
        <v>0.1885557437619487</v>
      </c>
      <c r="D270" s="35">
        <f t="shared" si="41"/>
        <v>8.1330277608298987E-2</v>
      </c>
      <c r="E270" s="35">
        <f t="shared" si="49"/>
        <v>8.7165277641410022E-5</v>
      </c>
      <c r="F270">
        <v>437.93</v>
      </c>
      <c r="G270" s="35">
        <f t="shared" si="43"/>
        <v>5.2299166584846013E-4</v>
      </c>
      <c r="H270" s="35">
        <f t="shared" si="50"/>
        <v>1.0459833316969203E-3</v>
      </c>
      <c r="I270" s="35">
        <f t="shared" si="44"/>
        <v>1.5689749975453804E-3</v>
      </c>
      <c r="J270" s="35">
        <f t="shared" si="45"/>
        <v>2.0919666633938405E-3</v>
      </c>
      <c r="K270" s="35">
        <f t="shared" si="46"/>
        <v>2.6149583292423006E-3</v>
      </c>
      <c r="L270" s="35">
        <f t="shared" si="47"/>
        <v>3.1379499950907608E-3</v>
      </c>
      <c r="M270" s="35"/>
    </row>
    <row r="271" spans="1:13" x14ac:dyDescent="0.2">
      <c r="A271">
        <f t="shared" si="48"/>
        <v>178</v>
      </c>
      <c r="B271">
        <f t="shared" si="42"/>
        <v>3.1066860685499065</v>
      </c>
      <c r="C271">
        <v>0.1717537467930621</v>
      </c>
      <c r="D271" s="35">
        <f t="shared" si="41"/>
        <v>8.1382570226884027E-2</v>
      </c>
      <c r="E271" s="35">
        <f t="shared" si="49"/>
        <v>5.2292618585039752E-5</v>
      </c>
      <c r="F271">
        <v>438.19</v>
      </c>
      <c r="G271" s="35">
        <f t="shared" si="43"/>
        <v>3.1375571151023851E-4</v>
      </c>
      <c r="H271" s="35">
        <f t="shared" si="50"/>
        <v>6.2751142302047702E-4</v>
      </c>
      <c r="I271" s="35">
        <f t="shared" si="44"/>
        <v>9.4126713453071553E-4</v>
      </c>
      <c r="J271" s="35">
        <f t="shared" si="45"/>
        <v>1.255022846040954E-3</v>
      </c>
      <c r="K271" s="35">
        <f t="shared" si="46"/>
        <v>1.5687785575511926E-3</v>
      </c>
      <c r="L271" s="35">
        <f t="shared" si="47"/>
        <v>1.8825342690614311E-3</v>
      </c>
      <c r="M271" s="35"/>
    </row>
    <row r="272" spans="1:13" x14ac:dyDescent="0.2">
      <c r="A272">
        <f t="shared" si="48"/>
        <v>180</v>
      </c>
      <c r="B272">
        <f t="shared" si="42"/>
        <v>3.1415926535897931</v>
      </c>
      <c r="C272">
        <v>0.15681863837627411</v>
      </c>
      <c r="D272" s="35">
        <f t="shared" si="41"/>
        <v>8.14E-2</v>
      </c>
      <c r="E272" s="35">
        <f t="shared" si="49"/>
        <v>1.7429773115973379E-5</v>
      </c>
      <c r="F272">
        <v>438.28</v>
      </c>
      <c r="G272" s="35">
        <f t="shared" si="43"/>
        <v>1.0457863869584028E-4</v>
      </c>
      <c r="H272" s="35">
        <f t="shared" si="50"/>
        <v>2.0915727739168055E-4</v>
      </c>
      <c r="I272" s="35">
        <f t="shared" si="44"/>
        <v>3.1373591608752083E-4</v>
      </c>
      <c r="J272" s="35">
        <f t="shared" si="45"/>
        <v>4.183145547833611E-4</v>
      </c>
      <c r="K272" s="35">
        <f t="shared" si="46"/>
        <v>5.2289319347920138E-4</v>
      </c>
      <c r="L272" s="35">
        <f t="shared" si="47"/>
        <v>6.2747183217504165E-4</v>
      </c>
      <c r="M272" s="35"/>
    </row>
    <row r="273" spans="1:13" x14ac:dyDescent="0.2">
      <c r="A273">
        <f t="shared" si="48"/>
        <v>182</v>
      </c>
      <c r="B273">
        <f t="shared" si="42"/>
        <v>3.1764992386296798</v>
      </c>
      <c r="C273">
        <v>0.1437504185115846</v>
      </c>
      <c r="D273" s="35">
        <f t="shared" si="41"/>
        <v>8.1382570226884027E-2</v>
      </c>
      <c r="E273" s="35">
        <f t="shared" si="49"/>
        <v>-1.7429773115973379E-5</v>
      </c>
      <c r="F273">
        <v>438.19</v>
      </c>
      <c r="G273" s="35">
        <f t="shared" si="43"/>
        <v>-1.0457863869584028E-4</v>
      </c>
      <c r="H273" s="35">
        <f t="shared" si="50"/>
        <v>-2.0915727739168055E-4</v>
      </c>
      <c r="I273" s="35">
        <f t="shared" si="44"/>
        <v>-3.1373591608752083E-4</v>
      </c>
      <c r="J273" s="35">
        <f t="shared" si="45"/>
        <v>-4.183145547833611E-4</v>
      </c>
      <c r="K273" s="35">
        <f t="shared" si="46"/>
        <v>-5.2289319347920138E-4</v>
      </c>
      <c r="L273" s="35">
        <f t="shared" si="47"/>
        <v>-6.2747183217504165E-4</v>
      </c>
      <c r="M273" s="35"/>
    </row>
    <row r="274" spans="1:13" x14ac:dyDescent="0.2">
      <c r="A274">
        <f t="shared" si="48"/>
        <v>184</v>
      </c>
      <c r="B274">
        <f t="shared" si="42"/>
        <v>3.2114058236695664</v>
      </c>
      <c r="C274">
        <v>0.13068219864689509</v>
      </c>
      <c r="D274" s="35">
        <f t="shared" si="41"/>
        <v>8.1330277608298987E-2</v>
      </c>
      <c r="E274" s="35">
        <f t="shared" si="49"/>
        <v>-5.2292618585039752E-5</v>
      </c>
      <c r="F274">
        <v>437.93</v>
      </c>
      <c r="G274" s="35">
        <f t="shared" si="43"/>
        <v>-3.1375571151023851E-4</v>
      </c>
      <c r="H274" s="35">
        <f t="shared" si="50"/>
        <v>-6.2751142302047702E-4</v>
      </c>
      <c r="I274" s="35">
        <f t="shared" si="44"/>
        <v>-9.4126713453071553E-4</v>
      </c>
      <c r="J274" s="35">
        <f t="shared" si="45"/>
        <v>-1.255022846040954E-3</v>
      </c>
      <c r="K274" s="35">
        <f t="shared" si="46"/>
        <v>-1.5687785575511926E-3</v>
      </c>
      <c r="L274" s="35">
        <f t="shared" si="47"/>
        <v>-1.8825342690614311E-3</v>
      </c>
      <c r="M274" s="35"/>
    </row>
    <row r="275" spans="1:13" x14ac:dyDescent="0.2">
      <c r="A275">
        <f t="shared" si="48"/>
        <v>186</v>
      </c>
      <c r="B275">
        <f t="shared" si="42"/>
        <v>3.246312408709453</v>
      </c>
      <c r="C275">
        <v>0.1194808673343041</v>
      </c>
      <c r="D275" s="35">
        <f t="shared" si="41"/>
        <v>8.1243112330657577E-2</v>
      </c>
      <c r="E275" s="35">
        <f t="shared" si="49"/>
        <v>-8.7165277641410022E-5</v>
      </c>
      <c r="F275">
        <v>437.51</v>
      </c>
      <c r="G275" s="35">
        <f t="shared" si="43"/>
        <v>-5.2299166584846013E-4</v>
      </c>
      <c r="H275" s="35">
        <f t="shared" si="50"/>
        <v>-1.0459833316969203E-3</v>
      </c>
      <c r="I275" s="35">
        <f t="shared" si="44"/>
        <v>-1.5689749975453804E-3</v>
      </c>
      <c r="J275" s="35">
        <f t="shared" si="45"/>
        <v>-2.0919666633938405E-3</v>
      </c>
      <c r="K275" s="35">
        <f t="shared" si="46"/>
        <v>-2.6149583292423006E-3</v>
      </c>
      <c r="L275" s="35">
        <f t="shared" si="47"/>
        <v>-3.1379499950907608E-3</v>
      </c>
      <c r="M275" s="35"/>
    </row>
    <row r="276" spans="1:13" x14ac:dyDescent="0.2">
      <c r="A276">
        <f t="shared" si="48"/>
        <v>188</v>
      </c>
      <c r="B276">
        <f t="shared" si="42"/>
        <v>3.2812189937493397</v>
      </c>
      <c r="C276">
        <v>0.1082795360217131</v>
      </c>
      <c r="D276" s="35">
        <f t="shared" si="41"/>
        <v>8.1121058318522399E-2</v>
      </c>
      <c r="E276" s="35">
        <f t="shared" si="49"/>
        <v>-1.2205401213517819E-4</v>
      </c>
      <c r="F276">
        <v>436.91</v>
      </c>
      <c r="G276" s="35">
        <f t="shared" si="43"/>
        <v>-7.3232407281106915E-4</v>
      </c>
      <c r="H276" s="35">
        <f t="shared" si="50"/>
        <v>-1.4646481456221383E-3</v>
      </c>
      <c r="I276" s="35">
        <f t="shared" si="44"/>
        <v>-2.1969722184332074E-3</v>
      </c>
      <c r="J276" s="35">
        <f t="shared" si="45"/>
        <v>-2.9292962912442766E-3</v>
      </c>
      <c r="K276" s="35">
        <f t="shared" si="46"/>
        <v>-3.6616203640553457E-3</v>
      </c>
      <c r="L276" s="35">
        <f t="shared" si="47"/>
        <v>-4.3939444368664149E-3</v>
      </c>
      <c r="M276" s="35"/>
    </row>
    <row r="277" spans="1:13" x14ac:dyDescent="0.2">
      <c r="A277">
        <f t="shared" si="48"/>
        <v>190</v>
      </c>
      <c r="B277">
        <f t="shared" si="42"/>
        <v>3.3161255787892263</v>
      </c>
      <c r="C277">
        <v>9.8945093261220571E-2</v>
      </c>
      <c r="D277" s="35">
        <f t="shared" si="41"/>
        <v>8.0964093655857425E-2</v>
      </c>
      <c r="E277" s="35">
        <f t="shared" si="49"/>
        <v>-1.56964662664974E-4</v>
      </c>
      <c r="F277">
        <v>436.14</v>
      </c>
      <c r="G277" s="35">
        <f t="shared" si="43"/>
        <v>-9.4178797598984398E-4</v>
      </c>
      <c r="H277" s="35">
        <f t="shared" si="50"/>
        <v>-1.883575951979688E-3</v>
      </c>
      <c r="I277" s="35">
        <f t="shared" si="44"/>
        <v>-2.825363927969532E-3</v>
      </c>
      <c r="J277" s="35">
        <f t="shared" si="45"/>
        <v>-3.7671519039593759E-3</v>
      </c>
      <c r="K277" s="35">
        <f t="shared" si="46"/>
        <v>-4.7089398799492199E-3</v>
      </c>
      <c r="L277" s="35">
        <f t="shared" si="47"/>
        <v>-5.6507278559390639E-3</v>
      </c>
      <c r="M277" s="35"/>
    </row>
    <row r="278" spans="1:13" x14ac:dyDescent="0.2">
      <c r="A278">
        <f t="shared" si="48"/>
        <v>192</v>
      </c>
      <c r="B278">
        <f t="shared" si="42"/>
        <v>3.351032163829113</v>
      </c>
      <c r="C278">
        <v>8.9423961645518205E-2</v>
      </c>
      <c r="D278" s="35">
        <f t="shared" si="41"/>
        <v>8.077219117662951E-2</v>
      </c>
      <c r="E278" s="35">
        <f t="shared" si="49"/>
        <v>-1.9190247922791503E-4</v>
      </c>
      <c r="F278">
        <v>435.2</v>
      </c>
      <c r="G278" s="35">
        <f t="shared" si="43"/>
        <v>-1.1514148753674902E-3</v>
      </c>
      <c r="H278" s="35">
        <f t="shared" si="50"/>
        <v>-2.3028297507349804E-3</v>
      </c>
      <c r="I278" s="35">
        <f t="shared" si="44"/>
        <v>-3.4542446261024706E-3</v>
      </c>
      <c r="J278" s="35">
        <f t="shared" si="45"/>
        <v>-4.6056595014699608E-3</v>
      </c>
      <c r="K278" s="35">
        <f t="shared" si="46"/>
        <v>-5.757074376837451E-3</v>
      </c>
      <c r="L278" s="35">
        <f t="shared" si="47"/>
        <v>-6.9084892522049413E-3</v>
      </c>
      <c r="M278" s="35"/>
    </row>
    <row r="279" spans="1:13" x14ac:dyDescent="0.2">
      <c r="A279">
        <f t="shared" si="48"/>
        <v>194</v>
      </c>
      <c r="B279">
        <f t="shared" si="42"/>
        <v>3.3859387488689991</v>
      </c>
      <c r="C279">
        <v>8.1116307588679895E-2</v>
      </c>
      <c r="D279" s="35">
        <f t="shared" si="41"/>
        <v>8.0545319225543796E-2</v>
      </c>
      <c r="E279" s="35">
        <f t="shared" si="49"/>
        <v>-2.2687195108571367E-4</v>
      </c>
      <c r="F279">
        <v>434.09</v>
      </c>
      <c r="G279" s="35">
        <f t="shared" si="43"/>
        <v>-1.361231706514282E-3</v>
      </c>
      <c r="H279" s="35">
        <f t="shared" si="50"/>
        <v>-2.7224634130285641E-3</v>
      </c>
      <c r="I279" s="35">
        <f t="shared" si="44"/>
        <v>-4.0836951195428461E-3</v>
      </c>
      <c r="J279" s="35">
        <f t="shared" si="45"/>
        <v>-5.4449268260571282E-3</v>
      </c>
      <c r="K279" s="35">
        <f t="shared" si="46"/>
        <v>-6.8061585325714102E-3</v>
      </c>
      <c r="L279" s="35">
        <f t="shared" si="47"/>
        <v>-8.1673902390856923E-3</v>
      </c>
      <c r="M279" s="35"/>
    </row>
    <row r="280" spans="1:13" x14ac:dyDescent="0.2">
      <c r="A280">
        <f t="shared" si="48"/>
        <v>196</v>
      </c>
      <c r="B280">
        <f t="shared" si="42"/>
        <v>3.4208453339088858</v>
      </c>
      <c r="C280">
        <v>7.3462064525076032E-2</v>
      </c>
      <c r="D280" s="35">
        <f t="shared" si="41"/>
        <v>8.0283442589825463E-2</v>
      </c>
      <c r="E280" s="35">
        <f t="shared" si="49"/>
        <v>-2.6187663571833331E-4</v>
      </c>
      <c r="F280">
        <v>432.8</v>
      </c>
      <c r="G280" s="35">
        <f t="shared" si="43"/>
        <v>-1.5712598143099998E-3</v>
      </c>
      <c r="H280" s="35">
        <f t="shared" si="50"/>
        <v>-3.1425196286199997E-3</v>
      </c>
      <c r="I280" s="35">
        <f t="shared" si="44"/>
        <v>-4.7137794429299995E-3</v>
      </c>
      <c r="J280" s="35">
        <f t="shared" si="45"/>
        <v>-6.2850392572399993E-3</v>
      </c>
      <c r="K280" s="35">
        <f t="shared" si="46"/>
        <v>-7.8562990715499992E-3</v>
      </c>
      <c r="L280" s="35">
        <f t="shared" si="47"/>
        <v>-9.427558885859999E-3</v>
      </c>
      <c r="M280" s="35"/>
    </row>
    <row r="281" spans="1:13" x14ac:dyDescent="0.2">
      <c r="A281">
        <f t="shared" si="48"/>
        <v>198</v>
      </c>
      <c r="B281">
        <f t="shared" si="42"/>
        <v>3.4557519189487724</v>
      </c>
      <c r="C281">
        <v>6.6461232454706656E-2</v>
      </c>
      <c r="D281" s="35">
        <f t="shared" si="41"/>
        <v>7.998652360301739E-2</v>
      </c>
      <c r="E281" s="35">
        <f t="shared" si="49"/>
        <v>-2.9691898680807294E-4</v>
      </c>
      <c r="F281">
        <v>431.35</v>
      </c>
      <c r="G281" s="35">
        <f t="shared" si="43"/>
        <v>-1.7815139208484376E-3</v>
      </c>
      <c r="H281" s="35">
        <f t="shared" si="50"/>
        <v>-3.5630278416968753E-3</v>
      </c>
      <c r="I281" s="35">
        <f t="shared" si="44"/>
        <v>-5.3445417625453129E-3</v>
      </c>
      <c r="J281" s="35">
        <f t="shared" si="45"/>
        <v>-7.1260556833937505E-3</v>
      </c>
      <c r="K281" s="35">
        <f t="shared" si="46"/>
        <v>-8.9075696042421881E-3</v>
      </c>
      <c r="L281" s="35">
        <f t="shared" si="47"/>
        <v>-1.0689083525090626E-2</v>
      </c>
      <c r="M281" s="35"/>
    </row>
    <row r="282" spans="1:13" x14ac:dyDescent="0.2">
      <c r="A282">
        <f t="shared" si="48"/>
        <v>200</v>
      </c>
      <c r="B282">
        <f t="shared" si="42"/>
        <v>3.4906585039886591</v>
      </c>
      <c r="C282">
        <v>6.0113811377571748E-2</v>
      </c>
      <c r="D282" s="35">
        <f t="shared" si="41"/>
        <v>7.9654523421737261E-2</v>
      </c>
      <c r="E282" s="35">
        <f t="shared" si="49"/>
        <v>-3.3200018128012876E-4</v>
      </c>
      <c r="F282">
        <v>429.72</v>
      </c>
      <c r="G282" s="35">
        <f t="shared" si="43"/>
        <v>-1.9920010876807726E-3</v>
      </c>
      <c r="H282" s="35">
        <f t="shared" si="50"/>
        <v>-3.9840021753615451E-3</v>
      </c>
      <c r="I282" s="35">
        <f t="shared" si="44"/>
        <v>-5.9760032630423177E-3</v>
      </c>
      <c r="J282" s="35">
        <f t="shared" si="45"/>
        <v>-7.9680043507230902E-3</v>
      </c>
      <c r="K282" s="35">
        <f t="shared" si="46"/>
        <v>-9.9600054384038628E-3</v>
      </c>
      <c r="L282" s="35">
        <f t="shared" si="47"/>
        <v>-1.1952006526084635E-2</v>
      </c>
      <c r="M282" s="35"/>
    </row>
    <row r="283" spans="1:13" x14ac:dyDescent="0.2">
      <c r="A283">
        <f t="shared" si="48"/>
        <v>202</v>
      </c>
      <c r="B283">
        <f t="shared" si="42"/>
        <v>3.5255650890285457</v>
      </c>
      <c r="C283">
        <v>5.4326456866066387E-2</v>
      </c>
      <c r="D283" s="35">
        <f t="shared" si="41"/>
        <v>7.9287403476204735E-2</v>
      </c>
      <c r="E283" s="35">
        <f t="shared" si="49"/>
        <v>-3.6711994553252636E-4</v>
      </c>
      <c r="F283">
        <v>427.92</v>
      </c>
      <c r="G283" s="35">
        <f t="shared" si="43"/>
        <v>-2.2027196731951582E-3</v>
      </c>
      <c r="H283" s="35">
        <f t="shared" si="50"/>
        <v>-4.4054393463903163E-3</v>
      </c>
      <c r="I283" s="35">
        <f t="shared" si="44"/>
        <v>-6.6081590195854745E-3</v>
      </c>
      <c r="J283" s="35">
        <f t="shared" si="45"/>
        <v>-8.8108786927806326E-3</v>
      </c>
      <c r="K283" s="35">
        <f t="shared" si="46"/>
        <v>-1.1013598365975791E-2</v>
      </c>
      <c r="L283" s="35">
        <f t="shared" si="47"/>
        <v>-1.3216318039170949E-2</v>
      </c>
      <c r="M283" s="35"/>
    </row>
    <row r="284" spans="1:13" x14ac:dyDescent="0.2">
      <c r="A284">
        <f t="shared" si="48"/>
        <v>204</v>
      </c>
      <c r="B284">
        <f t="shared" si="42"/>
        <v>3.5604716740684323</v>
      </c>
      <c r="C284">
        <v>4.9005824492585663E-2</v>
      </c>
      <c r="D284" s="35">
        <f t="shared" si="41"/>
        <v>7.8885127095105312E-2</v>
      </c>
      <c r="E284" s="35">
        <f t="shared" si="49"/>
        <v>-4.0227638109942288E-4</v>
      </c>
      <c r="F284">
        <v>425.95</v>
      </c>
      <c r="G284" s="35">
        <f t="shared" si="43"/>
        <v>-2.4136582865965373E-3</v>
      </c>
      <c r="H284" s="35">
        <f t="shared" si="50"/>
        <v>-4.8273165731930745E-3</v>
      </c>
      <c r="I284" s="35">
        <f t="shared" si="44"/>
        <v>-7.2409748597896118E-3</v>
      </c>
      <c r="J284" s="35">
        <f t="shared" si="45"/>
        <v>-9.654633146386149E-3</v>
      </c>
      <c r="K284" s="35">
        <f t="shared" si="46"/>
        <v>-1.2068291432982686E-2</v>
      </c>
      <c r="L284" s="35">
        <f t="shared" si="47"/>
        <v>-1.4481949719579224E-2</v>
      </c>
      <c r="M284" s="35"/>
    </row>
    <row r="285" spans="1:13" x14ac:dyDescent="0.2">
      <c r="A285">
        <f t="shared" si="48"/>
        <v>206</v>
      </c>
      <c r="B285">
        <f t="shared" si="42"/>
        <v>3.595378259108319</v>
      </c>
      <c r="C285">
        <v>4.4151914257129561E-2</v>
      </c>
      <c r="D285" s="35">
        <f t="shared" si="41"/>
        <v>7.8447661304978683E-2</v>
      </c>
      <c r="E285" s="35">
        <f t="shared" si="49"/>
        <v>-4.3746579012662878E-4</v>
      </c>
      <c r="F285">
        <v>423.8</v>
      </c>
      <c r="G285" s="35">
        <f t="shared" si="43"/>
        <v>-2.6247947407597727E-3</v>
      </c>
      <c r="H285" s="35">
        <f t="shared" si="50"/>
        <v>-5.2495894815195454E-3</v>
      </c>
      <c r="I285" s="35">
        <f t="shared" si="44"/>
        <v>-7.8743842222793181E-3</v>
      </c>
      <c r="J285" s="35">
        <f t="shared" si="45"/>
        <v>-1.0499178963039091E-2</v>
      </c>
      <c r="K285" s="35">
        <f t="shared" si="46"/>
        <v>-1.3123973703798864E-2</v>
      </c>
      <c r="L285" s="35">
        <f t="shared" si="47"/>
        <v>-1.5748768444558636E-2</v>
      </c>
      <c r="M285" s="35"/>
    </row>
    <row r="286" spans="1:13" x14ac:dyDescent="0.2">
      <c r="A286">
        <f t="shared" si="48"/>
        <v>208</v>
      </c>
      <c r="B286">
        <f t="shared" si="42"/>
        <v>3.6302848441482056</v>
      </c>
      <c r="C286">
        <v>3.9764726159698081E-2</v>
      </c>
      <c r="D286" s="35">
        <f t="shared" si="41"/>
        <v>7.7974978803799791E-2</v>
      </c>
      <c r="E286" s="35">
        <f t="shared" si="49"/>
        <v>-4.726825011788921E-4</v>
      </c>
      <c r="F286">
        <v>421.49</v>
      </c>
      <c r="G286" s="35">
        <f t="shared" si="43"/>
        <v>-2.8360950070733526E-3</v>
      </c>
      <c r="H286" s="35">
        <f t="shared" si="50"/>
        <v>-5.6721900141467052E-3</v>
      </c>
      <c r="I286" s="35">
        <f t="shared" si="44"/>
        <v>-8.5082850212200578E-3</v>
      </c>
      <c r="J286" s="35">
        <f t="shared" si="45"/>
        <v>-1.134438002829341E-2</v>
      </c>
      <c r="K286" s="35">
        <f t="shared" si="46"/>
        <v>-1.4180475035366763E-2</v>
      </c>
      <c r="L286" s="35">
        <f t="shared" si="47"/>
        <v>-1.7016570042440116E-2</v>
      </c>
      <c r="M286" s="35"/>
    </row>
    <row r="287" spans="1:13" x14ac:dyDescent="0.2">
      <c r="A287">
        <f t="shared" si="48"/>
        <v>210</v>
      </c>
      <c r="B287">
        <f t="shared" si="42"/>
        <v>3.6651914291880923</v>
      </c>
      <c r="C287">
        <v>3.5750915772686298E-2</v>
      </c>
      <c r="D287" s="35">
        <f t="shared" si="41"/>
        <v>7.746706010774311E-2</v>
      </c>
      <c r="E287" s="35">
        <f t="shared" si="49"/>
        <v>-5.0791869605668061E-4</v>
      </c>
      <c r="F287">
        <v>419</v>
      </c>
      <c r="G287" s="35">
        <f t="shared" si="43"/>
        <v>-3.0475121763400836E-3</v>
      </c>
      <c r="H287" s="35">
        <f t="shared" si="50"/>
        <v>-6.0950243526801673E-3</v>
      </c>
      <c r="I287" s="35">
        <f t="shared" si="44"/>
        <v>-9.1425365290202509E-3</v>
      </c>
      <c r="J287" s="35">
        <f t="shared" si="45"/>
        <v>-1.2190048705360335E-2</v>
      </c>
      <c r="K287" s="35">
        <f t="shared" si="46"/>
        <v>-1.5237560881700418E-2</v>
      </c>
      <c r="L287" s="35">
        <f t="shared" si="47"/>
        <v>-1.8285073058040502E-2</v>
      </c>
      <c r="M287" s="35"/>
    </row>
    <row r="288" spans="1:13" x14ac:dyDescent="0.2">
      <c r="A288">
        <f t="shared" si="48"/>
        <v>212</v>
      </c>
      <c r="B288">
        <f t="shared" si="42"/>
        <v>3.7000980142279785</v>
      </c>
      <c r="C288">
        <v>3.2203827523699151E-2</v>
      </c>
      <c r="D288" s="35">
        <f t="shared" si="41"/>
        <v>7.6923895869279224E-2</v>
      </c>
      <c r="E288" s="35">
        <f t="shared" si="49"/>
        <v>-5.4316423846388628E-4</v>
      </c>
      <c r="F288">
        <v>416.33</v>
      </c>
      <c r="G288" s="35">
        <f t="shared" si="43"/>
        <v>-3.2589854307833177E-3</v>
      </c>
      <c r="H288" s="35">
        <f t="shared" si="50"/>
        <v>-6.5179708615666354E-3</v>
      </c>
      <c r="I288" s="35">
        <f t="shared" si="44"/>
        <v>-9.7769562923499531E-3</v>
      </c>
      <c r="J288" s="35">
        <f t="shared" si="45"/>
        <v>-1.3035941723133271E-2</v>
      </c>
      <c r="K288" s="35">
        <f t="shared" si="46"/>
        <v>-1.6294927153916589E-2</v>
      </c>
      <c r="L288" s="35">
        <f t="shared" si="47"/>
        <v>-1.9553912584699906E-2</v>
      </c>
      <c r="M288" s="35"/>
    </row>
    <row r="289" spans="1:13" x14ac:dyDescent="0.2">
      <c r="A289">
        <f t="shared" si="48"/>
        <v>214</v>
      </c>
      <c r="B289">
        <f t="shared" si="42"/>
        <v>3.7350045992678651</v>
      </c>
      <c r="C289">
        <v>2.8843428129921848E-2</v>
      </c>
      <c r="D289" s="35">
        <f t="shared" si="41"/>
        <v>7.6345489363734156E-2</v>
      </c>
      <c r="E289" s="35">
        <f t="shared" si="49"/>
        <v>-5.7840650554506767E-4</v>
      </c>
      <c r="F289">
        <v>413.5</v>
      </c>
      <c r="G289" s="35">
        <f t="shared" si="43"/>
        <v>-3.470439033270406E-3</v>
      </c>
      <c r="H289" s="35">
        <f t="shared" si="50"/>
        <v>-6.9408780665408121E-3</v>
      </c>
      <c r="I289" s="35">
        <f t="shared" si="44"/>
        <v>-1.0411317099811218E-2</v>
      </c>
      <c r="J289" s="35">
        <f t="shared" si="45"/>
        <v>-1.3881756133081624E-2</v>
      </c>
      <c r="K289" s="35">
        <f t="shared" si="46"/>
        <v>-1.735219516635203E-2</v>
      </c>
      <c r="L289" s="35">
        <f t="shared" si="47"/>
        <v>-2.0822634199622436E-2</v>
      </c>
      <c r="M289" s="35"/>
    </row>
    <row r="290" spans="1:13" x14ac:dyDescent="0.2">
      <c r="A290">
        <f t="shared" si="48"/>
        <v>216</v>
      </c>
      <c r="B290">
        <f t="shared" si="42"/>
        <v>3.7699111843077517</v>
      </c>
      <c r="C290">
        <v>2.5856406446564249E-2</v>
      </c>
      <c r="D290" s="35">
        <f t="shared" si="41"/>
        <v>7.5731859140245592E-2</v>
      </c>
      <c r="E290" s="35">
        <f t="shared" si="49"/>
        <v>-6.1363022348856489E-4</v>
      </c>
      <c r="F290">
        <v>410.49</v>
      </c>
      <c r="G290" s="35">
        <f t="shared" si="43"/>
        <v>-3.6817813409313893E-3</v>
      </c>
      <c r="H290" s="35">
        <f t="shared" si="50"/>
        <v>-7.3635626818627786E-3</v>
      </c>
      <c r="I290" s="35">
        <f t="shared" si="44"/>
        <v>-1.1045344022794168E-2</v>
      </c>
      <c r="J290" s="35">
        <f t="shared" si="45"/>
        <v>-1.4727125363725557E-2</v>
      </c>
      <c r="K290" s="35">
        <f t="shared" si="46"/>
        <v>-1.8408906704656947E-2</v>
      </c>
      <c r="L290" s="35">
        <f t="shared" si="47"/>
        <v>-2.2090688045588336E-2</v>
      </c>
      <c r="M290" s="35"/>
    </row>
    <row r="291" spans="1:13" x14ac:dyDescent="0.2">
      <c r="A291">
        <f t="shared" si="48"/>
        <v>218</v>
      </c>
      <c r="B291">
        <f t="shared" si="42"/>
        <v>3.8048177693476384</v>
      </c>
      <c r="C291">
        <v>2.324276247362634E-2</v>
      </c>
      <c r="D291" s="35">
        <f t="shared" si="41"/>
        <v>7.508304183166957E-2</v>
      </c>
      <c r="E291" s="35">
        <f t="shared" si="49"/>
        <v>-6.4881730857602182E-4</v>
      </c>
      <c r="F291">
        <v>407.31</v>
      </c>
      <c r="G291" s="35">
        <f t="shared" si="43"/>
        <v>-3.8929038514561309E-3</v>
      </c>
      <c r="H291" s="35">
        <f t="shared" si="50"/>
        <v>-7.7858077029122619E-3</v>
      </c>
      <c r="I291" s="35">
        <f t="shared" si="44"/>
        <v>-1.1678711554368393E-2</v>
      </c>
      <c r="J291" s="35">
        <f t="shared" si="45"/>
        <v>-1.5571615405824524E-2</v>
      </c>
      <c r="K291" s="35">
        <f t="shared" si="46"/>
        <v>-1.9464519257280655E-2</v>
      </c>
      <c r="L291" s="35">
        <f t="shared" si="47"/>
        <v>-2.3357423108736786E-2</v>
      </c>
      <c r="M291" s="35"/>
    </row>
    <row r="292" spans="1:13" x14ac:dyDescent="0.2">
      <c r="A292">
        <f t="shared" si="48"/>
        <v>220</v>
      </c>
      <c r="B292">
        <f t="shared" si="42"/>
        <v>3.839724354387525</v>
      </c>
      <c r="C292">
        <v>2.0815807355898289E-2</v>
      </c>
      <c r="D292" s="35">
        <f t="shared" si="41"/>
        <v>7.4399095116427602E-2</v>
      </c>
      <c r="E292" s="35">
        <f t="shared" si="49"/>
        <v>-6.839467152419676E-4</v>
      </c>
      <c r="F292">
        <v>403.96</v>
      </c>
      <c r="G292" s="35">
        <f t="shared" si="43"/>
        <v>-4.1036802914518056E-3</v>
      </c>
      <c r="H292" s="35">
        <f t="shared" si="50"/>
        <v>-8.2073605829036111E-3</v>
      </c>
      <c r="I292" s="35">
        <f t="shared" si="44"/>
        <v>-1.2311040874355417E-2</v>
      </c>
      <c r="J292" s="35">
        <f t="shared" si="45"/>
        <v>-1.6414721165807222E-2</v>
      </c>
      <c r="K292" s="35">
        <f t="shared" si="46"/>
        <v>-2.0518401457259028E-2</v>
      </c>
      <c r="L292" s="35">
        <f t="shared" si="47"/>
        <v>-2.4622081748710833E-2</v>
      </c>
      <c r="M292" s="35"/>
    </row>
    <row r="293" spans="1:13" x14ac:dyDescent="0.2">
      <c r="A293">
        <f t="shared" si="48"/>
        <v>222</v>
      </c>
      <c r="B293">
        <f t="shared" si="42"/>
        <v>3.8746309394274117</v>
      </c>
      <c r="C293">
        <v>1.8575541093380089E-2</v>
      </c>
      <c r="D293" s="35">
        <f t="shared" si="41"/>
        <v>7.3680100823546535E-2</v>
      </c>
      <c r="E293" s="35">
        <f t="shared" si="49"/>
        <v>-7.189942928810672E-4</v>
      </c>
      <c r="F293">
        <v>400.43</v>
      </c>
      <c r="G293" s="35">
        <f t="shared" si="43"/>
        <v>-4.3139657572864032E-3</v>
      </c>
      <c r="H293" s="35">
        <f t="shared" si="50"/>
        <v>-8.6279315145728064E-3</v>
      </c>
      <c r="I293" s="35">
        <f t="shared" si="44"/>
        <v>-1.294189727185921E-2</v>
      </c>
      <c r="J293" s="35">
        <f t="shared" si="45"/>
        <v>-1.7255863029145613E-2</v>
      </c>
      <c r="K293" s="35">
        <f t="shared" si="46"/>
        <v>-2.1569828786432016E-2</v>
      </c>
      <c r="L293" s="35">
        <f t="shared" si="47"/>
        <v>-2.5883794543718419E-2</v>
      </c>
      <c r="M293" s="35"/>
    </row>
    <row r="294" spans="1:13" x14ac:dyDescent="0.2">
      <c r="A294">
        <f t="shared" si="48"/>
        <v>224</v>
      </c>
      <c r="B294">
        <f t="shared" si="42"/>
        <v>3.9095375244672983</v>
      </c>
      <c r="C294">
        <v>1.6615308113676661E-2</v>
      </c>
      <c r="D294" s="35">
        <f t="shared" si="41"/>
        <v>7.292616817023409E-2</v>
      </c>
      <c r="E294" s="35">
        <f t="shared" si="49"/>
        <v>-7.5393265331244463E-4</v>
      </c>
      <c r="F294">
        <v>396.74</v>
      </c>
      <c r="G294" s="35">
        <f t="shared" si="43"/>
        <v>-4.5235959198746678E-3</v>
      </c>
      <c r="H294" s="35">
        <f t="shared" si="50"/>
        <v>-9.0471918397493356E-3</v>
      </c>
      <c r="I294" s="35">
        <f t="shared" si="44"/>
        <v>-1.3570787759624003E-2</v>
      </c>
      <c r="J294" s="35">
        <f t="shared" si="45"/>
        <v>-1.8094383679498671E-2</v>
      </c>
      <c r="K294" s="35">
        <f t="shared" si="46"/>
        <v>-2.2617979599373339E-2</v>
      </c>
      <c r="L294" s="35">
        <f t="shared" si="47"/>
        <v>-2.7141575519248007E-2</v>
      </c>
      <c r="M294" s="35"/>
    </row>
    <row r="295" spans="1:13" x14ac:dyDescent="0.2">
      <c r="A295">
        <f t="shared" si="48"/>
        <v>226</v>
      </c>
      <c r="B295">
        <f t="shared" si="42"/>
        <v>3.9444441095071849</v>
      </c>
      <c r="C295">
        <v>1.484176398918309E-2</v>
      </c>
      <c r="D295" s="35">
        <f t="shared" si="41"/>
        <v>7.2137437119275311E-2</v>
      </c>
      <c r="E295" s="35">
        <f t="shared" si="49"/>
        <v>-7.8873105095877971E-4</v>
      </c>
      <c r="F295">
        <v>392.87</v>
      </c>
      <c r="G295" s="35">
        <f t="shared" si="43"/>
        <v>-4.7323863057526783E-3</v>
      </c>
      <c r="H295" s="35">
        <f t="shared" si="50"/>
        <v>-9.4647726115053565E-3</v>
      </c>
      <c r="I295" s="35">
        <f t="shared" si="44"/>
        <v>-1.4197158917258035E-2</v>
      </c>
      <c r="J295" s="35">
        <f t="shared" si="45"/>
        <v>-1.8929545223010713E-2</v>
      </c>
      <c r="K295" s="35">
        <f t="shared" si="46"/>
        <v>-2.3661931528763391E-2</v>
      </c>
      <c r="L295" s="35">
        <f t="shared" si="47"/>
        <v>-2.839431783451607E-2</v>
      </c>
      <c r="M295" s="35"/>
    </row>
    <row r="296" spans="1:13" x14ac:dyDescent="0.2">
      <c r="A296">
        <f t="shared" si="48"/>
        <v>228</v>
      </c>
      <c r="B296">
        <f t="shared" si="42"/>
        <v>3.9793506945470716</v>
      </c>
      <c r="C296">
        <v>1.3161564292294431E-2</v>
      </c>
      <c r="D296" s="35">
        <f t="shared" si="41"/>
        <v>7.131408184134265E-2</v>
      </c>
      <c r="E296" s="35">
        <f t="shared" si="49"/>
        <v>-8.2335527793266083E-4</v>
      </c>
      <c r="F296">
        <v>388.84</v>
      </c>
      <c r="G296" s="35">
        <f t="shared" si="43"/>
        <v>-4.940131667595965E-3</v>
      </c>
      <c r="H296" s="35">
        <f t="shared" si="50"/>
        <v>-9.88026333519193E-3</v>
      </c>
      <c r="I296" s="35">
        <f t="shared" si="44"/>
        <v>-1.4820395002787895E-2</v>
      </c>
      <c r="J296" s="35">
        <f t="shared" si="45"/>
        <v>-1.976052667038386E-2</v>
      </c>
      <c r="K296" s="35">
        <f t="shared" si="46"/>
        <v>-2.4700658337979825E-2</v>
      </c>
      <c r="L296" s="35">
        <f t="shared" si="47"/>
        <v>-2.964079000557579E-2</v>
      </c>
      <c r="M296" s="35"/>
    </row>
    <row r="297" spans="1:13" x14ac:dyDescent="0.2">
      <c r="A297">
        <f t="shared" si="48"/>
        <v>230</v>
      </c>
      <c r="B297">
        <f t="shared" si="42"/>
        <v>4.0142572795869578</v>
      </c>
      <c r="C297">
        <v>1.176139787822056E-2</v>
      </c>
      <c r="D297" s="35">
        <f t="shared" si="41"/>
        <v>7.0456314265015169E-2</v>
      </c>
      <c r="E297" s="35">
        <f t="shared" si="49"/>
        <v>-8.5776757632748113E-4</v>
      </c>
      <c r="F297">
        <v>384.63</v>
      </c>
      <c r="G297" s="35">
        <f t="shared" si="43"/>
        <v>-5.1466054579648868E-3</v>
      </c>
      <c r="H297" s="35">
        <f t="shared" si="50"/>
        <v>-1.0293210915929774E-2</v>
      </c>
      <c r="I297" s="35">
        <f t="shared" si="44"/>
        <v>-1.543981637389466E-2</v>
      </c>
      <c r="J297" s="35">
        <f t="shared" si="45"/>
        <v>-2.0586421831859547E-2</v>
      </c>
      <c r="K297" s="35">
        <f t="shared" si="46"/>
        <v>-2.5733027289824434E-2</v>
      </c>
      <c r="L297" s="35">
        <f t="shared" si="47"/>
        <v>-3.0879632747789321E-2</v>
      </c>
      <c r="M297" s="35"/>
    </row>
    <row r="298" spans="1:13" x14ac:dyDescent="0.2">
      <c r="A298">
        <f t="shared" si="48"/>
        <v>232</v>
      </c>
      <c r="B298">
        <f t="shared" si="42"/>
        <v>4.0491638646268449</v>
      </c>
      <c r="C298">
        <v>1.0454575891751611E-2</v>
      </c>
      <c r="D298" s="35">
        <f t="shared" si="41"/>
        <v>6.9564387694933019E-2</v>
      </c>
      <c r="E298" s="35">
        <f t="shared" si="49"/>
        <v>-8.9192657008214937E-4</v>
      </c>
      <c r="F298">
        <v>380.26</v>
      </c>
      <c r="G298" s="35">
        <f t="shared" si="43"/>
        <v>-5.3515594204928962E-3</v>
      </c>
      <c r="H298" s="35">
        <f t="shared" si="50"/>
        <v>-1.0703118840985792E-2</v>
      </c>
      <c r="I298" s="35">
        <f t="shared" si="44"/>
        <v>-1.6054678261478689E-2</v>
      </c>
      <c r="J298" s="35">
        <f t="shared" si="45"/>
        <v>-2.1406237681971585E-2</v>
      </c>
      <c r="K298" s="35">
        <f t="shared" si="46"/>
        <v>-2.6757797102464481E-2</v>
      </c>
      <c r="L298" s="35">
        <f t="shared" si="47"/>
        <v>-3.2109356522957377E-2</v>
      </c>
      <c r="M298" s="35"/>
    </row>
    <row r="299" spans="1:13" x14ac:dyDescent="0.2">
      <c r="A299">
        <f t="shared" si="48"/>
        <v>234</v>
      </c>
      <c r="B299">
        <f t="shared" si="42"/>
        <v>4.0840704496667311</v>
      </c>
      <c r="C299">
        <v>9.2971049894505376E-3</v>
      </c>
      <c r="D299" s="35">
        <f t="shared" si="41"/>
        <v>6.8638600476108022E-2</v>
      </c>
      <c r="E299" s="35">
        <f t="shared" si="49"/>
        <v>-9.2578721882499715E-4</v>
      </c>
      <c r="F299">
        <v>375.72</v>
      </c>
      <c r="G299" s="35">
        <f t="shared" si="43"/>
        <v>-5.5547233129499829E-3</v>
      </c>
      <c r="H299" s="35">
        <f t="shared" si="50"/>
        <v>-1.1109446625899966E-2</v>
      </c>
      <c r="I299" s="35">
        <f t="shared" si="44"/>
        <v>-1.6664169938849949E-2</v>
      </c>
      <c r="J299" s="35">
        <f t="shared" si="45"/>
        <v>-2.2218893251799932E-2</v>
      </c>
      <c r="K299" s="35">
        <f t="shared" si="46"/>
        <v>-2.7773616564749914E-2</v>
      </c>
      <c r="L299" s="35">
        <f t="shared" si="47"/>
        <v>-3.3328339877699897E-2</v>
      </c>
      <c r="M299" s="35"/>
    </row>
    <row r="300" spans="1:13" x14ac:dyDescent="0.2">
      <c r="A300">
        <f t="shared" si="48"/>
        <v>236</v>
      </c>
      <c r="B300">
        <f t="shared" si="42"/>
        <v>4.1189770347066181</v>
      </c>
      <c r="C300">
        <v>8.2516474002753762E-3</v>
      </c>
      <c r="D300" s="35">
        <f t="shared" si="41"/>
        <v>6.7679299680017541E-2</v>
      </c>
      <c r="E300" s="35">
        <f t="shared" si="49"/>
        <v>-9.5930079609048147E-4</v>
      </c>
      <c r="F300">
        <v>371.02</v>
      </c>
      <c r="G300" s="35">
        <f t="shared" si="43"/>
        <v>-5.7558047765428888E-3</v>
      </c>
      <c r="H300" s="35">
        <f t="shared" si="50"/>
        <v>-1.1511609553085778E-2</v>
      </c>
      <c r="I300" s="35">
        <f t="shared" si="44"/>
        <v>-1.7267414329628666E-2</v>
      </c>
      <c r="J300" s="35">
        <f t="shared" si="45"/>
        <v>-2.3023219106171555E-2</v>
      </c>
      <c r="K300" s="35">
        <f t="shared" si="46"/>
        <v>-2.8779023882714444E-2</v>
      </c>
      <c r="L300" s="35">
        <f t="shared" si="47"/>
        <v>-3.4534828659257333E-2</v>
      </c>
      <c r="M300" s="35"/>
    </row>
    <row r="301" spans="1:13" x14ac:dyDescent="0.2">
      <c r="A301">
        <f t="shared" si="48"/>
        <v>238</v>
      </c>
      <c r="B301">
        <f t="shared" si="42"/>
        <v>4.1538836197465043</v>
      </c>
      <c r="C301">
        <v>7.3182031242261256E-3</v>
      </c>
      <c r="D301" s="35">
        <f t="shared" si="41"/>
        <v>6.668688478577435E-2</v>
      </c>
      <c r="E301" s="35">
        <f t="shared" si="49"/>
        <v>-9.924148942431904E-4</v>
      </c>
      <c r="F301">
        <v>366.16</v>
      </c>
      <c r="G301" s="35">
        <f t="shared" si="43"/>
        <v>-5.9544893654591424E-3</v>
      </c>
      <c r="H301" s="35">
        <f t="shared" si="50"/>
        <v>-1.1908978730918285E-2</v>
      </c>
      <c r="I301" s="35">
        <f t="shared" si="44"/>
        <v>-1.7863468096377427E-2</v>
      </c>
      <c r="J301" s="35">
        <f t="shared" si="45"/>
        <v>-2.381795746183657E-2</v>
      </c>
      <c r="K301" s="35">
        <f t="shared" si="46"/>
        <v>-2.9772446827295712E-2</v>
      </c>
      <c r="L301" s="35">
        <f t="shared" si="47"/>
        <v>-3.5726936192754855E-2</v>
      </c>
      <c r="M301" s="35"/>
    </row>
    <row r="302" spans="1:13" x14ac:dyDescent="0.2">
      <c r="A302">
        <f t="shared" si="48"/>
        <v>240</v>
      </c>
      <c r="B302">
        <f t="shared" si="42"/>
        <v>4.1887902047863905</v>
      </c>
      <c r="C302">
        <v>6.4874377185422921E-3</v>
      </c>
      <c r="D302" s="35">
        <f t="shared" si="41"/>
        <v>6.5661811327445085E-2</v>
      </c>
      <c r="E302" s="35">
        <f t="shared" si="49"/>
        <v>-1.0250734583292648E-3</v>
      </c>
      <c r="F302">
        <v>361.13</v>
      </c>
      <c r="G302" s="35">
        <f t="shared" si="43"/>
        <v>-6.1504407499755887E-3</v>
      </c>
      <c r="H302" s="35">
        <f t="shared" si="50"/>
        <v>-1.2300881499951177E-2</v>
      </c>
      <c r="I302" s="35">
        <f t="shared" si="44"/>
        <v>-1.8451322249926766E-2</v>
      </c>
      <c r="J302" s="35">
        <f t="shared" si="45"/>
        <v>-2.4601762999902355E-2</v>
      </c>
      <c r="K302" s="35">
        <f t="shared" si="46"/>
        <v>-3.0752203749877943E-2</v>
      </c>
      <c r="L302" s="35">
        <f t="shared" si="47"/>
        <v>-3.6902644499853532E-2</v>
      </c>
      <c r="M302" s="35"/>
    </row>
    <row r="303" spans="1:13" x14ac:dyDescent="0.2">
      <c r="A303">
        <f t="shared" si="48"/>
        <v>242</v>
      </c>
      <c r="B303">
        <f t="shared" si="42"/>
        <v>4.2236967898262776</v>
      </c>
      <c r="C303">
        <v>5.7406822977028923E-3</v>
      </c>
      <c r="D303" s="35">
        <f t="shared" si="41"/>
        <v>6.4604594476544153E-2</v>
      </c>
      <c r="E303" s="35">
        <f t="shared" si="49"/>
        <v>-1.0572168509009328E-3</v>
      </c>
      <c r="F303">
        <v>355.95</v>
      </c>
      <c r="G303" s="35">
        <f t="shared" si="43"/>
        <v>-6.3433011054055966E-3</v>
      </c>
      <c r="H303" s="35">
        <f t="shared" si="50"/>
        <v>-1.2686602210811193E-2</v>
      </c>
      <c r="I303" s="35">
        <f t="shared" si="44"/>
        <v>-1.902990331621679E-2</v>
      </c>
      <c r="J303" s="35">
        <f t="shared" si="45"/>
        <v>-2.5373204421622386E-2</v>
      </c>
      <c r="K303" s="35">
        <f t="shared" si="46"/>
        <v>-3.1716505527027983E-2</v>
      </c>
      <c r="L303" s="35">
        <f t="shared" si="47"/>
        <v>-3.8059806632433579E-2</v>
      </c>
      <c r="M303" s="35"/>
    </row>
    <row r="304" spans="1:13" x14ac:dyDescent="0.2">
      <c r="A304">
        <f t="shared" si="48"/>
        <v>244</v>
      </c>
      <c r="B304">
        <f t="shared" si="42"/>
        <v>4.2586033748661638</v>
      </c>
      <c r="C304">
        <v>5.0779368617079237E-3</v>
      </c>
      <c r="D304" s="35">
        <f t="shared" si="41"/>
        <v>6.3515812526914628E-2</v>
      </c>
      <c r="E304" s="35">
        <f t="shared" si="49"/>
        <v>-1.0887819496295248E-3</v>
      </c>
      <c r="F304">
        <v>350.61</v>
      </c>
      <c r="G304" s="35">
        <f t="shared" si="43"/>
        <v>-6.5326916977771488E-3</v>
      </c>
      <c r="H304" s="35">
        <f t="shared" si="50"/>
        <v>-1.3065383395554298E-2</v>
      </c>
      <c r="I304" s="35">
        <f t="shared" si="44"/>
        <v>-1.9598075093331446E-2</v>
      </c>
      <c r="J304" s="35">
        <f t="shared" si="45"/>
        <v>-2.6130766791108595E-2</v>
      </c>
      <c r="K304" s="35">
        <f t="shared" si="46"/>
        <v>-3.2663458488885744E-2</v>
      </c>
      <c r="L304" s="35">
        <f t="shared" si="47"/>
        <v>-3.9196150186662893E-2</v>
      </c>
      <c r="M304" s="35"/>
    </row>
    <row r="305" spans="1:13" x14ac:dyDescent="0.2">
      <c r="A305">
        <f t="shared" si="48"/>
        <v>246</v>
      </c>
      <c r="B305">
        <f t="shared" si="42"/>
        <v>4.2935099599060509</v>
      </c>
      <c r="C305">
        <v>4.480532525036403E-3</v>
      </c>
      <c r="D305" s="35">
        <f t="shared" si="41"/>
        <v>6.2396110247689276E-2</v>
      </c>
      <c r="E305" s="35">
        <f t="shared" si="49"/>
        <v>-1.1197022792253514E-3</v>
      </c>
      <c r="F305">
        <v>345.12</v>
      </c>
      <c r="G305" s="35">
        <f t="shared" si="43"/>
        <v>-6.7182136753521082E-3</v>
      </c>
      <c r="H305" s="35">
        <f t="shared" si="50"/>
        <v>-1.3436427350704216E-2</v>
      </c>
      <c r="I305" s="35">
        <f t="shared" si="44"/>
        <v>-2.0154641026056325E-2</v>
      </c>
      <c r="J305" s="35">
        <f t="shared" si="45"/>
        <v>-2.6872854701408433E-2</v>
      </c>
      <c r="K305" s="35">
        <f t="shared" si="46"/>
        <v>-3.3591068376760541E-2</v>
      </c>
      <c r="L305" s="35">
        <f t="shared" si="47"/>
        <v>-4.0309282052112649E-2</v>
      </c>
      <c r="M305" s="35"/>
    </row>
    <row r="306" spans="1:13" x14ac:dyDescent="0.2">
      <c r="A306">
        <f t="shared" si="48"/>
        <v>248</v>
      </c>
      <c r="B306">
        <f t="shared" si="42"/>
        <v>4.3284165449459371</v>
      </c>
      <c r="C306">
        <v>3.9578037304488231E-3</v>
      </c>
      <c r="D306" s="35">
        <f t="shared" si="41"/>
        <v>6.1246202068859237E-2</v>
      </c>
      <c r="E306" s="35">
        <f t="shared" si="49"/>
        <v>-1.1499081788300392E-3</v>
      </c>
      <c r="F306">
        <v>339.49</v>
      </c>
      <c r="G306" s="35">
        <f t="shared" si="43"/>
        <v>-6.8994490729802349E-3</v>
      </c>
      <c r="H306" s="35">
        <f t="shared" si="50"/>
        <v>-1.379889814596047E-2</v>
      </c>
      <c r="I306" s="35">
        <f t="shared" si="44"/>
        <v>-2.0698347218940705E-2</v>
      </c>
      <c r="J306" s="35">
        <f t="shared" si="45"/>
        <v>-2.759779629192094E-2</v>
      </c>
      <c r="K306" s="35">
        <f t="shared" si="46"/>
        <v>-3.4497245364901175E-2</v>
      </c>
      <c r="L306" s="35">
        <f t="shared" si="47"/>
        <v>-4.1396694437881409E-2</v>
      </c>
      <c r="M306" s="35"/>
    </row>
    <row r="307" spans="1:13" x14ac:dyDescent="0.2">
      <c r="A307">
        <f t="shared" si="48"/>
        <v>250</v>
      </c>
      <c r="B307">
        <f t="shared" si="42"/>
        <v>4.3633231299858242</v>
      </c>
      <c r="C307">
        <v>3.491081592424197E-3</v>
      </c>
      <c r="D307" s="35">
        <f t="shared" si="41"/>
        <v>6.0066875063223821E-2</v>
      </c>
      <c r="E307" s="35">
        <f t="shared" si="49"/>
        <v>-1.1793270056354166E-3</v>
      </c>
      <c r="F307">
        <v>333.71</v>
      </c>
      <c r="G307" s="35">
        <f t="shared" si="43"/>
        <v>-7.0759620338124996E-3</v>
      </c>
      <c r="H307" s="35">
        <f t="shared" si="50"/>
        <v>-1.4151924067624999E-2</v>
      </c>
      <c r="I307" s="35">
        <f t="shared" si="44"/>
        <v>-2.1227886101437499E-2</v>
      </c>
      <c r="J307" s="35">
        <f t="shared" si="45"/>
        <v>-2.8303848135249998E-2</v>
      </c>
      <c r="K307" s="35">
        <f t="shared" si="46"/>
        <v>-3.5379810169062498E-2</v>
      </c>
      <c r="L307" s="35">
        <f t="shared" si="47"/>
        <v>-4.2455772202874997E-2</v>
      </c>
      <c r="M307" s="35"/>
    </row>
    <row r="308" spans="1:13" x14ac:dyDescent="0.2">
      <c r="A308">
        <f t="shared" si="48"/>
        <v>252</v>
      </c>
      <c r="B308">
        <f t="shared" si="42"/>
        <v>4.3982297150257104</v>
      </c>
      <c r="C308">
        <v>3.071031668202035E-3</v>
      </c>
      <c r="D308" s="35">
        <f t="shared" si="41"/>
        <v>5.885899168820443E-2</v>
      </c>
      <c r="E308" s="35">
        <f t="shared" si="49"/>
        <v>-1.2078833750193904E-3</v>
      </c>
      <c r="F308">
        <v>327.79</v>
      </c>
      <c r="G308" s="35">
        <f t="shared" si="43"/>
        <v>-7.2473002501163425E-3</v>
      </c>
      <c r="H308" s="35">
        <f t="shared" si="50"/>
        <v>-1.4494600500232685E-2</v>
      </c>
      <c r="I308" s="35">
        <f t="shared" si="44"/>
        <v>-2.1741900750349027E-2</v>
      </c>
      <c r="J308" s="35">
        <f t="shared" si="45"/>
        <v>-2.898920100046537E-2</v>
      </c>
      <c r="K308" s="35">
        <f t="shared" si="46"/>
        <v>-3.6236501250581712E-2</v>
      </c>
      <c r="L308" s="35">
        <f t="shared" si="47"/>
        <v>-4.3483801500698055E-2</v>
      </c>
      <c r="M308" s="35"/>
    </row>
    <row r="309" spans="1:13" x14ac:dyDescent="0.2">
      <c r="A309">
        <f t="shared" si="48"/>
        <v>254</v>
      </c>
      <c r="B309">
        <f t="shared" si="42"/>
        <v>4.4331363000655974</v>
      </c>
      <c r="C309">
        <v>8.1302996443889742E-12</v>
      </c>
      <c r="D309" s="35">
        <f t="shared" si="41"/>
        <v>5.7623492251220508E-2</v>
      </c>
      <c r="E309" s="35">
        <f t="shared" si="49"/>
        <v>-1.2354994369839223E-3</v>
      </c>
      <c r="F309">
        <v>321.73</v>
      </c>
      <c r="G309" s="35">
        <f t="shared" si="43"/>
        <v>-7.4129966219035337E-3</v>
      </c>
      <c r="H309" s="35">
        <f t="shared" si="50"/>
        <v>-1.4825993243807067E-2</v>
      </c>
      <c r="I309" s="35">
        <f t="shared" si="44"/>
        <v>-2.2238989865710601E-2</v>
      </c>
      <c r="J309" s="35">
        <f t="shared" si="45"/>
        <v>-2.9651986487614135E-2</v>
      </c>
      <c r="K309" s="35">
        <f t="shared" si="46"/>
        <v>-3.7064983109517669E-2</v>
      </c>
      <c r="L309" s="35">
        <f t="shared" si="47"/>
        <v>-4.4477979731421202E-2</v>
      </c>
      <c r="M309" s="35"/>
    </row>
    <row r="310" spans="1:13" x14ac:dyDescent="0.2">
      <c r="A310">
        <f t="shared" si="48"/>
        <v>256</v>
      </c>
      <c r="B310">
        <f t="shared" si="42"/>
        <v>4.4680428851054836</v>
      </c>
      <c r="C310">
        <v>1.0267887036541761E-11</v>
      </c>
      <c r="D310" s="35">
        <f t="shared" si="41"/>
        <v>5.6361397063085399E-2</v>
      </c>
      <c r="E310" s="35">
        <f t="shared" si="49"/>
        <v>-1.2620951881351095E-3</v>
      </c>
      <c r="F310">
        <v>315.54000000000002</v>
      </c>
      <c r="G310" s="35">
        <f t="shared" si="43"/>
        <v>-7.5725711288106567E-3</v>
      </c>
      <c r="H310" s="35">
        <f t="shared" si="50"/>
        <v>-1.5145142257621313E-2</v>
      </c>
      <c r="I310" s="35">
        <f t="shared" si="44"/>
        <v>-2.271771338643197E-2</v>
      </c>
      <c r="J310" s="35">
        <f t="shared" si="45"/>
        <v>-3.0290284515242627E-2</v>
      </c>
      <c r="K310" s="35">
        <f t="shared" si="46"/>
        <v>-3.7862855644053284E-2</v>
      </c>
      <c r="L310" s="35">
        <f t="shared" si="47"/>
        <v>-4.543542677286394E-2</v>
      </c>
      <c r="M310" s="35"/>
    </row>
    <row r="311" spans="1:13" x14ac:dyDescent="0.2">
      <c r="A311">
        <f t="shared" si="48"/>
        <v>258</v>
      </c>
      <c r="B311">
        <f t="shared" si="42"/>
        <v>4.5029494701453698</v>
      </c>
      <c r="C311">
        <v>1.3068219864689509E-11</v>
      </c>
      <c r="D311" s="35">
        <f t="shared" si="41"/>
        <v>5.5073808245201666E-2</v>
      </c>
      <c r="E311" s="35">
        <f t="shared" si="49"/>
        <v>-1.2875888178837322E-3</v>
      </c>
      <c r="F311">
        <v>309.23</v>
      </c>
      <c r="G311" s="35">
        <f t="shared" si="43"/>
        <v>-7.7255329073023932E-3</v>
      </c>
      <c r="H311" s="35">
        <f t="shared" si="50"/>
        <v>-1.5451065814604786E-2</v>
      </c>
      <c r="I311" s="35">
        <f t="shared" si="44"/>
        <v>-2.317659872190718E-2</v>
      </c>
      <c r="J311" s="35">
        <f t="shared" si="45"/>
        <v>-3.0902131629209573E-2</v>
      </c>
      <c r="K311" s="35">
        <f t="shared" si="46"/>
        <v>-3.8627664536511966E-2</v>
      </c>
      <c r="L311" s="35">
        <f t="shared" si="47"/>
        <v>-4.6353197443814359E-2</v>
      </c>
      <c r="M311" s="35"/>
    </row>
    <row r="312" spans="1:13" x14ac:dyDescent="0.2">
      <c r="A312">
        <f t="shared" si="48"/>
        <v>260</v>
      </c>
      <c r="B312">
        <f t="shared" si="42"/>
        <v>4.5378560551852569</v>
      </c>
      <c r="C312">
        <v>1.652196368607174E-11</v>
      </c>
      <c r="D312" s="35">
        <f t="shared" si="41"/>
        <v>5.3761911158235191E-2</v>
      </c>
      <c r="E312" s="35">
        <f t="shared" si="49"/>
        <v>-1.3118970869664751E-3</v>
      </c>
      <c r="F312">
        <v>302.8</v>
      </c>
      <c r="G312" s="35">
        <f t="shared" si="43"/>
        <v>-7.8713825217988503E-3</v>
      </c>
      <c r="H312" s="35">
        <f t="shared" si="50"/>
        <v>-1.5742765043597701E-2</v>
      </c>
      <c r="I312" s="35">
        <f t="shared" si="44"/>
        <v>-2.3614147565396551E-2</v>
      </c>
      <c r="J312" s="35">
        <f t="shared" si="45"/>
        <v>-3.1485530087195401E-2</v>
      </c>
      <c r="K312" s="35">
        <f t="shared" si="46"/>
        <v>-3.9356912608994252E-2</v>
      </c>
      <c r="L312" s="35">
        <f t="shared" si="47"/>
        <v>-4.7228295130793102E-2</v>
      </c>
      <c r="M312" s="35"/>
    </row>
    <row r="313" spans="1:13" x14ac:dyDescent="0.2">
      <c r="A313">
        <f t="shared" si="48"/>
        <v>262</v>
      </c>
      <c r="B313">
        <f t="shared" si="42"/>
        <v>4.5727626402251431</v>
      </c>
      <c r="C313">
        <v>2.0815807355898289E-11</v>
      </c>
      <c r="D313" s="35">
        <f t="shared" si="41"/>
        <v>5.24269754224184E-2</v>
      </c>
      <c r="E313" s="35">
        <f t="shared" si="49"/>
        <v>-1.3349357358167918E-3</v>
      </c>
      <c r="F313">
        <v>296.26</v>
      </c>
      <c r="G313" s="35">
        <f t="shared" si="43"/>
        <v>-8.0096144149007509E-3</v>
      </c>
      <c r="H313" s="35">
        <f t="shared" si="50"/>
        <v>-1.6019228829801502E-2</v>
      </c>
      <c r="I313" s="35">
        <f t="shared" si="44"/>
        <v>-2.4028843244702253E-2</v>
      </c>
      <c r="J313" s="35">
        <f t="shared" si="45"/>
        <v>-3.2038457659603004E-2</v>
      </c>
      <c r="K313" s="35">
        <f t="shared" si="46"/>
        <v>-4.0048072074503754E-2</v>
      </c>
      <c r="L313" s="35">
        <f t="shared" si="47"/>
        <v>-4.8057686489404505E-2</v>
      </c>
      <c r="M313" s="35"/>
    </row>
    <row r="314" spans="1:13" x14ac:dyDescent="0.2">
      <c r="A314">
        <f t="shared" si="48"/>
        <v>264</v>
      </c>
      <c r="B314">
        <f t="shared" si="42"/>
        <v>4.6076692252650302</v>
      </c>
      <c r="C314">
        <v>2.6323128584588871E-11</v>
      </c>
      <c r="D314" s="35">
        <f t="shared" si="41"/>
        <v>5.1070355502653937E-2</v>
      </c>
      <c r="E314" s="35">
        <f t="shared" si="49"/>
        <v>-1.3566199197644624E-3</v>
      </c>
      <c r="F314">
        <v>289.61</v>
      </c>
      <c r="G314" s="35">
        <f t="shared" si="43"/>
        <v>-8.1397195185867743E-3</v>
      </c>
      <c r="H314" s="35">
        <f t="shared" si="50"/>
        <v>-1.6279439037173549E-2</v>
      </c>
      <c r="I314" s="35">
        <f t="shared" si="44"/>
        <v>-2.4419158555760323E-2</v>
      </c>
      <c r="J314" s="35">
        <f t="shared" si="45"/>
        <v>-3.2558878074347097E-2</v>
      </c>
      <c r="K314" s="35">
        <f t="shared" si="46"/>
        <v>-4.0698597592933872E-2</v>
      </c>
      <c r="L314" s="35">
        <f t="shared" si="47"/>
        <v>-4.8838317111520646E-2</v>
      </c>
      <c r="M314" s="35"/>
    </row>
    <row r="315" spans="1:13" x14ac:dyDescent="0.2">
      <c r="A315">
        <f t="shared" si="48"/>
        <v>266</v>
      </c>
      <c r="B315">
        <f t="shared" si="42"/>
        <v>4.6425758103049164</v>
      </c>
      <c r="C315">
        <v>3.3137271799748398E-11</v>
      </c>
      <c r="D315" s="35">
        <f t="shared" si="41"/>
        <v>4.9693490835132866E-2</v>
      </c>
      <c r="E315" s="35">
        <f t="shared" si="49"/>
        <v>-1.3768646675210716E-3</v>
      </c>
      <c r="F315">
        <v>282.86</v>
      </c>
      <c r="G315" s="35">
        <f t="shared" si="43"/>
        <v>-8.2611880051264297E-3</v>
      </c>
      <c r="H315" s="35">
        <f t="shared" si="50"/>
        <v>-1.6522376010252859E-2</v>
      </c>
      <c r="I315" s="35">
        <f t="shared" si="44"/>
        <v>-2.4783564015379289E-2</v>
      </c>
      <c r="J315" s="35">
        <f t="shared" si="45"/>
        <v>-3.3044752020505719E-2</v>
      </c>
      <c r="K315" s="35">
        <f t="shared" si="46"/>
        <v>-4.1305940025632149E-2</v>
      </c>
      <c r="L315" s="35">
        <f t="shared" si="47"/>
        <v>-4.9567128030758578E-2</v>
      </c>
      <c r="M315" s="35"/>
    </row>
    <row r="316" spans="1:13" x14ac:dyDescent="0.2">
      <c r="A316">
        <f t="shared" si="48"/>
        <v>268</v>
      </c>
      <c r="B316">
        <f t="shared" si="42"/>
        <v>4.6774823953448035</v>
      </c>
      <c r="C316">
        <v>4.1818303567006428E-11</v>
      </c>
      <c r="D316" s="35">
        <f t="shared" si="41"/>
        <v>4.829790547618644E-2</v>
      </c>
      <c r="E316" s="35">
        <f t="shared" si="49"/>
        <v>-1.3955853589464259E-3</v>
      </c>
      <c r="F316">
        <v>276.02</v>
      </c>
      <c r="G316" s="35">
        <f t="shared" si="43"/>
        <v>-8.3735121536785556E-3</v>
      </c>
      <c r="H316" s="35">
        <f t="shared" si="50"/>
        <v>-1.6747024307357111E-2</v>
      </c>
      <c r="I316" s="35">
        <f t="shared" si="44"/>
        <v>-2.5120536461035667E-2</v>
      </c>
      <c r="J316" s="35">
        <f t="shared" si="45"/>
        <v>-3.3494048614714222E-2</v>
      </c>
      <c r="K316" s="35">
        <f t="shared" si="46"/>
        <v>-4.1867560768392778E-2</v>
      </c>
      <c r="L316" s="35">
        <f t="shared" si="47"/>
        <v>-5.0241072922071334E-2</v>
      </c>
      <c r="M316" s="35"/>
    </row>
    <row r="317" spans="1:13" x14ac:dyDescent="0.2">
      <c r="A317">
        <f t="shared" si="48"/>
        <v>270</v>
      </c>
      <c r="B317">
        <f t="shared" si="42"/>
        <v>4.7123889803846897</v>
      </c>
      <c r="C317">
        <v>5.2552912741572818E-11</v>
      </c>
      <c r="D317" s="35">
        <f t="shared" si="41"/>
        <v>4.6885207258506111E-2</v>
      </c>
      <c r="E317" s="35">
        <f t="shared" si="49"/>
        <v>-1.412698217680329E-3</v>
      </c>
      <c r="F317">
        <v>269.08999999999997</v>
      </c>
      <c r="G317" s="35">
        <f t="shared" si="43"/>
        <v>-8.4761893060819743E-3</v>
      </c>
      <c r="H317" s="35">
        <f t="shared" si="50"/>
        <v>-1.6952378612163949E-2</v>
      </c>
      <c r="I317" s="35">
        <f t="shared" si="44"/>
        <v>-2.5428567918245923E-2</v>
      </c>
      <c r="J317" s="35">
        <f t="shared" si="45"/>
        <v>-3.3904757224327897E-2</v>
      </c>
      <c r="K317" s="35">
        <f t="shared" si="46"/>
        <v>-4.2380946530409871E-2</v>
      </c>
      <c r="L317" s="35">
        <f t="shared" si="47"/>
        <v>-5.0857135836491846E-2</v>
      </c>
      <c r="M317" s="35"/>
    </row>
    <row r="318" spans="1:13" x14ac:dyDescent="0.2">
      <c r="A318">
        <f t="shared" si="48"/>
        <v>272</v>
      </c>
      <c r="B318">
        <f t="shared" si="42"/>
        <v>4.7472955654245768</v>
      </c>
      <c r="C318">
        <v>6.608785474428696E-11</v>
      </c>
      <c r="D318" s="35">
        <f t="shared" si="41"/>
        <v>4.5457086444602855E-2</v>
      </c>
      <c r="E318" s="35">
        <f t="shared" si="49"/>
        <v>-1.4281208139032553E-3</v>
      </c>
      <c r="F318">
        <v>262.08999999999997</v>
      </c>
      <c r="G318" s="35">
        <f t="shared" si="43"/>
        <v>-8.5687248834195318E-3</v>
      </c>
      <c r="H318" s="35">
        <f t="shared" si="50"/>
        <v>-1.7137449766839064E-2</v>
      </c>
      <c r="I318" s="35">
        <f t="shared" si="44"/>
        <v>-2.5706174650258595E-2</v>
      </c>
      <c r="J318" s="35">
        <f t="shared" si="45"/>
        <v>-3.4274899533678127E-2</v>
      </c>
      <c r="K318" s="35">
        <f t="shared" si="46"/>
        <v>-4.2843624417097659E-2</v>
      </c>
      <c r="L318" s="35">
        <f t="shared" si="47"/>
        <v>-5.1412349300517191E-2</v>
      </c>
      <c r="M318" s="35"/>
    </row>
    <row r="319" spans="1:13" x14ac:dyDescent="0.2">
      <c r="A319">
        <f t="shared" si="48"/>
        <v>274</v>
      </c>
      <c r="B319">
        <f t="shared" si="42"/>
        <v>4.782202150464463</v>
      </c>
      <c r="C319">
        <v>8.2983196140778389E-11</v>
      </c>
      <c r="D319" s="35">
        <f t="shared" si="41"/>
        <v>4.4015313872361059E-2</v>
      </c>
      <c r="E319" s="35">
        <f t="shared" si="49"/>
        <v>-1.4417725722417965E-3</v>
      </c>
      <c r="F319">
        <v>255.03</v>
      </c>
      <c r="G319" s="35">
        <f t="shared" si="43"/>
        <v>-8.650635433450779E-3</v>
      </c>
      <c r="H319" s="35">
        <f t="shared" si="50"/>
        <v>-1.7301270866901558E-2</v>
      </c>
      <c r="I319" s="35">
        <f t="shared" si="44"/>
        <v>-2.5951906300352337E-2</v>
      </c>
      <c r="J319" s="35">
        <f t="shared" si="45"/>
        <v>-3.4602541733803116E-2</v>
      </c>
      <c r="K319" s="35">
        <f t="shared" si="46"/>
        <v>-4.3253177167253895E-2</v>
      </c>
      <c r="L319" s="35">
        <f t="shared" si="47"/>
        <v>-5.1903812600704674E-2</v>
      </c>
      <c r="M319" s="35"/>
    </row>
    <row r="320" spans="1:13" x14ac:dyDescent="0.2">
      <c r="A320">
        <f t="shared" si="48"/>
        <v>276</v>
      </c>
      <c r="B320">
        <f t="shared" si="42"/>
        <v>4.8171087355043491</v>
      </c>
      <c r="C320">
        <v>1.036123146414668E-10</v>
      </c>
      <c r="D320" s="35">
        <f t="shared" si="41"/>
        <v>4.2561738592666966E-2</v>
      </c>
      <c r="E320" s="35">
        <f t="shared" si="49"/>
        <v>-1.4535752796940929E-3</v>
      </c>
      <c r="F320">
        <v>247.9</v>
      </c>
      <c r="G320" s="35">
        <f t="shared" si="43"/>
        <v>-8.7214516781645574E-3</v>
      </c>
      <c r="H320" s="35">
        <f t="shared" si="50"/>
        <v>-1.7442903356329115E-2</v>
      </c>
      <c r="I320" s="35">
        <f t="shared" si="44"/>
        <v>-2.6164355034493672E-2</v>
      </c>
      <c r="J320" s="35">
        <f t="shared" si="45"/>
        <v>-3.4885806712658229E-2</v>
      </c>
      <c r="K320" s="35">
        <f t="shared" si="46"/>
        <v>-4.3607258390822787E-2</v>
      </c>
      <c r="L320" s="35">
        <f t="shared" si="47"/>
        <v>-5.2328710068987344E-2</v>
      </c>
      <c r="M320" s="35"/>
    </row>
    <row r="321" spans="1:13" x14ac:dyDescent="0.2">
      <c r="A321">
        <f t="shared" si="48"/>
        <v>278</v>
      </c>
      <c r="B321">
        <f t="shared" si="42"/>
        <v>4.8520153205442362</v>
      </c>
      <c r="C321">
        <v>1.306821986468951E-10</v>
      </c>
      <c r="D321" s="35">
        <f t="shared" si="41"/>
        <v>4.1098285004269056E-2</v>
      </c>
      <c r="E321" s="35">
        <f t="shared" si="49"/>
        <v>-1.4634535883979102E-3</v>
      </c>
      <c r="F321">
        <v>240.73</v>
      </c>
      <c r="G321" s="35">
        <f t="shared" si="43"/>
        <v>-8.7807215303874614E-3</v>
      </c>
      <c r="H321" s="35">
        <f t="shared" si="50"/>
        <v>-1.7561443060774923E-2</v>
      </c>
      <c r="I321" s="35">
        <f t="shared" si="44"/>
        <v>-2.6342164591162384E-2</v>
      </c>
      <c r="J321" s="35">
        <f t="shared" si="45"/>
        <v>-3.5122886121549846E-2</v>
      </c>
      <c r="K321" s="35">
        <f t="shared" si="46"/>
        <v>-4.3903607651937307E-2</v>
      </c>
      <c r="L321" s="35">
        <f t="shared" si="47"/>
        <v>-5.2684329182324768E-2</v>
      </c>
      <c r="M321" s="35"/>
    </row>
    <row r="322" spans="1:13" x14ac:dyDescent="0.2">
      <c r="A322">
        <f t="shared" si="48"/>
        <v>280</v>
      </c>
      <c r="B322">
        <f t="shared" si="42"/>
        <v>4.8869219055841224</v>
      </c>
      <c r="C322">
        <v>1.6335274830861891E-10</v>
      </c>
      <c r="D322" s="35">
        <f t="shared" ref="D322:D362" si="51" xml:space="preserve"> $O$3*(1-COS(RADIANS(A322))) + ($O$5 - SQRT($O$5^2 - ($O$3*SIN(RADIANS(A322)))^2))</f>
        <v>3.9626949496147083E-2</v>
      </c>
      <c r="E322" s="35">
        <f t="shared" si="49"/>
        <v>-1.4713355081219723E-3</v>
      </c>
      <c r="F322">
        <v>233.51</v>
      </c>
      <c r="G322" s="35">
        <f t="shared" si="43"/>
        <v>-8.8280130487318337E-3</v>
      </c>
      <c r="H322" s="35">
        <f t="shared" si="50"/>
        <v>-1.7656026097463667E-2</v>
      </c>
      <c r="I322" s="35">
        <f t="shared" si="44"/>
        <v>-2.6484039146195501E-2</v>
      </c>
      <c r="J322" s="35">
        <f t="shared" si="45"/>
        <v>-3.5312052194927335E-2</v>
      </c>
      <c r="K322" s="35">
        <f t="shared" si="46"/>
        <v>-4.4140065243659168E-2</v>
      </c>
      <c r="L322" s="35">
        <f t="shared" si="47"/>
        <v>-5.2968078292391002E-2</v>
      </c>
      <c r="M322" s="35"/>
    </row>
    <row r="323" spans="1:13" x14ac:dyDescent="0.2">
      <c r="A323">
        <f t="shared" si="48"/>
        <v>282</v>
      </c>
      <c r="B323">
        <f t="shared" ref="B323:B362" si="52">RADIANS(A323)</f>
        <v>4.9218284906240095</v>
      </c>
      <c r="C323">
        <v>2.0442429645478589E-10</v>
      </c>
      <c r="D323" s="35">
        <f t="shared" si="51"/>
        <v>3.8149796612636032E-2</v>
      </c>
      <c r="E323" s="35">
        <f t="shared" si="49"/>
        <v>-1.4771528835110515E-3</v>
      </c>
      <c r="F323">
        <v>226.27</v>
      </c>
      <c r="G323" s="35">
        <f t="shared" ref="G323:G362" si="53">(E323/2) * ($O$6*6/1000)</f>
        <v>-8.8629173010663087E-3</v>
      </c>
      <c r="H323" s="35">
        <f t="shared" si="50"/>
        <v>-1.7725834602132617E-2</v>
      </c>
      <c r="I323" s="35">
        <f t="shared" ref="I323:I362" si="54">(E323/2) * ($O$8*6/1000)</f>
        <v>-2.6588751903198926E-2</v>
      </c>
      <c r="J323" s="35">
        <f t="shared" ref="J323:J362" si="55">(E323/2) * ($O$9*6/1000)</f>
        <v>-3.5451669204265235E-2</v>
      </c>
      <c r="K323" s="35">
        <f t="shared" ref="K323:K362" si="56">(E323/2) * ($O$10*6/1000)</f>
        <v>-4.4314586505331544E-2</v>
      </c>
      <c r="L323" s="35">
        <f t="shared" ref="L323:L362" si="57">(E323/2) * ($O$11*6/1000)</f>
        <v>-5.3177503806397852E-2</v>
      </c>
      <c r="M323" s="35"/>
    </row>
    <row r="324" spans="1:13" x14ac:dyDescent="0.2">
      <c r="A324">
        <f t="shared" ref="A324:A362" si="58">A323+2</f>
        <v>284</v>
      </c>
      <c r="B324">
        <f t="shared" si="52"/>
        <v>4.9567350756638957</v>
      </c>
      <c r="C324" s="35">
        <v>2.5483028736144541E-10</v>
      </c>
      <c r="D324" s="35">
        <f t="shared" si="51"/>
        <v>3.6668954761272479E-2</v>
      </c>
      <c r="E324" s="35">
        <f t="shared" ref="E324:E362" si="59">D324-D323</f>
        <v>-1.4808418513635527E-3</v>
      </c>
      <c r="F324">
        <v>219.01</v>
      </c>
      <c r="G324" s="35">
        <f t="shared" si="53"/>
        <v>-8.885051108181316E-3</v>
      </c>
      <c r="H324" s="35">
        <f t="shared" ref="H324:H362" si="60">(E324/2) * ($O$7*6/1000)</f>
        <v>-1.7770102216362632E-2</v>
      </c>
      <c r="I324" s="35">
        <f t="shared" si="54"/>
        <v>-2.6655153324543948E-2</v>
      </c>
      <c r="J324" s="35">
        <f t="shared" si="55"/>
        <v>-3.5540204432725264E-2</v>
      </c>
      <c r="K324" s="35">
        <f t="shared" si="56"/>
        <v>-4.442525554090658E-2</v>
      </c>
      <c r="L324" s="35">
        <f t="shared" si="57"/>
        <v>-5.3310306649087896E-2</v>
      </c>
      <c r="M324" s="35"/>
    </row>
    <row r="325" spans="1:13" x14ac:dyDescent="0.2">
      <c r="A325">
        <f t="shared" si="58"/>
        <v>286</v>
      </c>
      <c r="B325">
        <f t="shared" si="52"/>
        <v>4.9916416607037828</v>
      </c>
      <c r="C325" s="35">
        <v>3.1830449813279452E-10</v>
      </c>
      <c r="D325" s="35">
        <f t="shared" si="51"/>
        <v>3.5186611487716749E-2</v>
      </c>
      <c r="E325" s="35">
        <f t="shared" si="59"/>
        <v>-1.4823432735557307E-3</v>
      </c>
      <c r="F325">
        <v>211.75</v>
      </c>
      <c r="G325" s="35">
        <f t="shared" si="53"/>
        <v>-8.8940596413343842E-3</v>
      </c>
      <c r="H325" s="35">
        <f t="shared" si="60"/>
        <v>-1.7788119282668768E-2</v>
      </c>
      <c r="I325" s="35">
        <f t="shared" si="54"/>
        <v>-2.6682178924003153E-2</v>
      </c>
      <c r="J325" s="35">
        <f t="shared" si="55"/>
        <v>-3.5576238565337537E-2</v>
      </c>
      <c r="K325" s="35">
        <f t="shared" si="56"/>
        <v>-4.4470298206671921E-2</v>
      </c>
      <c r="L325" s="35">
        <f t="shared" si="57"/>
        <v>-5.3364357848006305E-2</v>
      </c>
      <c r="M325" s="35"/>
    </row>
    <row r="326" spans="1:13" x14ac:dyDescent="0.2">
      <c r="A326">
        <f t="shared" si="58"/>
        <v>288</v>
      </c>
      <c r="B326">
        <f t="shared" si="52"/>
        <v>5.026548245743669</v>
      </c>
      <c r="C326" s="35">
        <v>3.9671381732093149E-10</v>
      </c>
      <c r="D326" s="35">
        <f t="shared" si="51"/>
        <v>3.3705008346083712E-2</v>
      </c>
      <c r="E326" s="35">
        <f t="shared" si="59"/>
        <v>-1.4816031416330366E-3</v>
      </c>
      <c r="F326">
        <v>204.49</v>
      </c>
      <c r="G326" s="35">
        <f t="shared" si="53"/>
        <v>-8.8896188497982198E-3</v>
      </c>
      <c r="H326" s="35">
        <f t="shared" si="60"/>
        <v>-1.777923769959644E-2</v>
      </c>
      <c r="I326" s="35">
        <f t="shared" si="54"/>
        <v>-2.6668856549394659E-2</v>
      </c>
      <c r="J326" s="35">
        <f t="shared" si="55"/>
        <v>-3.5558475399192879E-2</v>
      </c>
      <c r="K326" s="35">
        <f t="shared" si="56"/>
        <v>-4.4448094248991099E-2</v>
      </c>
      <c r="L326" s="35">
        <f t="shared" si="57"/>
        <v>-5.3337713098789319E-2</v>
      </c>
      <c r="M326" s="35"/>
    </row>
    <row r="327" spans="1:13" x14ac:dyDescent="0.2">
      <c r="A327">
        <f t="shared" si="58"/>
        <v>290</v>
      </c>
      <c r="B327">
        <f t="shared" si="52"/>
        <v>5.0614548307835561</v>
      </c>
      <c r="C327" s="35">
        <v>4.9472546630610296E-10</v>
      </c>
      <c r="D327" s="35">
        <f t="shared" si="51"/>
        <v>3.2226435396514388E-2</v>
      </c>
      <c r="E327" s="35">
        <f t="shared" si="59"/>
        <v>-1.4785729495693234E-3</v>
      </c>
      <c r="F327">
        <v>197.24</v>
      </c>
      <c r="G327" s="35">
        <f t="shared" si="53"/>
        <v>-8.8714376974159403E-3</v>
      </c>
      <c r="H327" s="35">
        <f t="shared" si="60"/>
        <v>-1.7742875394831881E-2</v>
      </c>
      <c r="I327" s="35">
        <f t="shared" si="54"/>
        <v>-2.6614313092247821E-2</v>
      </c>
      <c r="J327" s="35">
        <f t="shared" si="55"/>
        <v>-3.5485750789663761E-2</v>
      </c>
      <c r="K327" s="35">
        <f t="shared" si="56"/>
        <v>-4.4357188487079702E-2</v>
      </c>
      <c r="L327" s="35">
        <f t="shared" si="57"/>
        <v>-5.3228626184495642E-2</v>
      </c>
      <c r="M327" s="35"/>
    </row>
    <row r="328" spans="1:13" x14ac:dyDescent="0.2">
      <c r="A328">
        <f t="shared" si="58"/>
        <v>292</v>
      </c>
      <c r="B328">
        <f t="shared" si="52"/>
        <v>5.0963614158234423</v>
      </c>
      <c r="C328" s="35">
        <v>6.1513977791645628E-10</v>
      </c>
      <c r="D328" s="35">
        <f t="shared" si="51"/>
        <v>3.0753225364803988E-2</v>
      </c>
      <c r="E328" s="35">
        <f t="shared" si="59"/>
        <v>-1.4732100317104008E-3</v>
      </c>
      <c r="F328">
        <v>190.02</v>
      </c>
      <c r="G328" s="35">
        <f t="shared" si="53"/>
        <v>-8.8392601902624046E-3</v>
      </c>
      <c r="H328" s="35">
        <f t="shared" si="60"/>
        <v>-1.7678520380524809E-2</v>
      </c>
      <c r="I328" s="35">
        <f t="shared" si="54"/>
        <v>-2.6517780570787214E-2</v>
      </c>
      <c r="J328" s="35">
        <f t="shared" si="55"/>
        <v>-3.5357040761049618E-2</v>
      </c>
      <c r="K328" s="35">
        <f t="shared" si="56"/>
        <v>-4.4196300951312023E-2</v>
      </c>
      <c r="L328" s="35">
        <f t="shared" si="57"/>
        <v>-5.3035561141574428E-2</v>
      </c>
      <c r="M328" s="35"/>
    </row>
    <row r="329" spans="1:13" x14ac:dyDescent="0.2">
      <c r="A329">
        <f t="shared" si="58"/>
        <v>294</v>
      </c>
      <c r="B329">
        <f t="shared" si="52"/>
        <v>5.1312680008633285</v>
      </c>
      <c r="C329" s="35">
        <v>7.6449086208433624E-10</v>
      </c>
      <c r="D329" s="35">
        <f t="shared" si="51"/>
        <v>2.9287747501319163E-2</v>
      </c>
      <c r="E329" s="35">
        <f t="shared" si="59"/>
        <v>-1.4654778634848251E-3</v>
      </c>
      <c r="F329">
        <v>182.83</v>
      </c>
      <c r="G329" s="35">
        <f t="shared" si="53"/>
        <v>-8.7928671809089504E-3</v>
      </c>
      <c r="H329" s="35">
        <f t="shared" si="60"/>
        <v>-1.7585734361817901E-2</v>
      </c>
      <c r="I329" s="35">
        <f t="shared" si="54"/>
        <v>-2.6378601542726851E-2</v>
      </c>
      <c r="J329" s="35">
        <f t="shared" si="55"/>
        <v>-3.5171468723635801E-2</v>
      </c>
      <c r="K329" s="35">
        <f t="shared" si="56"/>
        <v>-4.3964335904544752E-2</v>
      </c>
      <c r="L329" s="35">
        <f t="shared" si="57"/>
        <v>-5.2757203085453702E-2</v>
      </c>
      <c r="M329" s="35"/>
    </row>
    <row r="330" spans="1:13" x14ac:dyDescent="0.2">
      <c r="A330">
        <f t="shared" si="58"/>
        <v>296</v>
      </c>
      <c r="B330">
        <f t="shared" si="52"/>
        <v>5.1661745859032155</v>
      </c>
      <c r="C330" s="35">
        <v>9.5211316157023566E-10</v>
      </c>
      <c r="D330" s="35">
        <f t="shared" si="51"/>
        <v>2.7832401178283714E-2</v>
      </c>
      <c r="E330" s="35">
        <f t="shared" si="59"/>
        <v>-1.4553463230354488E-3</v>
      </c>
      <c r="F330">
        <v>175.7</v>
      </c>
      <c r="G330" s="35">
        <f t="shared" si="53"/>
        <v>-8.7320779382126928E-3</v>
      </c>
      <c r="H330" s="35">
        <f t="shared" si="60"/>
        <v>-1.7464155876425386E-2</v>
      </c>
      <c r="I330" s="35">
        <f t="shared" si="54"/>
        <v>-2.6196233814638079E-2</v>
      </c>
      <c r="J330" s="35">
        <f t="shared" si="55"/>
        <v>-3.4928311752850771E-2</v>
      </c>
      <c r="K330" s="35">
        <f t="shared" si="56"/>
        <v>-4.3660389691063464E-2</v>
      </c>
      <c r="L330" s="35">
        <f t="shared" si="57"/>
        <v>-5.2392467629276157E-2</v>
      </c>
      <c r="M330" s="35"/>
    </row>
    <row r="331" spans="1:13" x14ac:dyDescent="0.2">
      <c r="A331">
        <f t="shared" si="58"/>
        <v>298</v>
      </c>
      <c r="B331">
        <f t="shared" si="52"/>
        <v>5.2010811709431017</v>
      </c>
      <c r="C331" s="35">
        <v>1.1761397878220559E-9</v>
      </c>
      <c r="D331" s="35">
        <f t="shared" si="51"/>
        <v>2.6389609265772655E-2</v>
      </c>
      <c r="E331" s="35">
        <f t="shared" si="59"/>
        <v>-1.4427919125110586E-3</v>
      </c>
      <c r="F331">
        <v>168.63</v>
      </c>
      <c r="G331" s="35">
        <f t="shared" si="53"/>
        <v>-8.6567514750663516E-3</v>
      </c>
      <c r="H331" s="35">
        <f t="shared" si="60"/>
        <v>-1.7313502950132703E-2</v>
      </c>
      <c r="I331" s="35">
        <f t="shared" si="54"/>
        <v>-2.5970254425199055E-2</v>
      </c>
      <c r="J331" s="35">
        <f t="shared" si="55"/>
        <v>-3.4627005900265406E-2</v>
      </c>
      <c r="K331" s="35">
        <f t="shared" si="56"/>
        <v>-4.3283757375331758E-2</v>
      </c>
      <c r="L331" s="35">
        <f t="shared" si="57"/>
        <v>-5.1940508850398109E-2</v>
      </c>
      <c r="M331" s="35"/>
    </row>
    <row r="332" spans="1:13" x14ac:dyDescent="0.2">
      <c r="A332">
        <f t="shared" si="58"/>
        <v>300</v>
      </c>
      <c r="B332">
        <f t="shared" si="52"/>
        <v>5.2359877559829888</v>
      </c>
      <c r="C332" s="35">
        <v>1.456173070636831E-9</v>
      </c>
      <c r="D332" s="35">
        <f t="shared" si="51"/>
        <v>2.4961811327445061E-2</v>
      </c>
      <c r="E332" s="35">
        <f t="shared" si="59"/>
        <v>-1.4277979383275942E-3</v>
      </c>
      <c r="F332">
        <v>161.63</v>
      </c>
      <c r="G332" s="35">
        <f t="shared" si="53"/>
        <v>-8.5667876299655651E-3</v>
      </c>
      <c r="H332" s="35">
        <f t="shared" si="60"/>
        <v>-1.713357525993113E-2</v>
      </c>
      <c r="I332" s="35">
        <f t="shared" si="54"/>
        <v>-2.5700362889896695E-2</v>
      </c>
      <c r="J332" s="35">
        <f t="shared" si="55"/>
        <v>-3.4267150519862261E-2</v>
      </c>
      <c r="K332" s="35">
        <f t="shared" si="56"/>
        <v>-4.2833938149827826E-2</v>
      </c>
      <c r="L332" s="35">
        <f t="shared" si="57"/>
        <v>-5.1400725779793391E-2</v>
      </c>
      <c r="M332" s="35"/>
    </row>
    <row r="333" spans="1:13" x14ac:dyDescent="0.2">
      <c r="A333">
        <f t="shared" si="58"/>
        <v>302</v>
      </c>
      <c r="B333">
        <f t="shared" si="52"/>
        <v>5.270894341022875</v>
      </c>
      <c r="C333" s="35">
        <v>1.810881895535546E-9</v>
      </c>
      <c r="D333" s="35">
        <f t="shared" si="51"/>
        <v>2.3551456677191471E-2</v>
      </c>
      <c r="E333" s="35">
        <f t="shared" si="59"/>
        <v>-1.4103546502535896E-3</v>
      </c>
      <c r="F333">
        <v>154.72</v>
      </c>
      <c r="G333" s="35">
        <f t="shared" si="53"/>
        <v>-8.4621279015215378E-3</v>
      </c>
      <c r="H333" s="35">
        <f t="shared" si="60"/>
        <v>-1.6924255803043076E-2</v>
      </c>
      <c r="I333" s="35">
        <f t="shared" si="54"/>
        <v>-2.5386383704564613E-2</v>
      </c>
      <c r="J333" s="35">
        <f t="shared" si="55"/>
        <v>-3.3848511606086151E-2</v>
      </c>
      <c r="K333" s="35">
        <f t="shared" si="56"/>
        <v>-4.2310639507607689E-2</v>
      </c>
      <c r="L333" s="35">
        <f t="shared" si="57"/>
        <v>-5.0772767409129227E-2</v>
      </c>
      <c r="M333" s="35"/>
    </row>
    <row r="334" spans="1:13" x14ac:dyDescent="0.2">
      <c r="A334">
        <f t="shared" si="58"/>
        <v>304</v>
      </c>
      <c r="B334">
        <f t="shared" si="52"/>
        <v>5.3058009260627621</v>
      </c>
      <c r="C334" s="35">
        <v>2.230931819757709E-9</v>
      </c>
      <c r="D334" s="35">
        <f t="shared" si="51"/>
        <v>2.2160997337498749E-2</v>
      </c>
      <c r="E334" s="35">
        <f t="shared" si="59"/>
        <v>-1.390459339692722E-3</v>
      </c>
      <c r="F334">
        <v>147.9</v>
      </c>
      <c r="G334" s="35">
        <f t="shared" si="53"/>
        <v>-8.342756038156332E-3</v>
      </c>
      <c r="H334" s="35">
        <f t="shared" si="60"/>
        <v>-1.6685512076312664E-2</v>
      </c>
      <c r="I334" s="35">
        <f t="shared" si="54"/>
        <v>-2.5028268114468996E-2</v>
      </c>
      <c r="J334" s="35">
        <f t="shared" si="55"/>
        <v>-3.3371024152625328E-2</v>
      </c>
      <c r="K334" s="35">
        <f t="shared" si="56"/>
        <v>-4.171378019078166E-2</v>
      </c>
      <c r="L334" s="35">
        <f t="shared" si="57"/>
        <v>-5.0056536228937992E-2</v>
      </c>
      <c r="M334" s="35"/>
    </row>
    <row r="335" spans="1:13" x14ac:dyDescent="0.2">
      <c r="A335">
        <f t="shared" si="58"/>
        <v>306</v>
      </c>
      <c r="B335">
        <f t="shared" si="52"/>
        <v>5.3407075111026483</v>
      </c>
      <c r="C335" s="35">
        <v>2.7629950571057819E-9</v>
      </c>
      <c r="D335" s="35">
        <f t="shared" si="51"/>
        <v>2.0792880939500713E-2</v>
      </c>
      <c r="E335" s="35">
        <f t="shared" si="59"/>
        <v>-1.3681163979980364E-3</v>
      </c>
      <c r="F335">
        <v>141.19</v>
      </c>
      <c r="G335" s="35">
        <f t="shared" si="53"/>
        <v>-8.2086983879882183E-3</v>
      </c>
      <c r="H335" s="35">
        <f t="shared" si="60"/>
        <v>-1.6417396775976437E-2</v>
      </c>
      <c r="I335" s="35">
        <f t="shared" si="54"/>
        <v>-2.4626095163964655E-2</v>
      </c>
      <c r="J335" s="35">
        <f t="shared" si="55"/>
        <v>-3.2834793551952873E-2</v>
      </c>
      <c r="K335" s="35">
        <f t="shared" si="56"/>
        <v>-4.1043491939941092E-2</v>
      </c>
      <c r="L335" s="35">
        <f t="shared" si="57"/>
        <v>-4.925219032792931E-2</v>
      </c>
      <c r="M335" s="35"/>
    </row>
    <row r="336" spans="1:13" x14ac:dyDescent="0.2">
      <c r="A336">
        <f t="shared" si="58"/>
        <v>308</v>
      </c>
      <c r="B336">
        <f t="shared" si="52"/>
        <v>5.3756140961425354</v>
      </c>
      <c r="C336" s="35">
        <v>3.4070716075797649E-9</v>
      </c>
      <c r="D336" s="35">
        <f t="shared" si="51"/>
        <v>1.9449543603424432E-2</v>
      </c>
      <c r="E336" s="35">
        <f t="shared" si="59"/>
        <v>-1.3433373360762814E-3</v>
      </c>
      <c r="F336">
        <v>134.61000000000001</v>
      </c>
      <c r="G336" s="35">
        <f t="shared" si="53"/>
        <v>-8.0600240164576883E-3</v>
      </c>
      <c r="H336" s="35">
        <f t="shared" si="60"/>
        <v>-1.6120048032915377E-2</v>
      </c>
      <c r="I336" s="35">
        <f t="shared" si="54"/>
        <v>-2.4180072049373065E-2</v>
      </c>
      <c r="J336" s="35">
        <f t="shared" si="55"/>
        <v>-3.2240096065830753E-2</v>
      </c>
      <c r="K336" s="35">
        <f t="shared" si="56"/>
        <v>-4.0300120082288442E-2</v>
      </c>
      <c r="L336" s="35">
        <f t="shared" si="57"/>
        <v>-4.836014409874613E-2</v>
      </c>
      <c r="M336" s="35"/>
    </row>
    <row r="337" spans="1:13" x14ac:dyDescent="0.2">
      <c r="A337">
        <f t="shared" si="58"/>
        <v>310</v>
      </c>
      <c r="B337">
        <f t="shared" si="52"/>
        <v>5.4105206811824216</v>
      </c>
      <c r="C337" s="35">
        <v>4.2004992422216277E-9</v>
      </c>
      <c r="D337" s="35">
        <f t="shared" si="51"/>
        <v>1.8133402836530869E-2</v>
      </c>
      <c r="E337" s="35">
        <f t="shared" si="59"/>
        <v>-1.3161407668935629E-3</v>
      </c>
      <c r="F337">
        <v>128.16</v>
      </c>
      <c r="G337" s="35">
        <f t="shared" si="53"/>
        <v>-7.8968446013613774E-3</v>
      </c>
      <c r="H337" s="35">
        <f t="shared" si="60"/>
        <v>-1.5793689202722755E-2</v>
      </c>
      <c r="I337" s="35">
        <f t="shared" si="54"/>
        <v>-2.3690533804084132E-2</v>
      </c>
      <c r="J337" s="35">
        <f t="shared" si="55"/>
        <v>-3.158737840544551E-2</v>
      </c>
      <c r="K337" s="35">
        <f t="shared" si="56"/>
        <v>-3.9484223006806887E-2</v>
      </c>
      <c r="L337" s="35">
        <f t="shared" si="57"/>
        <v>-4.7381067608168265E-2</v>
      </c>
      <c r="M337" s="35"/>
    </row>
    <row r="338" spans="1:13" x14ac:dyDescent="0.2">
      <c r="A338">
        <f t="shared" si="58"/>
        <v>312</v>
      </c>
      <c r="B338">
        <f t="shared" si="52"/>
        <v>5.4454272662223078</v>
      </c>
      <c r="C338" s="35">
        <v>5.1712812893128496E-9</v>
      </c>
      <c r="D338" s="35">
        <f t="shared" si="51"/>
        <v>1.6846850483731607E-2</v>
      </c>
      <c r="E338" s="35">
        <f t="shared" si="59"/>
        <v>-1.2865523527992619E-3</v>
      </c>
      <c r="F338">
        <v>121.85</v>
      </c>
      <c r="G338" s="35">
        <f t="shared" si="53"/>
        <v>-7.7193141167955712E-3</v>
      </c>
      <c r="H338" s="35">
        <f t="shared" si="60"/>
        <v>-1.5438628233591142E-2</v>
      </c>
      <c r="I338" s="35">
        <f t="shared" si="54"/>
        <v>-2.3157942350386714E-2</v>
      </c>
      <c r="J338" s="35">
        <f t="shared" si="55"/>
        <v>-3.0877256467182285E-2</v>
      </c>
      <c r="K338" s="35">
        <f t="shared" si="56"/>
        <v>-3.8596570583977856E-2</v>
      </c>
      <c r="L338" s="35">
        <f t="shared" si="57"/>
        <v>-4.6315884700773427E-2</v>
      </c>
      <c r="M338" s="35"/>
    </row>
    <row r="339" spans="1:13" x14ac:dyDescent="0.2">
      <c r="A339">
        <f t="shared" si="58"/>
        <v>314</v>
      </c>
      <c r="B339">
        <f t="shared" si="52"/>
        <v>5.4803338512621949</v>
      </c>
      <c r="C339" s="35">
        <v>6.3660899626558901E-9</v>
      </c>
      <c r="D339" s="35">
        <f t="shared" si="51"/>
        <v>1.5592245763912936E-2</v>
      </c>
      <c r="E339" s="35">
        <f t="shared" si="59"/>
        <v>-1.2546047198186711E-3</v>
      </c>
      <c r="F339">
        <v>115.7</v>
      </c>
      <c r="G339" s="35">
        <f t="shared" si="53"/>
        <v>-7.5276283189120267E-3</v>
      </c>
      <c r="H339" s="35">
        <f t="shared" si="60"/>
        <v>-1.5055256637824053E-2</v>
      </c>
      <c r="I339" s="35">
        <f t="shared" si="54"/>
        <v>-2.258288495673608E-2</v>
      </c>
      <c r="J339" s="35">
        <f t="shared" si="55"/>
        <v>-3.0110513275648107E-2</v>
      </c>
      <c r="K339" s="35">
        <f t="shared" si="56"/>
        <v>-3.7638141594560137E-2</v>
      </c>
      <c r="L339" s="35">
        <f t="shared" si="57"/>
        <v>-4.516576991347216E-2</v>
      </c>
      <c r="M339" s="35"/>
    </row>
    <row r="340" spans="1:13" x14ac:dyDescent="0.2">
      <c r="A340">
        <f t="shared" si="58"/>
        <v>316</v>
      </c>
      <c r="B340">
        <f t="shared" si="52"/>
        <v>5.5152404363020811</v>
      </c>
      <c r="C340" s="35">
        <v>7.8222630332927209E-9</v>
      </c>
      <c r="D340" s="35">
        <f t="shared" si="51"/>
        <v>1.43719084226679E-2</v>
      </c>
      <c r="E340" s="35">
        <f t="shared" si="59"/>
        <v>-1.2203373412450359E-3</v>
      </c>
      <c r="F340">
        <v>109.72</v>
      </c>
      <c r="G340" s="35">
        <f t="shared" si="53"/>
        <v>-7.3220240474702152E-3</v>
      </c>
      <c r="H340" s="35">
        <f t="shared" si="60"/>
        <v>-1.464404809494043E-2</v>
      </c>
      <c r="I340" s="35">
        <f t="shared" si="54"/>
        <v>-2.1966072142410645E-2</v>
      </c>
      <c r="J340" s="35">
        <f t="shared" si="55"/>
        <v>-2.9288096189880861E-2</v>
      </c>
      <c r="K340" s="35">
        <f t="shared" si="56"/>
        <v>-3.6610120237351079E-2</v>
      </c>
      <c r="L340" s="35">
        <f t="shared" si="57"/>
        <v>-4.3932144284821291E-2</v>
      </c>
      <c r="M340" s="35"/>
    </row>
    <row r="341" spans="1:13" x14ac:dyDescent="0.2">
      <c r="A341">
        <f t="shared" si="58"/>
        <v>318</v>
      </c>
      <c r="B341">
        <f t="shared" si="52"/>
        <v>5.5501470213419681</v>
      </c>
      <c r="C341" s="35">
        <v>9.614476043307283E-9</v>
      </c>
      <c r="D341" s="35">
        <f t="shared" si="51"/>
        <v>1.3188112029686644E-2</v>
      </c>
      <c r="E341" s="35">
        <f t="shared" si="59"/>
        <v>-1.183796392981256E-3</v>
      </c>
      <c r="F341">
        <v>103.92</v>
      </c>
      <c r="G341" s="35">
        <f t="shared" si="53"/>
        <v>-7.1027783578875361E-3</v>
      </c>
      <c r="H341" s="35">
        <f t="shared" si="60"/>
        <v>-1.4205556715775072E-2</v>
      </c>
      <c r="I341" s="35">
        <f t="shared" si="54"/>
        <v>-2.1308335073662608E-2</v>
      </c>
      <c r="J341" s="35">
        <f t="shared" si="55"/>
        <v>-2.8411113431550145E-2</v>
      </c>
      <c r="K341" s="35">
        <f t="shared" si="56"/>
        <v>-3.5513891789437681E-2</v>
      </c>
      <c r="L341" s="35">
        <f t="shared" si="57"/>
        <v>-4.2616670147325217E-2</v>
      </c>
      <c r="M341" s="35"/>
    </row>
    <row r="342" spans="1:13" x14ac:dyDescent="0.2">
      <c r="A342">
        <f t="shared" si="58"/>
        <v>320</v>
      </c>
      <c r="B342">
        <f t="shared" si="52"/>
        <v>5.5850536063818543</v>
      </c>
      <c r="C342" s="35">
        <v>1.1761397878220561E-8</v>
      </c>
      <c r="D342" s="35">
        <f t="shared" si="51"/>
        <v>1.2043077446542805E-2</v>
      </c>
      <c r="E342" s="35">
        <f t="shared" si="59"/>
        <v>-1.1450345831438384E-3</v>
      </c>
      <c r="F342">
        <v>98.3</v>
      </c>
      <c r="G342" s="35">
        <f t="shared" si="53"/>
        <v>-6.8702074988630304E-3</v>
      </c>
      <c r="H342" s="35">
        <f t="shared" si="60"/>
        <v>-1.3740414997726061E-2</v>
      </c>
      <c r="I342" s="35">
        <f t="shared" si="54"/>
        <v>-2.0610622496589091E-2</v>
      </c>
      <c r="J342" s="35">
        <f t="shared" si="55"/>
        <v>-2.7480829995452122E-2</v>
      </c>
      <c r="K342" s="35">
        <f t="shared" si="56"/>
        <v>-3.4351037494315152E-2</v>
      </c>
      <c r="L342" s="35">
        <f t="shared" si="57"/>
        <v>-4.1221244993178183E-2</v>
      </c>
      <c r="M342" s="35"/>
    </row>
    <row r="343" spans="1:13" x14ac:dyDescent="0.2">
      <c r="A343">
        <f t="shared" si="58"/>
        <v>322</v>
      </c>
      <c r="B343">
        <f t="shared" si="52"/>
        <v>5.6199601914217414</v>
      </c>
      <c r="C343" s="35">
        <v>1.446838627876339E-8</v>
      </c>
      <c r="D343" s="35">
        <f t="shared" si="51"/>
        <v>1.0938966488082394E-2</v>
      </c>
      <c r="E343" s="35">
        <f t="shared" si="59"/>
        <v>-1.1041109584604119E-3</v>
      </c>
      <c r="F343">
        <v>92.89</v>
      </c>
      <c r="G343" s="35">
        <f t="shared" si="53"/>
        <v>-6.6246657507624714E-3</v>
      </c>
      <c r="H343" s="35">
        <f t="shared" si="60"/>
        <v>-1.3249331501524943E-2</v>
      </c>
      <c r="I343" s="35">
        <f t="shared" si="54"/>
        <v>-1.9873997252287414E-2</v>
      </c>
      <c r="J343" s="35">
        <f t="shared" si="55"/>
        <v>-2.6498663003049885E-2</v>
      </c>
      <c r="K343" s="35">
        <f t="shared" si="56"/>
        <v>-3.3123328753812353E-2</v>
      </c>
      <c r="L343" s="35">
        <f t="shared" si="57"/>
        <v>-3.9747994504574828E-2</v>
      </c>
      <c r="M343" s="35"/>
    </row>
    <row r="344" spans="1:13" x14ac:dyDescent="0.2">
      <c r="A344">
        <f t="shared" si="58"/>
        <v>324</v>
      </c>
      <c r="B344">
        <f t="shared" si="52"/>
        <v>5.6548667764616276</v>
      </c>
      <c r="C344" s="35">
        <v>1.7642096817330841E-8</v>
      </c>
      <c r="D344" s="35">
        <f t="shared" si="51"/>
        <v>9.877875798124873E-3</v>
      </c>
      <c r="E344" s="35">
        <f t="shared" si="59"/>
        <v>-1.0610906899575206E-3</v>
      </c>
      <c r="F344">
        <v>87.69</v>
      </c>
      <c r="G344" s="35">
        <f t="shared" si="53"/>
        <v>-6.3665441397451235E-3</v>
      </c>
      <c r="H344" s="35">
        <f t="shared" si="60"/>
        <v>-1.2733088279490247E-2</v>
      </c>
      <c r="I344" s="35">
        <f t="shared" si="54"/>
        <v>-1.909963241923537E-2</v>
      </c>
      <c r="J344" s="35">
        <f t="shared" si="55"/>
        <v>-2.5466176558980494E-2</v>
      </c>
      <c r="K344" s="35">
        <f t="shared" si="56"/>
        <v>-3.1832720698725614E-2</v>
      </c>
      <c r="L344" s="35">
        <f t="shared" si="57"/>
        <v>-3.8199264838470741E-2</v>
      </c>
      <c r="M344" s="35"/>
    </row>
    <row r="345" spans="1:13" x14ac:dyDescent="0.2">
      <c r="A345">
        <f t="shared" si="58"/>
        <v>326</v>
      </c>
      <c r="B345">
        <f t="shared" si="52"/>
        <v>5.6897733615015147</v>
      </c>
      <c r="C345" s="35">
        <v>2.1655907204342611E-8</v>
      </c>
      <c r="D345" s="35">
        <f t="shared" si="51"/>
        <v>8.8618309577537455E-3</v>
      </c>
      <c r="E345" s="35">
        <f t="shared" si="59"/>
        <v>-1.0160448403711275E-3</v>
      </c>
      <c r="F345">
        <v>82.71</v>
      </c>
      <c r="G345" s="35">
        <f t="shared" si="53"/>
        <v>-6.0962690422267651E-3</v>
      </c>
      <c r="H345" s="35">
        <f t="shared" si="60"/>
        <v>-1.219253808445353E-2</v>
      </c>
      <c r="I345" s="35">
        <f t="shared" si="54"/>
        <v>-1.8288807126680295E-2</v>
      </c>
      <c r="J345" s="35">
        <f t="shared" si="55"/>
        <v>-2.4385076168907061E-2</v>
      </c>
      <c r="K345" s="35">
        <f t="shared" si="56"/>
        <v>-3.0481345211133826E-2</v>
      </c>
      <c r="L345" s="35">
        <f t="shared" si="57"/>
        <v>-3.6577614253360591E-2</v>
      </c>
      <c r="M345" s="35"/>
    </row>
    <row r="346" spans="1:13" x14ac:dyDescent="0.2">
      <c r="A346">
        <f t="shared" si="58"/>
        <v>328</v>
      </c>
      <c r="B346">
        <f t="shared" si="52"/>
        <v>5.7246799465414009</v>
      </c>
      <c r="C346" s="35">
        <v>2.6416473012193799E-8</v>
      </c>
      <c r="D346" s="35">
        <f t="shared" si="51"/>
        <v>7.89278084214615E-3</v>
      </c>
      <c r="E346" s="35">
        <f t="shared" si="59"/>
        <v>-9.6905011560759549E-4</v>
      </c>
      <c r="F346">
        <v>77.959999999999994</v>
      </c>
      <c r="G346" s="35">
        <f t="shared" si="53"/>
        <v>-5.8143006936455729E-3</v>
      </c>
      <c r="H346" s="35">
        <f t="shared" si="60"/>
        <v>-1.1628601387291146E-2</v>
      </c>
      <c r="I346" s="35">
        <f t="shared" si="54"/>
        <v>-1.7442902080936719E-2</v>
      </c>
      <c r="J346" s="35">
        <f t="shared" si="55"/>
        <v>-2.3257202774582292E-2</v>
      </c>
      <c r="K346" s="35">
        <f t="shared" si="56"/>
        <v>-2.9071503468227865E-2</v>
      </c>
      <c r="L346" s="35">
        <f t="shared" si="57"/>
        <v>-3.4885804161873438E-2</v>
      </c>
      <c r="M346" s="35"/>
    </row>
    <row r="347" spans="1:13" x14ac:dyDescent="0.2">
      <c r="A347">
        <f t="shared" si="58"/>
        <v>330</v>
      </c>
      <c r="B347">
        <f t="shared" si="52"/>
        <v>5.7595865315812871</v>
      </c>
      <c r="C347" s="35">
        <v>3.2297171951304072E-8</v>
      </c>
      <c r="D347" s="35">
        <f t="shared" si="51"/>
        <v>6.972592239689818E-3</v>
      </c>
      <c r="E347" s="35">
        <f t="shared" si="59"/>
        <v>-9.2018860245633195E-4</v>
      </c>
      <c r="F347">
        <v>73.45</v>
      </c>
      <c r="G347" s="35">
        <f t="shared" si="53"/>
        <v>-5.5211316147379917E-3</v>
      </c>
      <c r="H347" s="35">
        <f t="shared" si="60"/>
        <v>-1.1042263229475983E-2</v>
      </c>
      <c r="I347" s="35">
        <f t="shared" si="54"/>
        <v>-1.6563394844213975E-2</v>
      </c>
      <c r="J347" s="35">
        <f t="shared" si="55"/>
        <v>-2.2084526458951967E-2</v>
      </c>
      <c r="K347" s="35">
        <f t="shared" si="56"/>
        <v>-2.7605658073689959E-2</v>
      </c>
      <c r="L347" s="35">
        <f t="shared" si="57"/>
        <v>-3.312678968842795E-2</v>
      </c>
      <c r="M347" s="35"/>
    </row>
    <row r="348" spans="1:13" x14ac:dyDescent="0.2">
      <c r="A348">
        <f t="shared" si="58"/>
        <v>332</v>
      </c>
      <c r="B348">
        <f t="shared" si="52"/>
        <v>5.7944931166211742</v>
      </c>
      <c r="C348" s="35">
        <v>3.9298004021673462E-8</v>
      </c>
      <c r="D348" s="35">
        <f t="shared" si="51"/>
        <v>6.1030447450831325E-3</v>
      </c>
      <c r="E348" s="35">
        <f t="shared" si="59"/>
        <v>-8.695474946066855E-4</v>
      </c>
      <c r="F348">
        <v>69.19</v>
      </c>
      <c r="G348" s="35">
        <f t="shared" si="53"/>
        <v>-5.217284967640113E-3</v>
      </c>
      <c r="H348" s="35">
        <f t="shared" si="60"/>
        <v>-1.0434569935280226E-2</v>
      </c>
      <c r="I348" s="35">
        <f t="shared" si="54"/>
        <v>-1.5651854902920339E-2</v>
      </c>
      <c r="J348" s="35">
        <f t="shared" si="55"/>
        <v>-2.0869139870560452E-2</v>
      </c>
      <c r="K348" s="35">
        <f t="shared" si="56"/>
        <v>-2.6086424838200565E-2</v>
      </c>
      <c r="L348" s="35">
        <f t="shared" si="57"/>
        <v>-3.1303709805840678E-2</v>
      </c>
      <c r="M348" s="35"/>
    </row>
    <row r="349" spans="1:13" x14ac:dyDescent="0.2">
      <c r="A349">
        <f t="shared" si="58"/>
        <v>334</v>
      </c>
      <c r="B349">
        <f t="shared" si="52"/>
        <v>5.8293997016610604</v>
      </c>
      <c r="C349" s="35">
        <v>4.7885691361326567E-8</v>
      </c>
      <c r="D349" s="35">
        <f t="shared" si="51"/>
        <v>5.285825936226533E-3</v>
      </c>
      <c r="E349" s="35">
        <f t="shared" si="59"/>
        <v>-8.1721880885659952E-4</v>
      </c>
      <c r="F349">
        <v>65.180000000000007</v>
      </c>
      <c r="G349" s="35">
        <f t="shared" si="53"/>
        <v>-4.9033128531395971E-3</v>
      </c>
      <c r="H349" s="35">
        <f t="shared" si="60"/>
        <v>-9.8066257062791942E-3</v>
      </c>
      <c r="I349" s="35">
        <f t="shared" si="54"/>
        <v>-1.4709938559418791E-2</v>
      </c>
      <c r="J349" s="35">
        <f t="shared" si="55"/>
        <v>-1.9613251412558388E-2</v>
      </c>
      <c r="K349" s="35">
        <f t="shared" si="56"/>
        <v>-2.4516564265697986E-2</v>
      </c>
      <c r="L349" s="35">
        <f t="shared" si="57"/>
        <v>-2.9419877118837583E-2</v>
      </c>
      <c r="M349" s="35"/>
    </row>
    <row r="350" spans="1:13" x14ac:dyDescent="0.2">
      <c r="A350">
        <f t="shared" si="58"/>
        <v>336</v>
      </c>
      <c r="B350">
        <f t="shared" si="52"/>
        <v>5.8643062867009474</v>
      </c>
      <c r="C350" s="35">
        <v>5.8246922825473253E-8</v>
      </c>
      <c r="D350" s="35">
        <f t="shared" si="51"/>
        <v>4.5225268429976038E-3</v>
      </c>
      <c r="E350" s="35">
        <f t="shared" si="59"/>
        <v>-7.6329909322892919E-4</v>
      </c>
      <c r="F350">
        <v>61.44</v>
      </c>
      <c r="G350" s="35">
        <f t="shared" si="53"/>
        <v>-4.5797945593735751E-3</v>
      </c>
      <c r="H350" s="35">
        <f t="shared" si="60"/>
        <v>-9.1595891187471502E-3</v>
      </c>
      <c r="I350" s="35">
        <f t="shared" si="54"/>
        <v>-1.3739383678120725E-2</v>
      </c>
      <c r="J350" s="35">
        <f t="shared" si="55"/>
        <v>-1.83191782374943E-2</v>
      </c>
      <c r="K350" s="35">
        <f t="shared" si="56"/>
        <v>-2.2898972796867874E-2</v>
      </c>
      <c r="L350" s="35">
        <f t="shared" si="57"/>
        <v>-2.7478767356241451E-2</v>
      </c>
      <c r="M350" s="35"/>
    </row>
    <row r="351" spans="1:13" x14ac:dyDescent="0.2">
      <c r="A351">
        <f t="shared" si="58"/>
        <v>338</v>
      </c>
      <c r="B351">
        <f t="shared" si="52"/>
        <v>5.8992128717408336</v>
      </c>
      <c r="C351" s="35">
        <v>7.0848420552138124E-8</v>
      </c>
      <c r="D351" s="35">
        <f t="shared" si="51"/>
        <v>3.814637714468239E-3</v>
      </c>
      <c r="E351" s="35">
        <f t="shared" si="59"/>
        <v>-7.0788912852936484E-4</v>
      </c>
      <c r="F351">
        <v>57.97</v>
      </c>
      <c r="G351" s="35">
        <f t="shared" si="53"/>
        <v>-4.2473347711761891E-3</v>
      </c>
      <c r="H351" s="35">
        <f t="shared" si="60"/>
        <v>-8.4946695423523781E-3</v>
      </c>
      <c r="I351" s="35">
        <f t="shared" si="54"/>
        <v>-1.2742004313528567E-2</v>
      </c>
      <c r="J351" s="35">
        <f t="shared" si="55"/>
        <v>-1.6989339084704756E-2</v>
      </c>
      <c r="K351" s="35">
        <f t="shared" si="56"/>
        <v>-2.1236673855880947E-2</v>
      </c>
      <c r="L351" s="35">
        <f t="shared" si="57"/>
        <v>-2.5484008627057134E-2</v>
      </c>
      <c r="M351" s="35"/>
    </row>
    <row r="352" spans="1:13" x14ac:dyDescent="0.2">
      <c r="A352">
        <f t="shared" si="58"/>
        <v>340</v>
      </c>
      <c r="B352">
        <f t="shared" si="52"/>
        <v>5.9341194567807207</v>
      </c>
      <c r="C352" s="35">
        <v>8.6063562251740927E-8</v>
      </c>
      <c r="D352" s="35">
        <f t="shared" si="51"/>
        <v>3.16354408976432E-3</v>
      </c>
      <c r="E352" s="35">
        <f t="shared" si="59"/>
        <v>-6.5109362470391896E-4</v>
      </c>
      <c r="F352">
        <v>54.78</v>
      </c>
      <c r="G352" s="35">
        <f t="shared" si="53"/>
        <v>-3.9065617482235138E-3</v>
      </c>
      <c r="H352" s="35">
        <f t="shared" si="60"/>
        <v>-7.8131234964470275E-3</v>
      </c>
      <c r="I352" s="35">
        <f t="shared" si="54"/>
        <v>-1.1719685244670541E-2</v>
      </c>
      <c r="J352" s="35">
        <f t="shared" si="55"/>
        <v>-1.5626246992894055E-2</v>
      </c>
      <c r="K352" s="35">
        <f t="shared" si="56"/>
        <v>-1.9532808741117569E-2</v>
      </c>
      <c r="L352" s="35">
        <f t="shared" si="57"/>
        <v>-2.3439370489341083E-2</v>
      </c>
      <c r="M352" s="35"/>
    </row>
    <row r="353" spans="1:13" x14ac:dyDescent="0.2">
      <c r="A353">
        <f t="shared" si="58"/>
        <v>342</v>
      </c>
      <c r="B353">
        <f t="shared" si="52"/>
        <v>5.9690260418206069</v>
      </c>
      <c r="C353" s="35">
        <v>1.045457589175161E-7</v>
      </c>
      <c r="D353" s="35">
        <f t="shared" si="51"/>
        <v>2.5705231765918816E-3</v>
      </c>
      <c r="E353" s="35">
        <f t="shared" si="59"/>
        <v>-5.9302091317243837E-4</v>
      </c>
      <c r="F353">
        <v>51.87</v>
      </c>
      <c r="G353" s="35">
        <f t="shared" si="53"/>
        <v>-3.5581254790346302E-3</v>
      </c>
      <c r="H353" s="35">
        <f t="shared" si="60"/>
        <v>-7.1162509580692604E-3</v>
      </c>
      <c r="I353" s="35">
        <f t="shared" si="54"/>
        <v>-1.0674376437103891E-2</v>
      </c>
      <c r="J353" s="35">
        <f t="shared" si="55"/>
        <v>-1.4232501916138521E-2</v>
      </c>
      <c r="K353" s="35">
        <f t="shared" si="56"/>
        <v>-1.7790627395173151E-2</v>
      </c>
      <c r="L353" s="35">
        <f t="shared" si="57"/>
        <v>-2.1348752874207781E-2</v>
      </c>
      <c r="M353" s="35"/>
    </row>
    <row r="354" spans="1:13" x14ac:dyDescent="0.2">
      <c r="A354">
        <f t="shared" si="58"/>
        <v>344</v>
      </c>
      <c r="B354">
        <f t="shared" si="52"/>
        <v>6.003932626860494</v>
      </c>
      <c r="C354" s="35">
        <v>1.2694842154269811E-7</v>
      </c>
      <c r="D354" s="35">
        <f t="shared" si="51"/>
        <v>2.0367405404462992E-3</v>
      </c>
      <c r="E354" s="35">
        <f t="shared" si="59"/>
        <v>-5.337826361455824E-4</v>
      </c>
      <c r="F354">
        <v>49.26</v>
      </c>
      <c r="G354" s="35">
        <f t="shared" si="53"/>
        <v>-3.2026958168734944E-3</v>
      </c>
      <c r="H354" s="35">
        <f t="shared" si="60"/>
        <v>-6.4053916337469888E-3</v>
      </c>
      <c r="I354" s="35">
        <f t="shared" si="54"/>
        <v>-9.6080874506204832E-3</v>
      </c>
      <c r="J354" s="35">
        <f t="shared" si="55"/>
        <v>-1.2810783267493978E-2</v>
      </c>
      <c r="K354" s="35">
        <f t="shared" si="56"/>
        <v>-1.6013479084367472E-2</v>
      </c>
      <c r="L354" s="35">
        <f t="shared" si="57"/>
        <v>-1.9216174901240966E-2</v>
      </c>
      <c r="M354" s="35"/>
    </row>
    <row r="355" spans="1:13" x14ac:dyDescent="0.2">
      <c r="A355">
        <f t="shared" si="58"/>
        <v>346</v>
      </c>
      <c r="B355">
        <f t="shared" si="52"/>
        <v>6.0388392119003802</v>
      </c>
      <c r="C355" s="35">
        <v>1.5308486127207709E-7</v>
      </c>
      <c r="D355" s="35">
        <f t="shared" si="51"/>
        <v>1.5632471066776906E-3</v>
      </c>
      <c r="E355" s="35">
        <f t="shared" si="59"/>
        <v>-4.7349343376860867E-4</v>
      </c>
      <c r="F355">
        <v>46.93</v>
      </c>
      <c r="G355" s="35">
        <f t="shared" si="53"/>
        <v>-2.840960602611652E-3</v>
      </c>
      <c r="H355" s="35">
        <f t="shared" si="60"/>
        <v>-5.681921205223304E-3</v>
      </c>
      <c r="I355" s="35">
        <f t="shared" si="54"/>
        <v>-8.5228818078349564E-3</v>
      </c>
      <c r="J355" s="35">
        <f t="shared" si="55"/>
        <v>-1.1363842410446608E-2</v>
      </c>
      <c r="K355" s="35">
        <f t="shared" si="56"/>
        <v>-1.420480301305826E-2</v>
      </c>
      <c r="L355" s="35">
        <f t="shared" si="57"/>
        <v>-1.7045763615669913E-2</v>
      </c>
      <c r="M355" s="35"/>
    </row>
    <row r="356" spans="1:13" x14ac:dyDescent="0.2">
      <c r="A356">
        <f t="shared" si="58"/>
        <v>348</v>
      </c>
      <c r="B356">
        <f t="shared" si="52"/>
        <v>6.0737457969402664</v>
      </c>
      <c r="C356" s="35">
        <v>1.848219666577517E-7</v>
      </c>
      <c r="D356" s="35">
        <f t="shared" si="51"/>
        <v>1.1509764768977246E-3</v>
      </c>
      <c r="E356" s="35">
        <f t="shared" si="59"/>
        <v>-4.1227062977996598E-4</v>
      </c>
      <c r="F356">
        <v>44.91</v>
      </c>
      <c r="G356" s="35">
        <f t="shared" si="53"/>
        <v>-2.4736237786797959E-3</v>
      </c>
      <c r="H356" s="35">
        <f t="shared" si="60"/>
        <v>-4.9472475573595917E-3</v>
      </c>
      <c r="I356" s="35">
        <f t="shared" si="54"/>
        <v>-7.420871336039388E-3</v>
      </c>
      <c r="J356" s="35">
        <f t="shared" si="55"/>
        <v>-9.8944951147191835E-3</v>
      </c>
      <c r="K356" s="35">
        <f t="shared" si="56"/>
        <v>-1.2368118893398979E-2</v>
      </c>
      <c r="L356" s="35">
        <f t="shared" si="57"/>
        <v>-1.4841742672078776E-2</v>
      </c>
      <c r="M356" s="35"/>
    </row>
    <row r="357" spans="1:13" x14ac:dyDescent="0.2">
      <c r="A357">
        <f t="shared" si="58"/>
        <v>350</v>
      </c>
      <c r="B357">
        <f t="shared" si="52"/>
        <v>6.1086523819801535</v>
      </c>
      <c r="C357" s="35">
        <v>2.2402662625182019E-7</v>
      </c>
      <c r="D357" s="35">
        <f t="shared" si="51"/>
        <v>8.0074256066369051E-4</v>
      </c>
      <c r="E357" s="35">
        <f t="shared" si="59"/>
        <v>-3.502339162340341E-4</v>
      </c>
      <c r="F357">
        <v>43.2</v>
      </c>
      <c r="G357" s="35">
        <f t="shared" si="53"/>
        <v>-2.1014034974042046E-3</v>
      </c>
      <c r="H357" s="35">
        <f t="shared" si="60"/>
        <v>-4.2028069948084092E-3</v>
      </c>
      <c r="I357" s="35">
        <f t="shared" si="54"/>
        <v>-6.3042104922126137E-3</v>
      </c>
      <c r="J357" s="35">
        <f t="shared" si="55"/>
        <v>-8.4056139896168183E-3</v>
      </c>
      <c r="K357" s="35">
        <f t="shared" si="56"/>
        <v>-1.0507017487021023E-2</v>
      </c>
      <c r="L357" s="35">
        <f t="shared" si="57"/>
        <v>-1.2608420984425227E-2</v>
      </c>
      <c r="M357" s="35"/>
    </row>
    <row r="358" spans="1:13" x14ac:dyDescent="0.2">
      <c r="A358">
        <f t="shared" si="58"/>
        <v>352</v>
      </c>
      <c r="B358">
        <f t="shared" si="52"/>
        <v>6.1435589670200397</v>
      </c>
      <c r="C358" s="35">
        <v>2.6976539577823347E-7</v>
      </c>
      <c r="D358" s="35">
        <f t="shared" si="51"/>
        <v>5.1323752295858653E-4</v>
      </c>
      <c r="E358" s="35">
        <f t="shared" si="59"/>
        <v>-2.8750503770510398E-4</v>
      </c>
      <c r="F358">
        <v>41.79</v>
      </c>
      <c r="G358" s="35">
        <f t="shared" si="53"/>
        <v>-1.7250302262306239E-3</v>
      </c>
      <c r="H358" s="35">
        <f t="shared" si="60"/>
        <v>-3.4500604524612477E-3</v>
      </c>
      <c r="I358" s="35">
        <f t="shared" si="54"/>
        <v>-5.175090678691872E-3</v>
      </c>
      <c r="J358" s="35">
        <f t="shared" si="55"/>
        <v>-6.9001209049224955E-3</v>
      </c>
      <c r="K358" s="35">
        <f t="shared" si="56"/>
        <v>-8.6251511311531189E-3</v>
      </c>
      <c r="L358" s="35">
        <f t="shared" si="57"/>
        <v>-1.0350181357383744E-2</v>
      </c>
      <c r="M358" s="35"/>
    </row>
    <row r="359" spans="1:13" x14ac:dyDescent="0.2">
      <c r="A359">
        <f t="shared" si="58"/>
        <v>354</v>
      </c>
      <c r="B359">
        <f t="shared" si="52"/>
        <v>6.1784655520599268</v>
      </c>
      <c r="C359" s="35">
        <v>3.2577205234118849E-7</v>
      </c>
      <c r="D359" s="35">
        <f t="shared" si="51"/>
        <v>2.8903004768012527E-4</v>
      </c>
      <c r="E359" s="35">
        <f t="shared" si="59"/>
        <v>-2.2420747527846126E-4</v>
      </c>
      <c r="F359">
        <v>40.69</v>
      </c>
      <c r="G359" s="35">
        <f t="shared" si="53"/>
        <v>-1.3452448516707675E-3</v>
      </c>
      <c r="H359" s="35">
        <f t="shared" si="60"/>
        <v>-2.6904897033415351E-3</v>
      </c>
      <c r="I359" s="35">
        <f t="shared" si="54"/>
        <v>-4.0357345550123026E-3</v>
      </c>
      <c r="J359" s="35">
        <f t="shared" si="55"/>
        <v>-5.3809794066830702E-3</v>
      </c>
      <c r="K359" s="35">
        <f t="shared" si="56"/>
        <v>-6.7262242583538377E-3</v>
      </c>
      <c r="L359" s="35">
        <f t="shared" si="57"/>
        <v>-8.0714691100246053E-3</v>
      </c>
      <c r="M359" s="35"/>
    </row>
    <row r="360" spans="1:13" x14ac:dyDescent="0.2">
      <c r="A360">
        <f t="shared" si="58"/>
        <v>356</v>
      </c>
      <c r="B360">
        <f t="shared" si="52"/>
        <v>6.213372137099813</v>
      </c>
      <c r="C360" s="35">
        <v>3.9204659594068531E-7</v>
      </c>
      <c r="D360" s="35">
        <f t="shared" si="51"/>
        <v>1.2856391714929124E-4</v>
      </c>
      <c r="E360" s="35">
        <f t="shared" si="59"/>
        <v>-1.6046613053083403E-4</v>
      </c>
      <c r="F360">
        <v>39.9</v>
      </c>
      <c r="G360" s="35">
        <f t="shared" si="53"/>
        <v>-9.6279678318500418E-4</v>
      </c>
      <c r="H360" s="35">
        <f t="shared" si="60"/>
        <v>-1.9255935663700084E-3</v>
      </c>
      <c r="I360" s="35">
        <f t="shared" si="54"/>
        <v>-2.8883903495550128E-3</v>
      </c>
      <c r="J360" s="35">
        <f t="shared" si="55"/>
        <v>-3.8511871327400167E-3</v>
      </c>
      <c r="K360" s="35">
        <f t="shared" si="56"/>
        <v>-4.8139839159250207E-3</v>
      </c>
      <c r="L360" s="35">
        <f t="shared" si="57"/>
        <v>-5.7767806991100255E-3</v>
      </c>
      <c r="M360" s="35"/>
    </row>
    <row r="361" spans="1:13" x14ac:dyDescent="0.2">
      <c r="A361">
        <f t="shared" si="58"/>
        <v>358</v>
      </c>
      <c r="B361">
        <f t="shared" si="52"/>
        <v>6.2482787221397</v>
      </c>
      <c r="C361" s="35">
        <v>4.7232280368092077E-7</v>
      </c>
      <c r="D361" s="35">
        <f t="shared" si="51"/>
        <v>3.2156907529622003E-5</v>
      </c>
      <c r="E361" s="35">
        <f t="shared" si="59"/>
        <v>-9.6407009619669238E-5</v>
      </c>
      <c r="F361">
        <v>39.43</v>
      </c>
      <c r="G361" s="35">
        <f t="shared" si="53"/>
        <v>-5.7844205771801546E-4</v>
      </c>
      <c r="H361" s="35">
        <f t="shared" si="60"/>
        <v>-1.1568841154360309E-3</v>
      </c>
      <c r="I361" s="35">
        <f t="shared" si="54"/>
        <v>-1.7353261731540464E-3</v>
      </c>
      <c r="J361" s="35">
        <f t="shared" si="55"/>
        <v>-2.3137682308720618E-3</v>
      </c>
      <c r="K361" s="35">
        <f t="shared" si="56"/>
        <v>-2.8922102885900773E-3</v>
      </c>
      <c r="L361" s="35">
        <f t="shared" si="57"/>
        <v>-3.4706523463080927E-3</v>
      </c>
      <c r="M361" s="35"/>
    </row>
    <row r="362" spans="1:13" x14ac:dyDescent="0.2">
      <c r="A362">
        <f t="shared" si="58"/>
        <v>360</v>
      </c>
      <c r="B362">
        <f t="shared" si="52"/>
        <v>6.2831853071795862</v>
      </c>
      <c r="C362" s="35">
        <v>5.6753411983794446E-7</v>
      </c>
      <c r="D362" s="35">
        <f t="shared" si="51"/>
        <v>0</v>
      </c>
      <c r="E362" s="35">
        <f t="shared" si="59"/>
        <v>-3.2156907529622003E-5</v>
      </c>
      <c r="F362">
        <v>39.270000000000003</v>
      </c>
      <c r="G362" s="35">
        <f t="shared" si="53"/>
        <v>-1.9294144517773202E-4</v>
      </c>
      <c r="H362" s="35">
        <f t="shared" si="60"/>
        <v>-3.8588289035546404E-4</v>
      </c>
      <c r="I362" s="35">
        <f t="shared" si="54"/>
        <v>-5.7882433553319609E-4</v>
      </c>
      <c r="J362" s="35">
        <f t="shared" si="55"/>
        <v>-7.7176578071092808E-4</v>
      </c>
      <c r="K362" s="35">
        <f t="shared" si="56"/>
        <v>-9.6470722588866008E-4</v>
      </c>
      <c r="L362" s="35">
        <f t="shared" si="57"/>
        <v>-1.1576486710663922E-3</v>
      </c>
      <c r="M362" s="35"/>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A6FA2-E8D9-4C6E-9D05-232F1163DA8E}">
  <dimension ref="A1:O362"/>
  <sheetViews>
    <sheetView topLeftCell="A321" workbookViewId="0">
      <selection activeCell="C182" sqref="C182"/>
    </sheetView>
  </sheetViews>
  <sheetFormatPr defaultColWidth="11.42578125" defaultRowHeight="12.75" x14ac:dyDescent="0.2"/>
  <cols>
    <col min="1" max="2" width="18.42578125" customWidth="1"/>
    <col min="3" max="3" width="19.5703125" customWidth="1"/>
    <col min="4" max="4" width="14.140625" customWidth="1"/>
    <col min="5" max="5" width="22.7109375" customWidth="1"/>
    <col min="6" max="6" width="18" bestFit="1" customWidth="1"/>
    <col min="7" max="7" width="26.140625" bestFit="1" customWidth="1"/>
    <col min="8" max="10" width="22.28515625" bestFit="1" customWidth="1"/>
    <col min="11" max="12" width="23.28515625" bestFit="1" customWidth="1"/>
    <col min="13" max="13" width="22" customWidth="1"/>
    <col min="14" max="14" width="18.7109375" customWidth="1"/>
    <col min="15" max="260" width="8.85546875" customWidth="1"/>
  </cols>
  <sheetData>
    <row r="1" spans="1:15" x14ac:dyDescent="0.2">
      <c r="A1" t="s">
        <v>59</v>
      </c>
      <c r="B1" t="s">
        <v>60</v>
      </c>
      <c r="C1" t="s">
        <v>27</v>
      </c>
      <c r="D1" t="s">
        <v>58</v>
      </c>
      <c r="E1" t="s">
        <v>69</v>
      </c>
      <c r="F1" t="s">
        <v>75</v>
      </c>
      <c r="G1" t="s">
        <v>70</v>
      </c>
      <c r="H1" t="s">
        <v>71</v>
      </c>
      <c r="I1" t="s">
        <v>67</v>
      </c>
      <c r="J1" t="s">
        <v>72</v>
      </c>
      <c r="K1" t="s">
        <v>73</v>
      </c>
      <c r="L1" t="s">
        <v>74</v>
      </c>
      <c r="N1" t="s">
        <v>63</v>
      </c>
      <c r="O1">
        <v>7.9000000000000001E-2</v>
      </c>
    </row>
    <row r="2" spans="1:15" x14ac:dyDescent="0.2">
      <c r="A2">
        <v>-360</v>
      </c>
      <c r="B2">
        <f>RADIANS(A2)</f>
        <v>-6.2831853071795862</v>
      </c>
      <c r="C2" s="35">
        <v>6.0444662367636419E-7</v>
      </c>
      <c r="D2" s="35">
        <f t="shared" ref="D2:D65" si="0" xml:space="preserve"> $O$3*(1-COS(RADIANS(A2))) + ($O$5 - SQRT($O$5^2 - ($O$3*SIN(RADIANS(A2)))^2))</f>
        <v>0</v>
      </c>
      <c r="E2" s="35">
        <v>0</v>
      </c>
      <c r="F2">
        <v>39.270000000000003</v>
      </c>
      <c r="G2" s="35">
        <f>(E2/2) * ($O$6*6/1000)</f>
        <v>0</v>
      </c>
      <c r="H2" s="35">
        <f>(E2/2) * ($O$7*6/1000)</f>
        <v>0</v>
      </c>
      <c r="I2" s="35">
        <f>(E2/2) * ($O$8*6/1000)</f>
        <v>0</v>
      </c>
      <c r="J2" s="35">
        <f>(E2/2) * ($O$9*6/1000)</f>
        <v>0</v>
      </c>
      <c r="K2" s="35">
        <f>(E2/2) * ($O$10*6/1000)</f>
        <v>0</v>
      </c>
      <c r="L2" s="35">
        <f>(E2/2) * ($O$11*6/1000)</f>
        <v>0</v>
      </c>
      <c r="M2" s="35"/>
      <c r="N2" t="s">
        <v>64</v>
      </c>
      <c r="O2">
        <v>8.14E-2</v>
      </c>
    </row>
    <row r="3" spans="1:15" x14ac:dyDescent="0.2">
      <c r="A3">
        <f>A2+2</f>
        <v>-358</v>
      </c>
      <c r="B3">
        <f t="shared" ref="B3:B66" si="1">RADIANS(A3)</f>
        <v>-6.2482787221397</v>
      </c>
      <c r="C3" s="35">
        <v>7.2533594841163708E-7</v>
      </c>
      <c r="D3" s="35">
        <f t="shared" si="0"/>
        <v>3.2156907529622003E-5</v>
      </c>
      <c r="E3" s="35">
        <f>D3-D2</f>
        <v>3.2156907529622003E-5</v>
      </c>
      <c r="F3">
        <v>39.43</v>
      </c>
      <c r="G3" s="35">
        <f t="shared" ref="G3:G66" si="2">(E3/2) * ($O$6*6/1000)</f>
        <v>1.9294144517773202E-4</v>
      </c>
      <c r="H3" s="35">
        <f>(E3/2) * ($O$7*6/1000)</f>
        <v>3.8588289035546404E-4</v>
      </c>
      <c r="I3" s="35">
        <f t="shared" ref="I3:I66" si="3">(E3/2) * ($O$8*6/1000)</f>
        <v>5.7882433553319609E-4</v>
      </c>
      <c r="J3" s="35">
        <f t="shared" ref="J3:J66" si="4">(E3/2) * ($O$9*6/1000)</f>
        <v>7.7176578071092808E-4</v>
      </c>
      <c r="K3" s="35">
        <f t="shared" ref="K3:K66" si="5">(E3/2) * ($O$10*6/1000)</f>
        <v>9.6470722588866008E-4</v>
      </c>
      <c r="L3" s="35">
        <f t="shared" ref="L3:L66" si="6">(E3/2) * ($O$11*6/1000)</f>
        <v>1.1576486710663922E-3</v>
      </c>
      <c r="M3" s="35"/>
      <c r="N3" t="s">
        <v>61</v>
      </c>
      <c r="O3">
        <f>1/2*O2</f>
        <v>4.07E-2</v>
      </c>
    </row>
    <row r="4" spans="1:15" x14ac:dyDescent="0.2">
      <c r="A4">
        <f t="shared" ref="A4:A67" si="7">A3+2</f>
        <v>-356</v>
      </c>
      <c r="B4">
        <f t="shared" si="1"/>
        <v>-6.213372137099813</v>
      </c>
      <c r="C4" s="35">
        <v>8.694095272057293E-7</v>
      </c>
      <c r="D4" s="35">
        <f t="shared" si="0"/>
        <v>1.2856391714929124E-4</v>
      </c>
      <c r="E4" s="35">
        <f t="shared" ref="E4:E67" si="8">D4-D3</f>
        <v>9.6407009619669238E-5</v>
      </c>
      <c r="F4">
        <v>39.9</v>
      </c>
      <c r="G4" s="35">
        <f t="shared" si="2"/>
        <v>5.7844205771801546E-4</v>
      </c>
      <c r="H4" s="35">
        <f t="shared" ref="H4:H67" si="9">(E4/2) * ($O$7*6/1000)</f>
        <v>1.1568841154360309E-3</v>
      </c>
      <c r="I4" s="35">
        <f t="shared" si="3"/>
        <v>1.7353261731540464E-3</v>
      </c>
      <c r="J4" s="35">
        <f t="shared" si="4"/>
        <v>2.3137682308720618E-3</v>
      </c>
      <c r="K4" s="35">
        <f t="shared" si="5"/>
        <v>2.8922102885900773E-3</v>
      </c>
      <c r="L4" s="35">
        <f t="shared" si="6"/>
        <v>3.4706523463080927E-3</v>
      </c>
      <c r="M4" s="35"/>
      <c r="N4" t="s">
        <v>62</v>
      </c>
      <c r="O4">
        <v>39.270000000000003</v>
      </c>
    </row>
    <row r="5" spans="1:15" x14ac:dyDescent="0.2">
      <c r="A5">
        <f t="shared" si="7"/>
        <v>-354</v>
      </c>
      <c r="B5">
        <f t="shared" si="1"/>
        <v>-6.1784655520599268</v>
      </c>
      <c r="C5" s="35">
        <v>1.0432914326468749E-6</v>
      </c>
      <c r="D5" s="35">
        <f t="shared" si="0"/>
        <v>2.8903004768012527E-4</v>
      </c>
      <c r="E5" s="35">
        <f t="shared" si="8"/>
        <v>1.6046613053083403E-4</v>
      </c>
      <c r="F5">
        <v>40.69</v>
      </c>
      <c r="G5" s="35">
        <f t="shared" si="2"/>
        <v>9.6279678318500418E-4</v>
      </c>
      <c r="H5" s="35">
        <f t="shared" si="9"/>
        <v>1.9255935663700084E-3</v>
      </c>
      <c r="I5" s="35">
        <f t="shared" si="3"/>
        <v>2.8883903495550128E-3</v>
      </c>
      <c r="J5" s="35">
        <f t="shared" si="4"/>
        <v>3.8511871327400167E-3</v>
      </c>
      <c r="K5" s="35">
        <f t="shared" si="5"/>
        <v>4.8139839159250207E-3</v>
      </c>
      <c r="L5" s="35">
        <f t="shared" si="6"/>
        <v>5.7767806991100255E-3</v>
      </c>
      <c r="M5" s="35"/>
      <c r="N5" t="s">
        <v>65</v>
      </c>
      <c r="O5">
        <v>0.13700000000000001</v>
      </c>
    </row>
    <row r="6" spans="1:15" x14ac:dyDescent="0.2">
      <c r="A6">
        <f t="shared" si="7"/>
        <v>-352</v>
      </c>
      <c r="B6">
        <f t="shared" si="1"/>
        <v>-6.1435589670200397</v>
      </c>
      <c r="C6" s="35">
        <v>1.242013610293899E-6</v>
      </c>
      <c r="D6" s="35">
        <f t="shared" si="0"/>
        <v>5.1323752295858653E-4</v>
      </c>
      <c r="E6" s="35">
        <f t="shared" si="8"/>
        <v>2.2420747527846126E-4</v>
      </c>
      <c r="F6">
        <v>41.79</v>
      </c>
      <c r="G6" s="35">
        <f t="shared" si="2"/>
        <v>1.3452448516707675E-3</v>
      </c>
      <c r="H6" s="35">
        <f t="shared" si="9"/>
        <v>2.6904897033415351E-3</v>
      </c>
      <c r="I6" s="35">
        <f t="shared" si="3"/>
        <v>4.0357345550123026E-3</v>
      </c>
      <c r="J6" s="35">
        <f t="shared" si="4"/>
        <v>5.3809794066830702E-3</v>
      </c>
      <c r="K6" s="35">
        <f t="shared" si="5"/>
        <v>6.7262242583538377E-3</v>
      </c>
      <c r="L6" s="35">
        <f t="shared" si="6"/>
        <v>8.0714691100246053E-3</v>
      </c>
      <c r="M6" s="35"/>
      <c r="N6" t="s">
        <v>66</v>
      </c>
      <c r="O6">
        <v>2000</v>
      </c>
    </row>
    <row r="7" spans="1:15" x14ac:dyDescent="0.2">
      <c r="A7">
        <f t="shared" si="7"/>
        <v>-350</v>
      </c>
      <c r="B7">
        <f t="shared" si="1"/>
        <v>-6.1086523819801535</v>
      </c>
      <c r="C7" s="35">
        <v>1.490416332352679E-6</v>
      </c>
      <c r="D7" s="35">
        <f t="shared" si="0"/>
        <v>8.0074256066369051E-4</v>
      </c>
      <c r="E7" s="35">
        <f t="shared" si="8"/>
        <v>2.8750503770510398E-4</v>
      </c>
      <c r="F7">
        <v>43.2</v>
      </c>
      <c r="G7" s="35">
        <f t="shared" si="2"/>
        <v>1.7250302262306239E-3</v>
      </c>
      <c r="H7" s="35">
        <f t="shared" si="9"/>
        <v>3.4500604524612477E-3</v>
      </c>
      <c r="I7" s="35">
        <f t="shared" si="3"/>
        <v>5.175090678691872E-3</v>
      </c>
      <c r="J7" s="35">
        <f t="shared" si="4"/>
        <v>6.9001209049224955E-3</v>
      </c>
      <c r="K7" s="35">
        <f t="shared" si="5"/>
        <v>8.6251511311531189E-3</v>
      </c>
      <c r="L7" s="35">
        <f t="shared" si="6"/>
        <v>1.0350181357383744E-2</v>
      </c>
      <c r="M7" s="35"/>
      <c r="O7">
        <v>4000</v>
      </c>
    </row>
    <row r="8" spans="1:15" x14ac:dyDescent="0.2">
      <c r="A8">
        <f t="shared" si="7"/>
        <v>-348</v>
      </c>
      <c r="B8">
        <f t="shared" si="1"/>
        <v>-6.0737457969402664</v>
      </c>
      <c r="C8" s="35">
        <v>1.771939417352629E-6</v>
      </c>
      <c r="D8" s="35">
        <f t="shared" si="0"/>
        <v>1.1509764768977246E-3</v>
      </c>
      <c r="E8" s="35">
        <f t="shared" si="8"/>
        <v>3.502339162340341E-4</v>
      </c>
      <c r="F8">
        <v>44.91</v>
      </c>
      <c r="G8" s="35">
        <f t="shared" si="2"/>
        <v>2.1014034974042046E-3</v>
      </c>
      <c r="H8" s="35">
        <f t="shared" si="9"/>
        <v>4.2028069948084092E-3</v>
      </c>
      <c r="I8" s="35">
        <f t="shared" si="3"/>
        <v>6.3042104922126137E-3</v>
      </c>
      <c r="J8" s="35">
        <f t="shared" si="4"/>
        <v>8.4056139896168183E-3</v>
      </c>
      <c r="K8" s="35">
        <f t="shared" si="5"/>
        <v>1.0507017487021023E-2</v>
      </c>
      <c r="L8" s="35">
        <f t="shared" si="6"/>
        <v>1.2608420984425227E-2</v>
      </c>
      <c r="M8" s="35"/>
      <c r="O8">
        <v>6000</v>
      </c>
    </row>
    <row r="9" spans="1:15" x14ac:dyDescent="0.2">
      <c r="A9">
        <f t="shared" si="7"/>
        <v>-346</v>
      </c>
      <c r="B9">
        <f t="shared" si="1"/>
        <v>-6.0388392119003802</v>
      </c>
      <c r="C9" s="35">
        <v>2.1197032282349208E-6</v>
      </c>
      <c r="D9" s="35">
        <f t="shared" si="0"/>
        <v>1.5632471066776906E-3</v>
      </c>
      <c r="E9" s="35">
        <f t="shared" si="8"/>
        <v>4.1227062977996598E-4</v>
      </c>
      <c r="F9">
        <v>46.93</v>
      </c>
      <c r="G9" s="35">
        <f t="shared" si="2"/>
        <v>2.4736237786797959E-3</v>
      </c>
      <c r="H9" s="35">
        <f t="shared" si="9"/>
        <v>4.9472475573595917E-3</v>
      </c>
      <c r="I9" s="35">
        <f t="shared" si="3"/>
        <v>7.420871336039388E-3</v>
      </c>
      <c r="J9" s="35">
        <f t="shared" si="4"/>
        <v>9.8944951147191835E-3</v>
      </c>
      <c r="K9" s="35">
        <f t="shared" si="5"/>
        <v>1.2368118893398979E-2</v>
      </c>
      <c r="L9" s="35">
        <f t="shared" si="6"/>
        <v>1.4841742672078776E-2</v>
      </c>
      <c r="M9" s="35"/>
      <c r="O9">
        <v>8000</v>
      </c>
    </row>
    <row r="10" spans="1:15" x14ac:dyDescent="0.2">
      <c r="A10">
        <f t="shared" si="7"/>
        <v>-344</v>
      </c>
      <c r="B10">
        <f t="shared" si="1"/>
        <v>-6.003932626860494</v>
      </c>
      <c r="C10" s="35">
        <v>2.5254276742642609E-6</v>
      </c>
      <c r="D10" s="35">
        <f t="shared" si="0"/>
        <v>2.0367405404462992E-3</v>
      </c>
      <c r="E10" s="35">
        <f t="shared" si="8"/>
        <v>4.7349343376860867E-4</v>
      </c>
      <c r="F10">
        <v>49.26</v>
      </c>
      <c r="G10" s="35">
        <f t="shared" si="2"/>
        <v>2.840960602611652E-3</v>
      </c>
      <c r="H10" s="35">
        <f t="shared" si="9"/>
        <v>5.681921205223304E-3</v>
      </c>
      <c r="I10" s="35">
        <f t="shared" si="3"/>
        <v>8.5228818078349564E-3</v>
      </c>
      <c r="J10" s="35">
        <f t="shared" si="4"/>
        <v>1.1363842410446608E-2</v>
      </c>
      <c r="K10" s="35">
        <f t="shared" si="5"/>
        <v>1.420480301305826E-2</v>
      </c>
      <c r="L10" s="35">
        <f t="shared" si="6"/>
        <v>1.7045763615669913E-2</v>
      </c>
      <c r="M10" s="35"/>
      <c r="O10">
        <v>10000</v>
      </c>
    </row>
    <row r="11" spans="1:15" x14ac:dyDescent="0.2">
      <c r="A11">
        <f t="shared" si="7"/>
        <v>-342</v>
      </c>
      <c r="B11">
        <f t="shared" si="1"/>
        <v>-5.9690260418206069</v>
      </c>
      <c r="C11" s="35">
        <v>2.997392846175944E-6</v>
      </c>
      <c r="D11" s="35">
        <f t="shared" si="0"/>
        <v>2.5705231765918816E-3</v>
      </c>
      <c r="E11" s="35">
        <f t="shared" si="8"/>
        <v>5.337826361455824E-4</v>
      </c>
      <c r="F11">
        <v>51.87</v>
      </c>
      <c r="G11" s="35">
        <f t="shared" si="2"/>
        <v>3.2026958168734944E-3</v>
      </c>
      <c r="H11" s="35">
        <f t="shared" si="9"/>
        <v>6.4053916337469888E-3</v>
      </c>
      <c r="I11" s="35">
        <f t="shared" si="3"/>
        <v>9.6080874506204832E-3</v>
      </c>
      <c r="J11" s="35">
        <f t="shared" si="4"/>
        <v>1.2810783267493978E-2</v>
      </c>
      <c r="K11" s="35">
        <f t="shared" si="5"/>
        <v>1.6013479084367472E-2</v>
      </c>
      <c r="L11" s="35">
        <f t="shared" si="6"/>
        <v>1.9216174901240966E-2</v>
      </c>
      <c r="M11" s="35"/>
      <c r="O11">
        <v>12000</v>
      </c>
    </row>
    <row r="12" spans="1:15" x14ac:dyDescent="0.2">
      <c r="A12">
        <f t="shared" si="7"/>
        <v>-340</v>
      </c>
      <c r="B12">
        <f t="shared" si="1"/>
        <v>-5.9341194567807207</v>
      </c>
      <c r="C12" s="35">
        <v>3.5687191069111371E-6</v>
      </c>
      <c r="D12" s="35">
        <f t="shared" si="0"/>
        <v>3.16354408976432E-3</v>
      </c>
      <c r="E12" s="35">
        <f t="shared" si="8"/>
        <v>5.9302091317243837E-4</v>
      </c>
      <c r="F12">
        <v>54.78</v>
      </c>
      <c r="G12" s="35">
        <f t="shared" si="2"/>
        <v>3.5581254790346302E-3</v>
      </c>
      <c r="H12" s="35">
        <f t="shared" si="9"/>
        <v>7.1162509580692604E-3</v>
      </c>
      <c r="I12" s="35">
        <f t="shared" si="3"/>
        <v>1.0674376437103891E-2</v>
      </c>
      <c r="J12" s="35">
        <f t="shared" si="4"/>
        <v>1.4232501916138521E-2</v>
      </c>
      <c r="K12" s="35">
        <f t="shared" si="5"/>
        <v>1.7790627395173151E-2</v>
      </c>
      <c r="L12" s="35">
        <f t="shared" si="6"/>
        <v>2.1348752874207781E-2</v>
      </c>
      <c r="M12" s="35"/>
      <c r="N12" t="s">
        <v>68</v>
      </c>
      <c r="O12">
        <f t="shared" ref="O12:O17" si="10">RADIANS(O6)</f>
        <v>34.906585039886593</v>
      </c>
    </row>
    <row r="13" spans="1:15" x14ac:dyDescent="0.2">
      <c r="A13">
        <f t="shared" si="7"/>
        <v>-338</v>
      </c>
      <c r="B13">
        <f t="shared" si="1"/>
        <v>-5.8992128717408336</v>
      </c>
      <c r="C13" s="35">
        <v>4.2394064564698434E-6</v>
      </c>
      <c r="D13" s="35">
        <f t="shared" si="0"/>
        <v>3.814637714468239E-3</v>
      </c>
      <c r="E13" s="35">
        <f t="shared" si="8"/>
        <v>6.5109362470391896E-4</v>
      </c>
      <c r="F13">
        <v>57.97</v>
      </c>
      <c r="G13" s="35">
        <f t="shared" si="2"/>
        <v>3.9065617482235138E-3</v>
      </c>
      <c r="H13" s="35">
        <f t="shared" si="9"/>
        <v>7.8131234964470275E-3</v>
      </c>
      <c r="I13" s="35">
        <f t="shared" si="3"/>
        <v>1.1719685244670541E-2</v>
      </c>
      <c r="J13" s="35">
        <f t="shared" si="4"/>
        <v>1.5626246992894055E-2</v>
      </c>
      <c r="K13" s="35">
        <f t="shared" si="5"/>
        <v>1.9532808741117569E-2</v>
      </c>
      <c r="L13" s="35">
        <f t="shared" si="6"/>
        <v>2.3439370489341083E-2</v>
      </c>
      <c r="M13" s="35"/>
      <c r="O13">
        <f t="shared" si="10"/>
        <v>69.813170079773187</v>
      </c>
    </row>
    <row r="14" spans="1:15" x14ac:dyDescent="0.2">
      <c r="A14">
        <f t="shared" si="7"/>
        <v>-336</v>
      </c>
      <c r="B14">
        <f t="shared" si="1"/>
        <v>-5.8643062867009474</v>
      </c>
      <c r="C14" s="35">
        <v>5.0260150763226457E-6</v>
      </c>
      <c r="D14" s="35">
        <f t="shared" si="0"/>
        <v>4.5225268429976038E-3</v>
      </c>
      <c r="E14" s="35">
        <f t="shared" si="8"/>
        <v>7.0788912852936484E-4</v>
      </c>
      <c r="F14">
        <v>61.44</v>
      </c>
      <c r="G14" s="35">
        <f t="shared" si="2"/>
        <v>4.2473347711761891E-3</v>
      </c>
      <c r="H14" s="35">
        <f t="shared" si="9"/>
        <v>8.4946695423523781E-3</v>
      </c>
      <c r="I14" s="35">
        <f t="shared" si="3"/>
        <v>1.2742004313528567E-2</v>
      </c>
      <c r="J14" s="35">
        <f t="shared" si="4"/>
        <v>1.6989339084704756E-2</v>
      </c>
      <c r="K14" s="35">
        <f t="shared" si="5"/>
        <v>2.1236673855880947E-2</v>
      </c>
      <c r="L14" s="35">
        <f t="shared" si="6"/>
        <v>2.5484008627057134E-2</v>
      </c>
      <c r="M14" s="35"/>
      <c r="O14">
        <f t="shared" si="10"/>
        <v>104.71975511965977</v>
      </c>
    </row>
    <row r="15" spans="1:15" x14ac:dyDescent="0.2">
      <c r="A15">
        <f t="shared" si="7"/>
        <v>-334</v>
      </c>
      <c r="B15">
        <f t="shared" si="1"/>
        <v>-5.8293997016610604</v>
      </c>
      <c r="C15" s="35">
        <v>5.9533852386754229E-6</v>
      </c>
      <c r="D15" s="35">
        <f t="shared" si="0"/>
        <v>5.285825936226533E-3</v>
      </c>
      <c r="E15" s="35">
        <f t="shared" si="8"/>
        <v>7.6329909322892919E-4</v>
      </c>
      <c r="F15">
        <v>65.180000000000007</v>
      </c>
      <c r="G15" s="35">
        <f t="shared" si="2"/>
        <v>4.5797945593735751E-3</v>
      </c>
      <c r="H15" s="35">
        <f t="shared" si="9"/>
        <v>9.1595891187471502E-3</v>
      </c>
      <c r="I15" s="35">
        <f t="shared" si="3"/>
        <v>1.3739383678120725E-2</v>
      </c>
      <c r="J15" s="35">
        <f t="shared" si="4"/>
        <v>1.83191782374943E-2</v>
      </c>
      <c r="K15" s="35">
        <f t="shared" si="5"/>
        <v>2.2898972796867874E-2</v>
      </c>
      <c r="L15" s="35">
        <f t="shared" si="6"/>
        <v>2.7478767356241451E-2</v>
      </c>
      <c r="M15" s="35"/>
      <c r="O15">
        <f t="shared" si="10"/>
        <v>139.62634015954637</v>
      </c>
    </row>
    <row r="16" spans="1:15" x14ac:dyDescent="0.2">
      <c r="A16">
        <f t="shared" si="7"/>
        <v>-332</v>
      </c>
      <c r="B16">
        <f t="shared" si="1"/>
        <v>-5.7944931166211742</v>
      </c>
      <c r="C16" s="35">
        <v>7.0546373064693467E-6</v>
      </c>
      <c r="D16" s="35">
        <f t="shared" si="0"/>
        <v>6.1030447450831325E-3</v>
      </c>
      <c r="E16" s="35">
        <f t="shared" si="8"/>
        <v>8.1721880885659952E-4</v>
      </c>
      <c r="F16">
        <v>69.19</v>
      </c>
      <c r="G16" s="35">
        <f t="shared" si="2"/>
        <v>4.9033128531395971E-3</v>
      </c>
      <c r="H16" s="35">
        <f t="shared" si="9"/>
        <v>9.8066257062791942E-3</v>
      </c>
      <c r="I16" s="35">
        <f t="shared" si="3"/>
        <v>1.4709938559418791E-2</v>
      </c>
      <c r="J16" s="35">
        <f t="shared" si="4"/>
        <v>1.9613251412558388E-2</v>
      </c>
      <c r="K16" s="35">
        <f t="shared" si="5"/>
        <v>2.4516564265697986E-2</v>
      </c>
      <c r="L16" s="35">
        <f t="shared" si="6"/>
        <v>2.9419877118837583E-2</v>
      </c>
      <c r="M16" s="35"/>
      <c r="O16">
        <f t="shared" si="10"/>
        <v>174.53292519943295</v>
      </c>
    </row>
    <row r="17" spans="1:15" x14ac:dyDescent="0.2">
      <c r="A17">
        <f t="shared" si="7"/>
        <v>-330</v>
      </c>
      <c r="B17">
        <f t="shared" si="1"/>
        <v>-5.7595865315812871</v>
      </c>
      <c r="C17" s="35">
        <v>8.3628916426455873E-6</v>
      </c>
      <c r="D17" s="35">
        <f t="shared" si="0"/>
        <v>6.972592239689818E-3</v>
      </c>
      <c r="E17" s="35">
        <f t="shared" si="8"/>
        <v>8.695474946066855E-4</v>
      </c>
      <c r="F17">
        <v>73.45</v>
      </c>
      <c r="G17" s="35">
        <f t="shared" si="2"/>
        <v>5.217284967640113E-3</v>
      </c>
      <c r="H17" s="35">
        <f t="shared" si="9"/>
        <v>1.0434569935280226E-2</v>
      </c>
      <c r="I17" s="35">
        <f t="shared" si="3"/>
        <v>1.5651854902920339E-2</v>
      </c>
      <c r="J17" s="35">
        <f t="shared" si="4"/>
        <v>2.0869139870560452E-2</v>
      </c>
      <c r="K17" s="35">
        <f t="shared" si="5"/>
        <v>2.6086424838200565E-2</v>
      </c>
      <c r="L17" s="35">
        <f t="shared" si="6"/>
        <v>3.1303709805840678E-2</v>
      </c>
      <c r="M17" s="35"/>
      <c r="O17">
        <f t="shared" si="10"/>
        <v>209.43951023931953</v>
      </c>
    </row>
    <row r="18" spans="1:15" x14ac:dyDescent="0.2">
      <c r="A18">
        <f t="shared" si="7"/>
        <v>-328</v>
      </c>
      <c r="B18">
        <f t="shared" si="1"/>
        <v>-5.7246799465414009</v>
      </c>
      <c r="C18" s="35">
        <v>9.8533079749982653E-6</v>
      </c>
      <c r="D18" s="35">
        <f t="shared" si="0"/>
        <v>7.89278084214615E-3</v>
      </c>
      <c r="E18" s="35">
        <f t="shared" si="8"/>
        <v>9.2018860245633195E-4</v>
      </c>
      <c r="F18">
        <v>77.959999999999994</v>
      </c>
      <c r="G18" s="35">
        <f t="shared" si="2"/>
        <v>5.5211316147379917E-3</v>
      </c>
      <c r="H18" s="35">
        <f t="shared" si="9"/>
        <v>1.1042263229475983E-2</v>
      </c>
      <c r="I18" s="35">
        <f t="shared" si="3"/>
        <v>1.6563394844213975E-2</v>
      </c>
      <c r="J18" s="35">
        <f t="shared" si="4"/>
        <v>2.2084526458951967E-2</v>
      </c>
      <c r="K18" s="35">
        <f t="shared" si="5"/>
        <v>2.7605658073689959E-2</v>
      </c>
      <c r="L18" s="35">
        <f t="shared" si="6"/>
        <v>3.312678968842795E-2</v>
      </c>
      <c r="M18" s="35"/>
    </row>
    <row r="19" spans="1:15" x14ac:dyDescent="0.2">
      <c r="A19">
        <f t="shared" si="7"/>
        <v>-326</v>
      </c>
      <c r="B19">
        <f t="shared" si="1"/>
        <v>-5.6897733615015147</v>
      </c>
      <c r="C19" s="35">
        <v>1.159212702940973E-5</v>
      </c>
      <c r="D19" s="35">
        <f t="shared" si="0"/>
        <v>8.8618309577537455E-3</v>
      </c>
      <c r="E19" s="35">
        <f t="shared" si="8"/>
        <v>9.6905011560759549E-4</v>
      </c>
      <c r="F19">
        <v>82.71</v>
      </c>
      <c r="G19" s="35">
        <f t="shared" si="2"/>
        <v>5.8143006936455729E-3</v>
      </c>
      <c r="H19" s="35">
        <f t="shared" si="9"/>
        <v>1.1628601387291146E-2</v>
      </c>
      <c r="I19" s="35">
        <f t="shared" si="3"/>
        <v>1.7442902080936719E-2</v>
      </c>
      <c r="J19" s="35">
        <f t="shared" si="4"/>
        <v>2.3257202774582292E-2</v>
      </c>
      <c r="K19" s="35">
        <f t="shared" si="5"/>
        <v>2.9071503468227865E-2</v>
      </c>
      <c r="L19" s="35">
        <f t="shared" si="6"/>
        <v>3.4885804161873438E-2</v>
      </c>
      <c r="M19" s="35"/>
    </row>
    <row r="20" spans="1:15" x14ac:dyDescent="0.2">
      <c r="A20">
        <f t="shared" si="7"/>
        <v>-324</v>
      </c>
      <c r="B20">
        <f t="shared" si="1"/>
        <v>-5.6548667764616276</v>
      </c>
      <c r="C20" s="35">
        <v>1.374495062058582E-5</v>
      </c>
      <c r="D20" s="35">
        <f t="shared" si="0"/>
        <v>9.877875798124873E-3</v>
      </c>
      <c r="E20" s="35">
        <f t="shared" si="8"/>
        <v>1.0160448403711275E-3</v>
      </c>
      <c r="F20">
        <v>87.69</v>
      </c>
      <c r="G20" s="35">
        <f t="shared" si="2"/>
        <v>6.0962690422267651E-3</v>
      </c>
      <c r="H20" s="35">
        <f t="shared" si="9"/>
        <v>1.219253808445353E-2</v>
      </c>
      <c r="I20" s="35">
        <f t="shared" si="3"/>
        <v>1.8288807126680295E-2</v>
      </c>
      <c r="J20" s="35">
        <f t="shared" si="4"/>
        <v>2.4385076168907061E-2</v>
      </c>
      <c r="K20" s="35">
        <f t="shared" si="5"/>
        <v>3.0481345211133826E-2</v>
      </c>
      <c r="L20" s="35">
        <f t="shared" si="6"/>
        <v>3.6577614253360591E-2</v>
      </c>
      <c r="M20" s="35"/>
    </row>
    <row r="21" spans="1:15" x14ac:dyDescent="0.2">
      <c r="A21">
        <f t="shared" si="7"/>
        <v>-322</v>
      </c>
      <c r="B21">
        <f t="shared" si="1"/>
        <v>-5.6199601914217414</v>
      </c>
      <c r="C21" s="35">
        <v>1.6146176933820691E-5</v>
      </c>
      <c r="D21" s="35">
        <f t="shared" si="0"/>
        <v>1.0938966488082394E-2</v>
      </c>
      <c r="E21" s="35">
        <f t="shared" si="8"/>
        <v>1.0610906899575206E-3</v>
      </c>
      <c r="F21">
        <v>92.89</v>
      </c>
      <c r="G21" s="35">
        <f t="shared" si="2"/>
        <v>6.3665441397451235E-3</v>
      </c>
      <c r="H21" s="35">
        <f t="shared" si="9"/>
        <v>1.2733088279490247E-2</v>
      </c>
      <c r="I21" s="35">
        <f t="shared" si="3"/>
        <v>1.909963241923537E-2</v>
      </c>
      <c r="J21" s="35">
        <f t="shared" si="4"/>
        <v>2.5466176558980494E-2</v>
      </c>
      <c r="K21" s="35">
        <f t="shared" si="5"/>
        <v>3.1832720698725614E-2</v>
      </c>
      <c r="L21" s="35">
        <f t="shared" si="6"/>
        <v>3.8199264838470741E-2</v>
      </c>
      <c r="M21" s="35"/>
    </row>
    <row r="22" spans="1:15" x14ac:dyDescent="0.2">
      <c r="A22">
        <f t="shared" si="7"/>
        <v>-320</v>
      </c>
      <c r="B22">
        <f t="shared" si="1"/>
        <v>-5.5850536063818543</v>
      </c>
      <c r="C22" s="35">
        <v>1.904420869117312E-5</v>
      </c>
      <c r="D22" s="35">
        <f t="shared" si="0"/>
        <v>1.2043077446542805E-2</v>
      </c>
      <c r="E22" s="35">
        <f t="shared" si="8"/>
        <v>1.1041109584604119E-3</v>
      </c>
      <c r="F22">
        <v>98.3</v>
      </c>
      <c r="G22" s="35">
        <f t="shared" si="2"/>
        <v>6.6246657507624714E-3</v>
      </c>
      <c r="H22" s="35">
        <f t="shared" si="9"/>
        <v>1.3249331501524943E-2</v>
      </c>
      <c r="I22" s="35">
        <f t="shared" si="3"/>
        <v>1.9873997252287414E-2</v>
      </c>
      <c r="J22" s="35">
        <f t="shared" si="4"/>
        <v>2.6498663003049885E-2</v>
      </c>
      <c r="K22" s="35">
        <f t="shared" si="5"/>
        <v>3.3123328753812353E-2</v>
      </c>
      <c r="L22" s="35">
        <f t="shared" si="6"/>
        <v>3.9747994504574828E-2</v>
      </c>
      <c r="M22" s="35"/>
    </row>
    <row r="23" spans="1:15" x14ac:dyDescent="0.2">
      <c r="A23">
        <f t="shared" si="7"/>
        <v>-318</v>
      </c>
      <c r="B23">
        <f t="shared" si="1"/>
        <v>-5.5501470213419681</v>
      </c>
      <c r="C23" s="35">
        <v>2.2356244985290179E-5</v>
      </c>
      <c r="D23" s="35">
        <f t="shared" si="0"/>
        <v>1.3188112029686644E-2</v>
      </c>
      <c r="E23" s="35">
        <f t="shared" si="8"/>
        <v>1.1450345831438384E-3</v>
      </c>
      <c r="F23">
        <v>103.92</v>
      </c>
      <c r="G23" s="35">
        <f t="shared" si="2"/>
        <v>6.8702074988630304E-3</v>
      </c>
      <c r="H23" s="35">
        <f t="shared" si="9"/>
        <v>1.3740414997726061E-2</v>
      </c>
      <c r="I23" s="35">
        <f t="shared" si="3"/>
        <v>2.0610622496589091E-2</v>
      </c>
      <c r="J23" s="35">
        <f t="shared" si="4"/>
        <v>2.7480829995452122E-2</v>
      </c>
      <c r="K23" s="35">
        <f t="shared" si="5"/>
        <v>3.4351037494315152E-2</v>
      </c>
      <c r="L23" s="35">
        <f t="shared" si="6"/>
        <v>4.1221244993178183E-2</v>
      </c>
      <c r="M23" s="35"/>
    </row>
    <row r="24" spans="1:15" x14ac:dyDescent="0.2">
      <c r="A24">
        <f t="shared" si="7"/>
        <v>-316</v>
      </c>
      <c r="B24">
        <f t="shared" si="1"/>
        <v>-5.5152404363020811</v>
      </c>
      <c r="C24" s="35">
        <v>2.624788763087773E-5</v>
      </c>
      <c r="D24" s="35">
        <f t="shared" si="0"/>
        <v>1.43719084226679E-2</v>
      </c>
      <c r="E24" s="35">
        <f t="shared" si="8"/>
        <v>1.183796392981256E-3</v>
      </c>
      <c r="F24">
        <v>109.72</v>
      </c>
      <c r="G24" s="35">
        <f t="shared" si="2"/>
        <v>7.1027783578875361E-3</v>
      </c>
      <c r="H24" s="35">
        <f t="shared" si="9"/>
        <v>1.4205556715775072E-2</v>
      </c>
      <c r="I24" s="35">
        <f t="shared" si="3"/>
        <v>2.1308335073662608E-2</v>
      </c>
      <c r="J24" s="35">
        <f t="shared" si="4"/>
        <v>2.8411113431550145E-2</v>
      </c>
      <c r="K24" s="35">
        <f t="shared" si="5"/>
        <v>3.5513891789437681E-2</v>
      </c>
      <c r="L24" s="35">
        <f t="shared" si="6"/>
        <v>4.2616670147325217E-2</v>
      </c>
      <c r="M24" s="35"/>
    </row>
    <row r="25" spans="1:15" x14ac:dyDescent="0.2">
      <c r="A25">
        <f t="shared" si="7"/>
        <v>-314</v>
      </c>
      <c r="B25">
        <f t="shared" si="1"/>
        <v>-5.4803338512621949</v>
      </c>
      <c r="C25" s="35">
        <v>3.08019375352887E-5</v>
      </c>
      <c r="D25" s="35">
        <f t="shared" si="0"/>
        <v>1.5592245763912936E-2</v>
      </c>
      <c r="E25" s="35">
        <f t="shared" si="8"/>
        <v>1.2203373412450359E-3</v>
      </c>
      <c r="F25">
        <v>115.7</v>
      </c>
      <c r="G25" s="35">
        <f t="shared" si="2"/>
        <v>7.3220240474702152E-3</v>
      </c>
      <c r="H25" s="35">
        <f t="shared" si="9"/>
        <v>1.464404809494043E-2</v>
      </c>
      <c r="I25" s="35">
        <f t="shared" si="3"/>
        <v>2.1966072142410645E-2</v>
      </c>
      <c r="J25" s="35">
        <f t="shared" si="4"/>
        <v>2.9288096189880861E-2</v>
      </c>
      <c r="K25" s="35">
        <f t="shared" si="5"/>
        <v>3.6610120237351079E-2</v>
      </c>
      <c r="L25" s="35">
        <f t="shared" si="6"/>
        <v>4.3932144284821291E-2</v>
      </c>
      <c r="M25" s="35"/>
    </row>
    <row r="26" spans="1:15" x14ac:dyDescent="0.2">
      <c r="A26">
        <f t="shared" si="7"/>
        <v>-312</v>
      </c>
      <c r="B26">
        <f t="shared" si="1"/>
        <v>-5.4454272662223078</v>
      </c>
      <c r="C26" s="35">
        <v>3.6101195605875998E-5</v>
      </c>
      <c r="D26" s="35">
        <f t="shared" si="0"/>
        <v>1.6846850483731607E-2</v>
      </c>
      <c r="E26" s="35">
        <f t="shared" si="8"/>
        <v>1.2546047198186711E-3</v>
      </c>
      <c r="F26">
        <v>121.85</v>
      </c>
      <c r="G26" s="35">
        <f t="shared" si="2"/>
        <v>7.5276283189120267E-3</v>
      </c>
      <c r="H26" s="35">
        <f t="shared" si="9"/>
        <v>1.5055256637824053E-2</v>
      </c>
      <c r="I26" s="35">
        <f t="shared" si="3"/>
        <v>2.258288495673608E-2</v>
      </c>
      <c r="J26" s="35">
        <f t="shared" si="4"/>
        <v>3.0110513275648107E-2</v>
      </c>
      <c r="K26" s="35">
        <f t="shared" si="5"/>
        <v>3.7638141594560137E-2</v>
      </c>
      <c r="L26" s="35">
        <f t="shared" si="6"/>
        <v>4.516576991347216E-2</v>
      </c>
      <c r="M26" s="35"/>
    </row>
    <row r="27" spans="1:15" x14ac:dyDescent="0.2">
      <c r="A27">
        <f t="shared" si="7"/>
        <v>-310</v>
      </c>
      <c r="B27">
        <f t="shared" si="1"/>
        <v>-5.4105206811824216</v>
      </c>
      <c r="C27" s="35">
        <v>4.2228462749992577E-5</v>
      </c>
      <c r="D27" s="35">
        <f t="shared" si="0"/>
        <v>1.8133402836530869E-2</v>
      </c>
      <c r="E27" s="35">
        <f t="shared" si="8"/>
        <v>1.2865523527992619E-3</v>
      </c>
      <c r="F27">
        <v>128.16</v>
      </c>
      <c r="G27" s="35">
        <f t="shared" si="2"/>
        <v>7.7193141167955712E-3</v>
      </c>
      <c r="H27" s="35">
        <f t="shared" si="9"/>
        <v>1.5438628233591142E-2</v>
      </c>
      <c r="I27" s="35">
        <f t="shared" si="3"/>
        <v>2.3157942350386714E-2</v>
      </c>
      <c r="J27" s="35">
        <f t="shared" si="4"/>
        <v>3.0877256467182285E-2</v>
      </c>
      <c r="K27" s="35">
        <f t="shared" si="5"/>
        <v>3.8596570583977856E-2</v>
      </c>
      <c r="L27" s="35">
        <f t="shared" si="6"/>
        <v>4.6315884700773427E-2</v>
      </c>
      <c r="M27" s="35"/>
    </row>
    <row r="28" spans="1:15" x14ac:dyDescent="0.2">
      <c r="A28">
        <f t="shared" si="7"/>
        <v>-308</v>
      </c>
      <c r="B28">
        <f t="shared" si="1"/>
        <v>-5.3756140961425354</v>
      </c>
      <c r="C28" s="35">
        <v>4.9432141689697183E-5</v>
      </c>
      <c r="D28" s="35">
        <f t="shared" si="0"/>
        <v>1.9449543603424432E-2</v>
      </c>
      <c r="E28" s="35">
        <f t="shared" si="8"/>
        <v>1.3161407668935629E-3</v>
      </c>
      <c r="F28">
        <v>134.61000000000001</v>
      </c>
      <c r="G28" s="35">
        <f t="shared" si="2"/>
        <v>7.8968446013613774E-3</v>
      </c>
      <c r="H28" s="35">
        <f t="shared" si="9"/>
        <v>1.5793689202722755E-2</v>
      </c>
      <c r="I28" s="35">
        <f t="shared" si="3"/>
        <v>2.3690533804084132E-2</v>
      </c>
      <c r="J28" s="35">
        <f t="shared" si="4"/>
        <v>3.158737840544551E-2</v>
      </c>
      <c r="K28" s="35">
        <f t="shared" si="5"/>
        <v>3.9484223006806887E-2</v>
      </c>
      <c r="L28" s="35">
        <f t="shared" si="6"/>
        <v>4.7381067608168265E-2</v>
      </c>
      <c r="M28" s="35"/>
    </row>
    <row r="29" spans="1:15" x14ac:dyDescent="0.2">
      <c r="A29">
        <f t="shared" si="7"/>
        <v>-306</v>
      </c>
      <c r="B29">
        <f t="shared" si="1"/>
        <v>-5.3407075111026483</v>
      </c>
      <c r="C29" s="35">
        <v>5.7795033332342777E-5</v>
      </c>
      <c r="D29" s="35">
        <f t="shared" si="0"/>
        <v>2.0792880939500713E-2</v>
      </c>
      <c r="E29" s="35">
        <f t="shared" si="8"/>
        <v>1.3433373360762814E-3</v>
      </c>
      <c r="F29">
        <v>141.19</v>
      </c>
      <c r="G29" s="35">
        <f t="shared" si="2"/>
        <v>8.0600240164576883E-3</v>
      </c>
      <c r="H29" s="35">
        <f t="shared" si="9"/>
        <v>1.6120048032915377E-2</v>
      </c>
      <c r="I29" s="35">
        <f t="shared" si="3"/>
        <v>2.4180072049373065E-2</v>
      </c>
      <c r="J29" s="35">
        <f t="shared" si="4"/>
        <v>3.2240096065830753E-2</v>
      </c>
      <c r="K29" s="35">
        <f t="shared" si="5"/>
        <v>4.0300120082288442E-2</v>
      </c>
      <c r="L29" s="35">
        <f t="shared" si="6"/>
        <v>4.836014409874613E-2</v>
      </c>
      <c r="M29" s="35"/>
    </row>
    <row r="30" spans="1:15" x14ac:dyDescent="0.2">
      <c r="A30">
        <f t="shared" si="7"/>
        <v>-304</v>
      </c>
      <c r="B30">
        <f t="shared" si="1"/>
        <v>-5.3058009260627621</v>
      </c>
      <c r="C30" s="35">
        <v>6.7399938585282259E-5</v>
      </c>
      <c r="D30" s="35">
        <f t="shared" si="0"/>
        <v>2.2160997337498749E-2</v>
      </c>
      <c r="E30" s="35">
        <f t="shared" si="8"/>
        <v>1.3681163979980364E-3</v>
      </c>
      <c r="F30">
        <v>147.9</v>
      </c>
      <c r="G30" s="35">
        <f t="shared" si="2"/>
        <v>8.2086983879882183E-3</v>
      </c>
      <c r="H30" s="35">
        <f t="shared" si="9"/>
        <v>1.6417396775976437E-2</v>
      </c>
      <c r="I30" s="35">
        <f t="shared" si="3"/>
        <v>2.4626095163964655E-2</v>
      </c>
      <c r="J30" s="35">
        <f t="shared" si="4"/>
        <v>3.2834793551952873E-2</v>
      </c>
      <c r="K30" s="35">
        <f t="shared" si="5"/>
        <v>4.1043491939941092E-2</v>
      </c>
      <c r="L30" s="35">
        <f t="shared" si="6"/>
        <v>4.925219032792931E-2</v>
      </c>
      <c r="M30" s="35"/>
    </row>
    <row r="31" spans="1:15" x14ac:dyDescent="0.2">
      <c r="A31">
        <f t="shared" si="7"/>
        <v>-302</v>
      </c>
      <c r="B31">
        <f t="shared" si="1"/>
        <v>-5.270894341022875</v>
      </c>
      <c r="C31" s="35">
        <v>7.8660861985280282E-5</v>
      </c>
      <c r="D31" s="35">
        <f t="shared" si="0"/>
        <v>2.3551456677191471E-2</v>
      </c>
      <c r="E31" s="35">
        <f t="shared" si="8"/>
        <v>1.390459339692722E-3</v>
      </c>
      <c r="F31">
        <v>154.72</v>
      </c>
      <c r="G31" s="35">
        <f t="shared" si="2"/>
        <v>8.342756038156332E-3</v>
      </c>
      <c r="H31" s="35">
        <f t="shared" si="9"/>
        <v>1.6685512076312664E-2</v>
      </c>
      <c r="I31" s="35">
        <f t="shared" si="3"/>
        <v>2.5028268114468996E-2</v>
      </c>
      <c r="J31" s="35">
        <f t="shared" si="4"/>
        <v>3.3371024152625328E-2</v>
      </c>
      <c r="K31" s="35">
        <f t="shared" si="5"/>
        <v>4.171378019078166E-2</v>
      </c>
      <c r="L31" s="35">
        <f t="shared" si="6"/>
        <v>5.0056536228937992E-2</v>
      </c>
      <c r="M31" s="35"/>
    </row>
    <row r="32" spans="1:15" x14ac:dyDescent="0.2">
      <c r="A32">
        <f t="shared" si="7"/>
        <v>-300</v>
      </c>
      <c r="B32">
        <f t="shared" si="1"/>
        <v>-5.2359877559829888</v>
      </c>
      <c r="C32" s="35">
        <v>9.1909007161748534E-5</v>
      </c>
      <c r="D32" s="35">
        <f t="shared" si="0"/>
        <v>2.4961811327445061E-2</v>
      </c>
      <c r="E32" s="35">
        <f t="shared" si="8"/>
        <v>1.4103546502535896E-3</v>
      </c>
      <c r="F32">
        <v>161.63</v>
      </c>
      <c r="G32" s="35">
        <f t="shared" si="2"/>
        <v>8.4621279015215378E-3</v>
      </c>
      <c r="H32" s="35">
        <f t="shared" si="9"/>
        <v>1.6924255803043076E-2</v>
      </c>
      <c r="I32" s="35">
        <f t="shared" si="3"/>
        <v>2.5386383704564613E-2</v>
      </c>
      <c r="J32" s="35">
        <f t="shared" si="4"/>
        <v>3.3848511606086151E-2</v>
      </c>
      <c r="K32" s="35">
        <f t="shared" si="5"/>
        <v>4.2310639507607689E-2</v>
      </c>
      <c r="L32" s="35">
        <f t="shared" si="6"/>
        <v>5.0772767409129227E-2</v>
      </c>
      <c r="M32" s="35"/>
    </row>
    <row r="33" spans="1:13" x14ac:dyDescent="0.2">
      <c r="A33">
        <f t="shared" si="7"/>
        <v>-298</v>
      </c>
      <c r="B33">
        <f t="shared" si="1"/>
        <v>-5.2010811709431017</v>
      </c>
      <c r="C33" s="35">
        <v>1.0681317048527531E-4</v>
      </c>
      <c r="D33" s="35">
        <f t="shared" si="0"/>
        <v>2.6389609265772655E-2</v>
      </c>
      <c r="E33" s="35">
        <f t="shared" si="8"/>
        <v>1.4277979383275942E-3</v>
      </c>
      <c r="F33">
        <v>168.63</v>
      </c>
      <c r="G33" s="35">
        <f t="shared" si="2"/>
        <v>8.5667876299655651E-3</v>
      </c>
      <c r="H33" s="35">
        <f t="shared" si="9"/>
        <v>1.713357525993113E-2</v>
      </c>
      <c r="I33" s="35">
        <f t="shared" si="3"/>
        <v>2.5700362889896695E-2</v>
      </c>
      <c r="J33" s="35">
        <f t="shared" si="4"/>
        <v>3.4267150519862261E-2</v>
      </c>
      <c r="K33" s="35">
        <f t="shared" si="5"/>
        <v>4.2833938149827826E-2</v>
      </c>
      <c r="L33" s="35">
        <f t="shared" si="6"/>
        <v>5.1400725779793391E-2</v>
      </c>
      <c r="M33" s="35"/>
    </row>
    <row r="34" spans="1:13" x14ac:dyDescent="0.2">
      <c r="A34">
        <f t="shared" si="7"/>
        <v>-296</v>
      </c>
      <c r="B34">
        <f t="shared" si="1"/>
        <v>-5.1661745859032155</v>
      </c>
      <c r="C34" s="35">
        <v>1.2420136102938989E-4</v>
      </c>
      <c r="D34" s="35">
        <f t="shared" si="0"/>
        <v>2.7832401178283714E-2</v>
      </c>
      <c r="E34" s="35">
        <f t="shared" si="8"/>
        <v>1.4427919125110586E-3</v>
      </c>
      <c r="F34">
        <v>175.7</v>
      </c>
      <c r="G34" s="35">
        <f t="shared" si="2"/>
        <v>8.6567514750663516E-3</v>
      </c>
      <c r="H34" s="35">
        <f t="shared" si="9"/>
        <v>1.7313502950132703E-2</v>
      </c>
      <c r="I34" s="35">
        <f t="shared" si="3"/>
        <v>2.5970254425199055E-2</v>
      </c>
      <c r="J34" s="35">
        <f t="shared" si="4"/>
        <v>3.4627005900265406E-2</v>
      </c>
      <c r="K34" s="35">
        <f t="shared" si="5"/>
        <v>4.3283757375331758E-2</v>
      </c>
      <c r="L34" s="35">
        <f t="shared" si="6"/>
        <v>5.1940508850398109E-2</v>
      </c>
      <c r="M34" s="35"/>
    </row>
    <row r="35" spans="1:13" x14ac:dyDescent="0.2">
      <c r="A35">
        <f t="shared" si="7"/>
        <v>-294</v>
      </c>
      <c r="B35">
        <f t="shared" si="1"/>
        <v>-5.1312680008633285</v>
      </c>
      <c r="C35" s="35">
        <v>1.4407357879409231E-4</v>
      </c>
      <c r="D35" s="35">
        <f t="shared" si="0"/>
        <v>2.9287747501319163E-2</v>
      </c>
      <c r="E35" s="35">
        <f t="shared" si="8"/>
        <v>1.4553463230354488E-3</v>
      </c>
      <c r="F35">
        <v>182.83</v>
      </c>
      <c r="G35" s="35">
        <f t="shared" si="2"/>
        <v>8.7320779382126928E-3</v>
      </c>
      <c r="H35" s="35">
        <f t="shared" si="9"/>
        <v>1.7464155876425386E-2</v>
      </c>
      <c r="I35" s="35">
        <f t="shared" si="3"/>
        <v>2.6196233814638079E-2</v>
      </c>
      <c r="J35" s="35">
        <f t="shared" si="4"/>
        <v>3.4928311752850771E-2</v>
      </c>
      <c r="K35" s="35">
        <f t="shared" si="5"/>
        <v>4.3660389691063464E-2</v>
      </c>
      <c r="L35" s="35">
        <f t="shared" si="6"/>
        <v>5.2392467629276157E-2</v>
      </c>
      <c r="M35" s="35"/>
    </row>
    <row r="36" spans="1:13" x14ac:dyDescent="0.2">
      <c r="A36">
        <f t="shared" si="7"/>
        <v>-292</v>
      </c>
      <c r="B36">
        <f t="shared" si="1"/>
        <v>-5.0963614158234423</v>
      </c>
      <c r="C36" s="35">
        <v>1.672578328529118E-4</v>
      </c>
      <c r="D36" s="35">
        <f t="shared" si="0"/>
        <v>3.0753225364803988E-2</v>
      </c>
      <c r="E36" s="35">
        <f t="shared" si="8"/>
        <v>1.4654778634848251E-3</v>
      </c>
      <c r="F36">
        <v>190.02</v>
      </c>
      <c r="G36" s="35">
        <f t="shared" si="2"/>
        <v>8.7928671809089504E-3</v>
      </c>
      <c r="H36" s="35">
        <f t="shared" si="9"/>
        <v>1.7585734361817901E-2</v>
      </c>
      <c r="I36" s="35">
        <f t="shared" si="3"/>
        <v>2.6378601542726851E-2</v>
      </c>
      <c r="J36" s="35">
        <f t="shared" si="4"/>
        <v>3.5171468723635801E-2</v>
      </c>
      <c r="K36" s="35">
        <f t="shared" si="5"/>
        <v>4.3964335904544752E-2</v>
      </c>
      <c r="L36" s="35">
        <f t="shared" si="6"/>
        <v>5.2757203085453702E-2</v>
      </c>
      <c r="M36" s="35"/>
    </row>
    <row r="37" spans="1:13" x14ac:dyDescent="0.2">
      <c r="A37">
        <f t="shared" si="7"/>
        <v>-290</v>
      </c>
      <c r="B37">
        <f t="shared" si="1"/>
        <v>-5.0614548307835561</v>
      </c>
      <c r="C37" s="35">
        <v>1.9375412320584819E-4</v>
      </c>
      <c r="D37" s="35">
        <f t="shared" si="0"/>
        <v>3.2226435396514388E-2</v>
      </c>
      <c r="E37" s="35">
        <f t="shared" si="8"/>
        <v>1.4732100317104008E-3</v>
      </c>
      <c r="F37">
        <v>197.24</v>
      </c>
      <c r="G37" s="35">
        <f t="shared" si="2"/>
        <v>8.8392601902624046E-3</v>
      </c>
      <c r="H37" s="35">
        <f t="shared" si="9"/>
        <v>1.7678520380524809E-2</v>
      </c>
      <c r="I37" s="35">
        <f t="shared" si="3"/>
        <v>2.6517780570787214E-2</v>
      </c>
      <c r="J37" s="35">
        <f t="shared" si="4"/>
        <v>3.5357040761049618E-2</v>
      </c>
      <c r="K37" s="35">
        <f t="shared" si="5"/>
        <v>4.4196300951312023E-2</v>
      </c>
      <c r="L37" s="35">
        <f t="shared" si="6"/>
        <v>5.3035561141574428E-2</v>
      </c>
      <c r="M37" s="35"/>
    </row>
    <row r="38" spans="1:13" x14ac:dyDescent="0.2">
      <c r="A38">
        <f t="shared" si="7"/>
        <v>-288</v>
      </c>
      <c r="B38">
        <f t="shared" si="1"/>
        <v>-5.026548245743669</v>
      </c>
      <c r="C38" s="35">
        <v>2.243904589264311E-4</v>
      </c>
      <c r="D38" s="35">
        <f t="shared" si="0"/>
        <v>3.3705008346083712E-2</v>
      </c>
      <c r="E38" s="35">
        <f t="shared" si="8"/>
        <v>1.4785729495693234E-3</v>
      </c>
      <c r="F38">
        <v>204.49</v>
      </c>
      <c r="G38" s="35">
        <f t="shared" si="2"/>
        <v>8.8714376974159403E-3</v>
      </c>
      <c r="H38" s="35">
        <f t="shared" si="9"/>
        <v>1.7742875394831881E-2</v>
      </c>
      <c r="I38" s="35">
        <f t="shared" si="3"/>
        <v>2.6614313092247821E-2</v>
      </c>
      <c r="J38" s="35">
        <f t="shared" si="4"/>
        <v>3.5485750789663761E-2</v>
      </c>
      <c r="K38" s="35">
        <f t="shared" si="5"/>
        <v>4.4357188487079702E-2</v>
      </c>
      <c r="L38" s="35">
        <f t="shared" si="6"/>
        <v>5.3228626184495642E-2</v>
      </c>
      <c r="M38" s="35"/>
    </row>
    <row r="39" spans="1:13" x14ac:dyDescent="0.2">
      <c r="A39">
        <f t="shared" si="7"/>
        <v>-286</v>
      </c>
      <c r="B39">
        <f t="shared" si="1"/>
        <v>-4.9916416607037828</v>
      </c>
      <c r="C39" s="35">
        <v>2.5916684001466028E-4</v>
      </c>
      <c r="D39" s="35">
        <f t="shared" si="0"/>
        <v>3.5186611487716749E-2</v>
      </c>
      <c r="E39" s="35">
        <f t="shared" si="8"/>
        <v>1.4816031416330366E-3</v>
      </c>
      <c r="F39">
        <v>211.75</v>
      </c>
      <c r="G39" s="35">
        <f t="shared" si="2"/>
        <v>8.8896188497982198E-3</v>
      </c>
      <c r="H39" s="35">
        <f t="shared" si="9"/>
        <v>1.777923769959644E-2</v>
      </c>
      <c r="I39" s="35">
        <f t="shared" si="3"/>
        <v>2.6668856549394659E-2</v>
      </c>
      <c r="J39" s="35">
        <f t="shared" si="4"/>
        <v>3.5558475399192879E-2</v>
      </c>
      <c r="K39" s="35">
        <f t="shared" si="5"/>
        <v>4.4448094248991099E-2</v>
      </c>
      <c r="L39" s="35">
        <f t="shared" si="6"/>
        <v>5.3337713098789319E-2</v>
      </c>
      <c r="M39" s="35"/>
    </row>
    <row r="40" spans="1:13" x14ac:dyDescent="0.2">
      <c r="A40">
        <f t="shared" si="7"/>
        <v>-284</v>
      </c>
      <c r="B40">
        <f t="shared" si="1"/>
        <v>-4.9567350756638957</v>
      </c>
      <c r="C40" s="35">
        <v>2.9973928461759429E-4</v>
      </c>
      <c r="D40" s="35">
        <f t="shared" si="0"/>
        <v>3.6668954761272479E-2</v>
      </c>
      <c r="E40" s="35">
        <f t="shared" si="8"/>
        <v>1.4823432735557307E-3</v>
      </c>
      <c r="F40">
        <v>219.02</v>
      </c>
      <c r="G40" s="35">
        <f t="shared" si="2"/>
        <v>8.8940596413343842E-3</v>
      </c>
      <c r="H40" s="35">
        <f t="shared" si="9"/>
        <v>1.7788119282668768E-2</v>
      </c>
      <c r="I40" s="35">
        <f t="shared" si="3"/>
        <v>2.6682178924003153E-2</v>
      </c>
      <c r="J40" s="35">
        <f t="shared" si="4"/>
        <v>3.5576238565337537E-2</v>
      </c>
      <c r="K40" s="35">
        <f t="shared" si="5"/>
        <v>4.4470298206671921E-2</v>
      </c>
      <c r="L40" s="35">
        <f t="shared" si="6"/>
        <v>5.3364357848006305E-2</v>
      </c>
      <c r="M40" s="35"/>
    </row>
    <row r="41" spans="1:13" x14ac:dyDescent="0.2">
      <c r="A41">
        <f t="shared" si="7"/>
        <v>-282</v>
      </c>
      <c r="B41">
        <f t="shared" si="1"/>
        <v>-4.9218284906240095</v>
      </c>
      <c r="C41" s="35">
        <v>3.4610779273523332E-4</v>
      </c>
      <c r="D41" s="35">
        <f t="shared" si="0"/>
        <v>3.8149796612636032E-2</v>
      </c>
      <c r="E41" s="35">
        <f t="shared" si="8"/>
        <v>1.4808418513635527E-3</v>
      </c>
      <c r="F41">
        <v>226.27</v>
      </c>
      <c r="G41" s="35">
        <f t="shared" si="2"/>
        <v>8.885051108181316E-3</v>
      </c>
      <c r="H41" s="35">
        <f t="shared" si="9"/>
        <v>1.7770102216362632E-2</v>
      </c>
      <c r="I41" s="35">
        <f t="shared" si="3"/>
        <v>2.6655153324543948E-2</v>
      </c>
      <c r="J41" s="35">
        <f t="shared" si="4"/>
        <v>3.5540204432725264E-2</v>
      </c>
      <c r="K41" s="35">
        <f t="shared" si="5"/>
        <v>4.442525554090658E-2</v>
      </c>
      <c r="L41" s="35">
        <f t="shared" si="6"/>
        <v>5.3310306649087896E-2</v>
      </c>
      <c r="M41" s="35"/>
    </row>
    <row r="42" spans="1:13" x14ac:dyDescent="0.2">
      <c r="A42">
        <f t="shared" si="7"/>
        <v>-280</v>
      </c>
      <c r="B42">
        <f t="shared" si="1"/>
        <v>-4.8869219055841224</v>
      </c>
      <c r="C42" s="35">
        <v>3.9910037344110632E-4</v>
      </c>
      <c r="D42" s="35">
        <f t="shared" si="0"/>
        <v>3.9626949496147083E-2</v>
      </c>
      <c r="E42" s="35">
        <f t="shared" si="8"/>
        <v>1.4771528835110515E-3</v>
      </c>
      <c r="F42">
        <v>233.51</v>
      </c>
      <c r="G42" s="35">
        <f t="shared" si="2"/>
        <v>8.8629173010663087E-3</v>
      </c>
      <c r="H42" s="35">
        <f t="shared" si="9"/>
        <v>1.7725834602132617E-2</v>
      </c>
      <c r="I42" s="35">
        <f t="shared" si="3"/>
        <v>2.6588751903198926E-2</v>
      </c>
      <c r="J42" s="35">
        <f t="shared" si="4"/>
        <v>3.5451669204265235E-2</v>
      </c>
      <c r="K42" s="35">
        <f t="shared" si="5"/>
        <v>4.4314586505331544E-2</v>
      </c>
      <c r="L42" s="35">
        <f t="shared" si="6"/>
        <v>5.3177503806397852E-2</v>
      </c>
      <c r="M42" s="35"/>
    </row>
    <row r="43" spans="1:13" x14ac:dyDescent="0.2">
      <c r="A43">
        <f t="shared" si="7"/>
        <v>-278</v>
      </c>
      <c r="B43">
        <f t="shared" si="1"/>
        <v>-4.8520153205442362</v>
      </c>
      <c r="C43" s="35">
        <v>4.595450358087427E-4</v>
      </c>
      <c r="D43" s="35">
        <f t="shared" si="0"/>
        <v>4.1098285004269056E-2</v>
      </c>
      <c r="E43" s="35">
        <f t="shared" si="8"/>
        <v>1.4713355081219723E-3</v>
      </c>
      <c r="F43">
        <v>240.73</v>
      </c>
      <c r="G43" s="35">
        <f t="shared" si="2"/>
        <v>8.8280130487318337E-3</v>
      </c>
      <c r="H43" s="35">
        <f t="shared" si="9"/>
        <v>1.7656026097463667E-2</v>
      </c>
      <c r="I43" s="35">
        <f t="shared" si="3"/>
        <v>2.6484039146195501E-2</v>
      </c>
      <c r="J43" s="35">
        <f t="shared" si="4"/>
        <v>3.5312052194927335E-2</v>
      </c>
      <c r="K43" s="35">
        <f t="shared" si="5"/>
        <v>4.4140065243659168E-2</v>
      </c>
      <c r="L43" s="35">
        <f t="shared" si="6"/>
        <v>5.2968078292391002E-2</v>
      </c>
      <c r="M43" s="35"/>
    </row>
    <row r="44" spans="1:13" x14ac:dyDescent="0.2">
      <c r="A44">
        <f t="shared" si="7"/>
        <v>-276</v>
      </c>
      <c r="B44">
        <f t="shared" si="1"/>
        <v>-4.8171087355043491</v>
      </c>
      <c r="C44" s="35">
        <v>5.2826978891167171E-4</v>
      </c>
      <c r="D44" s="35">
        <f t="shared" si="0"/>
        <v>4.2561738592666966E-2</v>
      </c>
      <c r="E44" s="35">
        <f t="shared" si="8"/>
        <v>1.4634535883979102E-3</v>
      </c>
      <c r="F44">
        <v>247.9</v>
      </c>
      <c r="G44" s="35">
        <f t="shared" si="2"/>
        <v>8.7807215303874614E-3</v>
      </c>
      <c r="H44" s="35">
        <f t="shared" si="9"/>
        <v>1.7561443060774923E-2</v>
      </c>
      <c r="I44" s="35">
        <f t="shared" si="3"/>
        <v>2.6342164591162384E-2</v>
      </c>
      <c r="J44" s="35">
        <f t="shared" si="4"/>
        <v>3.5122886121549846E-2</v>
      </c>
      <c r="K44" s="35">
        <f t="shared" si="5"/>
        <v>4.3903607651937307E-2</v>
      </c>
      <c r="L44" s="35">
        <f t="shared" si="6"/>
        <v>5.2684329182324768E-2</v>
      </c>
      <c r="M44" s="35"/>
    </row>
    <row r="45" spans="1:13" x14ac:dyDescent="0.2">
      <c r="A45">
        <f t="shared" si="7"/>
        <v>-274</v>
      </c>
      <c r="B45">
        <f t="shared" si="1"/>
        <v>-4.782202150464463</v>
      </c>
      <c r="C45" s="35">
        <v>6.0775865997048128E-4</v>
      </c>
      <c r="D45" s="35">
        <f t="shared" si="0"/>
        <v>4.4015313872361059E-2</v>
      </c>
      <c r="E45" s="35">
        <f t="shared" si="8"/>
        <v>1.4535752796940929E-3</v>
      </c>
      <c r="F45">
        <v>255.03</v>
      </c>
      <c r="G45" s="35">
        <f t="shared" si="2"/>
        <v>8.7214516781645574E-3</v>
      </c>
      <c r="H45" s="35">
        <f t="shared" si="9"/>
        <v>1.7442903356329115E-2</v>
      </c>
      <c r="I45" s="35">
        <f t="shared" si="3"/>
        <v>2.6164355034493672E-2</v>
      </c>
      <c r="J45" s="35">
        <f t="shared" si="4"/>
        <v>3.4885806712658229E-2</v>
      </c>
      <c r="K45" s="35">
        <f t="shared" si="5"/>
        <v>4.3607258390822787E-2</v>
      </c>
      <c r="L45" s="35">
        <f t="shared" si="6"/>
        <v>5.2328710068987344E-2</v>
      </c>
      <c r="M45" s="35"/>
    </row>
    <row r="46" spans="1:13" x14ac:dyDescent="0.2">
      <c r="A46">
        <f t="shared" si="7"/>
        <v>-272</v>
      </c>
      <c r="B46">
        <f t="shared" si="1"/>
        <v>-4.7472955654245768</v>
      </c>
      <c r="C46" s="35">
        <v>6.9801164898517128E-4</v>
      </c>
      <c r="D46" s="35">
        <f t="shared" si="0"/>
        <v>4.5457086444602855E-2</v>
      </c>
      <c r="E46" s="35">
        <f t="shared" si="8"/>
        <v>1.4417725722417965E-3</v>
      </c>
      <c r="F46">
        <v>262.08999999999997</v>
      </c>
      <c r="G46" s="35">
        <f t="shared" si="2"/>
        <v>8.650635433450779E-3</v>
      </c>
      <c r="H46" s="35">
        <f t="shared" si="9"/>
        <v>1.7301270866901558E-2</v>
      </c>
      <c r="I46" s="35">
        <f t="shared" si="3"/>
        <v>2.5951906300352337E-2</v>
      </c>
      <c r="J46" s="35">
        <f t="shared" si="4"/>
        <v>3.4602541733803116E-2</v>
      </c>
      <c r="K46" s="35">
        <f t="shared" si="5"/>
        <v>4.3253177167253895E-2</v>
      </c>
      <c r="L46" s="35">
        <f t="shared" si="6"/>
        <v>5.1903812600704674E-2</v>
      </c>
      <c r="M46" s="35"/>
    </row>
    <row r="47" spans="1:13" x14ac:dyDescent="0.2">
      <c r="A47">
        <f t="shared" si="7"/>
        <v>-270</v>
      </c>
      <c r="B47">
        <f t="shared" si="1"/>
        <v>-4.7123889803846897</v>
      </c>
      <c r="C47" s="35">
        <v>8.0068477410280027E-4</v>
      </c>
      <c r="D47" s="35">
        <f t="shared" si="0"/>
        <v>4.6885207258506111E-2</v>
      </c>
      <c r="E47" s="35">
        <f t="shared" si="8"/>
        <v>1.4281208139032553E-3</v>
      </c>
      <c r="F47">
        <v>269.08999999999997</v>
      </c>
      <c r="G47" s="35">
        <f t="shared" si="2"/>
        <v>8.5687248834195318E-3</v>
      </c>
      <c r="H47" s="35">
        <f t="shared" si="9"/>
        <v>1.7137449766839064E-2</v>
      </c>
      <c r="I47" s="35">
        <f t="shared" si="3"/>
        <v>2.5706174650258595E-2</v>
      </c>
      <c r="J47" s="35">
        <f t="shared" si="4"/>
        <v>3.4274899533678127E-2</v>
      </c>
      <c r="K47" s="35">
        <f t="shared" si="5"/>
        <v>4.2843624417097659E-2</v>
      </c>
      <c r="L47" s="35">
        <f t="shared" si="6"/>
        <v>5.1412349300517191E-2</v>
      </c>
      <c r="M47" s="35"/>
    </row>
    <row r="48" spans="1:13" x14ac:dyDescent="0.2">
      <c r="A48">
        <f t="shared" si="7"/>
        <v>-268</v>
      </c>
      <c r="B48">
        <f t="shared" si="1"/>
        <v>-4.6774823953448035</v>
      </c>
      <c r="C48" s="35">
        <v>9.1909007161748539E-4</v>
      </c>
      <c r="D48" s="35">
        <f t="shared" si="0"/>
        <v>4.829790547618644E-2</v>
      </c>
      <c r="E48" s="35">
        <f t="shared" si="8"/>
        <v>1.412698217680329E-3</v>
      </c>
      <c r="F48">
        <v>276.02</v>
      </c>
      <c r="G48" s="35">
        <f t="shared" si="2"/>
        <v>8.4761893060819743E-3</v>
      </c>
      <c r="H48" s="35">
        <f t="shared" si="9"/>
        <v>1.6952378612163949E-2</v>
      </c>
      <c r="I48" s="35">
        <f t="shared" si="3"/>
        <v>2.5428567918245923E-2</v>
      </c>
      <c r="J48" s="35">
        <f t="shared" si="4"/>
        <v>3.3904757224327897E-2</v>
      </c>
      <c r="K48" s="35">
        <f t="shared" si="5"/>
        <v>4.2380946530409871E-2</v>
      </c>
      <c r="L48" s="35">
        <f t="shared" si="6"/>
        <v>5.0857135836491846E-2</v>
      </c>
      <c r="M48" s="35"/>
    </row>
    <row r="49" spans="1:13" x14ac:dyDescent="0.2">
      <c r="A49">
        <f t="shared" si="7"/>
        <v>-266</v>
      </c>
      <c r="B49">
        <f t="shared" si="1"/>
        <v>-4.6425758103049164</v>
      </c>
      <c r="C49" s="35">
        <v>1.051571523382168E-3</v>
      </c>
      <c r="D49" s="35">
        <f t="shared" si="0"/>
        <v>4.9693490835132866E-2</v>
      </c>
      <c r="E49" s="35">
        <f t="shared" si="8"/>
        <v>1.3955853589464259E-3</v>
      </c>
      <c r="F49">
        <v>282.86</v>
      </c>
      <c r="G49" s="35">
        <f t="shared" si="2"/>
        <v>8.3735121536785556E-3</v>
      </c>
      <c r="H49" s="35">
        <f t="shared" si="9"/>
        <v>1.6747024307357111E-2</v>
      </c>
      <c r="I49" s="35">
        <f t="shared" si="3"/>
        <v>2.5120536461035667E-2</v>
      </c>
      <c r="J49" s="35">
        <f t="shared" si="4"/>
        <v>3.3494048614714222E-2</v>
      </c>
      <c r="K49" s="35">
        <f t="shared" si="5"/>
        <v>4.1867560768392778E-2</v>
      </c>
      <c r="L49" s="35">
        <f t="shared" si="6"/>
        <v>5.0241072922071334E-2</v>
      </c>
      <c r="M49" s="35"/>
    </row>
    <row r="50" spans="1:13" x14ac:dyDescent="0.2">
      <c r="A50">
        <f t="shared" si="7"/>
        <v>-264</v>
      </c>
      <c r="B50">
        <f t="shared" si="1"/>
        <v>-4.6076692252650302</v>
      </c>
      <c r="C50" s="35">
        <v>1.2006131566174359E-3</v>
      </c>
      <c r="D50" s="35">
        <f t="shared" si="0"/>
        <v>5.1070355502653937E-2</v>
      </c>
      <c r="E50" s="35">
        <f t="shared" si="8"/>
        <v>1.3768646675210716E-3</v>
      </c>
      <c r="F50">
        <v>289.61</v>
      </c>
      <c r="G50" s="35">
        <f t="shared" si="2"/>
        <v>8.2611880051264297E-3</v>
      </c>
      <c r="H50" s="35">
        <f t="shared" si="9"/>
        <v>1.6522376010252859E-2</v>
      </c>
      <c r="I50" s="35">
        <f t="shared" si="3"/>
        <v>2.4783564015379289E-2</v>
      </c>
      <c r="J50" s="35">
        <f t="shared" si="4"/>
        <v>3.3044752020505719E-2</v>
      </c>
      <c r="K50" s="35">
        <f t="shared" si="5"/>
        <v>4.1305940025632149E-2</v>
      </c>
      <c r="L50" s="35">
        <f t="shared" si="6"/>
        <v>4.9567128030758578E-2</v>
      </c>
      <c r="M50" s="35"/>
    </row>
    <row r="51" spans="1:13" x14ac:dyDescent="0.2">
      <c r="A51">
        <f t="shared" si="7"/>
        <v>-262</v>
      </c>
      <c r="B51">
        <f t="shared" si="1"/>
        <v>-4.5727626402251431</v>
      </c>
      <c r="C51" s="35">
        <v>1.3744950620585819E-3</v>
      </c>
      <c r="D51" s="35">
        <f t="shared" si="0"/>
        <v>5.24269754224184E-2</v>
      </c>
      <c r="E51" s="35">
        <f t="shared" si="8"/>
        <v>1.3566199197644624E-3</v>
      </c>
      <c r="F51">
        <v>296.26</v>
      </c>
      <c r="G51" s="35">
        <f t="shared" si="2"/>
        <v>8.1397195185867743E-3</v>
      </c>
      <c r="H51" s="35">
        <f t="shared" si="9"/>
        <v>1.6279439037173549E-2</v>
      </c>
      <c r="I51" s="35">
        <f t="shared" si="3"/>
        <v>2.4419158555760323E-2</v>
      </c>
      <c r="J51" s="35">
        <f t="shared" si="4"/>
        <v>3.2558878074347097E-2</v>
      </c>
      <c r="K51" s="35">
        <f t="shared" si="5"/>
        <v>4.0698597592933872E-2</v>
      </c>
      <c r="L51" s="35">
        <f t="shared" si="6"/>
        <v>4.8838317111520646E-2</v>
      </c>
      <c r="M51" s="35"/>
    </row>
    <row r="52" spans="1:13" x14ac:dyDescent="0.2">
      <c r="A52">
        <f t="shared" si="7"/>
        <v>-260</v>
      </c>
      <c r="B52">
        <f t="shared" si="1"/>
        <v>-4.5378560551852569</v>
      </c>
      <c r="C52" s="35">
        <v>1.5649371489703131E-3</v>
      </c>
      <c r="D52" s="35">
        <f t="shared" si="0"/>
        <v>5.3761911158235191E-2</v>
      </c>
      <c r="E52" s="35">
        <f t="shared" si="8"/>
        <v>1.3349357358167918E-3</v>
      </c>
      <c r="F52">
        <v>302.8</v>
      </c>
      <c r="G52" s="35">
        <f t="shared" si="2"/>
        <v>8.0096144149007509E-3</v>
      </c>
      <c r="H52" s="35">
        <f t="shared" si="9"/>
        <v>1.6019228829801502E-2</v>
      </c>
      <c r="I52" s="35">
        <f t="shared" si="3"/>
        <v>2.4028843244702253E-2</v>
      </c>
      <c r="J52" s="35">
        <f t="shared" si="4"/>
        <v>3.2038457659603004E-2</v>
      </c>
      <c r="K52" s="35">
        <f t="shared" si="5"/>
        <v>4.0048072074503754E-2</v>
      </c>
      <c r="L52" s="35">
        <f t="shared" si="6"/>
        <v>4.8057686489404505E-2</v>
      </c>
      <c r="M52" s="35"/>
    </row>
    <row r="53" spans="1:13" x14ac:dyDescent="0.2">
      <c r="A53">
        <f t="shared" si="7"/>
        <v>-258</v>
      </c>
      <c r="B53">
        <f t="shared" si="1"/>
        <v>-4.5029494701453698</v>
      </c>
      <c r="C53" s="35">
        <v>1.788499598823215E-3</v>
      </c>
      <c r="D53" s="35">
        <f t="shared" si="0"/>
        <v>5.5073808245201666E-2</v>
      </c>
      <c r="E53" s="35">
        <f t="shared" si="8"/>
        <v>1.3118970869664751E-3</v>
      </c>
      <c r="F53">
        <v>309.23</v>
      </c>
      <c r="G53" s="35">
        <f t="shared" si="2"/>
        <v>7.8713825217988503E-3</v>
      </c>
      <c r="H53" s="35">
        <f t="shared" si="9"/>
        <v>1.5742765043597701E-2</v>
      </c>
      <c r="I53" s="35">
        <f t="shared" si="3"/>
        <v>2.3614147565396551E-2</v>
      </c>
      <c r="J53" s="35">
        <f t="shared" si="4"/>
        <v>3.1485530087195401E-2</v>
      </c>
      <c r="K53" s="35">
        <f t="shared" si="5"/>
        <v>3.9356912608994252E-2</v>
      </c>
      <c r="L53" s="35">
        <f t="shared" si="6"/>
        <v>4.7228295130793102E-2</v>
      </c>
      <c r="M53" s="35"/>
    </row>
    <row r="54" spans="1:13" x14ac:dyDescent="0.2">
      <c r="A54">
        <f t="shared" si="7"/>
        <v>-256</v>
      </c>
      <c r="B54">
        <f t="shared" si="1"/>
        <v>-4.4680428851054836</v>
      </c>
      <c r="C54" s="35">
        <v>2.0369023208819952E-3</v>
      </c>
      <c r="D54" s="35">
        <f t="shared" si="0"/>
        <v>5.6361397063085399E-2</v>
      </c>
      <c r="E54" s="35">
        <f t="shared" si="8"/>
        <v>1.2875888178837322E-3</v>
      </c>
      <c r="F54">
        <v>315.54000000000002</v>
      </c>
      <c r="G54" s="35">
        <f t="shared" si="2"/>
        <v>7.7255329073023932E-3</v>
      </c>
      <c r="H54" s="35">
        <f t="shared" si="9"/>
        <v>1.5451065814604786E-2</v>
      </c>
      <c r="I54" s="35">
        <f t="shared" si="3"/>
        <v>2.317659872190718E-2</v>
      </c>
      <c r="J54" s="35">
        <f t="shared" si="4"/>
        <v>3.0902131629209573E-2</v>
      </c>
      <c r="K54" s="35">
        <f t="shared" si="5"/>
        <v>3.8627664536511966E-2</v>
      </c>
      <c r="L54" s="35">
        <f t="shared" si="6"/>
        <v>4.6353197443814359E-2</v>
      </c>
      <c r="M54" s="35"/>
    </row>
    <row r="55" spans="1:13" x14ac:dyDescent="0.2">
      <c r="A55">
        <f t="shared" si="7"/>
        <v>-254</v>
      </c>
      <c r="B55">
        <f t="shared" si="1"/>
        <v>-4.4331363000655974</v>
      </c>
      <c r="C55" s="35">
        <v>2.3184254058819451E-3</v>
      </c>
      <c r="D55" s="35">
        <f t="shared" si="0"/>
        <v>5.7623492251220508E-2</v>
      </c>
      <c r="E55" s="35">
        <f t="shared" si="8"/>
        <v>1.2620951881351095E-3</v>
      </c>
      <c r="F55">
        <v>321.73</v>
      </c>
      <c r="G55" s="35">
        <f t="shared" si="2"/>
        <v>7.5725711288106567E-3</v>
      </c>
      <c r="H55" s="35">
        <f t="shared" si="9"/>
        <v>1.5145142257621313E-2</v>
      </c>
      <c r="I55" s="35">
        <f t="shared" si="3"/>
        <v>2.271771338643197E-2</v>
      </c>
      <c r="J55" s="35">
        <f t="shared" si="4"/>
        <v>3.0290284515242627E-2</v>
      </c>
      <c r="K55" s="35">
        <f t="shared" si="5"/>
        <v>3.7862855644053284E-2</v>
      </c>
      <c r="L55" s="35">
        <f t="shared" si="6"/>
        <v>4.543542677286394E-2</v>
      </c>
      <c r="M55" s="35"/>
    </row>
    <row r="56" spans="1:13" x14ac:dyDescent="0.2">
      <c r="A56">
        <f t="shared" si="7"/>
        <v>-252</v>
      </c>
      <c r="B56">
        <f t="shared" si="1"/>
        <v>-4.3982297150257104</v>
      </c>
      <c r="C56" s="35">
        <v>2.6330688538230662E-3</v>
      </c>
      <c r="D56" s="35">
        <f t="shared" si="0"/>
        <v>5.885899168820443E-2</v>
      </c>
      <c r="E56" s="35">
        <f t="shared" si="8"/>
        <v>1.2354994369839223E-3</v>
      </c>
      <c r="F56">
        <v>327.79</v>
      </c>
      <c r="G56" s="35">
        <f t="shared" si="2"/>
        <v>7.4129966219035337E-3</v>
      </c>
      <c r="H56" s="35">
        <f t="shared" si="9"/>
        <v>1.4825993243807067E-2</v>
      </c>
      <c r="I56" s="35">
        <f t="shared" si="3"/>
        <v>2.2238989865710601E-2</v>
      </c>
      <c r="J56" s="35">
        <f t="shared" si="4"/>
        <v>2.9651986487614135E-2</v>
      </c>
      <c r="K56" s="35">
        <f t="shared" si="5"/>
        <v>3.7064983109517669E-2</v>
      </c>
      <c r="L56" s="35">
        <f t="shared" si="6"/>
        <v>4.4477979731421202E-2</v>
      </c>
      <c r="M56" s="35"/>
    </row>
    <row r="57" spans="1:13" x14ac:dyDescent="0.2">
      <c r="A57">
        <f t="shared" si="7"/>
        <v>-250</v>
      </c>
      <c r="B57">
        <f t="shared" si="1"/>
        <v>-4.3633231299858242</v>
      </c>
      <c r="C57" s="35">
        <v>2.9973928461759429E-3</v>
      </c>
      <c r="D57" s="35">
        <f t="shared" si="0"/>
        <v>6.0066875063223821E-2</v>
      </c>
      <c r="E57" s="35">
        <f t="shared" si="8"/>
        <v>1.2078833750193904E-3</v>
      </c>
      <c r="F57">
        <v>333.71</v>
      </c>
      <c r="G57" s="35">
        <f t="shared" si="2"/>
        <v>7.2473002501163425E-3</v>
      </c>
      <c r="H57" s="35">
        <f t="shared" si="9"/>
        <v>1.4494600500232685E-2</v>
      </c>
      <c r="I57" s="35">
        <f t="shared" si="3"/>
        <v>2.1741900750349027E-2</v>
      </c>
      <c r="J57" s="35">
        <f t="shared" si="4"/>
        <v>2.898920100046537E-2</v>
      </c>
      <c r="K57" s="35">
        <f t="shared" si="5"/>
        <v>3.6236501250581712E-2</v>
      </c>
      <c r="L57" s="35">
        <f t="shared" si="6"/>
        <v>4.3483801500698055E-2</v>
      </c>
      <c r="M57" s="35"/>
    </row>
    <row r="58" spans="1:13" x14ac:dyDescent="0.2">
      <c r="A58">
        <f t="shared" si="7"/>
        <v>-248</v>
      </c>
      <c r="B58">
        <f t="shared" si="1"/>
        <v>-4.3284165449459371</v>
      </c>
      <c r="C58" s="35">
        <v>3.3948372014699908E-3</v>
      </c>
      <c r="D58" s="35">
        <f t="shared" si="0"/>
        <v>6.1246202068859237E-2</v>
      </c>
      <c r="E58" s="35">
        <f t="shared" si="8"/>
        <v>1.1793270056354166E-3</v>
      </c>
      <c r="F58">
        <v>339.49</v>
      </c>
      <c r="G58" s="35">
        <f t="shared" si="2"/>
        <v>7.0759620338124996E-3</v>
      </c>
      <c r="H58" s="35">
        <f t="shared" si="9"/>
        <v>1.4151924067624999E-2</v>
      </c>
      <c r="I58" s="35">
        <f t="shared" si="3"/>
        <v>2.1227886101437499E-2</v>
      </c>
      <c r="J58" s="35">
        <f t="shared" si="4"/>
        <v>2.8303848135249998E-2</v>
      </c>
      <c r="K58" s="35">
        <f t="shared" si="5"/>
        <v>3.5379810169062498E-2</v>
      </c>
      <c r="L58" s="35">
        <f t="shared" si="6"/>
        <v>4.2455772202874997E-2</v>
      </c>
      <c r="M58" s="35"/>
    </row>
    <row r="59" spans="1:13" x14ac:dyDescent="0.2">
      <c r="A59">
        <f t="shared" si="7"/>
        <v>-246</v>
      </c>
      <c r="B59">
        <f t="shared" si="1"/>
        <v>-4.2935099599060509</v>
      </c>
      <c r="C59" s="35">
        <v>3.8502421919110871E-3</v>
      </c>
      <c r="D59" s="35">
        <f t="shared" si="0"/>
        <v>6.2396110247689276E-2</v>
      </c>
      <c r="E59" s="35">
        <f t="shared" si="8"/>
        <v>1.1499081788300392E-3</v>
      </c>
      <c r="F59">
        <v>345.12</v>
      </c>
      <c r="G59" s="35">
        <f t="shared" si="2"/>
        <v>6.8994490729802349E-3</v>
      </c>
      <c r="H59" s="35">
        <f t="shared" si="9"/>
        <v>1.379889814596047E-2</v>
      </c>
      <c r="I59" s="35">
        <f t="shared" si="3"/>
        <v>2.0698347218940705E-2</v>
      </c>
      <c r="J59" s="35">
        <f t="shared" si="4"/>
        <v>2.759779629192094E-2</v>
      </c>
      <c r="K59" s="35">
        <f t="shared" si="5"/>
        <v>3.4497245364901175E-2</v>
      </c>
      <c r="L59" s="35">
        <f t="shared" si="6"/>
        <v>4.1396694437881409E-2</v>
      </c>
      <c r="M59" s="35"/>
    </row>
    <row r="60" spans="1:13" x14ac:dyDescent="0.2">
      <c r="A60">
        <f t="shared" si="7"/>
        <v>-244</v>
      </c>
      <c r="B60">
        <f t="shared" si="1"/>
        <v>-4.2586033748661638</v>
      </c>
      <c r="C60" s="35">
        <v>4.3636078174992326E-3</v>
      </c>
      <c r="D60" s="35">
        <f t="shared" si="0"/>
        <v>6.3515812526914628E-2</v>
      </c>
      <c r="E60" s="35">
        <f t="shared" si="8"/>
        <v>1.1197022792253514E-3</v>
      </c>
      <c r="F60">
        <v>350.61</v>
      </c>
      <c r="G60" s="35">
        <f t="shared" si="2"/>
        <v>6.7182136753521082E-3</v>
      </c>
      <c r="H60" s="35">
        <f t="shared" si="9"/>
        <v>1.3436427350704216E-2</v>
      </c>
      <c r="I60" s="35">
        <f t="shared" si="3"/>
        <v>2.0154641026056325E-2</v>
      </c>
      <c r="J60" s="35">
        <f t="shared" si="4"/>
        <v>2.6872854701408433E-2</v>
      </c>
      <c r="K60" s="35">
        <f t="shared" si="5"/>
        <v>3.3591068376760541E-2</v>
      </c>
      <c r="L60" s="35">
        <f t="shared" si="6"/>
        <v>4.0309282052112649E-2</v>
      </c>
      <c r="M60" s="35"/>
    </row>
    <row r="61" spans="1:13" x14ac:dyDescent="0.2">
      <c r="A61">
        <f t="shared" si="7"/>
        <v>-242</v>
      </c>
      <c r="B61">
        <f t="shared" si="1"/>
        <v>-4.2236967898262776</v>
      </c>
      <c r="C61" s="35">
        <v>4.9349340782344261E-3</v>
      </c>
      <c r="D61" s="35">
        <f t="shared" si="0"/>
        <v>6.4604594476544153E-2</v>
      </c>
      <c r="E61" s="35">
        <f t="shared" si="8"/>
        <v>1.0887819496295248E-3</v>
      </c>
      <c r="F61">
        <v>355.95</v>
      </c>
      <c r="G61" s="35">
        <f t="shared" si="2"/>
        <v>6.5326916977771488E-3</v>
      </c>
      <c r="H61" s="35">
        <f t="shared" si="9"/>
        <v>1.3065383395554298E-2</v>
      </c>
      <c r="I61" s="35">
        <f t="shared" si="3"/>
        <v>1.9598075093331446E-2</v>
      </c>
      <c r="J61" s="35">
        <f t="shared" si="4"/>
        <v>2.6130766791108595E-2</v>
      </c>
      <c r="K61" s="35">
        <f t="shared" si="5"/>
        <v>3.2663458488885744E-2</v>
      </c>
      <c r="L61" s="35">
        <f t="shared" si="6"/>
        <v>3.9196150186662893E-2</v>
      </c>
      <c r="M61" s="35"/>
    </row>
    <row r="62" spans="1:13" x14ac:dyDescent="0.2">
      <c r="A62">
        <f t="shared" si="7"/>
        <v>-240</v>
      </c>
      <c r="B62">
        <f t="shared" si="1"/>
        <v>-4.1887902047863905</v>
      </c>
      <c r="C62" s="35">
        <v>5.5725010648519611E-3</v>
      </c>
      <c r="D62" s="35">
        <f t="shared" si="0"/>
        <v>6.5661811327445085E-2</v>
      </c>
      <c r="E62" s="35">
        <f t="shared" si="8"/>
        <v>1.0572168509009328E-3</v>
      </c>
      <c r="F62">
        <v>361.13</v>
      </c>
      <c r="G62" s="35">
        <f t="shared" si="2"/>
        <v>6.3433011054055966E-3</v>
      </c>
      <c r="H62" s="35">
        <f t="shared" si="9"/>
        <v>1.2686602210811193E-2</v>
      </c>
      <c r="I62" s="35">
        <f t="shared" si="3"/>
        <v>1.902990331621679E-2</v>
      </c>
      <c r="J62" s="35">
        <f t="shared" si="4"/>
        <v>2.5373204421622386E-2</v>
      </c>
      <c r="K62" s="35">
        <f t="shared" si="5"/>
        <v>3.1716505527027983E-2</v>
      </c>
      <c r="L62" s="35">
        <f t="shared" si="6"/>
        <v>3.8059806632433579E-2</v>
      </c>
      <c r="M62" s="35"/>
    </row>
    <row r="63" spans="1:13" x14ac:dyDescent="0.2">
      <c r="A63">
        <f t="shared" si="7"/>
        <v>-238</v>
      </c>
      <c r="B63">
        <f t="shared" si="1"/>
        <v>-4.1538836197465043</v>
      </c>
      <c r="C63" s="35">
        <v>6.2928689588224226E-3</v>
      </c>
      <c r="D63" s="35">
        <f t="shared" si="0"/>
        <v>6.668688478577435E-2</v>
      </c>
      <c r="E63" s="35">
        <f t="shared" si="8"/>
        <v>1.0250734583292648E-3</v>
      </c>
      <c r="F63">
        <v>366.16</v>
      </c>
      <c r="G63" s="35">
        <f t="shared" si="2"/>
        <v>6.1504407499755887E-3</v>
      </c>
      <c r="H63" s="35">
        <f t="shared" si="9"/>
        <v>1.2300881499951177E-2</v>
      </c>
      <c r="I63" s="35">
        <f t="shared" si="3"/>
        <v>1.8451322249926766E-2</v>
      </c>
      <c r="J63" s="35">
        <f t="shared" si="4"/>
        <v>2.4601762999902355E-2</v>
      </c>
      <c r="K63" s="35">
        <f t="shared" si="5"/>
        <v>3.0752203749877943E-2</v>
      </c>
      <c r="L63" s="35">
        <f t="shared" si="6"/>
        <v>3.6902644499853532E-2</v>
      </c>
      <c r="M63" s="35"/>
    </row>
    <row r="64" spans="1:13" x14ac:dyDescent="0.2">
      <c r="A64">
        <f t="shared" si="7"/>
        <v>-236</v>
      </c>
      <c r="B64">
        <f t="shared" si="1"/>
        <v>-4.1189770347066181</v>
      </c>
      <c r="C64" s="35">
        <v>7.0960377601458104E-3</v>
      </c>
      <c r="D64" s="35">
        <f t="shared" si="0"/>
        <v>6.7679299680017541E-2</v>
      </c>
      <c r="E64" s="35">
        <f t="shared" si="8"/>
        <v>9.924148942431904E-4</v>
      </c>
      <c r="F64">
        <v>371.02</v>
      </c>
      <c r="G64" s="35">
        <f t="shared" si="2"/>
        <v>5.9544893654591424E-3</v>
      </c>
      <c r="H64" s="35">
        <f t="shared" si="9"/>
        <v>1.1908978730918285E-2</v>
      </c>
      <c r="I64" s="35">
        <f t="shared" si="3"/>
        <v>1.7863468096377427E-2</v>
      </c>
      <c r="J64" s="35">
        <f t="shared" si="4"/>
        <v>2.381795746183657E-2</v>
      </c>
      <c r="K64" s="35">
        <f t="shared" si="5"/>
        <v>2.9772446827295712E-2</v>
      </c>
      <c r="L64" s="35">
        <f t="shared" si="6"/>
        <v>3.5726936192754855E-2</v>
      </c>
      <c r="M64" s="35"/>
    </row>
    <row r="65" spans="1:13" x14ac:dyDescent="0.2">
      <c r="A65">
        <f t="shared" si="7"/>
        <v>-234</v>
      </c>
      <c r="B65">
        <f t="shared" si="1"/>
        <v>-4.0840704496667311</v>
      </c>
      <c r="C65" s="35">
        <v>7.9985676502927101E-3</v>
      </c>
      <c r="D65" s="35">
        <f t="shared" si="0"/>
        <v>6.8638600476108022E-2</v>
      </c>
      <c r="E65" s="35">
        <f t="shared" si="8"/>
        <v>9.5930079609048147E-4</v>
      </c>
      <c r="F65">
        <v>375.72</v>
      </c>
      <c r="G65" s="35">
        <f t="shared" si="2"/>
        <v>5.7558047765428888E-3</v>
      </c>
      <c r="H65" s="35">
        <f t="shared" si="9"/>
        <v>1.1511609553085778E-2</v>
      </c>
      <c r="I65" s="35">
        <f t="shared" si="3"/>
        <v>1.7267414329628666E-2</v>
      </c>
      <c r="J65" s="35">
        <f t="shared" si="4"/>
        <v>2.3023219106171555E-2</v>
      </c>
      <c r="K65" s="35">
        <f t="shared" si="5"/>
        <v>2.8779023882714444E-2</v>
      </c>
      <c r="L65" s="35">
        <f t="shared" si="6"/>
        <v>3.4534828659257333E-2</v>
      </c>
      <c r="M65" s="35"/>
    </row>
    <row r="66" spans="1:13" x14ac:dyDescent="0.2">
      <c r="A66">
        <f t="shared" si="7"/>
        <v>-232</v>
      </c>
      <c r="B66">
        <f t="shared" si="1"/>
        <v>-4.0491638646268449</v>
      </c>
      <c r="C66" s="35">
        <v>9.0252989014690012E-3</v>
      </c>
      <c r="D66" s="35">
        <f t="shared" ref="D66:D129" si="11" xml:space="preserve"> $O$3*(1-COS(RADIANS(A66))) + ($O$5 - SQRT($O$5^2 - ($O$3*SIN(RADIANS(A66)))^2))</f>
        <v>6.9564387694933019E-2</v>
      </c>
      <c r="E66" s="35">
        <f t="shared" si="8"/>
        <v>9.2578721882499715E-4</v>
      </c>
      <c r="F66">
        <v>380.26</v>
      </c>
      <c r="G66" s="35">
        <f t="shared" si="2"/>
        <v>5.5547233129499829E-3</v>
      </c>
      <c r="H66" s="35">
        <f t="shared" si="9"/>
        <v>1.1109446625899966E-2</v>
      </c>
      <c r="I66" s="35">
        <f t="shared" si="3"/>
        <v>1.6664169938849949E-2</v>
      </c>
      <c r="J66" s="35">
        <f t="shared" si="4"/>
        <v>2.2218893251799932E-2</v>
      </c>
      <c r="K66" s="35">
        <f t="shared" si="5"/>
        <v>2.7773616564749914E-2</v>
      </c>
      <c r="L66" s="35">
        <f t="shared" si="6"/>
        <v>3.3328339877699897E-2</v>
      </c>
      <c r="M66" s="35"/>
    </row>
    <row r="67" spans="1:13" x14ac:dyDescent="0.2">
      <c r="A67">
        <f t="shared" si="7"/>
        <v>-230</v>
      </c>
      <c r="B67">
        <f t="shared" ref="B67:B130" si="12">RADIANS(A67)</f>
        <v>-4.0142572795869578</v>
      </c>
      <c r="C67" s="35">
        <v>1.0101710697057051E-2</v>
      </c>
      <c r="D67" s="35">
        <f t="shared" si="11"/>
        <v>7.0456314265015169E-2</v>
      </c>
      <c r="E67" s="35">
        <f t="shared" si="8"/>
        <v>8.9192657008214937E-4</v>
      </c>
      <c r="F67">
        <v>384.63</v>
      </c>
      <c r="G67" s="35">
        <f t="shared" ref="G67:G130" si="13">(E67/2) * ($O$6*6/1000)</f>
        <v>5.3515594204928962E-3</v>
      </c>
      <c r="H67" s="35">
        <f t="shared" si="9"/>
        <v>1.0703118840985792E-2</v>
      </c>
      <c r="I67" s="35">
        <f t="shared" ref="I67:I130" si="14">(E67/2) * ($O$8*6/1000)</f>
        <v>1.6054678261478689E-2</v>
      </c>
      <c r="J67" s="35">
        <f t="shared" ref="J67:J130" si="15">(E67/2) * ($O$9*6/1000)</f>
        <v>2.1406237681971585E-2</v>
      </c>
      <c r="K67" s="35">
        <f t="shared" ref="K67:K130" si="16">(E67/2) * ($O$10*6/1000)</f>
        <v>2.6757797102464481E-2</v>
      </c>
      <c r="L67" s="35">
        <f t="shared" ref="L67:L130" si="17">(E67/2) * ($O$11*6/1000)</f>
        <v>3.2109356522957377E-2</v>
      </c>
      <c r="M67" s="35"/>
    </row>
    <row r="68" spans="1:13" x14ac:dyDescent="0.2">
      <c r="A68">
        <f t="shared" ref="A68:A131" si="18">A67+2</f>
        <v>-228</v>
      </c>
      <c r="B68">
        <f t="shared" si="12"/>
        <v>-3.9793506945470716</v>
      </c>
      <c r="C68" s="35">
        <v>1.134372430735095E-2</v>
      </c>
      <c r="D68" s="35">
        <f t="shared" si="11"/>
        <v>7.131408184134265E-2</v>
      </c>
      <c r="E68" s="35">
        <f t="shared" ref="E68:E131" si="19">D68-D67</f>
        <v>8.5776757632748113E-4</v>
      </c>
      <c r="F68">
        <v>388.84</v>
      </c>
      <c r="G68" s="35">
        <f t="shared" si="13"/>
        <v>5.1466054579648868E-3</v>
      </c>
      <c r="H68" s="35">
        <f t="shared" ref="H68:H131" si="20">(E68/2) * ($O$7*6/1000)</f>
        <v>1.0293210915929774E-2</v>
      </c>
      <c r="I68" s="35">
        <f t="shared" si="14"/>
        <v>1.543981637389466E-2</v>
      </c>
      <c r="J68" s="35">
        <f t="shared" si="15"/>
        <v>2.0586421831859547E-2</v>
      </c>
      <c r="K68" s="35">
        <f t="shared" si="16"/>
        <v>2.5733027289824434E-2</v>
      </c>
      <c r="L68" s="35">
        <f t="shared" si="17"/>
        <v>3.0879632747789321E-2</v>
      </c>
      <c r="M68" s="35"/>
    </row>
    <row r="69" spans="1:13" x14ac:dyDescent="0.2">
      <c r="A69">
        <f t="shared" si="18"/>
        <v>-226</v>
      </c>
      <c r="B69">
        <f t="shared" si="12"/>
        <v>-3.9444441095071849</v>
      </c>
      <c r="C69" s="35">
        <v>1.27513397323507E-2</v>
      </c>
      <c r="D69" s="35">
        <f t="shared" si="11"/>
        <v>7.2137437119275311E-2</v>
      </c>
      <c r="E69" s="35">
        <f t="shared" si="19"/>
        <v>8.2335527793266083E-4</v>
      </c>
      <c r="F69">
        <v>392.87</v>
      </c>
      <c r="G69" s="35">
        <f t="shared" si="13"/>
        <v>4.940131667595965E-3</v>
      </c>
      <c r="H69" s="35">
        <f t="shared" si="20"/>
        <v>9.88026333519193E-3</v>
      </c>
      <c r="I69" s="35">
        <f t="shared" si="14"/>
        <v>1.4820395002787895E-2</v>
      </c>
      <c r="J69" s="35">
        <f t="shared" si="15"/>
        <v>1.976052667038386E-2</v>
      </c>
      <c r="K69" s="35">
        <f t="shared" si="16"/>
        <v>2.4700658337979825E-2</v>
      </c>
      <c r="L69" s="35">
        <f t="shared" si="17"/>
        <v>2.964079000557579E-2</v>
      </c>
      <c r="M69" s="35"/>
    </row>
    <row r="70" spans="1:13" x14ac:dyDescent="0.2">
      <c r="A70">
        <f t="shared" si="18"/>
        <v>-224</v>
      </c>
      <c r="B70">
        <f t="shared" si="12"/>
        <v>-3.9095375244672983</v>
      </c>
      <c r="C70" s="35">
        <v>1.43245569720563E-2</v>
      </c>
      <c r="D70" s="35">
        <f t="shared" si="11"/>
        <v>7.292616817023409E-2</v>
      </c>
      <c r="E70" s="35">
        <f t="shared" si="19"/>
        <v>7.8873105095877971E-4</v>
      </c>
      <c r="F70">
        <v>396.74</v>
      </c>
      <c r="G70" s="35">
        <f t="shared" si="13"/>
        <v>4.7323863057526783E-3</v>
      </c>
      <c r="H70" s="35">
        <f t="shared" si="20"/>
        <v>9.4647726115053565E-3</v>
      </c>
      <c r="I70" s="35">
        <f t="shared" si="14"/>
        <v>1.4197158917258035E-2</v>
      </c>
      <c r="J70" s="35">
        <f t="shared" si="15"/>
        <v>1.8929545223010713E-2</v>
      </c>
      <c r="K70" s="35">
        <f t="shared" si="16"/>
        <v>2.3661931528763391E-2</v>
      </c>
      <c r="L70" s="35">
        <f t="shared" si="17"/>
        <v>2.839431783451607E-2</v>
      </c>
      <c r="M70" s="35"/>
    </row>
    <row r="71" spans="1:13" x14ac:dyDescent="0.2">
      <c r="A71">
        <f t="shared" si="18"/>
        <v>-222</v>
      </c>
      <c r="B71">
        <f t="shared" si="12"/>
        <v>-3.8746309394274117</v>
      </c>
      <c r="C71" s="35">
        <v>1.598057511911484E-2</v>
      </c>
      <c r="D71" s="35">
        <f t="shared" si="11"/>
        <v>7.3680100823546535E-2</v>
      </c>
      <c r="E71" s="35">
        <f t="shared" si="19"/>
        <v>7.5393265331244463E-4</v>
      </c>
      <c r="F71">
        <v>400.43</v>
      </c>
      <c r="G71" s="35">
        <f t="shared" si="13"/>
        <v>4.5235959198746678E-3</v>
      </c>
      <c r="H71" s="35">
        <f t="shared" si="20"/>
        <v>9.0471918397493356E-3</v>
      </c>
      <c r="I71" s="35">
        <f t="shared" si="14"/>
        <v>1.3570787759624003E-2</v>
      </c>
      <c r="J71" s="35">
        <f t="shared" si="15"/>
        <v>1.8094383679498671E-2</v>
      </c>
      <c r="K71" s="35">
        <f t="shared" si="16"/>
        <v>2.2617979599373339E-2</v>
      </c>
      <c r="L71" s="35">
        <f t="shared" si="17"/>
        <v>2.7141575519248007E-2</v>
      </c>
      <c r="M71" s="35"/>
    </row>
    <row r="72" spans="1:13" x14ac:dyDescent="0.2">
      <c r="A72">
        <f t="shared" si="18"/>
        <v>-220</v>
      </c>
      <c r="B72">
        <f t="shared" si="12"/>
        <v>-3.839724354387525</v>
      </c>
      <c r="C72" s="35">
        <v>1.788499598823215E-2</v>
      </c>
      <c r="D72" s="35">
        <f t="shared" si="11"/>
        <v>7.4399095116427602E-2</v>
      </c>
      <c r="E72" s="35">
        <f t="shared" si="19"/>
        <v>7.189942928810672E-4</v>
      </c>
      <c r="F72">
        <v>403.96</v>
      </c>
      <c r="G72" s="35">
        <f t="shared" si="13"/>
        <v>4.3139657572864032E-3</v>
      </c>
      <c r="H72" s="35">
        <f t="shared" si="20"/>
        <v>8.6279315145728064E-3</v>
      </c>
      <c r="I72" s="35">
        <f t="shared" si="14"/>
        <v>1.294189727185921E-2</v>
      </c>
      <c r="J72" s="35">
        <f t="shared" si="15"/>
        <v>1.7255863029145613E-2</v>
      </c>
      <c r="K72" s="35">
        <f t="shared" si="16"/>
        <v>2.1569828786432016E-2</v>
      </c>
      <c r="L72" s="35">
        <f t="shared" si="17"/>
        <v>2.5883794543718419E-2</v>
      </c>
      <c r="M72" s="35"/>
    </row>
    <row r="73" spans="1:13" x14ac:dyDescent="0.2">
      <c r="A73">
        <f t="shared" si="18"/>
        <v>-218</v>
      </c>
      <c r="B73">
        <f t="shared" si="12"/>
        <v>-3.8048177693476384</v>
      </c>
      <c r="C73" s="35">
        <v>2.0037819579408239E-2</v>
      </c>
      <c r="D73" s="35">
        <f t="shared" si="11"/>
        <v>7.508304183166957E-2</v>
      </c>
      <c r="E73" s="35">
        <f t="shared" si="19"/>
        <v>6.839467152419676E-4</v>
      </c>
      <c r="F73">
        <v>407.31</v>
      </c>
      <c r="G73" s="35">
        <f t="shared" si="13"/>
        <v>4.1036802914518056E-3</v>
      </c>
      <c r="H73" s="35">
        <f t="shared" si="20"/>
        <v>8.2073605829036111E-3</v>
      </c>
      <c r="I73" s="35">
        <f t="shared" si="14"/>
        <v>1.2311040874355417E-2</v>
      </c>
      <c r="J73" s="35">
        <f t="shared" si="15"/>
        <v>1.6414721165807222E-2</v>
      </c>
      <c r="K73" s="35">
        <f t="shared" si="16"/>
        <v>2.0518401457259028E-2</v>
      </c>
      <c r="L73" s="35">
        <f t="shared" si="17"/>
        <v>2.4622081748710833E-2</v>
      </c>
      <c r="M73" s="35"/>
    </row>
    <row r="74" spans="1:13" x14ac:dyDescent="0.2">
      <c r="A74">
        <f t="shared" si="18"/>
        <v>-216</v>
      </c>
      <c r="B74">
        <f t="shared" si="12"/>
        <v>-3.7699111843077517</v>
      </c>
      <c r="C74" s="35">
        <v>2.235624498529018E-2</v>
      </c>
      <c r="D74" s="35">
        <f t="shared" si="11"/>
        <v>7.5731859140245592E-2</v>
      </c>
      <c r="E74" s="35">
        <f t="shared" si="19"/>
        <v>6.4881730857602182E-4</v>
      </c>
      <c r="F74">
        <v>410.49</v>
      </c>
      <c r="G74" s="35">
        <f t="shared" si="13"/>
        <v>3.8929038514561309E-3</v>
      </c>
      <c r="H74" s="35">
        <f t="shared" si="20"/>
        <v>7.7858077029122619E-3</v>
      </c>
      <c r="I74" s="35">
        <f t="shared" si="14"/>
        <v>1.1678711554368393E-2</v>
      </c>
      <c r="J74" s="35">
        <f t="shared" si="15"/>
        <v>1.5571615405824524E-2</v>
      </c>
      <c r="K74" s="35">
        <f t="shared" si="16"/>
        <v>1.9464519257280655E-2</v>
      </c>
      <c r="L74" s="35">
        <f t="shared" si="17"/>
        <v>2.3357423108736786E-2</v>
      </c>
      <c r="M74" s="35"/>
    </row>
    <row r="75" spans="1:13" x14ac:dyDescent="0.2">
      <c r="A75">
        <f t="shared" si="18"/>
        <v>-214</v>
      </c>
      <c r="B75">
        <f t="shared" si="12"/>
        <v>-3.7350045992678651</v>
      </c>
      <c r="C75" s="35">
        <v>2.4923073113230911E-2</v>
      </c>
      <c r="D75" s="35">
        <f t="shared" si="11"/>
        <v>7.6345489363734156E-2</v>
      </c>
      <c r="E75" s="35">
        <f t="shared" si="19"/>
        <v>6.1363022348856489E-4</v>
      </c>
      <c r="F75">
        <v>413.5</v>
      </c>
      <c r="G75" s="35">
        <f t="shared" si="13"/>
        <v>3.6817813409313893E-3</v>
      </c>
      <c r="H75" s="35">
        <f t="shared" si="20"/>
        <v>7.3635626818627786E-3</v>
      </c>
      <c r="I75" s="35">
        <f t="shared" si="14"/>
        <v>1.1045344022794168E-2</v>
      </c>
      <c r="J75" s="35">
        <f t="shared" si="15"/>
        <v>1.4727125363725557E-2</v>
      </c>
      <c r="K75" s="35">
        <f t="shared" si="16"/>
        <v>1.8408906704656947E-2</v>
      </c>
      <c r="L75" s="35">
        <f t="shared" si="17"/>
        <v>2.2090688045588336E-2</v>
      </c>
      <c r="M75" s="35"/>
    </row>
    <row r="76" spans="1:13" x14ac:dyDescent="0.2">
      <c r="A76">
        <f t="shared" si="18"/>
        <v>-212</v>
      </c>
      <c r="B76">
        <f t="shared" si="12"/>
        <v>-3.7000980142279785</v>
      </c>
      <c r="C76" s="35">
        <v>2.7738303963230421E-2</v>
      </c>
      <c r="D76" s="35">
        <f t="shared" si="11"/>
        <v>7.6923895869279224E-2</v>
      </c>
      <c r="E76" s="35">
        <f t="shared" si="19"/>
        <v>5.7840650554506767E-4</v>
      </c>
      <c r="F76">
        <v>416.33</v>
      </c>
      <c r="G76" s="35">
        <f t="shared" si="13"/>
        <v>3.470439033270406E-3</v>
      </c>
      <c r="H76" s="35">
        <f t="shared" si="20"/>
        <v>6.9408780665408121E-3</v>
      </c>
      <c r="I76" s="35">
        <f t="shared" si="14"/>
        <v>1.0411317099811218E-2</v>
      </c>
      <c r="J76" s="35">
        <f t="shared" si="15"/>
        <v>1.3881756133081624E-2</v>
      </c>
      <c r="K76" s="35">
        <f t="shared" si="16"/>
        <v>1.735219516635203E-2</v>
      </c>
      <c r="L76" s="35">
        <f t="shared" si="17"/>
        <v>2.0822634199622436E-2</v>
      </c>
      <c r="M76" s="35"/>
    </row>
    <row r="77" spans="1:13" x14ac:dyDescent="0.2">
      <c r="A77">
        <f t="shared" si="18"/>
        <v>-210</v>
      </c>
      <c r="B77">
        <f t="shared" si="12"/>
        <v>-3.6651914291880923</v>
      </c>
      <c r="C77" s="35">
        <v>3.088473844264162E-2</v>
      </c>
      <c r="D77" s="35">
        <f t="shared" si="11"/>
        <v>7.746706010774311E-2</v>
      </c>
      <c r="E77" s="35">
        <f t="shared" si="19"/>
        <v>5.4316423846388628E-4</v>
      </c>
      <c r="F77">
        <v>419</v>
      </c>
      <c r="G77" s="35">
        <f t="shared" si="13"/>
        <v>3.2589854307833177E-3</v>
      </c>
      <c r="H77" s="35">
        <f t="shared" si="20"/>
        <v>6.5179708615666354E-3</v>
      </c>
      <c r="I77" s="35">
        <f t="shared" si="14"/>
        <v>9.7769562923499531E-3</v>
      </c>
      <c r="J77" s="35">
        <f t="shared" si="15"/>
        <v>1.3035941723133271E-2</v>
      </c>
      <c r="K77" s="35">
        <f t="shared" si="16"/>
        <v>1.6294927153916589E-2</v>
      </c>
      <c r="L77" s="35">
        <f t="shared" si="17"/>
        <v>1.9553912584699906E-2</v>
      </c>
      <c r="M77" s="35"/>
    </row>
    <row r="78" spans="1:13" x14ac:dyDescent="0.2">
      <c r="A78">
        <f t="shared" si="18"/>
        <v>-208</v>
      </c>
      <c r="B78">
        <f t="shared" si="12"/>
        <v>-3.6302848441482056</v>
      </c>
      <c r="C78" s="35">
        <v>3.4362376551464548E-2</v>
      </c>
      <c r="D78" s="35">
        <f t="shared" si="11"/>
        <v>7.7974978803799791E-2</v>
      </c>
      <c r="E78" s="35">
        <f t="shared" si="19"/>
        <v>5.0791869605668061E-4</v>
      </c>
      <c r="F78">
        <v>421.49</v>
      </c>
      <c r="G78" s="35">
        <f t="shared" si="13"/>
        <v>3.0475121763400836E-3</v>
      </c>
      <c r="H78" s="35">
        <f t="shared" si="20"/>
        <v>6.0950243526801673E-3</v>
      </c>
      <c r="I78" s="35">
        <f t="shared" si="14"/>
        <v>9.1425365290202509E-3</v>
      </c>
      <c r="J78" s="35">
        <f t="shared" si="15"/>
        <v>1.2190048705360335E-2</v>
      </c>
      <c r="K78" s="35">
        <f t="shared" si="16"/>
        <v>1.5237560881700418E-2</v>
      </c>
      <c r="L78" s="35">
        <f t="shared" si="17"/>
        <v>1.8285073058040502E-2</v>
      </c>
      <c r="M78" s="35"/>
    </row>
    <row r="79" spans="1:13" x14ac:dyDescent="0.2">
      <c r="A79">
        <f t="shared" si="18"/>
        <v>-206</v>
      </c>
      <c r="B79">
        <f t="shared" si="12"/>
        <v>-3.595378259108319</v>
      </c>
      <c r="C79" s="35">
        <v>3.8171218289699167E-2</v>
      </c>
      <c r="D79" s="35">
        <f t="shared" si="11"/>
        <v>7.8447661304978683E-2</v>
      </c>
      <c r="E79" s="35">
        <f t="shared" si="19"/>
        <v>4.726825011788921E-4</v>
      </c>
      <c r="F79">
        <v>423.8</v>
      </c>
      <c r="G79" s="35">
        <f t="shared" si="13"/>
        <v>2.8360950070733526E-3</v>
      </c>
      <c r="H79" s="35">
        <f t="shared" si="20"/>
        <v>5.6721900141467052E-3</v>
      </c>
      <c r="I79" s="35">
        <f t="shared" si="14"/>
        <v>8.5082850212200578E-3</v>
      </c>
      <c r="J79" s="35">
        <f t="shared" si="15"/>
        <v>1.134438002829341E-2</v>
      </c>
      <c r="K79" s="35">
        <f t="shared" si="16"/>
        <v>1.4180475035366763E-2</v>
      </c>
      <c r="L79" s="35">
        <f t="shared" si="17"/>
        <v>1.7016570042440116E-2</v>
      </c>
      <c r="M79" s="35"/>
    </row>
    <row r="80" spans="1:13" x14ac:dyDescent="0.2">
      <c r="A80">
        <f t="shared" si="18"/>
        <v>-204</v>
      </c>
      <c r="B80">
        <f t="shared" si="12"/>
        <v>-3.5604716740684323</v>
      </c>
      <c r="C80" s="35">
        <v>4.2334199508682259E-2</v>
      </c>
      <c r="D80" s="35">
        <f t="shared" si="11"/>
        <v>7.8885127095105312E-2</v>
      </c>
      <c r="E80" s="35">
        <f t="shared" si="19"/>
        <v>4.3746579012662878E-4</v>
      </c>
      <c r="F80">
        <v>425.95</v>
      </c>
      <c r="G80" s="35">
        <f t="shared" si="13"/>
        <v>2.6247947407597727E-3</v>
      </c>
      <c r="H80" s="35">
        <f t="shared" si="20"/>
        <v>5.2495894815195454E-3</v>
      </c>
      <c r="I80" s="35">
        <f t="shared" si="14"/>
        <v>7.8743842222793181E-3</v>
      </c>
      <c r="J80" s="35">
        <f t="shared" si="15"/>
        <v>1.0499178963039091E-2</v>
      </c>
      <c r="K80" s="35">
        <f t="shared" si="16"/>
        <v>1.3123973703798864E-2</v>
      </c>
      <c r="L80" s="35">
        <f t="shared" si="17"/>
        <v>1.5748768444558636E-2</v>
      </c>
      <c r="M80" s="35"/>
    </row>
    <row r="81" spans="1:13" x14ac:dyDescent="0.2">
      <c r="A81">
        <f t="shared" si="18"/>
        <v>-202</v>
      </c>
      <c r="B81">
        <f t="shared" si="12"/>
        <v>-3.5255650890285457</v>
      </c>
      <c r="C81" s="35">
        <v>4.6927083038641737E-2</v>
      </c>
      <c r="D81" s="35">
        <f t="shared" si="11"/>
        <v>7.9287403476204735E-2</v>
      </c>
      <c r="E81" s="35">
        <f t="shared" si="19"/>
        <v>4.0227638109942288E-4</v>
      </c>
      <c r="F81">
        <v>427.92</v>
      </c>
      <c r="G81" s="35">
        <f t="shared" si="13"/>
        <v>2.4136582865965373E-3</v>
      </c>
      <c r="H81" s="35">
        <f t="shared" si="20"/>
        <v>4.8273165731930745E-3</v>
      </c>
      <c r="I81" s="35">
        <f t="shared" si="14"/>
        <v>7.2409748597896118E-3</v>
      </c>
      <c r="J81" s="35">
        <f t="shared" si="15"/>
        <v>9.654633146386149E-3</v>
      </c>
      <c r="K81" s="35">
        <f t="shared" si="16"/>
        <v>1.2068291432982686E-2</v>
      </c>
      <c r="L81" s="35">
        <f t="shared" si="17"/>
        <v>1.4481949719579224E-2</v>
      </c>
      <c r="M81" s="35"/>
    </row>
    <row r="82" spans="1:13" x14ac:dyDescent="0.2">
      <c r="A82">
        <f t="shared" si="18"/>
        <v>-200</v>
      </c>
      <c r="B82">
        <f t="shared" si="12"/>
        <v>-3.4906585039886591</v>
      </c>
      <c r="C82" s="35">
        <v>5.1965601051974682E-2</v>
      </c>
      <c r="D82" s="35">
        <f t="shared" si="11"/>
        <v>7.9654523421737261E-2</v>
      </c>
      <c r="E82" s="35">
        <f t="shared" si="19"/>
        <v>3.6711994553252636E-4</v>
      </c>
      <c r="F82">
        <v>429.72</v>
      </c>
      <c r="G82" s="35">
        <f t="shared" si="13"/>
        <v>2.2027196731951582E-3</v>
      </c>
      <c r="H82" s="35">
        <f t="shared" si="20"/>
        <v>4.4054393463903163E-3</v>
      </c>
      <c r="I82" s="35">
        <f t="shared" si="14"/>
        <v>6.6081590195854745E-3</v>
      </c>
      <c r="J82" s="35">
        <f t="shared" si="15"/>
        <v>8.8108786927806326E-3</v>
      </c>
      <c r="K82" s="35">
        <f t="shared" si="16"/>
        <v>1.1013598365975791E-2</v>
      </c>
      <c r="L82" s="35">
        <f t="shared" si="17"/>
        <v>1.3216318039170949E-2</v>
      </c>
      <c r="M82" s="35"/>
    </row>
    <row r="83" spans="1:13" x14ac:dyDescent="0.2">
      <c r="A83">
        <f t="shared" si="18"/>
        <v>-198</v>
      </c>
      <c r="B83">
        <f t="shared" si="12"/>
        <v>-3.4557519189487724</v>
      </c>
      <c r="C83" s="35">
        <v>5.7486848355175181E-2</v>
      </c>
      <c r="D83" s="35">
        <f t="shared" si="11"/>
        <v>7.998652360301739E-2</v>
      </c>
      <c r="E83" s="35">
        <f t="shared" si="19"/>
        <v>3.3200018128012876E-4</v>
      </c>
      <c r="F83">
        <v>431.35</v>
      </c>
      <c r="G83" s="35">
        <f t="shared" si="13"/>
        <v>1.9920010876807726E-3</v>
      </c>
      <c r="H83" s="35">
        <f t="shared" si="20"/>
        <v>3.9840021753615451E-3</v>
      </c>
      <c r="I83" s="35">
        <f t="shared" si="14"/>
        <v>5.9760032630423177E-3</v>
      </c>
      <c r="J83" s="35">
        <f t="shared" si="15"/>
        <v>7.9680043507230902E-3</v>
      </c>
      <c r="K83" s="35">
        <f t="shared" si="16"/>
        <v>9.9600054384038628E-3</v>
      </c>
      <c r="L83" s="35">
        <f t="shared" si="17"/>
        <v>1.1952006526084635E-2</v>
      </c>
      <c r="M83" s="35"/>
    </row>
    <row r="84" spans="1:13" x14ac:dyDescent="0.2">
      <c r="A84">
        <f t="shared" si="18"/>
        <v>-196</v>
      </c>
      <c r="B84">
        <f t="shared" si="12"/>
        <v>-3.4208453339088858</v>
      </c>
      <c r="C84" s="35">
        <v>6.3530238180143236E-2</v>
      </c>
      <c r="D84" s="35">
        <f t="shared" si="11"/>
        <v>8.0283442589825463E-2</v>
      </c>
      <c r="E84" s="35">
        <f t="shared" si="19"/>
        <v>2.9691898680807294E-4</v>
      </c>
      <c r="F84">
        <v>432.8</v>
      </c>
      <c r="G84" s="35">
        <f t="shared" si="13"/>
        <v>1.7815139208484376E-3</v>
      </c>
      <c r="H84" s="35">
        <f t="shared" si="20"/>
        <v>3.5630278416968753E-3</v>
      </c>
      <c r="I84" s="35">
        <f t="shared" si="14"/>
        <v>5.3445417625453129E-3</v>
      </c>
      <c r="J84" s="35">
        <f t="shared" si="15"/>
        <v>7.1260556833937505E-3</v>
      </c>
      <c r="K84" s="35">
        <f t="shared" si="16"/>
        <v>8.9075696042421881E-3</v>
      </c>
      <c r="L84" s="35">
        <f t="shared" si="17"/>
        <v>1.0689083525090626E-2</v>
      </c>
      <c r="M84" s="35"/>
    </row>
    <row r="85" spans="1:13" x14ac:dyDescent="0.2">
      <c r="A85">
        <f t="shared" si="18"/>
        <v>-194</v>
      </c>
      <c r="B85">
        <f t="shared" si="12"/>
        <v>-3.3859387488689991</v>
      </c>
      <c r="C85" s="35">
        <v>7.0137833387814139E-2</v>
      </c>
      <c r="D85" s="35">
        <f t="shared" si="11"/>
        <v>8.0545319225543796E-2</v>
      </c>
      <c r="E85" s="35">
        <f t="shared" si="19"/>
        <v>2.6187663571833331E-4</v>
      </c>
      <c r="F85">
        <v>434.09</v>
      </c>
      <c r="G85" s="35">
        <f t="shared" si="13"/>
        <v>1.5712598143099998E-3</v>
      </c>
      <c r="H85" s="35">
        <f t="shared" si="20"/>
        <v>3.1425196286199997E-3</v>
      </c>
      <c r="I85" s="35">
        <f t="shared" si="14"/>
        <v>4.7137794429299995E-3</v>
      </c>
      <c r="J85" s="35">
        <f t="shared" si="15"/>
        <v>6.2850392572399993E-3</v>
      </c>
      <c r="K85" s="35">
        <f t="shared" si="16"/>
        <v>7.8562990715499992E-3</v>
      </c>
      <c r="L85" s="35">
        <f t="shared" si="17"/>
        <v>9.427558885859999E-3</v>
      </c>
      <c r="M85" s="35"/>
    </row>
    <row r="86" spans="1:13" x14ac:dyDescent="0.2">
      <c r="A86">
        <f t="shared" si="18"/>
        <v>-192</v>
      </c>
      <c r="B86">
        <f t="shared" si="12"/>
        <v>-3.351032163829113</v>
      </c>
      <c r="C86" s="35">
        <v>7.7354180866343741E-2</v>
      </c>
      <c r="D86" s="35">
        <f t="shared" si="11"/>
        <v>8.077219117662951E-2</v>
      </c>
      <c r="E86" s="35">
        <f t="shared" si="19"/>
        <v>2.2687195108571367E-4</v>
      </c>
      <c r="F86">
        <v>435.2</v>
      </c>
      <c r="G86" s="35">
        <f t="shared" si="13"/>
        <v>1.361231706514282E-3</v>
      </c>
      <c r="H86" s="35">
        <f t="shared" si="20"/>
        <v>2.7224634130285641E-3</v>
      </c>
      <c r="I86" s="35">
        <f t="shared" si="14"/>
        <v>4.0836951195428461E-3</v>
      </c>
      <c r="J86" s="35">
        <f t="shared" si="15"/>
        <v>5.4449268260571282E-3</v>
      </c>
      <c r="K86" s="35">
        <f t="shared" si="16"/>
        <v>6.8061585325714102E-3</v>
      </c>
      <c r="L86" s="35">
        <f t="shared" si="17"/>
        <v>8.1673902390856923E-3</v>
      </c>
      <c r="M86" s="35"/>
    </row>
    <row r="87" spans="1:13" x14ac:dyDescent="0.2">
      <c r="A87">
        <f t="shared" si="18"/>
        <v>-190</v>
      </c>
      <c r="B87">
        <f t="shared" si="12"/>
        <v>-3.3161255787892263</v>
      </c>
      <c r="C87" s="35">
        <v>8.5226973938367354E-2</v>
      </c>
      <c r="D87" s="35">
        <f t="shared" si="11"/>
        <v>8.0964093655857425E-2</v>
      </c>
      <c r="E87" s="35">
        <f t="shared" si="19"/>
        <v>1.9190247922791503E-4</v>
      </c>
      <c r="F87">
        <v>436.14</v>
      </c>
      <c r="G87" s="35">
        <f t="shared" si="13"/>
        <v>1.1514148753674902E-3</v>
      </c>
      <c r="H87" s="35">
        <f t="shared" si="20"/>
        <v>2.3028297507349804E-3</v>
      </c>
      <c r="I87" s="35">
        <f t="shared" si="14"/>
        <v>3.4542446261024706E-3</v>
      </c>
      <c r="J87" s="35">
        <f t="shared" si="15"/>
        <v>4.6056595014699608E-3</v>
      </c>
      <c r="K87" s="35">
        <f t="shared" si="16"/>
        <v>5.757074376837451E-3</v>
      </c>
      <c r="L87" s="35">
        <f t="shared" si="17"/>
        <v>6.9084892522049413E-3</v>
      </c>
      <c r="M87" s="35"/>
    </row>
    <row r="88" spans="1:13" x14ac:dyDescent="0.2">
      <c r="A88">
        <f t="shared" si="18"/>
        <v>-188</v>
      </c>
      <c r="B88">
        <f t="shared" si="12"/>
        <v>-3.2812189937493397</v>
      </c>
      <c r="C88" s="35">
        <v>9.3805147940130548E-2</v>
      </c>
      <c r="D88" s="35">
        <f t="shared" si="11"/>
        <v>8.1121058318522399E-2</v>
      </c>
      <c r="E88" s="35">
        <f t="shared" si="19"/>
        <v>1.56964662664974E-4</v>
      </c>
      <c r="F88">
        <v>436.91</v>
      </c>
      <c r="G88" s="35">
        <f t="shared" si="13"/>
        <v>9.4178797598984398E-4</v>
      </c>
      <c r="H88" s="35">
        <f t="shared" si="20"/>
        <v>1.883575951979688E-3</v>
      </c>
      <c r="I88" s="35">
        <f t="shared" si="14"/>
        <v>2.825363927969532E-3</v>
      </c>
      <c r="J88" s="35">
        <f t="shared" si="15"/>
        <v>3.7671519039593759E-3</v>
      </c>
      <c r="K88" s="35">
        <f t="shared" si="16"/>
        <v>4.7089398799492199E-3</v>
      </c>
      <c r="L88" s="35">
        <f t="shared" si="17"/>
        <v>5.6507278559390639E-3</v>
      </c>
      <c r="M88" s="35"/>
    </row>
    <row r="89" spans="1:13" x14ac:dyDescent="0.2">
      <c r="A89">
        <f t="shared" si="18"/>
        <v>-186</v>
      </c>
      <c r="B89">
        <f t="shared" si="12"/>
        <v>-3.246312408709453</v>
      </c>
      <c r="C89" s="35">
        <v>0.10314260626232009</v>
      </c>
      <c r="D89" s="35">
        <f t="shared" si="11"/>
        <v>8.1243112330657577E-2</v>
      </c>
      <c r="E89" s="35">
        <f t="shared" si="19"/>
        <v>1.2205401213517819E-4</v>
      </c>
      <c r="F89">
        <v>437.51</v>
      </c>
      <c r="G89" s="35">
        <f t="shared" si="13"/>
        <v>7.3232407281106915E-4</v>
      </c>
      <c r="H89" s="35">
        <f t="shared" si="20"/>
        <v>1.4646481456221383E-3</v>
      </c>
      <c r="I89" s="35">
        <f t="shared" si="14"/>
        <v>2.1969722184332074E-3</v>
      </c>
      <c r="J89" s="35">
        <f t="shared" si="15"/>
        <v>2.9292962912442766E-3</v>
      </c>
      <c r="K89" s="35">
        <f t="shared" si="16"/>
        <v>3.6616203640553457E-3</v>
      </c>
      <c r="L89" s="35">
        <f t="shared" si="17"/>
        <v>4.3939444368664149E-3</v>
      </c>
      <c r="M89" s="35"/>
    </row>
    <row r="90" spans="1:13" x14ac:dyDescent="0.2">
      <c r="A90">
        <f t="shared" si="18"/>
        <v>-184</v>
      </c>
      <c r="B90">
        <f t="shared" si="12"/>
        <v>-3.2114058236695664</v>
      </c>
      <c r="C90" s="35">
        <v>0.11329482551286239</v>
      </c>
      <c r="D90" s="35">
        <f t="shared" si="11"/>
        <v>8.1330277608298987E-2</v>
      </c>
      <c r="E90" s="35">
        <f t="shared" si="19"/>
        <v>8.7165277641410022E-5</v>
      </c>
      <c r="F90">
        <v>437.93</v>
      </c>
      <c r="G90" s="35">
        <f t="shared" si="13"/>
        <v>5.2299166584846013E-4</v>
      </c>
      <c r="H90" s="35">
        <f t="shared" si="20"/>
        <v>1.0459833316969203E-3</v>
      </c>
      <c r="I90" s="35">
        <f t="shared" si="14"/>
        <v>1.5689749975453804E-3</v>
      </c>
      <c r="J90" s="35">
        <f t="shared" si="15"/>
        <v>2.0919666633938405E-3</v>
      </c>
      <c r="K90" s="35">
        <f t="shared" si="16"/>
        <v>2.6149583292423006E-3</v>
      </c>
      <c r="L90" s="35">
        <f t="shared" si="17"/>
        <v>3.1379499950907608E-3</v>
      </c>
      <c r="M90" s="35"/>
    </row>
    <row r="91" spans="1:13" x14ac:dyDescent="0.2">
      <c r="A91">
        <f t="shared" si="18"/>
        <v>-182</v>
      </c>
      <c r="B91">
        <f t="shared" si="12"/>
        <v>-3.1764992386296798</v>
      </c>
      <c r="C91" s="35">
        <v>0.1243197663269046</v>
      </c>
      <c r="D91" s="35">
        <f t="shared" si="11"/>
        <v>8.1382570226884027E-2</v>
      </c>
      <c r="E91" s="35">
        <f t="shared" si="19"/>
        <v>5.2292618585039752E-5</v>
      </c>
      <c r="F91">
        <v>438.19</v>
      </c>
      <c r="G91" s="35">
        <f t="shared" si="13"/>
        <v>3.1375571151023851E-4</v>
      </c>
      <c r="H91" s="35">
        <f t="shared" si="20"/>
        <v>6.2751142302047702E-4</v>
      </c>
      <c r="I91" s="35">
        <f t="shared" si="14"/>
        <v>9.4126713453071553E-4</v>
      </c>
      <c r="J91" s="35">
        <f t="shared" si="15"/>
        <v>1.255022846040954E-3</v>
      </c>
      <c r="K91" s="35">
        <f t="shared" si="16"/>
        <v>1.5687785575511926E-3</v>
      </c>
      <c r="L91" s="35">
        <f t="shared" si="17"/>
        <v>1.8825342690614311E-3</v>
      </c>
      <c r="M91" s="35"/>
    </row>
    <row r="92" spans="1:13" x14ac:dyDescent="0.2">
      <c r="A92">
        <f t="shared" si="18"/>
        <v>-180</v>
      </c>
      <c r="B92">
        <f t="shared" si="12"/>
        <v>-3.1415926535897931</v>
      </c>
      <c r="C92" s="35">
        <v>0.1362795293849613</v>
      </c>
      <c r="D92" s="35">
        <f t="shared" si="11"/>
        <v>8.14E-2</v>
      </c>
      <c r="E92" s="35">
        <f t="shared" si="19"/>
        <v>1.7429773115973379E-5</v>
      </c>
      <c r="F92">
        <v>438.28</v>
      </c>
      <c r="G92" s="35">
        <f t="shared" si="13"/>
        <v>1.0457863869584028E-4</v>
      </c>
      <c r="H92" s="35">
        <f t="shared" si="20"/>
        <v>2.0915727739168055E-4</v>
      </c>
      <c r="I92" s="35">
        <f t="shared" si="14"/>
        <v>3.1373591608752083E-4</v>
      </c>
      <c r="J92" s="35">
        <f t="shared" si="15"/>
        <v>4.183145547833611E-4</v>
      </c>
      <c r="K92" s="35">
        <f t="shared" si="16"/>
        <v>5.2289319347920138E-4</v>
      </c>
      <c r="L92" s="35">
        <f t="shared" si="17"/>
        <v>6.2747183217504165E-4</v>
      </c>
      <c r="M92" s="35"/>
    </row>
    <row r="93" spans="1:13" x14ac:dyDescent="0.2">
      <c r="A93">
        <f t="shared" si="18"/>
        <v>-178</v>
      </c>
      <c r="B93">
        <f t="shared" si="12"/>
        <v>-3.1066860685499065</v>
      </c>
      <c r="C93" s="35">
        <v>0.14923869939476789</v>
      </c>
      <c r="D93" s="35">
        <f t="shared" si="11"/>
        <v>8.1382570226884027E-2</v>
      </c>
      <c r="E93" s="35">
        <f t="shared" si="19"/>
        <v>-1.7429773115973379E-5</v>
      </c>
      <c r="F93">
        <v>438.19</v>
      </c>
      <c r="G93" s="35">
        <f t="shared" si="13"/>
        <v>-1.0457863869584028E-4</v>
      </c>
      <c r="H93" s="35">
        <f t="shared" si="20"/>
        <v>-2.0915727739168055E-4</v>
      </c>
      <c r="I93" s="35">
        <f t="shared" si="14"/>
        <v>-3.1373591608752083E-4</v>
      </c>
      <c r="J93" s="35">
        <f t="shared" si="15"/>
        <v>-4.183145547833611E-4</v>
      </c>
      <c r="K93" s="35">
        <f t="shared" si="16"/>
        <v>-5.2289319347920138E-4</v>
      </c>
      <c r="L93" s="35">
        <f t="shared" si="17"/>
        <v>-6.2747183217504165E-4</v>
      </c>
      <c r="M93" s="35"/>
    </row>
    <row r="94" spans="1:13" x14ac:dyDescent="0.2">
      <c r="A94">
        <f t="shared" si="18"/>
        <v>-176</v>
      </c>
      <c r="B94">
        <f t="shared" si="12"/>
        <v>-3.0717794835100198</v>
      </c>
      <c r="C94" s="35">
        <v>0.1632643450912801</v>
      </c>
      <c r="D94" s="35">
        <f t="shared" si="11"/>
        <v>8.1330277608298987E-2</v>
      </c>
      <c r="E94" s="35">
        <f t="shared" si="19"/>
        <v>-5.2292618585039752E-5</v>
      </c>
      <c r="F94">
        <v>437.93</v>
      </c>
      <c r="G94" s="35">
        <f t="shared" si="13"/>
        <v>-3.1375571151023851E-4</v>
      </c>
      <c r="H94" s="35">
        <f t="shared" si="20"/>
        <v>-6.2751142302047702E-4</v>
      </c>
      <c r="I94" s="35">
        <f t="shared" si="14"/>
        <v>-9.4126713453071553E-4</v>
      </c>
      <c r="J94" s="35">
        <f t="shared" si="15"/>
        <v>-1.255022846040954E-3</v>
      </c>
      <c r="K94" s="35">
        <f t="shared" si="16"/>
        <v>-1.5687785575511926E-3</v>
      </c>
      <c r="L94" s="35">
        <f t="shared" si="17"/>
        <v>-1.8825342690614311E-3</v>
      </c>
      <c r="M94" s="35"/>
    </row>
    <row r="95" spans="1:13" x14ac:dyDescent="0.2">
      <c r="A95">
        <f t="shared" si="18"/>
        <v>-174</v>
      </c>
      <c r="B95">
        <f t="shared" si="12"/>
        <v>-3.0368728984701332</v>
      </c>
      <c r="C95" s="35">
        <v>0.17842767525482151</v>
      </c>
      <c r="D95" s="35">
        <f t="shared" si="11"/>
        <v>8.1243112330657577E-2</v>
      </c>
      <c r="E95" s="35">
        <f t="shared" si="19"/>
        <v>-8.7165277641410022E-5</v>
      </c>
      <c r="F95">
        <v>437.51</v>
      </c>
      <c r="G95" s="35">
        <f t="shared" si="13"/>
        <v>-5.2299166584846013E-4</v>
      </c>
      <c r="H95" s="35">
        <f t="shared" si="20"/>
        <v>-1.0459833316969203E-3</v>
      </c>
      <c r="I95" s="35">
        <f t="shared" si="14"/>
        <v>-1.5689749975453804E-3</v>
      </c>
      <c r="J95" s="35">
        <f t="shared" si="15"/>
        <v>-2.0919666633938405E-3</v>
      </c>
      <c r="K95" s="35">
        <f t="shared" si="16"/>
        <v>-2.6149583292423006E-3</v>
      </c>
      <c r="L95" s="35">
        <f t="shared" si="17"/>
        <v>-3.1379499950907608E-3</v>
      </c>
      <c r="M95" s="35"/>
    </row>
    <row r="96" spans="1:13" x14ac:dyDescent="0.2">
      <c r="A96">
        <f t="shared" si="18"/>
        <v>-172</v>
      </c>
      <c r="B96">
        <f t="shared" si="12"/>
        <v>-3.001966313430247</v>
      </c>
      <c r="C96" s="35">
        <v>0.19480155468386279</v>
      </c>
      <c r="D96" s="35">
        <f t="shared" si="11"/>
        <v>8.1121058318522413E-2</v>
      </c>
      <c r="E96" s="35">
        <f t="shared" si="19"/>
        <v>-1.2205401213516431E-4</v>
      </c>
      <c r="F96">
        <v>436.91</v>
      </c>
      <c r="G96" s="35">
        <f t="shared" si="13"/>
        <v>-7.3232407281098588E-4</v>
      </c>
      <c r="H96" s="35">
        <f t="shared" si="20"/>
        <v>-1.4646481456219718E-3</v>
      </c>
      <c r="I96" s="35">
        <f t="shared" si="14"/>
        <v>-2.1969722184329576E-3</v>
      </c>
      <c r="J96" s="35">
        <f t="shared" si="15"/>
        <v>-2.9292962912439435E-3</v>
      </c>
      <c r="K96" s="35">
        <f t="shared" si="16"/>
        <v>-3.6616203640549294E-3</v>
      </c>
      <c r="L96" s="35">
        <f t="shared" si="17"/>
        <v>-4.3939444368659153E-3</v>
      </c>
      <c r="M96" s="35"/>
    </row>
    <row r="97" spans="1:13" x14ac:dyDescent="0.2">
      <c r="A97">
        <f t="shared" si="18"/>
        <v>-170</v>
      </c>
      <c r="B97">
        <f t="shared" si="12"/>
        <v>-2.9670597283903604</v>
      </c>
      <c r="C97" s="35">
        <v>0.21246216021316849</v>
      </c>
      <c r="D97" s="35">
        <f t="shared" si="11"/>
        <v>8.0964093655857425E-2</v>
      </c>
      <c r="E97" s="35">
        <f t="shared" si="19"/>
        <v>-1.5696466266498788E-4</v>
      </c>
      <c r="F97">
        <v>436.14</v>
      </c>
      <c r="G97" s="35">
        <f t="shared" si="13"/>
        <v>-9.4178797598992725E-4</v>
      </c>
      <c r="H97" s="35">
        <f t="shared" si="20"/>
        <v>-1.8835759519798545E-3</v>
      </c>
      <c r="I97" s="35">
        <f t="shared" si="14"/>
        <v>-2.8253639279697818E-3</v>
      </c>
      <c r="J97" s="35">
        <f t="shared" si="15"/>
        <v>-3.767151903959709E-3</v>
      </c>
      <c r="K97" s="35">
        <f t="shared" si="16"/>
        <v>-4.7089398799496363E-3</v>
      </c>
      <c r="L97" s="35">
        <f t="shared" si="17"/>
        <v>-5.6507278559395635E-3</v>
      </c>
      <c r="M97" s="35"/>
    </row>
    <row r="98" spans="1:13" x14ac:dyDescent="0.2">
      <c r="A98">
        <f t="shared" si="18"/>
        <v>-168</v>
      </c>
      <c r="B98">
        <f t="shared" si="12"/>
        <v>-2.9321531433504737</v>
      </c>
      <c r="C98" s="35">
        <v>0.231489808722871</v>
      </c>
      <c r="D98" s="35">
        <f t="shared" si="11"/>
        <v>8.077219117662951E-2</v>
      </c>
      <c r="E98" s="35">
        <f t="shared" si="19"/>
        <v>-1.9190247922791503E-4</v>
      </c>
      <c r="F98">
        <v>435.2</v>
      </c>
      <c r="G98" s="35">
        <f t="shared" si="13"/>
        <v>-1.1514148753674902E-3</v>
      </c>
      <c r="H98" s="35">
        <f t="shared" si="20"/>
        <v>-2.3028297507349804E-3</v>
      </c>
      <c r="I98" s="35">
        <f t="shared" si="14"/>
        <v>-3.4542446261024706E-3</v>
      </c>
      <c r="J98" s="35">
        <f t="shared" si="15"/>
        <v>-4.6056595014699608E-3</v>
      </c>
      <c r="K98" s="35">
        <f t="shared" si="16"/>
        <v>-5.757074376837451E-3</v>
      </c>
      <c r="L98" s="35">
        <f t="shared" si="17"/>
        <v>-6.9084892522049413E-3</v>
      </c>
      <c r="M98" s="35"/>
    </row>
    <row r="99" spans="1:13" x14ac:dyDescent="0.2">
      <c r="A99">
        <f t="shared" si="18"/>
        <v>-166</v>
      </c>
      <c r="B99">
        <f t="shared" si="12"/>
        <v>-2.8972465583105871</v>
      </c>
      <c r="C99" s="35">
        <v>0.25196564510217628</v>
      </c>
      <c r="D99" s="35">
        <f t="shared" si="11"/>
        <v>8.0545319225543796E-2</v>
      </c>
      <c r="E99" s="35">
        <f t="shared" si="19"/>
        <v>-2.2687195108571367E-4</v>
      </c>
      <c r="F99">
        <v>434.09</v>
      </c>
      <c r="G99" s="35">
        <f t="shared" si="13"/>
        <v>-1.361231706514282E-3</v>
      </c>
      <c r="H99" s="35">
        <f t="shared" si="20"/>
        <v>-2.7224634130285641E-3</v>
      </c>
      <c r="I99" s="35">
        <f t="shared" si="14"/>
        <v>-4.0836951195428461E-3</v>
      </c>
      <c r="J99" s="35">
        <f t="shared" si="15"/>
        <v>-5.4449268260571282E-3</v>
      </c>
      <c r="K99" s="35">
        <f t="shared" si="16"/>
        <v>-6.8061585325714102E-3</v>
      </c>
      <c r="L99" s="35">
        <f t="shared" si="17"/>
        <v>-8.1673902390856923E-3</v>
      </c>
      <c r="M99" s="35"/>
    </row>
    <row r="100" spans="1:13" x14ac:dyDescent="0.2">
      <c r="A100">
        <f t="shared" si="18"/>
        <v>-164</v>
      </c>
      <c r="B100">
        <f t="shared" si="12"/>
        <v>-2.8623399732707004</v>
      </c>
      <c r="C100" s="35">
        <v>0.27397495428565771</v>
      </c>
      <c r="D100" s="35">
        <f t="shared" si="11"/>
        <v>8.0283442589825463E-2</v>
      </c>
      <c r="E100" s="35">
        <f t="shared" si="19"/>
        <v>-2.6187663571833331E-4</v>
      </c>
      <c r="F100">
        <v>432.8</v>
      </c>
      <c r="G100" s="35">
        <f t="shared" si="13"/>
        <v>-1.5712598143099998E-3</v>
      </c>
      <c r="H100" s="35">
        <f t="shared" si="20"/>
        <v>-3.1425196286199997E-3</v>
      </c>
      <c r="I100" s="35">
        <f t="shared" si="14"/>
        <v>-4.7137794429299995E-3</v>
      </c>
      <c r="J100" s="35">
        <f t="shared" si="15"/>
        <v>-6.2850392572399993E-3</v>
      </c>
      <c r="K100" s="35">
        <f t="shared" si="16"/>
        <v>-7.8562990715499992E-3</v>
      </c>
      <c r="L100" s="35">
        <f t="shared" si="17"/>
        <v>-9.427558885859999E-3</v>
      </c>
      <c r="M100" s="35"/>
    </row>
    <row r="101" spans="1:13" x14ac:dyDescent="0.2">
      <c r="A101">
        <f t="shared" si="18"/>
        <v>-162</v>
      </c>
      <c r="B101">
        <f t="shared" si="12"/>
        <v>-2.8274333882308138</v>
      </c>
      <c r="C101" s="35">
        <v>0.29760550523510942</v>
      </c>
      <c r="D101" s="35">
        <f t="shared" si="11"/>
        <v>7.998652360301739E-2</v>
      </c>
      <c r="E101" s="35">
        <f t="shared" si="19"/>
        <v>-2.9691898680807294E-4</v>
      </c>
      <c r="F101">
        <v>431.35</v>
      </c>
      <c r="G101" s="35">
        <f t="shared" si="13"/>
        <v>-1.7815139208484376E-3</v>
      </c>
      <c r="H101" s="35">
        <f t="shared" si="20"/>
        <v>-3.5630278416968753E-3</v>
      </c>
      <c r="I101" s="35">
        <f t="shared" si="14"/>
        <v>-5.3445417625453129E-3</v>
      </c>
      <c r="J101" s="35">
        <f t="shared" si="15"/>
        <v>-7.1260556833937505E-3</v>
      </c>
      <c r="K101" s="35">
        <f t="shared" si="16"/>
        <v>-8.9075696042421881E-3</v>
      </c>
      <c r="L101" s="35">
        <f t="shared" si="17"/>
        <v>-1.0689083525090626E-2</v>
      </c>
      <c r="M101" s="35"/>
    </row>
    <row r="102" spans="1:13" x14ac:dyDescent="0.2">
      <c r="A102">
        <f t="shared" si="18"/>
        <v>-160</v>
      </c>
      <c r="B102">
        <f t="shared" si="12"/>
        <v>-2.7925268031909272</v>
      </c>
      <c r="C102" s="35">
        <v>0.32294589492139908</v>
      </c>
      <c r="D102" s="35">
        <f t="shared" si="11"/>
        <v>7.9654523421737261E-2</v>
      </c>
      <c r="E102" s="35">
        <f t="shared" si="19"/>
        <v>-3.3200018128012876E-4</v>
      </c>
      <c r="F102">
        <v>429.72</v>
      </c>
      <c r="G102" s="35">
        <f t="shared" si="13"/>
        <v>-1.9920010876807726E-3</v>
      </c>
      <c r="H102" s="35">
        <f t="shared" si="20"/>
        <v>-3.9840021753615451E-3</v>
      </c>
      <c r="I102" s="35">
        <f t="shared" si="14"/>
        <v>-5.9760032630423177E-3</v>
      </c>
      <c r="J102" s="35">
        <f t="shared" si="15"/>
        <v>-7.9680043507230902E-3</v>
      </c>
      <c r="K102" s="35">
        <f t="shared" si="16"/>
        <v>-9.9600054384038628E-3</v>
      </c>
      <c r="L102" s="35">
        <f t="shared" si="17"/>
        <v>-1.1952006526084635E-2</v>
      </c>
      <c r="M102" s="35"/>
    </row>
    <row r="103" spans="1:13" x14ac:dyDescent="0.2">
      <c r="A103">
        <f t="shared" si="18"/>
        <v>-158</v>
      </c>
      <c r="B103">
        <f t="shared" si="12"/>
        <v>-2.7576202181510405</v>
      </c>
      <c r="C103" s="35">
        <v>0.35008968836983551</v>
      </c>
      <c r="D103" s="35">
        <f t="shared" si="11"/>
        <v>7.9287403476204735E-2</v>
      </c>
      <c r="E103" s="35">
        <f t="shared" si="19"/>
        <v>-3.6711994553252636E-4</v>
      </c>
      <c r="F103">
        <v>427.92</v>
      </c>
      <c r="G103" s="35">
        <f t="shared" si="13"/>
        <v>-2.2027196731951582E-3</v>
      </c>
      <c r="H103" s="35">
        <f t="shared" si="20"/>
        <v>-4.4054393463903163E-3</v>
      </c>
      <c r="I103" s="35">
        <f t="shared" si="14"/>
        <v>-6.6081590195854745E-3</v>
      </c>
      <c r="J103" s="35">
        <f t="shared" si="15"/>
        <v>-8.8108786927806326E-3</v>
      </c>
      <c r="K103" s="35">
        <f t="shared" si="16"/>
        <v>-1.1013598365975791E-2</v>
      </c>
      <c r="L103" s="35">
        <f t="shared" si="17"/>
        <v>-1.3216318039170949E-2</v>
      </c>
      <c r="M103" s="35"/>
    </row>
    <row r="104" spans="1:13" x14ac:dyDescent="0.2">
      <c r="A104">
        <f t="shared" si="18"/>
        <v>-156</v>
      </c>
      <c r="B104">
        <f t="shared" si="12"/>
        <v>-2.7227136331111539</v>
      </c>
      <c r="C104" s="35">
        <v>0.37912962259665389</v>
      </c>
      <c r="D104" s="35">
        <f t="shared" si="11"/>
        <v>7.8885127095105312E-2</v>
      </c>
      <c r="E104" s="35">
        <f t="shared" si="19"/>
        <v>-4.0227638109942288E-4</v>
      </c>
      <c r="F104">
        <v>425.95</v>
      </c>
      <c r="G104" s="35">
        <f t="shared" si="13"/>
        <v>-2.4136582865965373E-3</v>
      </c>
      <c r="H104" s="35">
        <f t="shared" si="20"/>
        <v>-4.8273165731930745E-3</v>
      </c>
      <c r="I104" s="35">
        <f t="shared" si="14"/>
        <v>-7.2409748597896118E-3</v>
      </c>
      <c r="J104" s="35">
        <f t="shared" si="15"/>
        <v>-9.654633146386149E-3</v>
      </c>
      <c r="K104" s="35">
        <f t="shared" si="16"/>
        <v>-1.2068291432982686E-2</v>
      </c>
      <c r="L104" s="35">
        <f t="shared" si="17"/>
        <v>-1.4481949719579224E-2</v>
      </c>
      <c r="M104" s="35"/>
    </row>
    <row r="105" spans="1:13" x14ac:dyDescent="0.2">
      <c r="A105">
        <f t="shared" si="18"/>
        <v>-154</v>
      </c>
      <c r="B105">
        <f t="shared" si="12"/>
        <v>-2.6878070480712677</v>
      </c>
      <c r="C105" s="35">
        <v>0.41016257466345729</v>
      </c>
      <c r="D105" s="35">
        <f t="shared" si="11"/>
        <v>7.8447661304978697E-2</v>
      </c>
      <c r="E105" s="35">
        <f t="shared" si="19"/>
        <v>-4.3746579012661491E-4</v>
      </c>
      <c r="F105">
        <v>423.8</v>
      </c>
      <c r="G105" s="35">
        <f t="shared" si="13"/>
        <v>-2.6247947407596894E-3</v>
      </c>
      <c r="H105" s="35">
        <f t="shared" si="20"/>
        <v>-5.2495894815193789E-3</v>
      </c>
      <c r="I105" s="35">
        <f t="shared" si="14"/>
        <v>-7.8743842222790683E-3</v>
      </c>
      <c r="J105" s="35">
        <f t="shared" si="15"/>
        <v>-1.0499178963038758E-2</v>
      </c>
      <c r="K105" s="35">
        <f t="shared" si="16"/>
        <v>-1.3123973703798447E-2</v>
      </c>
      <c r="L105" s="35">
        <f t="shared" si="17"/>
        <v>-1.5748768444558137E-2</v>
      </c>
      <c r="M105" s="35"/>
    </row>
    <row r="106" spans="1:13" x14ac:dyDescent="0.2">
      <c r="A106">
        <f t="shared" si="18"/>
        <v>-152</v>
      </c>
      <c r="B106">
        <f t="shared" si="12"/>
        <v>-2.6529004630313811</v>
      </c>
      <c r="C106" s="35">
        <v>0.44328707764999548</v>
      </c>
      <c r="D106" s="35">
        <f t="shared" si="11"/>
        <v>7.7974978803799791E-2</v>
      </c>
      <c r="E106" s="35">
        <f t="shared" si="19"/>
        <v>-4.7268250117890598E-4</v>
      </c>
      <c r="F106">
        <v>421.49</v>
      </c>
      <c r="G106" s="35">
        <f t="shared" si="13"/>
        <v>-2.8360950070734359E-3</v>
      </c>
      <c r="H106" s="35">
        <f t="shared" si="20"/>
        <v>-5.6721900141468717E-3</v>
      </c>
      <c r="I106" s="35">
        <f t="shared" si="14"/>
        <v>-8.5082850212203076E-3</v>
      </c>
      <c r="J106" s="35">
        <f t="shared" si="15"/>
        <v>-1.1344380028293743E-2</v>
      </c>
      <c r="K106" s="35">
        <f t="shared" si="16"/>
        <v>-1.4180475035367179E-2</v>
      </c>
      <c r="L106" s="35">
        <f t="shared" si="17"/>
        <v>-1.7016570042440615E-2</v>
      </c>
      <c r="M106" s="35"/>
    </row>
    <row r="107" spans="1:13" x14ac:dyDescent="0.2">
      <c r="A107">
        <f t="shared" si="18"/>
        <v>-150</v>
      </c>
      <c r="B107">
        <f t="shared" si="12"/>
        <v>-2.6179938779914944</v>
      </c>
      <c r="C107" s="35">
        <v>0.47860083662694519</v>
      </c>
      <c r="D107" s="35">
        <f t="shared" si="11"/>
        <v>7.7467060107743124E-2</v>
      </c>
      <c r="E107" s="35">
        <f t="shared" si="19"/>
        <v>-5.0791869605666673E-4</v>
      </c>
      <c r="F107">
        <v>419</v>
      </c>
      <c r="G107" s="35">
        <f t="shared" si="13"/>
        <v>-3.0475121763400004E-3</v>
      </c>
      <c r="H107" s="35">
        <f t="shared" si="20"/>
        <v>-6.0950243526800008E-3</v>
      </c>
      <c r="I107" s="35">
        <f t="shared" si="14"/>
        <v>-9.1425365290200011E-3</v>
      </c>
      <c r="J107" s="35">
        <f t="shared" si="15"/>
        <v>-1.2190048705360002E-2</v>
      </c>
      <c r="K107" s="35">
        <f t="shared" si="16"/>
        <v>-1.5237560881700002E-2</v>
      </c>
      <c r="L107" s="35">
        <f t="shared" si="17"/>
        <v>-1.8285073058040002E-2</v>
      </c>
      <c r="M107" s="35"/>
    </row>
    <row r="108" spans="1:13" x14ac:dyDescent="0.2">
      <c r="A108">
        <f t="shared" si="18"/>
        <v>-148</v>
      </c>
      <c r="B108">
        <f t="shared" si="12"/>
        <v>-2.5830872929516078</v>
      </c>
      <c r="C108" s="35">
        <v>0.51620404069220327</v>
      </c>
      <c r="D108" s="35">
        <f t="shared" si="11"/>
        <v>7.6923895869279224E-2</v>
      </c>
      <c r="E108" s="35">
        <f t="shared" si="19"/>
        <v>-5.4316423846390016E-4</v>
      </c>
      <c r="F108">
        <v>416.33</v>
      </c>
      <c r="G108" s="35">
        <f t="shared" si="13"/>
        <v>-3.258985430783401E-3</v>
      </c>
      <c r="H108" s="35">
        <f t="shared" si="20"/>
        <v>-6.5179708615668019E-3</v>
      </c>
      <c r="I108" s="35">
        <f t="shared" si="14"/>
        <v>-9.7769562923502029E-3</v>
      </c>
      <c r="J108" s="35">
        <f t="shared" si="15"/>
        <v>-1.3035941723133604E-2</v>
      </c>
      <c r="K108" s="35">
        <f t="shared" si="16"/>
        <v>-1.6294927153917005E-2</v>
      </c>
      <c r="L108" s="35">
        <f t="shared" si="17"/>
        <v>-1.9553912584700406E-2</v>
      </c>
      <c r="M108" s="35"/>
    </row>
    <row r="109" spans="1:13" x14ac:dyDescent="0.2">
      <c r="A109">
        <f t="shared" si="18"/>
        <v>-146</v>
      </c>
      <c r="B109">
        <f t="shared" si="12"/>
        <v>-2.5481807079117211</v>
      </c>
      <c r="C109" s="35">
        <v>0.55619853496181393</v>
      </c>
      <c r="D109" s="35">
        <f t="shared" si="11"/>
        <v>7.6345489363734143E-2</v>
      </c>
      <c r="E109" s="35">
        <f t="shared" si="19"/>
        <v>-5.7840650554508155E-4</v>
      </c>
      <c r="F109">
        <v>413.5</v>
      </c>
      <c r="G109" s="35">
        <f t="shared" si="13"/>
        <v>-3.4704390332704893E-3</v>
      </c>
      <c r="H109" s="35">
        <f t="shared" si="20"/>
        <v>-6.9408780665409786E-3</v>
      </c>
      <c r="I109" s="35">
        <f t="shared" si="14"/>
        <v>-1.0411317099811468E-2</v>
      </c>
      <c r="J109" s="35">
        <f t="shared" si="15"/>
        <v>-1.3881756133081957E-2</v>
      </c>
      <c r="K109" s="35">
        <f t="shared" si="16"/>
        <v>-1.7352195166352447E-2</v>
      </c>
      <c r="L109" s="35">
        <f t="shared" si="17"/>
        <v>-2.0822634199622936E-2</v>
      </c>
      <c r="M109" s="35"/>
    </row>
    <row r="110" spans="1:13" x14ac:dyDescent="0.2">
      <c r="A110">
        <f t="shared" si="18"/>
        <v>-144</v>
      </c>
      <c r="B110">
        <f t="shared" si="12"/>
        <v>-2.5132741228718345</v>
      </c>
      <c r="C110" s="35">
        <v>0.59868368052460053</v>
      </c>
      <c r="D110" s="35">
        <f t="shared" si="11"/>
        <v>7.5731859140245592E-2</v>
      </c>
      <c r="E110" s="35">
        <f t="shared" si="19"/>
        <v>-6.1363022348855101E-4</v>
      </c>
      <c r="F110">
        <v>410.49</v>
      </c>
      <c r="G110" s="35">
        <f t="shared" si="13"/>
        <v>-3.681781340931306E-3</v>
      </c>
      <c r="H110" s="35">
        <f t="shared" si="20"/>
        <v>-7.3635626818626121E-3</v>
      </c>
      <c r="I110" s="35">
        <f t="shared" si="14"/>
        <v>-1.1045344022793918E-2</v>
      </c>
      <c r="J110" s="35">
        <f t="shared" si="15"/>
        <v>-1.4727125363725224E-2</v>
      </c>
      <c r="K110" s="35">
        <f t="shared" si="16"/>
        <v>-1.840890670465653E-2</v>
      </c>
      <c r="L110" s="35">
        <f t="shared" si="17"/>
        <v>-2.2090688045587836E-2</v>
      </c>
      <c r="M110" s="35"/>
    </row>
    <row r="111" spans="1:13" x14ac:dyDescent="0.2">
      <c r="A111">
        <f t="shared" si="18"/>
        <v>-142</v>
      </c>
      <c r="B111">
        <f t="shared" si="12"/>
        <v>-2.4783675378319479</v>
      </c>
      <c r="C111" s="35">
        <v>0.64376215050568086</v>
      </c>
      <c r="D111" s="35">
        <f t="shared" si="11"/>
        <v>7.5083041831669556E-2</v>
      </c>
      <c r="E111" s="35">
        <f t="shared" si="19"/>
        <v>-6.488173085760357E-4</v>
      </c>
      <c r="F111">
        <v>407.31</v>
      </c>
      <c r="G111" s="35">
        <f t="shared" si="13"/>
        <v>-3.8929038514562142E-3</v>
      </c>
      <c r="H111" s="35">
        <f t="shared" si="20"/>
        <v>-7.7858077029124284E-3</v>
      </c>
      <c r="I111" s="35">
        <f t="shared" si="14"/>
        <v>-1.1678711554368643E-2</v>
      </c>
      <c r="J111" s="35">
        <f t="shared" si="15"/>
        <v>-1.5571615405824857E-2</v>
      </c>
      <c r="K111" s="35">
        <f t="shared" si="16"/>
        <v>-1.9464519257281071E-2</v>
      </c>
      <c r="L111" s="35">
        <f t="shared" si="17"/>
        <v>-2.3357423108737285E-2</v>
      </c>
      <c r="M111" s="35"/>
    </row>
    <row r="112" spans="1:13" x14ac:dyDescent="0.2">
      <c r="A112">
        <f t="shared" si="18"/>
        <v>-140</v>
      </c>
      <c r="B112">
        <f t="shared" si="12"/>
        <v>-2.4434609527920612</v>
      </c>
      <c r="C112" s="35">
        <v>0.69153330599387841</v>
      </c>
      <c r="D112" s="35">
        <f t="shared" si="11"/>
        <v>7.4399095116427602E-2</v>
      </c>
      <c r="E112" s="35">
        <f t="shared" si="19"/>
        <v>-6.8394671524195372E-4</v>
      </c>
      <c r="F112">
        <v>403.96</v>
      </c>
      <c r="G112" s="35">
        <f t="shared" si="13"/>
        <v>-4.1036802914517223E-3</v>
      </c>
      <c r="H112" s="35">
        <f t="shared" si="20"/>
        <v>-8.2073605829034446E-3</v>
      </c>
      <c r="I112" s="35">
        <f t="shared" si="14"/>
        <v>-1.2311040874355167E-2</v>
      </c>
      <c r="J112" s="35">
        <f t="shared" si="15"/>
        <v>-1.6414721165806889E-2</v>
      </c>
      <c r="K112" s="35">
        <f t="shared" si="16"/>
        <v>-2.0518401457258612E-2</v>
      </c>
      <c r="L112" s="35">
        <f t="shared" si="17"/>
        <v>-2.4622081748710334E-2</v>
      </c>
      <c r="M112" s="35"/>
    </row>
    <row r="113" spans="1:13" x14ac:dyDescent="0.2">
      <c r="A113">
        <f t="shared" si="18"/>
        <v>-138</v>
      </c>
      <c r="B113">
        <f t="shared" si="12"/>
        <v>-2.4085543677521746</v>
      </c>
      <c r="C113" s="35">
        <v>0.74209650807801653</v>
      </c>
      <c r="D113" s="35">
        <f t="shared" si="11"/>
        <v>7.3680100823546521E-2</v>
      </c>
      <c r="E113" s="35">
        <f t="shared" si="19"/>
        <v>-7.1899429288108108E-4</v>
      </c>
      <c r="F113">
        <v>400.43</v>
      </c>
      <c r="G113" s="35">
        <f t="shared" si="13"/>
        <v>-4.3139657572864865E-3</v>
      </c>
      <c r="H113" s="35">
        <f t="shared" si="20"/>
        <v>-8.6279315145729729E-3</v>
      </c>
      <c r="I113" s="35">
        <f t="shared" si="14"/>
        <v>-1.2941897271859459E-2</v>
      </c>
      <c r="J113" s="35">
        <f t="shared" si="15"/>
        <v>-1.7255863029145946E-2</v>
      </c>
      <c r="K113" s="35">
        <f t="shared" si="16"/>
        <v>-2.1569828786432432E-2</v>
      </c>
      <c r="L113" s="35">
        <f t="shared" si="17"/>
        <v>-2.5883794543718919E-2</v>
      </c>
      <c r="M113" s="35"/>
    </row>
    <row r="114" spans="1:13" x14ac:dyDescent="0.2">
      <c r="A114">
        <f t="shared" si="18"/>
        <v>-136</v>
      </c>
      <c r="B114">
        <f t="shared" si="12"/>
        <v>-2.3736477827122884</v>
      </c>
      <c r="C114" s="35">
        <v>0.79555028983784537</v>
      </c>
      <c r="D114" s="35">
        <f t="shared" si="11"/>
        <v>7.292616817023409E-2</v>
      </c>
      <c r="E114" s="35">
        <f t="shared" si="19"/>
        <v>-7.5393265331243076E-4</v>
      </c>
      <c r="F114">
        <v>396.74</v>
      </c>
      <c r="G114" s="35">
        <f t="shared" si="13"/>
        <v>-4.5235959198745845E-3</v>
      </c>
      <c r="H114" s="35">
        <f t="shared" si="20"/>
        <v>-9.0471918397491691E-3</v>
      </c>
      <c r="I114" s="35">
        <f t="shared" si="14"/>
        <v>-1.3570787759623754E-2</v>
      </c>
      <c r="J114" s="35">
        <f t="shared" si="15"/>
        <v>-1.8094383679498338E-2</v>
      </c>
      <c r="K114" s="35">
        <f t="shared" si="16"/>
        <v>-2.2617979599372923E-2</v>
      </c>
      <c r="L114" s="35">
        <f t="shared" si="17"/>
        <v>-2.7141575519247507E-2</v>
      </c>
      <c r="M114" s="35"/>
    </row>
    <row r="115" spans="1:13" x14ac:dyDescent="0.2">
      <c r="A115">
        <f t="shared" si="18"/>
        <v>-134</v>
      </c>
      <c r="B115">
        <f t="shared" si="12"/>
        <v>-2.3387411976724017</v>
      </c>
      <c r="C115" s="35">
        <v>0.85198821629867372</v>
      </c>
      <c r="D115" s="35">
        <f t="shared" si="11"/>
        <v>7.2137437119275311E-2</v>
      </c>
      <c r="E115" s="35">
        <f t="shared" si="19"/>
        <v>-7.8873105095877971E-4</v>
      </c>
      <c r="F115">
        <v>392.87</v>
      </c>
      <c r="G115" s="35">
        <f t="shared" si="13"/>
        <v>-4.7323863057526783E-3</v>
      </c>
      <c r="H115" s="35">
        <f t="shared" si="20"/>
        <v>-9.4647726115053565E-3</v>
      </c>
      <c r="I115" s="35">
        <f t="shared" si="14"/>
        <v>-1.4197158917258035E-2</v>
      </c>
      <c r="J115" s="35">
        <f t="shared" si="15"/>
        <v>-1.8929545223010713E-2</v>
      </c>
      <c r="K115" s="35">
        <f t="shared" si="16"/>
        <v>-2.3661931528763391E-2</v>
      </c>
      <c r="L115" s="35">
        <f t="shared" si="17"/>
        <v>-2.839431783451607E-2</v>
      </c>
      <c r="M115" s="35"/>
    </row>
    <row r="116" spans="1:13" x14ac:dyDescent="0.2">
      <c r="A116">
        <f t="shared" si="18"/>
        <v>-132</v>
      </c>
      <c r="B116">
        <f t="shared" si="12"/>
        <v>-2.3038346126325151</v>
      </c>
      <c r="C116" s="35">
        <v>0.91151378859469268</v>
      </c>
      <c r="D116" s="35">
        <f t="shared" si="11"/>
        <v>7.131408184134265E-2</v>
      </c>
      <c r="E116" s="35">
        <f t="shared" si="19"/>
        <v>-8.2335527793266083E-4</v>
      </c>
      <c r="F116">
        <v>388.84</v>
      </c>
      <c r="G116" s="35">
        <f t="shared" si="13"/>
        <v>-4.940131667595965E-3</v>
      </c>
      <c r="H116" s="35">
        <f t="shared" si="20"/>
        <v>-9.88026333519193E-3</v>
      </c>
      <c r="I116" s="35">
        <f t="shared" si="14"/>
        <v>-1.4820395002787895E-2</v>
      </c>
      <c r="J116" s="35">
        <f t="shared" si="15"/>
        <v>-1.976052667038386E-2</v>
      </c>
      <c r="K116" s="35">
        <f t="shared" si="16"/>
        <v>-2.4700658337979825E-2</v>
      </c>
      <c r="L116" s="35">
        <f t="shared" si="17"/>
        <v>-2.964079000557579E-2</v>
      </c>
      <c r="M116" s="35"/>
    </row>
    <row r="117" spans="1:13" x14ac:dyDescent="0.2">
      <c r="A117">
        <f t="shared" si="18"/>
        <v>-130</v>
      </c>
      <c r="B117">
        <f t="shared" si="12"/>
        <v>-2.2689280275926285</v>
      </c>
      <c r="C117" s="35">
        <v>0.9742023555515934</v>
      </c>
      <c r="D117" s="35">
        <f t="shared" si="11"/>
        <v>7.0456314265015169E-2</v>
      </c>
      <c r="E117" s="35">
        <f t="shared" si="19"/>
        <v>-8.5776757632748113E-4</v>
      </c>
      <c r="F117">
        <v>384.63</v>
      </c>
      <c r="G117" s="35">
        <f t="shared" si="13"/>
        <v>-5.1466054579648868E-3</v>
      </c>
      <c r="H117" s="35">
        <f t="shared" si="20"/>
        <v>-1.0293210915929774E-2</v>
      </c>
      <c r="I117" s="35">
        <f t="shared" si="14"/>
        <v>-1.543981637389466E-2</v>
      </c>
      <c r="J117" s="35">
        <f t="shared" si="15"/>
        <v>-2.0586421831859547E-2</v>
      </c>
      <c r="K117" s="35">
        <f t="shared" si="16"/>
        <v>-2.5733027289824434E-2</v>
      </c>
      <c r="L117" s="35">
        <f t="shared" si="17"/>
        <v>-3.0879632747789321E-2</v>
      </c>
      <c r="M117" s="35"/>
    </row>
    <row r="118" spans="1:13" x14ac:dyDescent="0.2">
      <c r="A118">
        <f t="shared" si="18"/>
        <v>-128</v>
      </c>
      <c r="B118">
        <f t="shared" si="12"/>
        <v>-2.2340214425527418</v>
      </c>
      <c r="C118" s="35">
        <v>1.040144998167464</v>
      </c>
      <c r="D118" s="35">
        <f t="shared" si="11"/>
        <v>6.9564387694933019E-2</v>
      </c>
      <c r="E118" s="35">
        <f t="shared" si="19"/>
        <v>-8.9192657008214937E-4</v>
      </c>
      <c r="F118">
        <v>380.26</v>
      </c>
      <c r="G118" s="35">
        <f t="shared" si="13"/>
        <v>-5.3515594204928962E-3</v>
      </c>
      <c r="H118" s="35">
        <f t="shared" si="20"/>
        <v>-1.0703118840985792E-2</v>
      </c>
      <c r="I118" s="35">
        <f t="shared" si="14"/>
        <v>-1.6054678261478689E-2</v>
      </c>
      <c r="J118" s="35">
        <f t="shared" si="15"/>
        <v>-2.1406237681971585E-2</v>
      </c>
      <c r="K118" s="35">
        <f t="shared" si="16"/>
        <v>-2.6757797102464481E-2</v>
      </c>
      <c r="L118" s="35">
        <f t="shared" si="17"/>
        <v>-3.2109356522957377E-2</v>
      </c>
      <c r="M118" s="35"/>
    </row>
    <row r="119" spans="1:13" x14ac:dyDescent="0.2">
      <c r="A119">
        <f t="shared" si="18"/>
        <v>-126</v>
      </c>
      <c r="B119">
        <f t="shared" si="12"/>
        <v>-2.1991148575128552</v>
      </c>
      <c r="C119" s="35">
        <v>1.109432797440393</v>
      </c>
      <c r="D119" s="35">
        <f t="shared" si="11"/>
        <v>6.8638600476108008E-2</v>
      </c>
      <c r="E119" s="35">
        <f t="shared" si="19"/>
        <v>-9.2578721882501103E-4</v>
      </c>
      <c r="F119">
        <v>375.72</v>
      </c>
      <c r="G119" s="35">
        <f t="shared" si="13"/>
        <v>-5.5547233129500662E-3</v>
      </c>
      <c r="H119" s="35">
        <f t="shared" si="20"/>
        <v>-1.1109446625900132E-2</v>
      </c>
      <c r="I119" s="35">
        <f t="shared" si="14"/>
        <v>-1.6664169938850198E-2</v>
      </c>
      <c r="J119" s="35">
        <f t="shared" si="15"/>
        <v>-2.2218893251800265E-2</v>
      </c>
      <c r="K119" s="35">
        <f t="shared" si="16"/>
        <v>-2.7773616564750331E-2</v>
      </c>
      <c r="L119" s="35">
        <f t="shared" si="17"/>
        <v>-3.3328339877700397E-2</v>
      </c>
      <c r="M119" s="35"/>
    </row>
    <row r="120" spans="1:13" x14ac:dyDescent="0.2">
      <c r="A120">
        <f t="shared" si="18"/>
        <v>-124</v>
      </c>
      <c r="B120">
        <f t="shared" si="12"/>
        <v>-2.1642082724729685</v>
      </c>
      <c r="C120" s="35">
        <v>1.182140274186998</v>
      </c>
      <c r="D120" s="35">
        <f t="shared" si="11"/>
        <v>6.7679299680017541E-2</v>
      </c>
      <c r="E120" s="35">
        <f t="shared" si="19"/>
        <v>-9.5930079609046759E-4</v>
      </c>
      <c r="F120">
        <v>371.02</v>
      </c>
      <c r="G120" s="35">
        <f t="shared" si="13"/>
        <v>-5.7558047765428055E-3</v>
      </c>
      <c r="H120" s="35">
        <f t="shared" si="20"/>
        <v>-1.1511609553085611E-2</v>
      </c>
      <c r="I120" s="35">
        <f t="shared" si="14"/>
        <v>-1.7267414329628417E-2</v>
      </c>
      <c r="J120" s="35">
        <f t="shared" si="15"/>
        <v>-2.3023219106171222E-2</v>
      </c>
      <c r="K120" s="35">
        <f t="shared" si="16"/>
        <v>-2.8779023882714028E-2</v>
      </c>
      <c r="L120" s="35">
        <f t="shared" si="17"/>
        <v>-3.4534828659256833E-2</v>
      </c>
      <c r="M120" s="35"/>
    </row>
    <row r="121" spans="1:13" x14ac:dyDescent="0.2">
      <c r="A121">
        <f t="shared" si="18"/>
        <v>-122</v>
      </c>
      <c r="B121">
        <f t="shared" si="12"/>
        <v>-2.1293016874330819</v>
      </c>
      <c r="C121" s="35">
        <v>1.258325389042426</v>
      </c>
      <c r="D121" s="35">
        <f t="shared" si="11"/>
        <v>6.6686884785774336E-2</v>
      </c>
      <c r="E121" s="35">
        <f t="shared" si="19"/>
        <v>-9.9241489424320428E-4</v>
      </c>
      <c r="F121">
        <v>366.16</v>
      </c>
      <c r="G121" s="35">
        <f t="shared" si="13"/>
        <v>-5.9544893654592257E-3</v>
      </c>
      <c r="H121" s="35">
        <f t="shared" si="20"/>
        <v>-1.1908978730918451E-2</v>
      </c>
      <c r="I121" s="35">
        <f t="shared" si="14"/>
        <v>-1.7863468096377677E-2</v>
      </c>
      <c r="J121" s="35">
        <f t="shared" si="15"/>
        <v>-2.3817957461836903E-2</v>
      </c>
      <c r="K121" s="35">
        <f t="shared" si="16"/>
        <v>-2.9772446827296128E-2</v>
      </c>
      <c r="L121" s="35">
        <f t="shared" si="17"/>
        <v>-3.5726936192755354E-2</v>
      </c>
      <c r="M121" s="35"/>
    </row>
    <row r="122" spans="1:13" x14ac:dyDescent="0.2">
      <c r="A122">
        <f t="shared" si="18"/>
        <v>-120</v>
      </c>
      <c r="B122">
        <f t="shared" si="12"/>
        <v>-2.0943951023931953</v>
      </c>
      <c r="C122" s="35">
        <v>1.3380709429140289</v>
      </c>
      <c r="D122" s="35">
        <f t="shared" si="11"/>
        <v>6.5661811327445058E-2</v>
      </c>
      <c r="E122" s="35">
        <f t="shared" si="19"/>
        <v>-1.0250734583292787E-3</v>
      </c>
      <c r="F122">
        <v>361.13</v>
      </c>
      <c r="G122" s="35">
        <f t="shared" si="13"/>
        <v>-6.1504407499756719E-3</v>
      </c>
      <c r="H122" s="35">
        <f t="shared" si="20"/>
        <v>-1.2300881499951344E-2</v>
      </c>
      <c r="I122" s="35">
        <f t="shared" si="14"/>
        <v>-1.8451322249927016E-2</v>
      </c>
      <c r="J122" s="35">
        <f t="shared" si="15"/>
        <v>-2.4601762999902688E-2</v>
      </c>
      <c r="K122" s="35">
        <f t="shared" si="16"/>
        <v>-3.075220374987836E-2</v>
      </c>
      <c r="L122" s="35">
        <f t="shared" si="17"/>
        <v>-3.6902644499854032E-2</v>
      </c>
      <c r="M122" s="35"/>
    </row>
    <row r="123" spans="1:13" x14ac:dyDescent="0.2">
      <c r="A123">
        <f t="shared" si="18"/>
        <v>-118</v>
      </c>
      <c r="B123">
        <f t="shared" si="12"/>
        <v>-2.0594885173533091</v>
      </c>
      <c r="C123" s="35">
        <v>1.4214348964369561</v>
      </c>
      <c r="D123" s="35">
        <f t="shared" si="11"/>
        <v>6.4604594476544153E-2</v>
      </c>
      <c r="E123" s="35">
        <f t="shared" si="19"/>
        <v>-1.057216850900905E-3</v>
      </c>
      <c r="F123">
        <v>355.95</v>
      </c>
      <c r="G123" s="35">
        <f t="shared" si="13"/>
        <v>-6.34330110540543E-3</v>
      </c>
      <c r="H123" s="35">
        <f t="shared" si="20"/>
        <v>-1.268660221081086E-2</v>
      </c>
      <c r="I123" s="35">
        <f t="shared" si="14"/>
        <v>-1.902990331621629E-2</v>
      </c>
      <c r="J123" s="35">
        <f t="shared" si="15"/>
        <v>-2.537320442162172E-2</v>
      </c>
      <c r="K123" s="35">
        <f t="shared" si="16"/>
        <v>-3.171650552702715E-2</v>
      </c>
      <c r="L123" s="35">
        <f t="shared" si="17"/>
        <v>-3.805980663243258E-2</v>
      </c>
      <c r="M123" s="35"/>
    </row>
    <row r="124" spans="1:13" x14ac:dyDescent="0.2">
      <c r="A124">
        <f t="shared" si="18"/>
        <v>-116</v>
      </c>
      <c r="B124">
        <f t="shared" si="12"/>
        <v>-2.0245819323134224</v>
      </c>
      <c r="C124" s="35">
        <v>1.5084503699741461</v>
      </c>
      <c r="D124" s="35">
        <f t="shared" si="11"/>
        <v>6.3515812526914614E-2</v>
      </c>
      <c r="E124" s="35">
        <f t="shared" si="19"/>
        <v>-1.0887819496295387E-3</v>
      </c>
      <c r="F124">
        <v>350.61</v>
      </c>
      <c r="G124" s="35">
        <f t="shared" si="13"/>
        <v>-6.532691697777232E-3</v>
      </c>
      <c r="H124" s="35">
        <f t="shared" si="20"/>
        <v>-1.3065383395554464E-2</v>
      </c>
      <c r="I124" s="35">
        <f t="shared" si="14"/>
        <v>-1.9598075093331696E-2</v>
      </c>
      <c r="J124" s="35">
        <f t="shared" si="15"/>
        <v>-2.6130766791108928E-2</v>
      </c>
      <c r="K124" s="35">
        <f t="shared" si="16"/>
        <v>-3.266345848888616E-2</v>
      </c>
      <c r="L124" s="35">
        <f t="shared" si="17"/>
        <v>-3.9196150186663392E-2</v>
      </c>
      <c r="M124" s="35"/>
    </row>
    <row r="125" spans="1:13" x14ac:dyDescent="0.2">
      <c r="A125">
        <f t="shared" si="18"/>
        <v>-114</v>
      </c>
      <c r="B125">
        <f t="shared" si="12"/>
        <v>-1.9896753472735358</v>
      </c>
      <c r="C125" s="35">
        <v>1.5991836042514831</v>
      </c>
      <c r="D125" s="35">
        <f t="shared" si="11"/>
        <v>6.2396110247689276E-2</v>
      </c>
      <c r="E125" s="35">
        <f t="shared" si="19"/>
        <v>-1.1197022792253375E-3</v>
      </c>
      <c r="F125">
        <v>345.12</v>
      </c>
      <c r="G125" s="35">
        <f t="shared" si="13"/>
        <v>-6.718213675352025E-3</v>
      </c>
      <c r="H125" s="35">
        <f t="shared" si="20"/>
        <v>-1.343642735070405E-2</v>
      </c>
      <c r="I125" s="35">
        <f t="shared" si="14"/>
        <v>-2.0154641026056075E-2</v>
      </c>
      <c r="J125" s="35">
        <f t="shared" si="15"/>
        <v>-2.68728547014081E-2</v>
      </c>
      <c r="K125" s="35">
        <f t="shared" si="16"/>
        <v>-3.3591068376760125E-2</v>
      </c>
      <c r="L125" s="35">
        <f t="shared" si="17"/>
        <v>-4.030928205211215E-2</v>
      </c>
      <c r="M125" s="35"/>
    </row>
    <row r="126" spans="1:13" x14ac:dyDescent="0.2">
      <c r="A126">
        <f t="shared" si="18"/>
        <v>-112</v>
      </c>
      <c r="B126">
        <f t="shared" si="12"/>
        <v>-1.9547687622336491</v>
      </c>
      <c r="C126" s="35">
        <v>1.693642879359702</v>
      </c>
      <c r="D126" s="35">
        <f t="shared" si="11"/>
        <v>6.1246202068859223E-2</v>
      </c>
      <c r="E126" s="35">
        <f t="shared" si="19"/>
        <v>-1.149908178830053E-3</v>
      </c>
      <c r="F126">
        <v>339.49</v>
      </c>
      <c r="G126" s="35">
        <f t="shared" si="13"/>
        <v>-6.8994490729803182E-3</v>
      </c>
      <c r="H126" s="35">
        <f t="shared" si="20"/>
        <v>-1.3798898145960636E-2</v>
      </c>
      <c r="I126" s="35">
        <f t="shared" si="14"/>
        <v>-2.0698347218940955E-2</v>
      </c>
      <c r="J126" s="35">
        <f t="shared" si="15"/>
        <v>-2.7597796291921273E-2</v>
      </c>
      <c r="K126" s="35">
        <f t="shared" si="16"/>
        <v>-3.4497245364901591E-2</v>
      </c>
      <c r="L126" s="35">
        <f t="shared" si="17"/>
        <v>-4.1396694437881909E-2</v>
      </c>
      <c r="M126" s="35"/>
    </row>
    <row r="127" spans="1:13" x14ac:dyDescent="0.2">
      <c r="A127">
        <f t="shared" si="18"/>
        <v>-110</v>
      </c>
      <c r="B127">
        <f t="shared" si="12"/>
        <v>-1.9198621771937625</v>
      </c>
      <c r="C127" s="35">
        <v>1.7918778758432139</v>
      </c>
      <c r="D127" s="35">
        <f t="shared" si="11"/>
        <v>6.0066875063223835E-2</v>
      </c>
      <c r="E127" s="35">
        <f t="shared" si="19"/>
        <v>-1.1793270056353888E-3</v>
      </c>
      <c r="F127">
        <v>333.71</v>
      </c>
      <c r="G127" s="35">
        <f t="shared" si="13"/>
        <v>-7.075962033812333E-3</v>
      </c>
      <c r="H127" s="35">
        <f t="shared" si="20"/>
        <v>-1.4151924067624666E-2</v>
      </c>
      <c r="I127" s="35">
        <f t="shared" si="14"/>
        <v>-2.1227886101436999E-2</v>
      </c>
      <c r="J127" s="35">
        <f t="shared" si="15"/>
        <v>-2.8303848135249332E-2</v>
      </c>
      <c r="K127" s="35">
        <f t="shared" si="16"/>
        <v>-3.5379810169061665E-2</v>
      </c>
      <c r="L127" s="35">
        <f t="shared" si="17"/>
        <v>-4.2455772202873998E-2</v>
      </c>
      <c r="M127" s="35"/>
    </row>
    <row r="128" spans="1:13" x14ac:dyDescent="0.2">
      <c r="A128">
        <f t="shared" si="18"/>
        <v>-108</v>
      </c>
      <c r="B128">
        <f t="shared" si="12"/>
        <v>-1.8849555921538759</v>
      </c>
      <c r="C128" s="35">
        <v>1.8938803136112841</v>
      </c>
      <c r="D128" s="35">
        <f t="shared" si="11"/>
        <v>5.885899168820443E-2</v>
      </c>
      <c r="E128" s="35">
        <f t="shared" si="19"/>
        <v>-1.2078833750194043E-3</v>
      </c>
      <c r="F128">
        <v>327.79</v>
      </c>
      <c r="G128" s="35">
        <f t="shared" si="13"/>
        <v>-7.2473002501164258E-3</v>
      </c>
      <c r="H128" s="35">
        <f t="shared" si="20"/>
        <v>-1.4494600500232852E-2</v>
      </c>
      <c r="I128" s="35">
        <f t="shared" si="14"/>
        <v>-2.1741900750349277E-2</v>
      </c>
      <c r="J128" s="35">
        <f t="shared" si="15"/>
        <v>-2.8989201000465703E-2</v>
      </c>
      <c r="K128" s="35">
        <f t="shared" si="16"/>
        <v>-3.6236501250582129E-2</v>
      </c>
      <c r="L128" s="35">
        <f t="shared" si="17"/>
        <v>-4.3483801500698555E-2</v>
      </c>
      <c r="M128" s="35"/>
    </row>
    <row r="129" spans="1:13" x14ac:dyDescent="0.2">
      <c r="A129">
        <f t="shared" si="18"/>
        <v>-106</v>
      </c>
      <c r="B129">
        <f t="shared" si="12"/>
        <v>-1.8500490071139892</v>
      </c>
      <c r="C129" s="35">
        <v>1.9996667528453831</v>
      </c>
      <c r="D129" s="35">
        <f t="shared" si="11"/>
        <v>5.7623492251220487E-2</v>
      </c>
      <c r="E129" s="35">
        <f t="shared" si="19"/>
        <v>-1.2354994369839431E-3</v>
      </c>
      <c r="F129">
        <v>321.73</v>
      </c>
      <c r="G129" s="35">
        <f t="shared" si="13"/>
        <v>-7.4129966219036586E-3</v>
      </c>
      <c r="H129" s="35">
        <f t="shared" si="20"/>
        <v>-1.4825993243807317E-2</v>
      </c>
      <c r="I129" s="35">
        <f t="shared" si="14"/>
        <v>-2.2238989865710976E-2</v>
      </c>
      <c r="J129" s="35">
        <f t="shared" si="15"/>
        <v>-2.9651986487614634E-2</v>
      </c>
      <c r="K129" s="35">
        <f t="shared" si="16"/>
        <v>-3.7064983109518293E-2</v>
      </c>
      <c r="L129" s="35">
        <f t="shared" si="17"/>
        <v>-4.4477979731421952E-2</v>
      </c>
      <c r="M129" s="35"/>
    </row>
    <row r="130" spans="1:13" x14ac:dyDescent="0.2">
      <c r="A130">
        <f t="shared" si="18"/>
        <v>-104</v>
      </c>
      <c r="B130">
        <f t="shared" si="12"/>
        <v>-1.8151424220741028</v>
      </c>
      <c r="C130" s="35">
        <v>2.1092206333640409</v>
      </c>
      <c r="D130" s="35">
        <f t="shared" ref="D130:D193" si="21" xml:space="preserve"> $O$3*(1-COS(RADIANS(A130))) + ($O$5 - SQRT($O$5^2 - ($O$3*SIN(RADIANS(A130)))^2))</f>
        <v>5.6361397063085399E-2</v>
      </c>
      <c r="E130" s="35">
        <f t="shared" si="19"/>
        <v>-1.2620951881350886E-3</v>
      </c>
      <c r="F130">
        <v>315.54000000000002</v>
      </c>
      <c r="G130" s="35">
        <f t="shared" si="13"/>
        <v>-7.5725711288105318E-3</v>
      </c>
      <c r="H130" s="35">
        <f t="shared" si="20"/>
        <v>-1.5145142257621064E-2</v>
      </c>
      <c r="I130" s="35">
        <f t="shared" si="14"/>
        <v>-2.2717713386431596E-2</v>
      </c>
      <c r="J130" s="35">
        <f t="shared" si="15"/>
        <v>-3.0290284515242127E-2</v>
      </c>
      <c r="K130" s="35">
        <f t="shared" si="16"/>
        <v>-3.7862855644052659E-2</v>
      </c>
      <c r="L130" s="35">
        <f t="shared" si="17"/>
        <v>-4.5435426772863191E-2</v>
      </c>
      <c r="M130" s="35"/>
    </row>
    <row r="131" spans="1:13" x14ac:dyDescent="0.2">
      <c r="A131">
        <f t="shared" si="18"/>
        <v>-102</v>
      </c>
      <c r="B131">
        <f t="shared" ref="B131:B194" si="22">RADIANS(A131)</f>
        <v>-1.7802358370342162</v>
      </c>
      <c r="C131" s="35">
        <v>2.2225253949857851</v>
      </c>
      <c r="D131" s="35">
        <f t="shared" si="21"/>
        <v>5.5073808245201646E-2</v>
      </c>
      <c r="E131" s="35">
        <f t="shared" si="19"/>
        <v>-1.287588817883753E-3</v>
      </c>
      <c r="F131">
        <v>309.23</v>
      </c>
      <c r="G131" s="35">
        <f t="shared" ref="G131:G194" si="23">(E131/2) * ($O$6*6/1000)</f>
        <v>-7.7255329073025181E-3</v>
      </c>
      <c r="H131" s="35">
        <f t="shared" si="20"/>
        <v>-1.5451065814605036E-2</v>
      </c>
      <c r="I131" s="35">
        <f t="shared" ref="I131:I194" si="24">(E131/2) * ($O$8*6/1000)</f>
        <v>-2.3176598721907554E-2</v>
      </c>
      <c r="J131" s="35">
        <f t="shared" ref="J131:J194" si="25">(E131/2) * ($O$9*6/1000)</f>
        <v>-3.0902131629210072E-2</v>
      </c>
      <c r="K131" s="35">
        <f t="shared" ref="K131:K194" si="26">(E131/2) * ($O$10*6/1000)</f>
        <v>-3.862766453651259E-2</v>
      </c>
      <c r="L131" s="35">
        <f t="shared" ref="L131:L194" si="27">(E131/2) * ($O$11*6/1000)</f>
        <v>-4.6353197443815108E-2</v>
      </c>
      <c r="M131" s="35"/>
    </row>
    <row r="132" spans="1:13" x14ac:dyDescent="0.2">
      <c r="A132">
        <f t="shared" ref="A132:A195" si="28">A131+2</f>
        <v>-100</v>
      </c>
      <c r="B132">
        <f t="shared" si="22"/>
        <v>-1.7453292519943295</v>
      </c>
      <c r="C132" s="35">
        <v>2.339547917347677</v>
      </c>
      <c r="D132" s="35">
        <f t="shared" si="21"/>
        <v>5.3761911158235191E-2</v>
      </c>
      <c r="E132" s="35">
        <f t="shared" ref="E132:E195" si="29">D132-D131</f>
        <v>-1.3118970869664542E-3</v>
      </c>
      <c r="F132">
        <v>302.8</v>
      </c>
      <c r="G132" s="35">
        <f t="shared" si="23"/>
        <v>-7.8713825217987254E-3</v>
      </c>
      <c r="H132" s="35">
        <f t="shared" ref="H132:H195" si="30">(E132/2) * ($O$7*6/1000)</f>
        <v>-1.5742765043597451E-2</v>
      </c>
      <c r="I132" s="35">
        <f t="shared" si="24"/>
        <v>-2.3614147565396176E-2</v>
      </c>
      <c r="J132" s="35">
        <f t="shared" si="25"/>
        <v>-3.1485530087194902E-2</v>
      </c>
      <c r="K132" s="35">
        <f t="shared" si="26"/>
        <v>-3.9356912608993627E-2</v>
      </c>
      <c r="L132" s="35">
        <f t="shared" si="27"/>
        <v>-4.7228295130792353E-2</v>
      </c>
      <c r="M132" s="35"/>
    </row>
    <row r="133" spans="1:13" x14ac:dyDescent="0.2">
      <c r="A133">
        <f t="shared" si="28"/>
        <v>-98</v>
      </c>
      <c r="B133">
        <f t="shared" si="22"/>
        <v>-1.7104226669544429</v>
      </c>
      <c r="C133" s="35">
        <v>2.460230239814567</v>
      </c>
      <c r="D133" s="35">
        <f t="shared" si="21"/>
        <v>5.2426975422418379E-2</v>
      </c>
      <c r="E133" s="35">
        <f t="shared" si="29"/>
        <v>-1.3349357358168126E-3</v>
      </c>
      <c r="F133">
        <v>296.26</v>
      </c>
      <c r="G133" s="35">
        <f t="shared" si="23"/>
        <v>-8.0096144149008758E-3</v>
      </c>
      <c r="H133" s="35">
        <f t="shared" si="30"/>
        <v>-1.6019228829801752E-2</v>
      </c>
      <c r="I133" s="35">
        <f t="shared" si="24"/>
        <v>-2.4028843244702627E-2</v>
      </c>
      <c r="J133" s="35">
        <f t="shared" si="25"/>
        <v>-3.2038457659603503E-2</v>
      </c>
      <c r="K133" s="35">
        <f t="shared" si="26"/>
        <v>-4.0048072074504379E-2</v>
      </c>
      <c r="L133" s="35">
        <f t="shared" si="27"/>
        <v>-4.8057686489405255E-2</v>
      </c>
      <c r="M133" s="35"/>
    </row>
    <row r="134" spans="1:13" x14ac:dyDescent="0.2">
      <c r="A134">
        <f t="shared" si="28"/>
        <v>-96</v>
      </c>
      <c r="B134">
        <f t="shared" si="22"/>
        <v>-1.6755160819145565</v>
      </c>
      <c r="C134">
        <v>2.5845226818420461</v>
      </c>
      <c r="D134" s="35">
        <f t="shared" si="21"/>
        <v>5.1070355502653944E-2</v>
      </c>
      <c r="E134" s="35">
        <f t="shared" si="29"/>
        <v>-1.3566199197644346E-3</v>
      </c>
      <c r="F134">
        <v>289.61</v>
      </c>
      <c r="G134" s="35">
        <f t="shared" si="23"/>
        <v>-8.1397195185866078E-3</v>
      </c>
      <c r="H134" s="35">
        <f t="shared" si="30"/>
        <v>-1.6279439037173216E-2</v>
      </c>
      <c r="I134" s="35">
        <f t="shared" si="24"/>
        <v>-2.4419158555759823E-2</v>
      </c>
      <c r="J134" s="35">
        <f t="shared" si="25"/>
        <v>-3.2558878074346431E-2</v>
      </c>
      <c r="K134" s="35">
        <f t="shared" si="26"/>
        <v>-4.0698597592933039E-2</v>
      </c>
      <c r="L134" s="35">
        <f t="shared" si="27"/>
        <v>-4.8838317111519647E-2</v>
      </c>
      <c r="M134" s="35"/>
    </row>
    <row r="135" spans="1:13" x14ac:dyDescent="0.2">
      <c r="A135">
        <f t="shared" si="28"/>
        <v>-94</v>
      </c>
      <c r="B135">
        <f t="shared" si="22"/>
        <v>-1.6406094968746698</v>
      </c>
      <c r="C135">
        <v>2.712342442522758</v>
      </c>
      <c r="D135" s="35">
        <f t="shared" si="21"/>
        <v>4.9693490835132859E-2</v>
      </c>
      <c r="E135" s="35">
        <f t="shared" si="29"/>
        <v>-1.3768646675210855E-3</v>
      </c>
      <c r="F135">
        <v>282.86</v>
      </c>
      <c r="G135" s="35">
        <f t="shared" si="23"/>
        <v>-8.261188005126513E-3</v>
      </c>
      <c r="H135" s="35">
        <f t="shared" si="30"/>
        <v>-1.6522376010253026E-2</v>
      </c>
      <c r="I135" s="35">
        <f t="shared" si="24"/>
        <v>-2.4783564015379539E-2</v>
      </c>
      <c r="J135" s="35">
        <f t="shared" si="25"/>
        <v>-3.3044752020506052E-2</v>
      </c>
      <c r="K135" s="35">
        <f t="shared" si="26"/>
        <v>-4.1305940025632565E-2</v>
      </c>
      <c r="L135" s="35">
        <f t="shared" si="27"/>
        <v>-4.9567128030759078E-2</v>
      </c>
      <c r="M135" s="35"/>
    </row>
    <row r="136" spans="1:13" x14ac:dyDescent="0.2">
      <c r="A136">
        <f t="shared" si="28"/>
        <v>-92</v>
      </c>
      <c r="B136">
        <f t="shared" si="22"/>
        <v>-1.6057029118347832</v>
      </c>
      <c r="C136">
        <v>2.8435984408586168</v>
      </c>
      <c r="D136" s="35">
        <f t="shared" si="21"/>
        <v>4.8297905476186447E-2</v>
      </c>
      <c r="E136" s="35">
        <f t="shared" si="29"/>
        <v>-1.3955853589464121E-3</v>
      </c>
      <c r="F136">
        <v>276.02</v>
      </c>
      <c r="G136" s="35">
        <f t="shared" si="23"/>
        <v>-8.3735121536784723E-3</v>
      </c>
      <c r="H136" s="35">
        <f t="shared" si="30"/>
        <v>-1.6747024307356945E-2</v>
      </c>
      <c r="I136" s="35">
        <f t="shared" si="24"/>
        <v>-2.5120536461035417E-2</v>
      </c>
      <c r="J136" s="35">
        <f t="shared" si="25"/>
        <v>-3.3494048614713889E-2</v>
      </c>
      <c r="K136" s="35">
        <f t="shared" si="26"/>
        <v>-4.1867560768392362E-2</v>
      </c>
      <c r="L136" s="35">
        <f t="shared" si="27"/>
        <v>-5.0241072922070834E-2</v>
      </c>
      <c r="M136" s="35"/>
    </row>
    <row r="137" spans="1:13" x14ac:dyDescent="0.2">
      <c r="A137">
        <f t="shared" si="28"/>
        <v>-90</v>
      </c>
      <c r="B137">
        <f t="shared" si="22"/>
        <v>-1.5707963267948966</v>
      </c>
      <c r="C137">
        <v>2.9781830356700638</v>
      </c>
      <c r="D137" s="35">
        <f t="shared" si="21"/>
        <v>4.6885207258506097E-2</v>
      </c>
      <c r="E137" s="35">
        <f t="shared" si="29"/>
        <v>-1.4126982176803499E-3</v>
      </c>
      <c r="F137">
        <v>269.08999999999997</v>
      </c>
      <c r="G137" s="35">
        <f t="shared" si="23"/>
        <v>-8.4761893060820992E-3</v>
      </c>
      <c r="H137" s="35">
        <f t="shared" si="30"/>
        <v>-1.6952378612164198E-2</v>
      </c>
      <c r="I137" s="35">
        <f t="shared" si="24"/>
        <v>-2.5428567918246298E-2</v>
      </c>
      <c r="J137" s="35">
        <f t="shared" si="25"/>
        <v>-3.3904757224328397E-2</v>
      </c>
      <c r="K137" s="35">
        <f t="shared" si="26"/>
        <v>-4.2380946530410496E-2</v>
      </c>
      <c r="L137" s="35">
        <f t="shared" si="27"/>
        <v>-5.0857135836492595E-2</v>
      </c>
      <c r="M137" s="35"/>
    </row>
    <row r="138" spans="1:13" x14ac:dyDescent="0.2">
      <c r="A138">
        <f t="shared" si="28"/>
        <v>-88</v>
      </c>
      <c r="B138">
        <f t="shared" si="22"/>
        <v>-1.5358897417550099</v>
      </c>
      <c r="C138">
        <v>3.11598858577754</v>
      </c>
      <c r="D138" s="35">
        <f t="shared" si="21"/>
        <v>4.5457086444602869E-2</v>
      </c>
      <c r="E138" s="35">
        <f t="shared" si="29"/>
        <v>-1.4281208139032275E-3</v>
      </c>
      <c r="F138">
        <v>262.08999999999997</v>
      </c>
      <c r="G138" s="35">
        <f t="shared" si="23"/>
        <v>-8.5687248834193652E-3</v>
      </c>
      <c r="H138" s="35">
        <f t="shared" si="30"/>
        <v>-1.713744976683873E-2</v>
      </c>
      <c r="I138" s="35">
        <f t="shared" si="24"/>
        <v>-2.5706174650258096E-2</v>
      </c>
      <c r="J138" s="35">
        <f t="shared" si="25"/>
        <v>-3.4274899533677461E-2</v>
      </c>
      <c r="K138" s="35">
        <f t="shared" si="26"/>
        <v>-4.2843624417096826E-2</v>
      </c>
      <c r="L138" s="35">
        <f t="shared" si="27"/>
        <v>-5.1412349300516191E-2</v>
      </c>
      <c r="M138" s="35"/>
    </row>
    <row r="139" spans="1:13" x14ac:dyDescent="0.2">
      <c r="A139">
        <f t="shared" si="28"/>
        <v>-86</v>
      </c>
      <c r="B139">
        <f t="shared" si="22"/>
        <v>-1.5009831567151235</v>
      </c>
      <c r="C139">
        <v>3.2568577694570742</v>
      </c>
      <c r="D139" s="35">
        <f t="shared" si="21"/>
        <v>4.4015313872361059E-2</v>
      </c>
      <c r="E139" s="35">
        <f t="shared" si="29"/>
        <v>-1.4417725722418104E-3</v>
      </c>
      <c r="F139">
        <v>255.03</v>
      </c>
      <c r="G139" s="35">
        <f t="shared" si="23"/>
        <v>-8.6506354334508623E-3</v>
      </c>
      <c r="H139" s="35">
        <f t="shared" si="30"/>
        <v>-1.7301270866901725E-2</v>
      </c>
      <c r="I139" s="35">
        <f t="shared" si="24"/>
        <v>-2.5951906300352587E-2</v>
      </c>
      <c r="J139" s="35">
        <f t="shared" si="25"/>
        <v>-3.4602541733803449E-2</v>
      </c>
      <c r="K139" s="35">
        <f t="shared" si="26"/>
        <v>-4.3253177167254311E-2</v>
      </c>
      <c r="L139" s="35">
        <f t="shared" si="27"/>
        <v>-5.1903812600705174E-2</v>
      </c>
      <c r="M139" s="35"/>
    </row>
    <row r="140" spans="1:13" x14ac:dyDescent="0.2">
      <c r="A140">
        <f t="shared" si="28"/>
        <v>-84</v>
      </c>
      <c r="B140">
        <f t="shared" si="22"/>
        <v>-1.4660765716752369</v>
      </c>
      <c r="C140">
        <v>3.400649825166167</v>
      </c>
      <c r="D140" s="35">
        <f t="shared" si="21"/>
        <v>4.2561738592666952E-2</v>
      </c>
      <c r="E140" s="35">
        <f t="shared" si="29"/>
        <v>-1.4535752796941068E-3</v>
      </c>
      <c r="F140">
        <v>247.9</v>
      </c>
      <c r="G140" s="35">
        <f t="shared" si="23"/>
        <v>-8.7214516781646406E-3</v>
      </c>
      <c r="H140" s="35">
        <f t="shared" si="30"/>
        <v>-1.7442903356329281E-2</v>
      </c>
      <c r="I140" s="35">
        <f t="shared" si="24"/>
        <v>-2.6164355034493922E-2</v>
      </c>
      <c r="J140" s="35">
        <f t="shared" si="25"/>
        <v>-3.4885806712658562E-2</v>
      </c>
      <c r="K140" s="35">
        <f t="shared" si="26"/>
        <v>-4.3607258390823203E-2</v>
      </c>
      <c r="L140" s="35">
        <f t="shared" si="27"/>
        <v>-5.2328710068987844E-2</v>
      </c>
      <c r="M140" s="35"/>
    </row>
    <row r="141" spans="1:13" x14ac:dyDescent="0.2">
      <c r="A141">
        <f t="shared" si="28"/>
        <v>-82</v>
      </c>
      <c r="B141">
        <f t="shared" si="22"/>
        <v>-1.4311699866353502</v>
      </c>
      <c r="C141">
        <v>3.5471908709993758</v>
      </c>
      <c r="D141" s="35">
        <f t="shared" si="21"/>
        <v>4.1098285004269056E-2</v>
      </c>
      <c r="E141" s="35">
        <f t="shared" si="29"/>
        <v>-1.4634535883978964E-3</v>
      </c>
      <c r="F141">
        <v>240.73</v>
      </c>
      <c r="G141" s="35">
        <f t="shared" si="23"/>
        <v>-8.7807215303873781E-3</v>
      </c>
      <c r="H141" s="35">
        <f t="shared" si="30"/>
        <v>-1.7561443060774756E-2</v>
      </c>
      <c r="I141" s="35">
        <f t="shared" si="24"/>
        <v>-2.6342164591162134E-2</v>
      </c>
      <c r="J141" s="35">
        <f t="shared" si="25"/>
        <v>-3.5122886121549513E-2</v>
      </c>
      <c r="K141" s="35">
        <f t="shared" si="26"/>
        <v>-4.3903607651936891E-2</v>
      </c>
      <c r="L141" s="35">
        <f t="shared" si="27"/>
        <v>-5.2684329182324269E-2</v>
      </c>
      <c r="M141" s="35"/>
    </row>
    <row r="142" spans="1:13" x14ac:dyDescent="0.2">
      <c r="A142">
        <f t="shared" si="28"/>
        <v>-80</v>
      </c>
      <c r="B142">
        <f t="shared" si="22"/>
        <v>-1.3962634015954636</v>
      </c>
      <c r="C142">
        <v>3.6963070250512611</v>
      </c>
      <c r="D142" s="35">
        <f t="shared" si="21"/>
        <v>3.9626949496147063E-2</v>
      </c>
      <c r="E142" s="35">
        <f t="shared" si="29"/>
        <v>-1.4713355081219931E-3</v>
      </c>
      <c r="F142">
        <v>233.51</v>
      </c>
      <c r="G142" s="35">
        <f t="shared" si="23"/>
        <v>-8.8280130487319586E-3</v>
      </c>
      <c r="H142" s="35">
        <f t="shared" si="30"/>
        <v>-1.7656026097463917E-2</v>
      </c>
      <c r="I142" s="35">
        <f t="shared" si="24"/>
        <v>-2.6484039146195876E-2</v>
      </c>
      <c r="J142" s="35">
        <f t="shared" si="25"/>
        <v>-3.5312052194927834E-2</v>
      </c>
      <c r="K142" s="35">
        <f t="shared" si="26"/>
        <v>-4.4140065243659793E-2</v>
      </c>
      <c r="L142" s="35">
        <f t="shared" si="27"/>
        <v>-5.2968078292391751E-2</v>
      </c>
      <c r="M142" s="35"/>
    </row>
    <row r="143" spans="1:13" x14ac:dyDescent="0.2">
      <c r="A143">
        <f t="shared" si="28"/>
        <v>-78</v>
      </c>
      <c r="B143">
        <f t="shared" si="22"/>
        <v>-1.3613568165555769</v>
      </c>
      <c r="C143">
        <v>3.847783004962706</v>
      </c>
      <c r="D143" s="35">
        <f t="shared" si="21"/>
        <v>3.8149796612636032E-2</v>
      </c>
      <c r="E143" s="35">
        <f t="shared" si="29"/>
        <v>-1.4771528835110306E-3</v>
      </c>
      <c r="F143">
        <v>226.27</v>
      </c>
      <c r="G143" s="35">
        <f t="shared" si="23"/>
        <v>-8.8629173010661838E-3</v>
      </c>
      <c r="H143" s="35">
        <f t="shared" si="30"/>
        <v>-1.7725834602132368E-2</v>
      </c>
      <c r="I143" s="35">
        <f t="shared" si="24"/>
        <v>-2.6588751903198551E-2</v>
      </c>
      <c r="J143" s="35">
        <f t="shared" si="25"/>
        <v>-3.5451669204264735E-2</v>
      </c>
      <c r="K143" s="35">
        <f t="shared" si="26"/>
        <v>-4.4314586505330919E-2</v>
      </c>
      <c r="L143" s="35">
        <f t="shared" si="27"/>
        <v>-5.3177503806397103E-2</v>
      </c>
      <c r="M143" s="35"/>
    </row>
    <row r="144" spans="1:13" x14ac:dyDescent="0.2">
      <c r="A144">
        <f t="shared" si="28"/>
        <v>-76</v>
      </c>
      <c r="B144">
        <f t="shared" si="22"/>
        <v>-1.3264502315156905</v>
      </c>
      <c r="C144">
        <v>4.001411808465325</v>
      </c>
      <c r="D144" s="35">
        <f t="shared" si="21"/>
        <v>3.6668954761272445E-2</v>
      </c>
      <c r="E144" s="35">
        <f t="shared" si="29"/>
        <v>-1.4808418513635874E-3</v>
      </c>
      <c r="F144">
        <v>219.02</v>
      </c>
      <c r="G144" s="35">
        <f t="shared" si="23"/>
        <v>-8.8850511081815242E-3</v>
      </c>
      <c r="H144" s="35">
        <f t="shared" si="30"/>
        <v>-1.7770102216363048E-2</v>
      </c>
      <c r="I144" s="35">
        <f t="shared" si="24"/>
        <v>-2.6655153324544573E-2</v>
      </c>
      <c r="J144" s="35">
        <f t="shared" si="25"/>
        <v>-3.5540204432726097E-2</v>
      </c>
      <c r="K144" s="35">
        <f t="shared" si="26"/>
        <v>-4.4425255540907621E-2</v>
      </c>
      <c r="L144" s="35">
        <f t="shared" si="27"/>
        <v>-5.3310306649089145E-2</v>
      </c>
      <c r="M144" s="35"/>
    </row>
    <row r="145" spans="1:13" x14ac:dyDescent="0.2">
      <c r="A145">
        <f t="shared" si="28"/>
        <v>-74</v>
      </c>
      <c r="B145">
        <f t="shared" si="22"/>
        <v>-1.2915436464758039</v>
      </c>
      <c r="C145">
        <v>4.156953312927798</v>
      </c>
      <c r="D145" s="35">
        <f t="shared" si="21"/>
        <v>3.5186611487716762E-2</v>
      </c>
      <c r="E145" s="35">
        <f t="shared" si="29"/>
        <v>-1.4823432735556821E-3</v>
      </c>
      <c r="F145">
        <v>211.75</v>
      </c>
      <c r="G145" s="35">
        <f t="shared" si="23"/>
        <v>-8.8940596413340928E-3</v>
      </c>
      <c r="H145" s="35">
        <f t="shared" si="30"/>
        <v>-1.7788119282668186E-2</v>
      </c>
      <c r="I145" s="35">
        <f t="shared" si="24"/>
        <v>-2.6682178924002278E-2</v>
      </c>
      <c r="J145" s="35">
        <f t="shared" si="25"/>
        <v>-3.5576238565336371E-2</v>
      </c>
      <c r="K145" s="35">
        <f t="shared" si="26"/>
        <v>-4.4470298206670464E-2</v>
      </c>
      <c r="L145" s="35">
        <f t="shared" si="27"/>
        <v>-5.3364357848004557E-2</v>
      </c>
      <c r="M145" s="35"/>
    </row>
    <row r="146" spans="1:13" x14ac:dyDescent="0.2">
      <c r="A146">
        <f t="shared" si="28"/>
        <v>-72</v>
      </c>
      <c r="B146">
        <f t="shared" si="22"/>
        <v>-1.2566370614359172</v>
      </c>
      <c r="C146">
        <v>4.3141756758095351</v>
      </c>
      <c r="D146" s="35">
        <f t="shared" si="21"/>
        <v>3.3705008346083705E-2</v>
      </c>
      <c r="E146" s="35">
        <f t="shared" si="29"/>
        <v>-1.4816031416330575E-3</v>
      </c>
      <c r="F146">
        <v>204.49</v>
      </c>
      <c r="G146" s="35">
        <f t="shared" si="23"/>
        <v>-8.8896188497983447E-3</v>
      </c>
      <c r="H146" s="35">
        <f t="shared" si="30"/>
        <v>-1.7779237699596689E-2</v>
      </c>
      <c r="I146" s="35">
        <f t="shared" si="24"/>
        <v>-2.6668856549395034E-2</v>
      </c>
      <c r="J146" s="35">
        <f t="shared" si="25"/>
        <v>-3.5558475399193379E-2</v>
      </c>
      <c r="K146" s="35">
        <f t="shared" si="26"/>
        <v>-4.4448094248991724E-2</v>
      </c>
      <c r="L146" s="35">
        <f t="shared" si="27"/>
        <v>-5.3337713098790068E-2</v>
      </c>
      <c r="M146" s="35"/>
    </row>
    <row r="147" spans="1:13" x14ac:dyDescent="0.2">
      <c r="A147">
        <f t="shared" si="28"/>
        <v>-70</v>
      </c>
      <c r="B147">
        <f t="shared" si="22"/>
        <v>-1.2217304763960306</v>
      </c>
      <c r="C147">
        <v>4.4728056541162724</v>
      </c>
      <c r="D147" s="35">
        <f t="shared" si="21"/>
        <v>3.2226435396514395E-2</v>
      </c>
      <c r="E147" s="35">
        <f t="shared" si="29"/>
        <v>-1.4785729495693095E-3</v>
      </c>
      <c r="F147">
        <v>197.24</v>
      </c>
      <c r="G147" s="35">
        <f t="shared" si="23"/>
        <v>-8.8714376974158571E-3</v>
      </c>
      <c r="H147" s="35">
        <f t="shared" si="30"/>
        <v>-1.7742875394831714E-2</v>
      </c>
      <c r="I147" s="35">
        <f t="shared" si="24"/>
        <v>-2.6614313092247571E-2</v>
      </c>
      <c r="J147" s="35">
        <f t="shared" si="25"/>
        <v>-3.5485750789663428E-2</v>
      </c>
      <c r="K147" s="35">
        <f t="shared" si="26"/>
        <v>-4.4357188487079285E-2</v>
      </c>
      <c r="L147" s="35">
        <f t="shared" si="27"/>
        <v>-5.3228626184495142E-2</v>
      </c>
      <c r="M147" s="35"/>
    </row>
    <row r="148" spans="1:13" x14ac:dyDescent="0.2">
      <c r="A148">
        <f t="shared" si="28"/>
        <v>-68</v>
      </c>
      <c r="B148">
        <f t="shared" si="22"/>
        <v>-1.1868238913561442</v>
      </c>
      <c r="C148">
        <v>4.6325700048537444</v>
      </c>
      <c r="D148" s="35">
        <f t="shared" si="21"/>
        <v>3.0753225364803988E-2</v>
      </c>
      <c r="E148" s="35">
        <f t="shared" si="29"/>
        <v>-1.4732100317104077E-3</v>
      </c>
      <c r="F148">
        <v>190.02</v>
      </c>
      <c r="G148" s="35">
        <f t="shared" si="23"/>
        <v>-8.8392601902624462E-3</v>
      </c>
      <c r="H148" s="35">
        <f t="shared" si="30"/>
        <v>-1.7678520380524892E-2</v>
      </c>
      <c r="I148" s="35">
        <f t="shared" si="24"/>
        <v>-2.6517780570787339E-2</v>
      </c>
      <c r="J148" s="35">
        <f t="shared" si="25"/>
        <v>-3.5357040761049785E-2</v>
      </c>
      <c r="K148" s="35">
        <f t="shared" si="26"/>
        <v>-4.4196300951312231E-2</v>
      </c>
      <c r="L148" s="35">
        <f t="shared" si="27"/>
        <v>-5.3035561141574677E-2</v>
      </c>
      <c r="M148" s="35"/>
    </row>
    <row r="149" spans="1:13" x14ac:dyDescent="0.2">
      <c r="A149">
        <f t="shared" si="28"/>
        <v>-66</v>
      </c>
      <c r="B149">
        <f t="shared" si="22"/>
        <v>-1.1519173063162575</v>
      </c>
      <c r="C149">
        <v>4.7931789248462158</v>
      </c>
      <c r="D149" s="35">
        <f t="shared" si="21"/>
        <v>2.9287747501319142E-2</v>
      </c>
      <c r="E149" s="35">
        <f t="shared" si="29"/>
        <v>-1.4654778634848459E-3</v>
      </c>
      <c r="F149">
        <v>182.83</v>
      </c>
      <c r="G149" s="35">
        <f t="shared" si="23"/>
        <v>-8.7928671809090753E-3</v>
      </c>
      <c r="H149" s="35">
        <f t="shared" si="30"/>
        <v>-1.7585734361818151E-2</v>
      </c>
      <c r="I149" s="35">
        <f t="shared" si="24"/>
        <v>-2.6378601542727226E-2</v>
      </c>
      <c r="J149" s="35">
        <f t="shared" si="25"/>
        <v>-3.5171468723636301E-2</v>
      </c>
      <c r="K149" s="35">
        <f t="shared" si="26"/>
        <v>-4.3964335904545376E-2</v>
      </c>
      <c r="L149" s="35">
        <f t="shared" si="27"/>
        <v>-5.2757203085454452E-2</v>
      </c>
      <c r="M149" s="35"/>
    </row>
    <row r="150" spans="1:13" x14ac:dyDescent="0.2">
      <c r="A150">
        <f t="shared" si="28"/>
        <v>-64</v>
      </c>
      <c r="B150">
        <f t="shared" si="22"/>
        <v>-1.1170107212763709</v>
      </c>
      <c r="C150">
        <v>4.9543343308272174</v>
      </c>
      <c r="D150" s="35">
        <f t="shared" si="21"/>
        <v>2.7832401178283714E-2</v>
      </c>
      <c r="E150" s="35">
        <f t="shared" si="29"/>
        <v>-1.455346323035428E-3</v>
      </c>
      <c r="F150">
        <v>175.7</v>
      </c>
      <c r="G150" s="35">
        <f t="shared" si="23"/>
        <v>-8.7320779382125679E-3</v>
      </c>
      <c r="H150" s="35">
        <f t="shared" si="30"/>
        <v>-1.7464155876425136E-2</v>
      </c>
      <c r="I150" s="35">
        <f t="shared" si="24"/>
        <v>-2.6196233814637704E-2</v>
      </c>
      <c r="J150" s="35">
        <f t="shared" si="25"/>
        <v>-3.4928311752850272E-2</v>
      </c>
      <c r="K150" s="35">
        <f t="shared" si="26"/>
        <v>-4.366038969106284E-2</v>
      </c>
      <c r="L150" s="35">
        <f t="shared" si="27"/>
        <v>-5.2392467629275408E-2</v>
      </c>
      <c r="M150" s="35"/>
    </row>
    <row r="151" spans="1:13" x14ac:dyDescent="0.2">
      <c r="A151">
        <f t="shared" si="28"/>
        <v>-62</v>
      </c>
      <c r="B151">
        <f t="shared" si="22"/>
        <v>-1.0821041362364843</v>
      </c>
      <c r="C151">
        <v>5.1157132992580703</v>
      </c>
      <c r="D151" s="35">
        <f t="shared" si="21"/>
        <v>2.6389609265772634E-2</v>
      </c>
      <c r="E151" s="35">
        <f t="shared" si="29"/>
        <v>-1.4427919125110794E-3</v>
      </c>
      <c r="F151">
        <v>168.63</v>
      </c>
      <c r="G151" s="35">
        <f t="shared" si="23"/>
        <v>-8.6567514750664765E-3</v>
      </c>
      <c r="H151" s="35">
        <f t="shared" si="30"/>
        <v>-1.7313502950132953E-2</v>
      </c>
      <c r="I151" s="35">
        <f t="shared" si="24"/>
        <v>-2.5970254425199429E-2</v>
      </c>
      <c r="J151" s="35">
        <f t="shared" si="25"/>
        <v>-3.4627005900265906E-2</v>
      </c>
      <c r="K151" s="35">
        <f t="shared" si="26"/>
        <v>-4.3283757375332382E-2</v>
      </c>
      <c r="L151" s="35">
        <f t="shared" si="27"/>
        <v>-5.1940508850398859E-2</v>
      </c>
      <c r="M151" s="35"/>
    </row>
    <row r="152" spans="1:13" x14ac:dyDescent="0.2">
      <c r="A152">
        <f t="shared" si="28"/>
        <v>-60</v>
      </c>
      <c r="B152">
        <f t="shared" si="22"/>
        <v>-1.0471975511965976</v>
      </c>
      <c r="C152">
        <v>5.2770094667815721</v>
      </c>
      <c r="D152" s="35">
        <f t="shared" si="21"/>
        <v>2.4961811327445061E-2</v>
      </c>
      <c r="E152" s="35">
        <f t="shared" si="29"/>
        <v>-1.4277979383275734E-3</v>
      </c>
      <c r="F152">
        <v>161.63</v>
      </c>
      <c r="G152" s="35">
        <f t="shared" si="23"/>
        <v>-8.5667876299654402E-3</v>
      </c>
      <c r="H152" s="35">
        <f t="shared" si="30"/>
        <v>-1.713357525993088E-2</v>
      </c>
      <c r="I152" s="35">
        <f t="shared" si="24"/>
        <v>-2.5700362889896321E-2</v>
      </c>
      <c r="J152" s="35">
        <f t="shared" si="25"/>
        <v>-3.4267150519861761E-2</v>
      </c>
      <c r="K152" s="35">
        <f t="shared" si="26"/>
        <v>-4.2833938149827201E-2</v>
      </c>
      <c r="L152" s="35">
        <f t="shared" si="27"/>
        <v>-5.1400725779792641E-2</v>
      </c>
      <c r="M152" s="35"/>
    </row>
    <row r="153" spans="1:13" x14ac:dyDescent="0.2">
      <c r="A153">
        <f t="shared" si="28"/>
        <v>-58</v>
      </c>
      <c r="B153">
        <f t="shared" si="22"/>
        <v>-1.0122909661567112</v>
      </c>
      <c r="C153">
        <v>5.4378667894961028</v>
      </c>
      <c r="D153" s="35">
        <f t="shared" si="21"/>
        <v>2.3551456677191461E-2</v>
      </c>
      <c r="E153" s="35">
        <f t="shared" si="29"/>
        <v>-1.4103546502536E-3</v>
      </c>
      <c r="F153">
        <v>154.72</v>
      </c>
      <c r="G153" s="35">
        <f t="shared" si="23"/>
        <v>-8.4621279015216003E-3</v>
      </c>
      <c r="H153" s="35">
        <f t="shared" si="30"/>
        <v>-1.6924255803043201E-2</v>
      </c>
      <c r="I153" s="35">
        <f t="shared" si="24"/>
        <v>-2.5386383704564801E-2</v>
      </c>
      <c r="J153" s="35">
        <f t="shared" si="25"/>
        <v>-3.3848511606086401E-2</v>
      </c>
      <c r="K153" s="35">
        <f t="shared" si="26"/>
        <v>-4.2310639507608001E-2</v>
      </c>
      <c r="L153" s="35">
        <f t="shared" si="27"/>
        <v>-5.0772767409129602E-2</v>
      </c>
      <c r="M153" s="35"/>
    </row>
    <row r="154" spans="1:13" x14ac:dyDescent="0.2">
      <c r="A154">
        <f t="shared" si="28"/>
        <v>-56</v>
      </c>
      <c r="B154">
        <f t="shared" si="22"/>
        <v>-0.97738438111682457</v>
      </c>
      <c r="C154">
        <v>5.5979623438629851</v>
      </c>
      <c r="D154" s="35">
        <f t="shared" si="21"/>
        <v>2.216099733749876E-2</v>
      </c>
      <c r="E154" s="35">
        <f t="shared" si="29"/>
        <v>-1.3904593396927012E-3</v>
      </c>
      <c r="F154">
        <v>147.9</v>
      </c>
      <c r="G154" s="35">
        <f t="shared" si="23"/>
        <v>-8.3427560381562071E-3</v>
      </c>
      <c r="H154" s="35">
        <f t="shared" si="30"/>
        <v>-1.6685512076312414E-2</v>
      </c>
      <c r="I154" s="35">
        <f t="shared" si="24"/>
        <v>-2.5028268114468621E-2</v>
      </c>
      <c r="J154" s="35">
        <f t="shared" si="25"/>
        <v>-3.3371024152624829E-2</v>
      </c>
      <c r="K154" s="35">
        <f t="shared" si="26"/>
        <v>-4.1713780190781036E-2</v>
      </c>
      <c r="L154" s="35">
        <f t="shared" si="27"/>
        <v>-5.0056536228937243E-2</v>
      </c>
      <c r="M154" s="35"/>
    </row>
    <row r="155" spans="1:13" x14ac:dyDescent="0.2">
      <c r="A155">
        <f t="shared" si="28"/>
        <v>-54</v>
      </c>
      <c r="B155">
        <f t="shared" si="22"/>
        <v>-0.94247779607693793</v>
      </c>
      <c r="C155">
        <v>5.7569235257991336</v>
      </c>
      <c r="D155" s="35">
        <f t="shared" si="21"/>
        <v>2.0792880939500703E-2</v>
      </c>
      <c r="E155" s="35">
        <f t="shared" si="29"/>
        <v>-1.3681163979980572E-3</v>
      </c>
      <c r="F155">
        <v>141.19</v>
      </c>
      <c r="G155" s="35">
        <f t="shared" si="23"/>
        <v>-8.2086983879883432E-3</v>
      </c>
      <c r="H155" s="35">
        <f t="shared" si="30"/>
        <v>-1.6417396775976686E-2</v>
      </c>
      <c r="I155" s="35">
        <f t="shared" si="24"/>
        <v>-2.462609516396503E-2</v>
      </c>
      <c r="J155" s="35">
        <f t="shared" si="25"/>
        <v>-3.2834793551953373E-2</v>
      </c>
      <c r="K155" s="35">
        <f t="shared" si="26"/>
        <v>-4.1043491939941716E-2</v>
      </c>
      <c r="L155" s="35">
        <f t="shared" si="27"/>
        <v>-4.9252190327930059E-2</v>
      </c>
      <c r="M155" s="35"/>
    </row>
    <row r="156" spans="1:13" x14ac:dyDescent="0.2">
      <c r="A156">
        <f t="shared" si="28"/>
        <v>-52</v>
      </c>
      <c r="B156">
        <f t="shared" si="22"/>
        <v>-0.90757121103705141</v>
      </c>
      <c r="C156">
        <v>5.9144108515843996</v>
      </c>
      <c r="D156" s="35">
        <f t="shared" si="21"/>
        <v>1.9449543603424442E-2</v>
      </c>
      <c r="E156" s="35">
        <f t="shared" si="29"/>
        <v>-1.3433373360762606E-3</v>
      </c>
      <c r="F156">
        <v>134.61000000000001</v>
      </c>
      <c r="G156" s="35">
        <f t="shared" si="23"/>
        <v>-8.0600240164575634E-3</v>
      </c>
      <c r="H156" s="35">
        <f t="shared" si="30"/>
        <v>-1.6120048032915127E-2</v>
      </c>
      <c r="I156" s="35">
        <f t="shared" si="24"/>
        <v>-2.418007204937269E-2</v>
      </c>
      <c r="J156" s="35">
        <f t="shared" si="25"/>
        <v>-3.2240096065830254E-2</v>
      </c>
      <c r="K156" s="35">
        <f t="shared" si="26"/>
        <v>-4.0300120082287817E-2</v>
      </c>
      <c r="L156" s="35">
        <f t="shared" si="27"/>
        <v>-4.8360144098745381E-2</v>
      </c>
      <c r="M156" s="35"/>
    </row>
    <row r="157" spans="1:13" x14ac:dyDescent="0.2">
      <c r="A157">
        <f t="shared" si="28"/>
        <v>-50</v>
      </c>
      <c r="B157">
        <f t="shared" si="22"/>
        <v>-0.87266462599716477</v>
      </c>
      <c r="C157">
        <v>6.0700434370449621</v>
      </c>
      <c r="D157" s="35">
        <f t="shared" si="21"/>
        <v>1.8133402836530865E-2</v>
      </c>
      <c r="E157" s="35">
        <f t="shared" si="29"/>
        <v>-1.3161407668935768E-3</v>
      </c>
      <c r="F157">
        <v>128.16</v>
      </c>
      <c r="G157" s="35">
        <f t="shared" si="23"/>
        <v>-7.8968446013614607E-3</v>
      </c>
      <c r="H157" s="35">
        <f t="shared" si="30"/>
        <v>-1.5793689202722921E-2</v>
      </c>
      <c r="I157" s="35">
        <f t="shared" si="24"/>
        <v>-2.3690533804084382E-2</v>
      </c>
      <c r="J157" s="35">
        <f t="shared" si="25"/>
        <v>-3.1587378405445843E-2</v>
      </c>
      <c r="K157" s="35">
        <f t="shared" si="26"/>
        <v>-3.9484223006807304E-2</v>
      </c>
      <c r="L157" s="35">
        <f t="shared" si="27"/>
        <v>-4.7381067608168764E-2</v>
      </c>
      <c r="M157" s="35"/>
    </row>
    <row r="158" spans="1:13" x14ac:dyDescent="0.2">
      <c r="A158">
        <f t="shared" si="28"/>
        <v>-48</v>
      </c>
      <c r="B158">
        <f t="shared" si="22"/>
        <v>-0.83775804095727824</v>
      </c>
      <c r="C158">
        <v>6.2234652382792</v>
      </c>
      <c r="D158" s="35">
        <f t="shared" si="21"/>
        <v>1.6846850483731593E-2</v>
      </c>
      <c r="E158" s="35">
        <f t="shared" si="29"/>
        <v>-1.2865523527992723E-3</v>
      </c>
      <c r="F158">
        <v>121.85</v>
      </c>
      <c r="G158" s="35">
        <f t="shared" si="23"/>
        <v>-7.7193141167956336E-3</v>
      </c>
      <c r="H158" s="35">
        <f t="shared" si="30"/>
        <v>-1.5438628233591267E-2</v>
      </c>
      <c r="I158" s="35">
        <f t="shared" si="24"/>
        <v>-2.3157942350386901E-2</v>
      </c>
      <c r="J158" s="35">
        <f t="shared" si="25"/>
        <v>-3.0877256467182534E-2</v>
      </c>
      <c r="K158" s="35">
        <f t="shared" si="26"/>
        <v>-3.8596570583978168E-2</v>
      </c>
      <c r="L158" s="35">
        <f t="shared" si="27"/>
        <v>-4.6315884700773802E-2</v>
      </c>
      <c r="M158" s="35"/>
    </row>
    <row r="159" spans="1:13" x14ac:dyDescent="0.2">
      <c r="A159">
        <f t="shared" si="28"/>
        <v>-46</v>
      </c>
      <c r="B159">
        <f t="shared" si="22"/>
        <v>-0.8028514559173916</v>
      </c>
      <c r="C159">
        <v>6.3742953711132904</v>
      </c>
      <c r="D159" s="35">
        <f t="shared" si="21"/>
        <v>1.5592245763912936E-2</v>
      </c>
      <c r="E159" s="35">
        <f t="shared" si="29"/>
        <v>-1.2546047198186572E-3</v>
      </c>
      <c r="F159">
        <v>115.7</v>
      </c>
      <c r="G159" s="35">
        <f t="shared" si="23"/>
        <v>-7.5276283189119435E-3</v>
      </c>
      <c r="H159" s="35">
        <f t="shared" si="30"/>
        <v>-1.5055256637823887E-2</v>
      </c>
      <c r="I159" s="35">
        <f t="shared" si="24"/>
        <v>-2.258288495673583E-2</v>
      </c>
      <c r="J159" s="35">
        <f t="shared" si="25"/>
        <v>-3.0110513275647774E-2</v>
      </c>
      <c r="K159" s="35">
        <f t="shared" si="26"/>
        <v>-3.7638141594559721E-2</v>
      </c>
      <c r="L159" s="35">
        <f t="shared" si="27"/>
        <v>-4.5165769913471661E-2</v>
      </c>
      <c r="M159" s="35"/>
    </row>
    <row r="160" spans="1:13" x14ac:dyDescent="0.2">
      <c r="A160">
        <f t="shared" si="28"/>
        <v>-44</v>
      </c>
      <c r="B160">
        <f t="shared" si="22"/>
        <v>-0.76794487087750496</v>
      </c>
      <c r="C160">
        <v>6.5221777916456176</v>
      </c>
      <c r="D160" s="35">
        <f t="shared" si="21"/>
        <v>1.4371908422667886E-2</v>
      </c>
      <c r="E160" s="35">
        <f t="shared" si="29"/>
        <v>-1.2203373412450497E-3</v>
      </c>
      <c r="F160">
        <v>109.72</v>
      </c>
      <c r="G160" s="35">
        <f t="shared" si="23"/>
        <v>-7.3220240474702984E-3</v>
      </c>
      <c r="H160" s="35">
        <f t="shared" si="30"/>
        <v>-1.4644048094940597E-2</v>
      </c>
      <c r="I160" s="35">
        <f t="shared" si="24"/>
        <v>-2.1966072142410895E-2</v>
      </c>
      <c r="J160" s="35">
        <f t="shared" si="25"/>
        <v>-2.9288096189881194E-2</v>
      </c>
      <c r="K160" s="35">
        <f t="shared" si="26"/>
        <v>-3.6610120237351496E-2</v>
      </c>
      <c r="L160" s="35">
        <f t="shared" si="27"/>
        <v>-4.3932144284821791E-2</v>
      </c>
      <c r="M160" s="35"/>
    </row>
    <row r="161" spans="1:13" x14ac:dyDescent="0.2">
      <c r="A161">
        <f t="shared" si="28"/>
        <v>-42</v>
      </c>
      <c r="B161">
        <f t="shared" si="22"/>
        <v>-0.73303828583761843</v>
      </c>
      <c r="C161">
        <v>6.6667233356116213</v>
      </c>
      <c r="D161" s="35">
        <f t="shared" si="21"/>
        <v>1.3188112029686644E-2</v>
      </c>
      <c r="E161" s="35">
        <f t="shared" si="29"/>
        <v>-1.1837963929812421E-3</v>
      </c>
      <c r="F161">
        <v>103.92</v>
      </c>
      <c r="G161" s="35">
        <f t="shared" si="23"/>
        <v>-7.1027783578874529E-3</v>
      </c>
      <c r="H161" s="35">
        <f t="shared" si="30"/>
        <v>-1.4205556715774906E-2</v>
      </c>
      <c r="I161" s="35">
        <f t="shared" si="24"/>
        <v>-2.1308335073662359E-2</v>
      </c>
      <c r="J161" s="35">
        <f t="shared" si="25"/>
        <v>-2.8411113431549812E-2</v>
      </c>
      <c r="K161" s="35">
        <f t="shared" si="26"/>
        <v>-3.5513891789437264E-2</v>
      </c>
      <c r="L161" s="35">
        <f t="shared" si="27"/>
        <v>-4.2616670147324717E-2</v>
      </c>
      <c r="M161" s="35"/>
    </row>
    <row r="162" spans="1:13" x14ac:dyDescent="0.2">
      <c r="A162">
        <f t="shared" si="28"/>
        <v>-40</v>
      </c>
      <c r="B162">
        <f t="shared" si="22"/>
        <v>-0.69813170079773179</v>
      </c>
      <c r="C162">
        <v>6.8075676790189492</v>
      </c>
      <c r="D162" s="35">
        <f t="shared" si="21"/>
        <v>1.2043077446542797E-2</v>
      </c>
      <c r="E162" s="35">
        <f t="shared" si="29"/>
        <v>-1.1450345831438471E-3</v>
      </c>
      <c r="F162">
        <v>98.3</v>
      </c>
      <c r="G162" s="35">
        <f t="shared" si="23"/>
        <v>-6.8702074988630825E-3</v>
      </c>
      <c r="H162" s="35">
        <f t="shared" si="30"/>
        <v>-1.3740414997726165E-2</v>
      </c>
      <c r="I162" s="35">
        <f t="shared" si="24"/>
        <v>-2.0610622496589247E-2</v>
      </c>
      <c r="J162" s="35">
        <f t="shared" si="25"/>
        <v>-2.748082999545233E-2</v>
      </c>
      <c r="K162" s="35">
        <f t="shared" si="26"/>
        <v>-3.4351037494315409E-2</v>
      </c>
      <c r="L162" s="35">
        <f t="shared" si="27"/>
        <v>-4.1221244993178495E-2</v>
      </c>
      <c r="M162" s="35"/>
    </row>
    <row r="163" spans="1:13" x14ac:dyDescent="0.2">
      <c r="A163">
        <f t="shared" si="28"/>
        <v>-38</v>
      </c>
      <c r="B163">
        <f t="shared" si="22"/>
        <v>-0.66322511575784526</v>
      </c>
      <c r="C163">
        <v>6.944346497875248</v>
      </c>
      <c r="D163" s="35">
        <f t="shared" si="21"/>
        <v>1.0938966488082397E-2</v>
      </c>
      <c r="E163" s="35">
        <f t="shared" si="29"/>
        <v>-1.1041109584603997E-3</v>
      </c>
      <c r="F163">
        <v>92.89</v>
      </c>
      <c r="G163" s="35">
        <f t="shared" si="23"/>
        <v>-6.6246657507623985E-3</v>
      </c>
      <c r="H163" s="35">
        <f t="shared" si="30"/>
        <v>-1.3249331501524797E-2</v>
      </c>
      <c r="I163" s="35">
        <f t="shared" si="24"/>
        <v>-1.9873997252287195E-2</v>
      </c>
      <c r="J163" s="35">
        <f t="shared" si="25"/>
        <v>-2.6498663003049594E-2</v>
      </c>
      <c r="K163" s="35">
        <f t="shared" si="26"/>
        <v>-3.3123328753811992E-2</v>
      </c>
      <c r="L163" s="35">
        <f t="shared" si="27"/>
        <v>-3.9747994504574391E-2</v>
      </c>
      <c r="M163" s="35"/>
    </row>
    <row r="164" spans="1:13" x14ac:dyDescent="0.2">
      <c r="A164">
        <f t="shared" si="28"/>
        <v>-36</v>
      </c>
      <c r="B164">
        <f t="shared" si="22"/>
        <v>-0.62831853071795862</v>
      </c>
      <c r="C164">
        <v>7.0767037482789021</v>
      </c>
      <c r="D164" s="35">
        <f t="shared" si="21"/>
        <v>9.8778757981248678E-3</v>
      </c>
      <c r="E164" s="35">
        <f t="shared" si="29"/>
        <v>-1.0610906899575293E-3</v>
      </c>
      <c r="F164">
        <v>87.69</v>
      </c>
      <c r="G164" s="35">
        <f t="shared" si="23"/>
        <v>-6.3665441397451755E-3</v>
      </c>
      <c r="H164" s="35">
        <f t="shared" si="30"/>
        <v>-1.2733088279490351E-2</v>
      </c>
      <c r="I164" s="35">
        <f t="shared" si="24"/>
        <v>-1.9099632419235527E-2</v>
      </c>
      <c r="J164" s="35">
        <f t="shared" si="25"/>
        <v>-2.5466176558980702E-2</v>
      </c>
      <c r="K164" s="35">
        <f t="shared" si="26"/>
        <v>-3.1832720698725878E-2</v>
      </c>
      <c r="L164" s="35">
        <f t="shared" si="27"/>
        <v>-3.8199264838471053E-2</v>
      </c>
      <c r="M164" s="35"/>
    </row>
    <row r="165" spans="1:13" x14ac:dyDescent="0.2">
      <c r="A165">
        <f t="shared" si="28"/>
        <v>-34</v>
      </c>
      <c r="B165">
        <f t="shared" si="22"/>
        <v>-0.59341194567807209</v>
      </c>
      <c r="C165">
        <v>7.2042751062375574</v>
      </c>
      <c r="D165" s="35">
        <f t="shared" si="21"/>
        <v>8.8618309577537524E-3</v>
      </c>
      <c r="E165" s="35">
        <f t="shared" si="29"/>
        <v>-1.0160448403711154E-3</v>
      </c>
      <c r="F165">
        <v>82.71</v>
      </c>
      <c r="G165" s="35">
        <f t="shared" si="23"/>
        <v>-6.0962690422266923E-3</v>
      </c>
      <c r="H165" s="35">
        <f t="shared" si="30"/>
        <v>-1.2192538084453385E-2</v>
      </c>
      <c r="I165" s="35">
        <f t="shared" si="24"/>
        <v>-1.8288807126680077E-2</v>
      </c>
      <c r="J165" s="35">
        <f t="shared" si="25"/>
        <v>-2.4385076168906769E-2</v>
      </c>
      <c r="K165" s="35">
        <f t="shared" si="26"/>
        <v>-3.0481345211133461E-2</v>
      </c>
      <c r="L165" s="35">
        <f t="shared" si="27"/>
        <v>-3.6577614253360154E-2</v>
      </c>
      <c r="M165" s="35"/>
    </row>
    <row r="166" spans="1:13" x14ac:dyDescent="0.2">
      <c r="A166">
        <f t="shared" si="28"/>
        <v>-32</v>
      </c>
      <c r="B166">
        <f t="shared" si="22"/>
        <v>-0.55850536063818546</v>
      </c>
      <c r="C166">
        <v>7.3267128079403276</v>
      </c>
      <c r="D166" s="35">
        <f t="shared" si="21"/>
        <v>7.89278084214615E-3</v>
      </c>
      <c r="E166" s="35">
        <f t="shared" si="29"/>
        <v>-9.6905011560760243E-4</v>
      </c>
      <c r="F166">
        <v>77.959999999999994</v>
      </c>
      <c r="G166" s="35">
        <f t="shared" si="23"/>
        <v>-5.8143006936456146E-3</v>
      </c>
      <c r="H166" s="35">
        <f t="shared" si="30"/>
        <v>-1.1628601387291229E-2</v>
      </c>
      <c r="I166" s="35">
        <f t="shared" si="24"/>
        <v>-1.7442902080936844E-2</v>
      </c>
      <c r="J166" s="35">
        <f t="shared" si="25"/>
        <v>-2.3257202774582458E-2</v>
      </c>
      <c r="K166" s="35">
        <f t="shared" si="26"/>
        <v>-2.9071503468228073E-2</v>
      </c>
      <c r="L166" s="35">
        <f t="shared" si="27"/>
        <v>-3.4885804161873687E-2</v>
      </c>
      <c r="M166" s="35"/>
    </row>
    <row r="167" spans="1:13" x14ac:dyDescent="0.2">
      <c r="A167">
        <f t="shared" si="28"/>
        <v>-30</v>
      </c>
      <c r="B167">
        <f t="shared" si="22"/>
        <v>-0.52359877559829882</v>
      </c>
      <c r="C167">
        <v>7.4436856497578088</v>
      </c>
      <c r="D167" s="35">
        <f t="shared" si="21"/>
        <v>6.9725922396898041E-3</v>
      </c>
      <c r="E167" s="35">
        <f t="shared" si="29"/>
        <v>-9.2018860245634583E-4</v>
      </c>
      <c r="F167">
        <v>73.45</v>
      </c>
      <c r="G167" s="35">
        <f t="shared" si="23"/>
        <v>-5.521131614738075E-3</v>
      </c>
      <c r="H167" s="35">
        <f t="shared" si="30"/>
        <v>-1.104226322947615E-2</v>
      </c>
      <c r="I167" s="35">
        <f t="shared" si="24"/>
        <v>-1.6563394844214225E-2</v>
      </c>
      <c r="J167" s="35">
        <f t="shared" si="25"/>
        <v>-2.20845264589523E-2</v>
      </c>
      <c r="K167" s="35">
        <f t="shared" si="26"/>
        <v>-2.7605658073690375E-2</v>
      </c>
      <c r="L167" s="35">
        <f t="shared" si="27"/>
        <v>-3.312678968842845E-2</v>
      </c>
      <c r="M167" s="35"/>
    </row>
    <row r="168" spans="1:13" x14ac:dyDescent="0.2">
      <c r="A168">
        <f t="shared" si="28"/>
        <v>-28</v>
      </c>
      <c r="B168">
        <f t="shared" si="22"/>
        <v>-0.48869219055841229</v>
      </c>
      <c r="C168">
        <v>7.5548707081513182</v>
      </c>
      <c r="D168" s="35">
        <f t="shared" si="21"/>
        <v>6.1030447450831282E-3</v>
      </c>
      <c r="E168" s="35">
        <f t="shared" si="29"/>
        <v>-8.6954749460667596E-4</v>
      </c>
      <c r="F168">
        <v>69.19</v>
      </c>
      <c r="G168" s="35">
        <f t="shared" si="23"/>
        <v>-5.2172849676400557E-3</v>
      </c>
      <c r="H168" s="35">
        <f t="shared" si="30"/>
        <v>-1.0434569935280111E-2</v>
      </c>
      <c r="I168" s="35">
        <f t="shared" si="24"/>
        <v>-1.5651854902920169E-2</v>
      </c>
      <c r="J168" s="35">
        <f t="shared" si="25"/>
        <v>-2.0869139870560223E-2</v>
      </c>
      <c r="K168" s="35">
        <f t="shared" si="26"/>
        <v>-2.6086424838200277E-2</v>
      </c>
      <c r="L168" s="35">
        <f t="shared" si="27"/>
        <v>-3.1303709805840338E-2</v>
      </c>
      <c r="M168" s="35"/>
    </row>
    <row r="169" spans="1:13" x14ac:dyDescent="0.2">
      <c r="A169">
        <f t="shared" si="28"/>
        <v>-26</v>
      </c>
      <c r="B169">
        <f t="shared" si="22"/>
        <v>-0.4537856055185257</v>
      </c>
      <c r="C169">
        <v>7.6599450595821814</v>
      </c>
      <c r="D169" s="35">
        <f t="shared" si="21"/>
        <v>5.2858259362264966E-3</v>
      </c>
      <c r="E169" s="35">
        <f t="shared" si="29"/>
        <v>-8.1721880885663161E-4</v>
      </c>
      <c r="F169">
        <v>65.180000000000007</v>
      </c>
      <c r="G169" s="35">
        <f t="shared" si="23"/>
        <v>-4.9033128531397897E-3</v>
      </c>
      <c r="H169" s="35">
        <f t="shared" si="30"/>
        <v>-9.8066257062795793E-3</v>
      </c>
      <c r="I169" s="35">
        <f t="shared" si="24"/>
        <v>-1.4709938559419369E-2</v>
      </c>
      <c r="J169" s="35">
        <f t="shared" si="25"/>
        <v>-1.9613251412559159E-2</v>
      </c>
      <c r="K169" s="35">
        <f t="shared" si="26"/>
        <v>-2.4516564265698947E-2</v>
      </c>
      <c r="L169" s="35">
        <f t="shared" si="27"/>
        <v>-2.9419877118838738E-2</v>
      </c>
      <c r="M169" s="35"/>
    </row>
    <row r="170" spans="1:13" x14ac:dyDescent="0.2">
      <c r="A170">
        <f t="shared" si="28"/>
        <v>-24</v>
      </c>
      <c r="B170">
        <f t="shared" si="22"/>
        <v>-0.41887902047863912</v>
      </c>
      <c r="C170">
        <v>7.7586106207839292</v>
      </c>
      <c r="D170" s="35">
        <f t="shared" si="21"/>
        <v>4.5225268429976082E-3</v>
      </c>
      <c r="E170" s="35">
        <f t="shared" si="29"/>
        <v>-7.6329909322888842E-4</v>
      </c>
      <c r="F170">
        <v>61.44</v>
      </c>
      <c r="G170" s="35">
        <f t="shared" si="23"/>
        <v>-4.5797945593733305E-3</v>
      </c>
      <c r="H170" s="35">
        <f t="shared" si="30"/>
        <v>-9.159589118746661E-3</v>
      </c>
      <c r="I170" s="35">
        <f t="shared" si="24"/>
        <v>-1.3739383678119992E-2</v>
      </c>
      <c r="J170" s="35">
        <f t="shared" si="25"/>
        <v>-1.8319178237493322E-2</v>
      </c>
      <c r="K170" s="35">
        <f t="shared" si="26"/>
        <v>-2.2898972796866653E-2</v>
      </c>
      <c r="L170" s="35">
        <f t="shared" si="27"/>
        <v>-2.7478767356239983E-2</v>
      </c>
      <c r="M170" s="35"/>
    </row>
    <row r="171" spans="1:13" x14ac:dyDescent="0.2">
      <c r="A171">
        <f t="shared" si="28"/>
        <v>-22</v>
      </c>
      <c r="B171">
        <f t="shared" si="22"/>
        <v>-0.38397243543875248</v>
      </c>
      <c r="C171">
        <v>7.8505858686715602</v>
      </c>
      <c r="D171" s="35">
        <f t="shared" si="21"/>
        <v>3.8146377144682342E-3</v>
      </c>
      <c r="E171" s="35">
        <f t="shared" si="29"/>
        <v>-7.0788912852937395E-4</v>
      </c>
      <c r="F171">
        <v>57.97</v>
      </c>
      <c r="G171" s="35">
        <f t="shared" si="23"/>
        <v>-4.2473347711762437E-3</v>
      </c>
      <c r="H171" s="35">
        <f t="shared" si="30"/>
        <v>-8.4946695423524874E-3</v>
      </c>
      <c r="I171" s="35">
        <f t="shared" si="24"/>
        <v>-1.2742004313528732E-2</v>
      </c>
      <c r="J171" s="35">
        <f t="shared" si="25"/>
        <v>-1.6989339084704975E-2</v>
      </c>
      <c r="K171" s="35">
        <f t="shared" si="26"/>
        <v>-2.1236673855881218E-2</v>
      </c>
      <c r="L171" s="35">
        <f t="shared" si="27"/>
        <v>-2.5484008627057464E-2</v>
      </c>
      <c r="M171" s="35"/>
    </row>
    <row r="172" spans="1:13" x14ac:dyDescent="0.2">
      <c r="A172">
        <f t="shared" si="28"/>
        <v>-20</v>
      </c>
      <c r="B172">
        <f t="shared" si="22"/>
        <v>-0.3490658503988659</v>
      </c>
      <c r="C172">
        <v>7.9356141204322812</v>
      </c>
      <c r="D172" s="35">
        <f t="shared" si="21"/>
        <v>3.16354408976432E-3</v>
      </c>
      <c r="E172" s="35">
        <f t="shared" si="29"/>
        <v>-6.5109362470391419E-4</v>
      </c>
      <c r="F172">
        <v>54.78</v>
      </c>
      <c r="G172" s="35">
        <f t="shared" si="23"/>
        <v>-3.9065617482234851E-3</v>
      </c>
      <c r="H172" s="35">
        <f t="shared" si="30"/>
        <v>-7.8131234964469703E-3</v>
      </c>
      <c r="I172" s="35">
        <f t="shared" si="24"/>
        <v>-1.1719685244670455E-2</v>
      </c>
      <c r="J172" s="35">
        <f t="shared" si="25"/>
        <v>-1.5626246992893941E-2</v>
      </c>
      <c r="K172" s="35">
        <f t="shared" si="26"/>
        <v>-1.9532808741117427E-2</v>
      </c>
      <c r="L172" s="35">
        <f t="shared" si="27"/>
        <v>-2.3439370489340909E-2</v>
      </c>
      <c r="M172" s="35"/>
    </row>
    <row r="173" spans="1:13" x14ac:dyDescent="0.2">
      <c r="A173">
        <f t="shared" si="28"/>
        <v>-18</v>
      </c>
      <c r="B173">
        <f t="shared" si="22"/>
        <v>-0.31415926535897931</v>
      </c>
      <c r="C173">
        <v>8.0134304131625598</v>
      </c>
      <c r="D173" s="35">
        <f t="shared" si="21"/>
        <v>2.5705231765918816E-3</v>
      </c>
      <c r="E173" s="35">
        <f t="shared" si="29"/>
        <v>-5.9302091317243837E-4</v>
      </c>
      <c r="F173">
        <v>51.87</v>
      </c>
      <c r="G173" s="35">
        <f t="shared" si="23"/>
        <v>-3.5581254790346302E-3</v>
      </c>
      <c r="H173" s="35">
        <f t="shared" si="30"/>
        <v>-7.1162509580692604E-3</v>
      </c>
      <c r="I173" s="35">
        <f t="shared" si="24"/>
        <v>-1.0674376437103891E-2</v>
      </c>
      <c r="J173" s="35">
        <f t="shared" si="25"/>
        <v>-1.4232501916138521E-2</v>
      </c>
      <c r="K173" s="35">
        <f t="shared" si="26"/>
        <v>-1.7790627395173151E-2</v>
      </c>
      <c r="L173" s="35">
        <f t="shared" si="27"/>
        <v>-2.1348752874207781E-2</v>
      </c>
      <c r="M173" s="35"/>
    </row>
    <row r="174" spans="1:13" x14ac:dyDescent="0.2">
      <c r="A174">
        <f t="shared" si="28"/>
        <v>-16</v>
      </c>
      <c r="B174">
        <f t="shared" si="22"/>
        <v>-0.27925268031909273</v>
      </c>
      <c r="C174">
        <v>8.0838111844125482</v>
      </c>
      <c r="D174" s="35">
        <f t="shared" si="21"/>
        <v>2.0367405404462992E-3</v>
      </c>
      <c r="E174" s="35">
        <f t="shared" si="29"/>
        <v>-5.337826361455824E-4</v>
      </c>
      <c r="F174">
        <v>49.26</v>
      </c>
      <c r="G174" s="35">
        <f t="shared" si="23"/>
        <v>-3.2026958168734944E-3</v>
      </c>
      <c r="H174" s="35">
        <f t="shared" si="30"/>
        <v>-6.4053916337469888E-3</v>
      </c>
      <c r="I174" s="35">
        <f t="shared" si="24"/>
        <v>-9.6080874506204832E-3</v>
      </c>
      <c r="J174" s="35">
        <f t="shared" si="25"/>
        <v>-1.2810783267493978E-2</v>
      </c>
      <c r="K174" s="35">
        <f t="shared" si="26"/>
        <v>-1.6013479084367472E-2</v>
      </c>
      <c r="L174" s="35">
        <f t="shared" si="27"/>
        <v>-1.9216174901240966E-2</v>
      </c>
      <c r="M174" s="35"/>
    </row>
    <row r="175" spans="1:13" x14ac:dyDescent="0.2">
      <c r="A175">
        <f t="shared" si="28"/>
        <v>-14</v>
      </c>
      <c r="B175">
        <f t="shared" si="22"/>
        <v>-0.24434609527920614</v>
      </c>
      <c r="C175">
        <v>8.1465494319138614</v>
      </c>
      <c r="D175" s="35">
        <f t="shared" si="21"/>
        <v>1.5632471066776906E-3</v>
      </c>
      <c r="E175" s="35">
        <f t="shared" si="29"/>
        <v>-4.7349343376860867E-4</v>
      </c>
      <c r="F175">
        <v>46.93</v>
      </c>
      <c r="G175" s="35">
        <f t="shared" si="23"/>
        <v>-2.840960602611652E-3</v>
      </c>
      <c r="H175" s="35">
        <f t="shared" si="30"/>
        <v>-5.681921205223304E-3</v>
      </c>
      <c r="I175" s="35">
        <f t="shared" si="24"/>
        <v>-8.5228818078349564E-3</v>
      </c>
      <c r="J175" s="35">
        <f t="shared" si="25"/>
        <v>-1.1363842410446608E-2</v>
      </c>
      <c r="K175" s="35">
        <f t="shared" si="26"/>
        <v>-1.420480301305826E-2</v>
      </c>
      <c r="L175" s="35">
        <f t="shared" si="27"/>
        <v>-1.7045763615669913E-2</v>
      </c>
      <c r="M175" s="35"/>
    </row>
    <row r="176" spans="1:13" x14ac:dyDescent="0.2">
      <c r="A176">
        <f t="shared" si="28"/>
        <v>-12</v>
      </c>
      <c r="B176">
        <f t="shared" si="22"/>
        <v>-0.20943951023931956</v>
      </c>
      <c r="C176">
        <v>8.2014629936703223</v>
      </c>
      <c r="D176" s="35">
        <f t="shared" si="21"/>
        <v>1.1509764768977203E-3</v>
      </c>
      <c r="E176" s="35">
        <f t="shared" si="29"/>
        <v>-4.1227062977997032E-4</v>
      </c>
      <c r="F176">
        <v>44.91</v>
      </c>
      <c r="G176" s="35">
        <f t="shared" si="23"/>
        <v>-2.4736237786798219E-3</v>
      </c>
      <c r="H176" s="35">
        <f t="shared" si="30"/>
        <v>-4.9472475573596438E-3</v>
      </c>
      <c r="I176" s="35">
        <f t="shared" si="24"/>
        <v>-7.4208713360394661E-3</v>
      </c>
      <c r="J176" s="35">
        <f t="shared" si="25"/>
        <v>-9.8944951147192876E-3</v>
      </c>
      <c r="K176" s="35">
        <f t="shared" si="26"/>
        <v>-1.2368118893399109E-2</v>
      </c>
      <c r="L176" s="35">
        <f t="shared" si="27"/>
        <v>-1.4841742672078932E-2</v>
      </c>
      <c r="M176" s="35"/>
    </row>
    <row r="177" spans="1:13" x14ac:dyDescent="0.2">
      <c r="A177">
        <f t="shared" si="28"/>
        <v>-10</v>
      </c>
      <c r="B177">
        <f t="shared" si="22"/>
        <v>-0.17453292519943295</v>
      </c>
      <c r="C177">
        <v>8.2483779877764896</v>
      </c>
      <c r="D177" s="35">
        <f t="shared" si="21"/>
        <v>8.0074256066369051E-4</v>
      </c>
      <c r="E177" s="35">
        <f t="shared" si="29"/>
        <v>-3.5023391623402976E-4</v>
      </c>
      <c r="F177">
        <v>43.2</v>
      </c>
      <c r="G177" s="35">
        <f t="shared" si="23"/>
        <v>-2.1014034974041786E-3</v>
      </c>
      <c r="H177" s="35">
        <f t="shared" si="30"/>
        <v>-4.2028069948083571E-3</v>
      </c>
      <c r="I177" s="35">
        <f t="shared" si="24"/>
        <v>-6.3042104922125357E-3</v>
      </c>
      <c r="J177" s="35">
        <f t="shared" si="25"/>
        <v>-8.4056139896167142E-3</v>
      </c>
      <c r="K177" s="35">
        <f t="shared" si="26"/>
        <v>-1.0507017487020893E-2</v>
      </c>
      <c r="L177" s="35">
        <f t="shared" si="27"/>
        <v>-1.2608420984425071E-2</v>
      </c>
      <c r="M177" s="35"/>
    </row>
    <row r="178" spans="1:13" x14ac:dyDescent="0.2">
      <c r="A178">
        <f t="shared" si="28"/>
        <v>-8</v>
      </c>
      <c r="B178">
        <f t="shared" si="22"/>
        <v>-0.13962634015954636</v>
      </c>
      <c r="C178">
        <v>8.2871288124176594</v>
      </c>
      <c r="D178" s="35">
        <f t="shared" si="21"/>
        <v>5.1323752295858198E-4</v>
      </c>
      <c r="E178" s="35">
        <f t="shared" si="29"/>
        <v>-2.8750503770510853E-4</v>
      </c>
      <c r="F178">
        <v>41.79</v>
      </c>
      <c r="G178" s="35">
        <f t="shared" si="23"/>
        <v>-1.7250302262306512E-3</v>
      </c>
      <c r="H178" s="35">
        <f t="shared" si="30"/>
        <v>-3.4500604524613024E-3</v>
      </c>
      <c r="I178" s="35">
        <f t="shared" si="24"/>
        <v>-5.1750906786919536E-3</v>
      </c>
      <c r="J178" s="35">
        <f t="shared" si="25"/>
        <v>-6.9001209049226048E-3</v>
      </c>
      <c r="K178" s="35">
        <f t="shared" si="26"/>
        <v>-8.625151131153256E-3</v>
      </c>
      <c r="L178" s="35">
        <f t="shared" si="27"/>
        <v>-1.0350181357383907E-2</v>
      </c>
      <c r="M178" s="35"/>
    </row>
    <row r="179" spans="1:13" x14ac:dyDescent="0.2">
      <c r="A179">
        <f t="shared" si="28"/>
        <v>-6</v>
      </c>
      <c r="B179">
        <f t="shared" si="22"/>
        <v>-0.10471975511965978</v>
      </c>
      <c r="C179">
        <v>8.3176823472308907</v>
      </c>
      <c r="D179" s="35">
        <f t="shared" si="21"/>
        <v>2.8903004768012527E-4</v>
      </c>
      <c r="E179" s="35">
        <f t="shared" si="29"/>
        <v>-2.242074752784567E-4</v>
      </c>
      <c r="F179">
        <v>40.69</v>
      </c>
      <c r="G179" s="35">
        <f t="shared" si="23"/>
        <v>-1.3452448516707402E-3</v>
      </c>
      <c r="H179" s="35">
        <f t="shared" si="30"/>
        <v>-2.6904897033414804E-3</v>
      </c>
      <c r="I179" s="35">
        <f t="shared" si="24"/>
        <v>-4.0357345550122211E-3</v>
      </c>
      <c r="J179" s="35">
        <f t="shared" si="25"/>
        <v>-5.3809794066829609E-3</v>
      </c>
      <c r="K179" s="35">
        <f t="shared" si="26"/>
        <v>-6.7262242583537007E-3</v>
      </c>
      <c r="L179" s="35">
        <f t="shared" si="27"/>
        <v>-8.0714691100244422E-3</v>
      </c>
      <c r="M179" s="35"/>
    </row>
    <row r="180" spans="1:13" x14ac:dyDescent="0.2">
      <c r="A180">
        <f t="shared" si="28"/>
        <v>-4</v>
      </c>
      <c r="B180">
        <f t="shared" si="22"/>
        <v>-6.9813170079773182E-2</v>
      </c>
      <c r="C180">
        <v>8.3398729904014743</v>
      </c>
      <c r="D180" s="35">
        <f t="shared" si="21"/>
        <v>1.2856391714929124E-4</v>
      </c>
      <c r="E180" s="35">
        <f t="shared" si="29"/>
        <v>-1.6046613053083403E-4</v>
      </c>
      <c r="F180">
        <v>39.9</v>
      </c>
      <c r="G180" s="35">
        <f t="shared" si="23"/>
        <v>-9.6279678318500418E-4</v>
      </c>
      <c r="H180" s="35">
        <f t="shared" si="30"/>
        <v>-1.9255935663700084E-3</v>
      </c>
      <c r="I180" s="35">
        <f t="shared" si="24"/>
        <v>-2.8883903495550128E-3</v>
      </c>
      <c r="J180" s="35">
        <f t="shared" si="25"/>
        <v>-3.8511871327400167E-3</v>
      </c>
      <c r="K180" s="35">
        <f t="shared" si="26"/>
        <v>-4.8139839159250207E-3</v>
      </c>
      <c r="L180" s="35">
        <f t="shared" si="27"/>
        <v>-5.7767806991100255E-3</v>
      </c>
      <c r="M180" s="35"/>
    </row>
    <row r="181" spans="1:13" x14ac:dyDescent="0.2">
      <c r="A181">
        <f t="shared" si="28"/>
        <v>-2</v>
      </c>
      <c r="B181">
        <f t="shared" si="22"/>
        <v>-3.4906585039886591E-2</v>
      </c>
      <c r="C181">
        <v>8.3536179410220601</v>
      </c>
      <c r="D181" s="35">
        <f t="shared" si="21"/>
        <v>3.2156907529622003E-5</v>
      </c>
      <c r="E181" s="35">
        <f t="shared" si="29"/>
        <v>-9.6407009619669238E-5</v>
      </c>
      <c r="F181">
        <v>39.43</v>
      </c>
      <c r="G181" s="35">
        <f t="shared" si="23"/>
        <v>-5.7844205771801546E-4</v>
      </c>
      <c r="H181" s="35">
        <f t="shared" si="30"/>
        <v>-1.1568841154360309E-3</v>
      </c>
      <c r="I181" s="35">
        <f t="shared" si="24"/>
        <v>-1.7353261731540464E-3</v>
      </c>
      <c r="J181" s="35">
        <f t="shared" si="25"/>
        <v>-2.3137682308720618E-3</v>
      </c>
      <c r="K181" s="35">
        <f t="shared" si="26"/>
        <v>-2.8922102885900773E-3</v>
      </c>
      <c r="L181" s="35">
        <f t="shared" si="27"/>
        <v>-3.4706523463080927E-3</v>
      </c>
      <c r="M181" s="35"/>
    </row>
    <row r="182" spans="1:13" x14ac:dyDescent="0.2">
      <c r="A182">
        <f t="shared" si="28"/>
        <v>0</v>
      </c>
      <c r="B182">
        <f t="shared" si="22"/>
        <v>0</v>
      </c>
      <c r="C182">
        <v>8.359</v>
      </c>
      <c r="D182" s="35">
        <f t="shared" si="21"/>
        <v>0</v>
      </c>
      <c r="E182" s="35">
        <f t="shared" si="29"/>
        <v>-3.2156907529622003E-5</v>
      </c>
      <c r="F182">
        <v>39.270000000000003</v>
      </c>
      <c r="G182" s="35">
        <f t="shared" si="23"/>
        <v>-1.9294144517773202E-4</v>
      </c>
      <c r="H182" s="35">
        <f t="shared" si="30"/>
        <v>-3.8588289035546404E-4</v>
      </c>
      <c r="I182" s="35">
        <f t="shared" si="24"/>
        <v>-5.7882433553319609E-4</v>
      </c>
      <c r="J182" s="35">
        <f t="shared" si="25"/>
        <v>-7.7176578071092808E-4</v>
      </c>
      <c r="K182" s="35">
        <f t="shared" si="26"/>
        <v>-9.6470722588866008E-4</v>
      </c>
      <c r="L182" s="35">
        <f t="shared" si="27"/>
        <v>-1.1576486710663922E-3</v>
      </c>
      <c r="M182" s="35"/>
    </row>
    <row r="183" spans="1:13" x14ac:dyDescent="0.2">
      <c r="A183">
        <f t="shared" si="28"/>
        <v>2</v>
      </c>
      <c r="B183">
        <f t="shared" si="22"/>
        <v>3.4906585039886591E-2</v>
      </c>
      <c r="C183">
        <v>8.3558535655205883</v>
      </c>
      <c r="D183" s="35">
        <f t="shared" si="21"/>
        <v>3.2156907529622003E-5</v>
      </c>
      <c r="E183" s="35">
        <f t="shared" si="29"/>
        <v>3.2156907529622003E-5</v>
      </c>
      <c r="F183">
        <v>39.43</v>
      </c>
      <c r="G183" s="35">
        <f t="shared" si="23"/>
        <v>1.9294144517773202E-4</v>
      </c>
      <c r="H183" s="35">
        <f t="shared" si="30"/>
        <v>3.8588289035546404E-4</v>
      </c>
      <c r="I183" s="35">
        <f t="shared" si="24"/>
        <v>5.7882433553319609E-4</v>
      </c>
      <c r="J183" s="35">
        <f t="shared" si="25"/>
        <v>7.7176578071092808E-4</v>
      </c>
      <c r="K183" s="35">
        <f t="shared" si="26"/>
        <v>9.6470722588866008E-4</v>
      </c>
      <c r="L183" s="35">
        <f t="shared" si="27"/>
        <v>1.1576486710663922E-3</v>
      </c>
      <c r="M183" s="35"/>
    </row>
    <row r="184" spans="1:13" x14ac:dyDescent="0.2">
      <c r="A184">
        <f t="shared" si="28"/>
        <v>4</v>
      </c>
      <c r="B184">
        <f t="shared" si="22"/>
        <v>6.9813170079773182E-2</v>
      </c>
      <c r="C184">
        <v>8.3441786375838269</v>
      </c>
      <c r="D184" s="35">
        <f t="shared" si="21"/>
        <v>1.2856391714929124E-4</v>
      </c>
      <c r="E184" s="35">
        <f t="shared" si="29"/>
        <v>9.6407009619669238E-5</v>
      </c>
      <c r="F184">
        <v>39.9</v>
      </c>
      <c r="G184" s="35">
        <f t="shared" si="23"/>
        <v>5.7844205771801546E-4</v>
      </c>
      <c r="H184" s="35">
        <f t="shared" si="30"/>
        <v>1.1568841154360309E-3</v>
      </c>
      <c r="I184" s="35">
        <f t="shared" si="24"/>
        <v>1.7353261731540464E-3</v>
      </c>
      <c r="J184" s="35">
        <f t="shared" si="25"/>
        <v>2.3137682308720618E-3</v>
      </c>
      <c r="K184" s="35">
        <f t="shared" si="26"/>
        <v>2.8922102885900773E-3</v>
      </c>
      <c r="L184" s="35">
        <f t="shared" si="27"/>
        <v>3.4706523463080927E-3</v>
      </c>
      <c r="M184" s="35"/>
    </row>
    <row r="185" spans="1:13" x14ac:dyDescent="0.2">
      <c r="A185">
        <f t="shared" si="28"/>
        <v>6</v>
      </c>
      <c r="B185">
        <f t="shared" si="22"/>
        <v>0.10471975511965978</v>
      </c>
      <c r="C185">
        <v>8.3242236189117715</v>
      </c>
      <c r="D185" s="35">
        <f t="shared" si="21"/>
        <v>2.8903004768012527E-4</v>
      </c>
      <c r="E185" s="35">
        <f t="shared" si="29"/>
        <v>1.6046613053083403E-4</v>
      </c>
      <c r="F185">
        <v>40.69</v>
      </c>
      <c r="G185" s="35">
        <f t="shared" si="23"/>
        <v>9.6279678318500418E-4</v>
      </c>
      <c r="H185" s="35">
        <f t="shared" si="30"/>
        <v>1.9255935663700084E-3</v>
      </c>
      <c r="I185" s="35">
        <f t="shared" si="24"/>
        <v>2.8883903495550128E-3</v>
      </c>
      <c r="J185" s="35">
        <f t="shared" si="25"/>
        <v>3.8511871327400167E-3</v>
      </c>
      <c r="K185" s="35">
        <f t="shared" si="26"/>
        <v>4.8139839159250207E-3</v>
      </c>
      <c r="L185" s="35">
        <f t="shared" si="27"/>
        <v>5.7767806991100255E-3</v>
      </c>
      <c r="M185" s="35"/>
    </row>
    <row r="186" spans="1:13" x14ac:dyDescent="0.2">
      <c r="A186">
        <f t="shared" si="28"/>
        <v>8</v>
      </c>
      <c r="B186">
        <f t="shared" si="22"/>
        <v>0.13962634015954636</v>
      </c>
      <c r="C186">
        <v>8.2958229076897165</v>
      </c>
      <c r="D186" s="35">
        <f t="shared" si="21"/>
        <v>5.1323752295858198E-4</v>
      </c>
      <c r="E186" s="35">
        <f t="shared" si="29"/>
        <v>2.242074752784567E-4</v>
      </c>
      <c r="F186">
        <v>41.79</v>
      </c>
      <c r="G186" s="35">
        <f t="shared" si="23"/>
        <v>1.3452448516707402E-3</v>
      </c>
      <c r="H186" s="35">
        <f t="shared" si="30"/>
        <v>2.6904897033414804E-3</v>
      </c>
      <c r="I186" s="35">
        <f t="shared" si="24"/>
        <v>4.0357345550122211E-3</v>
      </c>
      <c r="J186" s="35">
        <f t="shared" si="25"/>
        <v>5.3809794066829609E-3</v>
      </c>
      <c r="K186" s="35">
        <f t="shared" si="26"/>
        <v>6.7262242583537007E-3</v>
      </c>
      <c r="L186" s="35">
        <f t="shared" si="27"/>
        <v>8.0714691100244422E-3</v>
      </c>
      <c r="M186" s="35"/>
    </row>
    <row r="187" spans="1:13" x14ac:dyDescent="0.2">
      <c r="A187">
        <f t="shared" si="28"/>
        <v>10</v>
      </c>
      <c r="B187">
        <f t="shared" si="22"/>
        <v>0.17453292519943295</v>
      </c>
      <c r="C187">
        <v>8.2591172654601639</v>
      </c>
      <c r="D187" s="35">
        <f t="shared" si="21"/>
        <v>8.0074256066369051E-4</v>
      </c>
      <c r="E187" s="35">
        <f t="shared" si="29"/>
        <v>2.8750503770510853E-4</v>
      </c>
      <c r="F187">
        <v>43.2</v>
      </c>
      <c r="G187" s="35">
        <f t="shared" si="23"/>
        <v>1.7250302262306512E-3</v>
      </c>
      <c r="H187" s="35">
        <f t="shared" si="30"/>
        <v>3.4500604524613024E-3</v>
      </c>
      <c r="I187" s="35">
        <f t="shared" si="24"/>
        <v>5.1750906786919536E-3</v>
      </c>
      <c r="J187" s="35">
        <f t="shared" si="25"/>
        <v>6.9001209049226048E-3</v>
      </c>
      <c r="K187" s="35">
        <f t="shared" si="26"/>
        <v>8.625151131153256E-3</v>
      </c>
      <c r="L187" s="35">
        <f t="shared" si="27"/>
        <v>1.0350181357383907E-2</v>
      </c>
      <c r="M187" s="35"/>
    </row>
    <row r="188" spans="1:13" x14ac:dyDescent="0.2">
      <c r="A188">
        <f t="shared" si="28"/>
        <v>12</v>
      </c>
      <c r="B188">
        <f t="shared" si="22"/>
        <v>0.20943951023931956</v>
      </c>
      <c r="C188">
        <v>8.2142722940378192</v>
      </c>
      <c r="D188" s="35">
        <f t="shared" si="21"/>
        <v>1.1509764768977203E-3</v>
      </c>
      <c r="E188" s="35">
        <f t="shared" si="29"/>
        <v>3.5023391623402976E-4</v>
      </c>
      <c r="F188">
        <v>44.91</v>
      </c>
      <c r="G188" s="35">
        <f t="shared" si="23"/>
        <v>2.1014034974041786E-3</v>
      </c>
      <c r="H188" s="35">
        <f t="shared" si="30"/>
        <v>4.2028069948083571E-3</v>
      </c>
      <c r="I188" s="35">
        <f t="shared" si="24"/>
        <v>6.3042104922125357E-3</v>
      </c>
      <c r="J188" s="35">
        <f t="shared" si="25"/>
        <v>8.4056139896167142E-3</v>
      </c>
      <c r="K188" s="35">
        <f t="shared" si="26"/>
        <v>1.0507017487020893E-2</v>
      </c>
      <c r="L188" s="35">
        <f t="shared" si="27"/>
        <v>1.2608420984425071E-2</v>
      </c>
      <c r="M188" s="35"/>
    </row>
    <row r="189" spans="1:13" x14ac:dyDescent="0.2">
      <c r="A189">
        <f t="shared" si="28"/>
        <v>14</v>
      </c>
      <c r="B189">
        <f t="shared" si="22"/>
        <v>0.24434609527920614</v>
      </c>
      <c r="C189">
        <v>8.1613956346022398</v>
      </c>
      <c r="D189" s="35">
        <f t="shared" si="21"/>
        <v>1.5632471066776906E-3</v>
      </c>
      <c r="E189" s="35">
        <f t="shared" si="29"/>
        <v>4.1227062977997032E-4</v>
      </c>
      <c r="F189">
        <v>46.93</v>
      </c>
      <c r="G189" s="35">
        <f t="shared" si="23"/>
        <v>2.4736237786798219E-3</v>
      </c>
      <c r="H189" s="35">
        <f t="shared" si="30"/>
        <v>4.9472475573596438E-3</v>
      </c>
      <c r="I189" s="35">
        <f t="shared" si="24"/>
        <v>7.4208713360394661E-3</v>
      </c>
      <c r="J189" s="35">
        <f t="shared" si="25"/>
        <v>9.8944951147192876E-3</v>
      </c>
      <c r="K189" s="35">
        <f t="shared" si="26"/>
        <v>1.2368118893399109E-2</v>
      </c>
      <c r="L189" s="35">
        <f t="shared" si="27"/>
        <v>1.4841742672078932E-2</v>
      </c>
      <c r="M189" s="35"/>
    </row>
    <row r="190" spans="1:13" x14ac:dyDescent="0.2">
      <c r="A190">
        <f t="shared" si="28"/>
        <v>16</v>
      </c>
      <c r="B190">
        <f t="shared" si="22"/>
        <v>0.27925268031909273</v>
      </c>
      <c r="C190">
        <v>8.1006528889681331</v>
      </c>
      <c r="D190" s="35">
        <f t="shared" si="21"/>
        <v>2.0367405404462992E-3</v>
      </c>
      <c r="E190" s="35">
        <f t="shared" si="29"/>
        <v>4.7349343376860867E-4</v>
      </c>
      <c r="F190">
        <v>49.26</v>
      </c>
      <c r="G190" s="35">
        <f t="shared" si="23"/>
        <v>2.840960602611652E-3</v>
      </c>
      <c r="H190" s="35">
        <f t="shared" si="30"/>
        <v>5.681921205223304E-3</v>
      </c>
      <c r="I190" s="35">
        <f t="shared" si="24"/>
        <v>8.5228818078349564E-3</v>
      </c>
      <c r="J190" s="35">
        <f t="shared" si="25"/>
        <v>1.1363842410446608E-2</v>
      </c>
      <c r="K190" s="35">
        <f t="shared" si="26"/>
        <v>1.420480301305826E-2</v>
      </c>
      <c r="L190" s="35">
        <f t="shared" si="27"/>
        <v>1.7045763615669913E-2</v>
      </c>
      <c r="M190" s="35"/>
    </row>
    <row r="191" spans="1:13" x14ac:dyDescent="0.2">
      <c r="A191">
        <f t="shared" si="28"/>
        <v>18</v>
      </c>
      <c r="B191">
        <f t="shared" si="22"/>
        <v>0.31415926535897931</v>
      </c>
      <c r="C191">
        <v>8.0322096589502046</v>
      </c>
      <c r="D191" s="35">
        <f t="shared" si="21"/>
        <v>2.5705231765918816E-3</v>
      </c>
      <c r="E191" s="35">
        <f t="shared" si="29"/>
        <v>5.337826361455824E-4</v>
      </c>
      <c r="F191">
        <v>51.87</v>
      </c>
      <c r="G191" s="35">
        <f t="shared" si="23"/>
        <v>3.2026958168734944E-3</v>
      </c>
      <c r="H191" s="35">
        <f t="shared" si="30"/>
        <v>6.4053916337469888E-3</v>
      </c>
      <c r="I191" s="35">
        <f t="shared" si="24"/>
        <v>9.6080874506204832E-3</v>
      </c>
      <c r="J191" s="35">
        <f t="shared" si="25"/>
        <v>1.2810783267493978E-2</v>
      </c>
      <c r="K191" s="35">
        <f t="shared" si="26"/>
        <v>1.6013479084367472E-2</v>
      </c>
      <c r="L191" s="35">
        <f t="shared" si="27"/>
        <v>1.9216174901240966E-2</v>
      </c>
      <c r="M191" s="35"/>
    </row>
    <row r="192" spans="1:13" x14ac:dyDescent="0.2">
      <c r="A192">
        <f t="shared" si="28"/>
        <v>20</v>
      </c>
      <c r="B192">
        <f t="shared" si="22"/>
        <v>0.3490658503988659</v>
      </c>
      <c r="C192">
        <v>7.9562812269075716</v>
      </c>
      <c r="D192" s="35">
        <f t="shared" si="21"/>
        <v>3.16354408976432E-3</v>
      </c>
      <c r="E192" s="35">
        <f t="shared" si="29"/>
        <v>5.9302091317243837E-4</v>
      </c>
      <c r="F192">
        <v>54.78</v>
      </c>
      <c r="G192" s="35">
        <f t="shared" si="23"/>
        <v>3.5581254790346302E-3</v>
      </c>
      <c r="H192" s="35">
        <f t="shared" si="30"/>
        <v>7.1162509580692604E-3</v>
      </c>
      <c r="I192" s="35">
        <f t="shared" si="24"/>
        <v>1.0674376437103891E-2</v>
      </c>
      <c r="J192" s="35">
        <f t="shared" si="25"/>
        <v>1.4232501916138521E-2</v>
      </c>
      <c r="K192" s="35">
        <f t="shared" si="26"/>
        <v>1.7790627395173151E-2</v>
      </c>
      <c r="L192" s="35">
        <f t="shared" si="27"/>
        <v>2.1348752874207781E-2</v>
      </c>
      <c r="M192" s="35"/>
    </row>
    <row r="193" spans="1:13" x14ac:dyDescent="0.2">
      <c r="A193">
        <f t="shared" si="28"/>
        <v>22</v>
      </c>
      <c r="B193">
        <f t="shared" si="22"/>
        <v>0.38397243543875248</v>
      </c>
      <c r="C193">
        <v>7.8730828751993496</v>
      </c>
      <c r="D193" s="35">
        <f t="shared" si="21"/>
        <v>3.8146377144682342E-3</v>
      </c>
      <c r="E193" s="35">
        <f t="shared" si="29"/>
        <v>6.5109362470391419E-4</v>
      </c>
      <c r="F193">
        <v>57.97</v>
      </c>
      <c r="G193" s="35">
        <f t="shared" si="23"/>
        <v>3.9065617482234851E-3</v>
      </c>
      <c r="H193" s="35">
        <f t="shared" si="30"/>
        <v>7.8131234964469703E-3</v>
      </c>
      <c r="I193" s="35">
        <f t="shared" si="24"/>
        <v>1.1719685244670455E-2</v>
      </c>
      <c r="J193" s="35">
        <f t="shared" si="25"/>
        <v>1.5626246992893941E-2</v>
      </c>
      <c r="K193" s="35">
        <f t="shared" si="26"/>
        <v>1.9532808741117427E-2</v>
      </c>
      <c r="L193" s="35">
        <f t="shared" si="27"/>
        <v>2.3439370489340909E-2</v>
      </c>
      <c r="M193" s="35"/>
    </row>
    <row r="194" spans="1:13" x14ac:dyDescent="0.2">
      <c r="A194">
        <f t="shared" si="28"/>
        <v>24</v>
      </c>
      <c r="B194">
        <f t="shared" si="22"/>
        <v>0.41887902047863912</v>
      </c>
      <c r="C194">
        <v>7.7828630065476014</v>
      </c>
      <c r="D194" s="35">
        <f t="shared" ref="D194:D257" si="31" xml:space="preserve"> $O$3*(1-COS(RADIANS(A194))) + ($O$5 - SQRT($O$5^2 - ($O$3*SIN(RADIANS(A194)))^2))</f>
        <v>4.5225268429976082E-3</v>
      </c>
      <c r="E194" s="35">
        <f t="shared" si="29"/>
        <v>7.0788912852937395E-4</v>
      </c>
      <c r="F194">
        <v>61.44</v>
      </c>
      <c r="G194" s="35">
        <f t="shared" si="23"/>
        <v>4.2473347711762437E-3</v>
      </c>
      <c r="H194" s="35">
        <f t="shared" si="30"/>
        <v>8.4946695423524874E-3</v>
      </c>
      <c r="I194" s="35">
        <f t="shared" si="24"/>
        <v>1.2742004313528732E-2</v>
      </c>
      <c r="J194" s="35">
        <f t="shared" si="25"/>
        <v>1.6989339084704975E-2</v>
      </c>
      <c r="K194" s="35">
        <f t="shared" si="26"/>
        <v>2.1236673855881218E-2</v>
      </c>
      <c r="L194" s="35">
        <f t="shared" si="27"/>
        <v>2.5484008627057464E-2</v>
      </c>
      <c r="M194" s="35"/>
    </row>
    <row r="195" spans="1:13" x14ac:dyDescent="0.2">
      <c r="A195">
        <f t="shared" si="28"/>
        <v>26</v>
      </c>
      <c r="B195">
        <f t="shared" ref="B195:B258" si="32">RADIANS(A195)</f>
        <v>0.4537856055185257</v>
      </c>
      <c r="C195">
        <v>7.6858865838558534</v>
      </c>
      <c r="D195" s="35">
        <f t="shared" si="31"/>
        <v>5.2858259362264966E-3</v>
      </c>
      <c r="E195" s="35">
        <f t="shared" si="29"/>
        <v>7.6329909322888842E-4</v>
      </c>
      <c r="F195">
        <v>65.180000000000007</v>
      </c>
      <c r="G195" s="35">
        <f t="shared" ref="G195:G258" si="33">(E195/2) * ($O$6*6/1000)</f>
        <v>4.5797945593733305E-3</v>
      </c>
      <c r="H195" s="35">
        <f t="shared" si="30"/>
        <v>9.159589118746661E-3</v>
      </c>
      <c r="I195" s="35">
        <f t="shared" ref="I195:I258" si="34">(E195/2) * ($O$8*6/1000)</f>
        <v>1.3739383678119992E-2</v>
      </c>
      <c r="J195" s="35">
        <f t="shared" ref="J195:J258" si="35">(E195/2) * ($O$9*6/1000)</f>
        <v>1.8319178237493322E-2</v>
      </c>
      <c r="K195" s="35">
        <f t="shared" ref="K195:K258" si="36">(E195/2) * ($O$10*6/1000)</f>
        <v>2.2898972796866653E-2</v>
      </c>
      <c r="L195" s="35">
        <f t="shared" ref="L195:L258" si="37">(E195/2) * ($O$11*6/1000)</f>
        <v>2.7478767356239983E-2</v>
      </c>
      <c r="M195" s="35"/>
    </row>
    <row r="196" spans="1:13" x14ac:dyDescent="0.2">
      <c r="A196">
        <f t="shared" ref="A196:A259" si="38">A195+2</f>
        <v>28</v>
      </c>
      <c r="B196">
        <f t="shared" si="32"/>
        <v>0.48869219055841229</v>
      </c>
      <c r="C196">
        <v>7.582426850118372</v>
      </c>
      <c r="D196" s="35">
        <f t="shared" si="31"/>
        <v>6.1030447450831282E-3</v>
      </c>
      <c r="E196" s="35">
        <f t="shared" ref="E196:E259" si="39">D196-D195</f>
        <v>8.1721880885663161E-4</v>
      </c>
      <c r="F196">
        <v>69.19</v>
      </c>
      <c r="G196" s="35">
        <f t="shared" si="33"/>
        <v>4.9033128531397897E-3</v>
      </c>
      <c r="H196" s="35">
        <f t="shared" ref="H196:H259" si="40">(E196/2) * ($O$7*6/1000)</f>
        <v>9.8066257062795793E-3</v>
      </c>
      <c r="I196" s="35">
        <f t="shared" si="34"/>
        <v>1.4709938559419369E-2</v>
      </c>
      <c r="J196" s="35">
        <f t="shared" si="35"/>
        <v>1.9613251412559159E-2</v>
      </c>
      <c r="K196" s="35">
        <f t="shared" si="36"/>
        <v>2.4516564265698947E-2</v>
      </c>
      <c r="L196" s="35">
        <f t="shared" si="37"/>
        <v>2.9419877118838738E-2</v>
      </c>
      <c r="M196" s="35"/>
    </row>
    <row r="197" spans="1:13" x14ac:dyDescent="0.2">
      <c r="A197">
        <f t="shared" si="38"/>
        <v>30</v>
      </c>
      <c r="B197">
        <f t="shared" si="32"/>
        <v>0.52359877559829882</v>
      </c>
      <c r="C197">
        <v>7.4727818886016264</v>
      </c>
      <c r="D197" s="35">
        <f t="shared" si="31"/>
        <v>6.9725922396898041E-3</v>
      </c>
      <c r="E197" s="35">
        <f t="shared" si="39"/>
        <v>8.6954749460667596E-4</v>
      </c>
      <c r="F197">
        <v>73.45</v>
      </c>
      <c r="G197" s="35">
        <f t="shared" si="33"/>
        <v>5.2172849676400557E-3</v>
      </c>
      <c r="H197" s="35">
        <f t="shared" si="40"/>
        <v>1.0434569935280111E-2</v>
      </c>
      <c r="I197" s="35">
        <f t="shared" si="34"/>
        <v>1.5651854902920169E-2</v>
      </c>
      <c r="J197" s="35">
        <f t="shared" si="35"/>
        <v>2.0869139870560223E-2</v>
      </c>
      <c r="K197" s="35">
        <f t="shared" si="36"/>
        <v>2.6086424838200277E-2</v>
      </c>
      <c r="L197" s="35">
        <f t="shared" si="37"/>
        <v>3.1303709805840338E-2</v>
      </c>
      <c r="M197" s="35"/>
    </row>
    <row r="198" spans="1:13" x14ac:dyDescent="0.2">
      <c r="A198">
        <f t="shared" si="38"/>
        <v>32</v>
      </c>
      <c r="B198">
        <f t="shared" si="32"/>
        <v>0.55850536063818546</v>
      </c>
      <c r="C198">
        <v>7.357266342753559</v>
      </c>
      <c r="D198" s="35">
        <f t="shared" si="31"/>
        <v>7.89278084214615E-3</v>
      </c>
      <c r="E198" s="35">
        <f t="shared" si="39"/>
        <v>9.2018860245634583E-4</v>
      </c>
      <c r="F198">
        <v>77.959999999999994</v>
      </c>
      <c r="G198" s="35">
        <f t="shared" si="33"/>
        <v>5.521131614738075E-3</v>
      </c>
      <c r="H198" s="35">
        <f t="shared" si="40"/>
        <v>1.104226322947615E-2</v>
      </c>
      <c r="I198" s="35">
        <f t="shared" si="34"/>
        <v>1.6563394844214225E-2</v>
      </c>
      <c r="J198" s="35">
        <f t="shared" si="35"/>
        <v>2.20845264589523E-2</v>
      </c>
      <c r="K198" s="35">
        <f t="shared" si="36"/>
        <v>2.7605658073690375E-2</v>
      </c>
      <c r="L198" s="35">
        <f t="shared" si="37"/>
        <v>3.312678968842845E-2</v>
      </c>
      <c r="M198" s="35"/>
    </row>
    <row r="199" spans="1:13" x14ac:dyDescent="0.2">
      <c r="A199">
        <f t="shared" si="38"/>
        <v>34</v>
      </c>
      <c r="B199">
        <f t="shared" si="32"/>
        <v>0.59341194567807209</v>
      </c>
      <c r="C199">
        <v>7.2361948560221094</v>
      </c>
      <c r="D199" s="35">
        <f t="shared" si="31"/>
        <v>8.8618309577537524E-3</v>
      </c>
      <c r="E199" s="35">
        <f t="shared" si="39"/>
        <v>9.6905011560760243E-4</v>
      </c>
      <c r="F199">
        <v>82.71</v>
      </c>
      <c r="G199" s="35">
        <f t="shared" si="33"/>
        <v>5.8143006936456146E-3</v>
      </c>
      <c r="H199" s="35">
        <f t="shared" si="40"/>
        <v>1.1628601387291229E-2</v>
      </c>
      <c r="I199" s="35">
        <f t="shared" si="34"/>
        <v>1.7442902080936844E-2</v>
      </c>
      <c r="J199" s="35">
        <f t="shared" si="35"/>
        <v>2.3257202774582458E-2</v>
      </c>
      <c r="K199" s="35">
        <f t="shared" si="36"/>
        <v>2.9071503468228073E-2</v>
      </c>
      <c r="L199" s="35">
        <f t="shared" si="37"/>
        <v>3.4885804161873687E-2</v>
      </c>
      <c r="M199" s="35"/>
    </row>
    <row r="200" spans="1:13" x14ac:dyDescent="0.2">
      <c r="A200">
        <f t="shared" si="38"/>
        <v>36</v>
      </c>
      <c r="B200">
        <f t="shared" si="32"/>
        <v>0.62831853071795862</v>
      </c>
      <c r="C200">
        <v>7.1099069121274256</v>
      </c>
      <c r="D200" s="35">
        <f t="shared" si="31"/>
        <v>9.8778757981248678E-3</v>
      </c>
      <c r="E200" s="35">
        <f t="shared" si="39"/>
        <v>1.0160448403711154E-3</v>
      </c>
      <c r="F200">
        <v>87.69</v>
      </c>
      <c r="G200" s="35">
        <f t="shared" si="33"/>
        <v>6.0962690422266923E-3</v>
      </c>
      <c r="H200" s="35">
        <f t="shared" si="40"/>
        <v>1.2192538084453385E-2</v>
      </c>
      <c r="I200" s="35">
        <f t="shared" si="34"/>
        <v>1.8288807126680077E-2</v>
      </c>
      <c r="J200" s="35">
        <f t="shared" si="35"/>
        <v>2.4385076168906769E-2</v>
      </c>
      <c r="K200" s="35">
        <f t="shared" si="36"/>
        <v>3.0481345211133461E-2</v>
      </c>
      <c r="L200" s="35">
        <f t="shared" si="37"/>
        <v>3.6577614253360154E-2</v>
      </c>
      <c r="M200" s="35"/>
    </row>
    <row r="201" spans="1:13" x14ac:dyDescent="0.2">
      <c r="A201">
        <f t="shared" si="38"/>
        <v>38</v>
      </c>
      <c r="B201">
        <f t="shared" si="32"/>
        <v>0.66322511575784526</v>
      </c>
      <c r="C201">
        <v>6.9787502748803902</v>
      </c>
      <c r="D201" s="35">
        <f t="shared" si="31"/>
        <v>1.0938966488082397E-2</v>
      </c>
      <c r="E201" s="35">
        <f t="shared" si="39"/>
        <v>1.0610906899575293E-3</v>
      </c>
      <c r="F201">
        <v>92.89</v>
      </c>
      <c r="G201" s="35">
        <f t="shared" si="33"/>
        <v>6.3665441397451755E-3</v>
      </c>
      <c r="H201" s="35">
        <f t="shared" si="40"/>
        <v>1.2733088279490351E-2</v>
      </c>
      <c r="I201" s="35">
        <f t="shared" si="34"/>
        <v>1.9099632419235527E-2</v>
      </c>
      <c r="J201" s="35">
        <f t="shared" si="35"/>
        <v>2.5466176558980702E-2</v>
      </c>
      <c r="K201" s="35">
        <f t="shared" si="36"/>
        <v>3.1832720698725878E-2</v>
      </c>
      <c r="L201" s="35">
        <f t="shared" si="37"/>
        <v>3.8199264838471053E-2</v>
      </c>
      <c r="M201" s="35"/>
    </row>
    <row r="202" spans="1:13" x14ac:dyDescent="0.2">
      <c r="A202">
        <f t="shared" si="38"/>
        <v>40</v>
      </c>
      <c r="B202">
        <f t="shared" si="32"/>
        <v>0.69813170079773179</v>
      </c>
      <c r="C202">
        <v>6.8430727080918841</v>
      </c>
      <c r="D202" s="35">
        <f t="shared" si="31"/>
        <v>1.2043077446542797E-2</v>
      </c>
      <c r="E202" s="35">
        <f t="shared" si="39"/>
        <v>1.1041109584603997E-3</v>
      </c>
      <c r="F202">
        <v>98.3</v>
      </c>
      <c r="G202" s="35">
        <f t="shared" si="33"/>
        <v>6.6246657507623985E-3</v>
      </c>
      <c r="H202" s="35">
        <f t="shared" si="40"/>
        <v>1.3249331501524797E-2</v>
      </c>
      <c r="I202" s="35">
        <f t="shared" si="34"/>
        <v>1.9873997252287195E-2</v>
      </c>
      <c r="J202" s="35">
        <f t="shared" si="35"/>
        <v>2.6498663003049594E-2</v>
      </c>
      <c r="K202" s="35">
        <f t="shared" si="36"/>
        <v>3.3123328753811992E-2</v>
      </c>
      <c r="L202" s="35">
        <f t="shared" si="37"/>
        <v>3.9747994504574391E-2</v>
      </c>
      <c r="M202" s="35"/>
    </row>
    <row r="203" spans="1:13" x14ac:dyDescent="0.2">
      <c r="A203">
        <f t="shared" si="38"/>
        <v>42</v>
      </c>
      <c r="B203">
        <f t="shared" si="32"/>
        <v>0.73303828583761843</v>
      </c>
      <c r="C203">
        <v>6.7032302556635246</v>
      </c>
      <c r="D203" s="35">
        <f t="shared" si="31"/>
        <v>1.3188112029686644E-2</v>
      </c>
      <c r="E203" s="35">
        <f t="shared" si="39"/>
        <v>1.1450345831438471E-3</v>
      </c>
      <c r="F203">
        <v>103.92</v>
      </c>
      <c r="G203" s="35">
        <f t="shared" si="33"/>
        <v>6.8702074988630825E-3</v>
      </c>
      <c r="H203" s="35">
        <f t="shared" si="40"/>
        <v>1.3740414997726165E-2</v>
      </c>
      <c r="I203" s="35">
        <f t="shared" si="34"/>
        <v>2.0610622496589247E-2</v>
      </c>
      <c r="J203" s="35">
        <f t="shared" si="35"/>
        <v>2.748082999545233E-2</v>
      </c>
      <c r="K203" s="35">
        <f t="shared" si="36"/>
        <v>3.4351037494315409E-2</v>
      </c>
      <c r="L203" s="35">
        <f t="shared" si="37"/>
        <v>4.1221244993178495E-2</v>
      </c>
      <c r="M203" s="35"/>
    </row>
    <row r="204" spans="1:13" x14ac:dyDescent="0.2">
      <c r="A204">
        <f t="shared" si="38"/>
        <v>44</v>
      </c>
      <c r="B204">
        <f t="shared" si="32"/>
        <v>0.76794487087750496</v>
      </c>
      <c r="C204">
        <v>6.55960380176914</v>
      </c>
      <c r="D204" s="35">
        <f t="shared" si="31"/>
        <v>1.4371908422667886E-2</v>
      </c>
      <c r="E204" s="35">
        <f t="shared" si="39"/>
        <v>1.1837963929812421E-3</v>
      </c>
      <c r="F204">
        <v>109.72</v>
      </c>
      <c r="G204" s="35">
        <f t="shared" si="33"/>
        <v>7.1027783578874529E-3</v>
      </c>
      <c r="H204" s="35">
        <f t="shared" si="40"/>
        <v>1.4205556715774906E-2</v>
      </c>
      <c r="I204" s="35">
        <f t="shared" si="34"/>
        <v>2.1308335073662359E-2</v>
      </c>
      <c r="J204" s="35">
        <f t="shared" si="35"/>
        <v>2.8411113431549812E-2</v>
      </c>
      <c r="K204" s="35">
        <f t="shared" si="36"/>
        <v>3.5513891789437264E-2</v>
      </c>
      <c r="L204" s="35">
        <f t="shared" si="37"/>
        <v>4.2616670147324717E-2</v>
      </c>
      <c r="M204" s="35"/>
    </row>
    <row r="205" spans="1:13" x14ac:dyDescent="0.2">
      <c r="A205">
        <f t="shared" si="38"/>
        <v>46</v>
      </c>
      <c r="B205">
        <f t="shared" si="32"/>
        <v>0.8028514559173916</v>
      </c>
      <c r="C205">
        <v>6.4125411102196068</v>
      </c>
      <c r="D205" s="35">
        <f t="shared" si="31"/>
        <v>1.5592245763912936E-2</v>
      </c>
      <c r="E205" s="35">
        <f t="shared" si="39"/>
        <v>1.2203373412450497E-3</v>
      </c>
      <c r="F205">
        <v>115.7</v>
      </c>
      <c r="G205" s="35">
        <f t="shared" si="33"/>
        <v>7.3220240474702984E-3</v>
      </c>
      <c r="H205" s="35">
        <f t="shared" si="40"/>
        <v>1.4644048094940597E-2</v>
      </c>
      <c r="I205" s="35">
        <f t="shared" si="34"/>
        <v>2.1966072142410895E-2</v>
      </c>
      <c r="J205" s="35">
        <f t="shared" si="35"/>
        <v>2.9288096189881194E-2</v>
      </c>
      <c r="K205" s="35">
        <f t="shared" si="36"/>
        <v>3.6610120237351496E-2</v>
      </c>
      <c r="L205" s="35">
        <f t="shared" si="37"/>
        <v>4.3932144284821791E-2</v>
      </c>
      <c r="M205" s="35"/>
    </row>
    <row r="206" spans="1:13" x14ac:dyDescent="0.2">
      <c r="A206">
        <f t="shared" si="38"/>
        <v>48</v>
      </c>
      <c r="B206">
        <f t="shared" si="32"/>
        <v>0.83775804095727824</v>
      </c>
      <c r="C206">
        <v>6.2624313452794862</v>
      </c>
      <c r="D206" s="35">
        <f t="shared" si="31"/>
        <v>1.6846850483731593E-2</v>
      </c>
      <c r="E206" s="35">
        <f t="shared" si="39"/>
        <v>1.2546047198186572E-3</v>
      </c>
      <c r="F206">
        <v>121.85</v>
      </c>
      <c r="G206" s="35">
        <f t="shared" si="33"/>
        <v>7.5276283189119435E-3</v>
      </c>
      <c r="H206" s="35">
        <f t="shared" si="40"/>
        <v>1.5055256637823887E-2</v>
      </c>
      <c r="I206" s="35">
        <f t="shared" si="34"/>
        <v>2.258288495673583E-2</v>
      </c>
      <c r="J206" s="35">
        <f t="shared" si="35"/>
        <v>3.0110513275647774E-2</v>
      </c>
      <c r="K206" s="35">
        <f t="shared" si="36"/>
        <v>3.7638141594559721E-2</v>
      </c>
      <c r="L206" s="35">
        <f t="shared" si="37"/>
        <v>4.5165769913471661E-2</v>
      </c>
      <c r="M206" s="35"/>
    </row>
    <row r="207" spans="1:13" x14ac:dyDescent="0.2">
      <c r="A207">
        <f t="shared" si="38"/>
        <v>50</v>
      </c>
      <c r="B207">
        <f t="shared" si="32"/>
        <v>0.87266462599716477</v>
      </c>
      <c r="C207">
        <v>6.1096388309411296</v>
      </c>
      <c r="D207" s="35">
        <f t="shared" si="31"/>
        <v>1.8133402836530865E-2</v>
      </c>
      <c r="E207" s="35">
        <f t="shared" si="39"/>
        <v>1.2865523527992723E-3</v>
      </c>
      <c r="F207">
        <v>128.16</v>
      </c>
      <c r="G207" s="35">
        <f t="shared" si="33"/>
        <v>7.7193141167956336E-3</v>
      </c>
      <c r="H207" s="35">
        <f t="shared" si="40"/>
        <v>1.5438628233591267E-2</v>
      </c>
      <c r="I207" s="35">
        <f t="shared" si="34"/>
        <v>2.3157942350386901E-2</v>
      </c>
      <c r="J207" s="35">
        <f t="shared" si="35"/>
        <v>3.0877256467182534E-2</v>
      </c>
      <c r="K207" s="35">
        <f t="shared" si="36"/>
        <v>3.8596570583978168E-2</v>
      </c>
      <c r="L207" s="35">
        <f t="shared" si="37"/>
        <v>4.6315884700773802E-2</v>
      </c>
      <c r="M207" s="35"/>
    </row>
    <row r="208" spans="1:13" x14ac:dyDescent="0.2">
      <c r="A208">
        <f t="shared" si="38"/>
        <v>52</v>
      </c>
      <c r="B208">
        <f t="shared" si="32"/>
        <v>0.90757121103705141</v>
      </c>
      <c r="C208">
        <v>5.9545361712876286</v>
      </c>
      <c r="D208" s="35">
        <f t="shared" si="31"/>
        <v>1.9449543603424442E-2</v>
      </c>
      <c r="E208" s="35">
        <f t="shared" si="39"/>
        <v>1.3161407668935768E-3</v>
      </c>
      <c r="F208">
        <v>134.61000000000001</v>
      </c>
      <c r="G208" s="35">
        <f t="shared" si="33"/>
        <v>7.8968446013614607E-3</v>
      </c>
      <c r="H208" s="35">
        <f t="shared" si="40"/>
        <v>1.5793689202722921E-2</v>
      </c>
      <c r="I208" s="35">
        <f t="shared" si="34"/>
        <v>2.3690533804084382E-2</v>
      </c>
      <c r="J208" s="35">
        <f t="shared" si="35"/>
        <v>3.1587378405445843E-2</v>
      </c>
      <c r="K208" s="35">
        <f t="shared" si="36"/>
        <v>3.9484223006807304E-2</v>
      </c>
      <c r="L208" s="35">
        <f t="shared" si="37"/>
        <v>4.7381067608168764E-2</v>
      </c>
      <c r="M208" s="35"/>
    </row>
    <row r="209" spans="1:13" x14ac:dyDescent="0.2">
      <c r="A209">
        <f t="shared" si="38"/>
        <v>54</v>
      </c>
      <c r="B209">
        <f t="shared" si="32"/>
        <v>0.94247779607693793</v>
      </c>
      <c r="C209">
        <v>5.7974959704020694</v>
      </c>
      <c r="D209" s="35">
        <f t="shared" si="31"/>
        <v>2.0792880939500703E-2</v>
      </c>
      <c r="E209" s="35">
        <f t="shared" si="39"/>
        <v>1.3433373360762606E-3</v>
      </c>
      <c r="F209">
        <v>141.19</v>
      </c>
      <c r="G209" s="35">
        <f t="shared" si="33"/>
        <v>8.0600240164575634E-3</v>
      </c>
      <c r="H209" s="35">
        <f t="shared" si="40"/>
        <v>1.6120048032915127E-2</v>
      </c>
      <c r="I209" s="35">
        <f t="shared" si="34"/>
        <v>2.418007204937269E-2</v>
      </c>
      <c r="J209" s="35">
        <f t="shared" si="35"/>
        <v>3.2240096065830254E-2</v>
      </c>
      <c r="K209" s="35">
        <f t="shared" si="36"/>
        <v>4.0300120082287817E-2</v>
      </c>
      <c r="L209" s="35">
        <f t="shared" si="37"/>
        <v>4.8360144098745381E-2</v>
      </c>
      <c r="M209" s="35"/>
    </row>
    <row r="210" spans="1:13" x14ac:dyDescent="0.2">
      <c r="A210">
        <f t="shared" si="38"/>
        <v>56</v>
      </c>
      <c r="B210">
        <f t="shared" si="32"/>
        <v>0.97738438111682457</v>
      </c>
      <c r="C210">
        <v>5.6388742721860661</v>
      </c>
      <c r="D210" s="35">
        <f t="shared" si="31"/>
        <v>2.216099733749876E-2</v>
      </c>
      <c r="E210" s="35">
        <f t="shared" si="39"/>
        <v>1.3681163979980572E-3</v>
      </c>
      <c r="F210">
        <v>147.9</v>
      </c>
      <c r="G210" s="35">
        <f t="shared" si="33"/>
        <v>8.2086983879883432E-3</v>
      </c>
      <c r="H210" s="35">
        <f t="shared" si="40"/>
        <v>1.6417396775976686E-2</v>
      </c>
      <c r="I210" s="35">
        <f t="shared" si="34"/>
        <v>2.462609516396503E-2</v>
      </c>
      <c r="J210" s="35">
        <f t="shared" si="35"/>
        <v>3.2834793551953373E-2</v>
      </c>
      <c r="K210" s="35">
        <f t="shared" si="36"/>
        <v>4.1043491939941716E-2</v>
      </c>
      <c r="L210" s="35">
        <f t="shared" si="37"/>
        <v>4.9252190327930059E-2</v>
      </c>
      <c r="M210" s="35"/>
    </row>
    <row r="211" spans="1:13" x14ac:dyDescent="0.2">
      <c r="A211">
        <f t="shared" si="38"/>
        <v>58</v>
      </c>
      <c r="B211">
        <f t="shared" si="32"/>
        <v>1.0122909661567112</v>
      </c>
      <c r="C211">
        <v>5.4790436807227128</v>
      </c>
      <c r="D211" s="35">
        <f t="shared" si="31"/>
        <v>2.3551456677191461E-2</v>
      </c>
      <c r="E211" s="35">
        <f t="shared" si="39"/>
        <v>1.3904593396927012E-3</v>
      </c>
      <c r="F211">
        <v>154.72</v>
      </c>
      <c r="G211" s="35">
        <f t="shared" si="33"/>
        <v>8.3427560381562071E-3</v>
      </c>
      <c r="H211" s="35">
        <f t="shared" si="40"/>
        <v>1.6685512076312414E-2</v>
      </c>
      <c r="I211" s="35">
        <f t="shared" si="34"/>
        <v>2.5028268114468621E-2</v>
      </c>
      <c r="J211" s="35">
        <f t="shared" si="35"/>
        <v>3.3371024152624829E-2</v>
      </c>
      <c r="K211" s="35">
        <f t="shared" si="36"/>
        <v>4.1713780190781036E-2</v>
      </c>
      <c r="L211" s="35">
        <f t="shared" si="37"/>
        <v>5.0056536228937243E-2</v>
      </c>
      <c r="M211" s="35"/>
    </row>
    <row r="212" spans="1:13" x14ac:dyDescent="0.2">
      <c r="A212">
        <f t="shared" si="38"/>
        <v>60</v>
      </c>
      <c r="B212">
        <f t="shared" si="32"/>
        <v>1.0471975511965976</v>
      </c>
      <c r="C212">
        <v>5.3183436797321528</v>
      </c>
      <c r="D212" s="35">
        <f t="shared" si="31"/>
        <v>2.4961811327445061E-2</v>
      </c>
      <c r="E212" s="35">
        <f t="shared" si="39"/>
        <v>1.4103546502536E-3</v>
      </c>
      <c r="F212">
        <v>161.63</v>
      </c>
      <c r="G212" s="35">
        <f t="shared" si="33"/>
        <v>8.4621279015216003E-3</v>
      </c>
      <c r="H212" s="35">
        <f t="shared" si="40"/>
        <v>1.6924255803043201E-2</v>
      </c>
      <c r="I212" s="35">
        <f t="shared" si="34"/>
        <v>2.5386383704564801E-2</v>
      </c>
      <c r="J212" s="35">
        <f t="shared" si="35"/>
        <v>3.3848511606086401E-2</v>
      </c>
      <c r="K212" s="35">
        <f t="shared" si="36"/>
        <v>4.2310639507608001E-2</v>
      </c>
      <c r="L212" s="35">
        <f t="shared" si="37"/>
        <v>5.0772767409129602E-2</v>
      </c>
      <c r="M212" s="35"/>
    </row>
    <row r="213" spans="1:13" x14ac:dyDescent="0.2">
      <c r="A213">
        <f t="shared" si="38"/>
        <v>62</v>
      </c>
      <c r="B213">
        <f t="shared" si="32"/>
        <v>1.0821041362364843</v>
      </c>
      <c r="C213">
        <v>5.1571303131160038</v>
      </c>
      <c r="D213" s="35">
        <f t="shared" si="31"/>
        <v>2.6389609265772634E-2</v>
      </c>
      <c r="E213" s="35">
        <f t="shared" si="39"/>
        <v>1.4277979383275734E-3</v>
      </c>
      <c r="F213">
        <v>168.63</v>
      </c>
      <c r="G213" s="35">
        <f t="shared" si="33"/>
        <v>8.5667876299654402E-3</v>
      </c>
      <c r="H213" s="35">
        <f t="shared" si="40"/>
        <v>1.713357525993088E-2</v>
      </c>
      <c r="I213" s="35">
        <f t="shared" si="34"/>
        <v>2.5700362889896321E-2</v>
      </c>
      <c r="J213" s="35">
        <f t="shared" si="35"/>
        <v>3.4267150519861761E-2</v>
      </c>
      <c r="K213" s="35">
        <f t="shared" si="36"/>
        <v>4.2833938149827201E-2</v>
      </c>
      <c r="L213" s="35">
        <f t="shared" si="37"/>
        <v>5.1400725779792641E-2</v>
      </c>
      <c r="M213" s="35"/>
    </row>
    <row r="214" spans="1:13" x14ac:dyDescent="0.2">
      <c r="A214">
        <f t="shared" si="38"/>
        <v>64</v>
      </c>
      <c r="B214">
        <f t="shared" si="32"/>
        <v>1.1170107212763709</v>
      </c>
      <c r="C214">
        <v>4.9957347845036786</v>
      </c>
      <c r="D214" s="35">
        <f t="shared" si="31"/>
        <v>2.7832401178283714E-2</v>
      </c>
      <c r="E214" s="35">
        <f t="shared" si="39"/>
        <v>1.4427919125110794E-3</v>
      </c>
      <c r="F214">
        <v>175.7</v>
      </c>
      <c r="G214" s="35">
        <f t="shared" si="33"/>
        <v>8.6567514750664765E-3</v>
      </c>
      <c r="H214" s="35">
        <f t="shared" si="40"/>
        <v>1.7313502950132953E-2</v>
      </c>
      <c r="I214" s="35">
        <f t="shared" si="34"/>
        <v>2.5970254425199429E-2</v>
      </c>
      <c r="J214" s="35">
        <f t="shared" si="35"/>
        <v>3.4627005900265906E-2</v>
      </c>
      <c r="K214" s="35">
        <f t="shared" si="36"/>
        <v>4.3283757375332382E-2</v>
      </c>
      <c r="L214" s="35">
        <f t="shared" si="37"/>
        <v>5.1940508850398859E-2</v>
      </c>
      <c r="M214" s="35"/>
    </row>
    <row r="215" spans="1:13" x14ac:dyDescent="0.2">
      <c r="A215">
        <f t="shared" si="38"/>
        <v>66</v>
      </c>
      <c r="B215">
        <f t="shared" si="32"/>
        <v>1.1519173063162575</v>
      </c>
      <c r="C215">
        <v>4.8344965776153268</v>
      </c>
      <c r="D215" s="35">
        <f t="shared" si="31"/>
        <v>2.9287747501319142E-2</v>
      </c>
      <c r="E215" s="35">
        <f t="shared" si="39"/>
        <v>1.455346323035428E-3</v>
      </c>
      <c r="F215">
        <v>182.83</v>
      </c>
      <c r="G215" s="35">
        <f t="shared" si="33"/>
        <v>8.7320779382125679E-3</v>
      </c>
      <c r="H215" s="35">
        <f t="shared" si="40"/>
        <v>1.7464155876425136E-2</v>
      </c>
      <c r="I215" s="35">
        <f t="shared" si="34"/>
        <v>2.6196233814637704E-2</v>
      </c>
      <c r="J215" s="35">
        <f t="shared" si="35"/>
        <v>3.4928311752850272E-2</v>
      </c>
      <c r="K215" s="35">
        <f t="shared" si="36"/>
        <v>4.366038969106284E-2</v>
      </c>
      <c r="L215" s="35">
        <f t="shared" si="37"/>
        <v>5.2392467629275408E-2</v>
      </c>
      <c r="M215" s="35"/>
    </row>
    <row r="216" spans="1:13" x14ac:dyDescent="0.2">
      <c r="A216">
        <f t="shared" si="38"/>
        <v>68</v>
      </c>
      <c r="B216">
        <f t="shared" si="32"/>
        <v>1.1868238913561442</v>
      </c>
      <c r="C216">
        <v>4.6737137757174132</v>
      </c>
      <c r="D216" s="35">
        <f t="shared" si="31"/>
        <v>3.0753225364803988E-2</v>
      </c>
      <c r="E216" s="35">
        <f t="shared" si="39"/>
        <v>1.4654778634848459E-3</v>
      </c>
      <c r="F216">
        <v>190.02</v>
      </c>
      <c r="G216" s="35">
        <f t="shared" si="33"/>
        <v>8.7928671809090753E-3</v>
      </c>
      <c r="H216" s="35">
        <f t="shared" si="40"/>
        <v>1.7585734361818151E-2</v>
      </c>
      <c r="I216" s="35">
        <f t="shared" si="34"/>
        <v>2.6378601542727226E-2</v>
      </c>
      <c r="J216" s="35">
        <f t="shared" si="35"/>
        <v>3.5171468723636301E-2</v>
      </c>
      <c r="K216" s="35">
        <f t="shared" si="36"/>
        <v>4.3964335904545376E-2</v>
      </c>
      <c r="L216" s="35">
        <f t="shared" si="37"/>
        <v>5.2757203085454452E-2</v>
      </c>
      <c r="M216" s="35"/>
    </row>
    <row r="217" spans="1:13" x14ac:dyDescent="0.2">
      <c r="A217">
        <f t="shared" si="38"/>
        <v>70</v>
      </c>
      <c r="B217">
        <f t="shared" si="32"/>
        <v>1.2217304763960306</v>
      </c>
      <c r="C217">
        <v>4.5137010222578819</v>
      </c>
      <c r="D217" s="35">
        <f t="shared" si="31"/>
        <v>3.2226435396514395E-2</v>
      </c>
      <c r="E217" s="35">
        <f t="shared" si="39"/>
        <v>1.4732100317104077E-3</v>
      </c>
      <c r="F217">
        <v>197.24</v>
      </c>
      <c r="G217" s="35">
        <f t="shared" si="33"/>
        <v>8.8392601902624462E-3</v>
      </c>
      <c r="H217" s="35">
        <f t="shared" si="40"/>
        <v>1.7678520380524892E-2</v>
      </c>
      <c r="I217" s="35">
        <f t="shared" si="34"/>
        <v>2.6517780570787339E-2</v>
      </c>
      <c r="J217" s="35">
        <f t="shared" si="35"/>
        <v>3.5357040761049785E-2</v>
      </c>
      <c r="K217" s="35">
        <f t="shared" si="36"/>
        <v>4.4196300951312231E-2</v>
      </c>
      <c r="L217" s="35">
        <f t="shared" si="37"/>
        <v>5.3035561141574677E-2</v>
      </c>
      <c r="M217" s="35"/>
    </row>
    <row r="218" spans="1:13" x14ac:dyDescent="0.2">
      <c r="A218">
        <f t="shared" si="38"/>
        <v>72</v>
      </c>
      <c r="B218">
        <f t="shared" si="32"/>
        <v>1.2566370614359172</v>
      </c>
      <c r="C218">
        <v>4.3547564005032049</v>
      </c>
      <c r="D218" s="35">
        <f t="shared" si="31"/>
        <v>3.3705008346083705E-2</v>
      </c>
      <c r="E218" s="35">
        <f t="shared" si="39"/>
        <v>1.4785729495693095E-3</v>
      </c>
      <c r="F218">
        <v>204.49</v>
      </c>
      <c r="G218" s="35">
        <f t="shared" si="33"/>
        <v>8.8714376974158571E-3</v>
      </c>
      <c r="H218" s="35">
        <f t="shared" si="40"/>
        <v>1.7742875394831714E-2</v>
      </c>
      <c r="I218" s="35">
        <f t="shared" si="34"/>
        <v>2.6614313092247571E-2</v>
      </c>
      <c r="J218" s="35">
        <f t="shared" si="35"/>
        <v>3.5485750789663428E-2</v>
      </c>
      <c r="K218" s="35">
        <f t="shared" si="36"/>
        <v>4.4357188487079285E-2</v>
      </c>
      <c r="L218" s="35">
        <f t="shared" si="37"/>
        <v>5.3228626184495142E-2</v>
      </c>
      <c r="M218" s="35"/>
    </row>
    <row r="219" spans="1:13" x14ac:dyDescent="0.2">
      <c r="A219">
        <f t="shared" si="38"/>
        <v>74</v>
      </c>
      <c r="B219">
        <f t="shared" si="32"/>
        <v>1.2915436464758039</v>
      </c>
      <c r="C219">
        <v>4.1971531534476441</v>
      </c>
      <c r="D219" s="35">
        <f t="shared" si="31"/>
        <v>3.5186611487716762E-2</v>
      </c>
      <c r="E219" s="35">
        <f t="shared" si="39"/>
        <v>1.4816031416330575E-3</v>
      </c>
      <c r="F219">
        <v>211.75</v>
      </c>
      <c r="G219" s="35">
        <f t="shared" si="33"/>
        <v>8.8896188497983447E-3</v>
      </c>
      <c r="H219" s="35">
        <f t="shared" si="40"/>
        <v>1.7779237699596689E-2</v>
      </c>
      <c r="I219" s="35">
        <f t="shared" si="34"/>
        <v>2.6668856549395034E-2</v>
      </c>
      <c r="J219" s="35">
        <f t="shared" si="35"/>
        <v>3.5558475399193379E-2</v>
      </c>
      <c r="K219" s="35">
        <f t="shared" si="36"/>
        <v>4.4448094248991724E-2</v>
      </c>
      <c r="L219" s="35">
        <f t="shared" si="37"/>
        <v>5.3337713098790068E-2</v>
      </c>
      <c r="M219" s="35"/>
    </row>
    <row r="220" spans="1:13" x14ac:dyDescent="0.2">
      <c r="A220">
        <f t="shared" si="38"/>
        <v>76</v>
      </c>
      <c r="B220">
        <f t="shared" si="32"/>
        <v>1.3264502315156905</v>
      </c>
      <c r="C220">
        <v>4.0411562439947302</v>
      </c>
      <c r="D220" s="35">
        <f t="shared" si="31"/>
        <v>3.6668954761272445E-2</v>
      </c>
      <c r="E220" s="35">
        <f t="shared" si="39"/>
        <v>1.4823432735556821E-3</v>
      </c>
      <c r="F220">
        <v>219.02</v>
      </c>
      <c r="G220" s="35">
        <f t="shared" si="33"/>
        <v>8.8940596413340928E-3</v>
      </c>
      <c r="H220" s="35">
        <f t="shared" si="40"/>
        <v>1.7788119282668186E-2</v>
      </c>
      <c r="I220" s="35">
        <f t="shared" si="34"/>
        <v>2.6682178924002278E-2</v>
      </c>
      <c r="J220" s="35">
        <f t="shared" si="35"/>
        <v>3.5576238565336371E-2</v>
      </c>
      <c r="K220" s="35">
        <f t="shared" si="36"/>
        <v>4.4470298206670464E-2</v>
      </c>
      <c r="L220" s="35">
        <f t="shared" si="37"/>
        <v>5.3364357848004557E-2</v>
      </c>
      <c r="M220" s="35"/>
    </row>
    <row r="221" spans="1:13" x14ac:dyDescent="0.2">
      <c r="A221">
        <f t="shared" si="38"/>
        <v>78</v>
      </c>
      <c r="B221">
        <f t="shared" si="32"/>
        <v>1.3613568165555769</v>
      </c>
      <c r="C221">
        <v>3.8870140748665221</v>
      </c>
      <c r="D221" s="35">
        <f t="shared" si="31"/>
        <v>3.8149796612636032E-2</v>
      </c>
      <c r="E221" s="35">
        <f t="shared" si="39"/>
        <v>1.4808418513635874E-3</v>
      </c>
      <c r="F221">
        <v>226.27</v>
      </c>
      <c r="G221" s="35">
        <f t="shared" si="33"/>
        <v>8.8850511081815242E-3</v>
      </c>
      <c r="H221" s="35">
        <f t="shared" si="40"/>
        <v>1.7770102216363048E-2</v>
      </c>
      <c r="I221" s="35">
        <f t="shared" si="34"/>
        <v>2.6655153324544573E-2</v>
      </c>
      <c r="J221" s="35">
        <f t="shared" si="35"/>
        <v>3.5540204432726097E-2</v>
      </c>
      <c r="K221" s="35">
        <f t="shared" si="36"/>
        <v>4.4425255540907621E-2</v>
      </c>
      <c r="L221" s="35">
        <f t="shared" si="37"/>
        <v>5.3310306649089145E-2</v>
      </c>
      <c r="M221" s="35"/>
    </row>
    <row r="222" spans="1:13" x14ac:dyDescent="0.2">
      <c r="A222">
        <f t="shared" si="38"/>
        <v>80</v>
      </c>
      <c r="B222">
        <f t="shared" si="32"/>
        <v>1.3962634015954636</v>
      </c>
      <c r="C222">
        <v>3.734958488603608</v>
      </c>
      <c r="D222" s="35">
        <f t="shared" si="31"/>
        <v>3.9626949496147063E-2</v>
      </c>
      <c r="E222" s="35">
        <f t="shared" si="39"/>
        <v>1.4771528835110306E-3</v>
      </c>
      <c r="F222">
        <v>233.51</v>
      </c>
      <c r="G222" s="35">
        <f t="shared" si="33"/>
        <v>8.8629173010661838E-3</v>
      </c>
      <c r="H222" s="35">
        <f t="shared" si="40"/>
        <v>1.7725834602132368E-2</v>
      </c>
      <c r="I222" s="35">
        <f t="shared" si="34"/>
        <v>2.6588751903198551E-2</v>
      </c>
      <c r="J222" s="35">
        <f t="shared" si="35"/>
        <v>3.5451669204264735E-2</v>
      </c>
      <c r="K222" s="35">
        <f t="shared" si="36"/>
        <v>4.4314586505330919E-2</v>
      </c>
      <c r="L222" s="35">
        <f t="shared" si="37"/>
        <v>5.3177503806397103E-2</v>
      </c>
      <c r="M222" s="35"/>
    </row>
    <row r="223" spans="1:13" x14ac:dyDescent="0.2">
      <c r="A223">
        <f t="shared" si="38"/>
        <v>82</v>
      </c>
      <c r="B223">
        <f t="shared" si="32"/>
        <v>1.4311699866353502</v>
      </c>
      <c r="C223">
        <v>3.585221327746575</v>
      </c>
      <c r="D223" s="35">
        <f t="shared" si="31"/>
        <v>4.1098285004269056E-2</v>
      </c>
      <c r="E223" s="35">
        <f t="shared" si="39"/>
        <v>1.4713355081219931E-3</v>
      </c>
      <c r="F223">
        <v>240.73</v>
      </c>
      <c r="G223" s="35">
        <f t="shared" si="33"/>
        <v>8.8280130487319586E-3</v>
      </c>
      <c r="H223" s="35">
        <f t="shared" si="40"/>
        <v>1.7656026097463917E-2</v>
      </c>
      <c r="I223" s="35">
        <f t="shared" si="34"/>
        <v>2.6484039146195876E-2</v>
      </c>
      <c r="J223" s="35">
        <f t="shared" si="35"/>
        <v>3.5312052194927834E-2</v>
      </c>
      <c r="K223" s="35">
        <f t="shared" si="36"/>
        <v>4.4140065243659793E-2</v>
      </c>
      <c r="L223" s="35">
        <f t="shared" si="37"/>
        <v>5.2968078292391751E-2</v>
      </c>
      <c r="M223" s="35"/>
    </row>
    <row r="224" spans="1:13" x14ac:dyDescent="0.2">
      <c r="A224">
        <f t="shared" si="38"/>
        <v>84</v>
      </c>
      <c r="B224">
        <f t="shared" si="32"/>
        <v>1.4660765716752369</v>
      </c>
      <c r="C224">
        <v>3.438001314473071</v>
      </c>
      <c r="D224" s="35">
        <f t="shared" si="31"/>
        <v>4.2561738592666952E-2</v>
      </c>
      <c r="E224" s="35">
        <f t="shared" si="39"/>
        <v>1.4634535883978964E-3</v>
      </c>
      <c r="F224">
        <v>247.9</v>
      </c>
      <c r="G224" s="35">
        <f t="shared" si="33"/>
        <v>8.7807215303873781E-3</v>
      </c>
      <c r="H224" s="35">
        <f t="shared" si="40"/>
        <v>1.7561443060774756E-2</v>
      </c>
      <c r="I224" s="35">
        <f t="shared" si="34"/>
        <v>2.6342164591162134E-2</v>
      </c>
      <c r="J224" s="35">
        <f t="shared" si="35"/>
        <v>3.5122886121549513E-2</v>
      </c>
      <c r="K224" s="35">
        <f t="shared" si="36"/>
        <v>4.3903607651936891E-2</v>
      </c>
      <c r="L224" s="35">
        <f t="shared" si="37"/>
        <v>5.2684329182324269E-2</v>
      </c>
      <c r="M224" s="35"/>
    </row>
    <row r="225" spans="1:13" x14ac:dyDescent="0.2">
      <c r="A225">
        <f t="shared" si="38"/>
        <v>86</v>
      </c>
      <c r="B225">
        <f t="shared" si="32"/>
        <v>1.5009831567151235</v>
      </c>
      <c r="C225">
        <v>3.293488890870008</v>
      </c>
      <c r="D225" s="35">
        <f t="shared" si="31"/>
        <v>4.4015313872361059E-2</v>
      </c>
      <c r="E225" s="35">
        <f t="shared" si="39"/>
        <v>1.4535752796941068E-3</v>
      </c>
      <c r="F225">
        <v>255.03</v>
      </c>
      <c r="G225" s="35">
        <f t="shared" si="33"/>
        <v>8.7214516781646406E-3</v>
      </c>
      <c r="H225" s="35">
        <f t="shared" si="40"/>
        <v>1.7442903356329281E-2</v>
      </c>
      <c r="I225" s="35">
        <f t="shared" si="34"/>
        <v>2.6164355034493922E-2</v>
      </c>
      <c r="J225" s="35">
        <f t="shared" si="35"/>
        <v>3.4885806712658562E-2</v>
      </c>
      <c r="K225" s="35">
        <f t="shared" si="36"/>
        <v>4.3607258390823203E-2</v>
      </c>
      <c r="L225" s="35">
        <f t="shared" si="37"/>
        <v>5.2328710068987844E-2</v>
      </c>
      <c r="M225" s="35"/>
    </row>
    <row r="226" spans="1:13" x14ac:dyDescent="0.2">
      <c r="A226">
        <f t="shared" si="38"/>
        <v>88</v>
      </c>
      <c r="B226">
        <f t="shared" si="32"/>
        <v>1.5358897417550099</v>
      </c>
      <c r="C226">
        <v>3.1518496587520932</v>
      </c>
      <c r="D226" s="35">
        <f t="shared" si="31"/>
        <v>4.5457086444602869E-2</v>
      </c>
      <c r="E226" s="35">
        <f t="shared" si="39"/>
        <v>1.4417725722418104E-3</v>
      </c>
      <c r="F226">
        <v>262.08999999999997</v>
      </c>
      <c r="G226" s="35">
        <f t="shared" si="33"/>
        <v>8.6506354334508623E-3</v>
      </c>
      <c r="H226" s="35">
        <f t="shared" si="40"/>
        <v>1.7301270866901725E-2</v>
      </c>
      <c r="I226" s="35">
        <f t="shared" si="34"/>
        <v>2.5951906300352587E-2</v>
      </c>
      <c r="J226" s="35">
        <f t="shared" si="35"/>
        <v>3.4602541733803449E-2</v>
      </c>
      <c r="K226" s="35">
        <f t="shared" si="36"/>
        <v>4.3253177167254311E-2</v>
      </c>
      <c r="L226" s="35">
        <f t="shared" si="37"/>
        <v>5.1903812600705174E-2</v>
      </c>
      <c r="M226" s="35"/>
    </row>
    <row r="227" spans="1:13" x14ac:dyDescent="0.2">
      <c r="A227">
        <f t="shared" si="38"/>
        <v>90</v>
      </c>
      <c r="B227">
        <f t="shared" si="32"/>
        <v>1.5707963267948966</v>
      </c>
      <c r="C227">
        <v>3.0132492199340288</v>
      </c>
      <c r="D227" s="35">
        <f t="shared" si="31"/>
        <v>4.6885207258506097E-2</v>
      </c>
      <c r="E227" s="35">
        <f t="shared" si="39"/>
        <v>1.4281208139032275E-3</v>
      </c>
      <c r="F227">
        <v>269.08999999999997</v>
      </c>
      <c r="G227" s="35">
        <f t="shared" si="33"/>
        <v>8.5687248834193652E-3</v>
      </c>
      <c r="H227" s="35">
        <f t="shared" si="40"/>
        <v>1.713744976683873E-2</v>
      </c>
      <c r="I227" s="35">
        <f t="shared" si="34"/>
        <v>2.5706174650258096E-2</v>
      </c>
      <c r="J227" s="35">
        <f t="shared" si="35"/>
        <v>3.4274899533677461E-2</v>
      </c>
      <c r="K227" s="35">
        <f t="shared" si="36"/>
        <v>4.2843624417096826E-2</v>
      </c>
      <c r="L227" s="35">
        <f t="shared" si="37"/>
        <v>5.1412349300516191E-2</v>
      </c>
      <c r="M227" s="35"/>
    </row>
    <row r="228" spans="1:13" x14ac:dyDescent="0.2">
      <c r="A228">
        <f t="shared" si="38"/>
        <v>92</v>
      </c>
      <c r="B228">
        <f t="shared" si="32"/>
        <v>1.6057029118347832</v>
      </c>
      <c r="C228">
        <v>2.8778200558675819</v>
      </c>
      <c r="D228" s="35">
        <f t="shared" si="31"/>
        <v>4.8297905476186447E-2</v>
      </c>
      <c r="E228" s="35">
        <f t="shared" si="39"/>
        <v>1.4126982176803499E-3</v>
      </c>
      <c r="F228">
        <v>276.02</v>
      </c>
      <c r="G228" s="35">
        <f t="shared" si="33"/>
        <v>8.4761893060820992E-3</v>
      </c>
      <c r="H228" s="35">
        <f t="shared" si="40"/>
        <v>1.6952378612164198E-2</v>
      </c>
      <c r="I228" s="35">
        <f t="shared" si="34"/>
        <v>2.5428567918246298E-2</v>
      </c>
      <c r="J228" s="35">
        <f t="shared" si="35"/>
        <v>3.3904757224328397E-2</v>
      </c>
      <c r="K228" s="35">
        <f t="shared" si="36"/>
        <v>4.2380946530410496E-2</v>
      </c>
      <c r="L228" s="35">
        <f t="shared" si="37"/>
        <v>5.0857135836492595E-2</v>
      </c>
      <c r="M228" s="35"/>
    </row>
    <row r="229" spans="1:13" x14ac:dyDescent="0.2">
      <c r="A229">
        <f t="shared" si="38"/>
        <v>94</v>
      </c>
      <c r="B229">
        <f t="shared" si="32"/>
        <v>1.6406094968746698</v>
      </c>
      <c r="C229">
        <v>2.7457029280952518</v>
      </c>
      <c r="D229" s="35">
        <f t="shared" si="31"/>
        <v>4.9693490835132859E-2</v>
      </c>
      <c r="E229" s="35">
        <f t="shared" si="39"/>
        <v>1.3955853589464121E-3</v>
      </c>
      <c r="F229">
        <v>282.86</v>
      </c>
      <c r="G229" s="35">
        <f t="shared" si="33"/>
        <v>8.3735121536784723E-3</v>
      </c>
      <c r="H229" s="35">
        <f t="shared" si="40"/>
        <v>1.6747024307356945E-2</v>
      </c>
      <c r="I229" s="35">
        <f t="shared" si="34"/>
        <v>2.5120536461035417E-2</v>
      </c>
      <c r="J229" s="35">
        <f t="shared" si="35"/>
        <v>3.3494048614713889E-2</v>
      </c>
      <c r="K229" s="35">
        <f t="shared" si="36"/>
        <v>4.1867560768392362E-2</v>
      </c>
      <c r="L229" s="35">
        <f t="shared" si="37"/>
        <v>5.0241072922070834E-2</v>
      </c>
      <c r="M229" s="35"/>
    </row>
    <row r="230" spans="1:13" x14ac:dyDescent="0.2">
      <c r="A230">
        <f t="shared" si="38"/>
        <v>96</v>
      </c>
      <c r="B230">
        <f t="shared" si="32"/>
        <v>1.6755160819145565</v>
      </c>
      <c r="C230">
        <v>2.616988917615128</v>
      </c>
      <c r="D230" s="35">
        <f t="shared" si="31"/>
        <v>5.1070355502653944E-2</v>
      </c>
      <c r="E230" s="35">
        <f t="shared" si="39"/>
        <v>1.3768646675210855E-3</v>
      </c>
      <c r="F230">
        <v>289.61</v>
      </c>
      <c r="G230" s="35">
        <f t="shared" si="33"/>
        <v>8.261188005126513E-3</v>
      </c>
      <c r="H230" s="35">
        <f t="shared" si="40"/>
        <v>1.6522376010253026E-2</v>
      </c>
      <c r="I230" s="35">
        <f t="shared" si="34"/>
        <v>2.4783564015379539E-2</v>
      </c>
      <c r="J230" s="35">
        <f t="shared" si="35"/>
        <v>3.3044752020506052E-2</v>
      </c>
      <c r="K230" s="35">
        <f t="shared" si="36"/>
        <v>4.1305940025632565E-2</v>
      </c>
      <c r="L230" s="35">
        <f t="shared" si="37"/>
        <v>4.9567128030759078E-2</v>
      </c>
      <c r="M230" s="35"/>
    </row>
    <row r="231" spans="1:13" x14ac:dyDescent="0.2">
      <c r="A231">
        <f t="shared" si="38"/>
        <v>98</v>
      </c>
      <c r="B231">
        <f t="shared" si="32"/>
        <v>1.7104226669544429</v>
      </c>
      <c r="C231">
        <v>2.4917856656067681</v>
      </c>
      <c r="D231" s="35">
        <f t="shared" si="31"/>
        <v>5.2426975422418379E-2</v>
      </c>
      <c r="E231" s="35">
        <f t="shared" si="39"/>
        <v>1.3566199197644346E-3</v>
      </c>
      <c r="F231">
        <v>296.26</v>
      </c>
      <c r="G231" s="35">
        <f t="shared" si="33"/>
        <v>8.1397195185866078E-3</v>
      </c>
      <c r="H231" s="35">
        <f t="shared" si="40"/>
        <v>1.6279439037173216E-2</v>
      </c>
      <c r="I231" s="35">
        <f t="shared" si="34"/>
        <v>2.4419158555759823E-2</v>
      </c>
      <c r="J231" s="35">
        <f t="shared" si="35"/>
        <v>3.2558878074346431E-2</v>
      </c>
      <c r="K231" s="35">
        <f t="shared" si="36"/>
        <v>4.0698597592933039E-2</v>
      </c>
      <c r="L231" s="35">
        <f t="shared" si="37"/>
        <v>4.8838317111519647E-2</v>
      </c>
      <c r="M231" s="35"/>
    </row>
    <row r="232" spans="1:13" x14ac:dyDescent="0.2">
      <c r="A232">
        <f t="shared" si="38"/>
        <v>100</v>
      </c>
      <c r="B232">
        <f t="shared" si="32"/>
        <v>1.7453292519943295</v>
      </c>
      <c r="C232">
        <v>2.3701676928867892</v>
      </c>
      <c r="D232" s="35">
        <f t="shared" si="31"/>
        <v>5.3761911158235191E-2</v>
      </c>
      <c r="E232" s="35">
        <f t="shared" si="39"/>
        <v>1.3349357358168126E-3</v>
      </c>
      <c r="F232">
        <v>302.8</v>
      </c>
      <c r="G232" s="35">
        <f t="shared" si="33"/>
        <v>8.0096144149008758E-3</v>
      </c>
      <c r="H232" s="35">
        <f t="shared" si="40"/>
        <v>1.6019228829801752E-2</v>
      </c>
      <c r="I232" s="35">
        <f t="shared" si="34"/>
        <v>2.4028843244702627E-2</v>
      </c>
      <c r="J232" s="35">
        <f t="shared" si="35"/>
        <v>3.2038457659603503E-2</v>
      </c>
      <c r="K232" s="35">
        <f t="shared" si="36"/>
        <v>4.0048072074504379E-2</v>
      </c>
      <c r="L232" s="35">
        <f t="shared" si="37"/>
        <v>4.8057686489405255E-2</v>
      </c>
      <c r="M232" s="35"/>
    </row>
    <row r="233" spans="1:13" x14ac:dyDescent="0.2">
      <c r="A233">
        <f t="shared" si="38"/>
        <v>102</v>
      </c>
      <c r="B233">
        <f t="shared" si="32"/>
        <v>1.7802358370342162</v>
      </c>
      <c r="C233">
        <v>2.2522095202718102</v>
      </c>
      <c r="D233" s="35">
        <f t="shared" si="31"/>
        <v>5.5073808245201646E-2</v>
      </c>
      <c r="E233" s="35">
        <f t="shared" si="39"/>
        <v>1.3118970869664542E-3</v>
      </c>
      <c r="F233">
        <v>309.23</v>
      </c>
      <c r="G233" s="35">
        <f t="shared" si="33"/>
        <v>7.8713825217987254E-3</v>
      </c>
      <c r="H233" s="35">
        <f t="shared" si="40"/>
        <v>1.5742765043597451E-2</v>
      </c>
      <c r="I233" s="35">
        <f t="shared" si="34"/>
        <v>2.3614147565396176E-2</v>
      </c>
      <c r="J233" s="35">
        <f t="shared" si="35"/>
        <v>3.1485530087194902E-2</v>
      </c>
      <c r="K233" s="35">
        <f t="shared" si="36"/>
        <v>3.9356912608993627E-2</v>
      </c>
      <c r="L233" s="35">
        <f t="shared" si="37"/>
        <v>4.7228295130792353E-2</v>
      </c>
      <c r="M233" s="35"/>
    </row>
    <row r="234" spans="1:13" x14ac:dyDescent="0.2">
      <c r="A234">
        <f t="shared" si="38"/>
        <v>104</v>
      </c>
      <c r="B234">
        <f t="shared" si="32"/>
        <v>1.8151424220741028</v>
      </c>
      <c r="C234">
        <v>2.1379442681247709</v>
      </c>
      <c r="D234" s="35">
        <f t="shared" si="31"/>
        <v>5.6361397063085399E-2</v>
      </c>
      <c r="E234" s="35">
        <f t="shared" si="39"/>
        <v>1.287588817883753E-3</v>
      </c>
      <c r="F234">
        <v>315.54000000000002</v>
      </c>
      <c r="G234" s="35">
        <f t="shared" si="33"/>
        <v>7.7255329073025181E-3</v>
      </c>
      <c r="H234" s="35">
        <f t="shared" si="40"/>
        <v>1.5451065814605036E-2</v>
      </c>
      <c r="I234" s="35">
        <f t="shared" si="34"/>
        <v>2.3176598721907554E-2</v>
      </c>
      <c r="J234" s="35">
        <f t="shared" si="35"/>
        <v>3.0902131629210072E-2</v>
      </c>
      <c r="K234" s="35">
        <f t="shared" si="36"/>
        <v>3.862766453651259E-2</v>
      </c>
      <c r="L234" s="35">
        <f t="shared" si="37"/>
        <v>4.6353197443815108E-2</v>
      </c>
      <c r="M234" s="35"/>
    </row>
    <row r="235" spans="1:13" x14ac:dyDescent="0.2">
      <c r="A235">
        <f t="shared" si="38"/>
        <v>106</v>
      </c>
      <c r="B235">
        <f t="shared" si="32"/>
        <v>1.8500490071139892</v>
      </c>
      <c r="C235">
        <v>2.0274216169900838</v>
      </c>
      <c r="D235" s="35">
        <f t="shared" si="31"/>
        <v>5.7623492251220487E-2</v>
      </c>
      <c r="E235" s="35">
        <f t="shared" si="39"/>
        <v>1.2620951881350886E-3</v>
      </c>
      <c r="F235">
        <v>321.73</v>
      </c>
      <c r="G235" s="35">
        <f t="shared" si="33"/>
        <v>7.5725711288105318E-3</v>
      </c>
      <c r="H235" s="35">
        <f t="shared" si="40"/>
        <v>1.5145142257621064E-2</v>
      </c>
      <c r="I235" s="35">
        <f t="shared" si="34"/>
        <v>2.2717713386431596E-2</v>
      </c>
      <c r="J235" s="35">
        <f t="shared" si="35"/>
        <v>3.0290284515242127E-2</v>
      </c>
      <c r="K235" s="35">
        <f t="shared" si="36"/>
        <v>3.7862855644052659E-2</v>
      </c>
      <c r="L235" s="35">
        <f t="shared" si="37"/>
        <v>4.5435426772863191E-2</v>
      </c>
      <c r="M235" s="35"/>
    </row>
    <row r="236" spans="1:13" x14ac:dyDescent="0.2">
      <c r="A236">
        <f t="shared" si="38"/>
        <v>108</v>
      </c>
      <c r="B236">
        <f t="shared" si="32"/>
        <v>1.8849555921538759</v>
      </c>
      <c r="C236">
        <v>1.920666407139956</v>
      </c>
      <c r="D236" s="35">
        <f t="shared" si="31"/>
        <v>5.885899168820443E-2</v>
      </c>
      <c r="E236" s="35">
        <f t="shared" si="39"/>
        <v>1.2354994369839431E-3</v>
      </c>
      <c r="F236">
        <v>327.79</v>
      </c>
      <c r="G236" s="35">
        <f t="shared" si="33"/>
        <v>7.4129966219036586E-3</v>
      </c>
      <c r="H236" s="35">
        <f t="shared" si="40"/>
        <v>1.4825993243807317E-2</v>
      </c>
      <c r="I236" s="35">
        <f t="shared" si="34"/>
        <v>2.2238989865710976E-2</v>
      </c>
      <c r="J236" s="35">
        <f t="shared" si="35"/>
        <v>2.9651986487614634E-2</v>
      </c>
      <c r="K236" s="35">
        <f t="shared" si="36"/>
        <v>3.7064983109518293E-2</v>
      </c>
      <c r="L236" s="35">
        <f t="shared" si="37"/>
        <v>4.4477979731421952E-2</v>
      </c>
      <c r="M236" s="35"/>
    </row>
    <row r="237" spans="1:13" x14ac:dyDescent="0.2">
      <c r="A237">
        <f t="shared" si="38"/>
        <v>110</v>
      </c>
      <c r="B237">
        <f t="shared" si="32"/>
        <v>1.9198621771937625</v>
      </c>
      <c r="C237">
        <v>1.8176951987558569</v>
      </c>
      <c r="D237" s="35">
        <f t="shared" si="31"/>
        <v>6.0066875063223835E-2</v>
      </c>
      <c r="E237" s="35">
        <f t="shared" si="39"/>
        <v>1.2078833750194043E-3</v>
      </c>
      <c r="F237">
        <v>333.71</v>
      </c>
      <c r="G237" s="35">
        <f t="shared" si="33"/>
        <v>7.2473002501164258E-3</v>
      </c>
      <c r="H237" s="35">
        <f t="shared" si="40"/>
        <v>1.4494600500232852E-2</v>
      </c>
      <c r="I237" s="35">
        <f t="shared" si="34"/>
        <v>2.1741900750349277E-2</v>
      </c>
      <c r="J237" s="35">
        <f t="shared" si="35"/>
        <v>2.8989201000465703E-2</v>
      </c>
      <c r="K237" s="35">
        <f t="shared" si="36"/>
        <v>3.6236501250582129E-2</v>
      </c>
      <c r="L237" s="35">
        <f t="shared" si="37"/>
        <v>4.3483801500698555E-2</v>
      </c>
      <c r="M237" s="35"/>
    </row>
    <row r="238" spans="1:13" x14ac:dyDescent="0.2">
      <c r="A238">
        <f t="shared" si="38"/>
        <v>112</v>
      </c>
      <c r="B238">
        <f t="shared" si="32"/>
        <v>1.9547687622336491</v>
      </c>
      <c r="C238">
        <v>1.7184914316563149</v>
      </c>
      <c r="D238" s="35">
        <f t="shared" si="31"/>
        <v>6.1246202068859223E-2</v>
      </c>
      <c r="E238" s="35">
        <f t="shared" si="39"/>
        <v>1.1793270056353888E-3</v>
      </c>
      <c r="F238">
        <v>339.49</v>
      </c>
      <c r="G238" s="35">
        <f t="shared" si="33"/>
        <v>7.075962033812333E-3</v>
      </c>
      <c r="H238" s="35">
        <f t="shared" si="40"/>
        <v>1.4151924067624666E-2</v>
      </c>
      <c r="I238" s="35">
        <f t="shared" si="34"/>
        <v>2.1227886101436999E-2</v>
      </c>
      <c r="J238" s="35">
        <f t="shared" si="35"/>
        <v>2.8303848135249332E-2</v>
      </c>
      <c r="K238" s="35">
        <f t="shared" si="36"/>
        <v>3.5379810169061665E-2</v>
      </c>
      <c r="L238" s="35">
        <f t="shared" si="37"/>
        <v>4.2455772202873998E-2</v>
      </c>
      <c r="M238" s="35"/>
    </row>
    <row r="239" spans="1:13" x14ac:dyDescent="0.2">
      <c r="A239">
        <f t="shared" si="38"/>
        <v>114</v>
      </c>
      <c r="B239">
        <f t="shared" si="32"/>
        <v>1.9896753472735358</v>
      </c>
      <c r="C239">
        <v>1.6230633859320669</v>
      </c>
      <c r="D239" s="35">
        <f t="shared" si="31"/>
        <v>6.2396110247689276E-2</v>
      </c>
      <c r="E239" s="35">
        <f t="shared" si="39"/>
        <v>1.149908178830053E-3</v>
      </c>
      <c r="F239">
        <v>345.12</v>
      </c>
      <c r="G239" s="35">
        <f t="shared" si="33"/>
        <v>6.8994490729803182E-3</v>
      </c>
      <c r="H239" s="35">
        <f t="shared" si="40"/>
        <v>1.3798898145960636E-2</v>
      </c>
      <c r="I239" s="35">
        <f t="shared" si="34"/>
        <v>2.0698347218940955E-2</v>
      </c>
      <c r="J239" s="35">
        <f t="shared" si="35"/>
        <v>2.7597796291921273E-2</v>
      </c>
      <c r="K239" s="35">
        <f t="shared" si="36"/>
        <v>3.4497245364901591E-2</v>
      </c>
      <c r="L239" s="35">
        <f t="shared" si="37"/>
        <v>4.1396694437881909E-2</v>
      </c>
      <c r="M239" s="35"/>
    </row>
    <row r="240" spans="1:13" x14ac:dyDescent="0.2">
      <c r="A240">
        <f t="shared" si="38"/>
        <v>116</v>
      </c>
      <c r="B240">
        <f t="shared" si="32"/>
        <v>2.0245819323134224</v>
      </c>
      <c r="C240">
        <v>1.531377941220172</v>
      </c>
      <c r="D240" s="35">
        <f t="shared" si="31"/>
        <v>6.3515812526914614E-2</v>
      </c>
      <c r="E240" s="35">
        <f t="shared" si="39"/>
        <v>1.1197022792253375E-3</v>
      </c>
      <c r="F240">
        <v>350.61</v>
      </c>
      <c r="G240" s="35">
        <f t="shared" si="33"/>
        <v>6.718213675352025E-3</v>
      </c>
      <c r="H240" s="35">
        <f t="shared" si="40"/>
        <v>1.343642735070405E-2</v>
      </c>
      <c r="I240" s="35">
        <f t="shared" si="34"/>
        <v>2.0154641026056075E-2</v>
      </c>
      <c r="J240" s="35">
        <f t="shared" si="35"/>
        <v>2.68728547014081E-2</v>
      </c>
      <c r="K240" s="35">
        <f t="shared" si="36"/>
        <v>3.3591068376760125E-2</v>
      </c>
      <c r="L240" s="35">
        <f t="shared" si="37"/>
        <v>4.030928205211215E-2</v>
      </c>
      <c r="M240" s="35"/>
    </row>
    <row r="241" spans="1:13" x14ac:dyDescent="0.2">
      <c r="A241">
        <f t="shared" si="38"/>
        <v>118</v>
      </c>
      <c r="B241">
        <f t="shared" si="32"/>
        <v>2.0594885173533091</v>
      </c>
      <c r="C241">
        <v>1.4434102572484231</v>
      </c>
      <c r="D241" s="35">
        <f t="shared" si="31"/>
        <v>6.4604594476544153E-2</v>
      </c>
      <c r="E241" s="35">
        <f t="shared" si="39"/>
        <v>1.0887819496295387E-3</v>
      </c>
      <c r="F241">
        <v>355.95</v>
      </c>
      <c r="G241" s="35">
        <f t="shared" si="33"/>
        <v>6.532691697777232E-3</v>
      </c>
      <c r="H241" s="35">
        <f t="shared" si="40"/>
        <v>1.3065383395554464E-2</v>
      </c>
      <c r="I241" s="35">
        <f t="shared" si="34"/>
        <v>1.9598075093331696E-2</v>
      </c>
      <c r="J241" s="35">
        <f t="shared" si="35"/>
        <v>2.6130766791108928E-2</v>
      </c>
      <c r="K241" s="35">
        <f t="shared" si="36"/>
        <v>3.266345848888616E-2</v>
      </c>
      <c r="L241" s="35">
        <f t="shared" si="37"/>
        <v>3.9196150186663392E-2</v>
      </c>
      <c r="M241" s="35"/>
    </row>
    <row r="242" spans="1:13" x14ac:dyDescent="0.2">
      <c r="A242">
        <f t="shared" si="38"/>
        <v>120</v>
      </c>
      <c r="B242">
        <f t="shared" si="32"/>
        <v>2.0943951023931953</v>
      </c>
      <c r="C242">
        <v>1.3591189335631431</v>
      </c>
      <c r="D242" s="35">
        <f t="shared" si="31"/>
        <v>6.5661811327445058E-2</v>
      </c>
      <c r="E242" s="35">
        <f t="shared" si="39"/>
        <v>1.057216850900905E-3</v>
      </c>
      <c r="F242">
        <v>361.13</v>
      </c>
      <c r="G242" s="35">
        <f t="shared" si="33"/>
        <v>6.34330110540543E-3</v>
      </c>
      <c r="H242" s="35">
        <f t="shared" si="40"/>
        <v>1.268660221081086E-2</v>
      </c>
      <c r="I242" s="35">
        <f t="shared" si="34"/>
        <v>1.902990331621629E-2</v>
      </c>
      <c r="J242" s="35">
        <f t="shared" si="35"/>
        <v>2.537320442162172E-2</v>
      </c>
      <c r="K242" s="35">
        <f t="shared" si="36"/>
        <v>3.171650552702715E-2</v>
      </c>
      <c r="L242" s="35">
        <f t="shared" si="37"/>
        <v>3.805980663243258E-2</v>
      </c>
      <c r="M242" s="35"/>
    </row>
    <row r="243" spans="1:13" x14ac:dyDescent="0.2">
      <c r="A243">
        <f t="shared" si="38"/>
        <v>122</v>
      </c>
      <c r="B243">
        <f t="shared" si="32"/>
        <v>2.1293016874330819</v>
      </c>
      <c r="C243">
        <v>1.278454289619922</v>
      </c>
      <c r="D243" s="35">
        <f t="shared" si="31"/>
        <v>6.6686884785774336E-2</v>
      </c>
      <c r="E243" s="35">
        <f t="shared" si="39"/>
        <v>1.0250734583292787E-3</v>
      </c>
      <c r="F243">
        <v>366.16</v>
      </c>
      <c r="G243" s="35">
        <f t="shared" si="33"/>
        <v>6.1504407499756719E-3</v>
      </c>
      <c r="H243" s="35">
        <f t="shared" si="40"/>
        <v>1.2300881499951344E-2</v>
      </c>
      <c r="I243" s="35">
        <f t="shared" si="34"/>
        <v>1.8451322249927016E-2</v>
      </c>
      <c r="J243" s="35">
        <f t="shared" si="35"/>
        <v>2.4601762999902688E-2</v>
      </c>
      <c r="K243" s="35">
        <f t="shared" si="36"/>
        <v>3.075220374987836E-2</v>
      </c>
      <c r="L243" s="35">
        <f t="shared" si="37"/>
        <v>3.6902644499854032E-2</v>
      </c>
      <c r="M243" s="35"/>
    </row>
    <row r="244" spans="1:13" x14ac:dyDescent="0.2">
      <c r="A244">
        <f t="shared" si="38"/>
        <v>124</v>
      </c>
      <c r="B244">
        <f t="shared" si="32"/>
        <v>2.1642082724729685</v>
      </c>
      <c r="C244">
        <v>1.2013583647836119</v>
      </c>
      <c r="D244" s="35">
        <f t="shared" si="31"/>
        <v>6.7679299680017541E-2</v>
      </c>
      <c r="E244" s="35">
        <f t="shared" si="39"/>
        <v>9.9241489424320428E-4</v>
      </c>
      <c r="F244">
        <v>371.02</v>
      </c>
      <c r="G244" s="35">
        <f t="shared" si="33"/>
        <v>5.9544893654592257E-3</v>
      </c>
      <c r="H244" s="35">
        <f t="shared" si="40"/>
        <v>1.1908978730918451E-2</v>
      </c>
      <c r="I244" s="35">
        <f t="shared" si="34"/>
        <v>1.7863468096377677E-2</v>
      </c>
      <c r="J244" s="35">
        <f t="shared" si="35"/>
        <v>2.3817957461836903E-2</v>
      </c>
      <c r="K244" s="35">
        <f t="shared" si="36"/>
        <v>2.9772446827296128E-2</v>
      </c>
      <c r="L244" s="35">
        <f t="shared" si="37"/>
        <v>3.5726936192755354E-2</v>
      </c>
      <c r="M244" s="35"/>
    </row>
    <row r="245" spans="1:13" x14ac:dyDescent="0.2">
      <c r="A245">
        <f t="shared" si="38"/>
        <v>126</v>
      </c>
      <c r="B245">
        <f t="shared" si="32"/>
        <v>2.1991148575128552</v>
      </c>
      <c r="C245">
        <v>1.1277649183283309</v>
      </c>
      <c r="D245" s="35">
        <f t="shared" si="31"/>
        <v>6.8638600476108008E-2</v>
      </c>
      <c r="E245" s="35">
        <f t="shared" si="39"/>
        <v>9.5930079609046759E-4</v>
      </c>
      <c r="F245">
        <v>375.72</v>
      </c>
      <c r="G245" s="35">
        <f t="shared" si="33"/>
        <v>5.7558047765428055E-3</v>
      </c>
      <c r="H245" s="35">
        <f t="shared" si="40"/>
        <v>1.1511609553085611E-2</v>
      </c>
      <c r="I245" s="35">
        <f t="shared" si="34"/>
        <v>1.7267414329628417E-2</v>
      </c>
      <c r="J245" s="35">
        <f t="shared" si="35"/>
        <v>2.3023219106171222E-2</v>
      </c>
      <c r="K245" s="35">
        <f t="shared" si="36"/>
        <v>2.8779023882714028E-2</v>
      </c>
      <c r="L245" s="35">
        <f t="shared" si="37"/>
        <v>3.4534828659256833E-2</v>
      </c>
      <c r="M245" s="35"/>
    </row>
    <row r="246" spans="1:13" x14ac:dyDescent="0.2">
      <c r="A246">
        <f t="shared" si="38"/>
        <v>128</v>
      </c>
      <c r="B246">
        <f t="shared" si="32"/>
        <v>2.2340214425527418</v>
      </c>
      <c r="C246">
        <v>1.0576077095281959</v>
      </c>
      <c r="D246" s="35">
        <f t="shared" si="31"/>
        <v>6.9564387694933019E-2</v>
      </c>
      <c r="E246" s="35">
        <f t="shared" si="39"/>
        <v>9.2578721882501103E-4</v>
      </c>
      <c r="F246">
        <v>380.26</v>
      </c>
      <c r="G246" s="35">
        <f t="shared" si="33"/>
        <v>5.5547233129500662E-3</v>
      </c>
      <c r="H246" s="35">
        <f t="shared" si="40"/>
        <v>1.1109446625900132E-2</v>
      </c>
      <c r="I246" s="35">
        <f t="shared" si="34"/>
        <v>1.6664169938850198E-2</v>
      </c>
      <c r="J246" s="35">
        <f t="shared" si="35"/>
        <v>2.2218893251800265E-2</v>
      </c>
      <c r="K246" s="35">
        <f t="shared" si="36"/>
        <v>2.7773616564750331E-2</v>
      </c>
      <c r="L246" s="35">
        <f t="shared" si="37"/>
        <v>3.3328339877700397E-2</v>
      </c>
      <c r="M246" s="35"/>
    </row>
    <row r="247" spans="1:13" x14ac:dyDescent="0.2">
      <c r="A247">
        <f t="shared" si="38"/>
        <v>130</v>
      </c>
      <c r="B247">
        <f t="shared" si="32"/>
        <v>2.2689280275926285</v>
      </c>
      <c r="C247">
        <v>0.99081221756659044</v>
      </c>
      <c r="D247" s="35">
        <f t="shared" si="31"/>
        <v>7.0456314265015169E-2</v>
      </c>
      <c r="E247" s="35">
        <f t="shared" si="39"/>
        <v>8.9192657008214937E-4</v>
      </c>
      <c r="F247">
        <v>384.63</v>
      </c>
      <c r="G247" s="35">
        <f t="shared" si="33"/>
        <v>5.3515594204928962E-3</v>
      </c>
      <c r="H247" s="35">
        <f t="shared" si="40"/>
        <v>1.0703118840985792E-2</v>
      </c>
      <c r="I247" s="35">
        <f t="shared" si="34"/>
        <v>1.6054678261478689E-2</v>
      </c>
      <c r="J247" s="35">
        <f t="shared" si="35"/>
        <v>2.1406237681971585E-2</v>
      </c>
      <c r="K247" s="35">
        <f t="shared" si="36"/>
        <v>2.6757797102464481E-2</v>
      </c>
      <c r="L247" s="35">
        <f t="shared" si="37"/>
        <v>3.2109356522957377E-2</v>
      </c>
      <c r="M247" s="35"/>
    </row>
    <row r="248" spans="1:13" x14ac:dyDescent="0.2">
      <c r="A248">
        <f t="shared" si="38"/>
        <v>132</v>
      </c>
      <c r="B248">
        <f t="shared" si="32"/>
        <v>2.3038346126325151</v>
      </c>
      <c r="C248">
        <v>0.9272956415361604</v>
      </c>
      <c r="D248" s="35">
        <f t="shared" si="31"/>
        <v>7.131408184134265E-2</v>
      </c>
      <c r="E248" s="35">
        <f t="shared" si="39"/>
        <v>8.5776757632748113E-4</v>
      </c>
      <c r="F248">
        <v>388.84</v>
      </c>
      <c r="G248" s="35">
        <f t="shared" si="33"/>
        <v>5.1466054579648868E-3</v>
      </c>
      <c r="H248" s="35">
        <f t="shared" si="40"/>
        <v>1.0293210915929774E-2</v>
      </c>
      <c r="I248" s="35">
        <f t="shared" si="34"/>
        <v>1.543981637389466E-2</v>
      </c>
      <c r="J248" s="35">
        <f t="shared" si="35"/>
        <v>2.0586421831859547E-2</v>
      </c>
      <c r="K248" s="35">
        <f t="shared" si="36"/>
        <v>2.5733027289824434E-2</v>
      </c>
      <c r="L248" s="35">
        <f t="shared" si="37"/>
        <v>3.0879632747789321E-2</v>
      </c>
      <c r="M248" s="35"/>
    </row>
    <row r="249" spans="1:13" x14ac:dyDescent="0.2">
      <c r="A249">
        <f t="shared" si="38"/>
        <v>134</v>
      </c>
      <c r="B249">
        <f t="shared" si="32"/>
        <v>2.3387411976724017</v>
      </c>
      <c r="C249">
        <v>0.86696690043881808</v>
      </c>
      <c r="D249" s="35">
        <f t="shared" si="31"/>
        <v>7.2137437119275311E-2</v>
      </c>
      <c r="E249" s="35">
        <f t="shared" si="39"/>
        <v>8.2335527793266083E-4</v>
      </c>
      <c r="F249">
        <v>392.87</v>
      </c>
      <c r="G249" s="35">
        <f t="shared" si="33"/>
        <v>4.940131667595965E-3</v>
      </c>
      <c r="H249" s="35">
        <f t="shared" si="40"/>
        <v>9.88026333519193E-3</v>
      </c>
      <c r="I249" s="35">
        <f t="shared" si="34"/>
        <v>1.4820395002787895E-2</v>
      </c>
      <c r="J249" s="35">
        <f t="shared" si="35"/>
        <v>1.976052667038386E-2</v>
      </c>
      <c r="K249" s="35">
        <f t="shared" si="36"/>
        <v>2.4700658337979825E-2</v>
      </c>
      <c r="L249" s="35">
        <f t="shared" si="37"/>
        <v>2.964079000557579E-2</v>
      </c>
      <c r="M249" s="35"/>
    </row>
    <row r="250" spans="1:13" x14ac:dyDescent="0.2">
      <c r="A250">
        <f t="shared" si="38"/>
        <v>136</v>
      </c>
      <c r="B250">
        <f t="shared" si="32"/>
        <v>2.3736477827122884</v>
      </c>
      <c r="C250">
        <v>0.80974567739443104</v>
      </c>
      <c r="D250" s="35">
        <f t="shared" si="31"/>
        <v>7.292616817023409E-2</v>
      </c>
      <c r="E250" s="35">
        <f t="shared" si="39"/>
        <v>7.8873105095877971E-4</v>
      </c>
      <c r="F250">
        <v>396.74</v>
      </c>
      <c r="G250" s="35">
        <f t="shared" si="33"/>
        <v>4.7323863057526783E-3</v>
      </c>
      <c r="H250" s="35">
        <f t="shared" si="40"/>
        <v>9.4647726115053565E-3</v>
      </c>
      <c r="I250" s="35">
        <f t="shared" si="34"/>
        <v>1.4197158917258035E-2</v>
      </c>
      <c r="J250" s="35">
        <f t="shared" si="35"/>
        <v>1.8929545223010713E-2</v>
      </c>
      <c r="K250" s="35">
        <f t="shared" si="36"/>
        <v>2.3661931528763391E-2</v>
      </c>
      <c r="L250" s="35">
        <f t="shared" si="37"/>
        <v>2.839431783451607E-2</v>
      </c>
      <c r="M250" s="35"/>
    </row>
    <row r="251" spans="1:13" x14ac:dyDescent="0.2">
      <c r="A251">
        <f t="shared" si="38"/>
        <v>138</v>
      </c>
      <c r="B251">
        <f t="shared" si="32"/>
        <v>2.4085543677521746</v>
      </c>
      <c r="C251">
        <v>0.75553426733232298</v>
      </c>
      <c r="D251" s="35">
        <f t="shared" si="31"/>
        <v>7.3680100823546521E-2</v>
      </c>
      <c r="E251" s="35">
        <f t="shared" si="39"/>
        <v>7.5393265331243076E-4</v>
      </c>
      <c r="F251">
        <v>400.43</v>
      </c>
      <c r="G251" s="35">
        <f t="shared" si="33"/>
        <v>4.5235959198745845E-3</v>
      </c>
      <c r="H251" s="35">
        <f t="shared" si="40"/>
        <v>9.0471918397491691E-3</v>
      </c>
      <c r="I251" s="35">
        <f t="shared" si="34"/>
        <v>1.3570787759623754E-2</v>
      </c>
      <c r="J251" s="35">
        <f t="shared" si="35"/>
        <v>1.8094383679498338E-2</v>
      </c>
      <c r="K251" s="35">
        <f t="shared" si="36"/>
        <v>2.2617979599372923E-2</v>
      </c>
      <c r="L251" s="35">
        <f t="shared" si="37"/>
        <v>2.7141575519247507E-2</v>
      </c>
      <c r="M251" s="35"/>
    </row>
    <row r="252" spans="1:13" x14ac:dyDescent="0.2">
      <c r="A252">
        <f t="shared" si="38"/>
        <v>140</v>
      </c>
      <c r="B252">
        <f t="shared" si="32"/>
        <v>2.4434609527920612</v>
      </c>
      <c r="C252">
        <v>0.70423910522718491</v>
      </c>
      <c r="D252" s="35">
        <f t="shared" si="31"/>
        <v>7.4399095116427602E-2</v>
      </c>
      <c r="E252" s="35">
        <f t="shared" si="39"/>
        <v>7.1899429288108108E-4</v>
      </c>
      <c r="F252">
        <v>403.96</v>
      </c>
      <c r="G252" s="35">
        <f t="shared" si="33"/>
        <v>4.3139657572864865E-3</v>
      </c>
      <c r="H252" s="35">
        <f t="shared" si="40"/>
        <v>8.6279315145729729E-3</v>
      </c>
      <c r="I252" s="35">
        <f t="shared" si="34"/>
        <v>1.2941897271859459E-2</v>
      </c>
      <c r="J252" s="35">
        <f t="shared" si="35"/>
        <v>1.7255863029145946E-2</v>
      </c>
      <c r="K252" s="35">
        <f t="shared" si="36"/>
        <v>2.1569828786432432E-2</v>
      </c>
      <c r="L252" s="35">
        <f t="shared" si="37"/>
        <v>2.5883794543718919E-2</v>
      </c>
      <c r="M252" s="35"/>
    </row>
    <row r="253" spans="1:13" x14ac:dyDescent="0.2">
      <c r="A253">
        <f t="shared" si="38"/>
        <v>142</v>
      </c>
      <c r="B253">
        <f t="shared" si="32"/>
        <v>2.4783675378319479</v>
      </c>
      <c r="C253">
        <v>0.65576082999019347</v>
      </c>
      <c r="D253" s="35">
        <f t="shared" si="31"/>
        <v>7.5083041831669556E-2</v>
      </c>
      <c r="E253" s="35">
        <f t="shared" si="39"/>
        <v>6.8394671524195372E-4</v>
      </c>
      <c r="F253">
        <v>407.31</v>
      </c>
      <c r="G253" s="35">
        <f t="shared" si="33"/>
        <v>4.1036802914517223E-3</v>
      </c>
      <c r="H253" s="35">
        <f t="shared" si="40"/>
        <v>8.2073605829034446E-3</v>
      </c>
      <c r="I253" s="35">
        <f t="shared" si="34"/>
        <v>1.2311040874355167E-2</v>
      </c>
      <c r="J253" s="35">
        <f t="shared" si="35"/>
        <v>1.6414721165806889E-2</v>
      </c>
      <c r="K253" s="35">
        <f t="shared" si="36"/>
        <v>2.0518401457258612E-2</v>
      </c>
      <c r="L253" s="35">
        <f t="shared" si="37"/>
        <v>2.4622081748710334E-2</v>
      </c>
      <c r="M253" s="35"/>
    </row>
    <row r="254" spans="1:13" x14ac:dyDescent="0.2">
      <c r="A254">
        <f t="shared" si="38"/>
        <v>144</v>
      </c>
      <c r="B254">
        <f t="shared" si="32"/>
        <v>2.5132741228718345</v>
      </c>
      <c r="C254">
        <v>0.61000090854159861</v>
      </c>
      <c r="D254" s="35">
        <f t="shared" si="31"/>
        <v>7.5731859140245592E-2</v>
      </c>
      <c r="E254" s="35">
        <f t="shared" si="39"/>
        <v>6.488173085760357E-4</v>
      </c>
      <c r="F254">
        <v>410.49</v>
      </c>
      <c r="G254" s="35">
        <f t="shared" si="33"/>
        <v>3.8929038514562142E-3</v>
      </c>
      <c r="H254" s="35">
        <f t="shared" si="40"/>
        <v>7.7858077029124284E-3</v>
      </c>
      <c r="I254" s="35">
        <f t="shared" si="34"/>
        <v>1.1678711554368643E-2</v>
      </c>
      <c r="J254" s="35">
        <f t="shared" si="35"/>
        <v>1.5571615405824857E-2</v>
      </c>
      <c r="K254" s="35">
        <f t="shared" si="36"/>
        <v>1.9464519257281071E-2</v>
      </c>
      <c r="L254" s="35">
        <f t="shared" si="37"/>
        <v>2.3357423108737285E-2</v>
      </c>
      <c r="M254" s="35"/>
    </row>
    <row r="255" spans="1:13" x14ac:dyDescent="0.2">
      <c r="A255">
        <f t="shared" si="38"/>
        <v>146</v>
      </c>
      <c r="B255">
        <f t="shared" si="32"/>
        <v>2.5481807079117211</v>
      </c>
      <c r="C255">
        <v>0.56685915178350321</v>
      </c>
      <c r="D255" s="35">
        <f t="shared" si="31"/>
        <v>7.6345489363734143E-2</v>
      </c>
      <c r="E255" s="35">
        <f t="shared" si="39"/>
        <v>6.1363022348855101E-4</v>
      </c>
      <c r="F255">
        <v>413.5</v>
      </c>
      <c r="G255" s="35">
        <f t="shared" si="33"/>
        <v>3.681781340931306E-3</v>
      </c>
      <c r="H255" s="35">
        <f t="shared" si="40"/>
        <v>7.3635626818626121E-3</v>
      </c>
      <c r="I255" s="35">
        <f t="shared" si="34"/>
        <v>1.1045344022793918E-2</v>
      </c>
      <c r="J255" s="35">
        <f t="shared" si="35"/>
        <v>1.4727125363725224E-2</v>
      </c>
      <c r="K255" s="35">
        <f t="shared" si="36"/>
        <v>1.840890670465653E-2</v>
      </c>
      <c r="L255" s="35">
        <f t="shared" si="37"/>
        <v>2.2090688045587836E-2</v>
      </c>
      <c r="M255" s="35"/>
    </row>
    <row r="256" spans="1:13" x14ac:dyDescent="0.2">
      <c r="A256">
        <f t="shared" si="38"/>
        <v>148</v>
      </c>
      <c r="B256">
        <f t="shared" si="32"/>
        <v>2.5830872929516078</v>
      </c>
      <c r="C256">
        <v>0.5262353706180104</v>
      </c>
      <c r="D256" s="35">
        <f t="shared" si="31"/>
        <v>7.6923895869279224E-2</v>
      </c>
      <c r="E256" s="35">
        <f t="shared" si="39"/>
        <v>5.7840650554508155E-4</v>
      </c>
      <c r="F256">
        <v>416.33</v>
      </c>
      <c r="G256" s="35">
        <f t="shared" si="33"/>
        <v>3.4704390332704893E-3</v>
      </c>
      <c r="H256" s="35">
        <f t="shared" si="40"/>
        <v>6.9408780665409786E-3</v>
      </c>
      <c r="I256" s="35">
        <f t="shared" si="34"/>
        <v>1.0411317099811468E-2</v>
      </c>
      <c r="J256" s="35">
        <f t="shared" si="35"/>
        <v>1.3881756133081957E-2</v>
      </c>
      <c r="K256" s="35">
        <f t="shared" si="36"/>
        <v>1.7352195166352447E-2</v>
      </c>
      <c r="L256" s="35">
        <f t="shared" si="37"/>
        <v>2.0822634199622936E-2</v>
      </c>
      <c r="M256" s="35"/>
    </row>
    <row r="257" spans="1:13" x14ac:dyDescent="0.2">
      <c r="A257">
        <f t="shared" si="38"/>
        <v>150</v>
      </c>
      <c r="B257">
        <f t="shared" si="32"/>
        <v>2.6179938779914944</v>
      </c>
      <c r="C257">
        <v>0.48802854793814948</v>
      </c>
      <c r="D257" s="35">
        <f t="shared" si="31"/>
        <v>7.7467060107743124E-2</v>
      </c>
      <c r="E257" s="35">
        <f t="shared" si="39"/>
        <v>5.4316423846390016E-4</v>
      </c>
      <c r="F257">
        <v>419</v>
      </c>
      <c r="G257" s="35">
        <f t="shared" si="33"/>
        <v>3.258985430783401E-3</v>
      </c>
      <c r="H257" s="35">
        <f t="shared" si="40"/>
        <v>6.5179708615668019E-3</v>
      </c>
      <c r="I257" s="35">
        <f t="shared" si="34"/>
        <v>9.7769562923502029E-3</v>
      </c>
      <c r="J257" s="35">
        <f t="shared" si="35"/>
        <v>1.3035941723133604E-2</v>
      </c>
      <c r="K257" s="35">
        <f t="shared" si="36"/>
        <v>1.6294927153917005E-2</v>
      </c>
      <c r="L257" s="35">
        <f t="shared" si="37"/>
        <v>1.9553912584700406E-2</v>
      </c>
      <c r="M257" s="35"/>
    </row>
    <row r="258" spans="1:13" x14ac:dyDescent="0.2">
      <c r="A258">
        <f t="shared" si="38"/>
        <v>152</v>
      </c>
      <c r="B258">
        <f t="shared" si="32"/>
        <v>2.6529004630313811</v>
      </c>
      <c r="C258">
        <v>0.45213683862787629</v>
      </c>
      <c r="D258" s="35">
        <f t="shared" ref="D258:D321" si="41" xml:space="preserve"> $O$3*(1-COS(RADIANS(A258))) + ($O$5 - SQRT($O$5^2 - ($O$3*SIN(RADIANS(A258)))^2))</f>
        <v>7.7974978803799791E-2</v>
      </c>
      <c r="E258" s="35">
        <f t="shared" si="39"/>
        <v>5.0791869605666673E-4</v>
      </c>
      <c r="F258">
        <v>421.49</v>
      </c>
      <c r="G258" s="35">
        <f t="shared" si="33"/>
        <v>3.0475121763400004E-3</v>
      </c>
      <c r="H258" s="35">
        <f t="shared" si="40"/>
        <v>6.0950243526800008E-3</v>
      </c>
      <c r="I258" s="35">
        <f t="shared" si="34"/>
        <v>9.1425365290200011E-3</v>
      </c>
      <c r="J258" s="35">
        <f t="shared" si="35"/>
        <v>1.2190048705360002E-2</v>
      </c>
      <c r="K258" s="35">
        <f t="shared" si="36"/>
        <v>1.5237560881700002E-2</v>
      </c>
      <c r="L258" s="35">
        <f t="shared" si="37"/>
        <v>1.8285073058040002E-2</v>
      </c>
      <c r="M258" s="35"/>
    </row>
    <row r="259" spans="1:13" x14ac:dyDescent="0.2">
      <c r="A259">
        <f t="shared" si="38"/>
        <v>154</v>
      </c>
      <c r="B259">
        <f t="shared" ref="B259:B322" si="42">RADIANS(A259)</f>
        <v>2.6878070480712677</v>
      </c>
      <c r="C259">
        <v>0.418460053589294</v>
      </c>
      <c r="D259" s="35">
        <f t="shared" si="41"/>
        <v>7.8447661304978697E-2</v>
      </c>
      <c r="E259" s="35">
        <f t="shared" si="39"/>
        <v>4.7268250117890598E-4</v>
      </c>
      <c r="F259">
        <v>423.8</v>
      </c>
      <c r="G259" s="35">
        <f t="shared" ref="G259:G322" si="43">(E259/2) * ($O$6*6/1000)</f>
        <v>2.8360950070734359E-3</v>
      </c>
      <c r="H259" s="35">
        <f t="shared" si="40"/>
        <v>5.6721900141468717E-3</v>
      </c>
      <c r="I259" s="35">
        <f t="shared" ref="I259:I322" si="44">(E259/2) * ($O$8*6/1000)</f>
        <v>8.5082850212203076E-3</v>
      </c>
      <c r="J259" s="35">
        <f t="shared" ref="J259:J322" si="45">(E259/2) * ($O$9*6/1000)</f>
        <v>1.1344380028293743E-2</v>
      </c>
      <c r="K259" s="35">
        <f t="shared" ref="K259:K322" si="46">(E259/2) * ($O$10*6/1000)</f>
        <v>1.4180475035367179E-2</v>
      </c>
      <c r="L259" s="35">
        <f t="shared" ref="L259:L322" si="47">(E259/2) * ($O$11*6/1000)</f>
        <v>1.7016570042440615E-2</v>
      </c>
      <c r="M259" s="35"/>
    </row>
    <row r="260" spans="1:13" x14ac:dyDescent="0.2">
      <c r="A260">
        <f t="shared" ref="A260:A323" si="48">A259+2</f>
        <v>156</v>
      </c>
      <c r="B260">
        <f t="shared" si="42"/>
        <v>2.7227136331111539</v>
      </c>
      <c r="C260">
        <v>0.3868996597426525</v>
      </c>
      <c r="D260" s="35">
        <f t="shared" si="41"/>
        <v>7.8885127095105312E-2</v>
      </c>
      <c r="E260" s="35">
        <f t="shared" ref="E260:E323" si="49">D260-D259</f>
        <v>4.3746579012661491E-4</v>
      </c>
      <c r="F260">
        <v>425.95</v>
      </c>
      <c r="G260" s="35">
        <f t="shared" si="43"/>
        <v>2.6247947407596894E-3</v>
      </c>
      <c r="H260" s="35">
        <f t="shared" ref="H260:H323" si="50">(E260/2) * ($O$7*6/1000)</f>
        <v>5.2495894815193789E-3</v>
      </c>
      <c r="I260" s="35">
        <f t="shared" si="44"/>
        <v>7.8743842222790683E-3</v>
      </c>
      <c r="J260" s="35">
        <f t="shared" si="45"/>
        <v>1.0499178963038758E-2</v>
      </c>
      <c r="K260" s="35">
        <f t="shared" si="46"/>
        <v>1.3123973703798447E-2</v>
      </c>
      <c r="L260" s="35">
        <f t="shared" si="47"/>
        <v>1.5748768444558137E-2</v>
      </c>
      <c r="M260" s="35"/>
    </row>
    <row r="261" spans="1:13" x14ac:dyDescent="0.2">
      <c r="A261">
        <f t="shared" si="48"/>
        <v>158</v>
      </c>
      <c r="B261">
        <f t="shared" si="42"/>
        <v>2.7576202181510405</v>
      </c>
      <c r="C261">
        <v>0.35735712400820191</v>
      </c>
      <c r="D261" s="35">
        <f t="shared" si="41"/>
        <v>7.9287403476204735E-2</v>
      </c>
      <c r="E261" s="35">
        <f t="shared" si="49"/>
        <v>4.0227638109942288E-4</v>
      </c>
      <c r="F261">
        <v>427.92</v>
      </c>
      <c r="G261" s="35">
        <f t="shared" si="43"/>
        <v>2.4136582865965373E-3</v>
      </c>
      <c r="H261" s="35">
        <f t="shared" si="50"/>
        <v>4.8273165731930745E-3</v>
      </c>
      <c r="I261" s="35">
        <f t="shared" si="44"/>
        <v>7.2409748597896118E-3</v>
      </c>
      <c r="J261" s="35">
        <f t="shared" si="45"/>
        <v>9.654633146386149E-3</v>
      </c>
      <c r="K261" s="35">
        <f t="shared" si="46"/>
        <v>1.2068291432982686E-2</v>
      </c>
      <c r="L261" s="35">
        <f t="shared" si="47"/>
        <v>1.4481949719579224E-2</v>
      </c>
      <c r="M261" s="35"/>
    </row>
    <row r="262" spans="1:13" x14ac:dyDescent="0.2">
      <c r="A262">
        <f t="shared" si="48"/>
        <v>160</v>
      </c>
      <c r="B262">
        <f t="shared" si="42"/>
        <v>2.7925268031909272</v>
      </c>
      <c r="C262">
        <v>0.32973556932433912</v>
      </c>
      <c r="D262" s="35">
        <f t="shared" si="41"/>
        <v>7.9654523421737261E-2</v>
      </c>
      <c r="E262" s="35">
        <f t="shared" si="49"/>
        <v>3.6711994553252636E-4</v>
      </c>
      <c r="F262">
        <v>429.72</v>
      </c>
      <c r="G262" s="35">
        <f t="shared" si="43"/>
        <v>2.2027196731951582E-3</v>
      </c>
      <c r="H262" s="35">
        <f t="shared" si="50"/>
        <v>4.4054393463903163E-3</v>
      </c>
      <c r="I262" s="35">
        <f t="shared" si="44"/>
        <v>6.6081590195854745E-3</v>
      </c>
      <c r="J262" s="35">
        <f t="shared" si="45"/>
        <v>8.8108786927806326E-3</v>
      </c>
      <c r="K262" s="35">
        <f t="shared" si="46"/>
        <v>1.1013598365975791E-2</v>
      </c>
      <c r="L262" s="35">
        <f t="shared" si="47"/>
        <v>1.3216318039170949E-2</v>
      </c>
      <c r="M262" s="35"/>
    </row>
    <row r="263" spans="1:13" x14ac:dyDescent="0.2">
      <c r="A263">
        <f t="shared" si="48"/>
        <v>162</v>
      </c>
      <c r="B263">
        <f t="shared" si="42"/>
        <v>2.8274333882308138</v>
      </c>
      <c r="C263">
        <v>0.30394143066575541</v>
      </c>
      <c r="D263" s="35">
        <f t="shared" si="41"/>
        <v>7.998652360301739E-2</v>
      </c>
      <c r="E263" s="35">
        <f t="shared" si="49"/>
        <v>3.3200018128012876E-4</v>
      </c>
      <c r="F263">
        <v>431.35</v>
      </c>
      <c r="G263" s="35">
        <f t="shared" si="43"/>
        <v>1.9920010876807726E-3</v>
      </c>
      <c r="H263" s="35">
        <f t="shared" si="50"/>
        <v>3.9840021753615451E-3</v>
      </c>
      <c r="I263" s="35">
        <f t="shared" si="44"/>
        <v>5.9760032630423177E-3</v>
      </c>
      <c r="J263" s="35">
        <f t="shared" si="45"/>
        <v>7.9680043507230902E-3</v>
      </c>
      <c r="K263" s="35">
        <f t="shared" si="46"/>
        <v>9.9600054384038628E-3</v>
      </c>
      <c r="L263" s="35">
        <f t="shared" si="47"/>
        <v>1.1952006526084635E-2</v>
      </c>
      <c r="M263" s="35"/>
    </row>
    <row r="264" spans="1:13" x14ac:dyDescent="0.2">
      <c r="A264">
        <f t="shared" si="48"/>
        <v>164</v>
      </c>
      <c r="B264">
        <f t="shared" si="42"/>
        <v>2.8623399732707004</v>
      </c>
      <c r="C264">
        <v>0.27988114300714201</v>
      </c>
      <c r="D264" s="35">
        <f t="shared" si="41"/>
        <v>8.0283442589825463E-2</v>
      </c>
      <c r="E264" s="35">
        <f t="shared" si="49"/>
        <v>2.9691898680807294E-4</v>
      </c>
      <c r="F264">
        <v>432.8</v>
      </c>
      <c r="G264" s="35">
        <f t="shared" si="43"/>
        <v>1.7815139208484376E-3</v>
      </c>
      <c r="H264" s="35">
        <f t="shared" si="50"/>
        <v>3.5630278416968753E-3</v>
      </c>
      <c r="I264" s="35">
        <f t="shared" si="44"/>
        <v>5.3445417625453129E-3</v>
      </c>
      <c r="J264" s="35">
        <f t="shared" si="45"/>
        <v>7.1260556833937505E-3</v>
      </c>
      <c r="K264" s="35">
        <f t="shared" si="46"/>
        <v>8.9075696042421881E-3</v>
      </c>
      <c r="L264" s="35">
        <f t="shared" si="47"/>
        <v>1.0689083525090626E-2</v>
      </c>
      <c r="M264" s="35"/>
    </row>
    <row r="265" spans="1:13" x14ac:dyDescent="0.2">
      <c r="A265">
        <f t="shared" si="48"/>
        <v>166</v>
      </c>
      <c r="B265">
        <f t="shared" si="42"/>
        <v>2.8972465583105871</v>
      </c>
      <c r="C265">
        <v>0.25746445335948409</v>
      </c>
      <c r="D265" s="35">
        <f t="shared" si="41"/>
        <v>8.0545319225543796E-2</v>
      </c>
      <c r="E265" s="35">
        <f t="shared" si="49"/>
        <v>2.6187663571833331E-4</v>
      </c>
      <c r="F265">
        <v>434.09</v>
      </c>
      <c r="G265" s="35">
        <f t="shared" si="43"/>
        <v>1.5712598143099998E-3</v>
      </c>
      <c r="H265" s="35">
        <f t="shared" si="50"/>
        <v>3.1425196286199997E-3</v>
      </c>
      <c r="I265" s="35">
        <f t="shared" si="44"/>
        <v>4.7137794429299995E-3</v>
      </c>
      <c r="J265" s="35">
        <f t="shared" si="45"/>
        <v>6.2850392572399993E-3</v>
      </c>
      <c r="K265" s="35">
        <f t="shared" si="46"/>
        <v>7.8562990715499992E-3</v>
      </c>
      <c r="L265" s="35">
        <f t="shared" si="47"/>
        <v>9.427558885859999E-3</v>
      </c>
      <c r="M265" s="35"/>
    </row>
    <row r="266" spans="1:13" x14ac:dyDescent="0.2">
      <c r="A266">
        <f t="shared" si="48"/>
        <v>168</v>
      </c>
      <c r="B266">
        <f t="shared" si="42"/>
        <v>2.9321531433504737</v>
      </c>
      <c r="C266">
        <v>0.23660276475191419</v>
      </c>
      <c r="D266" s="35">
        <f t="shared" si="41"/>
        <v>8.077219117662951E-2</v>
      </c>
      <c r="E266" s="35">
        <f t="shared" si="49"/>
        <v>2.2687195108571367E-4</v>
      </c>
      <c r="F266">
        <v>435.2</v>
      </c>
      <c r="G266" s="35">
        <f t="shared" si="43"/>
        <v>1.361231706514282E-3</v>
      </c>
      <c r="H266" s="35">
        <f t="shared" si="50"/>
        <v>2.7224634130285641E-3</v>
      </c>
      <c r="I266" s="35">
        <f t="shared" si="44"/>
        <v>4.0836951195428461E-3</v>
      </c>
      <c r="J266" s="35">
        <f t="shared" si="45"/>
        <v>5.4449268260571282E-3</v>
      </c>
      <c r="K266" s="35">
        <f t="shared" si="46"/>
        <v>6.8061585325714102E-3</v>
      </c>
      <c r="L266" s="35">
        <f t="shared" si="47"/>
        <v>8.1673902390856923E-3</v>
      </c>
      <c r="M266" s="35"/>
    </row>
    <row r="267" spans="1:13" x14ac:dyDescent="0.2">
      <c r="A267">
        <f t="shared" si="48"/>
        <v>170</v>
      </c>
      <c r="B267">
        <f t="shared" si="42"/>
        <v>2.9670597283903604</v>
      </c>
      <c r="C267">
        <v>0.2172116202589324</v>
      </c>
      <c r="D267" s="35">
        <f t="shared" si="41"/>
        <v>8.0964093655857425E-2</v>
      </c>
      <c r="E267" s="35">
        <f t="shared" si="49"/>
        <v>1.9190247922791503E-4</v>
      </c>
      <c r="F267">
        <v>436.14</v>
      </c>
      <c r="G267" s="35">
        <f t="shared" si="43"/>
        <v>1.1514148753674902E-3</v>
      </c>
      <c r="H267" s="35">
        <f t="shared" si="50"/>
        <v>2.3028297507349804E-3</v>
      </c>
      <c r="I267" s="35">
        <f t="shared" si="44"/>
        <v>3.4542446261024706E-3</v>
      </c>
      <c r="J267" s="35">
        <f t="shared" si="45"/>
        <v>4.6056595014699608E-3</v>
      </c>
      <c r="K267" s="35">
        <f t="shared" si="46"/>
        <v>5.757074376837451E-3</v>
      </c>
      <c r="L267" s="35">
        <f t="shared" si="47"/>
        <v>6.9084892522049413E-3</v>
      </c>
      <c r="M267" s="35"/>
    </row>
    <row r="268" spans="1:13" x14ac:dyDescent="0.2">
      <c r="A268">
        <f t="shared" si="48"/>
        <v>172</v>
      </c>
      <c r="B268">
        <f t="shared" si="42"/>
        <v>3.001966313430247</v>
      </c>
      <c r="C268">
        <v>0.1992082189731855</v>
      </c>
      <c r="D268" s="35">
        <f t="shared" si="41"/>
        <v>8.1121058318522413E-2</v>
      </c>
      <c r="E268" s="35">
        <f t="shared" si="49"/>
        <v>1.5696466266498788E-4</v>
      </c>
      <c r="F268">
        <v>436.91</v>
      </c>
      <c r="G268" s="35">
        <f t="shared" si="43"/>
        <v>9.4178797598992725E-4</v>
      </c>
      <c r="H268" s="35">
        <f t="shared" si="50"/>
        <v>1.8835759519798545E-3</v>
      </c>
      <c r="I268" s="35">
        <f t="shared" si="44"/>
        <v>2.8253639279697818E-3</v>
      </c>
      <c r="J268" s="35">
        <f t="shared" si="45"/>
        <v>3.767151903959709E-3</v>
      </c>
      <c r="K268" s="35">
        <f t="shared" si="46"/>
        <v>4.7089398799496363E-3</v>
      </c>
      <c r="L268" s="35">
        <f t="shared" si="47"/>
        <v>5.6507278559395635E-3</v>
      </c>
      <c r="M268" s="35"/>
    </row>
    <row r="269" spans="1:13" x14ac:dyDescent="0.2">
      <c r="A269">
        <f t="shared" si="48"/>
        <v>174</v>
      </c>
      <c r="B269">
        <f t="shared" si="42"/>
        <v>3.0368728984701332</v>
      </c>
      <c r="C269">
        <v>0.18251141600546791</v>
      </c>
      <c r="D269" s="35">
        <f t="shared" si="41"/>
        <v>8.1243112330657577E-2</v>
      </c>
      <c r="E269" s="35">
        <f t="shared" si="49"/>
        <v>1.2205401213516431E-4</v>
      </c>
      <c r="F269">
        <v>437.51</v>
      </c>
      <c r="G269" s="35">
        <f t="shared" si="43"/>
        <v>7.3232407281098588E-4</v>
      </c>
      <c r="H269" s="35">
        <f t="shared" si="50"/>
        <v>1.4646481456219718E-3</v>
      </c>
      <c r="I269" s="35">
        <f t="shared" si="44"/>
        <v>2.1969722184329576E-3</v>
      </c>
      <c r="J269" s="35">
        <f t="shared" si="45"/>
        <v>2.9292962912439435E-3</v>
      </c>
      <c r="K269" s="35">
        <f t="shared" si="46"/>
        <v>3.6616203640549294E-3</v>
      </c>
      <c r="L269" s="35">
        <f t="shared" si="47"/>
        <v>4.3939444368659153E-3</v>
      </c>
      <c r="M269" s="35"/>
    </row>
    <row r="270" spans="1:13" x14ac:dyDescent="0.2">
      <c r="A270">
        <f t="shared" si="48"/>
        <v>176</v>
      </c>
      <c r="B270">
        <f t="shared" si="42"/>
        <v>3.0717794835100198</v>
      </c>
      <c r="C270">
        <v>0.16725783285291179</v>
      </c>
      <c r="D270" s="35">
        <f t="shared" si="41"/>
        <v>8.1330277608298987E-2</v>
      </c>
      <c r="E270" s="35">
        <f t="shared" si="49"/>
        <v>8.7165277641410022E-5</v>
      </c>
      <c r="F270">
        <v>437.93</v>
      </c>
      <c r="G270" s="35">
        <f t="shared" si="43"/>
        <v>5.2299166584846013E-4</v>
      </c>
      <c r="H270" s="35">
        <f t="shared" si="50"/>
        <v>1.0459833316969203E-3</v>
      </c>
      <c r="I270" s="35">
        <f t="shared" si="44"/>
        <v>1.5689749975453804E-3</v>
      </c>
      <c r="J270" s="35">
        <f t="shared" si="45"/>
        <v>2.0919666633938405E-3</v>
      </c>
      <c r="K270" s="35">
        <f t="shared" si="46"/>
        <v>2.6149583292423006E-3</v>
      </c>
      <c r="L270" s="35">
        <f t="shared" si="47"/>
        <v>3.1379499950907608E-3</v>
      </c>
      <c r="M270" s="35"/>
    </row>
    <row r="271" spans="1:13" x14ac:dyDescent="0.2">
      <c r="A271">
        <f t="shared" si="48"/>
        <v>178</v>
      </c>
      <c r="B271">
        <f t="shared" si="42"/>
        <v>3.1066860685499065</v>
      </c>
      <c r="C271">
        <v>0.15235366952938489</v>
      </c>
      <c r="D271" s="35">
        <f t="shared" si="41"/>
        <v>8.1382570226884027E-2</v>
      </c>
      <c r="E271" s="35">
        <f t="shared" si="49"/>
        <v>5.2292618585039752E-5</v>
      </c>
      <c r="F271">
        <v>438.19</v>
      </c>
      <c r="G271" s="35">
        <f t="shared" si="43"/>
        <v>3.1375571151023851E-4</v>
      </c>
      <c r="H271" s="35">
        <f t="shared" si="50"/>
        <v>6.2751142302047702E-4</v>
      </c>
      <c r="I271" s="35">
        <f t="shared" si="44"/>
        <v>9.4126713453071553E-4</v>
      </c>
      <c r="J271" s="35">
        <f t="shared" si="45"/>
        <v>1.255022846040954E-3</v>
      </c>
      <c r="K271" s="35">
        <f t="shared" si="46"/>
        <v>1.5687785575511926E-3</v>
      </c>
      <c r="L271" s="35">
        <f t="shared" si="47"/>
        <v>1.8825342690614311E-3</v>
      </c>
      <c r="M271" s="35"/>
    </row>
    <row r="272" spans="1:13" x14ac:dyDescent="0.2">
      <c r="A272">
        <f t="shared" si="48"/>
        <v>180</v>
      </c>
      <c r="B272">
        <f t="shared" si="42"/>
        <v>3.1415926535897931</v>
      </c>
      <c r="C272">
        <v>0.1391055243529167</v>
      </c>
      <c r="D272" s="35">
        <f t="shared" si="41"/>
        <v>8.14E-2</v>
      </c>
      <c r="E272" s="35">
        <f t="shared" si="49"/>
        <v>1.7429773115973379E-5</v>
      </c>
      <c r="F272">
        <v>438.28</v>
      </c>
      <c r="G272" s="35">
        <f t="shared" si="43"/>
        <v>1.0457863869584028E-4</v>
      </c>
      <c r="H272" s="35">
        <f t="shared" si="50"/>
        <v>2.0915727739168055E-4</v>
      </c>
      <c r="I272" s="35">
        <f t="shared" si="44"/>
        <v>3.1373591608752083E-4</v>
      </c>
      <c r="J272" s="35">
        <f t="shared" si="45"/>
        <v>4.183145547833611E-4</v>
      </c>
      <c r="K272" s="35">
        <f t="shared" si="46"/>
        <v>5.2289319347920138E-4</v>
      </c>
      <c r="L272" s="35">
        <f t="shared" si="47"/>
        <v>6.2747183217504165E-4</v>
      </c>
      <c r="M272" s="35"/>
    </row>
    <row r="273" spans="1:13" x14ac:dyDescent="0.2">
      <c r="A273">
        <f t="shared" si="48"/>
        <v>182</v>
      </c>
      <c r="B273">
        <f t="shared" si="42"/>
        <v>3.1764992386296798</v>
      </c>
      <c r="C273">
        <v>0.127513397323507</v>
      </c>
      <c r="D273" s="35">
        <f t="shared" si="41"/>
        <v>8.1382570226884027E-2</v>
      </c>
      <c r="E273" s="35">
        <f t="shared" si="49"/>
        <v>-1.7429773115973379E-5</v>
      </c>
      <c r="F273">
        <v>438.19</v>
      </c>
      <c r="G273" s="35">
        <f t="shared" si="43"/>
        <v>-1.0457863869584028E-4</v>
      </c>
      <c r="H273" s="35">
        <f t="shared" si="50"/>
        <v>-2.0915727739168055E-4</v>
      </c>
      <c r="I273" s="35">
        <f t="shared" si="44"/>
        <v>-3.1373591608752083E-4</v>
      </c>
      <c r="J273" s="35">
        <f t="shared" si="45"/>
        <v>-4.183145547833611E-4</v>
      </c>
      <c r="K273" s="35">
        <f t="shared" si="46"/>
        <v>-5.2289319347920138E-4</v>
      </c>
      <c r="L273" s="35">
        <f t="shared" si="47"/>
        <v>-6.2747183217504165E-4</v>
      </c>
      <c r="M273" s="35"/>
    </row>
    <row r="274" spans="1:13" x14ac:dyDescent="0.2">
      <c r="A274">
        <f t="shared" si="48"/>
        <v>184</v>
      </c>
      <c r="B274">
        <f t="shared" si="42"/>
        <v>3.2114058236695664</v>
      </c>
      <c r="C274">
        <v>0.11592127029409729</v>
      </c>
      <c r="D274" s="35">
        <f t="shared" si="41"/>
        <v>8.1330277608298987E-2</v>
      </c>
      <c r="E274" s="35">
        <f t="shared" si="49"/>
        <v>-5.2292618585039752E-5</v>
      </c>
      <c r="F274">
        <v>437.93</v>
      </c>
      <c r="G274" s="35">
        <f t="shared" si="43"/>
        <v>-3.1375571151023851E-4</v>
      </c>
      <c r="H274" s="35">
        <f t="shared" si="50"/>
        <v>-6.2751142302047702E-4</v>
      </c>
      <c r="I274" s="35">
        <f t="shared" si="44"/>
        <v>-9.4126713453071553E-4</v>
      </c>
      <c r="J274" s="35">
        <f t="shared" si="45"/>
        <v>-1.255022846040954E-3</v>
      </c>
      <c r="K274" s="35">
        <f t="shared" si="46"/>
        <v>-1.5687785575511926E-3</v>
      </c>
      <c r="L274" s="35">
        <f t="shared" si="47"/>
        <v>-1.8825342690614311E-3</v>
      </c>
      <c r="M274" s="35"/>
    </row>
    <row r="275" spans="1:13" x14ac:dyDescent="0.2">
      <c r="A275">
        <f t="shared" si="48"/>
        <v>186</v>
      </c>
      <c r="B275">
        <f t="shared" si="42"/>
        <v>3.246312408709453</v>
      </c>
      <c r="C275">
        <v>0.1059851614117461</v>
      </c>
      <c r="D275" s="35">
        <f t="shared" si="41"/>
        <v>8.1243112330657577E-2</v>
      </c>
      <c r="E275" s="35">
        <f t="shared" si="49"/>
        <v>-8.7165277641410022E-5</v>
      </c>
      <c r="F275">
        <v>437.51</v>
      </c>
      <c r="G275" s="35">
        <f t="shared" si="43"/>
        <v>-5.2299166584846013E-4</v>
      </c>
      <c r="H275" s="35">
        <f t="shared" si="50"/>
        <v>-1.0459833316969203E-3</v>
      </c>
      <c r="I275" s="35">
        <f t="shared" si="44"/>
        <v>-1.5689749975453804E-3</v>
      </c>
      <c r="J275" s="35">
        <f t="shared" si="45"/>
        <v>-2.0919666633938405E-3</v>
      </c>
      <c r="K275" s="35">
        <f t="shared" si="46"/>
        <v>-2.6149583292423006E-3</v>
      </c>
      <c r="L275" s="35">
        <f t="shared" si="47"/>
        <v>-3.1379499950907608E-3</v>
      </c>
      <c r="M275" s="35"/>
    </row>
    <row r="276" spans="1:13" x14ac:dyDescent="0.2">
      <c r="A276">
        <f t="shared" si="48"/>
        <v>188</v>
      </c>
      <c r="B276">
        <f t="shared" si="42"/>
        <v>3.2812189937493397</v>
      </c>
      <c r="C276">
        <v>9.6049052529394871E-2</v>
      </c>
      <c r="D276" s="35">
        <f t="shared" si="41"/>
        <v>8.1121058318522399E-2</v>
      </c>
      <c r="E276" s="35">
        <f t="shared" si="49"/>
        <v>-1.2205401213517819E-4</v>
      </c>
      <c r="F276">
        <v>436.91</v>
      </c>
      <c r="G276" s="35">
        <f t="shared" si="43"/>
        <v>-7.3232407281106915E-4</v>
      </c>
      <c r="H276" s="35">
        <f t="shared" si="50"/>
        <v>-1.4646481456221383E-3</v>
      </c>
      <c r="I276" s="35">
        <f t="shared" si="44"/>
        <v>-2.1969722184332074E-3</v>
      </c>
      <c r="J276" s="35">
        <f t="shared" si="45"/>
        <v>-2.9292962912442766E-3</v>
      </c>
      <c r="K276" s="35">
        <f t="shared" si="46"/>
        <v>-3.6616203640553457E-3</v>
      </c>
      <c r="L276" s="35">
        <f t="shared" si="47"/>
        <v>-4.3939444368664149E-3</v>
      </c>
      <c r="M276" s="35"/>
    </row>
    <row r="277" spans="1:13" x14ac:dyDescent="0.2">
      <c r="A277">
        <f t="shared" si="48"/>
        <v>190</v>
      </c>
      <c r="B277">
        <f t="shared" si="42"/>
        <v>3.3161255787892263</v>
      </c>
      <c r="C277">
        <v>8.7768961794102193E-2</v>
      </c>
      <c r="D277" s="35">
        <f t="shared" si="41"/>
        <v>8.0964093655857425E-2</v>
      </c>
      <c r="E277" s="35">
        <f t="shared" si="49"/>
        <v>-1.56964662664974E-4</v>
      </c>
      <c r="F277">
        <v>436.14</v>
      </c>
      <c r="G277" s="35">
        <f t="shared" si="43"/>
        <v>-9.4178797598984398E-4</v>
      </c>
      <c r="H277" s="35">
        <f t="shared" si="50"/>
        <v>-1.883575951979688E-3</v>
      </c>
      <c r="I277" s="35">
        <f t="shared" si="44"/>
        <v>-2.825363927969532E-3</v>
      </c>
      <c r="J277" s="35">
        <f t="shared" si="45"/>
        <v>-3.7671519039593759E-3</v>
      </c>
      <c r="K277" s="35">
        <f t="shared" si="46"/>
        <v>-4.7089398799492199E-3</v>
      </c>
      <c r="L277" s="35">
        <f t="shared" si="47"/>
        <v>-5.6507278559390639E-3</v>
      </c>
      <c r="M277" s="35"/>
    </row>
    <row r="278" spans="1:13" x14ac:dyDescent="0.2">
      <c r="A278">
        <f t="shared" si="48"/>
        <v>192</v>
      </c>
      <c r="B278">
        <f t="shared" si="42"/>
        <v>3.351032163829113</v>
      </c>
      <c r="C278">
        <v>7.9323269244103684E-2</v>
      </c>
      <c r="D278" s="35">
        <f t="shared" si="41"/>
        <v>8.077219117662951E-2</v>
      </c>
      <c r="E278" s="35">
        <f t="shared" si="49"/>
        <v>-1.9190247922791503E-4</v>
      </c>
      <c r="F278">
        <v>435.2</v>
      </c>
      <c r="G278" s="35">
        <f t="shared" si="43"/>
        <v>-1.1514148753674902E-3</v>
      </c>
      <c r="H278" s="35">
        <f t="shared" si="50"/>
        <v>-2.3028297507349804E-3</v>
      </c>
      <c r="I278" s="35">
        <f t="shared" si="44"/>
        <v>-3.4542446261024706E-3</v>
      </c>
      <c r="J278" s="35">
        <f t="shared" si="45"/>
        <v>-4.6056595014699608E-3</v>
      </c>
      <c r="K278" s="35">
        <f t="shared" si="46"/>
        <v>-5.757074376837451E-3</v>
      </c>
      <c r="L278" s="35">
        <f t="shared" si="47"/>
        <v>-6.9084892522049413E-3</v>
      </c>
      <c r="M278" s="35"/>
    </row>
    <row r="279" spans="1:13" x14ac:dyDescent="0.2">
      <c r="A279">
        <f t="shared" si="48"/>
        <v>194</v>
      </c>
      <c r="B279">
        <f t="shared" si="42"/>
        <v>3.3859387488689991</v>
      </c>
      <c r="C279">
        <v>7.1953988489693227E-2</v>
      </c>
      <c r="D279" s="35">
        <f t="shared" si="41"/>
        <v>8.0545319225543796E-2</v>
      </c>
      <c r="E279" s="35">
        <f t="shared" si="49"/>
        <v>-2.2687195108571367E-4</v>
      </c>
      <c r="F279">
        <v>434.09</v>
      </c>
      <c r="G279" s="35">
        <f t="shared" si="43"/>
        <v>-1.361231706514282E-3</v>
      </c>
      <c r="H279" s="35">
        <f t="shared" si="50"/>
        <v>-2.7224634130285641E-3</v>
      </c>
      <c r="I279" s="35">
        <f t="shared" si="44"/>
        <v>-4.0836951195428461E-3</v>
      </c>
      <c r="J279" s="35">
        <f t="shared" si="45"/>
        <v>-5.4449268260571282E-3</v>
      </c>
      <c r="K279" s="35">
        <f t="shared" si="46"/>
        <v>-6.8061585325714102E-3</v>
      </c>
      <c r="L279" s="35">
        <f t="shared" si="47"/>
        <v>-8.1673902390856923E-3</v>
      </c>
      <c r="M279" s="35"/>
    </row>
    <row r="280" spans="1:13" x14ac:dyDescent="0.2">
      <c r="A280">
        <f t="shared" si="48"/>
        <v>196</v>
      </c>
      <c r="B280">
        <f t="shared" si="42"/>
        <v>3.4208453339088858</v>
      </c>
      <c r="C280">
        <v>6.5164314086753244E-2</v>
      </c>
      <c r="D280" s="35">
        <f t="shared" si="41"/>
        <v>8.0283442589825463E-2</v>
      </c>
      <c r="E280" s="35">
        <f t="shared" si="49"/>
        <v>-2.6187663571833331E-4</v>
      </c>
      <c r="F280">
        <v>432.8</v>
      </c>
      <c r="G280" s="35">
        <f t="shared" si="43"/>
        <v>-1.5712598143099998E-3</v>
      </c>
      <c r="H280" s="35">
        <f t="shared" si="50"/>
        <v>-3.1425196286199997E-3</v>
      </c>
      <c r="I280" s="35">
        <f t="shared" si="44"/>
        <v>-4.7137794429299995E-3</v>
      </c>
      <c r="J280" s="35">
        <f t="shared" si="45"/>
        <v>-6.2850392572399993E-3</v>
      </c>
      <c r="K280" s="35">
        <f t="shared" si="46"/>
        <v>-7.8562990715499992E-3</v>
      </c>
      <c r="L280" s="35">
        <f t="shared" si="47"/>
        <v>-9.427558885859999E-3</v>
      </c>
      <c r="M280" s="35"/>
    </row>
    <row r="281" spans="1:13" x14ac:dyDescent="0.2">
      <c r="A281">
        <f t="shared" si="48"/>
        <v>198</v>
      </c>
      <c r="B281">
        <f t="shared" si="42"/>
        <v>3.4557519189487724</v>
      </c>
      <c r="C281">
        <v>5.8954246035283743E-2</v>
      </c>
      <c r="D281" s="35">
        <f t="shared" si="41"/>
        <v>7.998652360301739E-2</v>
      </c>
      <c r="E281" s="35">
        <f t="shared" si="49"/>
        <v>-2.9691898680807294E-4</v>
      </c>
      <c r="F281">
        <v>431.35</v>
      </c>
      <c r="G281" s="35">
        <f t="shared" si="43"/>
        <v>-1.7815139208484376E-3</v>
      </c>
      <c r="H281" s="35">
        <f t="shared" si="50"/>
        <v>-3.5630278416968753E-3</v>
      </c>
      <c r="I281" s="35">
        <f t="shared" si="44"/>
        <v>-5.3445417625453129E-3</v>
      </c>
      <c r="J281" s="35">
        <f t="shared" si="45"/>
        <v>-7.1260556833937505E-3</v>
      </c>
      <c r="K281" s="35">
        <f t="shared" si="46"/>
        <v>-8.9075696042421881E-3</v>
      </c>
      <c r="L281" s="35">
        <f t="shared" si="47"/>
        <v>-1.0689083525090626E-2</v>
      </c>
      <c r="M281" s="35"/>
    </row>
    <row r="282" spans="1:13" x14ac:dyDescent="0.2">
      <c r="A282">
        <f t="shared" si="48"/>
        <v>200</v>
      </c>
      <c r="B282">
        <f t="shared" si="42"/>
        <v>3.4906585039886591</v>
      </c>
      <c r="C282">
        <v>5.3323784335284737E-2</v>
      </c>
      <c r="D282" s="35">
        <f t="shared" si="41"/>
        <v>7.9654523421737261E-2</v>
      </c>
      <c r="E282" s="35">
        <f t="shared" si="49"/>
        <v>-3.3200018128012876E-4</v>
      </c>
      <c r="F282">
        <v>429.72</v>
      </c>
      <c r="G282" s="35">
        <f t="shared" si="43"/>
        <v>-1.9920010876807726E-3</v>
      </c>
      <c r="H282" s="35">
        <f t="shared" si="50"/>
        <v>-3.9840021753615451E-3</v>
      </c>
      <c r="I282" s="35">
        <f t="shared" si="44"/>
        <v>-5.9760032630423177E-3</v>
      </c>
      <c r="J282" s="35">
        <f t="shared" si="45"/>
        <v>-7.9680043507230902E-3</v>
      </c>
      <c r="K282" s="35">
        <f t="shared" si="46"/>
        <v>-9.9600054384038628E-3</v>
      </c>
      <c r="L282" s="35">
        <f t="shared" si="47"/>
        <v>-1.1952006526084635E-2</v>
      </c>
      <c r="M282" s="35"/>
    </row>
    <row r="283" spans="1:13" x14ac:dyDescent="0.2">
      <c r="A283">
        <f t="shared" si="48"/>
        <v>202</v>
      </c>
      <c r="B283">
        <f t="shared" si="42"/>
        <v>3.5255650890285457</v>
      </c>
      <c r="C283">
        <v>4.8190128079403288E-2</v>
      </c>
      <c r="D283" s="35">
        <f t="shared" si="41"/>
        <v>7.9287403476204735E-2</v>
      </c>
      <c r="E283" s="35">
        <f t="shared" si="49"/>
        <v>-3.6711994553252636E-4</v>
      </c>
      <c r="F283">
        <v>427.92</v>
      </c>
      <c r="G283" s="35">
        <f t="shared" si="43"/>
        <v>-2.2027196731951582E-3</v>
      </c>
      <c r="H283" s="35">
        <f t="shared" si="50"/>
        <v>-4.4054393463903163E-3</v>
      </c>
      <c r="I283" s="35">
        <f t="shared" si="44"/>
        <v>-6.6081590195854745E-3</v>
      </c>
      <c r="J283" s="35">
        <f t="shared" si="45"/>
        <v>-8.8108786927806326E-3</v>
      </c>
      <c r="K283" s="35">
        <f t="shared" si="46"/>
        <v>-1.1013598365975791E-2</v>
      </c>
      <c r="L283" s="35">
        <f t="shared" si="47"/>
        <v>-1.3216318039170949E-2</v>
      </c>
      <c r="M283" s="35"/>
    </row>
    <row r="284" spans="1:13" x14ac:dyDescent="0.2">
      <c r="A284">
        <f t="shared" si="48"/>
        <v>204</v>
      </c>
      <c r="B284">
        <f t="shared" si="42"/>
        <v>3.5604716740684323</v>
      </c>
      <c r="C284">
        <v>4.3470476360286468E-2</v>
      </c>
      <c r="D284" s="35">
        <f t="shared" si="41"/>
        <v>7.8885127095105312E-2</v>
      </c>
      <c r="E284" s="35">
        <f t="shared" si="49"/>
        <v>-4.0227638109942288E-4</v>
      </c>
      <c r="F284">
        <v>425.95</v>
      </c>
      <c r="G284" s="35">
        <f t="shared" si="43"/>
        <v>-2.4136582865965373E-3</v>
      </c>
      <c r="H284" s="35">
        <f t="shared" si="50"/>
        <v>-4.8273165731930745E-3</v>
      </c>
      <c r="I284" s="35">
        <f t="shared" si="44"/>
        <v>-7.2409748597896118E-3</v>
      </c>
      <c r="J284" s="35">
        <f t="shared" si="45"/>
        <v>-9.654633146386149E-3</v>
      </c>
      <c r="K284" s="35">
        <f t="shared" si="46"/>
        <v>-1.2068291432982686E-2</v>
      </c>
      <c r="L284" s="35">
        <f t="shared" si="47"/>
        <v>-1.4481949719579224E-2</v>
      </c>
      <c r="M284" s="35"/>
    </row>
    <row r="285" spans="1:13" x14ac:dyDescent="0.2">
      <c r="A285">
        <f t="shared" si="48"/>
        <v>206</v>
      </c>
      <c r="B285">
        <f t="shared" si="42"/>
        <v>3.595378259108319</v>
      </c>
      <c r="C285">
        <v>3.9164829177934291E-2</v>
      </c>
      <c r="D285" s="35">
        <f t="shared" si="41"/>
        <v>7.8447661304978683E-2</v>
      </c>
      <c r="E285" s="35">
        <f t="shared" si="49"/>
        <v>-4.3746579012662878E-4</v>
      </c>
      <c r="F285">
        <v>423.8</v>
      </c>
      <c r="G285" s="35">
        <f t="shared" si="43"/>
        <v>-2.6247947407597727E-3</v>
      </c>
      <c r="H285" s="35">
        <f t="shared" si="50"/>
        <v>-5.2495894815195454E-3</v>
      </c>
      <c r="I285" s="35">
        <f t="shared" si="44"/>
        <v>-7.8743842222793181E-3</v>
      </c>
      <c r="J285" s="35">
        <f t="shared" si="45"/>
        <v>-1.0499178963039091E-2</v>
      </c>
      <c r="K285" s="35">
        <f t="shared" si="46"/>
        <v>-1.3123973703798864E-2</v>
      </c>
      <c r="L285" s="35">
        <f t="shared" si="47"/>
        <v>-1.5748768444558636E-2</v>
      </c>
      <c r="M285" s="35"/>
    </row>
    <row r="286" spans="1:13" x14ac:dyDescent="0.2">
      <c r="A286">
        <f t="shared" si="48"/>
        <v>208</v>
      </c>
      <c r="B286">
        <f t="shared" si="42"/>
        <v>3.6302848441482056</v>
      </c>
      <c r="C286">
        <v>3.5273186532346741E-2</v>
      </c>
      <c r="D286" s="35">
        <f t="shared" si="41"/>
        <v>7.7974978803799791E-2</v>
      </c>
      <c r="E286" s="35">
        <f t="shared" si="49"/>
        <v>-4.726825011788921E-4</v>
      </c>
      <c r="F286">
        <v>421.49</v>
      </c>
      <c r="G286" s="35">
        <f t="shared" si="43"/>
        <v>-2.8360950070733526E-3</v>
      </c>
      <c r="H286" s="35">
        <f t="shared" si="50"/>
        <v>-5.6721900141467052E-3</v>
      </c>
      <c r="I286" s="35">
        <f t="shared" si="44"/>
        <v>-8.5082850212200578E-3</v>
      </c>
      <c r="J286" s="35">
        <f t="shared" si="45"/>
        <v>-1.134438002829341E-2</v>
      </c>
      <c r="K286" s="35">
        <f t="shared" si="46"/>
        <v>-1.4180475035366763E-2</v>
      </c>
      <c r="L286" s="35">
        <f t="shared" si="47"/>
        <v>-1.7016570042440116E-2</v>
      </c>
      <c r="M286" s="35"/>
    </row>
    <row r="287" spans="1:13" x14ac:dyDescent="0.2">
      <c r="A287">
        <f t="shared" si="48"/>
        <v>210</v>
      </c>
      <c r="B287">
        <f t="shared" si="42"/>
        <v>3.6651914291880923</v>
      </c>
      <c r="C287">
        <v>3.171274751617089E-2</v>
      </c>
      <c r="D287" s="35">
        <f t="shared" si="41"/>
        <v>7.746706010774311E-2</v>
      </c>
      <c r="E287" s="35">
        <f t="shared" si="49"/>
        <v>-5.0791869605668061E-4</v>
      </c>
      <c r="F287">
        <v>419</v>
      </c>
      <c r="G287" s="35">
        <f t="shared" si="43"/>
        <v>-3.0475121763400836E-3</v>
      </c>
      <c r="H287" s="35">
        <f t="shared" si="50"/>
        <v>-6.0950243526801673E-3</v>
      </c>
      <c r="I287" s="35">
        <f t="shared" si="44"/>
        <v>-9.1425365290202509E-3</v>
      </c>
      <c r="J287" s="35">
        <f t="shared" si="45"/>
        <v>-1.2190048705360335E-2</v>
      </c>
      <c r="K287" s="35">
        <f t="shared" si="46"/>
        <v>-1.5237560881700418E-2</v>
      </c>
      <c r="L287" s="35">
        <f t="shared" si="47"/>
        <v>-1.8285073058040502E-2</v>
      </c>
      <c r="M287" s="35"/>
    </row>
    <row r="288" spans="1:13" x14ac:dyDescent="0.2">
      <c r="A288">
        <f t="shared" si="48"/>
        <v>212</v>
      </c>
      <c r="B288">
        <f t="shared" si="42"/>
        <v>3.7000980142279785</v>
      </c>
      <c r="C288">
        <v>2.8566313036759688E-2</v>
      </c>
      <c r="D288" s="35">
        <f t="shared" si="41"/>
        <v>7.6923895869279224E-2</v>
      </c>
      <c r="E288" s="35">
        <f t="shared" si="49"/>
        <v>-5.4316423846388628E-4</v>
      </c>
      <c r="F288">
        <v>416.33</v>
      </c>
      <c r="G288" s="35">
        <f t="shared" si="43"/>
        <v>-3.2589854307833177E-3</v>
      </c>
      <c r="H288" s="35">
        <f t="shared" si="50"/>
        <v>-6.5179708615666354E-3</v>
      </c>
      <c r="I288" s="35">
        <f t="shared" si="44"/>
        <v>-9.7769562923499531E-3</v>
      </c>
      <c r="J288" s="35">
        <f t="shared" si="45"/>
        <v>-1.3035941723133271E-2</v>
      </c>
      <c r="K288" s="35">
        <f t="shared" si="46"/>
        <v>-1.6294927153916589E-2</v>
      </c>
      <c r="L288" s="35">
        <f t="shared" si="47"/>
        <v>-1.9553912584699906E-2</v>
      </c>
      <c r="M288" s="35"/>
    </row>
    <row r="289" spans="1:13" x14ac:dyDescent="0.2">
      <c r="A289">
        <f t="shared" si="48"/>
        <v>214</v>
      </c>
      <c r="B289">
        <f t="shared" si="42"/>
        <v>3.7350045992678651</v>
      </c>
      <c r="C289">
        <v>2.5585480372054319E-2</v>
      </c>
      <c r="D289" s="35">
        <f t="shared" si="41"/>
        <v>7.6345489363734156E-2</v>
      </c>
      <c r="E289" s="35">
        <f t="shared" si="49"/>
        <v>-5.7840650554506767E-4</v>
      </c>
      <c r="F289">
        <v>413.5</v>
      </c>
      <c r="G289" s="35">
        <f t="shared" si="43"/>
        <v>-3.470439033270406E-3</v>
      </c>
      <c r="H289" s="35">
        <f t="shared" si="50"/>
        <v>-6.9408780665408121E-3</v>
      </c>
      <c r="I289" s="35">
        <f t="shared" si="44"/>
        <v>-1.0411317099811218E-2</v>
      </c>
      <c r="J289" s="35">
        <f t="shared" si="45"/>
        <v>-1.3881756133081624E-2</v>
      </c>
      <c r="K289" s="35">
        <f t="shared" si="46"/>
        <v>-1.735219516635203E-2</v>
      </c>
      <c r="L289" s="35">
        <f t="shared" si="47"/>
        <v>-2.0822634199622436E-2</v>
      </c>
      <c r="M289" s="35"/>
    </row>
    <row r="290" spans="1:13" x14ac:dyDescent="0.2">
      <c r="A290">
        <f t="shared" si="48"/>
        <v>216</v>
      </c>
      <c r="B290">
        <f t="shared" si="42"/>
        <v>3.7699111843077517</v>
      </c>
      <c r="C290">
        <v>2.2935851336760672E-2</v>
      </c>
      <c r="D290" s="35">
        <f t="shared" si="41"/>
        <v>7.5731859140245592E-2</v>
      </c>
      <c r="E290" s="35">
        <f t="shared" si="49"/>
        <v>-6.1363022348856489E-4</v>
      </c>
      <c r="F290">
        <v>410.49</v>
      </c>
      <c r="G290" s="35">
        <f t="shared" si="43"/>
        <v>-3.6817813409313893E-3</v>
      </c>
      <c r="H290" s="35">
        <f t="shared" si="50"/>
        <v>-7.3635626818627786E-3</v>
      </c>
      <c r="I290" s="35">
        <f t="shared" si="44"/>
        <v>-1.1045344022794168E-2</v>
      </c>
      <c r="J290" s="35">
        <f t="shared" si="45"/>
        <v>-1.4727125363725557E-2</v>
      </c>
      <c r="K290" s="35">
        <f t="shared" si="46"/>
        <v>-1.8408906704656947E-2</v>
      </c>
      <c r="L290" s="35">
        <f t="shared" si="47"/>
        <v>-2.2090688045588336E-2</v>
      </c>
      <c r="M290" s="35"/>
    </row>
    <row r="291" spans="1:13" x14ac:dyDescent="0.2">
      <c r="A291">
        <f t="shared" si="48"/>
        <v>218</v>
      </c>
      <c r="B291">
        <f t="shared" si="42"/>
        <v>3.8048177693476384</v>
      </c>
      <c r="C291">
        <v>2.061742593087873E-2</v>
      </c>
      <c r="D291" s="35">
        <f t="shared" si="41"/>
        <v>7.508304183166957E-2</v>
      </c>
      <c r="E291" s="35">
        <f t="shared" si="49"/>
        <v>-6.4881730857602182E-4</v>
      </c>
      <c r="F291">
        <v>407.31</v>
      </c>
      <c r="G291" s="35">
        <f t="shared" si="43"/>
        <v>-3.8929038514561309E-3</v>
      </c>
      <c r="H291" s="35">
        <f t="shared" si="50"/>
        <v>-7.7858077029122619E-3</v>
      </c>
      <c r="I291" s="35">
        <f t="shared" si="44"/>
        <v>-1.1678711554368393E-2</v>
      </c>
      <c r="J291" s="35">
        <f t="shared" si="45"/>
        <v>-1.5571615405824524E-2</v>
      </c>
      <c r="K291" s="35">
        <f t="shared" si="46"/>
        <v>-1.9464519257280655E-2</v>
      </c>
      <c r="L291" s="35">
        <f t="shared" si="47"/>
        <v>-2.3357423108736786E-2</v>
      </c>
      <c r="M291" s="35"/>
    </row>
    <row r="292" spans="1:13" x14ac:dyDescent="0.2">
      <c r="A292">
        <f t="shared" si="48"/>
        <v>220</v>
      </c>
      <c r="B292">
        <f t="shared" si="42"/>
        <v>3.839724354387525</v>
      </c>
      <c r="C292">
        <v>1.8464602339702631E-2</v>
      </c>
      <c r="D292" s="35">
        <f t="shared" si="41"/>
        <v>7.4399095116427602E-2</v>
      </c>
      <c r="E292" s="35">
        <f t="shared" si="49"/>
        <v>-6.839467152419676E-4</v>
      </c>
      <c r="F292">
        <v>403.96</v>
      </c>
      <c r="G292" s="35">
        <f t="shared" si="43"/>
        <v>-4.1036802914518056E-3</v>
      </c>
      <c r="H292" s="35">
        <f t="shared" si="50"/>
        <v>-8.2073605829036111E-3</v>
      </c>
      <c r="I292" s="35">
        <f t="shared" si="44"/>
        <v>-1.2311040874355417E-2</v>
      </c>
      <c r="J292" s="35">
        <f t="shared" si="45"/>
        <v>-1.6414721165807222E-2</v>
      </c>
      <c r="K292" s="35">
        <f t="shared" si="46"/>
        <v>-2.0518401457259028E-2</v>
      </c>
      <c r="L292" s="35">
        <f t="shared" si="47"/>
        <v>-2.4622081748710833E-2</v>
      </c>
      <c r="M292" s="35"/>
    </row>
    <row r="293" spans="1:13" x14ac:dyDescent="0.2">
      <c r="A293">
        <f t="shared" si="48"/>
        <v>222</v>
      </c>
      <c r="B293">
        <f t="shared" si="42"/>
        <v>3.8746309394274117</v>
      </c>
      <c r="C293">
        <v>1.6477380563232401E-2</v>
      </c>
      <c r="D293" s="35">
        <f t="shared" si="41"/>
        <v>7.3680100823546535E-2</v>
      </c>
      <c r="E293" s="35">
        <f t="shared" si="49"/>
        <v>-7.189942928810672E-4</v>
      </c>
      <c r="F293">
        <v>400.43</v>
      </c>
      <c r="G293" s="35">
        <f t="shared" si="43"/>
        <v>-4.3139657572864032E-3</v>
      </c>
      <c r="H293" s="35">
        <f t="shared" si="50"/>
        <v>-8.6279315145728064E-3</v>
      </c>
      <c r="I293" s="35">
        <f t="shared" si="44"/>
        <v>-1.294189727185921E-2</v>
      </c>
      <c r="J293" s="35">
        <f t="shared" si="45"/>
        <v>-1.7255863029145613E-2</v>
      </c>
      <c r="K293" s="35">
        <f t="shared" si="46"/>
        <v>-2.1569828786432016E-2</v>
      </c>
      <c r="L293" s="35">
        <f t="shared" si="47"/>
        <v>-2.5883794543718419E-2</v>
      </c>
      <c r="M293" s="35"/>
    </row>
    <row r="294" spans="1:13" x14ac:dyDescent="0.2">
      <c r="A294">
        <f t="shared" si="48"/>
        <v>224</v>
      </c>
      <c r="B294">
        <f t="shared" si="42"/>
        <v>3.9095375244672983</v>
      </c>
      <c r="C294">
        <v>1.4738561508820939E-2</v>
      </c>
      <c r="D294" s="35">
        <f t="shared" si="41"/>
        <v>7.292616817023409E-2</v>
      </c>
      <c r="E294" s="35">
        <f t="shared" si="49"/>
        <v>-7.5393265331244463E-4</v>
      </c>
      <c r="F294">
        <v>396.74</v>
      </c>
      <c r="G294" s="35">
        <f t="shared" si="43"/>
        <v>-4.5235959198746678E-3</v>
      </c>
      <c r="H294" s="35">
        <f t="shared" si="50"/>
        <v>-9.0471918397493356E-3</v>
      </c>
      <c r="I294" s="35">
        <f t="shared" si="44"/>
        <v>-1.3570787759624003E-2</v>
      </c>
      <c r="J294" s="35">
        <f t="shared" si="45"/>
        <v>-1.8094383679498671E-2</v>
      </c>
      <c r="K294" s="35">
        <f t="shared" si="46"/>
        <v>-2.2617979599373339E-2</v>
      </c>
      <c r="L294" s="35">
        <f t="shared" si="47"/>
        <v>-2.7141575519248007E-2</v>
      </c>
      <c r="M294" s="35"/>
    </row>
    <row r="295" spans="1:13" x14ac:dyDescent="0.2">
      <c r="A295">
        <f t="shared" si="48"/>
        <v>226</v>
      </c>
      <c r="B295">
        <f t="shared" si="42"/>
        <v>3.9444441095071849</v>
      </c>
      <c r="C295">
        <v>1.316534426911533E-2</v>
      </c>
      <c r="D295" s="35">
        <f t="shared" si="41"/>
        <v>7.2137437119275311E-2</v>
      </c>
      <c r="E295" s="35">
        <f t="shared" si="49"/>
        <v>-7.8873105095877971E-4</v>
      </c>
      <c r="F295">
        <v>392.87</v>
      </c>
      <c r="G295" s="35">
        <f t="shared" si="43"/>
        <v>-4.7323863057526783E-3</v>
      </c>
      <c r="H295" s="35">
        <f t="shared" si="50"/>
        <v>-9.4647726115053565E-3</v>
      </c>
      <c r="I295" s="35">
        <f t="shared" si="44"/>
        <v>-1.4197158917258035E-2</v>
      </c>
      <c r="J295" s="35">
        <f t="shared" si="45"/>
        <v>-1.8929545223010713E-2</v>
      </c>
      <c r="K295" s="35">
        <f t="shared" si="46"/>
        <v>-2.3661931528763391E-2</v>
      </c>
      <c r="L295" s="35">
        <f t="shared" si="47"/>
        <v>-2.839431783451607E-2</v>
      </c>
      <c r="M295" s="35"/>
    </row>
    <row r="296" spans="1:13" x14ac:dyDescent="0.2">
      <c r="A296">
        <f t="shared" si="48"/>
        <v>228</v>
      </c>
      <c r="B296">
        <f t="shared" si="42"/>
        <v>3.9793506945470716</v>
      </c>
      <c r="C296">
        <v>1.167492793676265E-2</v>
      </c>
      <c r="D296" s="35">
        <f t="shared" si="41"/>
        <v>7.131408184134265E-2</v>
      </c>
      <c r="E296" s="35">
        <f t="shared" si="49"/>
        <v>-8.2335527793266083E-4</v>
      </c>
      <c r="F296">
        <v>388.84</v>
      </c>
      <c r="G296" s="35">
        <f t="shared" si="43"/>
        <v>-4.940131667595965E-3</v>
      </c>
      <c r="H296" s="35">
        <f t="shared" si="50"/>
        <v>-9.88026333519193E-3</v>
      </c>
      <c r="I296" s="35">
        <f t="shared" si="44"/>
        <v>-1.4820395002787895E-2</v>
      </c>
      <c r="J296" s="35">
        <f t="shared" si="45"/>
        <v>-1.976052667038386E-2</v>
      </c>
      <c r="K296" s="35">
        <f t="shared" si="46"/>
        <v>-2.4700658337979825E-2</v>
      </c>
      <c r="L296" s="35">
        <f t="shared" si="47"/>
        <v>-2.964079000557579E-2</v>
      </c>
      <c r="M296" s="35"/>
    </row>
    <row r="297" spans="1:13" x14ac:dyDescent="0.2">
      <c r="A297">
        <f t="shared" si="48"/>
        <v>230</v>
      </c>
      <c r="B297">
        <f t="shared" si="42"/>
        <v>4.0142572795869578</v>
      </c>
      <c r="C297">
        <v>1.0432914326468749E-2</v>
      </c>
      <c r="D297" s="35">
        <f t="shared" si="41"/>
        <v>7.0456314265015169E-2</v>
      </c>
      <c r="E297" s="35">
        <f t="shared" si="49"/>
        <v>-8.5776757632748113E-4</v>
      </c>
      <c r="F297">
        <v>384.63</v>
      </c>
      <c r="G297" s="35">
        <f t="shared" si="43"/>
        <v>-5.1466054579648868E-3</v>
      </c>
      <c r="H297" s="35">
        <f t="shared" si="50"/>
        <v>-1.0293210915929774E-2</v>
      </c>
      <c r="I297" s="35">
        <f t="shared" si="44"/>
        <v>-1.543981637389466E-2</v>
      </c>
      <c r="J297" s="35">
        <f t="shared" si="45"/>
        <v>-2.0586421831859547E-2</v>
      </c>
      <c r="K297" s="35">
        <f t="shared" si="46"/>
        <v>-2.5733027289824434E-2</v>
      </c>
      <c r="L297" s="35">
        <f t="shared" si="47"/>
        <v>-3.0879632747789321E-2</v>
      </c>
      <c r="M297" s="35"/>
    </row>
    <row r="298" spans="1:13" x14ac:dyDescent="0.2">
      <c r="A298">
        <f t="shared" si="48"/>
        <v>232</v>
      </c>
      <c r="B298">
        <f t="shared" si="42"/>
        <v>4.0491638646268449</v>
      </c>
      <c r="C298">
        <v>9.2737016235277803E-3</v>
      </c>
      <c r="D298" s="35">
        <f t="shared" si="41"/>
        <v>6.9564387694933019E-2</v>
      </c>
      <c r="E298" s="35">
        <f t="shared" si="49"/>
        <v>-8.9192657008214937E-4</v>
      </c>
      <c r="F298">
        <v>380.26</v>
      </c>
      <c r="G298" s="35">
        <f t="shared" si="43"/>
        <v>-5.3515594204928962E-3</v>
      </c>
      <c r="H298" s="35">
        <f t="shared" si="50"/>
        <v>-1.0703118840985792E-2</v>
      </c>
      <c r="I298" s="35">
        <f t="shared" si="44"/>
        <v>-1.6054678261478689E-2</v>
      </c>
      <c r="J298" s="35">
        <f t="shared" si="45"/>
        <v>-2.1406237681971585E-2</v>
      </c>
      <c r="K298" s="35">
        <f t="shared" si="46"/>
        <v>-2.6757797102464481E-2</v>
      </c>
      <c r="L298" s="35">
        <f t="shared" si="47"/>
        <v>-3.2109356522957377E-2</v>
      </c>
      <c r="M298" s="35"/>
    </row>
    <row r="299" spans="1:13" x14ac:dyDescent="0.2">
      <c r="A299">
        <f t="shared" si="48"/>
        <v>234</v>
      </c>
      <c r="B299">
        <f t="shared" si="42"/>
        <v>4.0840704496667311</v>
      </c>
      <c r="C299">
        <v>8.246970372351491E-3</v>
      </c>
      <c r="D299" s="35">
        <f t="shared" si="41"/>
        <v>6.8638600476108022E-2</v>
      </c>
      <c r="E299" s="35">
        <f t="shared" si="49"/>
        <v>-9.2578721882499715E-4</v>
      </c>
      <c r="F299">
        <v>375.72</v>
      </c>
      <c r="G299" s="35">
        <f t="shared" si="43"/>
        <v>-5.5547233129499829E-3</v>
      </c>
      <c r="H299" s="35">
        <f t="shared" si="50"/>
        <v>-1.1109446625899966E-2</v>
      </c>
      <c r="I299" s="35">
        <f t="shared" si="44"/>
        <v>-1.6664169938849949E-2</v>
      </c>
      <c r="J299" s="35">
        <f t="shared" si="45"/>
        <v>-2.2218893251799932E-2</v>
      </c>
      <c r="K299" s="35">
        <f t="shared" si="46"/>
        <v>-2.7773616564749914E-2</v>
      </c>
      <c r="L299" s="35">
        <f t="shared" si="47"/>
        <v>-3.3328339877699897E-2</v>
      </c>
      <c r="M299" s="35"/>
    </row>
    <row r="300" spans="1:13" x14ac:dyDescent="0.2">
      <c r="A300">
        <f t="shared" si="48"/>
        <v>236</v>
      </c>
      <c r="B300">
        <f t="shared" si="42"/>
        <v>4.1189770347066181</v>
      </c>
      <c r="C300">
        <v>7.3196002099987128E-3</v>
      </c>
      <c r="D300" s="35">
        <f t="shared" si="41"/>
        <v>6.7679299680017541E-2</v>
      </c>
      <c r="E300" s="35">
        <f t="shared" si="49"/>
        <v>-9.5930079609048147E-4</v>
      </c>
      <c r="F300">
        <v>371.02</v>
      </c>
      <c r="G300" s="35">
        <f t="shared" si="43"/>
        <v>-5.7558047765428888E-3</v>
      </c>
      <c r="H300" s="35">
        <f t="shared" si="50"/>
        <v>-1.1511609553085778E-2</v>
      </c>
      <c r="I300" s="35">
        <f t="shared" si="44"/>
        <v>-1.7267414329628666E-2</v>
      </c>
      <c r="J300" s="35">
        <f t="shared" si="45"/>
        <v>-2.3023219106171555E-2</v>
      </c>
      <c r="K300" s="35">
        <f t="shared" si="46"/>
        <v>-2.8779023882714444E-2</v>
      </c>
      <c r="L300" s="35">
        <f t="shared" si="47"/>
        <v>-3.4534828659257333E-2</v>
      </c>
      <c r="M300" s="35"/>
    </row>
    <row r="301" spans="1:13" x14ac:dyDescent="0.2">
      <c r="A301">
        <f t="shared" si="48"/>
        <v>238</v>
      </c>
      <c r="B301">
        <f t="shared" si="42"/>
        <v>4.1538836197465043</v>
      </c>
      <c r="C301">
        <v>6.4915911364694457E-3</v>
      </c>
      <c r="D301" s="35">
        <f t="shared" si="41"/>
        <v>6.668688478577435E-2</v>
      </c>
      <c r="E301" s="35">
        <f t="shared" si="49"/>
        <v>-9.924148942431904E-4</v>
      </c>
      <c r="F301">
        <v>366.16</v>
      </c>
      <c r="G301" s="35">
        <f t="shared" si="43"/>
        <v>-5.9544893654591424E-3</v>
      </c>
      <c r="H301" s="35">
        <f t="shared" si="50"/>
        <v>-1.1908978730918285E-2</v>
      </c>
      <c r="I301" s="35">
        <f t="shared" si="44"/>
        <v>-1.7863468096377427E-2</v>
      </c>
      <c r="J301" s="35">
        <f t="shared" si="45"/>
        <v>-2.381795746183657E-2</v>
      </c>
      <c r="K301" s="35">
        <f t="shared" si="46"/>
        <v>-2.9772446827295712E-2</v>
      </c>
      <c r="L301" s="35">
        <f t="shared" si="47"/>
        <v>-3.5726936192754855E-2</v>
      </c>
      <c r="M301" s="35"/>
    </row>
    <row r="302" spans="1:13" x14ac:dyDescent="0.2">
      <c r="A302">
        <f t="shared" si="48"/>
        <v>240</v>
      </c>
      <c r="B302">
        <f t="shared" si="42"/>
        <v>4.1887902047863905</v>
      </c>
      <c r="C302">
        <v>5.7546630610283986E-3</v>
      </c>
      <c r="D302" s="35">
        <f t="shared" si="41"/>
        <v>6.5661811327445085E-2</v>
      </c>
      <c r="E302" s="35">
        <f t="shared" si="49"/>
        <v>-1.0250734583292648E-3</v>
      </c>
      <c r="F302">
        <v>361.13</v>
      </c>
      <c r="G302" s="35">
        <f t="shared" si="43"/>
        <v>-6.1504407499755887E-3</v>
      </c>
      <c r="H302" s="35">
        <f t="shared" si="50"/>
        <v>-1.2300881499951177E-2</v>
      </c>
      <c r="I302" s="35">
        <f t="shared" si="44"/>
        <v>-1.8451322249926766E-2</v>
      </c>
      <c r="J302" s="35">
        <f t="shared" si="45"/>
        <v>-2.4601762999902355E-2</v>
      </c>
      <c r="K302" s="35">
        <f t="shared" si="46"/>
        <v>-3.0752203749877943E-2</v>
      </c>
      <c r="L302" s="35">
        <f t="shared" si="47"/>
        <v>-3.6902644499853532E-2</v>
      </c>
      <c r="M302" s="35"/>
    </row>
    <row r="303" spans="1:13" x14ac:dyDescent="0.2">
      <c r="A303">
        <f t="shared" si="48"/>
        <v>242</v>
      </c>
      <c r="B303">
        <f t="shared" si="42"/>
        <v>4.2236967898262776</v>
      </c>
      <c r="C303">
        <v>5.0922558022049869E-3</v>
      </c>
      <c r="D303" s="35">
        <f t="shared" si="41"/>
        <v>6.4604594476544153E-2</v>
      </c>
      <c r="E303" s="35">
        <f t="shared" si="49"/>
        <v>-1.0572168509009328E-3</v>
      </c>
      <c r="F303">
        <v>355.95</v>
      </c>
      <c r="G303" s="35">
        <f t="shared" si="43"/>
        <v>-6.3433011054055966E-3</v>
      </c>
      <c r="H303" s="35">
        <f t="shared" si="50"/>
        <v>-1.2686602210811193E-2</v>
      </c>
      <c r="I303" s="35">
        <f t="shared" si="44"/>
        <v>-1.902990331621679E-2</v>
      </c>
      <c r="J303" s="35">
        <f t="shared" si="45"/>
        <v>-2.5373204421622386E-2</v>
      </c>
      <c r="K303" s="35">
        <f t="shared" si="46"/>
        <v>-3.1716505527027983E-2</v>
      </c>
      <c r="L303" s="35">
        <f t="shared" si="47"/>
        <v>-3.8059806632433579E-2</v>
      </c>
      <c r="M303" s="35"/>
    </row>
    <row r="304" spans="1:13" x14ac:dyDescent="0.2">
      <c r="A304">
        <f t="shared" si="48"/>
        <v>244</v>
      </c>
      <c r="B304">
        <f t="shared" si="42"/>
        <v>4.2586033748661638</v>
      </c>
      <c r="C304">
        <v>4.5043693599992078E-3</v>
      </c>
      <c r="D304" s="35">
        <f t="shared" si="41"/>
        <v>6.3515812526914628E-2</v>
      </c>
      <c r="E304" s="35">
        <f t="shared" si="49"/>
        <v>-1.0887819496295248E-3</v>
      </c>
      <c r="F304">
        <v>350.61</v>
      </c>
      <c r="G304" s="35">
        <f t="shared" si="43"/>
        <v>-6.5326916977771488E-3</v>
      </c>
      <c r="H304" s="35">
        <f t="shared" si="50"/>
        <v>-1.3065383395554298E-2</v>
      </c>
      <c r="I304" s="35">
        <f t="shared" si="44"/>
        <v>-1.9598075093331446E-2</v>
      </c>
      <c r="J304" s="35">
        <f t="shared" si="45"/>
        <v>-2.6130766791108595E-2</v>
      </c>
      <c r="K304" s="35">
        <f t="shared" si="46"/>
        <v>-3.2663458488885744E-2</v>
      </c>
      <c r="L304" s="35">
        <f t="shared" si="47"/>
        <v>-3.9196150186662893E-2</v>
      </c>
      <c r="M304" s="35"/>
    </row>
    <row r="305" spans="1:13" x14ac:dyDescent="0.2">
      <c r="A305">
        <f t="shared" si="48"/>
        <v>246</v>
      </c>
      <c r="B305">
        <f t="shared" si="42"/>
        <v>4.2935099599060509</v>
      </c>
      <c r="C305">
        <v>3.9744435529404784E-3</v>
      </c>
      <c r="D305" s="35">
        <f t="shared" si="41"/>
        <v>6.2396110247689276E-2</v>
      </c>
      <c r="E305" s="35">
        <f t="shared" si="49"/>
        <v>-1.1197022792253514E-3</v>
      </c>
      <c r="F305">
        <v>345.12</v>
      </c>
      <c r="G305" s="35">
        <f t="shared" si="43"/>
        <v>-6.7182136753521082E-3</v>
      </c>
      <c r="H305" s="35">
        <f t="shared" si="50"/>
        <v>-1.3436427350704216E-2</v>
      </c>
      <c r="I305" s="35">
        <f t="shared" si="44"/>
        <v>-2.0154641026056325E-2</v>
      </c>
      <c r="J305" s="35">
        <f t="shared" si="45"/>
        <v>-2.6872854701408433E-2</v>
      </c>
      <c r="K305" s="35">
        <f t="shared" si="46"/>
        <v>-3.3591068376760541E-2</v>
      </c>
      <c r="L305" s="35">
        <f t="shared" si="47"/>
        <v>-4.0309282052112649E-2</v>
      </c>
      <c r="M305" s="35"/>
    </row>
    <row r="306" spans="1:13" x14ac:dyDescent="0.2">
      <c r="A306">
        <f t="shared" si="48"/>
        <v>248</v>
      </c>
      <c r="B306">
        <f t="shared" si="42"/>
        <v>4.3284165449459371</v>
      </c>
      <c r="C306">
        <v>3.510758471764088E-3</v>
      </c>
      <c r="D306" s="35">
        <f t="shared" si="41"/>
        <v>6.1246202068859237E-2</v>
      </c>
      <c r="E306" s="35">
        <f t="shared" si="49"/>
        <v>-1.1499081788300392E-3</v>
      </c>
      <c r="F306">
        <v>339.49</v>
      </c>
      <c r="G306" s="35">
        <f t="shared" si="43"/>
        <v>-6.8994490729802349E-3</v>
      </c>
      <c r="H306" s="35">
        <f t="shared" si="50"/>
        <v>-1.379889814596047E-2</v>
      </c>
      <c r="I306" s="35">
        <f t="shared" si="44"/>
        <v>-2.0698347218940705E-2</v>
      </c>
      <c r="J306" s="35">
        <f t="shared" si="45"/>
        <v>-2.759779629192094E-2</v>
      </c>
      <c r="K306" s="35">
        <f t="shared" si="46"/>
        <v>-3.4497245364901175E-2</v>
      </c>
      <c r="L306" s="35">
        <f t="shared" si="47"/>
        <v>-4.1396694437881409E-2</v>
      </c>
      <c r="M306" s="35"/>
    </row>
    <row r="307" spans="1:13" x14ac:dyDescent="0.2">
      <c r="A307">
        <f t="shared" si="48"/>
        <v>250</v>
      </c>
      <c r="B307">
        <f t="shared" si="42"/>
        <v>4.3633231299858242</v>
      </c>
      <c r="C307">
        <v>3.0967539349994549E-3</v>
      </c>
      <c r="D307" s="35">
        <f t="shared" si="41"/>
        <v>6.0066875063223821E-2</v>
      </c>
      <c r="E307" s="35">
        <f t="shared" si="49"/>
        <v>-1.1793270056354166E-3</v>
      </c>
      <c r="F307">
        <v>333.71</v>
      </c>
      <c r="G307" s="35">
        <f t="shared" si="43"/>
        <v>-7.0759620338124996E-3</v>
      </c>
      <c r="H307" s="35">
        <f t="shared" si="50"/>
        <v>-1.4151924067624999E-2</v>
      </c>
      <c r="I307" s="35">
        <f t="shared" si="44"/>
        <v>-2.1227886101437499E-2</v>
      </c>
      <c r="J307" s="35">
        <f t="shared" si="45"/>
        <v>-2.8303848135249998E-2</v>
      </c>
      <c r="K307" s="35">
        <f t="shared" si="46"/>
        <v>-3.5379810169062498E-2</v>
      </c>
      <c r="L307" s="35">
        <f t="shared" si="47"/>
        <v>-4.2455772202874997E-2</v>
      </c>
      <c r="M307" s="35"/>
    </row>
    <row r="308" spans="1:13" x14ac:dyDescent="0.2">
      <c r="A308">
        <f t="shared" si="48"/>
        <v>252</v>
      </c>
      <c r="B308">
        <f t="shared" si="42"/>
        <v>4.3982297150257104</v>
      </c>
      <c r="C308">
        <v>2.7241498519112849E-3</v>
      </c>
      <c r="D308" s="35">
        <f t="shared" si="41"/>
        <v>5.885899168820443E-2</v>
      </c>
      <c r="E308" s="35">
        <f t="shared" si="49"/>
        <v>-1.2078833750193904E-3</v>
      </c>
      <c r="F308">
        <v>327.79</v>
      </c>
      <c r="G308" s="35">
        <f t="shared" si="43"/>
        <v>-7.2473002501163425E-3</v>
      </c>
      <c r="H308" s="35">
        <f t="shared" si="50"/>
        <v>-1.4494600500232685E-2</v>
      </c>
      <c r="I308" s="35">
        <f t="shared" si="44"/>
        <v>-2.1741900750349027E-2</v>
      </c>
      <c r="J308" s="35">
        <f t="shared" si="45"/>
        <v>-2.898920100046537E-2</v>
      </c>
      <c r="K308" s="35">
        <f t="shared" si="46"/>
        <v>-3.6236501250581712E-2</v>
      </c>
      <c r="L308" s="35">
        <f t="shared" si="47"/>
        <v>-4.3483801500698055E-2</v>
      </c>
      <c r="M308" s="35"/>
    </row>
    <row r="309" spans="1:13" x14ac:dyDescent="0.2">
      <c r="A309">
        <f t="shared" si="48"/>
        <v>254</v>
      </c>
      <c r="B309">
        <f t="shared" si="42"/>
        <v>4.4331363000655974</v>
      </c>
      <c r="C309">
        <v>7.2119590304399074E-12</v>
      </c>
      <c r="D309" s="35">
        <f t="shared" si="41"/>
        <v>5.7623492251220508E-2</v>
      </c>
      <c r="E309" s="35">
        <f t="shared" si="49"/>
        <v>-1.2354994369839223E-3</v>
      </c>
      <c r="F309">
        <v>321.73</v>
      </c>
      <c r="G309" s="35">
        <f t="shared" si="43"/>
        <v>-7.4129966219035337E-3</v>
      </c>
      <c r="H309" s="35">
        <f t="shared" si="50"/>
        <v>-1.4825993243807067E-2</v>
      </c>
      <c r="I309" s="35">
        <f t="shared" si="44"/>
        <v>-2.2238989865710601E-2</v>
      </c>
      <c r="J309" s="35">
        <f t="shared" si="45"/>
        <v>-2.9651986487614135E-2</v>
      </c>
      <c r="K309" s="35">
        <f t="shared" si="46"/>
        <v>-3.7064983109517669E-2</v>
      </c>
      <c r="L309" s="35">
        <f t="shared" si="47"/>
        <v>-4.4477979731421202E-2</v>
      </c>
      <c r="M309" s="35"/>
    </row>
    <row r="310" spans="1:13" x14ac:dyDescent="0.2">
      <c r="A310">
        <f t="shared" si="48"/>
        <v>256</v>
      </c>
      <c r="B310">
        <f t="shared" si="42"/>
        <v>4.4680428851054836</v>
      </c>
      <c r="C310">
        <v>9.1080998088219279E-12</v>
      </c>
      <c r="D310" s="35">
        <f t="shared" si="41"/>
        <v>5.6361397063085399E-2</v>
      </c>
      <c r="E310" s="35">
        <f t="shared" si="49"/>
        <v>-1.2620951881351095E-3</v>
      </c>
      <c r="F310">
        <v>315.54000000000002</v>
      </c>
      <c r="G310" s="35">
        <f t="shared" si="43"/>
        <v>-7.5725711288106567E-3</v>
      </c>
      <c r="H310" s="35">
        <f t="shared" si="50"/>
        <v>-1.5145142257621313E-2</v>
      </c>
      <c r="I310" s="35">
        <f t="shared" si="44"/>
        <v>-2.271771338643197E-2</v>
      </c>
      <c r="J310" s="35">
        <f t="shared" si="45"/>
        <v>-3.0290284515242627E-2</v>
      </c>
      <c r="K310" s="35">
        <f t="shared" si="46"/>
        <v>-3.7862855644053284E-2</v>
      </c>
      <c r="L310" s="35">
        <f t="shared" si="47"/>
        <v>-4.543542677286394E-2</v>
      </c>
      <c r="M310" s="35"/>
    </row>
    <row r="311" spans="1:13" x14ac:dyDescent="0.2">
      <c r="A311">
        <f t="shared" si="48"/>
        <v>258</v>
      </c>
      <c r="B311">
        <f t="shared" si="42"/>
        <v>4.5029494701453698</v>
      </c>
      <c r="C311">
        <v>1.159212702940973E-11</v>
      </c>
      <c r="D311" s="35">
        <f t="shared" si="41"/>
        <v>5.5073808245201666E-2</v>
      </c>
      <c r="E311" s="35">
        <f t="shared" si="49"/>
        <v>-1.2875888178837322E-3</v>
      </c>
      <c r="F311">
        <v>309.23</v>
      </c>
      <c r="G311" s="35">
        <f t="shared" si="43"/>
        <v>-7.7255329073023932E-3</v>
      </c>
      <c r="H311" s="35">
        <f t="shared" si="50"/>
        <v>-1.5451065814604786E-2</v>
      </c>
      <c r="I311" s="35">
        <f t="shared" si="44"/>
        <v>-2.317659872190718E-2</v>
      </c>
      <c r="J311" s="35">
        <f t="shared" si="45"/>
        <v>-3.0902131629209573E-2</v>
      </c>
      <c r="K311" s="35">
        <f t="shared" si="46"/>
        <v>-3.8627664536511966E-2</v>
      </c>
      <c r="L311" s="35">
        <f t="shared" si="47"/>
        <v>-4.6353197443814359E-2</v>
      </c>
      <c r="M311" s="35"/>
    </row>
    <row r="312" spans="1:13" x14ac:dyDescent="0.2">
      <c r="A312">
        <f t="shared" si="48"/>
        <v>260</v>
      </c>
      <c r="B312">
        <f t="shared" si="42"/>
        <v>4.5378560551852569</v>
      </c>
      <c r="C312">
        <v>1.4655760601468009E-11</v>
      </c>
      <c r="D312" s="35">
        <f t="shared" si="41"/>
        <v>5.3761911158235191E-2</v>
      </c>
      <c r="E312" s="35">
        <f t="shared" si="49"/>
        <v>-1.3118970869664751E-3</v>
      </c>
      <c r="F312">
        <v>302.8</v>
      </c>
      <c r="G312" s="35">
        <f t="shared" si="43"/>
        <v>-7.8713825217988503E-3</v>
      </c>
      <c r="H312" s="35">
        <f t="shared" si="50"/>
        <v>-1.5742765043597701E-2</v>
      </c>
      <c r="I312" s="35">
        <f t="shared" si="44"/>
        <v>-2.3614147565396551E-2</v>
      </c>
      <c r="J312" s="35">
        <f t="shared" si="45"/>
        <v>-3.1485530087195401E-2</v>
      </c>
      <c r="K312" s="35">
        <f t="shared" si="46"/>
        <v>-3.9356912608994252E-2</v>
      </c>
      <c r="L312" s="35">
        <f t="shared" si="47"/>
        <v>-4.7228295130793102E-2</v>
      </c>
      <c r="M312" s="35"/>
    </row>
    <row r="313" spans="1:13" x14ac:dyDescent="0.2">
      <c r="A313">
        <f t="shared" si="48"/>
        <v>262</v>
      </c>
      <c r="B313">
        <f t="shared" si="42"/>
        <v>4.5727626402251431</v>
      </c>
      <c r="C313">
        <v>1.8464602339702631E-11</v>
      </c>
      <c r="D313" s="35">
        <f t="shared" si="41"/>
        <v>5.24269754224184E-2</v>
      </c>
      <c r="E313" s="35">
        <f t="shared" si="49"/>
        <v>-1.3349357358167918E-3</v>
      </c>
      <c r="F313">
        <v>296.26</v>
      </c>
      <c r="G313" s="35">
        <f t="shared" si="43"/>
        <v>-8.0096144149007509E-3</v>
      </c>
      <c r="H313" s="35">
        <f t="shared" si="50"/>
        <v>-1.6019228829801502E-2</v>
      </c>
      <c r="I313" s="35">
        <f t="shared" si="44"/>
        <v>-2.4028843244702253E-2</v>
      </c>
      <c r="J313" s="35">
        <f t="shared" si="45"/>
        <v>-3.2038457659603004E-2</v>
      </c>
      <c r="K313" s="35">
        <f t="shared" si="46"/>
        <v>-4.0048072074503754E-2</v>
      </c>
      <c r="L313" s="35">
        <f t="shared" si="47"/>
        <v>-4.8057686489404505E-2</v>
      </c>
      <c r="M313" s="35"/>
    </row>
    <row r="314" spans="1:13" x14ac:dyDescent="0.2">
      <c r="A314">
        <f t="shared" si="48"/>
        <v>264</v>
      </c>
      <c r="B314">
        <f t="shared" si="42"/>
        <v>4.6076692252650302</v>
      </c>
      <c r="C314">
        <v>2.3349855873525299E-11</v>
      </c>
      <c r="D314" s="35">
        <f t="shared" si="41"/>
        <v>5.1070355502653937E-2</v>
      </c>
      <c r="E314" s="35">
        <f t="shared" si="49"/>
        <v>-1.3566199197644624E-3</v>
      </c>
      <c r="F314">
        <v>289.61</v>
      </c>
      <c r="G314" s="35">
        <f t="shared" si="43"/>
        <v>-8.1397195185867743E-3</v>
      </c>
      <c r="H314" s="35">
        <f t="shared" si="50"/>
        <v>-1.6279439037173549E-2</v>
      </c>
      <c r="I314" s="35">
        <f t="shared" si="44"/>
        <v>-2.4419158555760323E-2</v>
      </c>
      <c r="J314" s="35">
        <f t="shared" si="45"/>
        <v>-3.2558878074347097E-2</v>
      </c>
      <c r="K314" s="35">
        <f t="shared" si="46"/>
        <v>-4.0698597592933872E-2</v>
      </c>
      <c r="L314" s="35">
        <f t="shared" si="47"/>
        <v>-4.8838317111520646E-2</v>
      </c>
      <c r="M314" s="35"/>
    </row>
    <row r="315" spans="1:13" x14ac:dyDescent="0.2">
      <c r="A315">
        <f t="shared" si="48"/>
        <v>266</v>
      </c>
      <c r="B315">
        <f t="shared" si="42"/>
        <v>4.6425758103049164</v>
      </c>
      <c r="C315">
        <v>2.9394322110288943E-11</v>
      </c>
      <c r="D315" s="35">
        <f t="shared" si="41"/>
        <v>4.9693490835132866E-2</v>
      </c>
      <c r="E315" s="35">
        <f t="shared" si="49"/>
        <v>-1.3768646675210716E-3</v>
      </c>
      <c r="F315">
        <v>282.86</v>
      </c>
      <c r="G315" s="35">
        <f t="shared" si="43"/>
        <v>-8.2611880051264297E-3</v>
      </c>
      <c r="H315" s="35">
        <f t="shared" si="50"/>
        <v>-1.6522376010252859E-2</v>
      </c>
      <c r="I315" s="35">
        <f t="shared" si="44"/>
        <v>-2.4783564015379289E-2</v>
      </c>
      <c r="J315" s="35">
        <f t="shared" si="45"/>
        <v>-3.3044752020505719E-2</v>
      </c>
      <c r="K315" s="35">
        <f t="shared" si="46"/>
        <v>-4.1305940025632149E-2</v>
      </c>
      <c r="L315" s="35">
        <f t="shared" si="47"/>
        <v>-4.9567128030758578E-2</v>
      </c>
      <c r="M315" s="35"/>
    </row>
    <row r="316" spans="1:13" x14ac:dyDescent="0.2">
      <c r="A316">
        <f t="shared" si="48"/>
        <v>268</v>
      </c>
      <c r="B316">
        <f t="shared" si="42"/>
        <v>4.6774823953448035</v>
      </c>
      <c r="C316">
        <v>3.7094806494111117E-11</v>
      </c>
      <c r="D316" s="35">
        <f t="shared" si="41"/>
        <v>4.829790547618644E-2</v>
      </c>
      <c r="E316" s="35">
        <f t="shared" si="49"/>
        <v>-1.3955853589464259E-3</v>
      </c>
      <c r="F316">
        <v>276.02</v>
      </c>
      <c r="G316" s="35">
        <f t="shared" si="43"/>
        <v>-8.3735121536785556E-3</v>
      </c>
      <c r="H316" s="35">
        <f t="shared" si="50"/>
        <v>-1.6747024307357111E-2</v>
      </c>
      <c r="I316" s="35">
        <f t="shared" si="44"/>
        <v>-2.5120536461035667E-2</v>
      </c>
      <c r="J316" s="35">
        <f t="shared" si="45"/>
        <v>-3.3494048614714222E-2</v>
      </c>
      <c r="K316" s="35">
        <f t="shared" si="46"/>
        <v>-4.1867560768392778E-2</v>
      </c>
      <c r="L316" s="35">
        <f t="shared" si="47"/>
        <v>-5.0241072922071334E-2</v>
      </c>
      <c r="M316" s="35"/>
    </row>
    <row r="317" spans="1:13" x14ac:dyDescent="0.2">
      <c r="A317">
        <f t="shared" si="48"/>
        <v>270</v>
      </c>
      <c r="B317">
        <f t="shared" si="42"/>
        <v>4.7123889803846897</v>
      </c>
      <c r="C317">
        <v>4.6616910839697687E-11</v>
      </c>
      <c r="D317" s="35">
        <f t="shared" si="41"/>
        <v>4.6885207258506111E-2</v>
      </c>
      <c r="E317" s="35">
        <f t="shared" si="49"/>
        <v>-1.412698217680329E-3</v>
      </c>
      <c r="F317">
        <v>269.08999999999997</v>
      </c>
      <c r="G317" s="35">
        <f t="shared" si="43"/>
        <v>-8.4761893060819743E-3</v>
      </c>
      <c r="H317" s="35">
        <f t="shared" si="50"/>
        <v>-1.6952378612163949E-2</v>
      </c>
      <c r="I317" s="35">
        <f t="shared" si="44"/>
        <v>-2.5428567918245923E-2</v>
      </c>
      <c r="J317" s="35">
        <f t="shared" si="45"/>
        <v>-3.3904757224327897E-2</v>
      </c>
      <c r="K317" s="35">
        <f t="shared" si="46"/>
        <v>-4.2380946530409871E-2</v>
      </c>
      <c r="L317" s="35">
        <f t="shared" si="47"/>
        <v>-5.0857135836491846E-2</v>
      </c>
      <c r="M317" s="35"/>
    </row>
    <row r="318" spans="1:13" x14ac:dyDescent="0.2">
      <c r="A318">
        <f t="shared" si="48"/>
        <v>272</v>
      </c>
      <c r="B318">
        <f t="shared" si="42"/>
        <v>4.7472955654245768</v>
      </c>
      <c r="C318">
        <v>5.8623042405872038E-11</v>
      </c>
      <c r="D318" s="35">
        <f t="shared" si="41"/>
        <v>4.5457086444602855E-2</v>
      </c>
      <c r="E318" s="35">
        <f t="shared" si="49"/>
        <v>-1.4281208139032553E-3</v>
      </c>
      <c r="F318">
        <v>262.08999999999997</v>
      </c>
      <c r="G318" s="35">
        <f t="shared" si="43"/>
        <v>-8.5687248834195318E-3</v>
      </c>
      <c r="H318" s="35">
        <f t="shared" si="50"/>
        <v>-1.7137449766839064E-2</v>
      </c>
      <c r="I318" s="35">
        <f t="shared" si="44"/>
        <v>-2.5706174650258595E-2</v>
      </c>
      <c r="J318" s="35">
        <f t="shared" si="45"/>
        <v>-3.4274899533678127E-2</v>
      </c>
      <c r="K318" s="35">
        <f t="shared" si="46"/>
        <v>-4.2843624417097659E-2</v>
      </c>
      <c r="L318" s="35">
        <f t="shared" si="47"/>
        <v>-5.1412349300517191E-2</v>
      </c>
      <c r="M318" s="35"/>
    </row>
    <row r="319" spans="1:13" x14ac:dyDescent="0.2">
      <c r="A319">
        <f t="shared" si="48"/>
        <v>274</v>
      </c>
      <c r="B319">
        <f t="shared" si="42"/>
        <v>4.782202150464463</v>
      </c>
      <c r="C319">
        <v>7.3610006636751753E-11</v>
      </c>
      <c r="D319" s="35">
        <f t="shared" si="41"/>
        <v>4.4015313872361059E-2</v>
      </c>
      <c r="E319" s="35">
        <f t="shared" si="49"/>
        <v>-1.4417725722417965E-3</v>
      </c>
      <c r="F319">
        <v>255.03</v>
      </c>
      <c r="G319" s="35">
        <f t="shared" si="43"/>
        <v>-8.650635433450779E-3</v>
      </c>
      <c r="H319" s="35">
        <f t="shared" si="50"/>
        <v>-1.7301270866901558E-2</v>
      </c>
      <c r="I319" s="35">
        <f t="shared" si="44"/>
        <v>-2.5951906300352337E-2</v>
      </c>
      <c r="J319" s="35">
        <f t="shared" si="45"/>
        <v>-3.4602541733803116E-2</v>
      </c>
      <c r="K319" s="35">
        <f t="shared" si="46"/>
        <v>-4.3253177167253895E-2</v>
      </c>
      <c r="L319" s="35">
        <f t="shared" si="47"/>
        <v>-5.1903812600704674E-2</v>
      </c>
      <c r="M319" s="35"/>
    </row>
    <row r="320" spans="1:13" x14ac:dyDescent="0.2">
      <c r="A320">
        <f t="shared" si="48"/>
        <v>276</v>
      </c>
      <c r="B320">
        <f t="shared" si="42"/>
        <v>4.8171087355043491</v>
      </c>
      <c r="C320">
        <v>9.1909007161748536E-11</v>
      </c>
      <c r="D320" s="35">
        <f t="shared" si="41"/>
        <v>4.2561738592666966E-2</v>
      </c>
      <c r="E320" s="35">
        <f t="shared" si="49"/>
        <v>-1.4535752796940929E-3</v>
      </c>
      <c r="F320">
        <v>247.9</v>
      </c>
      <c r="G320" s="35">
        <f t="shared" si="43"/>
        <v>-8.7214516781645574E-3</v>
      </c>
      <c r="H320" s="35">
        <f t="shared" si="50"/>
        <v>-1.7442903356329115E-2</v>
      </c>
      <c r="I320" s="35">
        <f t="shared" si="44"/>
        <v>-2.6164355034493672E-2</v>
      </c>
      <c r="J320" s="35">
        <f t="shared" si="45"/>
        <v>-3.4885806712658229E-2</v>
      </c>
      <c r="K320" s="35">
        <f t="shared" si="46"/>
        <v>-4.3607258390822787E-2</v>
      </c>
      <c r="L320" s="35">
        <f t="shared" si="47"/>
        <v>-5.2328710068987344E-2</v>
      </c>
      <c r="M320" s="35"/>
    </row>
    <row r="321" spans="1:13" x14ac:dyDescent="0.2">
      <c r="A321">
        <f t="shared" si="48"/>
        <v>278</v>
      </c>
      <c r="B321">
        <f t="shared" si="42"/>
        <v>4.8520153205442362</v>
      </c>
      <c r="C321">
        <v>1.159212702940973E-10</v>
      </c>
      <c r="D321" s="35">
        <f t="shared" si="41"/>
        <v>4.1098285004269056E-2</v>
      </c>
      <c r="E321" s="35">
        <f t="shared" si="49"/>
        <v>-1.4634535883979102E-3</v>
      </c>
      <c r="F321">
        <v>240.73</v>
      </c>
      <c r="G321" s="35">
        <f t="shared" si="43"/>
        <v>-8.7807215303874614E-3</v>
      </c>
      <c r="H321" s="35">
        <f t="shared" si="50"/>
        <v>-1.7561443060774923E-2</v>
      </c>
      <c r="I321" s="35">
        <f t="shared" si="44"/>
        <v>-2.6342164591162384E-2</v>
      </c>
      <c r="J321" s="35">
        <f t="shared" si="45"/>
        <v>-3.5122886121549846E-2</v>
      </c>
      <c r="K321" s="35">
        <f t="shared" si="46"/>
        <v>-4.3903607651937307E-2</v>
      </c>
      <c r="L321" s="35">
        <f t="shared" si="47"/>
        <v>-5.2684329182324768E-2</v>
      </c>
      <c r="M321" s="35"/>
    </row>
    <row r="322" spans="1:13" x14ac:dyDescent="0.2">
      <c r="A322">
        <f t="shared" si="48"/>
        <v>280</v>
      </c>
      <c r="B322">
        <f t="shared" si="42"/>
        <v>4.8869219055841224</v>
      </c>
      <c r="C322">
        <v>1.4490158786762161E-10</v>
      </c>
      <c r="D322" s="35">
        <f t="shared" ref="D322:D362" si="51" xml:space="preserve"> $O$3*(1-COS(RADIANS(A322))) + ($O$5 - SQRT($O$5^2 - ($O$3*SIN(RADIANS(A322)))^2))</f>
        <v>3.9626949496147083E-2</v>
      </c>
      <c r="E322" s="35">
        <f t="shared" si="49"/>
        <v>-1.4713355081219723E-3</v>
      </c>
      <c r="F322">
        <v>233.51</v>
      </c>
      <c r="G322" s="35">
        <f t="shared" si="43"/>
        <v>-8.8280130487318337E-3</v>
      </c>
      <c r="H322" s="35">
        <f t="shared" si="50"/>
        <v>-1.7656026097463667E-2</v>
      </c>
      <c r="I322" s="35">
        <f t="shared" si="44"/>
        <v>-2.6484039146195501E-2</v>
      </c>
      <c r="J322" s="35">
        <f t="shared" si="45"/>
        <v>-3.5312052194927335E-2</v>
      </c>
      <c r="K322" s="35">
        <f t="shared" si="46"/>
        <v>-4.4140065243659168E-2</v>
      </c>
      <c r="L322" s="35">
        <f t="shared" si="47"/>
        <v>-5.2968078292391002E-2</v>
      </c>
      <c r="M322" s="35"/>
    </row>
    <row r="323" spans="1:13" x14ac:dyDescent="0.2">
      <c r="A323">
        <f t="shared" si="48"/>
        <v>282</v>
      </c>
      <c r="B323">
        <f t="shared" ref="B323:B362" si="52">RADIANS(A323)</f>
        <v>4.9218284906240095</v>
      </c>
      <c r="C323">
        <v>1.813339871029093E-10</v>
      </c>
      <c r="D323" s="35">
        <f t="shared" si="51"/>
        <v>3.8149796612636032E-2</v>
      </c>
      <c r="E323" s="35">
        <f t="shared" si="49"/>
        <v>-1.4771528835110515E-3</v>
      </c>
      <c r="F323">
        <v>226.27</v>
      </c>
      <c r="G323" s="35">
        <f t="shared" ref="G323:G362" si="53">(E323/2) * ($O$6*6/1000)</f>
        <v>-8.8629173010663087E-3</v>
      </c>
      <c r="H323" s="35">
        <f t="shared" si="50"/>
        <v>-1.7725834602132617E-2</v>
      </c>
      <c r="I323" s="35">
        <f t="shared" ref="I323:I362" si="54">(E323/2) * ($O$8*6/1000)</f>
        <v>-2.6588751903198926E-2</v>
      </c>
      <c r="J323" s="35">
        <f t="shared" ref="J323:J362" si="55">(E323/2) * ($O$9*6/1000)</f>
        <v>-3.5451669204265235E-2</v>
      </c>
      <c r="K323" s="35">
        <f t="shared" ref="K323:K362" si="56">(E323/2) * ($O$10*6/1000)</f>
        <v>-4.4314586505331544E-2</v>
      </c>
      <c r="L323" s="35">
        <f t="shared" ref="L323:L362" si="57">(E323/2) * ($O$11*6/1000)</f>
        <v>-5.3177503806397852E-2</v>
      </c>
      <c r="M323" s="35"/>
    </row>
    <row r="324" spans="1:13" x14ac:dyDescent="0.2">
      <c r="A324">
        <f t="shared" ref="A324:A362" si="58">A323+2</f>
        <v>284</v>
      </c>
      <c r="B324">
        <f t="shared" si="52"/>
        <v>4.9567350756638957</v>
      </c>
      <c r="C324" s="35">
        <v>2.2604647707348961E-10</v>
      </c>
      <c r="D324" s="35">
        <f t="shared" si="51"/>
        <v>3.6668954761272479E-2</v>
      </c>
      <c r="E324" s="35">
        <f t="shared" ref="E324:E362" si="59">D324-D323</f>
        <v>-1.4808418513635527E-3</v>
      </c>
      <c r="F324">
        <v>219.01</v>
      </c>
      <c r="G324" s="35">
        <f t="shared" si="53"/>
        <v>-8.885051108181316E-3</v>
      </c>
      <c r="H324" s="35">
        <f t="shared" ref="H324:H362" si="60">(E324/2) * ($O$7*6/1000)</f>
        <v>-1.7770102216362632E-2</v>
      </c>
      <c r="I324" s="35">
        <f t="shared" si="54"/>
        <v>-2.6655153324543948E-2</v>
      </c>
      <c r="J324" s="35">
        <f t="shared" si="55"/>
        <v>-3.5540204432725264E-2</v>
      </c>
      <c r="K324" s="35">
        <f t="shared" si="56"/>
        <v>-4.442525554090658E-2</v>
      </c>
      <c r="L324" s="35">
        <f t="shared" si="57"/>
        <v>-5.3310306649087896E-2</v>
      </c>
      <c r="M324" s="35"/>
    </row>
    <row r="325" spans="1:13" x14ac:dyDescent="0.2">
      <c r="A325">
        <f t="shared" si="58"/>
        <v>286</v>
      </c>
      <c r="B325">
        <f t="shared" si="52"/>
        <v>4.9916416607037828</v>
      </c>
      <c r="C325" s="35">
        <v>2.8235109407347968E-10</v>
      </c>
      <c r="D325" s="35">
        <f t="shared" si="51"/>
        <v>3.5186611487716749E-2</v>
      </c>
      <c r="E325" s="35">
        <f t="shared" si="59"/>
        <v>-1.4823432735557307E-3</v>
      </c>
      <c r="F325">
        <v>211.75</v>
      </c>
      <c r="G325" s="35">
        <f t="shared" si="53"/>
        <v>-8.8940596413343842E-3</v>
      </c>
      <c r="H325" s="35">
        <f t="shared" si="60"/>
        <v>-1.7788119282668768E-2</v>
      </c>
      <c r="I325" s="35">
        <f t="shared" si="54"/>
        <v>-2.6682178924003153E-2</v>
      </c>
      <c r="J325" s="35">
        <f t="shared" si="55"/>
        <v>-3.5576238565337537E-2</v>
      </c>
      <c r="K325" s="35">
        <f t="shared" si="56"/>
        <v>-4.4470298206671921E-2</v>
      </c>
      <c r="L325" s="35">
        <f t="shared" si="57"/>
        <v>-5.3364357848006305E-2</v>
      </c>
      <c r="M325" s="35"/>
    </row>
    <row r="326" spans="1:13" x14ac:dyDescent="0.2">
      <c r="A326">
        <f t="shared" si="58"/>
        <v>288</v>
      </c>
      <c r="B326">
        <f t="shared" si="52"/>
        <v>5.026548245743669</v>
      </c>
      <c r="C326" s="35">
        <v>3.519038562499381E-10</v>
      </c>
      <c r="D326" s="35">
        <f t="shared" si="51"/>
        <v>3.3705008346083712E-2</v>
      </c>
      <c r="E326" s="35">
        <f t="shared" si="59"/>
        <v>-1.4816031416330366E-3</v>
      </c>
      <c r="F326">
        <v>204.49</v>
      </c>
      <c r="G326" s="35">
        <f t="shared" si="53"/>
        <v>-8.8896188497982198E-3</v>
      </c>
      <c r="H326" s="35">
        <f t="shared" si="60"/>
        <v>-1.777923769959644E-2</v>
      </c>
      <c r="I326" s="35">
        <f t="shared" si="54"/>
        <v>-2.6668856549394659E-2</v>
      </c>
      <c r="J326" s="35">
        <f t="shared" si="55"/>
        <v>-3.5558475399192879E-2</v>
      </c>
      <c r="K326" s="35">
        <f t="shared" si="56"/>
        <v>-4.4448094248991099E-2</v>
      </c>
      <c r="L326" s="35">
        <f t="shared" si="57"/>
        <v>-5.3337713098789319E-2</v>
      </c>
      <c r="M326" s="35"/>
    </row>
    <row r="327" spans="1:13" x14ac:dyDescent="0.2">
      <c r="A327">
        <f t="shared" si="58"/>
        <v>290</v>
      </c>
      <c r="B327">
        <f t="shared" si="52"/>
        <v>5.0614548307835561</v>
      </c>
      <c r="C327" s="35">
        <v>4.38844808970511E-10</v>
      </c>
      <c r="D327" s="35">
        <f t="shared" si="51"/>
        <v>3.2226435396514388E-2</v>
      </c>
      <c r="E327" s="35">
        <f t="shared" si="59"/>
        <v>-1.4785729495693234E-3</v>
      </c>
      <c r="F327">
        <v>197.24</v>
      </c>
      <c r="G327" s="35">
        <f t="shared" si="53"/>
        <v>-8.8714376974159403E-3</v>
      </c>
      <c r="H327" s="35">
        <f t="shared" si="60"/>
        <v>-1.7742875394831881E-2</v>
      </c>
      <c r="I327" s="35">
        <f t="shared" si="54"/>
        <v>-2.6614313092247821E-2</v>
      </c>
      <c r="J327" s="35">
        <f t="shared" si="55"/>
        <v>-3.5485750789663761E-2</v>
      </c>
      <c r="K327" s="35">
        <f t="shared" si="56"/>
        <v>-4.4357188487079702E-2</v>
      </c>
      <c r="L327" s="35">
        <f t="shared" si="57"/>
        <v>-5.3228626184495642E-2</v>
      </c>
      <c r="M327" s="35"/>
    </row>
    <row r="328" spans="1:13" x14ac:dyDescent="0.2">
      <c r="A328">
        <f t="shared" si="58"/>
        <v>292</v>
      </c>
      <c r="B328">
        <f t="shared" si="52"/>
        <v>5.0963614158234423</v>
      </c>
      <c r="C328" s="35">
        <v>5.4565797945578635E-10</v>
      </c>
      <c r="D328" s="35">
        <f t="shared" si="51"/>
        <v>3.0753225364803988E-2</v>
      </c>
      <c r="E328" s="35">
        <f t="shared" si="59"/>
        <v>-1.4732100317104008E-3</v>
      </c>
      <c r="F328">
        <v>190.02</v>
      </c>
      <c r="G328" s="35">
        <f t="shared" si="53"/>
        <v>-8.8392601902624046E-3</v>
      </c>
      <c r="H328" s="35">
        <f t="shared" si="60"/>
        <v>-1.7678520380524809E-2</v>
      </c>
      <c r="I328" s="35">
        <f t="shared" si="54"/>
        <v>-2.6517780570787214E-2</v>
      </c>
      <c r="J328" s="35">
        <f t="shared" si="55"/>
        <v>-3.5357040761049618E-2</v>
      </c>
      <c r="K328" s="35">
        <f t="shared" si="56"/>
        <v>-4.4196300951312023E-2</v>
      </c>
      <c r="L328" s="35">
        <f t="shared" si="57"/>
        <v>-5.3035561141574428E-2</v>
      </c>
      <c r="M328" s="35"/>
    </row>
    <row r="329" spans="1:13" x14ac:dyDescent="0.2">
      <c r="A329">
        <f t="shared" si="58"/>
        <v>294</v>
      </c>
      <c r="B329">
        <f t="shared" si="52"/>
        <v>5.1312680008633285</v>
      </c>
      <c r="C329" s="35">
        <v>6.7813943122046885E-10</v>
      </c>
      <c r="D329" s="35">
        <f t="shared" si="51"/>
        <v>2.9287747501319163E-2</v>
      </c>
      <c r="E329" s="35">
        <f t="shared" si="59"/>
        <v>-1.4654778634848251E-3</v>
      </c>
      <c r="F329">
        <v>182.83</v>
      </c>
      <c r="G329" s="35">
        <f t="shared" si="53"/>
        <v>-8.7928671809089504E-3</v>
      </c>
      <c r="H329" s="35">
        <f t="shared" si="60"/>
        <v>-1.7585734361817901E-2</v>
      </c>
      <c r="I329" s="35">
        <f t="shared" si="54"/>
        <v>-2.6378601542726851E-2</v>
      </c>
      <c r="J329" s="35">
        <f t="shared" si="55"/>
        <v>-3.5171468723635801E-2</v>
      </c>
      <c r="K329" s="35">
        <f t="shared" si="56"/>
        <v>-4.3964335904544752E-2</v>
      </c>
      <c r="L329" s="35">
        <f t="shared" si="57"/>
        <v>-5.2757203085453702E-2</v>
      </c>
      <c r="M329" s="35"/>
    </row>
    <row r="330" spans="1:13" x14ac:dyDescent="0.2">
      <c r="A330">
        <f t="shared" si="58"/>
        <v>296</v>
      </c>
      <c r="B330">
        <f t="shared" si="52"/>
        <v>5.1661745859032155</v>
      </c>
      <c r="C330" s="35">
        <v>8.4456925499985142E-10</v>
      </c>
      <c r="D330" s="35">
        <f t="shared" si="51"/>
        <v>2.7832401178283714E-2</v>
      </c>
      <c r="E330" s="35">
        <f t="shared" si="59"/>
        <v>-1.4553463230354488E-3</v>
      </c>
      <c r="F330">
        <v>175.7</v>
      </c>
      <c r="G330" s="35">
        <f t="shared" si="53"/>
        <v>-8.7320779382126928E-3</v>
      </c>
      <c r="H330" s="35">
        <f t="shared" si="60"/>
        <v>-1.7464155876425386E-2</v>
      </c>
      <c r="I330" s="35">
        <f t="shared" si="54"/>
        <v>-2.6196233814638079E-2</v>
      </c>
      <c r="J330" s="35">
        <f t="shared" si="55"/>
        <v>-3.4928311752850771E-2</v>
      </c>
      <c r="K330" s="35">
        <f t="shared" si="56"/>
        <v>-4.3660389691063464E-2</v>
      </c>
      <c r="L330" s="35">
        <f t="shared" si="57"/>
        <v>-5.2392467629276157E-2</v>
      </c>
      <c r="M330" s="35"/>
    </row>
    <row r="331" spans="1:13" x14ac:dyDescent="0.2">
      <c r="A331">
        <f t="shared" si="58"/>
        <v>298</v>
      </c>
      <c r="B331">
        <f t="shared" si="52"/>
        <v>5.2010811709431017</v>
      </c>
      <c r="C331" s="35">
        <v>1.043291432646875E-9</v>
      </c>
      <c r="D331" s="35">
        <f t="shared" si="51"/>
        <v>2.6389609265772655E-2</v>
      </c>
      <c r="E331" s="35">
        <f t="shared" si="59"/>
        <v>-1.4427919125110586E-3</v>
      </c>
      <c r="F331">
        <v>168.63</v>
      </c>
      <c r="G331" s="35">
        <f t="shared" si="53"/>
        <v>-8.6567514750663516E-3</v>
      </c>
      <c r="H331" s="35">
        <f t="shared" si="60"/>
        <v>-1.7313502950132703E-2</v>
      </c>
      <c r="I331" s="35">
        <f t="shared" si="54"/>
        <v>-2.5970254425199055E-2</v>
      </c>
      <c r="J331" s="35">
        <f t="shared" si="55"/>
        <v>-3.4627005900265406E-2</v>
      </c>
      <c r="K331" s="35">
        <f t="shared" si="56"/>
        <v>-4.3283757375331758E-2</v>
      </c>
      <c r="L331" s="35">
        <f t="shared" si="57"/>
        <v>-5.1940508850398109E-2</v>
      </c>
      <c r="M331" s="35"/>
    </row>
    <row r="332" spans="1:13" x14ac:dyDescent="0.2">
      <c r="A332">
        <f t="shared" si="58"/>
        <v>300</v>
      </c>
      <c r="B332">
        <f t="shared" si="52"/>
        <v>5.2359877559829888</v>
      </c>
      <c r="C332" s="35">
        <v>1.2916941547056549E-9</v>
      </c>
      <c r="D332" s="35">
        <f t="shared" si="51"/>
        <v>2.4961811327445061E-2</v>
      </c>
      <c r="E332" s="35">
        <f t="shared" si="59"/>
        <v>-1.4277979383275942E-3</v>
      </c>
      <c r="F332">
        <v>161.63</v>
      </c>
      <c r="G332" s="35">
        <f t="shared" si="53"/>
        <v>-8.5667876299655651E-3</v>
      </c>
      <c r="H332" s="35">
        <f t="shared" si="60"/>
        <v>-1.713357525993113E-2</v>
      </c>
      <c r="I332" s="35">
        <f t="shared" si="54"/>
        <v>-2.5700362889896695E-2</v>
      </c>
      <c r="J332" s="35">
        <f t="shared" si="55"/>
        <v>-3.4267150519862261E-2</v>
      </c>
      <c r="K332" s="35">
        <f t="shared" si="56"/>
        <v>-4.2833938149827826E-2</v>
      </c>
      <c r="L332" s="35">
        <f t="shared" si="57"/>
        <v>-5.1400725779793391E-2</v>
      </c>
      <c r="M332" s="35"/>
    </row>
    <row r="333" spans="1:13" x14ac:dyDescent="0.2">
      <c r="A333">
        <f t="shared" si="58"/>
        <v>302</v>
      </c>
      <c r="B333">
        <f t="shared" si="52"/>
        <v>5.270894341022875</v>
      </c>
      <c r="C333" s="35">
        <v>1.606337602646776E-9</v>
      </c>
      <c r="D333" s="35">
        <f t="shared" si="51"/>
        <v>2.3551456677191471E-2</v>
      </c>
      <c r="E333" s="35">
        <f t="shared" si="59"/>
        <v>-1.4103546502535896E-3</v>
      </c>
      <c r="F333">
        <v>154.72</v>
      </c>
      <c r="G333" s="35">
        <f t="shared" si="53"/>
        <v>-8.4621279015215378E-3</v>
      </c>
      <c r="H333" s="35">
        <f t="shared" si="60"/>
        <v>-1.6924255803043076E-2</v>
      </c>
      <c r="I333" s="35">
        <f t="shared" si="54"/>
        <v>-2.5386383704564613E-2</v>
      </c>
      <c r="J333" s="35">
        <f t="shared" si="55"/>
        <v>-3.3848511606086151E-2</v>
      </c>
      <c r="K333" s="35">
        <f t="shared" si="56"/>
        <v>-4.2310639507607689E-2</v>
      </c>
      <c r="L333" s="35">
        <f t="shared" si="57"/>
        <v>-5.0772767409129227E-2</v>
      </c>
      <c r="M333" s="35"/>
    </row>
    <row r="334" spans="1:13" x14ac:dyDescent="0.2">
      <c r="A334">
        <f t="shared" si="58"/>
        <v>304</v>
      </c>
      <c r="B334">
        <f t="shared" si="52"/>
        <v>5.3058009260627621</v>
      </c>
      <c r="C334" s="35">
        <v>1.978941685734946E-9</v>
      </c>
      <c r="D334" s="35">
        <f t="shared" si="51"/>
        <v>2.2160997337498749E-2</v>
      </c>
      <c r="E334" s="35">
        <f t="shared" si="59"/>
        <v>-1.390459339692722E-3</v>
      </c>
      <c r="F334">
        <v>147.9</v>
      </c>
      <c r="G334" s="35">
        <f t="shared" si="53"/>
        <v>-8.342756038156332E-3</v>
      </c>
      <c r="H334" s="35">
        <f t="shared" si="60"/>
        <v>-1.6685512076312664E-2</v>
      </c>
      <c r="I334" s="35">
        <f t="shared" si="54"/>
        <v>-2.5028268114468996E-2</v>
      </c>
      <c r="J334" s="35">
        <f t="shared" si="55"/>
        <v>-3.3371024152625328E-2</v>
      </c>
      <c r="K334" s="35">
        <f t="shared" si="56"/>
        <v>-4.171378019078166E-2</v>
      </c>
      <c r="L334" s="35">
        <f t="shared" si="57"/>
        <v>-5.0056536228937992E-2</v>
      </c>
      <c r="M334" s="35"/>
    </row>
    <row r="335" spans="1:13" x14ac:dyDescent="0.2">
      <c r="A335">
        <f t="shared" si="58"/>
        <v>306</v>
      </c>
      <c r="B335">
        <f t="shared" si="52"/>
        <v>5.3407075111026483</v>
      </c>
      <c r="C335" s="35">
        <v>2.450906857646628E-9</v>
      </c>
      <c r="D335" s="35">
        <f t="shared" si="51"/>
        <v>2.0792880939500713E-2</v>
      </c>
      <c r="E335" s="35">
        <f t="shared" si="59"/>
        <v>-1.3681163979980364E-3</v>
      </c>
      <c r="F335">
        <v>141.19</v>
      </c>
      <c r="G335" s="35">
        <f t="shared" si="53"/>
        <v>-8.2086983879882183E-3</v>
      </c>
      <c r="H335" s="35">
        <f t="shared" si="60"/>
        <v>-1.6417396775976437E-2</v>
      </c>
      <c r="I335" s="35">
        <f t="shared" si="54"/>
        <v>-2.4626095163964655E-2</v>
      </c>
      <c r="J335" s="35">
        <f t="shared" si="55"/>
        <v>-3.2834793551952873E-2</v>
      </c>
      <c r="K335" s="35">
        <f t="shared" si="56"/>
        <v>-4.1043491939941092E-2</v>
      </c>
      <c r="L335" s="35">
        <f t="shared" si="57"/>
        <v>-4.925219032792931E-2</v>
      </c>
      <c r="M335" s="35"/>
    </row>
    <row r="336" spans="1:13" x14ac:dyDescent="0.2">
      <c r="A336">
        <f t="shared" si="58"/>
        <v>308</v>
      </c>
      <c r="B336">
        <f t="shared" si="52"/>
        <v>5.3756140961425354</v>
      </c>
      <c r="C336" s="35">
        <v>3.022233118381821E-9</v>
      </c>
      <c r="D336" s="35">
        <f t="shared" si="51"/>
        <v>1.9449543603424432E-2</v>
      </c>
      <c r="E336" s="35">
        <f t="shared" si="59"/>
        <v>-1.3433373360762814E-3</v>
      </c>
      <c r="F336">
        <v>134.61000000000001</v>
      </c>
      <c r="G336" s="35">
        <f t="shared" si="53"/>
        <v>-8.0600240164576883E-3</v>
      </c>
      <c r="H336" s="35">
        <f t="shared" si="60"/>
        <v>-1.6120048032915377E-2</v>
      </c>
      <c r="I336" s="35">
        <f t="shared" si="54"/>
        <v>-2.4180072049373065E-2</v>
      </c>
      <c r="J336" s="35">
        <f t="shared" si="55"/>
        <v>-3.2240096065830753E-2</v>
      </c>
      <c r="K336" s="35">
        <f t="shared" si="56"/>
        <v>-4.0300120082288442E-2</v>
      </c>
      <c r="L336" s="35">
        <f t="shared" si="57"/>
        <v>-4.836014409874613E-2</v>
      </c>
      <c r="M336" s="35"/>
    </row>
    <row r="337" spans="1:13" x14ac:dyDescent="0.2">
      <c r="A337">
        <f t="shared" si="58"/>
        <v>310</v>
      </c>
      <c r="B337">
        <f t="shared" si="52"/>
        <v>5.4105206811824216</v>
      </c>
      <c r="C337" s="35">
        <v>3.7260408308816966E-9</v>
      </c>
      <c r="D337" s="35">
        <f t="shared" si="51"/>
        <v>1.8133402836530869E-2</v>
      </c>
      <c r="E337" s="35">
        <f t="shared" si="59"/>
        <v>-1.3161407668935629E-3</v>
      </c>
      <c r="F337">
        <v>128.16</v>
      </c>
      <c r="G337" s="35">
        <f t="shared" si="53"/>
        <v>-7.8968446013613774E-3</v>
      </c>
      <c r="H337" s="35">
        <f t="shared" si="60"/>
        <v>-1.5793689202722755E-2</v>
      </c>
      <c r="I337" s="35">
        <f t="shared" si="54"/>
        <v>-2.3690533804084132E-2</v>
      </c>
      <c r="J337" s="35">
        <f t="shared" si="55"/>
        <v>-3.158737840544551E-2</v>
      </c>
      <c r="K337" s="35">
        <f t="shared" si="56"/>
        <v>-3.9484223006806887E-2</v>
      </c>
      <c r="L337" s="35">
        <f t="shared" si="57"/>
        <v>-4.7381067608168265E-2</v>
      </c>
      <c r="M337" s="35"/>
    </row>
    <row r="338" spans="1:13" x14ac:dyDescent="0.2">
      <c r="A338">
        <f t="shared" si="58"/>
        <v>312</v>
      </c>
      <c r="B338">
        <f t="shared" si="52"/>
        <v>5.4454272662223078</v>
      </c>
      <c r="C338" s="35">
        <v>4.5871702673521346E-9</v>
      </c>
      <c r="D338" s="35">
        <f t="shared" si="51"/>
        <v>1.6846850483731607E-2</v>
      </c>
      <c r="E338" s="35">
        <f t="shared" si="59"/>
        <v>-1.2865523527992619E-3</v>
      </c>
      <c r="F338">
        <v>121.85</v>
      </c>
      <c r="G338" s="35">
        <f t="shared" si="53"/>
        <v>-7.7193141167955712E-3</v>
      </c>
      <c r="H338" s="35">
        <f t="shared" si="60"/>
        <v>-1.5438628233591142E-2</v>
      </c>
      <c r="I338" s="35">
        <f t="shared" si="54"/>
        <v>-2.3157942350386714E-2</v>
      </c>
      <c r="J338" s="35">
        <f t="shared" si="55"/>
        <v>-3.0877256467182285E-2</v>
      </c>
      <c r="K338" s="35">
        <f t="shared" si="56"/>
        <v>-3.8596570583977856E-2</v>
      </c>
      <c r="L338" s="35">
        <f t="shared" si="57"/>
        <v>-4.6315884700773427E-2</v>
      </c>
      <c r="M338" s="35"/>
    </row>
    <row r="339" spans="1:13" x14ac:dyDescent="0.2">
      <c r="A339">
        <f t="shared" si="58"/>
        <v>314</v>
      </c>
      <c r="B339">
        <f t="shared" si="52"/>
        <v>5.4803338512621949</v>
      </c>
      <c r="C339" s="35">
        <v>5.6470218814695946E-9</v>
      </c>
      <c r="D339" s="35">
        <f t="shared" si="51"/>
        <v>1.5592245763912936E-2</v>
      </c>
      <c r="E339" s="35">
        <f t="shared" si="59"/>
        <v>-1.2546047198186711E-3</v>
      </c>
      <c r="F339">
        <v>115.7</v>
      </c>
      <c r="G339" s="35">
        <f t="shared" si="53"/>
        <v>-7.5276283189120267E-3</v>
      </c>
      <c r="H339" s="35">
        <f t="shared" si="60"/>
        <v>-1.5055256637824053E-2</v>
      </c>
      <c r="I339" s="35">
        <f t="shared" si="54"/>
        <v>-2.258288495673608E-2</v>
      </c>
      <c r="J339" s="35">
        <f t="shared" si="55"/>
        <v>-3.0110513275648107E-2</v>
      </c>
      <c r="K339" s="35">
        <f t="shared" si="56"/>
        <v>-3.7638141594560137E-2</v>
      </c>
      <c r="L339" s="35">
        <f t="shared" si="57"/>
        <v>-4.516576991347216E-2</v>
      </c>
      <c r="M339" s="35"/>
    </row>
    <row r="340" spans="1:13" x14ac:dyDescent="0.2">
      <c r="A340">
        <f t="shared" si="58"/>
        <v>316</v>
      </c>
      <c r="B340">
        <f t="shared" si="52"/>
        <v>5.5152404363020811</v>
      </c>
      <c r="C340" s="35">
        <v>6.9387160361752491E-9</v>
      </c>
      <c r="D340" s="35">
        <f t="shared" si="51"/>
        <v>1.43719084226679E-2</v>
      </c>
      <c r="E340" s="35">
        <f t="shared" si="59"/>
        <v>-1.2203373412450359E-3</v>
      </c>
      <c r="F340">
        <v>109.72</v>
      </c>
      <c r="G340" s="35">
        <f t="shared" si="53"/>
        <v>-7.3220240474702152E-3</v>
      </c>
      <c r="H340" s="35">
        <f t="shared" si="60"/>
        <v>-1.464404809494043E-2</v>
      </c>
      <c r="I340" s="35">
        <f t="shared" si="54"/>
        <v>-2.1966072142410645E-2</v>
      </c>
      <c r="J340" s="35">
        <f t="shared" si="55"/>
        <v>-2.9288096189880861E-2</v>
      </c>
      <c r="K340" s="35">
        <f t="shared" si="56"/>
        <v>-3.6610120237351079E-2</v>
      </c>
      <c r="L340" s="35">
        <f t="shared" si="57"/>
        <v>-4.3932144284821291E-2</v>
      </c>
      <c r="M340" s="35"/>
    </row>
    <row r="341" spans="1:13" x14ac:dyDescent="0.2">
      <c r="A341">
        <f t="shared" si="58"/>
        <v>318</v>
      </c>
      <c r="B341">
        <f t="shared" si="52"/>
        <v>5.5501470213419681</v>
      </c>
      <c r="C341" s="35">
        <v>8.5284934573514399E-9</v>
      </c>
      <c r="D341" s="35">
        <f t="shared" si="51"/>
        <v>1.3188112029686644E-2</v>
      </c>
      <c r="E341" s="35">
        <f t="shared" si="59"/>
        <v>-1.183796392981256E-3</v>
      </c>
      <c r="F341">
        <v>103.92</v>
      </c>
      <c r="G341" s="35">
        <f t="shared" si="53"/>
        <v>-7.1027783578875361E-3</v>
      </c>
      <c r="H341" s="35">
        <f t="shared" si="60"/>
        <v>-1.4205556715775072E-2</v>
      </c>
      <c r="I341" s="35">
        <f t="shared" si="54"/>
        <v>-2.1308335073662608E-2</v>
      </c>
      <c r="J341" s="35">
        <f t="shared" si="55"/>
        <v>-2.8411113431550145E-2</v>
      </c>
      <c r="K341" s="35">
        <f t="shared" si="56"/>
        <v>-3.5513891789437681E-2</v>
      </c>
      <c r="L341" s="35">
        <f t="shared" si="57"/>
        <v>-4.2616670147325217E-2</v>
      </c>
      <c r="M341" s="35"/>
    </row>
    <row r="342" spans="1:13" x14ac:dyDescent="0.2">
      <c r="A342">
        <f t="shared" si="58"/>
        <v>320</v>
      </c>
      <c r="B342">
        <f t="shared" si="52"/>
        <v>5.5850536063818543</v>
      </c>
      <c r="C342" s="35">
        <v>1.043291432646875E-8</v>
      </c>
      <c r="D342" s="35">
        <f t="shared" si="51"/>
        <v>1.2043077446542805E-2</v>
      </c>
      <c r="E342" s="35">
        <f t="shared" si="59"/>
        <v>-1.1450345831438384E-3</v>
      </c>
      <c r="F342">
        <v>98.3</v>
      </c>
      <c r="G342" s="35">
        <f t="shared" si="53"/>
        <v>-6.8702074988630304E-3</v>
      </c>
      <c r="H342" s="35">
        <f t="shared" si="60"/>
        <v>-1.3740414997726061E-2</v>
      </c>
      <c r="I342" s="35">
        <f t="shared" si="54"/>
        <v>-2.0610622496589091E-2</v>
      </c>
      <c r="J342" s="35">
        <f t="shared" si="55"/>
        <v>-2.7480829995452122E-2</v>
      </c>
      <c r="K342" s="35">
        <f t="shared" si="56"/>
        <v>-3.4351037494315152E-2</v>
      </c>
      <c r="L342" s="35">
        <f t="shared" si="57"/>
        <v>-4.1221244993178183E-2</v>
      </c>
      <c r="M342" s="35"/>
    </row>
    <row r="343" spans="1:13" x14ac:dyDescent="0.2">
      <c r="A343">
        <f t="shared" si="58"/>
        <v>322</v>
      </c>
      <c r="B343">
        <f t="shared" si="52"/>
        <v>5.6199601914217414</v>
      </c>
      <c r="C343" s="35">
        <v>1.283414063970362E-8</v>
      </c>
      <c r="D343" s="35">
        <f t="shared" si="51"/>
        <v>1.0938966488082394E-2</v>
      </c>
      <c r="E343" s="35">
        <f t="shared" si="59"/>
        <v>-1.1041109584604119E-3</v>
      </c>
      <c r="F343">
        <v>92.89</v>
      </c>
      <c r="G343" s="35">
        <f t="shared" si="53"/>
        <v>-6.6246657507624714E-3</v>
      </c>
      <c r="H343" s="35">
        <f t="shared" si="60"/>
        <v>-1.3249331501524943E-2</v>
      </c>
      <c r="I343" s="35">
        <f t="shared" si="54"/>
        <v>-1.9873997252287414E-2</v>
      </c>
      <c r="J343" s="35">
        <f t="shared" si="55"/>
        <v>-2.6498663003049885E-2</v>
      </c>
      <c r="K343" s="35">
        <f t="shared" si="56"/>
        <v>-3.3123328753812353E-2</v>
      </c>
      <c r="L343" s="35">
        <f t="shared" si="57"/>
        <v>-3.9747994504574828E-2</v>
      </c>
      <c r="M343" s="35"/>
    </row>
    <row r="344" spans="1:13" x14ac:dyDescent="0.2">
      <c r="A344">
        <f t="shared" si="58"/>
        <v>324</v>
      </c>
      <c r="B344">
        <f t="shared" si="52"/>
        <v>5.6548667764616276</v>
      </c>
      <c r="C344" s="35">
        <v>1.5649371489703131E-8</v>
      </c>
      <c r="D344" s="35">
        <f t="shared" si="51"/>
        <v>9.877875798124873E-3</v>
      </c>
      <c r="E344" s="35">
        <f t="shared" si="59"/>
        <v>-1.0610906899575206E-3</v>
      </c>
      <c r="F344">
        <v>87.69</v>
      </c>
      <c r="G344" s="35">
        <f t="shared" si="53"/>
        <v>-6.3665441397451235E-3</v>
      </c>
      <c r="H344" s="35">
        <f t="shared" si="60"/>
        <v>-1.2733088279490247E-2</v>
      </c>
      <c r="I344" s="35">
        <f t="shared" si="54"/>
        <v>-1.909963241923537E-2</v>
      </c>
      <c r="J344" s="35">
        <f t="shared" si="55"/>
        <v>-2.5466176558980494E-2</v>
      </c>
      <c r="K344" s="35">
        <f t="shared" si="56"/>
        <v>-3.1832720698725614E-2</v>
      </c>
      <c r="L344" s="35">
        <f t="shared" si="57"/>
        <v>-3.8199264838470741E-2</v>
      </c>
      <c r="M344" s="35"/>
    </row>
    <row r="345" spans="1:13" x14ac:dyDescent="0.2">
      <c r="A345">
        <f t="shared" si="58"/>
        <v>326</v>
      </c>
      <c r="B345">
        <f t="shared" si="52"/>
        <v>5.6897733615015147</v>
      </c>
      <c r="C345" s="35">
        <v>1.920981050587897E-8</v>
      </c>
      <c r="D345" s="35">
        <f t="shared" si="51"/>
        <v>8.8618309577537455E-3</v>
      </c>
      <c r="E345" s="35">
        <f t="shared" si="59"/>
        <v>-1.0160448403711275E-3</v>
      </c>
      <c r="F345">
        <v>82.71</v>
      </c>
      <c r="G345" s="35">
        <f t="shared" si="53"/>
        <v>-6.0962690422267651E-3</v>
      </c>
      <c r="H345" s="35">
        <f t="shared" si="60"/>
        <v>-1.219253808445353E-2</v>
      </c>
      <c r="I345" s="35">
        <f t="shared" si="54"/>
        <v>-1.8288807126680295E-2</v>
      </c>
      <c r="J345" s="35">
        <f t="shared" si="55"/>
        <v>-2.4385076168907061E-2</v>
      </c>
      <c r="K345" s="35">
        <f t="shared" si="56"/>
        <v>-3.0481345211133826E-2</v>
      </c>
      <c r="L345" s="35">
        <f t="shared" si="57"/>
        <v>-3.6577614253360591E-2</v>
      </c>
      <c r="M345" s="35"/>
    </row>
    <row r="346" spans="1:13" x14ac:dyDescent="0.2">
      <c r="A346">
        <f t="shared" si="58"/>
        <v>328</v>
      </c>
      <c r="B346">
        <f t="shared" si="52"/>
        <v>5.7246799465414009</v>
      </c>
      <c r="C346" s="35">
        <v>2.343265678087823E-8</v>
      </c>
      <c r="D346" s="35">
        <f t="shared" si="51"/>
        <v>7.89278084214615E-3</v>
      </c>
      <c r="E346" s="35">
        <f t="shared" si="59"/>
        <v>-9.6905011560759549E-4</v>
      </c>
      <c r="F346">
        <v>77.959999999999994</v>
      </c>
      <c r="G346" s="35">
        <f t="shared" si="53"/>
        <v>-5.8143006936455729E-3</v>
      </c>
      <c r="H346" s="35">
        <f t="shared" si="60"/>
        <v>-1.1628601387291146E-2</v>
      </c>
      <c r="I346" s="35">
        <f t="shared" si="54"/>
        <v>-1.7442902080936719E-2</v>
      </c>
      <c r="J346" s="35">
        <f t="shared" si="55"/>
        <v>-2.3257202774582292E-2</v>
      </c>
      <c r="K346" s="35">
        <f t="shared" si="56"/>
        <v>-2.9071503468227865E-2</v>
      </c>
      <c r="L346" s="35">
        <f t="shared" si="57"/>
        <v>-3.4885804161873438E-2</v>
      </c>
      <c r="M346" s="35"/>
    </row>
    <row r="347" spans="1:13" x14ac:dyDescent="0.2">
      <c r="A347">
        <f t="shared" si="58"/>
        <v>330</v>
      </c>
      <c r="B347">
        <f t="shared" si="52"/>
        <v>5.7595865315812871</v>
      </c>
      <c r="C347" s="35">
        <v>2.8649113944112601E-8</v>
      </c>
      <c r="D347" s="35">
        <f t="shared" si="51"/>
        <v>6.972592239689818E-3</v>
      </c>
      <c r="E347" s="35">
        <f t="shared" si="59"/>
        <v>-9.2018860245633195E-4</v>
      </c>
      <c r="F347">
        <v>73.45</v>
      </c>
      <c r="G347" s="35">
        <f t="shared" si="53"/>
        <v>-5.5211316147379917E-3</v>
      </c>
      <c r="H347" s="35">
        <f t="shared" si="60"/>
        <v>-1.1042263229475983E-2</v>
      </c>
      <c r="I347" s="35">
        <f t="shared" si="54"/>
        <v>-1.6563394844213975E-2</v>
      </c>
      <c r="J347" s="35">
        <f t="shared" si="55"/>
        <v>-2.2084526458951967E-2</v>
      </c>
      <c r="K347" s="35">
        <f t="shared" si="56"/>
        <v>-2.7605658073689959E-2</v>
      </c>
      <c r="L347" s="35">
        <f t="shared" si="57"/>
        <v>-3.312678968842795E-2</v>
      </c>
      <c r="M347" s="35"/>
    </row>
    <row r="348" spans="1:13" x14ac:dyDescent="0.2">
      <c r="A348">
        <f t="shared" si="58"/>
        <v>332</v>
      </c>
      <c r="B348">
        <f t="shared" si="52"/>
        <v>5.7944931166211742</v>
      </c>
      <c r="C348" s="35">
        <v>3.4859181995582101E-8</v>
      </c>
      <c r="D348" s="35">
        <f t="shared" si="51"/>
        <v>6.1030447450831325E-3</v>
      </c>
      <c r="E348" s="35">
        <f t="shared" si="59"/>
        <v>-8.695474946066855E-4</v>
      </c>
      <c r="F348">
        <v>69.19</v>
      </c>
      <c r="G348" s="35">
        <f t="shared" si="53"/>
        <v>-5.217284967640113E-3</v>
      </c>
      <c r="H348" s="35">
        <f t="shared" si="60"/>
        <v>-1.0434569935280226E-2</v>
      </c>
      <c r="I348" s="35">
        <f t="shared" si="54"/>
        <v>-1.5651854902920339E-2</v>
      </c>
      <c r="J348" s="35">
        <f t="shared" si="55"/>
        <v>-2.0869139870560452E-2</v>
      </c>
      <c r="K348" s="35">
        <f t="shared" si="56"/>
        <v>-2.6086424838200565E-2</v>
      </c>
      <c r="L348" s="35">
        <f t="shared" si="57"/>
        <v>-3.1303709805840678E-2</v>
      </c>
      <c r="M348" s="35"/>
    </row>
    <row r="349" spans="1:13" x14ac:dyDescent="0.2">
      <c r="A349">
        <f t="shared" si="58"/>
        <v>334</v>
      </c>
      <c r="B349">
        <f t="shared" si="52"/>
        <v>5.8293997016610604</v>
      </c>
      <c r="C349" s="35">
        <v>4.2476865472051353E-8</v>
      </c>
      <c r="D349" s="35">
        <f t="shared" si="51"/>
        <v>5.285825936226533E-3</v>
      </c>
      <c r="E349" s="35">
        <f t="shared" si="59"/>
        <v>-8.1721880885659952E-4</v>
      </c>
      <c r="F349">
        <v>65.180000000000007</v>
      </c>
      <c r="G349" s="35">
        <f t="shared" si="53"/>
        <v>-4.9033128531395971E-3</v>
      </c>
      <c r="H349" s="35">
        <f t="shared" si="60"/>
        <v>-9.8066257062791942E-3</v>
      </c>
      <c r="I349" s="35">
        <f t="shared" si="54"/>
        <v>-1.4709938559418791E-2</v>
      </c>
      <c r="J349" s="35">
        <f t="shared" si="55"/>
        <v>-1.9613251412558388E-2</v>
      </c>
      <c r="K349" s="35">
        <f t="shared" si="56"/>
        <v>-2.4516564265697986E-2</v>
      </c>
      <c r="L349" s="35">
        <f t="shared" si="57"/>
        <v>-2.9419877118837583E-2</v>
      </c>
      <c r="M349" s="35"/>
    </row>
    <row r="350" spans="1:13" x14ac:dyDescent="0.2">
      <c r="A350">
        <f t="shared" si="58"/>
        <v>336</v>
      </c>
      <c r="B350">
        <f t="shared" si="52"/>
        <v>5.8643062867009474</v>
      </c>
      <c r="C350" s="35">
        <v>5.1667766188226207E-8</v>
      </c>
      <c r="D350" s="35">
        <f t="shared" si="51"/>
        <v>4.5225268429976038E-3</v>
      </c>
      <c r="E350" s="35">
        <f t="shared" si="59"/>
        <v>-7.6329909322892919E-4</v>
      </c>
      <c r="F350">
        <v>61.44</v>
      </c>
      <c r="G350" s="35">
        <f t="shared" si="53"/>
        <v>-4.5797945593735751E-3</v>
      </c>
      <c r="H350" s="35">
        <f t="shared" si="60"/>
        <v>-9.1595891187471502E-3</v>
      </c>
      <c r="I350" s="35">
        <f t="shared" si="54"/>
        <v>-1.3739383678120725E-2</v>
      </c>
      <c r="J350" s="35">
        <f t="shared" si="55"/>
        <v>-1.83191782374943E-2</v>
      </c>
      <c r="K350" s="35">
        <f t="shared" si="56"/>
        <v>-2.2898972796867874E-2</v>
      </c>
      <c r="L350" s="35">
        <f t="shared" si="57"/>
        <v>-2.7478767356241451E-2</v>
      </c>
      <c r="M350" s="35"/>
    </row>
    <row r="351" spans="1:13" x14ac:dyDescent="0.2">
      <c r="A351">
        <f t="shared" si="58"/>
        <v>338</v>
      </c>
      <c r="B351">
        <f t="shared" si="52"/>
        <v>5.8992128717408336</v>
      </c>
      <c r="C351" s="35">
        <v>6.2845888680871298E-8</v>
      </c>
      <c r="D351" s="35">
        <f t="shared" si="51"/>
        <v>3.814637714468239E-3</v>
      </c>
      <c r="E351" s="35">
        <f t="shared" si="59"/>
        <v>-7.0788912852936484E-4</v>
      </c>
      <c r="F351">
        <v>57.97</v>
      </c>
      <c r="G351" s="35">
        <f t="shared" si="53"/>
        <v>-4.2473347711761891E-3</v>
      </c>
      <c r="H351" s="35">
        <f t="shared" si="60"/>
        <v>-8.4946695423523781E-3</v>
      </c>
      <c r="I351" s="35">
        <f t="shared" si="54"/>
        <v>-1.2742004313528567E-2</v>
      </c>
      <c r="J351" s="35">
        <f t="shared" si="55"/>
        <v>-1.6989339084704756E-2</v>
      </c>
      <c r="K351" s="35">
        <f t="shared" si="56"/>
        <v>-2.1236673855880947E-2</v>
      </c>
      <c r="L351" s="35">
        <f t="shared" si="57"/>
        <v>-2.5484008627057134E-2</v>
      </c>
      <c r="M351" s="35"/>
    </row>
    <row r="352" spans="1:13" x14ac:dyDescent="0.2">
      <c r="A352">
        <f t="shared" si="58"/>
        <v>340</v>
      </c>
      <c r="B352">
        <f t="shared" si="52"/>
        <v>5.9341194567807207</v>
      </c>
      <c r="C352" s="35">
        <v>7.6342436579398345E-8</v>
      </c>
      <c r="D352" s="35">
        <f t="shared" si="51"/>
        <v>3.16354408976432E-3</v>
      </c>
      <c r="E352" s="35">
        <f t="shared" si="59"/>
        <v>-6.5109362470391896E-4</v>
      </c>
      <c r="F352">
        <v>54.78</v>
      </c>
      <c r="G352" s="35">
        <f t="shared" si="53"/>
        <v>-3.9065617482235138E-3</v>
      </c>
      <c r="H352" s="35">
        <f t="shared" si="60"/>
        <v>-7.8131234964470275E-3</v>
      </c>
      <c r="I352" s="35">
        <f t="shared" si="54"/>
        <v>-1.1719685244670541E-2</v>
      </c>
      <c r="J352" s="35">
        <f t="shared" si="55"/>
        <v>-1.5626246992894055E-2</v>
      </c>
      <c r="K352" s="35">
        <f t="shared" si="56"/>
        <v>-1.9532808741117569E-2</v>
      </c>
      <c r="L352" s="35">
        <f t="shared" si="57"/>
        <v>-2.3439370489341083E-2</v>
      </c>
      <c r="M352" s="35"/>
    </row>
    <row r="353" spans="1:13" x14ac:dyDescent="0.2">
      <c r="A353">
        <f t="shared" si="58"/>
        <v>342</v>
      </c>
      <c r="B353">
        <f t="shared" si="52"/>
        <v>5.9690260418206069</v>
      </c>
      <c r="C353" s="35">
        <v>9.2737016235277798E-8</v>
      </c>
      <c r="D353" s="35">
        <f t="shared" si="51"/>
        <v>2.5705231765918816E-3</v>
      </c>
      <c r="E353" s="35">
        <f t="shared" si="59"/>
        <v>-5.9302091317243837E-4</v>
      </c>
      <c r="F353">
        <v>51.87</v>
      </c>
      <c r="G353" s="35">
        <f t="shared" si="53"/>
        <v>-3.5581254790346302E-3</v>
      </c>
      <c r="H353" s="35">
        <f t="shared" si="60"/>
        <v>-7.1162509580692604E-3</v>
      </c>
      <c r="I353" s="35">
        <f t="shared" si="54"/>
        <v>-1.0674376437103891E-2</v>
      </c>
      <c r="J353" s="35">
        <f t="shared" si="55"/>
        <v>-1.4232501916138521E-2</v>
      </c>
      <c r="K353" s="35">
        <f t="shared" si="56"/>
        <v>-1.7790627395173151E-2</v>
      </c>
      <c r="L353" s="35">
        <f t="shared" si="57"/>
        <v>-2.1348752874207781E-2</v>
      </c>
      <c r="M353" s="35"/>
    </row>
    <row r="354" spans="1:13" x14ac:dyDescent="0.2">
      <c r="A354">
        <f t="shared" si="58"/>
        <v>344</v>
      </c>
      <c r="B354">
        <f t="shared" si="52"/>
        <v>6.003932626860494</v>
      </c>
      <c r="C354" s="35">
        <v>1.126092339999802E-7</v>
      </c>
      <c r="D354" s="35">
        <f t="shared" si="51"/>
        <v>2.0367405404462992E-3</v>
      </c>
      <c r="E354" s="35">
        <f t="shared" si="59"/>
        <v>-5.337826361455824E-4</v>
      </c>
      <c r="F354">
        <v>49.26</v>
      </c>
      <c r="G354" s="35">
        <f t="shared" si="53"/>
        <v>-3.2026958168734944E-3</v>
      </c>
      <c r="H354" s="35">
        <f t="shared" si="60"/>
        <v>-6.4053916337469888E-3</v>
      </c>
      <c r="I354" s="35">
        <f t="shared" si="54"/>
        <v>-9.6080874506204832E-3</v>
      </c>
      <c r="J354" s="35">
        <f t="shared" si="55"/>
        <v>-1.2810783267493978E-2</v>
      </c>
      <c r="K354" s="35">
        <f t="shared" si="56"/>
        <v>-1.6013479084367472E-2</v>
      </c>
      <c r="L354" s="35">
        <f t="shared" si="57"/>
        <v>-1.9216174901240966E-2</v>
      </c>
      <c r="M354" s="35"/>
    </row>
    <row r="355" spans="1:13" x14ac:dyDescent="0.2">
      <c r="A355">
        <f t="shared" si="58"/>
        <v>346</v>
      </c>
      <c r="B355">
        <f t="shared" si="52"/>
        <v>6.0388392119003802</v>
      </c>
      <c r="C355" s="35">
        <v>1.357934880587997E-7</v>
      </c>
      <c r="D355" s="35">
        <f t="shared" si="51"/>
        <v>1.5632471066776906E-3</v>
      </c>
      <c r="E355" s="35">
        <f t="shared" si="59"/>
        <v>-4.7349343376860867E-4</v>
      </c>
      <c r="F355">
        <v>46.93</v>
      </c>
      <c r="G355" s="35">
        <f t="shared" si="53"/>
        <v>-2.840960602611652E-3</v>
      </c>
      <c r="H355" s="35">
        <f t="shared" si="60"/>
        <v>-5.681921205223304E-3</v>
      </c>
      <c r="I355" s="35">
        <f t="shared" si="54"/>
        <v>-8.5228818078349564E-3</v>
      </c>
      <c r="J355" s="35">
        <f t="shared" si="55"/>
        <v>-1.1363842410446608E-2</v>
      </c>
      <c r="K355" s="35">
        <f t="shared" si="56"/>
        <v>-1.420480301305826E-2</v>
      </c>
      <c r="L355" s="35">
        <f t="shared" si="57"/>
        <v>-1.7045763615669913E-2</v>
      </c>
      <c r="M355" s="35"/>
    </row>
    <row r="356" spans="1:13" x14ac:dyDescent="0.2">
      <c r="A356">
        <f t="shared" si="58"/>
        <v>348</v>
      </c>
      <c r="B356">
        <f t="shared" si="52"/>
        <v>6.0737457969402664</v>
      </c>
      <c r="C356" s="35">
        <v>1.6394579655879471E-7</v>
      </c>
      <c r="D356" s="35">
        <f t="shared" si="51"/>
        <v>1.1509764768977246E-3</v>
      </c>
      <c r="E356" s="35">
        <f t="shared" si="59"/>
        <v>-4.1227062977996598E-4</v>
      </c>
      <c r="F356">
        <v>44.91</v>
      </c>
      <c r="G356" s="35">
        <f t="shared" si="53"/>
        <v>-2.4736237786797959E-3</v>
      </c>
      <c r="H356" s="35">
        <f t="shared" si="60"/>
        <v>-4.9472475573595917E-3</v>
      </c>
      <c r="I356" s="35">
        <f t="shared" si="54"/>
        <v>-7.420871336039388E-3</v>
      </c>
      <c r="J356" s="35">
        <f t="shared" si="55"/>
        <v>-9.8944951147191835E-3</v>
      </c>
      <c r="K356" s="35">
        <f t="shared" si="56"/>
        <v>-1.2368118893398979E-2</v>
      </c>
      <c r="L356" s="35">
        <f t="shared" si="57"/>
        <v>-1.4841742672078776E-2</v>
      </c>
      <c r="M356" s="35"/>
    </row>
    <row r="357" spans="1:13" x14ac:dyDescent="0.2">
      <c r="A357">
        <f t="shared" si="58"/>
        <v>350</v>
      </c>
      <c r="B357">
        <f t="shared" si="52"/>
        <v>6.1086523819801535</v>
      </c>
      <c r="C357" s="35">
        <v>1.9872217764702391E-7</v>
      </c>
      <c r="D357" s="35">
        <f t="shared" si="51"/>
        <v>8.0074256066369051E-4</v>
      </c>
      <c r="E357" s="35">
        <f t="shared" si="59"/>
        <v>-3.502339162340341E-4</v>
      </c>
      <c r="F357">
        <v>43.2</v>
      </c>
      <c r="G357" s="35">
        <f t="shared" si="53"/>
        <v>-2.1014034974042046E-3</v>
      </c>
      <c r="H357" s="35">
        <f t="shared" si="60"/>
        <v>-4.2028069948084092E-3</v>
      </c>
      <c r="I357" s="35">
        <f t="shared" si="54"/>
        <v>-6.3042104922126137E-3</v>
      </c>
      <c r="J357" s="35">
        <f t="shared" si="55"/>
        <v>-8.4056139896168183E-3</v>
      </c>
      <c r="K357" s="35">
        <f t="shared" si="56"/>
        <v>-1.0507017487021023E-2</v>
      </c>
      <c r="L357" s="35">
        <f t="shared" si="57"/>
        <v>-1.2608420984425227E-2</v>
      </c>
      <c r="M357" s="35"/>
    </row>
    <row r="358" spans="1:13" x14ac:dyDescent="0.2">
      <c r="A358">
        <f t="shared" si="58"/>
        <v>352</v>
      </c>
      <c r="B358">
        <f t="shared" si="52"/>
        <v>6.1435589670200397</v>
      </c>
      <c r="C358" s="35">
        <v>2.3929462224995789E-7</v>
      </c>
      <c r="D358" s="35">
        <f t="shared" si="51"/>
        <v>5.1323752295858653E-4</v>
      </c>
      <c r="E358" s="35">
        <f t="shared" si="59"/>
        <v>-2.8750503770510398E-4</v>
      </c>
      <c r="F358">
        <v>41.79</v>
      </c>
      <c r="G358" s="35">
        <f t="shared" si="53"/>
        <v>-1.7250302262306239E-3</v>
      </c>
      <c r="H358" s="35">
        <f t="shared" si="60"/>
        <v>-3.4500604524612477E-3</v>
      </c>
      <c r="I358" s="35">
        <f t="shared" si="54"/>
        <v>-5.175090678691872E-3</v>
      </c>
      <c r="J358" s="35">
        <f t="shared" si="55"/>
        <v>-6.9001209049224955E-3</v>
      </c>
      <c r="K358" s="35">
        <f t="shared" si="56"/>
        <v>-8.6251511311531189E-3</v>
      </c>
      <c r="L358" s="35">
        <f t="shared" si="57"/>
        <v>-1.0350181357383744E-2</v>
      </c>
      <c r="M358" s="35"/>
    </row>
    <row r="359" spans="1:13" x14ac:dyDescent="0.2">
      <c r="A359">
        <f t="shared" si="58"/>
        <v>354</v>
      </c>
      <c r="B359">
        <f t="shared" si="52"/>
        <v>6.1784655520599268</v>
      </c>
      <c r="C359" s="35">
        <v>2.8897516666171392E-7</v>
      </c>
      <c r="D359" s="35">
        <f t="shared" si="51"/>
        <v>2.8903004768012527E-4</v>
      </c>
      <c r="E359" s="35">
        <f t="shared" si="59"/>
        <v>-2.2420747527846126E-4</v>
      </c>
      <c r="F359">
        <v>40.69</v>
      </c>
      <c r="G359" s="35">
        <f t="shared" si="53"/>
        <v>-1.3452448516707675E-3</v>
      </c>
      <c r="H359" s="35">
        <f t="shared" si="60"/>
        <v>-2.6904897033415351E-3</v>
      </c>
      <c r="I359" s="35">
        <f t="shared" si="54"/>
        <v>-4.0357345550123026E-3</v>
      </c>
      <c r="J359" s="35">
        <f t="shared" si="55"/>
        <v>-5.3809794066830702E-3</v>
      </c>
      <c r="K359" s="35">
        <f t="shared" si="56"/>
        <v>-6.7262242583538377E-3</v>
      </c>
      <c r="L359" s="35">
        <f t="shared" si="57"/>
        <v>-8.0714691100246053E-3</v>
      </c>
      <c r="M359" s="35"/>
    </row>
    <row r="360" spans="1:13" x14ac:dyDescent="0.2">
      <c r="A360">
        <f t="shared" si="58"/>
        <v>356</v>
      </c>
      <c r="B360">
        <f t="shared" si="52"/>
        <v>6.213372137099813</v>
      </c>
      <c r="C360" s="35">
        <v>3.4776381088229169E-7</v>
      </c>
      <c r="D360" s="35">
        <f t="shared" si="51"/>
        <v>1.2856391714929124E-4</v>
      </c>
      <c r="E360" s="35">
        <f t="shared" si="59"/>
        <v>-1.6046613053083403E-4</v>
      </c>
      <c r="F360">
        <v>39.9</v>
      </c>
      <c r="G360" s="35">
        <f t="shared" si="53"/>
        <v>-9.6279678318500418E-4</v>
      </c>
      <c r="H360" s="35">
        <f t="shared" si="60"/>
        <v>-1.9255935663700084E-3</v>
      </c>
      <c r="I360" s="35">
        <f t="shared" si="54"/>
        <v>-2.8883903495550128E-3</v>
      </c>
      <c r="J360" s="35">
        <f t="shared" si="55"/>
        <v>-3.8511871327400167E-3</v>
      </c>
      <c r="K360" s="35">
        <f t="shared" si="56"/>
        <v>-4.8139839159250207E-3</v>
      </c>
      <c r="L360" s="35">
        <f t="shared" si="57"/>
        <v>-5.7767806991100255E-3</v>
      </c>
      <c r="M360" s="35"/>
    </row>
    <row r="361" spans="1:13" x14ac:dyDescent="0.2">
      <c r="A361">
        <f t="shared" si="58"/>
        <v>358</v>
      </c>
      <c r="B361">
        <f t="shared" si="52"/>
        <v>6.2482787221397</v>
      </c>
      <c r="C361" s="35">
        <v>4.189725912058087E-7</v>
      </c>
      <c r="D361" s="35">
        <f t="shared" si="51"/>
        <v>3.2156907529622003E-5</v>
      </c>
      <c r="E361" s="35">
        <f t="shared" si="59"/>
        <v>-9.6407009619669238E-5</v>
      </c>
      <c r="F361">
        <v>39.43</v>
      </c>
      <c r="G361" s="35">
        <f t="shared" si="53"/>
        <v>-5.7844205771801546E-4</v>
      </c>
      <c r="H361" s="35">
        <f t="shared" si="60"/>
        <v>-1.1568841154360309E-3</v>
      </c>
      <c r="I361" s="35">
        <f t="shared" si="54"/>
        <v>-1.7353261731540464E-3</v>
      </c>
      <c r="J361" s="35">
        <f t="shared" si="55"/>
        <v>-2.3137682308720618E-3</v>
      </c>
      <c r="K361" s="35">
        <f t="shared" si="56"/>
        <v>-2.8922102885900773E-3</v>
      </c>
      <c r="L361" s="35">
        <f t="shared" si="57"/>
        <v>-3.4706523463080927E-3</v>
      </c>
      <c r="M361" s="35"/>
    </row>
    <row r="362" spans="1:13" x14ac:dyDescent="0.2">
      <c r="A362">
        <f t="shared" si="58"/>
        <v>360</v>
      </c>
      <c r="B362">
        <f t="shared" si="52"/>
        <v>6.2831853071795862</v>
      </c>
      <c r="C362" s="35">
        <v>5.0342951670579385E-7</v>
      </c>
      <c r="D362" s="35">
        <f t="shared" si="51"/>
        <v>0</v>
      </c>
      <c r="E362" s="35">
        <f t="shared" si="59"/>
        <v>-3.2156907529622003E-5</v>
      </c>
      <c r="F362">
        <v>39.270000000000003</v>
      </c>
      <c r="G362" s="35">
        <f t="shared" si="53"/>
        <v>-1.9294144517773202E-4</v>
      </c>
      <c r="H362" s="35">
        <f t="shared" si="60"/>
        <v>-3.8588289035546404E-4</v>
      </c>
      <c r="I362" s="35">
        <f t="shared" si="54"/>
        <v>-5.7882433553319609E-4</v>
      </c>
      <c r="J362" s="35">
        <f t="shared" si="55"/>
        <v>-7.7176578071092808E-4</v>
      </c>
      <c r="K362" s="35">
        <f t="shared" si="56"/>
        <v>-9.6470722588866008E-4</v>
      </c>
      <c r="L362" s="35">
        <f t="shared" si="57"/>
        <v>-1.1576486710663922E-3</v>
      </c>
      <c r="M362" s="35"/>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AE363"/>
  <sheetViews>
    <sheetView topLeftCell="A322" workbookViewId="0">
      <selection activeCell="Z8" sqref="Z8"/>
    </sheetView>
  </sheetViews>
  <sheetFormatPr defaultColWidth="11.42578125" defaultRowHeight="12.75" x14ac:dyDescent="0.2"/>
  <cols>
    <col min="1" max="1" width="17.85546875" bestFit="1" customWidth="1"/>
    <col min="2" max="2" width="17.85546875" customWidth="1"/>
    <col min="3" max="3" width="17.42578125" bestFit="1" customWidth="1"/>
    <col min="4" max="4" width="17.42578125" customWidth="1"/>
    <col min="5" max="8" width="22.140625" bestFit="1" customWidth="1"/>
    <col min="9" max="10" width="23.42578125" bestFit="1" customWidth="1"/>
    <col min="11" max="11" width="23.42578125" customWidth="1"/>
    <col min="12" max="15" width="22.140625" bestFit="1" customWidth="1"/>
    <col min="16" max="17" width="23.42578125" bestFit="1" customWidth="1"/>
    <col min="18" max="24" width="23.42578125" customWidth="1"/>
    <col min="25" max="25" width="19.42578125" bestFit="1" customWidth="1"/>
    <col min="26" max="26" width="28.85546875" bestFit="1" customWidth="1"/>
    <col min="27" max="29" width="28.85546875" customWidth="1"/>
    <col min="30" max="31" width="30.28515625" bestFit="1" customWidth="1"/>
    <col min="32" max="262" width="8.85546875" customWidth="1"/>
  </cols>
  <sheetData>
    <row r="1" spans="1:31" ht="15.75" x14ac:dyDescent="0.25">
      <c r="A1" s="1" t="s">
        <v>28</v>
      </c>
      <c r="B1" s="1" t="s">
        <v>29</v>
      </c>
      <c r="C1" s="1" t="s">
        <v>30</v>
      </c>
      <c r="D1" s="2" t="s">
        <v>31</v>
      </c>
      <c r="E1" s="2" t="s">
        <v>32</v>
      </c>
      <c r="F1" s="2" t="s">
        <v>32</v>
      </c>
      <c r="G1" s="2" t="s">
        <v>32</v>
      </c>
      <c r="H1" s="2" t="s">
        <v>32</v>
      </c>
      <c r="I1" s="2" t="s">
        <v>32</v>
      </c>
      <c r="J1" s="2" t="s">
        <v>32</v>
      </c>
      <c r="K1" s="2" t="s">
        <v>33</v>
      </c>
      <c r="L1" s="2" t="s">
        <v>34</v>
      </c>
      <c r="M1" s="2" t="s">
        <v>34</v>
      </c>
      <c r="N1" s="2" t="s">
        <v>34</v>
      </c>
      <c r="O1" s="2" t="s">
        <v>34</v>
      </c>
      <c r="P1" s="2" t="s">
        <v>34</v>
      </c>
      <c r="Q1" s="2" t="s">
        <v>34</v>
      </c>
      <c r="R1" s="2" t="s">
        <v>35</v>
      </c>
      <c r="S1" s="2" t="s">
        <v>148</v>
      </c>
      <c r="T1" s="2" t="s">
        <v>148</v>
      </c>
      <c r="U1" s="2" t="s">
        <v>148</v>
      </c>
      <c r="V1" s="2" t="s">
        <v>148</v>
      </c>
      <c r="W1" s="2" t="s">
        <v>148</v>
      </c>
      <c r="X1" s="2" t="s">
        <v>148</v>
      </c>
      <c r="Y1" s="1" t="s">
        <v>36</v>
      </c>
      <c r="Z1" s="1" t="s">
        <v>37</v>
      </c>
      <c r="AA1" s="1" t="s">
        <v>37</v>
      </c>
      <c r="AB1" s="1" t="s">
        <v>37</v>
      </c>
      <c r="AC1" s="1" t="s">
        <v>37</v>
      </c>
      <c r="AD1" s="1" t="s">
        <v>37</v>
      </c>
      <c r="AE1" s="1" t="s">
        <v>37</v>
      </c>
    </row>
    <row r="2" spans="1:31" ht="15.75" x14ac:dyDescent="0.25">
      <c r="A2" s="1"/>
      <c r="B2" s="1"/>
      <c r="C2" s="1"/>
      <c r="D2" s="4" t="s">
        <v>38</v>
      </c>
      <c r="E2" s="4" t="s">
        <v>39</v>
      </c>
      <c r="F2" s="4" t="s">
        <v>40</v>
      </c>
      <c r="G2" s="4" t="s">
        <v>41</v>
      </c>
      <c r="H2" s="4" t="s">
        <v>42</v>
      </c>
      <c r="I2" s="4" t="s">
        <v>43</v>
      </c>
      <c r="J2" s="4" t="s">
        <v>44</v>
      </c>
      <c r="K2" s="4" t="s">
        <v>38</v>
      </c>
      <c r="L2" s="4" t="s">
        <v>45</v>
      </c>
      <c r="M2" s="4" t="s">
        <v>46</v>
      </c>
      <c r="N2" s="4" t="s">
        <v>47</v>
      </c>
      <c r="O2" s="4" t="s">
        <v>48</v>
      </c>
      <c r="P2" s="4" t="s">
        <v>49</v>
      </c>
      <c r="Q2" s="4" t="s">
        <v>50</v>
      </c>
      <c r="R2" s="4" t="s">
        <v>51</v>
      </c>
      <c r="S2" s="4" t="s">
        <v>142</v>
      </c>
      <c r="T2" s="4" t="s">
        <v>143</v>
      </c>
      <c r="U2" s="4" t="s">
        <v>144</v>
      </c>
      <c r="V2" s="4" t="s">
        <v>145</v>
      </c>
      <c r="W2" s="4" t="s">
        <v>146</v>
      </c>
      <c r="X2" s="4" t="s">
        <v>147</v>
      </c>
      <c r="Y2" s="1"/>
      <c r="Z2" s="1" t="s">
        <v>52</v>
      </c>
      <c r="AA2" s="1" t="s">
        <v>53</v>
      </c>
      <c r="AB2" s="1" t="s">
        <v>54</v>
      </c>
      <c r="AC2" s="1" t="s">
        <v>55</v>
      </c>
      <c r="AD2" s="1" t="s">
        <v>56</v>
      </c>
      <c r="AE2" s="1" t="s">
        <v>57</v>
      </c>
    </row>
    <row r="3" spans="1:31" x14ac:dyDescent="0.2">
      <c r="A3" s="5">
        <v>-360</v>
      </c>
      <c r="B3" s="5">
        <v>0</v>
      </c>
      <c r="C3" s="36">
        <v>6.8141432151595298E-7</v>
      </c>
      <c r="D3" s="6">
        <f>SUM((C4-C3)/(B4-B3))</f>
        <v>1.3628286430319064E-7</v>
      </c>
      <c r="E3" s="7">
        <f>SUM(D3*(6*2000))</f>
        <v>1.6353943716382877E-3</v>
      </c>
      <c r="F3" s="7">
        <f>SUM(D3*(6*4000))</f>
        <v>3.2707887432765754E-3</v>
      </c>
      <c r="G3" s="7">
        <f>SUM(D3*(6*6000))</f>
        <v>4.9061831149148629E-3</v>
      </c>
      <c r="H3" s="7">
        <f>SUM(D3*(6*8000))</f>
        <v>6.5415774865531509E-3</v>
      </c>
      <c r="I3" s="7">
        <f>SUM(D3*(6*10000))</f>
        <v>8.1769718581914379E-3</v>
      </c>
      <c r="J3" s="7">
        <f>SUM(D3*(6*12000))</f>
        <v>9.8123662298297259E-3</v>
      </c>
      <c r="K3" s="12">
        <f>SUM((C5-(2*C4)+C3)/((B4-B3)^2))</f>
        <v>2.61364397293789E-8</v>
      </c>
      <c r="L3" s="9">
        <f>SUM($K$3*((6*2000)^2))</f>
        <v>3.7636473210305619</v>
      </c>
      <c r="M3" s="9">
        <f>SUM(K3*((6*4000)^2))</f>
        <v>15.054589284122248</v>
      </c>
      <c r="N3" s="9">
        <f>SUM(K3*((6*6000)^2))</f>
        <v>33.872825889275056</v>
      </c>
      <c r="O3" s="9">
        <f>SUM(K3*((6*8000)^2))</f>
        <v>60.21835713648899</v>
      </c>
      <c r="P3" s="9">
        <f>SUM(K3*((6*10000)^2))</f>
        <v>94.091183025764039</v>
      </c>
      <c r="Q3" s="9">
        <f>SUM(K3*((6*12000)^2))</f>
        <v>135.49130355710022</v>
      </c>
      <c r="R3" s="8">
        <v>0.24560000000000004</v>
      </c>
      <c r="S3" s="8">
        <f>SUM($R$3*L3)</f>
        <v>0.92435178204510615</v>
      </c>
      <c r="T3" s="8">
        <f t="shared" ref="T3:X18" si="0">SUM($R$3*M3)</f>
        <v>3.6974071281804246</v>
      </c>
      <c r="U3" s="8">
        <f t="shared" si="0"/>
        <v>8.3191660384059549</v>
      </c>
      <c r="V3" s="8">
        <f t="shared" si="0"/>
        <v>14.789628512721698</v>
      </c>
      <c r="W3" s="8">
        <f t="shared" si="0"/>
        <v>23.108794551127652</v>
      </c>
      <c r="X3" s="8">
        <f t="shared" si="0"/>
        <v>33.27666415362382</v>
      </c>
      <c r="Y3" s="3">
        <f>SUM('Masses &amp; Spring Data'!$K$11*('Masses &amp; Spring Data'!$I$3+'Vel,Acc,Jer (Inlet)'!C3))</f>
        <v>1453.6100484129247</v>
      </c>
      <c r="Z3" s="10">
        <f>SUM(S3+Y3)</f>
        <v>1454.5344001949697</v>
      </c>
      <c r="AA3" s="10">
        <f>SUM(T3+Y4)</f>
        <v>1457.3294652236902</v>
      </c>
      <c r="AB3" s="10">
        <f>SUM(U3+Y3)</f>
        <v>1461.9292144513306</v>
      </c>
      <c r="AC3" s="10">
        <f>SUM(V3+Y3)</f>
        <v>1468.3996769256464</v>
      </c>
      <c r="AD3" s="10">
        <f>SUM(W3+Y3)</f>
        <v>1476.7188429640523</v>
      </c>
      <c r="AE3" s="10">
        <f>SUM(X3+Y3)</f>
        <v>1486.8867125665486</v>
      </c>
    </row>
    <row r="4" spans="1:31" x14ac:dyDescent="0.2">
      <c r="A4" s="5">
        <v>-358</v>
      </c>
      <c r="B4" s="5">
        <f>B3+1</f>
        <v>1</v>
      </c>
      <c r="C4" s="36">
        <v>8.1769718581914362E-7</v>
      </c>
      <c r="D4" s="6">
        <f t="shared" ref="D4:D67" si="1">SUM((C5-C4)/(B5-B4))</f>
        <v>1.6241930403256954E-7</v>
      </c>
      <c r="E4" s="7">
        <f t="shared" ref="E4:E67" si="2">SUM(D4*(6*2000))</f>
        <v>1.9490316483908345E-3</v>
      </c>
      <c r="F4" s="7">
        <f t="shared" ref="F4:F67" si="3">SUM(D4*(6*4000))</f>
        <v>3.8980632967816689E-3</v>
      </c>
      <c r="G4" s="7">
        <f t="shared" ref="G4:G67" si="4">SUM(D4*(6*6000))</f>
        <v>5.8470949451725034E-3</v>
      </c>
      <c r="H4" s="7">
        <f t="shared" ref="H4:H67" si="5">SUM(D4*(6*8000))</f>
        <v>7.7961265935633378E-3</v>
      </c>
      <c r="I4" s="7">
        <f t="shared" ref="I4:I67" si="6">SUM(D4*(6*10000))</f>
        <v>9.7451582419541723E-3</v>
      </c>
      <c r="J4" s="7">
        <f t="shared" ref="J4:J67" si="7">SUM(D4*(6*12000))</f>
        <v>1.1694189890345007E-2</v>
      </c>
      <c r="K4" s="12">
        <f t="shared" ref="K4:K67" si="8">SUM((C6-(2*C5)+C4)/((B5-B4)^2))</f>
        <v>3.360399393777322E-8</v>
      </c>
      <c r="L4" s="9">
        <f>SUM(K4*((6*2000)^2))</f>
        <v>4.838975127039344</v>
      </c>
      <c r="M4" s="9">
        <f t="shared" ref="M4:M67" si="9">SUM(K4*((6*4000)^2))</f>
        <v>19.355900508157376</v>
      </c>
      <c r="N4" s="9">
        <f t="shared" ref="N4:N67" si="10">SUM(K4*((6*6000)^2))</f>
        <v>43.550776143354092</v>
      </c>
      <c r="O4" s="9">
        <f t="shared" ref="O4:O67" si="11">SUM(K4*((6*8000)^2))</f>
        <v>77.423602032629503</v>
      </c>
      <c r="P4" s="9">
        <f t="shared" ref="P4:P67" si="12">SUM(K4*((6*10000)^2))</f>
        <v>120.97437817598359</v>
      </c>
      <c r="Q4" s="9">
        <f t="shared" ref="Q4:Q67" si="13">SUM(K4*((6*12000)^2))</f>
        <v>174.20310457341637</v>
      </c>
      <c r="R4" s="8">
        <v>0.24560000000000004</v>
      </c>
      <c r="S4" s="8">
        <f t="shared" ref="S4:W67" si="14">SUM($R$3*L4)</f>
        <v>1.188452291200863</v>
      </c>
      <c r="T4" s="8">
        <f t="shared" si="0"/>
        <v>4.7538091648034522</v>
      </c>
      <c r="U4" s="8">
        <f t="shared" si="0"/>
        <v>10.696070620807767</v>
      </c>
      <c r="V4" s="8">
        <f t="shared" si="0"/>
        <v>19.015236659213809</v>
      </c>
      <c r="W4" s="8">
        <f t="shared" si="0"/>
        <v>29.711307280021575</v>
      </c>
      <c r="X4" s="8">
        <f t="shared" si="0"/>
        <v>42.784282483231067</v>
      </c>
      <c r="Y4" s="3">
        <f>SUM('Masses &amp; Spring Data'!$K$11*('Masses &amp; Spring Data'!$I$3+'Vel,Acc,Jer (Inlet)'!C4))</f>
        <v>1453.6320580955098</v>
      </c>
      <c r="Z4" s="10">
        <f t="shared" ref="Z4:Z67" si="15">SUM(S4+Y4)</f>
        <v>1454.8205103867108</v>
      </c>
      <c r="AA4" s="10">
        <f t="shared" ref="AA4:AA67" si="16">SUM(T4+Y5)</f>
        <v>1458.4120979779143</v>
      </c>
      <c r="AB4" s="10">
        <f t="shared" ref="AB4:AB67" si="17">SUM(U4+Y4)</f>
        <v>1464.3281287163177</v>
      </c>
      <c r="AC4" s="10">
        <f t="shared" ref="AC4:AC67" si="18">SUM(V4+Y4)</f>
        <v>1472.6472947547236</v>
      </c>
      <c r="AD4" s="10">
        <f t="shared" ref="AD4:AD67" si="19">SUM(W4+Y4)</f>
        <v>1483.3433653755314</v>
      </c>
      <c r="AE4" s="10">
        <f t="shared" ref="AE4:AE67" si="20">SUM(X4+Y4)</f>
        <v>1496.4163405787408</v>
      </c>
    </row>
    <row r="5" spans="1:31" x14ac:dyDescent="0.2">
      <c r="A5" s="5">
        <v>-356</v>
      </c>
      <c r="B5" s="5">
        <f t="shared" ref="B5:B68" si="21">B4+1</f>
        <v>2</v>
      </c>
      <c r="C5" s="36">
        <v>9.8011648985171316E-7</v>
      </c>
      <c r="D5" s="6">
        <f t="shared" si="1"/>
        <v>1.9602329797034276E-7</v>
      </c>
      <c r="E5" s="7">
        <f t="shared" si="2"/>
        <v>2.3522795756441132E-3</v>
      </c>
      <c r="F5" s="7">
        <f t="shared" si="3"/>
        <v>4.7045591512882264E-3</v>
      </c>
      <c r="G5" s="7">
        <f t="shared" si="4"/>
        <v>7.0568387269323391E-3</v>
      </c>
      <c r="H5" s="7">
        <f t="shared" si="5"/>
        <v>9.4091183025764528E-3</v>
      </c>
      <c r="I5" s="7">
        <f t="shared" si="6"/>
        <v>1.1761397878220566E-2</v>
      </c>
      <c r="J5" s="7">
        <f t="shared" si="7"/>
        <v>1.4113677453864678E-2</v>
      </c>
      <c r="K5" s="12">
        <f t="shared" si="8"/>
        <v>2.8003328281477295E-8</v>
      </c>
      <c r="L5" s="9">
        <f t="shared" ref="L5:L67" si="22">SUM(K5*((6*2000)^2))</f>
        <v>4.0324792725327301</v>
      </c>
      <c r="M5" s="9">
        <f t="shared" si="9"/>
        <v>16.12991709013092</v>
      </c>
      <c r="N5" s="9">
        <f t="shared" si="10"/>
        <v>36.292313452794573</v>
      </c>
      <c r="O5" s="9">
        <f t="shared" si="11"/>
        <v>64.519668360523681</v>
      </c>
      <c r="P5" s="9">
        <f t="shared" si="12"/>
        <v>100.81198181331827</v>
      </c>
      <c r="Q5" s="9">
        <f t="shared" si="13"/>
        <v>145.16925381117829</v>
      </c>
      <c r="R5" s="8">
        <v>0.24560000000000004</v>
      </c>
      <c r="S5" s="8">
        <f t="shared" si="14"/>
        <v>0.99037690933403866</v>
      </c>
      <c r="T5" s="8">
        <f t="shared" si="0"/>
        <v>3.9615076373361546</v>
      </c>
      <c r="U5" s="8">
        <f t="shared" si="0"/>
        <v>8.9133921840063479</v>
      </c>
      <c r="V5" s="8">
        <f t="shared" si="0"/>
        <v>15.846030549344619</v>
      </c>
      <c r="W5" s="8">
        <f t="shared" si="0"/>
        <v>24.75942273335097</v>
      </c>
      <c r="X5" s="8">
        <f t="shared" si="0"/>
        <v>35.653568736025392</v>
      </c>
      <c r="Y5" s="3">
        <f>SUM('Masses &amp; Spring Data'!$K$11*('Masses &amp; Spring Data'!$I$3+'Vel,Acc,Jer (Inlet)'!C5))</f>
        <v>1453.6582888131109</v>
      </c>
      <c r="Z5" s="10">
        <f t="shared" si="15"/>
        <v>1454.648665722445</v>
      </c>
      <c r="AA5" s="10">
        <f t="shared" si="16"/>
        <v>1457.6514542130692</v>
      </c>
      <c r="AB5" s="10">
        <f t="shared" si="17"/>
        <v>1462.5716809971173</v>
      </c>
      <c r="AC5" s="10">
        <f t="shared" si="18"/>
        <v>1469.5043193624556</v>
      </c>
      <c r="AD5" s="10">
        <f t="shared" si="19"/>
        <v>1478.4177115464618</v>
      </c>
      <c r="AE5" s="10">
        <f t="shared" si="20"/>
        <v>1489.3118575491362</v>
      </c>
    </row>
    <row r="6" spans="1:31" x14ac:dyDescent="0.2">
      <c r="A6" s="5">
        <v>-354</v>
      </c>
      <c r="B6" s="5">
        <f t="shared" si="21"/>
        <v>3</v>
      </c>
      <c r="C6" s="36">
        <v>1.1761397878220559E-6</v>
      </c>
      <c r="D6" s="6">
        <f t="shared" si="1"/>
        <v>2.2402662625182005E-7</v>
      </c>
      <c r="E6" s="7">
        <f t="shared" si="2"/>
        <v>2.6883195150218405E-3</v>
      </c>
      <c r="F6" s="7">
        <f t="shared" si="3"/>
        <v>5.376639030043681E-3</v>
      </c>
      <c r="G6" s="7">
        <f t="shared" si="4"/>
        <v>8.0649585450655228E-3</v>
      </c>
      <c r="H6" s="7">
        <f t="shared" si="5"/>
        <v>1.0753278060087362E-2</v>
      </c>
      <c r="I6" s="7">
        <f t="shared" si="6"/>
        <v>1.3441597575109203E-2</v>
      </c>
      <c r="J6" s="7">
        <f t="shared" si="7"/>
        <v>1.6129917090131046E-2</v>
      </c>
      <c r="K6" s="12">
        <f t="shared" si="8"/>
        <v>5.6006656562955014E-8</v>
      </c>
      <c r="L6" s="9">
        <f t="shared" si="22"/>
        <v>8.0649585450655223</v>
      </c>
      <c r="M6" s="9">
        <f t="shared" si="9"/>
        <v>32.259834180262089</v>
      </c>
      <c r="N6" s="9">
        <f t="shared" si="10"/>
        <v>72.584626905589701</v>
      </c>
      <c r="O6" s="9">
        <f t="shared" si="11"/>
        <v>129.03933672104836</v>
      </c>
      <c r="P6" s="9">
        <f t="shared" si="12"/>
        <v>201.62396362663804</v>
      </c>
      <c r="Q6" s="9">
        <f t="shared" si="13"/>
        <v>290.3385076223588</v>
      </c>
      <c r="R6" s="8">
        <v>0.24560000000000004</v>
      </c>
      <c r="S6" s="8">
        <f t="shared" si="14"/>
        <v>1.9807538186680926</v>
      </c>
      <c r="T6" s="8">
        <f t="shared" si="0"/>
        <v>7.9230152746723705</v>
      </c>
      <c r="U6" s="8">
        <f t="shared" si="0"/>
        <v>17.826784368012834</v>
      </c>
      <c r="V6" s="8">
        <f t="shared" si="0"/>
        <v>31.692061098689482</v>
      </c>
      <c r="W6" s="8">
        <f t="shared" si="0"/>
        <v>49.518845466702309</v>
      </c>
      <c r="X6" s="8">
        <f t="shared" si="0"/>
        <v>71.307137472051338</v>
      </c>
      <c r="Y6" s="3">
        <f>SUM('Masses &amp; Spring Data'!$K$11*('Masses &amp; Spring Data'!$I$3+'Vel,Acc,Jer (Inlet)'!C6))</f>
        <v>1453.6899465757331</v>
      </c>
      <c r="Z6" s="10">
        <f t="shared" si="15"/>
        <v>1455.6707003944011</v>
      </c>
      <c r="AA6" s="10">
        <f t="shared" si="16"/>
        <v>1461.6491421505452</v>
      </c>
      <c r="AB6" s="10">
        <f t="shared" si="17"/>
        <v>1471.5167309437459</v>
      </c>
      <c r="AC6" s="10">
        <f t="shared" si="18"/>
        <v>1485.3820076744225</v>
      </c>
      <c r="AD6" s="10">
        <f t="shared" si="19"/>
        <v>1503.2087920424353</v>
      </c>
      <c r="AE6" s="10">
        <f t="shared" si="20"/>
        <v>1524.9970840477845</v>
      </c>
    </row>
    <row r="7" spans="1:31" x14ac:dyDescent="0.2">
      <c r="A7" s="5">
        <v>-352</v>
      </c>
      <c r="B7" s="5">
        <f t="shared" si="21"/>
        <v>4</v>
      </c>
      <c r="C7" s="36">
        <v>1.400166414073876E-6</v>
      </c>
      <c r="D7" s="6">
        <f t="shared" si="1"/>
        <v>2.8003328281477507E-7</v>
      </c>
      <c r="E7" s="7">
        <f t="shared" si="2"/>
        <v>3.3603993937773007E-3</v>
      </c>
      <c r="F7" s="7">
        <f t="shared" si="3"/>
        <v>6.7207987875546014E-3</v>
      </c>
      <c r="G7" s="7">
        <f t="shared" si="4"/>
        <v>1.0081198181331902E-2</v>
      </c>
      <c r="H7" s="7">
        <f t="shared" si="5"/>
        <v>1.3441597575109203E-2</v>
      </c>
      <c r="I7" s="7">
        <f t="shared" si="6"/>
        <v>1.6801996968886505E-2</v>
      </c>
      <c r="J7" s="7">
        <f t="shared" si="7"/>
        <v>2.0162396362663804E-2</v>
      </c>
      <c r="K7" s="12">
        <f t="shared" si="8"/>
        <v>3.7337771041969797E-8</v>
      </c>
      <c r="L7" s="9">
        <f t="shared" si="22"/>
        <v>5.3766390300436511</v>
      </c>
      <c r="M7" s="9">
        <f t="shared" si="9"/>
        <v>21.506556120174604</v>
      </c>
      <c r="N7" s="9">
        <f t="shared" si="10"/>
        <v>48.389751270392857</v>
      </c>
      <c r="O7" s="9">
        <f t="shared" si="11"/>
        <v>86.026224480698417</v>
      </c>
      <c r="P7" s="9">
        <f t="shared" si="12"/>
        <v>134.41597575109128</v>
      </c>
      <c r="Q7" s="9">
        <f t="shared" si="13"/>
        <v>193.55900508157143</v>
      </c>
      <c r="R7" s="8">
        <v>0.24560000000000004</v>
      </c>
      <c r="S7" s="8">
        <f t="shared" si="14"/>
        <v>1.3205025457787209</v>
      </c>
      <c r="T7" s="8">
        <f t="shared" si="0"/>
        <v>5.2820101831148838</v>
      </c>
      <c r="U7" s="8">
        <f t="shared" si="0"/>
        <v>11.884522912008487</v>
      </c>
      <c r="V7" s="8">
        <f t="shared" si="0"/>
        <v>21.128040732459535</v>
      </c>
      <c r="W7" s="8">
        <f t="shared" si="0"/>
        <v>33.012563644468024</v>
      </c>
      <c r="X7" s="8">
        <f t="shared" si="0"/>
        <v>47.538091648033948</v>
      </c>
      <c r="Y7" s="3">
        <f>SUM('Masses &amp; Spring Data'!$K$11*('Masses &amp; Spring Data'!$I$3+'Vel,Acc,Jer (Inlet)'!C7))</f>
        <v>1453.7261268758728</v>
      </c>
      <c r="Z7" s="10">
        <f t="shared" si="15"/>
        <v>1455.0466294216515</v>
      </c>
      <c r="AA7" s="10">
        <f t="shared" si="16"/>
        <v>1459.0533624341622</v>
      </c>
      <c r="AB7" s="10">
        <f t="shared" si="17"/>
        <v>1465.6106497878811</v>
      </c>
      <c r="AC7" s="10">
        <f t="shared" si="18"/>
        <v>1474.8541676083323</v>
      </c>
      <c r="AD7" s="10">
        <f t="shared" si="19"/>
        <v>1486.7386905203407</v>
      </c>
      <c r="AE7" s="10">
        <f t="shared" si="20"/>
        <v>1501.2642185239067</v>
      </c>
    </row>
    <row r="8" spans="1:31" x14ac:dyDescent="0.2">
      <c r="A8" s="5">
        <v>-350</v>
      </c>
      <c r="B8" s="5">
        <f t="shared" si="21"/>
        <v>5</v>
      </c>
      <c r="C8" s="36">
        <v>1.680199696888651E-6</v>
      </c>
      <c r="D8" s="6">
        <f t="shared" si="1"/>
        <v>3.1737105385674487E-7</v>
      </c>
      <c r="E8" s="7">
        <f t="shared" si="2"/>
        <v>3.8084526462809384E-3</v>
      </c>
      <c r="F8" s="7">
        <f t="shared" si="3"/>
        <v>7.6169052925618768E-3</v>
      </c>
      <c r="G8" s="7">
        <f t="shared" si="4"/>
        <v>1.1425357938842815E-2</v>
      </c>
      <c r="H8" s="7">
        <f t="shared" si="5"/>
        <v>1.5233810585123754E-2</v>
      </c>
      <c r="I8" s="7">
        <f t="shared" si="6"/>
        <v>1.9042263231404691E-2</v>
      </c>
      <c r="J8" s="7">
        <f t="shared" si="7"/>
        <v>2.285071587768563E-2</v>
      </c>
      <c r="K8" s="12">
        <f t="shared" si="8"/>
        <v>7.4675542083941077E-8</v>
      </c>
      <c r="L8" s="9">
        <f t="shared" si="22"/>
        <v>10.753278060087515</v>
      </c>
      <c r="M8" s="9">
        <f t="shared" si="9"/>
        <v>43.013112240350061</v>
      </c>
      <c r="N8" s="9">
        <f t="shared" si="10"/>
        <v>96.779502540787632</v>
      </c>
      <c r="O8" s="9">
        <f t="shared" si="11"/>
        <v>172.05244896140024</v>
      </c>
      <c r="P8" s="9">
        <f t="shared" si="12"/>
        <v>268.83195150218785</v>
      </c>
      <c r="Q8" s="9">
        <f t="shared" si="13"/>
        <v>387.11801016315053</v>
      </c>
      <c r="R8" s="8">
        <v>0.24560000000000004</v>
      </c>
      <c r="S8" s="8">
        <f t="shared" si="14"/>
        <v>2.6410050915574943</v>
      </c>
      <c r="T8" s="8">
        <f t="shared" si="0"/>
        <v>10.564020366229977</v>
      </c>
      <c r="U8" s="8">
        <f t="shared" si="0"/>
        <v>23.769045824017446</v>
      </c>
      <c r="V8" s="8">
        <f t="shared" si="0"/>
        <v>42.256081464919909</v>
      </c>
      <c r="W8" s="8">
        <f t="shared" si="0"/>
        <v>66.025127288937341</v>
      </c>
      <c r="X8" s="8">
        <f t="shared" si="0"/>
        <v>95.076183296069786</v>
      </c>
      <c r="Y8" s="3">
        <f>SUM('Masses &amp; Spring Data'!$K$11*('Masses &amp; Spring Data'!$I$3+'Vel,Acc,Jer (Inlet)'!C8))</f>
        <v>1453.7713522510473</v>
      </c>
      <c r="Z8" s="10">
        <f t="shared" si="15"/>
        <v>1456.4123573426048</v>
      </c>
      <c r="AA8" s="10">
        <f t="shared" si="16"/>
        <v>1464.3866280424752</v>
      </c>
      <c r="AB8" s="10">
        <f t="shared" si="17"/>
        <v>1477.5403980750648</v>
      </c>
      <c r="AC8" s="10">
        <f t="shared" si="18"/>
        <v>1496.0274337159672</v>
      </c>
      <c r="AD8" s="10">
        <f t="shared" si="19"/>
        <v>1519.7964795399846</v>
      </c>
      <c r="AE8" s="10">
        <f t="shared" si="20"/>
        <v>1548.8475355471171</v>
      </c>
    </row>
    <row r="9" spans="1:31" x14ac:dyDescent="0.2">
      <c r="A9" s="5">
        <v>-348</v>
      </c>
      <c r="B9" s="5">
        <f t="shared" si="21"/>
        <v>6</v>
      </c>
      <c r="C9" s="36">
        <v>1.9975707507453959E-6</v>
      </c>
      <c r="D9" s="6">
        <f t="shared" si="1"/>
        <v>3.9204659594068594E-7</v>
      </c>
      <c r="E9" s="7">
        <f t="shared" si="2"/>
        <v>4.7045591512882316E-3</v>
      </c>
      <c r="F9" s="7">
        <f t="shared" si="3"/>
        <v>9.4091183025764632E-3</v>
      </c>
      <c r="G9" s="7">
        <f t="shared" si="4"/>
        <v>1.4113677453864694E-2</v>
      </c>
      <c r="H9" s="7">
        <f t="shared" si="5"/>
        <v>1.8818236605152926E-2</v>
      </c>
      <c r="I9" s="7">
        <f t="shared" si="6"/>
        <v>2.3522795756441155E-2</v>
      </c>
      <c r="J9" s="7">
        <f t="shared" si="7"/>
        <v>2.8227354907729388E-2</v>
      </c>
      <c r="K9" s="12">
        <f t="shared" si="8"/>
        <v>6.5341099323447304E-8</v>
      </c>
      <c r="L9" s="9">
        <f t="shared" si="22"/>
        <v>9.4091183025764114</v>
      </c>
      <c r="M9" s="9">
        <f t="shared" si="9"/>
        <v>37.636473210305645</v>
      </c>
      <c r="N9" s="9">
        <f t="shared" si="10"/>
        <v>84.682064723187708</v>
      </c>
      <c r="O9" s="9">
        <f t="shared" si="11"/>
        <v>150.54589284122258</v>
      </c>
      <c r="P9" s="9">
        <f t="shared" si="12"/>
        <v>235.2279575644103</v>
      </c>
      <c r="Q9" s="9">
        <f t="shared" si="13"/>
        <v>338.72825889275083</v>
      </c>
      <c r="R9" s="8">
        <v>0.24560000000000004</v>
      </c>
      <c r="S9" s="8">
        <f t="shared" si="14"/>
        <v>2.3108794551127669</v>
      </c>
      <c r="T9" s="8">
        <f t="shared" si="0"/>
        <v>9.2435178204510677</v>
      </c>
      <c r="U9" s="8">
        <f t="shared" si="0"/>
        <v>20.797915096014904</v>
      </c>
      <c r="V9" s="8">
        <f t="shared" si="0"/>
        <v>36.974071281804271</v>
      </c>
      <c r="W9" s="8">
        <f t="shared" si="0"/>
        <v>57.771986377819182</v>
      </c>
      <c r="X9" s="8">
        <f t="shared" si="0"/>
        <v>83.191660384059617</v>
      </c>
      <c r="Y9" s="3">
        <f>SUM('Masses &amp; Spring Data'!$K$11*('Masses &amp; Spring Data'!$I$3+'Vel,Acc,Jer (Inlet)'!C9))</f>
        <v>1453.8226076762453</v>
      </c>
      <c r="Z9" s="10">
        <f t="shared" si="15"/>
        <v>1456.1334871313582</v>
      </c>
      <c r="AA9" s="10">
        <f t="shared" si="16"/>
        <v>1463.1294410219407</v>
      </c>
      <c r="AB9" s="10">
        <f t="shared" si="17"/>
        <v>1474.6205227722603</v>
      </c>
      <c r="AC9" s="10">
        <f t="shared" si="18"/>
        <v>1490.7966789580496</v>
      </c>
      <c r="AD9" s="10">
        <f t="shared" si="19"/>
        <v>1511.5945940540644</v>
      </c>
      <c r="AE9" s="10">
        <f t="shared" si="20"/>
        <v>1537.0142680603049</v>
      </c>
    </row>
    <row r="10" spans="1:31" x14ac:dyDescent="0.2">
      <c r="A10" s="5">
        <v>-346</v>
      </c>
      <c r="B10" s="5">
        <f t="shared" si="21"/>
        <v>7</v>
      </c>
      <c r="C10" s="36">
        <v>2.3896173466860819E-6</v>
      </c>
      <c r="D10" s="6">
        <f t="shared" si="1"/>
        <v>4.5738769526413325E-7</v>
      </c>
      <c r="E10" s="7">
        <f t="shared" si="2"/>
        <v>5.4886523431695988E-3</v>
      </c>
      <c r="F10" s="7">
        <f t="shared" si="3"/>
        <v>1.0977304686339198E-2</v>
      </c>
      <c r="G10" s="7">
        <f t="shared" si="4"/>
        <v>1.6465957029508798E-2</v>
      </c>
      <c r="H10" s="7">
        <f t="shared" si="5"/>
        <v>2.1954609372678395E-2</v>
      </c>
      <c r="I10" s="7">
        <f t="shared" si="6"/>
        <v>2.7443261715847996E-2</v>
      </c>
      <c r="J10" s="7">
        <f t="shared" si="7"/>
        <v>3.2931914059017596E-2</v>
      </c>
      <c r="K10" s="12">
        <f t="shared" si="8"/>
        <v>7.4675542083939595E-8</v>
      </c>
      <c r="L10" s="9">
        <f t="shared" si="22"/>
        <v>10.753278060087302</v>
      </c>
      <c r="M10" s="9">
        <f t="shared" si="9"/>
        <v>43.013112240349209</v>
      </c>
      <c r="N10" s="9">
        <f t="shared" si="10"/>
        <v>96.779502540785714</v>
      </c>
      <c r="O10" s="9">
        <f t="shared" si="11"/>
        <v>172.05244896139683</v>
      </c>
      <c r="P10" s="9">
        <f t="shared" si="12"/>
        <v>268.83195150218256</v>
      </c>
      <c r="Q10" s="9">
        <f t="shared" si="13"/>
        <v>387.11801016314286</v>
      </c>
      <c r="R10" s="8">
        <v>0.24560000000000004</v>
      </c>
      <c r="S10" s="8">
        <f t="shared" si="14"/>
        <v>2.6410050915574419</v>
      </c>
      <c r="T10" s="8">
        <f t="shared" si="0"/>
        <v>10.564020366229768</v>
      </c>
      <c r="U10" s="8">
        <f t="shared" si="0"/>
        <v>23.769045824016974</v>
      </c>
      <c r="V10" s="8">
        <f t="shared" si="0"/>
        <v>42.25608146491907</v>
      </c>
      <c r="W10" s="8">
        <f t="shared" si="0"/>
        <v>66.025127288936048</v>
      </c>
      <c r="X10" s="8">
        <f t="shared" si="0"/>
        <v>95.076183296067896</v>
      </c>
      <c r="Y10" s="3">
        <f>SUM('Masses &amp; Spring Data'!$K$11*('Masses &amp; Spring Data'!$I$3+'Vel,Acc,Jer (Inlet)'!C10))</f>
        <v>1453.8859232014897</v>
      </c>
      <c r="Z10" s="10">
        <f t="shared" si="15"/>
        <v>1456.5269282930471</v>
      </c>
      <c r="AA10" s="10">
        <f t="shared" si="16"/>
        <v>1464.5238116805044</v>
      </c>
      <c r="AB10" s="10">
        <f t="shared" si="17"/>
        <v>1477.6549690255067</v>
      </c>
      <c r="AC10" s="10">
        <f t="shared" si="18"/>
        <v>1496.1420046664089</v>
      </c>
      <c r="AD10" s="10">
        <f t="shared" si="19"/>
        <v>1519.9110504904259</v>
      </c>
      <c r="AE10" s="10">
        <f t="shared" si="20"/>
        <v>1548.9621064975577</v>
      </c>
    </row>
    <row r="11" spans="1:31" x14ac:dyDescent="0.2">
      <c r="A11" s="5">
        <v>-344</v>
      </c>
      <c r="B11" s="5">
        <f t="shared" si="21"/>
        <v>8</v>
      </c>
      <c r="C11" s="36">
        <v>2.8470050419502151E-6</v>
      </c>
      <c r="D11" s="6">
        <f t="shared" si="1"/>
        <v>5.3206323734807284E-7</v>
      </c>
      <c r="E11" s="7">
        <f t="shared" si="2"/>
        <v>6.3847588481768741E-3</v>
      </c>
      <c r="F11" s="7">
        <f t="shared" si="3"/>
        <v>1.2769517696353748E-2</v>
      </c>
      <c r="G11" s="7">
        <f t="shared" si="4"/>
        <v>1.9154276544530623E-2</v>
      </c>
      <c r="H11" s="7">
        <f t="shared" si="5"/>
        <v>2.5539035392707497E-2</v>
      </c>
      <c r="I11" s="7">
        <f t="shared" si="6"/>
        <v>3.1923794240884373E-2</v>
      </c>
      <c r="J11" s="7">
        <f t="shared" si="7"/>
        <v>3.8308553089061247E-2</v>
      </c>
      <c r="K11" s="12">
        <f t="shared" si="8"/>
        <v>1.1201331312591003E-7</v>
      </c>
      <c r="L11" s="9">
        <f t="shared" si="22"/>
        <v>16.129917090131045</v>
      </c>
      <c r="M11" s="9">
        <f t="shared" si="9"/>
        <v>64.519668360524179</v>
      </c>
      <c r="N11" s="9">
        <f t="shared" si="10"/>
        <v>145.1692538111794</v>
      </c>
      <c r="O11" s="9">
        <f t="shared" si="11"/>
        <v>258.07867344209672</v>
      </c>
      <c r="P11" s="9">
        <f t="shared" si="12"/>
        <v>403.24792725327609</v>
      </c>
      <c r="Q11" s="9">
        <f t="shared" si="13"/>
        <v>580.67701524471761</v>
      </c>
      <c r="R11" s="8">
        <v>0.24560000000000004</v>
      </c>
      <c r="S11" s="8">
        <f t="shared" si="14"/>
        <v>3.9615076373361853</v>
      </c>
      <c r="T11" s="8">
        <f t="shared" si="0"/>
        <v>15.846030549344741</v>
      </c>
      <c r="U11" s="8">
        <f t="shared" si="0"/>
        <v>35.653568736025669</v>
      </c>
      <c r="V11" s="8">
        <f t="shared" si="0"/>
        <v>63.384122197378964</v>
      </c>
      <c r="W11" s="8">
        <f t="shared" si="0"/>
        <v>99.037690933404619</v>
      </c>
      <c r="X11" s="8">
        <f t="shared" si="0"/>
        <v>142.61427494410268</v>
      </c>
      <c r="Y11" s="3">
        <f>SUM('Masses &amp; Spring Data'!$K$11*('Masses &amp; Spring Data'!$I$3+'Vel,Acc,Jer (Inlet)'!C11))</f>
        <v>1453.9597913142748</v>
      </c>
      <c r="Z11" s="10">
        <f t="shared" si="15"/>
        <v>1457.9212989516109</v>
      </c>
      <c r="AA11" s="10">
        <f t="shared" si="16"/>
        <v>1469.8917500764512</v>
      </c>
      <c r="AB11" s="10">
        <f t="shared" si="17"/>
        <v>1489.6133600503003</v>
      </c>
      <c r="AC11" s="10">
        <f t="shared" si="18"/>
        <v>1517.3439135116537</v>
      </c>
      <c r="AD11" s="10">
        <f t="shared" si="19"/>
        <v>1552.9974822476793</v>
      </c>
      <c r="AE11" s="10">
        <f t="shared" si="20"/>
        <v>1596.5740662583773</v>
      </c>
    </row>
    <row r="12" spans="1:31" x14ac:dyDescent="0.2">
      <c r="A12" s="5">
        <v>-342</v>
      </c>
      <c r="B12" s="5">
        <f t="shared" si="21"/>
        <v>9</v>
      </c>
      <c r="C12" s="36">
        <v>3.3790682792982879E-6</v>
      </c>
      <c r="D12" s="6">
        <f t="shared" si="1"/>
        <v>6.4407655047398287E-7</v>
      </c>
      <c r="E12" s="7">
        <f t="shared" si="2"/>
        <v>7.7289186056877946E-3</v>
      </c>
      <c r="F12" s="7">
        <f t="shared" si="3"/>
        <v>1.5457837211375589E-2</v>
      </c>
      <c r="G12" s="7">
        <f t="shared" si="4"/>
        <v>2.3186755817063382E-2</v>
      </c>
      <c r="H12" s="7">
        <f t="shared" si="5"/>
        <v>3.0915674422751178E-2</v>
      </c>
      <c r="I12" s="7">
        <f t="shared" si="6"/>
        <v>3.8644593028438971E-2</v>
      </c>
      <c r="J12" s="7">
        <f t="shared" si="7"/>
        <v>4.6373511634126764E-2</v>
      </c>
      <c r="K12" s="12">
        <f t="shared" si="8"/>
        <v>1.1201331312591003E-7</v>
      </c>
      <c r="L12" s="9">
        <f t="shared" si="22"/>
        <v>16.129917090131045</v>
      </c>
      <c r="M12" s="9">
        <f t="shared" si="9"/>
        <v>64.519668360524179</v>
      </c>
      <c r="N12" s="9">
        <f t="shared" si="10"/>
        <v>145.1692538111794</v>
      </c>
      <c r="O12" s="9">
        <f t="shared" si="11"/>
        <v>258.07867344209672</v>
      </c>
      <c r="P12" s="9">
        <f t="shared" si="12"/>
        <v>403.24792725327609</v>
      </c>
      <c r="Q12" s="9">
        <f t="shared" si="13"/>
        <v>580.67701524471761</v>
      </c>
      <c r="R12" s="8">
        <v>0.24560000000000004</v>
      </c>
      <c r="S12" s="8">
        <f t="shared" si="14"/>
        <v>3.9615076373361853</v>
      </c>
      <c r="T12" s="8">
        <f t="shared" si="0"/>
        <v>15.846030549344741</v>
      </c>
      <c r="U12" s="8">
        <f t="shared" si="0"/>
        <v>35.653568736025669</v>
      </c>
      <c r="V12" s="8">
        <f t="shared" si="0"/>
        <v>63.384122197378964</v>
      </c>
      <c r="W12" s="8">
        <f t="shared" si="0"/>
        <v>99.037690933404619</v>
      </c>
      <c r="X12" s="8">
        <f t="shared" si="0"/>
        <v>142.61427494410268</v>
      </c>
      <c r="Y12" s="3">
        <f>SUM('Masses &amp; Spring Data'!$K$11*('Masses &amp; Spring Data'!$I$3+'Vel,Acc,Jer (Inlet)'!C12))</f>
        <v>1454.0457195271065</v>
      </c>
      <c r="Z12" s="10">
        <f t="shared" si="15"/>
        <v>1458.0072271644426</v>
      </c>
      <c r="AA12" s="10">
        <f t="shared" si="16"/>
        <v>1469.9957684393528</v>
      </c>
      <c r="AB12" s="10">
        <f t="shared" si="17"/>
        <v>1489.6992882631321</v>
      </c>
      <c r="AC12" s="10">
        <f t="shared" si="18"/>
        <v>1517.4298417244854</v>
      </c>
      <c r="AD12" s="10">
        <f t="shared" si="19"/>
        <v>1553.083410460511</v>
      </c>
      <c r="AE12" s="10">
        <f t="shared" si="20"/>
        <v>1596.6599944712091</v>
      </c>
    </row>
    <row r="13" spans="1:31" x14ac:dyDescent="0.2">
      <c r="A13" s="5">
        <v>-340</v>
      </c>
      <c r="B13" s="5">
        <f t="shared" si="21"/>
        <v>10</v>
      </c>
      <c r="C13" s="36">
        <v>4.0231448297722708E-6</v>
      </c>
      <c r="D13" s="6">
        <f t="shared" si="1"/>
        <v>7.560898635998929E-7</v>
      </c>
      <c r="E13" s="7">
        <f t="shared" si="2"/>
        <v>9.0730783631987142E-3</v>
      </c>
      <c r="F13" s="7">
        <f t="shared" si="3"/>
        <v>1.8146156726397428E-2</v>
      </c>
      <c r="G13" s="7">
        <f t="shared" si="4"/>
        <v>2.7219235089596144E-2</v>
      </c>
      <c r="H13" s="7">
        <f t="shared" si="5"/>
        <v>3.6292313452794857E-2</v>
      </c>
      <c r="I13" s="7">
        <f t="shared" si="6"/>
        <v>4.5365391815993576E-2</v>
      </c>
      <c r="J13" s="7">
        <f t="shared" si="7"/>
        <v>5.4438470179192289E-2</v>
      </c>
      <c r="K13" s="12">
        <f t="shared" si="8"/>
        <v>1.3068219864689546E-7</v>
      </c>
      <c r="L13" s="9">
        <f t="shared" si="22"/>
        <v>18.818236605152947</v>
      </c>
      <c r="M13" s="9">
        <f t="shared" si="9"/>
        <v>75.272946420611788</v>
      </c>
      <c r="N13" s="9">
        <f t="shared" si="10"/>
        <v>169.36412944637652</v>
      </c>
      <c r="O13" s="9">
        <f t="shared" si="11"/>
        <v>301.09178568244715</v>
      </c>
      <c r="P13" s="9">
        <f t="shared" si="12"/>
        <v>470.45591512882362</v>
      </c>
      <c r="Q13" s="9">
        <f t="shared" si="13"/>
        <v>677.45651778550609</v>
      </c>
      <c r="R13" s="8">
        <v>0.24560000000000004</v>
      </c>
      <c r="S13" s="8">
        <f t="shared" si="14"/>
        <v>4.621758910225565</v>
      </c>
      <c r="T13" s="8">
        <f t="shared" si="0"/>
        <v>18.48703564090226</v>
      </c>
      <c r="U13" s="8">
        <f t="shared" si="0"/>
        <v>41.595830192030078</v>
      </c>
      <c r="V13" s="8">
        <f t="shared" si="0"/>
        <v>73.948142563609039</v>
      </c>
      <c r="W13" s="8">
        <f t="shared" si="0"/>
        <v>115.5439727556391</v>
      </c>
      <c r="X13" s="8">
        <f t="shared" si="0"/>
        <v>166.38332076812031</v>
      </c>
      <c r="Y13" s="3">
        <f>SUM('Masses &amp; Spring Data'!$K$11*('Masses &amp; Spring Data'!$I$3+'Vel,Acc,Jer (Inlet)'!C13))</f>
        <v>1454.1497378900081</v>
      </c>
      <c r="Z13" s="10">
        <f t="shared" si="15"/>
        <v>1458.7714968002335</v>
      </c>
      <c r="AA13" s="10">
        <f t="shared" si="16"/>
        <v>1472.7588820438816</v>
      </c>
      <c r="AB13" s="10">
        <f t="shared" si="17"/>
        <v>1495.7455680820381</v>
      </c>
      <c r="AC13" s="10">
        <f t="shared" si="18"/>
        <v>1528.0978804536171</v>
      </c>
      <c r="AD13" s="10">
        <f t="shared" si="19"/>
        <v>1569.6937106456471</v>
      </c>
      <c r="AE13" s="10">
        <f t="shared" si="20"/>
        <v>1620.5330586581283</v>
      </c>
    </row>
    <row r="14" spans="1:31" x14ac:dyDescent="0.2">
      <c r="A14" s="5">
        <v>-338</v>
      </c>
      <c r="B14" s="5">
        <f t="shared" si="21"/>
        <v>11</v>
      </c>
      <c r="C14" s="36">
        <v>4.7792346933721637E-6</v>
      </c>
      <c r="D14" s="6">
        <f t="shared" si="1"/>
        <v>8.8677206224678835E-7</v>
      </c>
      <c r="E14" s="7">
        <f t="shared" si="2"/>
        <v>1.0641264746961461E-2</v>
      </c>
      <c r="F14" s="7">
        <f t="shared" si="3"/>
        <v>2.1282529493922921E-2</v>
      </c>
      <c r="G14" s="7">
        <f t="shared" si="4"/>
        <v>3.192379424088438E-2</v>
      </c>
      <c r="H14" s="7">
        <f t="shared" si="5"/>
        <v>4.2565058987845843E-2</v>
      </c>
      <c r="I14" s="7">
        <f t="shared" si="6"/>
        <v>5.3206323734807298E-2</v>
      </c>
      <c r="J14" s="7">
        <f t="shared" si="7"/>
        <v>6.3847588481768761E-2</v>
      </c>
      <c r="K14" s="12">
        <f t="shared" si="8"/>
        <v>1.5868552692837275E-7</v>
      </c>
      <c r="L14" s="9">
        <f t="shared" si="22"/>
        <v>22.850715877685676</v>
      </c>
      <c r="M14" s="9">
        <f t="shared" si="9"/>
        <v>91.402863510742705</v>
      </c>
      <c r="N14" s="9">
        <f t="shared" si="10"/>
        <v>205.65644289917108</v>
      </c>
      <c r="O14" s="9">
        <f t="shared" si="11"/>
        <v>365.61145404297082</v>
      </c>
      <c r="P14" s="9">
        <f t="shared" si="12"/>
        <v>571.26789694214187</v>
      </c>
      <c r="Q14" s="9">
        <f t="shared" si="13"/>
        <v>822.62577159668433</v>
      </c>
      <c r="R14" s="8">
        <v>0.24560000000000004</v>
      </c>
      <c r="S14" s="8">
        <f t="shared" si="14"/>
        <v>5.6121358195596027</v>
      </c>
      <c r="T14" s="8">
        <f t="shared" si="0"/>
        <v>22.448543278238411</v>
      </c>
      <c r="U14" s="8">
        <f t="shared" si="0"/>
        <v>50.509222376036426</v>
      </c>
      <c r="V14" s="8">
        <f t="shared" si="0"/>
        <v>89.794173112953644</v>
      </c>
      <c r="W14" s="8">
        <f t="shared" si="0"/>
        <v>140.30339548899008</v>
      </c>
      <c r="X14" s="8">
        <f t="shared" si="0"/>
        <v>202.03688950414571</v>
      </c>
      <c r="Y14" s="3">
        <f>SUM('Masses &amp; Spring Data'!$K$11*('Masses &amp; Spring Data'!$I$3+'Vel,Acc,Jer (Inlet)'!C14))</f>
        <v>1454.2718464029795</v>
      </c>
      <c r="Z14" s="10">
        <f t="shared" si="15"/>
        <v>1459.8839822225391</v>
      </c>
      <c r="AA14" s="10">
        <f t="shared" si="16"/>
        <v>1476.8636033692708</v>
      </c>
      <c r="AB14" s="10">
        <f t="shared" si="17"/>
        <v>1504.7810687790159</v>
      </c>
      <c r="AC14" s="10">
        <f t="shared" si="18"/>
        <v>1544.066019515933</v>
      </c>
      <c r="AD14" s="10">
        <f t="shared" si="19"/>
        <v>1594.5752418919697</v>
      </c>
      <c r="AE14" s="10">
        <f t="shared" si="20"/>
        <v>1656.3087359071251</v>
      </c>
    </row>
    <row r="15" spans="1:31" x14ac:dyDescent="0.2">
      <c r="A15" s="5">
        <v>-336</v>
      </c>
      <c r="B15" s="5">
        <f t="shared" si="21"/>
        <v>12</v>
      </c>
      <c r="C15" s="36">
        <v>5.6660067556189521E-6</v>
      </c>
      <c r="D15" s="6">
        <f t="shared" si="1"/>
        <v>1.0454575891751611E-6</v>
      </c>
      <c r="E15" s="7">
        <f t="shared" si="2"/>
        <v>1.2545491070101934E-2</v>
      </c>
      <c r="F15" s="7">
        <f t="shared" si="3"/>
        <v>2.5090982140203867E-2</v>
      </c>
      <c r="G15" s="7">
        <f t="shared" si="4"/>
        <v>3.7636473210305797E-2</v>
      </c>
      <c r="H15" s="7">
        <f t="shared" si="5"/>
        <v>5.0181964280407734E-2</v>
      </c>
      <c r="I15" s="7">
        <f t="shared" si="6"/>
        <v>6.2727455350509664E-2</v>
      </c>
      <c r="J15" s="7">
        <f t="shared" si="7"/>
        <v>7.5272946420611594E-2</v>
      </c>
      <c r="K15" s="12">
        <f t="shared" si="8"/>
        <v>1.9602329797034191E-7</v>
      </c>
      <c r="L15" s="9">
        <f t="shared" si="22"/>
        <v>28.227354907729236</v>
      </c>
      <c r="M15" s="9">
        <f t="shared" si="9"/>
        <v>112.90941963091694</v>
      </c>
      <c r="N15" s="9">
        <f t="shared" si="10"/>
        <v>254.04619416956311</v>
      </c>
      <c r="O15" s="9">
        <f t="shared" si="11"/>
        <v>451.63767852366777</v>
      </c>
      <c r="P15" s="9">
        <f t="shared" si="12"/>
        <v>705.68387269323091</v>
      </c>
      <c r="Q15" s="9">
        <f t="shared" si="13"/>
        <v>1016.1847766782524</v>
      </c>
      <c r="R15" s="8">
        <v>0.24560000000000004</v>
      </c>
      <c r="S15" s="8">
        <f t="shared" si="14"/>
        <v>6.9326383653383017</v>
      </c>
      <c r="T15" s="8">
        <f t="shared" si="0"/>
        <v>27.730553461353207</v>
      </c>
      <c r="U15" s="8">
        <f t="shared" si="0"/>
        <v>62.393745288044713</v>
      </c>
      <c r="V15" s="8">
        <f t="shared" si="0"/>
        <v>110.92221384541283</v>
      </c>
      <c r="W15" s="8">
        <f t="shared" si="0"/>
        <v>173.31595913345754</v>
      </c>
      <c r="X15" s="8">
        <f t="shared" si="0"/>
        <v>249.57498115217885</v>
      </c>
      <c r="Y15" s="3">
        <f>SUM('Masses &amp; Spring Data'!$K$11*('Masses &amp; Spring Data'!$I$3+'Vel,Acc,Jer (Inlet)'!C15))</f>
        <v>1454.4150600910323</v>
      </c>
      <c r="Z15" s="10">
        <f t="shared" si="15"/>
        <v>1461.3476984563706</v>
      </c>
      <c r="AA15" s="10">
        <f t="shared" si="16"/>
        <v>1482.3144549530373</v>
      </c>
      <c r="AB15" s="10">
        <f t="shared" si="17"/>
        <v>1516.8088053790771</v>
      </c>
      <c r="AC15" s="10">
        <f t="shared" si="18"/>
        <v>1565.3372739364452</v>
      </c>
      <c r="AD15" s="10">
        <f t="shared" si="19"/>
        <v>1627.7310192244897</v>
      </c>
      <c r="AE15" s="10">
        <f t="shared" si="20"/>
        <v>1703.9900412432112</v>
      </c>
    </row>
    <row r="16" spans="1:31" x14ac:dyDescent="0.2">
      <c r="A16" s="5">
        <v>-334</v>
      </c>
      <c r="B16" s="5">
        <f t="shared" si="21"/>
        <v>13</v>
      </c>
      <c r="C16" s="36">
        <v>6.7114643447941132E-6</v>
      </c>
      <c r="D16" s="6">
        <f t="shared" si="1"/>
        <v>1.241480887145503E-6</v>
      </c>
      <c r="E16" s="7">
        <f t="shared" si="2"/>
        <v>1.4897770645746036E-2</v>
      </c>
      <c r="F16" s="7">
        <f t="shared" si="3"/>
        <v>2.9795541291492072E-2</v>
      </c>
      <c r="G16" s="7">
        <f t="shared" si="4"/>
        <v>4.4693311937238106E-2</v>
      </c>
      <c r="H16" s="7">
        <f t="shared" si="5"/>
        <v>5.9591082582984144E-2</v>
      </c>
      <c r="I16" s="7">
        <f t="shared" si="6"/>
        <v>7.4488853228730181E-2</v>
      </c>
      <c r="J16" s="7">
        <f t="shared" si="7"/>
        <v>8.9386623874476212E-2</v>
      </c>
      <c r="K16" s="12">
        <f t="shared" si="8"/>
        <v>2.3336106901231362E-7</v>
      </c>
      <c r="L16" s="9">
        <f t="shared" si="22"/>
        <v>33.603993937773161</v>
      </c>
      <c r="M16" s="9">
        <f t="shared" si="9"/>
        <v>134.41597575109265</v>
      </c>
      <c r="N16" s="9">
        <f t="shared" si="10"/>
        <v>302.43594543995846</v>
      </c>
      <c r="O16" s="9">
        <f t="shared" si="11"/>
        <v>537.66390300437058</v>
      </c>
      <c r="P16" s="9">
        <f t="shared" si="12"/>
        <v>840.09984844432904</v>
      </c>
      <c r="Q16" s="9">
        <f t="shared" si="13"/>
        <v>1209.7437817598338</v>
      </c>
      <c r="R16" s="8">
        <v>0.24560000000000004</v>
      </c>
      <c r="S16" s="8">
        <f t="shared" si="14"/>
        <v>8.2531409111170895</v>
      </c>
      <c r="T16" s="8">
        <f t="shared" si="0"/>
        <v>33.012563644468358</v>
      </c>
      <c r="U16" s="8">
        <f t="shared" si="0"/>
        <v>74.278268200053816</v>
      </c>
      <c r="V16" s="8">
        <f t="shared" si="0"/>
        <v>132.05025457787343</v>
      </c>
      <c r="W16" s="8">
        <f t="shared" si="0"/>
        <v>206.32852277792725</v>
      </c>
      <c r="X16" s="8">
        <f t="shared" si="0"/>
        <v>297.11307280021526</v>
      </c>
      <c r="Y16" s="3">
        <f>SUM('Masses &amp; Spring Data'!$K$11*('Masses &amp; Spring Data'!$I$3+'Vel,Acc,Jer (Inlet)'!C16))</f>
        <v>1454.5839014916842</v>
      </c>
      <c r="Z16" s="10">
        <f t="shared" si="15"/>
        <v>1462.8370424028012</v>
      </c>
      <c r="AA16" s="10">
        <f t="shared" si="16"/>
        <v>1487.7969642994267</v>
      </c>
      <c r="AB16" s="10">
        <f t="shared" si="17"/>
        <v>1528.862169691738</v>
      </c>
      <c r="AC16" s="10">
        <f t="shared" si="18"/>
        <v>1586.6341560695575</v>
      </c>
      <c r="AD16" s="10">
        <f t="shared" si="19"/>
        <v>1660.9124242696114</v>
      </c>
      <c r="AE16" s="10">
        <f t="shared" si="20"/>
        <v>1751.6969742918996</v>
      </c>
    </row>
    <row r="17" spans="1:31" x14ac:dyDescent="0.2">
      <c r="A17" s="5">
        <v>-332</v>
      </c>
      <c r="B17" s="5">
        <f t="shared" si="21"/>
        <v>14</v>
      </c>
      <c r="C17" s="36">
        <v>7.9529452319396162E-6</v>
      </c>
      <c r="D17" s="6">
        <f t="shared" si="1"/>
        <v>1.4748419561578166E-6</v>
      </c>
      <c r="E17" s="7">
        <f t="shared" si="2"/>
        <v>1.7698103473893799E-2</v>
      </c>
      <c r="F17" s="7">
        <f t="shared" si="3"/>
        <v>3.5396206947787598E-2</v>
      </c>
      <c r="G17" s="7">
        <f t="shared" si="4"/>
        <v>5.3094310421681397E-2</v>
      </c>
      <c r="H17" s="7">
        <f t="shared" si="5"/>
        <v>7.0792413895575196E-2</v>
      </c>
      <c r="I17" s="7">
        <f t="shared" si="6"/>
        <v>8.8490517369469002E-2</v>
      </c>
      <c r="J17" s="7">
        <f t="shared" si="7"/>
        <v>0.10618862084336279</v>
      </c>
      <c r="K17" s="12">
        <f t="shared" si="8"/>
        <v>2.0535774073083124E-7</v>
      </c>
      <c r="L17" s="9">
        <f t="shared" si="22"/>
        <v>29.571514665239697</v>
      </c>
      <c r="M17" s="9">
        <f t="shared" si="9"/>
        <v>118.28605866095879</v>
      </c>
      <c r="N17" s="9">
        <f t="shared" si="10"/>
        <v>266.14363198715728</v>
      </c>
      <c r="O17" s="9">
        <f t="shared" si="11"/>
        <v>473.14423464383515</v>
      </c>
      <c r="P17" s="9">
        <f t="shared" si="12"/>
        <v>739.28786663099243</v>
      </c>
      <c r="Q17" s="9">
        <f t="shared" si="13"/>
        <v>1064.5745279486291</v>
      </c>
      <c r="R17" s="8">
        <v>0.24560000000000004</v>
      </c>
      <c r="S17" s="8">
        <f t="shared" si="14"/>
        <v>7.2627640017828705</v>
      </c>
      <c r="T17" s="8">
        <f t="shared" si="0"/>
        <v>29.051056007131482</v>
      </c>
      <c r="U17" s="8">
        <f t="shared" si="0"/>
        <v>65.364876016045841</v>
      </c>
      <c r="V17" s="8">
        <f t="shared" si="0"/>
        <v>116.20422402852593</v>
      </c>
      <c r="W17" s="8">
        <f t="shared" si="0"/>
        <v>181.56910004457177</v>
      </c>
      <c r="X17" s="8">
        <f t="shared" si="0"/>
        <v>261.45950406418336</v>
      </c>
      <c r="Y17" s="3">
        <f>SUM('Masses &amp; Spring Data'!$K$11*('Masses &amp; Spring Data'!$I$3+'Vel,Acc,Jer (Inlet)'!C17))</f>
        <v>1454.7844006549583</v>
      </c>
      <c r="Z17" s="10">
        <f t="shared" si="15"/>
        <v>1462.0471646567412</v>
      </c>
      <c r="AA17" s="10">
        <f t="shared" si="16"/>
        <v>1484.0736436380091</v>
      </c>
      <c r="AB17" s="10">
        <f t="shared" si="17"/>
        <v>1520.1492766710041</v>
      </c>
      <c r="AC17" s="10">
        <f t="shared" si="18"/>
        <v>1570.9886246834842</v>
      </c>
      <c r="AD17" s="10">
        <f t="shared" si="19"/>
        <v>1636.3535006995301</v>
      </c>
      <c r="AE17" s="10">
        <f t="shared" si="20"/>
        <v>1716.2439047191417</v>
      </c>
    </row>
    <row r="18" spans="1:31" x14ac:dyDescent="0.2">
      <c r="A18" s="5">
        <v>-330</v>
      </c>
      <c r="B18" s="5">
        <f t="shared" si="21"/>
        <v>15</v>
      </c>
      <c r="C18" s="36">
        <v>9.4277871880974328E-6</v>
      </c>
      <c r="D18" s="6">
        <f t="shared" si="1"/>
        <v>1.6801996968886479E-6</v>
      </c>
      <c r="E18" s="7">
        <f t="shared" si="2"/>
        <v>2.0162396362663773E-2</v>
      </c>
      <c r="F18" s="7">
        <f t="shared" si="3"/>
        <v>4.0324792725327546E-2</v>
      </c>
      <c r="G18" s="7">
        <f t="shared" si="4"/>
        <v>6.0487189087991326E-2</v>
      </c>
      <c r="H18" s="7">
        <f t="shared" si="5"/>
        <v>8.0649585450655092E-2</v>
      </c>
      <c r="I18" s="7">
        <f t="shared" si="6"/>
        <v>0.10081198181331887</v>
      </c>
      <c r="J18" s="7">
        <f t="shared" si="7"/>
        <v>0.12097437817598265</v>
      </c>
      <c r="K18" s="12">
        <f t="shared" si="8"/>
        <v>2.8003328281478142E-7</v>
      </c>
      <c r="L18" s="9">
        <f t="shared" si="22"/>
        <v>40.324792725328521</v>
      </c>
      <c r="M18" s="9">
        <f t="shared" si="9"/>
        <v>161.29917090131408</v>
      </c>
      <c r="N18" s="9">
        <f t="shared" si="10"/>
        <v>362.92313452795673</v>
      </c>
      <c r="O18" s="9">
        <f t="shared" si="11"/>
        <v>645.19668360525634</v>
      </c>
      <c r="P18" s="9">
        <f t="shared" si="12"/>
        <v>1008.1198181332131</v>
      </c>
      <c r="Q18" s="9">
        <f t="shared" si="13"/>
        <v>1451.6925381118269</v>
      </c>
      <c r="R18" s="8">
        <v>0.24560000000000004</v>
      </c>
      <c r="S18" s="8">
        <f t="shared" si="14"/>
        <v>9.9037690933406868</v>
      </c>
      <c r="T18" s="8">
        <f t="shared" si="0"/>
        <v>39.615076373362747</v>
      </c>
      <c r="U18" s="8">
        <f t="shared" si="0"/>
        <v>89.133921840066193</v>
      </c>
      <c r="V18" s="8">
        <f t="shared" si="0"/>
        <v>158.46030549345099</v>
      </c>
      <c r="W18" s="8">
        <f t="shared" si="0"/>
        <v>247.59422733351718</v>
      </c>
      <c r="X18" s="8">
        <f t="shared" si="0"/>
        <v>356.53568736026477</v>
      </c>
      <c r="Y18" s="3">
        <f>SUM('Masses &amp; Spring Data'!$K$11*('Masses &amp; Spring Data'!$I$3+'Vel,Acc,Jer (Inlet)'!C18))</f>
        <v>1455.0225876308775</v>
      </c>
      <c r="Z18" s="10">
        <f t="shared" si="15"/>
        <v>1464.9263567242183</v>
      </c>
      <c r="AA18" s="10">
        <f t="shared" si="16"/>
        <v>1494.9090162552882</v>
      </c>
      <c r="AB18" s="10">
        <f t="shared" si="17"/>
        <v>1544.1565094709438</v>
      </c>
      <c r="AC18" s="10">
        <f t="shared" si="18"/>
        <v>1613.4828931243285</v>
      </c>
      <c r="AD18" s="10">
        <f t="shared" si="19"/>
        <v>1702.6168149643947</v>
      </c>
      <c r="AE18" s="10">
        <f t="shared" si="20"/>
        <v>1811.5582749911423</v>
      </c>
    </row>
    <row r="19" spans="1:31" x14ac:dyDescent="0.2">
      <c r="A19" s="5">
        <v>-328</v>
      </c>
      <c r="B19" s="5">
        <f t="shared" si="21"/>
        <v>16</v>
      </c>
      <c r="C19" s="36">
        <v>1.1107986884986081E-5</v>
      </c>
      <c r="D19" s="6">
        <f t="shared" si="1"/>
        <v>1.9602329797034293E-6</v>
      </c>
      <c r="E19" s="7">
        <f t="shared" si="2"/>
        <v>2.3522795756441152E-2</v>
      </c>
      <c r="F19" s="7">
        <f t="shared" si="3"/>
        <v>4.7045591512882304E-2</v>
      </c>
      <c r="G19" s="7">
        <f t="shared" si="4"/>
        <v>7.0568387269323449E-2</v>
      </c>
      <c r="H19" s="7">
        <f t="shared" si="5"/>
        <v>9.4091183025764608E-2</v>
      </c>
      <c r="I19" s="7">
        <f t="shared" si="6"/>
        <v>0.11761397878220575</v>
      </c>
      <c r="J19" s="7">
        <f t="shared" si="7"/>
        <v>0.1411367745386469</v>
      </c>
      <c r="K19" s="12">
        <f t="shared" si="8"/>
        <v>4.6672213802462045E-7</v>
      </c>
      <c r="L19" s="9">
        <f t="shared" si="22"/>
        <v>67.207987875545342</v>
      </c>
      <c r="M19" s="9">
        <f t="shared" si="9"/>
        <v>268.83195150218137</v>
      </c>
      <c r="N19" s="9">
        <f t="shared" si="10"/>
        <v>604.87189087990816</v>
      </c>
      <c r="O19" s="9">
        <f t="shared" si="11"/>
        <v>1075.3278060087255</v>
      </c>
      <c r="P19" s="9">
        <f t="shared" si="12"/>
        <v>1680.1996968886335</v>
      </c>
      <c r="Q19" s="9">
        <f t="shared" si="13"/>
        <v>2419.4875635196327</v>
      </c>
      <c r="R19" s="8">
        <v>0.24560000000000004</v>
      </c>
      <c r="S19" s="8">
        <f t="shared" si="14"/>
        <v>16.506281822233937</v>
      </c>
      <c r="T19" s="8">
        <f t="shared" si="14"/>
        <v>66.025127288935749</v>
      </c>
      <c r="U19" s="8">
        <f t="shared" si="14"/>
        <v>148.55653640010547</v>
      </c>
      <c r="V19" s="8">
        <f t="shared" si="14"/>
        <v>264.100509155743</v>
      </c>
      <c r="W19" s="8">
        <f t="shared" si="14"/>
        <v>412.65704555584847</v>
      </c>
      <c r="X19" s="8">
        <f t="shared" ref="X19:X82" si="23">SUM($R$3*Q19)</f>
        <v>594.22614560042189</v>
      </c>
      <c r="Y19" s="3">
        <f>SUM('Masses &amp; Spring Data'!$K$11*('Masses &amp; Spring Data'!$I$3+'Vel,Acc,Jer (Inlet)'!C19))</f>
        <v>1455.2939398819253</v>
      </c>
      <c r="Z19" s="10">
        <f t="shared" si="15"/>
        <v>1471.8002217041592</v>
      </c>
      <c r="AA19" s="10">
        <f t="shared" si="16"/>
        <v>1521.6356447970827</v>
      </c>
      <c r="AB19" s="10">
        <f t="shared" si="17"/>
        <v>1603.8504762820307</v>
      </c>
      <c r="AC19" s="10">
        <f t="shared" si="18"/>
        <v>1719.3944490376684</v>
      </c>
      <c r="AD19" s="10">
        <f t="shared" si="19"/>
        <v>1867.9509854377739</v>
      </c>
      <c r="AE19" s="10">
        <f t="shared" si="20"/>
        <v>2049.520085482347</v>
      </c>
    </row>
    <row r="20" spans="1:31" x14ac:dyDescent="0.2">
      <c r="A20" s="5">
        <v>-326</v>
      </c>
      <c r="B20" s="5">
        <f t="shared" si="21"/>
        <v>17</v>
      </c>
      <c r="C20" s="36">
        <v>1.306821986468951E-5</v>
      </c>
      <c r="D20" s="6">
        <f t="shared" si="1"/>
        <v>2.4269551177280497E-6</v>
      </c>
      <c r="E20" s="7">
        <f t="shared" si="2"/>
        <v>2.9123461412736598E-2</v>
      </c>
      <c r="F20" s="7">
        <f t="shared" si="3"/>
        <v>5.8246922825473196E-2</v>
      </c>
      <c r="G20" s="7">
        <f t="shared" si="4"/>
        <v>8.7370384238209794E-2</v>
      </c>
      <c r="H20" s="7">
        <f t="shared" si="5"/>
        <v>0.11649384565094639</v>
      </c>
      <c r="I20" s="7">
        <f t="shared" si="6"/>
        <v>0.14561730706368298</v>
      </c>
      <c r="J20" s="7">
        <f t="shared" si="7"/>
        <v>0.17474076847641959</v>
      </c>
      <c r="K20" s="12">
        <f t="shared" si="8"/>
        <v>2.8003328281477973E-7</v>
      </c>
      <c r="L20" s="9">
        <f t="shared" si="22"/>
        <v>40.32479272532828</v>
      </c>
      <c r="M20" s="9">
        <f t="shared" si="9"/>
        <v>161.29917090131312</v>
      </c>
      <c r="N20" s="9">
        <f t="shared" si="10"/>
        <v>362.92313452795452</v>
      </c>
      <c r="O20" s="9">
        <f t="shared" si="11"/>
        <v>645.19668360525247</v>
      </c>
      <c r="P20" s="9">
        <f t="shared" si="12"/>
        <v>1008.119818133207</v>
      </c>
      <c r="Q20" s="9">
        <f t="shared" si="13"/>
        <v>1451.6925381118181</v>
      </c>
      <c r="R20" s="8">
        <v>0.24560000000000004</v>
      </c>
      <c r="S20" s="8">
        <f t="shared" si="14"/>
        <v>9.9037690933406264</v>
      </c>
      <c r="T20" s="8">
        <f t="shared" si="14"/>
        <v>39.615076373362506</v>
      </c>
      <c r="U20" s="8">
        <f t="shared" si="14"/>
        <v>89.133921840065639</v>
      </c>
      <c r="V20" s="8">
        <f t="shared" si="14"/>
        <v>158.46030549345002</v>
      </c>
      <c r="W20" s="8">
        <f t="shared" si="14"/>
        <v>247.59422733351568</v>
      </c>
      <c r="X20" s="8">
        <f t="shared" si="23"/>
        <v>356.53568736026256</v>
      </c>
      <c r="Y20" s="3">
        <f>SUM('Masses &amp; Spring Data'!$K$11*('Masses &amp; Spring Data'!$I$3+'Vel,Acc,Jer (Inlet)'!C20))</f>
        <v>1455.610517508147</v>
      </c>
      <c r="Z20" s="10">
        <f t="shared" si="15"/>
        <v>1465.5142866014876</v>
      </c>
      <c r="AA20" s="10">
        <f t="shared" si="16"/>
        <v>1495.6175471330228</v>
      </c>
      <c r="AB20" s="10">
        <f t="shared" si="17"/>
        <v>1544.7444393482126</v>
      </c>
      <c r="AC20" s="10">
        <f t="shared" si="18"/>
        <v>1614.0708230015971</v>
      </c>
      <c r="AD20" s="10">
        <f t="shared" si="19"/>
        <v>1703.2047448416627</v>
      </c>
      <c r="AE20" s="10">
        <f t="shared" si="20"/>
        <v>1812.1462048684095</v>
      </c>
    </row>
    <row r="21" spans="1:31" x14ac:dyDescent="0.2">
      <c r="A21" s="5">
        <v>-324</v>
      </c>
      <c r="B21" s="5">
        <f t="shared" si="21"/>
        <v>18</v>
      </c>
      <c r="C21" s="36">
        <v>1.549517498241756E-5</v>
      </c>
      <c r="D21" s="6">
        <f t="shared" si="1"/>
        <v>2.7069884005428295E-6</v>
      </c>
      <c r="E21" s="7">
        <f t="shared" si="2"/>
        <v>3.2483860806513956E-2</v>
      </c>
      <c r="F21" s="7">
        <f t="shared" si="3"/>
        <v>6.4967721613027912E-2</v>
      </c>
      <c r="G21" s="7">
        <f t="shared" si="4"/>
        <v>9.7451582419541855E-2</v>
      </c>
      <c r="H21" s="7">
        <f t="shared" si="5"/>
        <v>0.12993544322605582</v>
      </c>
      <c r="I21" s="7">
        <f t="shared" si="6"/>
        <v>0.16241930403256977</v>
      </c>
      <c r="J21" s="7">
        <f t="shared" si="7"/>
        <v>0.19490316483908371</v>
      </c>
      <c r="K21" s="12">
        <f t="shared" si="8"/>
        <v>5.6006656562955268E-7</v>
      </c>
      <c r="L21" s="9">
        <f t="shared" si="22"/>
        <v>80.649585450655579</v>
      </c>
      <c r="M21" s="9">
        <f t="shared" si="9"/>
        <v>322.59834180262231</v>
      </c>
      <c r="N21" s="9">
        <f t="shared" si="10"/>
        <v>725.84626905590028</v>
      </c>
      <c r="O21" s="9">
        <f t="shared" si="11"/>
        <v>1290.3933672104893</v>
      </c>
      <c r="P21" s="9">
        <f t="shared" si="12"/>
        <v>2016.2396362663897</v>
      </c>
      <c r="Q21" s="9">
        <f t="shared" si="13"/>
        <v>2903.3850762236011</v>
      </c>
      <c r="R21" s="8">
        <v>0.24560000000000004</v>
      </c>
      <c r="S21" s="8">
        <f t="shared" si="14"/>
        <v>19.807538186681015</v>
      </c>
      <c r="T21" s="8">
        <f t="shared" si="14"/>
        <v>79.230152746724059</v>
      </c>
      <c r="U21" s="8">
        <f t="shared" si="14"/>
        <v>178.26784368012915</v>
      </c>
      <c r="V21" s="8">
        <f t="shared" si="14"/>
        <v>316.92061098689624</v>
      </c>
      <c r="W21" s="8">
        <f t="shared" si="14"/>
        <v>495.18845466702538</v>
      </c>
      <c r="X21" s="8">
        <f t="shared" si="23"/>
        <v>713.07137472051659</v>
      </c>
      <c r="Y21" s="3">
        <f>SUM('Masses &amp; Spring Data'!$K$11*('Masses &amp; Spring Data'!$I$3+'Vel,Acc,Jer (Inlet)'!C21))</f>
        <v>1456.0024707596604</v>
      </c>
      <c r="Z21" s="10">
        <f t="shared" si="15"/>
        <v>1475.8100089463414</v>
      </c>
      <c r="AA21" s="10">
        <f t="shared" si="16"/>
        <v>1535.6698021330722</v>
      </c>
      <c r="AB21" s="10">
        <f t="shared" si="17"/>
        <v>1634.2703144397894</v>
      </c>
      <c r="AC21" s="10">
        <f t="shared" si="18"/>
        <v>1772.9230817465566</v>
      </c>
      <c r="AD21" s="10">
        <f t="shared" si="19"/>
        <v>1951.1909254266857</v>
      </c>
      <c r="AE21" s="10">
        <f t="shared" si="20"/>
        <v>2169.0738454801767</v>
      </c>
    </row>
    <row r="22" spans="1:31" x14ac:dyDescent="0.2">
      <c r="A22" s="5">
        <v>-322</v>
      </c>
      <c r="B22" s="5">
        <f t="shared" si="21"/>
        <v>19</v>
      </c>
      <c r="C22" s="36">
        <v>1.8202163382960389E-5</v>
      </c>
      <c r="D22" s="6">
        <f t="shared" si="1"/>
        <v>3.2670549661723821E-6</v>
      </c>
      <c r="E22" s="7">
        <f t="shared" si="2"/>
        <v>3.9204659594068589E-2</v>
      </c>
      <c r="F22" s="7">
        <f t="shared" si="3"/>
        <v>7.8409319188137178E-2</v>
      </c>
      <c r="G22" s="7">
        <f t="shared" si="4"/>
        <v>0.11761397878220575</v>
      </c>
      <c r="H22" s="7">
        <f t="shared" si="5"/>
        <v>0.15681863837627436</v>
      </c>
      <c r="I22" s="7">
        <f t="shared" si="6"/>
        <v>0.19602329797034293</v>
      </c>
      <c r="J22" s="7">
        <f t="shared" si="7"/>
        <v>0.23522795756441151</v>
      </c>
      <c r="K22" s="12">
        <f t="shared" si="8"/>
        <v>4.6672213802461537E-7</v>
      </c>
      <c r="L22" s="9">
        <f t="shared" si="22"/>
        <v>67.207987875544617</v>
      </c>
      <c r="M22" s="9">
        <f t="shared" si="9"/>
        <v>268.83195150217847</v>
      </c>
      <c r="N22" s="9">
        <f t="shared" si="10"/>
        <v>604.87189087990157</v>
      </c>
      <c r="O22" s="9">
        <f t="shared" si="11"/>
        <v>1075.3278060087139</v>
      </c>
      <c r="P22" s="9">
        <f t="shared" si="12"/>
        <v>1680.1996968886153</v>
      </c>
      <c r="Q22" s="9">
        <f t="shared" si="13"/>
        <v>2419.4875635196063</v>
      </c>
      <c r="R22" s="8">
        <v>0.24560000000000004</v>
      </c>
      <c r="S22" s="8">
        <f t="shared" si="14"/>
        <v>16.50628182223376</v>
      </c>
      <c r="T22" s="8">
        <f t="shared" si="14"/>
        <v>66.025127288935039</v>
      </c>
      <c r="U22" s="8">
        <f t="shared" si="14"/>
        <v>148.55653640010385</v>
      </c>
      <c r="V22" s="8">
        <f t="shared" si="14"/>
        <v>264.10050915574016</v>
      </c>
      <c r="W22" s="8">
        <f t="shared" si="14"/>
        <v>412.65704555584398</v>
      </c>
      <c r="X22" s="8">
        <f t="shared" si="23"/>
        <v>594.22614560041541</v>
      </c>
      <c r="Y22" s="3">
        <f>SUM('Masses &amp; Spring Data'!$K$11*('Masses &amp; Spring Data'!$I$3+'Vel,Acc,Jer (Inlet)'!C22))</f>
        <v>1456.439649386348</v>
      </c>
      <c r="Z22" s="10">
        <f t="shared" si="15"/>
        <v>1472.9459312085819</v>
      </c>
      <c r="AA22" s="10">
        <f t="shared" si="16"/>
        <v>1522.9924060523199</v>
      </c>
      <c r="AB22" s="10">
        <f t="shared" si="17"/>
        <v>1604.9961857864519</v>
      </c>
      <c r="AC22" s="10">
        <f t="shared" si="18"/>
        <v>1720.5401585420882</v>
      </c>
      <c r="AD22" s="10">
        <f t="shared" si="19"/>
        <v>1869.096694942192</v>
      </c>
      <c r="AE22" s="10">
        <f t="shared" si="20"/>
        <v>2050.6657949867636</v>
      </c>
    </row>
    <row r="23" spans="1:31" x14ac:dyDescent="0.2">
      <c r="A23" s="5">
        <v>-320</v>
      </c>
      <c r="B23" s="5">
        <f t="shared" si="21"/>
        <v>20</v>
      </c>
      <c r="C23" s="36">
        <v>2.1469218349132771E-5</v>
      </c>
      <c r="D23" s="6">
        <f t="shared" si="1"/>
        <v>3.7337771041969975E-6</v>
      </c>
      <c r="E23" s="7">
        <f t="shared" si="2"/>
        <v>4.4805325250363973E-2</v>
      </c>
      <c r="F23" s="7">
        <f t="shared" si="3"/>
        <v>8.9610650500727945E-2</v>
      </c>
      <c r="G23" s="7">
        <f t="shared" si="4"/>
        <v>0.1344159757510919</v>
      </c>
      <c r="H23" s="7">
        <f t="shared" si="5"/>
        <v>0.17922130100145589</v>
      </c>
      <c r="I23" s="7">
        <f t="shared" si="6"/>
        <v>0.22402662625181985</v>
      </c>
      <c r="J23" s="7">
        <f t="shared" si="7"/>
        <v>0.26883195150218381</v>
      </c>
      <c r="K23" s="12">
        <f t="shared" si="8"/>
        <v>6.5341099323448321E-7</v>
      </c>
      <c r="L23" s="9">
        <f t="shared" si="22"/>
        <v>94.091183025765588</v>
      </c>
      <c r="M23" s="9">
        <f t="shared" si="9"/>
        <v>376.36473210306235</v>
      </c>
      <c r="N23" s="9">
        <f t="shared" si="10"/>
        <v>846.82064723189023</v>
      </c>
      <c r="O23" s="9">
        <f t="shared" si="11"/>
        <v>1505.4589284122494</v>
      </c>
      <c r="P23" s="9">
        <f t="shared" si="12"/>
        <v>2352.2795756441396</v>
      </c>
      <c r="Q23" s="9">
        <f t="shared" si="13"/>
        <v>3387.2825889275609</v>
      </c>
      <c r="R23" s="8">
        <v>0.24560000000000004</v>
      </c>
      <c r="S23" s="8">
        <f t="shared" si="14"/>
        <v>23.108794551128032</v>
      </c>
      <c r="T23" s="8">
        <f t="shared" si="14"/>
        <v>92.435178204512127</v>
      </c>
      <c r="U23" s="8">
        <f t="shared" si="14"/>
        <v>207.97915096015228</v>
      </c>
      <c r="V23" s="8">
        <f t="shared" si="14"/>
        <v>369.74071281804851</v>
      </c>
      <c r="W23" s="8">
        <f t="shared" si="14"/>
        <v>577.71986377820076</v>
      </c>
      <c r="X23" s="8">
        <f t="shared" si="23"/>
        <v>831.91660384060913</v>
      </c>
      <c r="Y23" s="3">
        <f>SUM('Masses &amp; Spring Data'!$K$11*('Masses &amp; Spring Data'!$I$3+'Vel,Acc,Jer (Inlet)'!C23))</f>
        <v>1456.9672787633849</v>
      </c>
      <c r="Z23" s="10">
        <f t="shared" si="15"/>
        <v>1480.076073314513</v>
      </c>
      <c r="AA23" s="10">
        <f t="shared" si="16"/>
        <v>1550.0054619702246</v>
      </c>
      <c r="AB23" s="10">
        <f t="shared" si="17"/>
        <v>1664.9464297235372</v>
      </c>
      <c r="AC23" s="10">
        <f t="shared" si="18"/>
        <v>1826.7079915814334</v>
      </c>
      <c r="AD23" s="10">
        <f t="shared" si="19"/>
        <v>2034.6871425415857</v>
      </c>
      <c r="AE23" s="10">
        <f t="shared" si="20"/>
        <v>2288.8838826039942</v>
      </c>
    </row>
    <row r="24" spans="1:31" x14ac:dyDescent="0.2">
      <c r="A24" s="5">
        <v>-318</v>
      </c>
      <c r="B24" s="5">
        <f t="shared" si="21"/>
        <v>21</v>
      </c>
      <c r="C24" s="36">
        <v>2.5202995453329769E-5</v>
      </c>
      <c r="D24" s="6">
        <f t="shared" si="1"/>
        <v>4.3871880974314807E-6</v>
      </c>
      <c r="E24" s="7">
        <f t="shared" si="2"/>
        <v>5.2646257169177771E-2</v>
      </c>
      <c r="F24" s="7">
        <f t="shared" si="3"/>
        <v>0.10529251433835554</v>
      </c>
      <c r="G24" s="7">
        <f t="shared" si="4"/>
        <v>0.1579387715075333</v>
      </c>
      <c r="H24" s="7">
        <f t="shared" si="5"/>
        <v>0.21058502867671108</v>
      </c>
      <c r="I24" s="7">
        <f t="shared" si="6"/>
        <v>0.26323128584588884</v>
      </c>
      <c r="J24" s="7">
        <f t="shared" si="7"/>
        <v>0.3158775430150666</v>
      </c>
      <c r="K24" s="12">
        <f t="shared" si="8"/>
        <v>7.4675542083940018E-7</v>
      </c>
      <c r="L24" s="9">
        <f t="shared" si="22"/>
        <v>107.53278060087362</v>
      </c>
      <c r="M24" s="9">
        <f t="shared" si="9"/>
        <v>430.13112240349449</v>
      </c>
      <c r="N24" s="9">
        <f t="shared" si="10"/>
        <v>967.79502540786268</v>
      </c>
      <c r="O24" s="9">
        <f t="shared" si="11"/>
        <v>1720.5244896139779</v>
      </c>
      <c r="P24" s="9">
        <f t="shared" si="12"/>
        <v>2688.3195150218407</v>
      </c>
      <c r="Q24" s="9">
        <f t="shared" si="13"/>
        <v>3871.1801016314507</v>
      </c>
      <c r="R24" s="8">
        <v>0.24560000000000004</v>
      </c>
      <c r="S24" s="8">
        <f t="shared" si="14"/>
        <v>26.410050915574566</v>
      </c>
      <c r="T24" s="8">
        <f t="shared" si="14"/>
        <v>105.64020366229826</v>
      </c>
      <c r="U24" s="8">
        <f t="shared" si="14"/>
        <v>237.69045824017113</v>
      </c>
      <c r="V24" s="8">
        <f t="shared" si="14"/>
        <v>422.56081464919305</v>
      </c>
      <c r="W24" s="8">
        <f t="shared" si="14"/>
        <v>660.25127288936415</v>
      </c>
      <c r="X24" s="8">
        <f t="shared" si="23"/>
        <v>950.7618329606845</v>
      </c>
      <c r="Y24" s="3">
        <f>SUM('Masses &amp; Spring Data'!$K$11*('Masses &amp; Spring Data'!$I$3+'Vel,Acc,Jer (Inlet)'!C24))</f>
        <v>1457.5702837657125</v>
      </c>
      <c r="Z24" s="10">
        <f t="shared" si="15"/>
        <v>1483.9803346812871</v>
      </c>
      <c r="AA24" s="10">
        <f t="shared" si="16"/>
        <v>1563.919018305746</v>
      </c>
      <c r="AB24" s="10">
        <f t="shared" si="17"/>
        <v>1695.2607420058837</v>
      </c>
      <c r="AC24" s="10">
        <f t="shared" si="18"/>
        <v>1880.1310984149054</v>
      </c>
      <c r="AD24" s="10">
        <f t="shared" si="19"/>
        <v>2117.8215566550766</v>
      </c>
      <c r="AE24" s="10">
        <f t="shared" si="20"/>
        <v>2408.3321167263971</v>
      </c>
    </row>
    <row r="25" spans="1:31" x14ac:dyDescent="0.2">
      <c r="A25" s="5">
        <v>-316</v>
      </c>
      <c r="B25" s="5">
        <f t="shared" si="21"/>
        <v>22</v>
      </c>
      <c r="C25" s="36">
        <v>2.959018355076125E-5</v>
      </c>
      <c r="D25" s="6">
        <f t="shared" si="1"/>
        <v>5.1339435182708809E-6</v>
      </c>
      <c r="E25" s="7">
        <f t="shared" si="2"/>
        <v>6.1607322219250568E-2</v>
      </c>
      <c r="F25" s="7">
        <f t="shared" si="3"/>
        <v>0.12321464443850114</v>
      </c>
      <c r="G25" s="7">
        <f t="shared" si="4"/>
        <v>0.18482196665775172</v>
      </c>
      <c r="H25" s="7">
        <f t="shared" si="5"/>
        <v>0.24642928887700227</v>
      </c>
      <c r="I25" s="7">
        <f t="shared" si="6"/>
        <v>0.30803661109625285</v>
      </c>
      <c r="J25" s="7">
        <f t="shared" si="7"/>
        <v>0.36964393331550344</v>
      </c>
      <c r="K25" s="12">
        <f t="shared" si="8"/>
        <v>8.4009984844432055E-7</v>
      </c>
      <c r="L25" s="9">
        <f t="shared" si="22"/>
        <v>120.97437817598215</v>
      </c>
      <c r="M25" s="9">
        <f t="shared" si="9"/>
        <v>483.89751270392861</v>
      </c>
      <c r="N25" s="9">
        <f t="shared" si="10"/>
        <v>1088.7694035838394</v>
      </c>
      <c r="O25" s="9">
        <f t="shared" si="11"/>
        <v>1935.5900508157144</v>
      </c>
      <c r="P25" s="9">
        <f t="shared" si="12"/>
        <v>3024.3594543995541</v>
      </c>
      <c r="Q25" s="9">
        <f t="shared" si="13"/>
        <v>4355.0776143353578</v>
      </c>
      <c r="R25" s="8">
        <v>0.24560000000000004</v>
      </c>
      <c r="S25" s="8">
        <f t="shared" si="14"/>
        <v>29.71130728002122</v>
      </c>
      <c r="T25" s="8">
        <f t="shared" si="14"/>
        <v>118.84522912008488</v>
      </c>
      <c r="U25" s="8">
        <f t="shared" si="14"/>
        <v>267.40176552019102</v>
      </c>
      <c r="V25" s="8">
        <f t="shared" si="14"/>
        <v>475.38091648033952</v>
      </c>
      <c r="W25" s="8">
        <f t="shared" si="14"/>
        <v>742.7826820005306</v>
      </c>
      <c r="X25" s="8">
        <f t="shared" si="23"/>
        <v>1069.6070620807641</v>
      </c>
      <c r="Y25" s="3">
        <f>SUM('Masses &amp; Spring Data'!$K$11*('Masses &amp; Spring Data'!$I$3+'Vel,Acc,Jer (Inlet)'!C25))</f>
        <v>1458.2788146434477</v>
      </c>
      <c r="Z25" s="10">
        <f t="shared" si="15"/>
        <v>1487.9901219234689</v>
      </c>
      <c r="AA25" s="10">
        <f t="shared" si="16"/>
        <v>1577.9531756417334</v>
      </c>
      <c r="AB25" s="10">
        <f t="shared" si="17"/>
        <v>1725.6805801636388</v>
      </c>
      <c r="AC25" s="10">
        <f t="shared" si="18"/>
        <v>1933.6597311237872</v>
      </c>
      <c r="AD25" s="10">
        <f t="shared" si="19"/>
        <v>2201.0614966439784</v>
      </c>
      <c r="AE25" s="10">
        <f t="shared" si="20"/>
        <v>2527.8858767242118</v>
      </c>
    </row>
    <row r="26" spans="1:31" x14ac:dyDescent="0.2">
      <c r="A26" s="5">
        <v>-314</v>
      </c>
      <c r="B26" s="5">
        <f t="shared" si="21"/>
        <v>23</v>
      </c>
      <c r="C26" s="36">
        <v>3.472412706903213E-5</v>
      </c>
      <c r="D26" s="6">
        <f t="shared" si="1"/>
        <v>5.9740433667152015E-6</v>
      </c>
      <c r="E26" s="7">
        <f t="shared" si="2"/>
        <v>7.168852040058242E-2</v>
      </c>
      <c r="F26" s="7">
        <f t="shared" si="3"/>
        <v>0.14337704080116484</v>
      </c>
      <c r="G26" s="7">
        <f t="shared" si="4"/>
        <v>0.21506556120174725</v>
      </c>
      <c r="H26" s="7">
        <f t="shared" si="5"/>
        <v>0.28675408160232968</v>
      </c>
      <c r="I26" s="7">
        <f t="shared" si="6"/>
        <v>0.35844260200291211</v>
      </c>
      <c r="J26" s="7">
        <f t="shared" si="7"/>
        <v>0.43013112240349449</v>
      </c>
      <c r="K26" s="12">
        <f t="shared" si="8"/>
        <v>9.3344427604925785E-7</v>
      </c>
      <c r="L26" s="9">
        <f t="shared" si="22"/>
        <v>134.41597575109313</v>
      </c>
      <c r="M26" s="9">
        <f t="shared" si="9"/>
        <v>537.66390300437251</v>
      </c>
      <c r="N26" s="9">
        <f t="shared" si="10"/>
        <v>1209.7437817598382</v>
      </c>
      <c r="O26" s="9">
        <f t="shared" si="11"/>
        <v>2150.6556120174901</v>
      </c>
      <c r="P26" s="9">
        <f t="shared" si="12"/>
        <v>3360.3993937773284</v>
      </c>
      <c r="Q26" s="9">
        <f t="shared" si="13"/>
        <v>4838.9751270393526</v>
      </c>
      <c r="R26" s="8">
        <v>0.24560000000000004</v>
      </c>
      <c r="S26" s="8">
        <f t="shared" si="14"/>
        <v>33.012563644468479</v>
      </c>
      <c r="T26" s="8">
        <f t="shared" si="14"/>
        <v>132.05025457787391</v>
      </c>
      <c r="U26" s="8">
        <f t="shared" si="14"/>
        <v>297.11307280021629</v>
      </c>
      <c r="V26" s="8">
        <f t="shared" si="14"/>
        <v>528.20101831149566</v>
      </c>
      <c r="W26" s="8">
        <f t="shared" si="14"/>
        <v>825.31409111171195</v>
      </c>
      <c r="X26" s="8">
        <f t="shared" si="23"/>
        <v>1188.4522912008651</v>
      </c>
      <c r="Y26" s="3">
        <f>SUM('Masses &amp; Spring Data'!$K$11*('Masses &amp; Spring Data'!$I$3+'Vel,Acc,Jer (Inlet)'!C26))</f>
        <v>1459.1079465216485</v>
      </c>
      <c r="Z26" s="10">
        <f t="shared" si="15"/>
        <v>1492.1205101661169</v>
      </c>
      <c r="AA26" s="10">
        <f t="shared" si="16"/>
        <v>1592.1230091032469</v>
      </c>
      <c r="AB26" s="10">
        <f t="shared" si="17"/>
        <v>1756.2210193218648</v>
      </c>
      <c r="AC26" s="10">
        <f t="shared" si="18"/>
        <v>1987.3089648331443</v>
      </c>
      <c r="AD26" s="10">
        <f t="shared" si="19"/>
        <v>2284.4220376333606</v>
      </c>
      <c r="AE26" s="10">
        <f t="shared" si="20"/>
        <v>2647.5602377225136</v>
      </c>
    </row>
    <row r="27" spans="1:31" x14ac:dyDescent="0.2">
      <c r="A27" s="5">
        <v>-312</v>
      </c>
      <c r="B27" s="5">
        <f t="shared" si="21"/>
        <v>24</v>
      </c>
      <c r="C27" s="36">
        <v>4.0698170435747332E-5</v>
      </c>
      <c r="D27" s="6">
        <f t="shared" si="1"/>
        <v>6.9074876427644593E-6</v>
      </c>
      <c r="E27" s="7">
        <f t="shared" si="2"/>
        <v>8.2889851713173507E-2</v>
      </c>
      <c r="F27" s="7">
        <f t="shared" si="3"/>
        <v>0.16577970342634701</v>
      </c>
      <c r="G27" s="7">
        <f t="shared" si="4"/>
        <v>0.24866955513952055</v>
      </c>
      <c r="H27" s="7">
        <f t="shared" si="5"/>
        <v>0.33155940685269403</v>
      </c>
      <c r="I27" s="7">
        <f t="shared" si="6"/>
        <v>0.41444925856586756</v>
      </c>
      <c r="J27" s="7">
        <f t="shared" si="7"/>
        <v>0.4973391102790411</v>
      </c>
      <c r="K27" s="12">
        <f t="shared" si="8"/>
        <v>1.2134775588640189E-6</v>
      </c>
      <c r="L27" s="9">
        <f t="shared" si="22"/>
        <v>174.74076847641874</v>
      </c>
      <c r="M27" s="9">
        <f t="shared" si="9"/>
        <v>698.96307390567495</v>
      </c>
      <c r="N27" s="9">
        <f t="shared" si="10"/>
        <v>1572.6669162877686</v>
      </c>
      <c r="O27" s="9">
        <f t="shared" si="11"/>
        <v>2795.8522956226998</v>
      </c>
      <c r="P27" s="9">
        <f t="shared" si="12"/>
        <v>4368.5192119104686</v>
      </c>
      <c r="Q27" s="9">
        <f t="shared" si="13"/>
        <v>6290.6676651510743</v>
      </c>
      <c r="R27" s="8">
        <v>0.24560000000000004</v>
      </c>
      <c r="S27" s="8">
        <f t="shared" si="14"/>
        <v>42.916332737808446</v>
      </c>
      <c r="T27" s="8">
        <f t="shared" si="14"/>
        <v>171.66533095123378</v>
      </c>
      <c r="U27" s="8">
        <f t="shared" si="14"/>
        <v>386.246994640276</v>
      </c>
      <c r="V27" s="8">
        <f t="shared" si="14"/>
        <v>686.66132380493514</v>
      </c>
      <c r="W27" s="8">
        <f t="shared" si="14"/>
        <v>1072.9083184452113</v>
      </c>
      <c r="X27" s="8">
        <f t="shared" si="23"/>
        <v>1544.987978561104</v>
      </c>
      <c r="Y27" s="3">
        <f>SUM('Masses &amp; Spring Data'!$K$11*('Masses &amp; Spring Data'!$I$3+'Vel,Acc,Jer (Inlet)'!C27))</f>
        <v>1460.0727545253731</v>
      </c>
      <c r="Z27" s="10">
        <f t="shared" si="15"/>
        <v>1502.9890872631815</v>
      </c>
      <c r="AA27" s="10">
        <f t="shared" si="16"/>
        <v>1632.8536447309132</v>
      </c>
      <c r="AB27" s="10">
        <f t="shared" si="17"/>
        <v>1846.319749165649</v>
      </c>
      <c r="AC27" s="10">
        <f t="shared" si="18"/>
        <v>2146.734078330308</v>
      </c>
      <c r="AD27" s="10">
        <f t="shared" si="19"/>
        <v>2532.9810729705841</v>
      </c>
      <c r="AE27" s="10">
        <f t="shared" si="20"/>
        <v>3005.0607330864768</v>
      </c>
    </row>
    <row r="28" spans="1:31" x14ac:dyDescent="0.2">
      <c r="A28" s="5">
        <v>-310</v>
      </c>
      <c r="B28" s="5">
        <f t="shared" si="21"/>
        <v>25</v>
      </c>
      <c r="C28" s="36">
        <v>4.7605658078511791E-5</v>
      </c>
      <c r="D28" s="6">
        <f t="shared" si="1"/>
        <v>8.1209652016284782E-6</v>
      </c>
      <c r="E28" s="7">
        <f t="shared" si="2"/>
        <v>9.7451582419541743E-2</v>
      </c>
      <c r="F28" s="7">
        <f t="shared" si="3"/>
        <v>0.19490316483908349</v>
      </c>
      <c r="G28" s="7">
        <f t="shared" si="4"/>
        <v>0.2923547472586252</v>
      </c>
      <c r="H28" s="7">
        <f t="shared" si="5"/>
        <v>0.38980632967816697</v>
      </c>
      <c r="I28" s="7">
        <f t="shared" si="6"/>
        <v>0.48725791209770869</v>
      </c>
      <c r="J28" s="7">
        <f t="shared" si="7"/>
        <v>0.58470949451725041</v>
      </c>
      <c r="K28" s="12">
        <f t="shared" si="8"/>
        <v>1.3068219864689596E-6</v>
      </c>
      <c r="L28" s="9">
        <f t="shared" si="22"/>
        <v>188.18236605153018</v>
      </c>
      <c r="M28" s="9">
        <f t="shared" si="9"/>
        <v>752.72946420612072</v>
      </c>
      <c r="N28" s="9">
        <f t="shared" si="10"/>
        <v>1693.6412944637716</v>
      </c>
      <c r="O28" s="9">
        <f t="shared" si="11"/>
        <v>3010.9178568244829</v>
      </c>
      <c r="P28" s="9">
        <f t="shared" si="12"/>
        <v>4704.5591512882547</v>
      </c>
      <c r="Q28" s="9">
        <f t="shared" si="13"/>
        <v>6774.5651778550864</v>
      </c>
      <c r="R28" s="8">
        <v>0.24560000000000004</v>
      </c>
      <c r="S28" s="8">
        <f t="shared" si="14"/>
        <v>46.217589102255822</v>
      </c>
      <c r="T28" s="8">
        <f t="shared" si="14"/>
        <v>184.87035640902329</v>
      </c>
      <c r="U28" s="8">
        <f t="shared" si="14"/>
        <v>415.95830192030235</v>
      </c>
      <c r="V28" s="8">
        <f t="shared" si="14"/>
        <v>739.48142563609315</v>
      </c>
      <c r="W28" s="8">
        <f t="shared" si="14"/>
        <v>1155.4397275563956</v>
      </c>
      <c r="X28" s="8">
        <f t="shared" si="23"/>
        <v>1663.8332076812094</v>
      </c>
      <c r="Y28" s="3">
        <f>SUM('Masses &amp; Spring Data'!$K$11*('Masses &amp; Spring Data'!$I$3+'Vel,Acc,Jer (Inlet)'!C28))</f>
        <v>1461.1883137796794</v>
      </c>
      <c r="Z28" s="10">
        <f t="shared" si="15"/>
        <v>1507.4059028819352</v>
      </c>
      <c r="AA28" s="10">
        <f t="shared" si="16"/>
        <v>1647.3702060687658</v>
      </c>
      <c r="AB28" s="10">
        <f t="shared" si="17"/>
        <v>1877.1466156999818</v>
      </c>
      <c r="AC28" s="10">
        <f t="shared" si="18"/>
        <v>2200.6697394157727</v>
      </c>
      <c r="AD28" s="10">
        <f t="shared" si="19"/>
        <v>2616.6280413360751</v>
      </c>
      <c r="AE28" s="10">
        <f t="shared" si="20"/>
        <v>3125.0215214608888</v>
      </c>
    </row>
    <row r="29" spans="1:31" x14ac:dyDescent="0.2">
      <c r="A29" s="5">
        <v>-308</v>
      </c>
      <c r="B29" s="5">
        <f t="shared" si="21"/>
        <v>26</v>
      </c>
      <c r="C29" s="36">
        <v>5.5726623280140269E-5</v>
      </c>
      <c r="D29" s="6">
        <f t="shared" si="1"/>
        <v>9.4277871880974379E-6</v>
      </c>
      <c r="E29" s="7">
        <f t="shared" si="2"/>
        <v>0.11313344625716926</v>
      </c>
      <c r="F29" s="7">
        <f t="shared" si="3"/>
        <v>0.22626689251433851</v>
      </c>
      <c r="G29" s="7">
        <f t="shared" si="4"/>
        <v>0.33940033877150777</v>
      </c>
      <c r="H29" s="7">
        <f t="shared" si="5"/>
        <v>0.45253378502867703</v>
      </c>
      <c r="I29" s="7">
        <f t="shared" si="6"/>
        <v>0.56566723128584628</v>
      </c>
      <c r="J29" s="7">
        <f t="shared" si="7"/>
        <v>0.67880067754301554</v>
      </c>
      <c r="K29" s="12">
        <f t="shared" si="8"/>
        <v>1.4001664140738664E-6</v>
      </c>
      <c r="L29" s="9">
        <f t="shared" si="22"/>
        <v>201.62396362663677</v>
      </c>
      <c r="M29" s="9">
        <f t="shared" si="9"/>
        <v>806.49585450654706</v>
      </c>
      <c r="N29" s="9">
        <f t="shared" si="10"/>
        <v>1814.615672639731</v>
      </c>
      <c r="O29" s="9">
        <f t="shared" si="11"/>
        <v>3225.9834180261882</v>
      </c>
      <c r="P29" s="9">
        <f t="shared" si="12"/>
        <v>5040.599090665919</v>
      </c>
      <c r="Q29" s="9">
        <f t="shared" si="13"/>
        <v>7258.4626905589239</v>
      </c>
      <c r="R29" s="8">
        <v>0.24560000000000004</v>
      </c>
      <c r="S29" s="8">
        <f t="shared" si="14"/>
        <v>49.518845466701997</v>
      </c>
      <c r="T29" s="8">
        <f t="shared" si="14"/>
        <v>198.07538186680799</v>
      </c>
      <c r="U29" s="8">
        <f t="shared" si="14"/>
        <v>445.66960920031801</v>
      </c>
      <c r="V29" s="8">
        <f t="shared" si="14"/>
        <v>792.30152746723195</v>
      </c>
      <c r="W29" s="8">
        <f t="shared" si="14"/>
        <v>1237.9711366675499</v>
      </c>
      <c r="X29" s="8">
        <f t="shared" si="23"/>
        <v>1782.678436801272</v>
      </c>
      <c r="Y29" s="3">
        <f>SUM('Masses &amp; Spring Data'!$K$11*('Masses &amp; Spring Data'!$I$3+'Vel,Acc,Jer (Inlet)'!C29))</f>
        <v>1462.4998496597425</v>
      </c>
      <c r="Z29" s="10">
        <f t="shared" si="15"/>
        <v>1512.0186951264445</v>
      </c>
      <c r="AA29" s="10">
        <f t="shared" si="16"/>
        <v>1662.0978191574281</v>
      </c>
      <c r="AB29" s="10">
        <f t="shared" si="17"/>
        <v>1908.1694588600606</v>
      </c>
      <c r="AC29" s="10">
        <f t="shared" si="18"/>
        <v>2254.8013771269743</v>
      </c>
      <c r="AD29" s="10">
        <f t="shared" si="19"/>
        <v>2700.4709863272924</v>
      </c>
      <c r="AE29" s="10">
        <f t="shared" si="20"/>
        <v>3245.1782864610145</v>
      </c>
    </row>
    <row r="30" spans="1:31" x14ac:dyDescent="0.2">
      <c r="A30" s="5">
        <v>-306</v>
      </c>
      <c r="B30" s="5">
        <f t="shared" si="21"/>
        <v>27</v>
      </c>
      <c r="C30" s="36">
        <v>6.5154410468237707E-5</v>
      </c>
      <c r="D30" s="6">
        <f t="shared" si="1"/>
        <v>1.0827953602171304E-5</v>
      </c>
      <c r="E30" s="7">
        <f t="shared" si="2"/>
        <v>0.12993544322605566</v>
      </c>
      <c r="F30" s="7">
        <f t="shared" si="3"/>
        <v>0.25987088645211132</v>
      </c>
      <c r="G30" s="7">
        <f t="shared" si="4"/>
        <v>0.38980632967816697</v>
      </c>
      <c r="H30" s="7">
        <f t="shared" si="5"/>
        <v>0.51974177290422263</v>
      </c>
      <c r="I30" s="7">
        <f t="shared" si="6"/>
        <v>0.64967721613027829</v>
      </c>
      <c r="J30" s="7">
        <f t="shared" si="7"/>
        <v>0.77961265935633395</v>
      </c>
      <c r="K30" s="12">
        <f t="shared" si="8"/>
        <v>1.8668885520985157E-6</v>
      </c>
      <c r="L30" s="9">
        <f t="shared" si="22"/>
        <v>268.83195150218626</v>
      </c>
      <c r="M30" s="9">
        <f t="shared" si="9"/>
        <v>1075.327806008745</v>
      </c>
      <c r="N30" s="9">
        <f t="shared" si="10"/>
        <v>2419.4875635196763</v>
      </c>
      <c r="O30" s="9">
        <f t="shared" si="11"/>
        <v>4301.3112240349801</v>
      </c>
      <c r="P30" s="9">
        <f t="shared" si="12"/>
        <v>6720.7987875546569</v>
      </c>
      <c r="Q30" s="9">
        <f t="shared" si="13"/>
        <v>9677.9502540787053</v>
      </c>
      <c r="R30" s="8">
        <v>0.24560000000000004</v>
      </c>
      <c r="S30" s="8">
        <f t="shared" si="14"/>
        <v>66.025127288936957</v>
      </c>
      <c r="T30" s="8">
        <f t="shared" si="14"/>
        <v>264.10050915574783</v>
      </c>
      <c r="U30" s="8">
        <f t="shared" si="14"/>
        <v>594.22614560043257</v>
      </c>
      <c r="V30" s="8">
        <f t="shared" si="14"/>
        <v>1056.4020366229913</v>
      </c>
      <c r="W30" s="8">
        <f t="shared" si="14"/>
        <v>1650.6281822234239</v>
      </c>
      <c r="X30" s="8">
        <f t="shared" si="23"/>
        <v>2376.9045824017303</v>
      </c>
      <c r="Y30" s="3">
        <f>SUM('Masses &amp; Spring Data'!$K$11*('Masses &amp; Spring Data'!$I$3+'Vel,Acc,Jer (Inlet)'!C30))</f>
        <v>1464.0224372906202</v>
      </c>
      <c r="Z30" s="10">
        <f t="shared" si="15"/>
        <v>1530.0475645795573</v>
      </c>
      <c r="AA30" s="10">
        <f t="shared" si="16"/>
        <v>1729.8716609531189</v>
      </c>
      <c r="AB30" s="10">
        <f t="shared" si="17"/>
        <v>2058.248582891053</v>
      </c>
      <c r="AC30" s="10">
        <f t="shared" si="18"/>
        <v>2520.4244739136116</v>
      </c>
      <c r="AD30" s="10">
        <f t="shared" si="19"/>
        <v>3114.6506195140441</v>
      </c>
      <c r="AE30" s="10">
        <f t="shared" si="20"/>
        <v>3840.9270196923508</v>
      </c>
    </row>
    <row r="31" spans="1:31" x14ac:dyDescent="0.2">
      <c r="A31" s="5">
        <v>-304</v>
      </c>
      <c r="B31" s="5">
        <f t="shared" si="21"/>
        <v>28</v>
      </c>
      <c r="C31" s="36">
        <v>7.5982364070409012E-5</v>
      </c>
      <c r="D31" s="6">
        <f t="shared" si="1"/>
        <v>1.269484215426982E-5</v>
      </c>
      <c r="E31" s="7">
        <f t="shared" si="2"/>
        <v>0.15233810585123783</v>
      </c>
      <c r="F31" s="7">
        <f t="shared" si="3"/>
        <v>0.30467621170247566</v>
      </c>
      <c r="G31" s="7">
        <f t="shared" si="4"/>
        <v>0.45701431755371352</v>
      </c>
      <c r="H31" s="7">
        <f t="shared" si="5"/>
        <v>0.60935242340495133</v>
      </c>
      <c r="I31" s="7">
        <f t="shared" si="6"/>
        <v>0.76169052925618919</v>
      </c>
      <c r="J31" s="7">
        <f t="shared" si="7"/>
        <v>0.91402863510742705</v>
      </c>
      <c r="K31" s="12">
        <f t="shared" si="8"/>
        <v>2.2402662625181429E-6</v>
      </c>
      <c r="L31" s="9">
        <f t="shared" si="22"/>
        <v>322.59834180261259</v>
      </c>
      <c r="M31" s="9">
        <f t="shared" si="9"/>
        <v>1290.3933672104504</v>
      </c>
      <c r="N31" s="9">
        <f t="shared" si="10"/>
        <v>2903.3850762235134</v>
      </c>
      <c r="O31" s="9">
        <f t="shared" si="11"/>
        <v>5161.5734688418015</v>
      </c>
      <c r="P31" s="9">
        <f t="shared" si="12"/>
        <v>8064.9585450653149</v>
      </c>
      <c r="Q31" s="9">
        <f t="shared" si="13"/>
        <v>11613.540304894053</v>
      </c>
      <c r="R31" s="8">
        <v>0.24560000000000004</v>
      </c>
      <c r="S31" s="8">
        <f t="shared" si="14"/>
        <v>79.230152746721672</v>
      </c>
      <c r="T31" s="8">
        <f t="shared" si="14"/>
        <v>316.92061098688669</v>
      </c>
      <c r="U31" s="8">
        <f t="shared" si="14"/>
        <v>713.07137472049499</v>
      </c>
      <c r="V31" s="8">
        <f t="shared" si="14"/>
        <v>1267.6824439475467</v>
      </c>
      <c r="W31" s="8">
        <f t="shared" si="14"/>
        <v>1980.7538186680417</v>
      </c>
      <c r="X31" s="8">
        <f t="shared" si="23"/>
        <v>2852.2854988819799</v>
      </c>
      <c r="Y31" s="3">
        <f>SUM('Masses &amp; Spring Data'!$K$11*('Masses &amp; Spring Data'!$I$3+'Vel,Acc,Jer (Inlet)'!C31))</f>
        <v>1465.771151797371</v>
      </c>
      <c r="Z31" s="10">
        <f t="shared" si="15"/>
        <v>1545.0013045440926</v>
      </c>
      <c r="AA31" s="10">
        <f t="shared" si="16"/>
        <v>1784.7419797921721</v>
      </c>
      <c r="AB31" s="10">
        <f t="shared" si="17"/>
        <v>2178.8425265178657</v>
      </c>
      <c r="AC31" s="10">
        <f t="shared" si="18"/>
        <v>2733.4535957449179</v>
      </c>
      <c r="AD31" s="10">
        <f t="shared" si="19"/>
        <v>3446.5249704654125</v>
      </c>
      <c r="AE31" s="10">
        <f t="shared" si="20"/>
        <v>4318.0566506793512</v>
      </c>
    </row>
    <row r="32" spans="1:31" x14ac:dyDescent="0.2">
      <c r="A32" s="5">
        <v>-302</v>
      </c>
      <c r="B32" s="5">
        <f t="shared" si="21"/>
        <v>29</v>
      </c>
      <c r="C32" s="36">
        <v>8.8677206224678832E-5</v>
      </c>
      <c r="D32" s="6">
        <f t="shared" si="1"/>
        <v>1.4935108416787963E-5</v>
      </c>
      <c r="E32" s="7">
        <f t="shared" si="2"/>
        <v>0.17922130100145556</v>
      </c>
      <c r="F32" s="7">
        <f t="shared" si="3"/>
        <v>0.35844260200291111</v>
      </c>
      <c r="G32" s="7">
        <f t="shared" si="4"/>
        <v>0.53766390300436662</v>
      </c>
      <c r="H32" s="7">
        <f t="shared" si="5"/>
        <v>0.71688520400582223</v>
      </c>
      <c r="I32" s="7">
        <f t="shared" si="6"/>
        <v>0.89610650500727773</v>
      </c>
      <c r="J32" s="7">
        <f t="shared" si="7"/>
        <v>1.0753278060087332</v>
      </c>
      <c r="K32" s="12">
        <f t="shared" si="8"/>
        <v>1.8668885520985428E-6</v>
      </c>
      <c r="L32" s="9">
        <f t="shared" si="22"/>
        <v>268.83195150219018</v>
      </c>
      <c r="M32" s="9">
        <f t="shared" si="9"/>
        <v>1075.3278060087607</v>
      </c>
      <c r="N32" s="9">
        <f t="shared" si="10"/>
        <v>2419.4875635197113</v>
      </c>
      <c r="O32" s="9">
        <f t="shared" si="11"/>
        <v>4301.3112240350429</v>
      </c>
      <c r="P32" s="9">
        <f t="shared" si="12"/>
        <v>6720.7987875547542</v>
      </c>
      <c r="Q32" s="9">
        <f t="shared" si="13"/>
        <v>9677.9502540788453</v>
      </c>
      <c r="R32" s="8">
        <v>0.24560000000000004</v>
      </c>
      <c r="S32" s="8">
        <f t="shared" si="14"/>
        <v>66.025127288937924</v>
      </c>
      <c r="T32" s="8">
        <f t="shared" si="14"/>
        <v>264.10050915575169</v>
      </c>
      <c r="U32" s="8">
        <f t="shared" si="14"/>
        <v>594.22614560044121</v>
      </c>
      <c r="V32" s="8">
        <f t="shared" si="14"/>
        <v>1056.4020366230068</v>
      </c>
      <c r="W32" s="8">
        <f t="shared" si="14"/>
        <v>1650.628182223448</v>
      </c>
      <c r="X32" s="8">
        <f t="shared" si="23"/>
        <v>2376.9045824017649</v>
      </c>
      <c r="Y32" s="3">
        <f>SUM('Masses &amp; Spring Data'!$K$11*('Masses &amp; Spring Data'!$I$3+'Vel,Acc,Jer (Inlet)'!C32))</f>
        <v>1467.8213688052854</v>
      </c>
      <c r="Z32" s="10">
        <f t="shared" si="15"/>
        <v>1533.8464960942233</v>
      </c>
      <c r="AA32" s="10">
        <f t="shared" si="16"/>
        <v>1734.3338979703485</v>
      </c>
      <c r="AB32" s="10">
        <f t="shared" si="17"/>
        <v>2062.0475144057264</v>
      </c>
      <c r="AC32" s="10">
        <f t="shared" si="18"/>
        <v>2524.2234054282922</v>
      </c>
      <c r="AD32" s="10">
        <f t="shared" si="19"/>
        <v>3118.4495510287334</v>
      </c>
      <c r="AE32" s="10">
        <f t="shared" si="20"/>
        <v>3844.7259512070505</v>
      </c>
    </row>
    <row r="33" spans="1:31" x14ac:dyDescent="0.2">
      <c r="A33" s="5">
        <v>-300</v>
      </c>
      <c r="B33" s="5">
        <f t="shared" si="21"/>
        <v>30</v>
      </c>
      <c r="C33" s="36">
        <v>1.0361231464146679E-4</v>
      </c>
      <c r="D33" s="6">
        <f t="shared" si="1"/>
        <v>1.6801996968886506E-5</v>
      </c>
      <c r="E33" s="7">
        <f t="shared" si="2"/>
        <v>0.20162396362663806</v>
      </c>
      <c r="F33" s="7">
        <f t="shared" si="3"/>
        <v>0.40324792725327613</v>
      </c>
      <c r="G33" s="7">
        <f t="shared" si="4"/>
        <v>0.60487189087991422</v>
      </c>
      <c r="H33" s="7">
        <f t="shared" si="5"/>
        <v>0.80649585450655226</v>
      </c>
      <c r="I33" s="7">
        <f t="shared" si="6"/>
        <v>1.0081198181331903</v>
      </c>
      <c r="J33" s="7">
        <f t="shared" si="7"/>
        <v>1.2097437817598284</v>
      </c>
      <c r="K33" s="12">
        <f t="shared" si="8"/>
        <v>2.8003328281477871E-6</v>
      </c>
      <c r="L33" s="9">
        <f t="shared" si="22"/>
        <v>403.24792725328132</v>
      </c>
      <c r="M33" s="9">
        <f t="shared" si="9"/>
        <v>1612.9917090131253</v>
      </c>
      <c r="N33" s="9">
        <f t="shared" si="10"/>
        <v>3629.231345279532</v>
      </c>
      <c r="O33" s="9">
        <f t="shared" si="11"/>
        <v>6451.9668360525011</v>
      </c>
      <c r="P33" s="9">
        <f t="shared" si="12"/>
        <v>10081.198181332034</v>
      </c>
      <c r="Q33" s="9">
        <f t="shared" si="13"/>
        <v>14516.925381118128</v>
      </c>
      <c r="R33" s="8">
        <v>0.24560000000000004</v>
      </c>
      <c r="S33" s="8">
        <f t="shared" si="14"/>
        <v>99.037690933405912</v>
      </c>
      <c r="T33" s="8">
        <f t="shared" si="14"/>
        <v>396.15076373362365</v>
      </c>
      <c r="U33" s="8">
        <f t="shared" si="14"/>
        <v>891.33921840065318</v>
      </c>
      <c r="V33" s="8">
        <f t="shared" si="14"/>
        <v>1584.6030549344946</v>
      </c>
      <c r="W33" s="8">
        <f t="shared" si="14"/>
        <v>2475.942273335148</v>
      </c>
      <c r="X33" s="8">
        <f t="shared" si="23"/>
        <v>3565.3568736026127</v>
      </c>
      <c r="Y33" s="3">
        <f>SUM('Masses &amp; Spring Data'!$K$11*('Masses &amp; Spring Data'!$I$3+'Vel,Acc,Jer (Inlet)'!C33))</f>
        <v>1470.2333888145968</v>
      </c>
      <c r="Z33" s="10">
        <f t="shared" si="15"/>
        <v>1569.2710797480026</v>
      </c>
      <c r="AA33" s="10">
        <f t="shared" si="16"/>
        <v>1869.0976750586956</v>
      </c>
      <c r="AB33" s="10">
        <f t="shared" si="17"/>
        <v>2361.5726072152502</v>
      </c>
      <c r="AC33" s="10">
        <f t="shared" si="18"/>
        <v>3054.8364437490914</v>
      </c>
      <c r="AD33" s="10">
        <f t="shared" si="19"/>
        <v>3946.1756621497448</v>
      </c>
      <c r="AE33" s="10">
        <f t="shared" si="20"/>
        <v>5035.5902624172095</v>
      </c>
    </row>
    <row r="34" spans="1:31" x14ac:dyDescent="0.2">
      <c r="A34" s="5">
        <v>-298</v>
      </c>
      <c r="B34" s="5">
        <f t="shared" si="21"/>
        <v>31</v>
      </c>
      <c r="C34" s="36">
        <v>1.204143116103533E-4</v>
      </c>
      <c r="D34" s="6">
        <f t="shared" si="1"/>
        <v>1.9602329797034293E-5</v>
      </c>
      <c r="E34" s="7">
        <f t="shared" si="2"/>
        <v>0.23522795756441151</v>
      </c>
      <c r="F34" s="7">
        <f t="shared" si="3"/>
        <v>0.47045591512882301</v>
      </c>
      <c r="G34" s="7">
        <f t="shared" si="4"/>
        <v>0.70568387269323452</v>
      </c>
      <c r="H34" s="7">
        <f t="shared" si="5"/>
        <v>0.94091183025764602</v>
      </c>
      <c r="I34" s="7">
        <f t="shared" si="6"/>
        <v>1.1761397878220576</v>
      </c>
      <c r="J34" s="7">
        <f t="shared" si="7"/>
        <v>1.411367745386469</v>
      </c>
      <c r="K34" s="12">
        <f t="shared" si="8"/>
        <v>2.8003328281477058E-6</v>
      </c>
      <c r="L34" s="9">
        <f t="shared" si="22"/>
        <v>403.24792725326961</v>
      </c>
      <c r="M34" s="9">
        <f t="shared" si="9"/>
        <v>1612.9917090130784</v>
      </c>
      <c r="N34" s="9">
        <f t="shared" si="10"/>
        <v>3629.2313452794265</v>
      </c>
      <c r="O34" s="9">
        <f t="shared" si="11"/>
        <v>6451.9668360523137</v>
      </c>
      <c r="P34" s="9">
        <f t="shared" si="12"/>
        <v>10081.198181331742</v>
      </c>
      <c r="Q34" s="9">
        <f t="shared" si="13"/>
        <v>14516.925381117706</v>
      </c>
      <c r="R34" s="8">
        <v>0.24560000000000004</v>
      </c>
      <c r="S34" s="8">
        <f t="shared" si="14"/>
        <v>99.037690933403027</v>
      </c>
      <c r="T34" s="8">
        <f t="shared" si="14"/>
        <v>396.15076373361211</v>
      </c>
      <c r="U34" s="8">
        <f t="shared" si="14"/>
        <v>891.33921840062726</v>
      </c>
      <c r="V34" s="8">
        <f t="shared" si="14"/>
        <v>1584.6030549344484</v>
      </c>
      <c r="W34" s="8">
        <f t="shared" si="14"/>
        <v>2475.9422733350762</v>
      </c>
      <c r="X34" s="8">
        <f t="shared" si="23"/>
        <v>3565.356873602509</v>
      </c>
      <c r="Y34" s="3">
        <f>SUM('Masses &amp; Spring Data'!$K$11*('Masses &amp; Spring Data'!$I$3+'Vel,Acc,Jer (Inlet)'!C34))</f>
        <v>1472.9469113250718</v>
      </c>
      <c r="Z34" s="10">
        <f t="shared" si="15"/>
        <v>1571.9846022584748</v>
      </c>
      <c r="AA34" s="10">
        <f t="shared" si="16"/>
        <v>1872.263451320905</v>
      </c>
      <c r="AB34" s="10">
        <f t="shared" si="17"/>
        <v>2364.2861297256991</v>
      </c>
      <c r="AC34" s="10">
        <f t="shared" si="18"/>
        <v>3057.5499662595203</v>
      </c>
      <c r="AD34" s="10">
        <f t="shared" si="19"/>
        <v>3948.8891846601482</v>
      </c>
      <c r="AE34" s="10">
        <f t="shared" si="20"/>
        <v>5038.3037849275806</v>
      </c>
    </row>
    <row r="35" spans="1:31" x14ac:dyDescent="0.2">
      <c r="A35" s="5">
        <v>-296</v>
      </c>
      <c r="B35" s="5">
        <f t="shared" si="21"/>
        <v>32</v>
      </c>
      <c r="C35" s="36">
        <v>1.4001664140738759E-4</v>
      </c>
      <c r="D35" s="6">
        <f t="shared" si="1"/>
        <v>2.2402662625181999E-5</v>
      </c>
      <c r="E35" s="7">
        <f t="shared" si="2"/>
        <v>0.26883195150218397</v>
      </c>
      <c r="F35" s="7">
        <f t="shared" si="3"/>
        <v>0.53766390300436795</v>
      </c>
      <c r="G35" s="7">
        <f t="shared" si="4"/>
        <v>0.80649585450655192</v>
      </c>
      <c r="H35" s="7">
        <f t="shared" si="5"/>
        <v>1.0753278060087359</v>
      </c>
      <c r="I35" s="7">
        <f t="shared" si="6"/>
        <v>1.3441597575109199</v>
      </c>
      <c r="J35" s="7">
        <f t="shared" si="7"/>
        <v>1.6129917090131038</v>
      </c>
      <c r="K35" s="12">
        <f t="shared" si="8"/>
        <v>3.7337771041970043E-6</v>
      </c>
      <c r="L35" s="9">
        <f t="shared" si="22"/>
        <v>537.66390300436865</v>
      </c>
      <c r="M35" s="9">
        <f t="shared" si="9"/>
        <v>2150.6556120174746</v>
      </c>
      <c r="N35" s="9">
        <f t="shared" si="10"/>
        <v>4838.9751270393172</v>
      </c>
      <c r="O35" s="9">
        <f t="shared" si="11"/>
        <v>8602.6224480698984</v>
      </c>
      <c r="P35" s="9">
        <f t="shared" si="12"/>
        <v>13441.597575109216</v>
      </c>
      <c r="Q35" s="9">
        <f t="shared" si="13"/>
        <v>19355.900508157269</v>
      </c>
      <c r="R35" s="8">
        <v>0.24560000000000004</v>
      </c>
      <c r="S35" s="8">
        <f t="shared" si="14"/>
        <v>132.05025457787295</v>
      </c>
      <c r="T35" s="8">
        <f t="shared" si="14"/>
        <v>528.20101831149179</v>
      </c>
      <c r="U35" s="8">
        <f t="shared" si="14"/>
        <v>1188.4522912008565</v>
      </c>
      <c r="V35" s="8">
        <f t="shared" si="14"/>
        <v>2112.8040732459672</v>
      </c>
      <c r="W35" s="8">
        <f t="shared" si="14"/>
        <v>3301.2563644468237</v>
      </c>
      <c r="X35" s="8">
        <f t="shared" si="23"/>
        <v>4753.809164803426</v>
      </c>
      <c r="Y35" s="3">
        <f>SUM('Masses &amp; Spring Data'!$K$11*('Masses &amp; Spring Data'!$I$3+'Vel,Acc,Jer (Inlet)'!C35))</f>
        <v>1476.1126875872928</v>
      </c>
      <c r="Z35" s="10">
        <f t="shared" si="15"/>
        <v>1608.1629421651658</v>
      </c>
      <c r="AA35" s="10">
        <f t="shared" si="16"/>
        <v>2007.9317359127517</v>
      </c>
      <c r="AB35" s="10">
        <f t="shared" si="17"/>
        <v>2664.5649787881493</v>
      </c>
      <c r="AC35" s="10">
        <f t="shared" si="18"/>
        <v>3588.91676083326</v>
      </c>
      <c r="AD35" s="10">
        <f t="shared" si="19"/>
        <v>4777.369052034117</v>
      </c>
      <c r="AE35" s="10">
        <f t="shared" si="20"/>
        <v>6229.9218523907184</v>
      </c>
    </row>
    <row r="36" spans="1:31" x14ac:dyDescent="0.2">
      <c r="A36" s="5">
        <v>-294</v>
      </c>
      <c r="B36" s="5">
        <f t="shared" si="21"/>
        <v>33</v>
      </c>
      <c r="C36" s="36">
        <v>1.6241930403256959E-4</v>
      </c>
      <c r="D36" s="6">
        <f t="shared" si="1"/>
        <v>2.6136439729379003E-5</v>
      </c>
      <c r="E36" s="7">
        <f t="shared" si="2"/>
        <v>0.31363727675254804</v>
      </c>
      <c r="F36" s="7">
        <f t="shared" si="3"/>
        <v>0.62727455350509609</v>
      </c>
      <c r="G36" s="7">
        <f t="shared" si="4"/>
        <v>0.94091183025764413</v>
      </c>
      <c r="H36" s="7">
        <f t="shared" si="5"/>
        <v>1.2545491070101922</v>
      </c>
      <c r="I36" s="7">
        <f t="shared" si="6"/>
        <v>1.5681863837627401</v>
      </c>
      <c r="J36" s="7">
        <f t="shared" si="7"/>
        <v>1.8818236605152883</v>
      </c>
      <c r="K36" s="12">
        <f t="shared" si="8"/>
        <v>3.7337771041971127E-6</v>
      </c>
      <c r="L36" s="9">
        <f t="shared" si="22"/>
        <v>537.66390300438422</v>
      </c>
      <c r="M36" s="9">
        <f t="shared" si="9"/>
        <v>2150.6556120175369</v>
      </c>
      <c r="N36" s="9">
        <f t="shared" si="10"/>
        <v>4838.9751270394581</v>
      </c>
      <c r="O36" s="9">
        <f t="shared" si="11"/>
        <v>8602.6224480701476</v>
      </c>
      <c r="P36" s="9">
        <f t="shared" si="12"/>
        <v>13441.597575109607</v>
      </c>
      <c r="Q36" s="9">
        <f t="shared" si="13"/>
        <v>19355.900508157833</v>
      </c>
      <c r="R36" s="8">
        <v>0.24560000000000004</v>
      </c>
      <c r="S36" s="8">
        <f t="shared" si="14"/>
        <v>132.05025457787679</v>
      </c>
      <c r="T36" s="8">
        <f t="shared" si="14"/>
        <v>528.20101831150714</v>
      </c>
      <c r="U36" s="8">
        <f t="shared" si="14"/>
        <v>1188.4522912008911</v>
      </c>
      <c r="V36" s="8">
        <f t="shared" si="14"/>
        <v>2112.8040732460286</v>
      </c>
      <c r="W36" s="8">
        <f t="shared" si="14"/>
        <v>3301.2563644469201</v>
      </c>
      <c r="X36" s="8">
        <f t="shared" si="23"/>
        <v>4753.8091648035643</v>
      </c>
      <c r="Y36" s="3">
        <f>SUM('Masses &amp; Spring Data'!$K$11*('Masses &amp; Spring Data'!$I$3+'Vel,Acc,Jer (Inlet)'!C36))</f>
        <v>1479.73071760126</v>
      </c>
      <c r="Z36" s="10">
        <f t="shared" si="15"/>
        <v>1611.7809721791368</v>
      </c>
      <c r="AA36" s="10">
        <f t="shared" si="16"/>
        <v>2012.1527709290617</v>
      </c>
      <c r="AB36" s="10">
        <f t="shared" si="17"/>
        <v>2668.1830088021511</v>
      </c>
      <c r="AC36" s="10">
        <f t="shared" si="18"/>
        <v>3592.5347908472886</v>
      </c>
      <c r="AD36" s="10">
        <f t="shared" si="19"/>
        <v>4780.9870820481801</v>
      </c>
      <c r="AE36" s="10">
        <f t="shared" si="20"/>
        <v>6233.5398824048243</v>
      </c>
    </row>
    <row r="37" spans="1:31" x14ac:dyDescent="0.2">
      <c r="A37" s="5">
        <v>-292</v>
      </c>
      <c r="B37" s="5">
        <f t="shared" si="21"/>
        <v>34</v>
      </c>
      <c r="C37" s="36">
        <v>1.8855574376194859E-4</v>
      </c>
      <c r="D37" s="6">
        <f t="shared" si="1"/>
        <v>2.9870216833576116E-5</v>
      </c>
      <c r="E37" s="7">
        <f t="shared" si="2"/>
        <v>0.35844260200291339</v>
      </c>
      <c r="F37" s="7">
        <f t="shared" si="3"/>
        <v>0.71688520400582678</v>
      </c>
      <c r="G37" s="7">
        <f t="shared" si="4"/>
        <v>1.0753278060087401</v>
      </c>
      <c r="H37" s="7">
        <f t="shared" si="5"/>
        <v>1.4337704080116536</v>
      </c>
      <c r="I37" s="7">
        <f t="shared" si="6"/>
        <v>1.792213010014567</v>
      </c>
      <c r="J37" s="7">
        <f t="shared" si="7"/>
        <v>2.1506556120174802</v>
      </c>
      <c r="K37" s="12">
        <f t="shared" si="8"/>
        <v>4.667221380246086E-6</v>
      </c>
      <c r="L37" s="9">
        <f t="shared" si="22"/>
        <v>672.07987875543643</v>
      </c>
      <c r="M37" s="9">
        <f t="shared" si="9"/>
        <v>2688.3195150217457</v>
      </c>
      <c r="N37" s="9">
        <f t="shared" si="10"/>
        <v>6048.7189087989273</v>
      </c>
      <c r="O37" s="9">
        <f t="shared" si="11"/>
        <v>10753.278060086983</v>
      </c>
      <c r="P37" s="9">
        <f t="shared" si="12"/>
        <v>16801.996968885909</v>
      </c>
      <c r="Q37" s="9">
        <f t="shared" si="13"/>
        <v>24194.875635195709</v>
      </c>
      <c r="R37" s="8">
        <v>0.24560000000000004</v>
      </c>
      <c r="S37" s="8">
        <f t="shared" si="14"/>
        <v>165.06281822233521</v>
      </c>
      <c r="T37" s="8">
        <f t="shared" si="14"/>
        <v>660.25127288934084</v>
      </c>
      <c r="U37" s="8">
        <f t="shared" si="14"/>
        <v>1485.5653640010169</v>
      </c>
      <c r="V37" s="8">
        <f t="shared" si="14"/>
        <v>2641.0050915573634</v>
      </c>
      <c r="W37" s="8">
        <f t="shared" si="14"/>
        <v>4126.5704555583798</v>
      </c>
      <c r="X37" s="8">
        <f t="shared" si="23"/>
        <v>5942.2614560040674</v>
      </c>
      <c r="Y37" s="3">
        <f>SUM('Masses &amp; Spring Data'!$K$11*('Masses &amp; Spring Data'!$I$3+'Vel,Acc,Jer (Inlet)'!C37))</f>
        <v>1483.9517526175546</v>
      </c>
      <c r="Z37" s="10">
        <f t="shared" si="15"/>
        <v>1649.0145708398898</v>
      </c>
      <c r="AA37" s="10">
        <f t="shared" si="16"/>
        <v>2149.0270655255181</v>
      </c>
      <c r="AB37" s="10">
        <f t="shared" si="17"/>
        <v>2969.5171166185714</v>
      </c>
      <c r="AC37" s="10">
        <f t="shared" si="18"/>
        <v>4124.9568441749179</v>
      </c>
      <c r="AD37" s="10">
        <f t="shared" si="19"/>
        <v>5610.5222081759348</v>
      </c>
      <c r="AE37" s="10">
        <f t="shared" si="20"/>
        <v>7426.2132086216225</v>
      </c>
    </row>
    <row r="38" spans="1:31" x14ac:dyDescent="0.2">
      <c r="A38" s="5">
        <v>-290</v>
      </c>
      <c r="B38" s="5">
        <f t="shared" si="21"/>
        <v>35</v>
      </c>
      <c r="C38" s="36">
        <v>2.1842596059552471E-4</v>
      </c>
      <c r="D38" s="6">
        <f t="shared" si="1"/>
        <v>3.4537438213822202E-5</v>
      </c>
      <c r="E38" s="7">
        <f t="shared" si="2"/>
        <v>0.4144492585658664</v>
      </c>
      <c r="F38" s="7">
        <f t="shared" si="3"/>
        <v>0.82889851713173279</v>
      </c>
      <c r="G38" s="7">
        <f t="shared" si="4"/>
        <v>1.2433477756975992</v>
      </c>
      <c r="H38" s="7">
        <f t="shared" si="5"/>
        <v>1.6577970342634656</v>
      </c>
      <c r="I38" s="7">
        <f t="shared" si="6"/>
        <v>2.0722462928293321</v>
      </c>
      <c r="J38" s="7">
        <f t="shared" si="7"/>
        <v>2.4866955513951985</v>
      </c>
      <c r="K38" s="12">
        <f t="shared" si="8"/>
        <v>4.6672213802463841E-6</v>
      </c>
      <c r="L38" s="9">
        <f t="shared" si="22"/>
        <v>672.07987875547929</v>
      </c>
      <c r="M38" s="9">
        <f t="shared" si="9"/>
        <v>2688.3195150219171</v>
      </c>
      <c r="N38" s="9">
        <f t="shared" si="10"/>
        <v>6048.7189087993138</v>
      </c>
      <c r="O38" s="9">
        <f t="shared" si="11"/>
        <v>10753.278060087669</v>
      </c>
      <c r="P38" s="9">
        <f t="shared" si="12"/>
        <v>16801.996968886982</v>
      </c>
      <c r="Q38" s="9">
        <f t="shared" si="13"/>
        <v>24194.875635197255</v>
      </c>
      <c r="R38" s="8">
        <v>0.24560000000000004</v>
      </c>
      <c r="S38" s="8">
        <f t="shared" si="14"/>
        <v>165.06281822234573</v>
      </c>
      <c r="T38" s="8">
        <f t="shared" si="14"/>
        <v>660.2512728893829</v>
      </c>
      <c r="U38" s="8">
        <f t="shared" si="14"/>
        <v>1485.5653640011117</v>
      </c>
      <c r="V38" s="8">
        <f t="shared" si="14"/>
        <v>2641.0050915575316</v>
      </c>
      <c r="W38" s="8">
        <f t="shared" si="14"/>
        <v>4126.5704555586435</v>
      </c>
      <c r="X38" s="8">
        <f t="shared" si="23"/>
        <v>5942.2614560044467</v>
      </c>
      <c r="Y38" s="3">
        <f>SUM('Masses &amp; Spring Data'!$K$11*('Masses &amp; Spring Data'!$I$3+'Vel,Acc,Jer (Inlet)'!C38))</f>
        <v>1488.7757926361771</v>
      </c>
      <c r="Z38" s="10">
        <f t="shared" si="15"/>
        <v>1653.8386108585228</v>
      </c>
      <c r="AA38" s="10">
        <f t="shared" si="16"/>
        <v>2154.6048617970923</v>
      </c>
      <c r="AB38" s="10">
        <f t="shared" si="17"/>
        <v>2974.3411566372888</v>
      </c>
      <c r="AC38" s="10">
        <f t="shared" si="18"/>
        <v>4129.7808841937085</v>
      </c>
      <c r="AD38" s="10">
        <f t="shared" si="19"/>
        <v>5615.3462481948209</v>
      </c>
      <c r="AE38" s="10">
        <f t="shared" si="20"/>
        <v>7431.0372486406241</v>
      </c>
    </row>
    <row r="39" spans="1:31" x14ac:dyDescent="0.2">
      <c r="A39" s="5">
        <v>-288</v>
      </c>
      <c r="B39" s="5">
        <f t="shared" si="21"/>
        <v>36</v>
      </c>
      <c r="C39" s="36">
        <v>2.5296339880934691E-4</v>
      </c>
      <c r="D39" s="6">
        <f t="shared" si="1"/>
        <v>3.9204659594068586E-5</v>
      </c>
      <c r="E39" s="7">
        <f t="shared" si="2"/>
        <v>0.47045591512882301</v>
      </c>
      <c r="F39" s="7">
        <f t="shared" si="3"/>
        <v>0.94091183025764602</v>
      </c>
      <c r="G39" s="7">
        <f t="shared" si="4"/>
        <v>1.411367745386469</v>
      </c>
      <c r="H39" s="7">
        <f t="shared" si="5"/>
        <v>1.881823660515292</v>
      </c>
      <c r="I39" s="7">
        <f t="shared" si="6"/>
        <v>2.3522795756441153</v>
      </c>
      <c r="J39" s="7">
        <f t="shared" si="7"/>
        <v>2.8227354907729381</v>
      </c>
      <c r="K39" s="12">
        <f t="shared" si="8"/>
        <v>6.5341099323447372E-6</v>
      </c>
      <c r="L39" s="9">
        <f t="shared" si="22"/>
        <v>940.91183025764212</v>
      </c>
      <c r="M39" s="9">
        <f t="shared" si="9"/>
        <v>3763.6473210305685</v>
      </c>
      <c r="N39" s="9">
        <f t="shared" si="10"/>
        <v>8468.2064723187796</v>
      </c>
      <c r="O39" s="9">
        <f t="shared" si="11"/>
        <v>15054.589284122274</v>
      </c>
      <c r="P39" s="9">
        <f t="shared" si="12"/>
        <v>23522.795756441054</v>
      </c>
      <c r="Q39" s="9">
        <f t="shared" si="13"/>
        <v>33872.825889275118</v>
      </c>
      <c r="R39" s="8">
        <v>0.24560000000000004</v>
      </c>
      <c r="S39" s="8">
        <f t="shared" si="14"/>
        <v>231.08794551127696</v>
      </c>
      <c r="T39" s="8">
        <f t="shared" si="14"/>
        <v>924.35178204510783</v>
      </c>
      <c r="U39" s="8">
        <f t="shared" si="14"/>
        <v>2079.7915096014926</v>
      </c>
      <c r="V39" s="8">
        <f t="shared" si="14"/>
        <v>3697.4071281804313</v>
      </c>
      <c r="W39" s="8">
        <f t="shared" si="14"/>
        <v>5777.1986377819239</v>
      </c>
      <c r="X39" s="8">
        <f t="shared" si="23"/>
        <v>8319.1660384059705</v>
      </c>
      <c r="Y39" s="3">
        <f>SUM('Masses &amp; Spring Data'!$K$11*('Masses &amp; Spring Data'!$I$3+'Vel,Acc,Jer (Inlet)'!C39))</f>
        <v>1494.3535889077093</v>
      </c>
      <c r="Z39" s="10">
        <f t="shared" si="15"/>
        <v>1725.4415344189863</v>
      </c>
      <c r="AA39" s="10">
        <f t="shared" si="16"/>
        <v>2425.0369234772593</v>
      </c>
      <c r="AB39" s="10">
        <f t="shared" si="17"/>
        <v>3574.1450985092019</v>
      </c>
      <c r="AC39" s="10">
        <f t="shared" si="18"/>
        <v>5191.7607170881402</v>
      </c>
      <c r="AD39" s="10">
        <f t="shared" si="19"/>
        <v>7271.5522266896332</v>
      </c>
      <c r="AE39" s="10">
        <f t="shared" si="20"/>
        <v>9813.5196273136789</v>
      </c>
    </row>
    <row r="40" spans="1:31" x14ac:dyDescent="0.2">
      <c r="A40" s="5">
        <v>-286</v>
      </c>
      <c r="B40" s="5">
        <f t="shared" si="21"/>
        <v>37</v>
      </c>
      <c r="C40" s="36">
        <v>2.921680584034155E-4</v>
      </c>
      <c r="D40" s="6">
        <f t="shared" si="1"/>
        <v>4.5738769526413323E-5</v>
      </c>
      <c r="E40" s="7">
        <f t="shared" si="2"/>
        <v>0.54886523431695988</v>
      </c>
      <c r="F40" s="7">
        <f t="shared" si="3"/>
        <v>1.0977304686339198</v>
      </c>
      <c r="G40" s="7">
        <f t="shared" si="4"/>
        <v>1.6465957029508795</v>
      </c>
      <c r="H40" s="7">
        <f t="shared" si="5"/>
        <v>2.1954609372678395</v>
      </c>
      <c r="I40" s="7">
        <f t="shared" si="6"/>
        <v>2.7443261715847993</v>
      </c>
      <c r="J40" s="7">
        <f t="shared" si="7"/>
        <v>3.2931914059017591</v>
      </c>
      <c r="K40" s="12">
        <f t="shared" si="8"/>
        <v>6.5341099323447372E-6</v>
      </c>
      <c r="L40" s="9">
        <f t="shared" si="22"/>
        <v>940.91183025764212</v>
      </c>
      <c r="M40" s="9">
        <f t="shared" si="9"/>
        <v>3763.6473210305685</v>
      </c>
      <c r="N40" s="9">
        <f t="shared" si="10"/>
        <v>8468.2064723187796</v>
      </c>
      <c r="O40" s="9">
        <f t="shared" si="11"/>
        <v>15054.589284122274</v>
      </c>
      <c r="P40" s="9">
        <f t="shared" si="12"/>
        <v>23522.795756441054</v>
      </c>
      <c r="Q40" s="9">
        <f t="shared" si="13"/>
        <v>33872.825889275118</v>
      </c>
      <c r="R40" s="8">
        <v>0.24560000000000004</v>
      </c>
      <c r="S40" s="8">
        <f t="shared" si="14"/>
        <v>231.08794551127696</v>
      </c>
      <c r="T40" s="8">
        <f t="shared" si="14"/>
        <v>924.35178204510783</v>
      </c>
      <c r="U40" s="8">
        <f t="shared" si="14"/>
        <v>2079.7915096014926</v>
      </c>
      <c r="V40" s="8">
        <f t="shared" si="14"/>
        <v>3697.4071281804313</v>
      </c>
      <c r="W40" s="8">
        <f t="shared" si="14"/>
        <v>5777.1986377819239</v>
      </c>
      <c r="X40" s="8">
        <f t="shared" si="23"/>
        <v>8319.1660384059705</v>
      </c>
      <c r="Y40" s="3">
        <f>SUM('Masses &amp; Spring Data'!$K$11*('Masses &amp; Spring Data'!$I$3+'Vel,Acc,Jer (Inlet)'!C40))</f>
        <v>1500.6851414321513</v>
      </c>
      <c r="Z40" s="10">
        <f t="shared" si="15"/>
        <v>1731.7730869434283</v>
      </c>
      <c r="AA40" s="10">
        <f t="shared" si="16"/>
        <v>2432.4237347557751</v>
      </c>
      <c r="AB40" s="10">
        <f t="shared" si="17"/>
        <v>3580.476651033644</v>
      </c>
      <c r="AC40" s="10">
        <f t="shared" si="18"/>
        <v>5198.0922696125826</v>
      </c>
      <c r="AD40" s="10">
        <f t="shared" si="19"/>
        <v>7277.8837792140748</v>
      </c>
      <c r="AE40" s="10">
        <f t="shared" si="20"/>
        <v>9819.8511798381223</v>
      </c>
    </row>
    <row r="41" spans="1:31" x14ac:dyDescent="0.2">
      <c r="A41" s="5">
        <v>-284</v>
      </c>
      <c r="B41" s="5">
        <f t="shared" si="21"/>
        <v>38</v>
      </c>
      <c r="C41" s="36">
        <v>3.3790682792982882E-4</v>
      </c>
      <c r="D41" s="6">
        <f t="shared" si="1"/>
        <v>5.227287945875806E-5</v>
      </c>
      <c r="E41" s="7">
        <f t="shared" si="2"/>
        <v>0.62727455350509675</v>
      </c>
      <c r="F41" s="7">
        <f t="shared" si="3"/>
        <v>1.2545491070101935</v>
      </c>
      <c r="G41" s="7">
        <f t="shared" si="4"/>
        <v>1.8818236605152903</v>
      </c>
      <c r="H41" s="7">
        <f t="shared" si="5"/>
        <v>2.509098214020387</v>
      </c>
      <c r="I41" s="7">
        <f t="shared" si="6"/>
        <v>3.1363727675254838</v>
      </c>
      <c r="J41" s="7">
        <f t="shared" si="7"/>
        <v>3.7636473210305805</v>
      </c>
      <c r="K41" s="12">
        <f t="shared" si="8"/>
        <v>7.4675542083939544E-6</v>
      </c>
      <c r="L41" s="9">
        <f t="shared" si="22"/>
        <v>1075.3278060087293</v>
      </c>
      <c r="M41" s="9">
        <f t="shared" si="9"/>
        <v>4301.3112240349174</v>
      </c>
      <c r="N41" s="9">
        <f t="shared" si="10"/>
        <v>9677.9502540785652</v>
      </c>
      <c r="O41" s="9">
        <f t="shared" si="11"/>
        <v>17205.244896139669</v>
      </c>
      <c r="P41" s="9">
        <f t="shared" si="12"/>
        <v>26883.195150218235</v>
      </c>
      <c r="Q41" s="9">
        <f t="shared" si="13"/>
        <v>38711.801016314261</v>
      </c>
      <c r="R41" s="8">
        <v>0.24560000000000004</v>
      </c>
      <c r="S41" s="8">
        <f t="shared" si="14"/>
        <v>264.10050915574396</v>
      </c>
      <c r="T41" s="8">
        <f t="shared" si="14"/>
        <v>1056.4020366229759</v>
      </c>
      <c r="U41" s="8">
        <f t="shared" si="14"/>
        <v>2376.9045824016962</v>
      </c>
      <c r="V41" s="8">
        <f t="shared" si="14"/>
        <v>4225.6081464919034</v>
      </c>
      <c r="W41" s="8">
        <f t="shared" si="14"/>
        <v>6602.5127288935992</v>
      </c>
      <c r="X41" s="8">
        <f t="shared" si="23"/>
        <v>9507.6183296067848</v>
      </c>
      <c r="Y41" s="3">
        <f>SUM('Masses &amp; Spring Data'!$K$11*('Masses &amp; Spring Data'!$I$3+'Vel,Acc,Jer (Inlet)'!C41))</f>
        <v>1508.0719527106673</v>
      </c>
      <c r="Z41" s="10">
        <f t="shared" si="15"/>
        <v>1772.1724618664114</v>
      </c>
      <c r="AA41" s="10">
        <f t="shared" si="16"/>
        <v>2572.9160593662327</v>
      </c>
      <c r="AB41" s="10">
        <f t="shared" si="17"/>
        <v>3884.9765351123633</v>
      </c>
      <c r="AC41" s="10">
        <f t="shared" si="18"/>
        <v>5733.680099202571</v>
      </c>
      <c r="AD41" s="10">
        <f t="shared" si="19"/>
        <v>8110.5846816042667</v>
      </c>
      <c r="AE41" s="10">
        <f t="shared" si="20"/>
        <v>11015.690282317451</v>
      </c>
    </row>
    <row r="42" spans="1:31" x14ac:dyDescent="0.2">
      <c r="A42" s="5">
        <v>-282</v>
      </c>
      <c r="B42" s="5">
        <f t="shared" si="21"/>
        <v>39</v>
      </c>
      <c r="C42" s="36">
        <v>3.9017970738858688E-4</v>
      </c>
      <c r="D42" s="6">
        <f t="shared" si="1"/>
        <v>5.9740433667152015E-5</v>
      </c>
      <c r="E42" s="7">
        <f t="shared" si="2"/>
        <v>0.71688520400582423</v>
      </c>
      <c r="F42" s="7">
        <f t="shared" si="3"/>
        <v>1.4337704080116485</v>
      </c>
      <c r="G42" s="7">
        <f t="shared" si="4"/>
        <v>2.1506556120174727</v>
      </c>
      <c r="H42" s="7">
        <f t="shared" si="5"/>
        <v>2.8675408160232969</v>
      </c>
      <c r="I42" s="7">
        <f t="shared" si="6"/>
        <v>3.5844260200291207</v>
      </c>
      <c r="J42" s="7">
        <f t="shared" si="7"/>
        <v>4.3013112240349454</v>
      </c>
      <c r="K42" s="12">
        <f t="shared" si="8"/>
        <v>8.4009984844432258E-6</v>
      </c>
      <c r="L42" s="9">
        <f t="shared" si="22"/>
        <v>1209.7437817598245</v>
      </c>
      <c r="M42" s="9">
        <f t="shared" si="9"/>
        <v>4838.9751270392981</v>
      </c>
      <c r="N42" s="9">
        <f t="shared" si="10"/>
        <v>10887.69403583842</v>
      </c>
      <c r="O42" s="9">
        <f t="shared" si="11"/>
        <v>19355.900508157192</v>
      </c>
      <c r="P42" s="9">
        <f t="shared" si="12"/>
        <v>30243.594543995612</v>
      </c>
      <c r="Q42" s="9">
        <f t="shared" si="13"/>
        <v>43550.77614335368</v>
      </c>
      <c r="R42" s="8">
        <v>0.24560000000000004</v>
      </c>
      <c r="S42" s="8">
        <f t="shared" si="14"/>
        <v>297.11307280021293</v>
      </c>
      <c r="T42" s="8">
        <f t="shared" si="14"/>
        <v>1188.4522912008517</v>
      </c>
      <c r="U42" s="8">
        <f t="shared" si="14"/>
        <v>2674.0176552019166</v>
      </c>
      <c r="V42" s="8">
        <f t="shared" si="14"/>
        <v>4753.8091648034069</v>
      </c>
      <c r="W42" s="8">
        <f t="shared" si="14"/>
        <v>7427.8268200053235</v>
      </c>
      <c r="X42" s="8">
        <f t="shared" si="23"/>
        <v>10696.070620807666</v>
      </c>
      <c r="Y42" s="3">
        <f>SUM('Masses &amp; Spring Data'!$K$11*('Masses &amp; Spring Data'!$I$3+'Vel,Acc,Jer (Inlet)'!C42))</f>
        <v>1516.5140227432566</v>
      </c>
      <c r="Z42" s="10">
        <f t="shared" si="15"/>
        <v>1813.6270955434695</v>
      </c>
      <c r="AA42" s="10">
        <f t="shared" si="16"/>
        <v>2714.6143939813537</v>
      </c>
      <c r="AB42" s="10">
        <f t="shared" si="17"/>
        <v>4190.5316779451732</v>
      </c>
      <c r="AC42" s="10">
        <f t="shared" si="18"/>
        <v>6270.3231875466636</v>
      </c>
      <c r="AD42" s="10">
        <f t="shared" si="19"/>
        <v>8944.3408427485811</v>
      </c>
      <c r="AE42" s="10">
        <f t="shared" si="20"/>
        <v>12212.584643550923</v>
      </c>
    </row>
    <row r="43" spans="1:31" x14ac:dyDescent="0.2">
      <c r="A43" s="5">
        <v>-280</v>
      </c>
      <c r="B43" s="5">
        <f t="shared" si="21"/>
        <v>40</v>
      </c>
      <c r="C43" s="36">
        <v>4.499201410557389E-4</v>
      </c>
      <c r="D43" s="6">
        <f t="shared" si="1"/>
        <v>6.814143215159524E-5</v>
      </c>
      <c r="E43" s="7">
        <f t="shared" si="2"/>
        <v>0.81769718581914286</v>
      </c>
      <c r="F43" s="7">
        <f t="shared" si="3"/>
        <v>1.6353943716382857</v>
      </c>
      <c r="G43" s="7">
        <f t="shared" si="4"/>
        <v>2.4530915574574288</v>
      </c>
      <c r="H43" s="7">
        <f t="shared" si="5"/>
        <v>3.2707887432765714</v>
      </c>
      <c r="I43" s="7">
        <f t="shared" si="6"/>
        <v>4.0884859290957145</v>
      </c>
      <c r="J43" s="7">
        <f t="shared" si="7"/>
        <v>4.9061831149148576</v>
      </c>
      <c r="K43" s="12">
        <f t="shared" si="8"/>
        <v>9.3344427604925514E-6</v>
      </c>
      <c r="L43" s="9">
        <f t="shared" si="22"/>
        <v>1344.1597575109274</v>
      </c>
      <c r="M43" s="9">
        <f t="shared" si="9"/>
        <v>5376.6390300437097</v>
      </c>
      <c r="N43" s="9">
        <f t="shared" si="10"/>
        <v>12097.437817598347</v>
      </c>
      <c r="O43" s="9">
        <f t="shared" si="11"/>
        <v>21506.556120174839</v>
      </c>
      <c r="P43" s="9">
        <f t="shared" si="12"/>
        <v>33603.993937773186</v>
      </c>
      <c r="Q43" s="9">
        <f t="shared" si="13"/>
        <v>48389.75127039339</v>
      </c>
      <c r="R43" s="8">
        <v>0.24560000000000004</v>
      </c>
      <c r="S43" s="8">
        <f t="shared" si="14"/>
        <v>330.12563644468383</v>
      </c>
      <c r="T43" s="8">
        <f t="shared" si="14"/>
        <v>1320.5025457787353</v>
      </c>
      <c r="U43" s="8">
        <f t="shared" si="14"/>
        <v>2971.1307280021547</v>
      </c>
      <c r="V43" s="8">
        <f t="shared" si="14"/>
        <v>5282.0101831149414</v>
      </c>
      <c r="W43" s="8">
        <f t="shared" si="14"/>
        <v>8253.140911117096</v>
      </c>
      <c r="X43" s="8">
        <f t="shared" si="23"/>
        <v>11884.522912008619</v>
      </c>
      <c r="Y43" s="3">
        <f>SUM('Masses &amp; Spring Data'!$K$11*('Masses &amp; Spring Data'!$I$3+'Vel,Acc,Jer (Inlet)'!C43))</f>
        <v>1526.1621027805018</v>
      </c>
      <c r="Z43" s="10">
        <f t="shared" si="15"/>
        <v>1856.2877392251855</v>
      </c>
      <c r="AA43" s="10">
        <f t="shared" si="16"/>
        <v>2857.6694898517198</v>
      </c>
      <c r="AB43" s="10">
        <f t="shared" si="17"/>
        <v>4497.2928307826569</v>
      </c>
      <c r="AC43" s="10">
        <f t="shared" si="18"/>
        <v>6808.1722858954436</v>
      </c>
      <c r="AD43" s="10">
        <f t="shared" si="19"/>
        <v>9779.3030138975973</v>
      </c>
      <c r="AE43" s="10">
        <f t="shared" si="20"/>
        <v>13410.68501478912</v>
      </c>
    </row>
    <row r="44" spans="1:31" x14ac:dyDescent="0.2">
      <c r="A44" s="5">
        <v>-278</v>
      </c>
      <c r="B44" s="5">
        <f t="shared" si="21"/>
        <v>41</v>
      </c>
      <c r="C44" s="36">
        <v>5.1806157320733414E-4</v>
      </c>
      <c r="D44" s="6">
        <f t="shared" si="1"/>
        <v>7.7475874912087792E-5</v>
      </c>
      <c r="E44" s="7">
        <f t="shared" si="2"/>
        <v>0.92971049894505353</v>
      </c>
      <c r="F44" s="7">
        <f t="shared" si="3"/>
        <v>1.8594209978901071</v>
      </c>
      <c r="G44" s="7">
        <f t="shared" si="4"/>
        <v>2.7891314968351604</v>
      </c>
      <c r="H44" s="7">
        <f t="shared" si="5"/>
        <v>3.7188419957802141</v>
      </c>
      <c r="I44" s="7">
        <f t="shared" si="6"/>
        <v>4.6485524947252674</v>
      </c>
      <c r="J44" s="7">
        <f t="shared" si="7"/>
        <v>5.5782629936703207</v>
      </c>
      <c r="K44" s="12">
        <f t="shared" si="8"/>
        <v>1.2134775588640203E-5</v>
      </c>
      <c r="L44" s="9">
        <f t="shared" si="22"/>
        <v>1747.4076847641893</v>
      </c>
      <c r="M44" s="9">
        <f t="shared" si="9"/>
        <v>6989.6307390567572</v>
      </c>
      <c r="N44" s="9">
        <f t="shared" si="10"/>
        <v>15726.669162877703</v>
      </c>
      <c r="O44" s="9">
        <f t="shared" si="11"/>
        <v>27958.522956227029</v>
      </c>
      <c r="P44" s="9">
        <f t="shared" si="12"/>
        <v>43685.192119104729</v>
      </c>
      <c r="Q44" s="9">
        <f t="shared" si="13"/>
        <v>62906.67665151081</v>
      </c>
      <c r="R44" s="8">
        <v>0.24560000000000004</v>
      </c>
      <c r="S44" s="8">
        <f t="shared" si="14"/>
        <v>429.16332737808494</v>
      </c>
      <c r="T44" s="8">
        <f t="shared" si="14"/>
        <v>1716.6533095123398</v>
      </c>
      <c r="U44" s="8">
        <f t="shared" si="14"/>
        <v>3862.4699464027644</v>
      </c>
      <c r="V44" s="8">
        <f t="shared" si="14"/>
        <v>6866.6132380493591</v>
      </c>
      <c r="W44" s="8">
        <f t="shared" si="14"/>
        <v>10729.083184452124</v>
      </c>
      <c r="X44" s="8">
        <f t="shared" si="23"/>
        <v>15449.879785611058</v>
      </c>
      <c r="Y44" s="3">
        <f>SUM('Masses &amp; Spring Data'!$K$11*('Masses &amp; Spring Data'!$I$3+'Vel,Acc,Jer (Inlet)'!C44))</f>
        <v>1537.1669440729843</v>
      </c>
      <c r="Z44" s="10">
        <f t="shared" si="15"/>
        <v>1966.3302714510692</v>
      </c>
      <c r="AA44" s="10">
        <f t="shared" si="16"/>
        <v>3266.3326073836261</v>
      </c>
      <c r="AB44" s="10">
        <f t="shared" si="17"/>
        <v>5399.6368904757492</v>
      </c>
      <c r="AC44" s="10">
        <f t="shared" si="18"/>
        <v>8403.7801821223438</v>
      </c>
      <c r="AD44" s="10">
        <f t="shared" si="19"/>
        <v>12266.250128525107</v>
      </c>
      <c r="AE44" s="10">
        <f t="shared" si="20"/>
        <v>16987.046729684043</v>
      </c>
    </row>
    <row r="45" spans="1:31" x14ac:dyDescent="0.2">
      <c r="A45" s="5">
        <v>-276</v>
      </c>
      <c r="B45" s="5">
        <f t="shared" si="21"/>
        <v>42</v>
      </c>
      <c r="C45" s="36">
        <v>5.9553744811942193E-4</v>
      </c>
      <c r="D45" s="6">
        <f t="shared" si="1"/>
        <v>8.9610650500727995E-5</v>
      </c>
      <c r="E45" s="7">
        <f t="shared" si="2"/>
        <v>1.0753278060087359</v>
      </c>
      <c r="F45" s="7">
        <f t="shared" si="3"/>
        <v>2.1506556120174718</v>
      </c>
      <c r="G45" s="7">
        <f t="shared" si="4"/>
        <v>3.2259834180262077</v>
      </c>
      <c r="H45" s="7">
        <f t="shared" si="5"/>
        <v>4.3013112240349436</v>
      </c>
      <c r="I45" s="7">
        <f t="shared" si="6"/>
        <v>5.3766390300436795</v>
      </c>
      <c r="J45" s="7">
        <f t="shared" si="7"/>
        <v>6.4519668360524154</v>
      </c>
      <c r="K45" s="12">
        <f t="shared" si="8"/>
        <v>1.213477558864042E-5</v>
      </c>
      <c r="L45" s="9">
        <f t="shared" si="22"/>
        <v>1747.4076847642204</v>
      </c>
      <c r="M45" s="9">
        <f t="shared" si="9"/>
        <v>6989.6307390568818</v>
      </c>
      <c r="N45" s="9">
        <f t="shared" si="10"/>
        <v>15726.669162877984</v>
      </c>
      <c r="O45" s="9">
        <f t="shared" si="11"/>
        <v>27958.522956227527</v>
      </c>
      <c r="P45" s="9">
        <f t="shared" si="12"/>
        <v>43685.192119105508</v>
      </c>
      <c r="Q45" s="9">
        <f t="shared" si="13"/>
        <v>62906.676651511938</v>
      </c>
      <c r="R45" s="8">
        <v>0.24560000000000004</v>
      </c>
      <c r="S45" s="8">
        <f t="shared" si="14"/>
        <v>429.16332737809262</v>
      </c>
      <c r="T45" s="8">
        <f t="shared" si="14"/>
        <v>1716.6533095123705</v>
      </c>
      <c r="U45" s="8">
        <f t="shared" si="14"/>
        <v>3862.4699464028336</v>
      </c>
      <c r="V45" s="8">
        <f t="shared" si="14"/>
        <v>6866.6132380494819</v>
      </c>
      <c r="W45" s="8">
        <f t="shared" si="14"/>
        <v>10729.083184452315</v>
      </c>
      <c r="X45" s="8">
        <f t="shared" si="23"/>
        <v>15449.879785611334</v>
      </c>
      <c r="Y45" s="3">
        <f>SUM('Masses &amp; Spring Data'!$K$11*('Masses &amp; Spring Data'!$I$3+'Vel,Acc,Jer (Inlet)'!C45))</f>
        <v>1549.6792978712865</v>
      </c>
      <c r="Z45" s="10">
        <f t="shared" si="15"/>
        <v>1978.8426252493791</v>
      </c>
      <c r="AA45" s="10">
        <f t="shared" si="16"/>
        <v>3280.8047274395249</v>
      </c>
      <c r="AB45" s="10">
        <f t="shared" si="17"/>
        <v>5412.1492442741201</v>
      </c>
      <c r="AC45" s="10">
        <f t="shared" si="18"/>
        <v>8416.2925359207693</v>
      </c>
      <c r="AD45" s="10">
        <f t="shared" si="19"/>
        <v>12278.7624823236</v>
      </c>
      <c r="AE45" s="10">
        <f t="shared" si="20"/>
        <v>16999.559083482622</v>
      </c>
    </row>
    <row r="46" spans="1:31" x14ac:dyDescent="0.2">
      <c r="A46" s="5">
        <v>-274</v>
      </c>
      <c r="B46" s="5">
        <f t="shared" si="21"/>
        <v>43</v>
      </c>
      <c r="C46" s="36">
        <v>6.8514809862014992E-4</v>
      </c>
      <c r="D46" s="6">
        <f t="shared" si="1"/>
        <v>1.0174542608936841E-4</v>
      </c>
      <c r="E46" s="7">
        <f t="shared" si="2"/>
        <v>1.2209451130724209</v>
      </c>
      <c r="F46" s="7">
        <f t="shared" si="3"/>
        <v>2.4418902261448419</v>
      </c>
      <c r="G46" s="7">
        <f t="shared" si="4"/>
        <v>3.662835339217263</v>
      </c>
      <c r="H46" s="7">
        <f t="shared" si="5"/>
        <v>4.8837804522896837</v>
      </c>
      <c r="I46" s="7">
        <f t="shared" si="6"/>
        <v>6.1047255653621049</v>
      </c>
      <c r="J46" s="7">
        <f t="shared" si="7"/>
        <v>7.325670678434526</v>
      </c>
      <c r="K46" s="12">
        <f t="shared" si="8"/>
        <v>1.4001664140738746E-5</v>
      </c>
      <c r="L46" s="9">
        <f t="shared" si="22"/>
        <v>2016.2396362663794</v>
      </c>
      <c r="M46" s="9">
        <f t="shared" si="9"/>
        <v>8064.9585450655177</v>
      </c>
      <c r="N46" s="9">
        <f t="shared" si="10"/>
        <v>18146.156726397414</v>
      </c>
      <c r="O46" s="9">
        <f t="shared" si="11"/>
        <v>32259.834180262071</v>
      </c>
      <c r="P46" s="9">
        <f t="shared" si="12"/>
        <v>50405.990906659485</v>
      </c>
      <c r="Q46" s="9">
        <f t="shared" si="13"/>
        <v>72584.626905589656</v>
      </c>
      <c r="R46" s="8">
        <v>0.24560000000000004</v>
      </c>
      <c r="S46" s="8">
        <f t="shared" si="14"/>
        <v>495.18845466702288</v>
      </c>
      <c r="T46" s="8">
        <f t="shared" si="14"/>
        <v>1980.7538186680915</v>
      </c>
      <c r="U46" s="8">
        <f t="shared" si="14"/>
        <v>4456.6960920032052</v>
      </c>
      <c r="V46" s="8">
        <f t="shared" si="14"/>
        <v>7923.0152746723661</v>
      </c>
      <c r="W46" s="8">
        <f t="shared" si="14"/>
        <v>12379.711366675572</v>
      </c>
      <c r="X46" s="8">
        <f t="shared" si="23"/>
        <v>17826.784368012821</v>
      </c>
      <c r="Y46" s="3">
        <f>SUM('Masses &amp; Spring Data'!$K$11*('Masses &amp; Spring Data'!$I$3+'Vel,Acc,Jer (Inlet)'!C46))</f>
        <v>1564.1514179271542</v>
      </c>
      <c r="Z46" s="10">
        <f t="shared" si="15"/>
        <v>2059.339872594177</v>
      </c>
      <c r="AA46" s="10">
        <f t="shared" si="16"/>
        <v>3561.3371229086788</v>
      </c>
      <c r="AB46" s="10">
        <f t="shared" si="17"/>
        <v>6020.8475099303596</v>
      </c>
      <c r="AC46" s="10">
        <f t="shared" si="18"/>
        <v>9487.1666925995196</v>
      </c>
      <c r="AD46" s="10">
        <f t="shared" si="19"/>
        <v>13943.862784602727</v>
      </c>
      <c r="AE46" s="10">
        <f t="shared" si="20"/>
        <v>19390.935785939975</v>
      </c>
    </row>
    <row r="47" spans="1:31" x14ac:dyDescent="0.2">
      <c r="A47" s="5">
        <v>-272</v>
      </c>
      <c r="B47" s="5">
        <f t="shared" si="21"/>
        <v>44</v>
      </c>
      <c r="C47" s="36">
        <v>7.8689352470951834E-4</v>
      </c>
      <c r="D47" s="6">
        <f t="shared" si="1"/>
        <v>1.1574709023010716E-4</v>
      </c>
      <c r="E47" s="7">
        <f t="shared" si="2"/>
        <v>1.3889650827612858</v>
      </c>
      <c r="F47" s="7">
        <f t="shared" si="3"/>
        <v>2.7779301655225717</v>
      </c>
      <c r="G47" s="7">
        <f t="shared" si="4"/>
        <v>4.1668952482838577</v>
      </c>
      <c r="H47" s="7">
        <f t="shared" si="5"/>
        <v>5.5558603310451433</v>
      </c>
      <c r="I47" s="7">
        <f t="shared" si="6"/>
        <v>6.9448254138064298</v>
      </c>
      <c r="J47" s="7">
        <f t="shared" si="7"/>
        <v>8.3337904965677154</v>
      </c>
      <c r="K47" s="12">
        <f t="shared" si="8"/>
        <v>1.7735441244935398E-5</v>
      </c>
      <c r="L47" s="9">
        <f t="shared" si="22"/>
        <v>2553.9035392706974</v>
      </c>
      <c r="M47" s="9">
        <f t="shared" si="9"/>
        <v>10215.614157082789</v>
      </c>
      <c r="N47" s="9">
        <f t="shared" si="10"/>
        <v>22985.131853436276</v>
      </c>
      <c r="O47" s="9">
        <f t="shared" si="11"/>
        <v>40862.456628331158</v>
      </c>
      <c r="P47" s="9">
        <f t="shared" si="12"/>
        <v>63847.58848176743</v>
      </c>
      <c r="Q47" s="9">
        <f t="shared" si="13"/>
        <v>91940.527413745105</v>
      </c>
      <c r="R47" s="8">
        <v>0.24560000000000004</v>
      </c>
      <c r="S47" s="8">
        <f t="shared" si="14"/>
        <v>627.23870924488335</v>
      </c>
      <c r="T47" s="8">
        <f t="shared" si="14"/>
        <v>2508.9548369795334</v>
      </c>
      <c r="U47" s="8">
        <f t="shared" si="14"/>
        <v>5645.1483832039503</v>
      </c>
      <c r="V47" s="8">
        <f t="shared" si="14"/>
        <v>10035.819347918134</v>
      </c>
      <c r="W47" s="8">
        <f t="shared" si="14"/>
        <v>15680.967731122084</v>
      </c>
      <c r="X47" s="8">
        <f t="shared" si="23"/>
        <v>22580.593532815801</v>
      </c>
      <c r="Y47" s="3">
        <f>SUM('Masses &amp; Spring Data'!$K$11*('Masses &amp; Spring Data'!$I$3+'Vel,Acc,Jer (Inlet)'!C47))</f>
        <v>1580.583304240587</v>
      </c>
      <c r="Z47" s="10">
        <f t="shared" si="15"/>
        <v>2207.8220134854705</v>
      </c>
      <c r="AA47" s="10">
        <f t="shared" si="16"/>
        <v>4108.2312962922824</v>
      </c>
      <c r="AB47" s="10">
        <f t="shared" si="17"/>
        <v>7225.7316874445369</v>
      </c>
      <c r="AC47" s="10">
        <f t="shared" si="18"/>
        <v>11616.40265215872</v>
      </c>
      <c r="AD47" s="10">
        <f t="shared" si="19"/>
        <v>17261.551035362671</v>
      </c>
      <c r="AE47" s="10">
        <f t="shared" si="20"/>
        <v>24161.176837056388</v>
      </c>
    </row>
    <row r="48" spans="1:31" x14ac:dyDescent="0.2">
      <c r="A48" s="5">
        <v>-270</v>
      </c>
      <c r="B48" s="5">
        <f t="shared" si="21"/>
        <v>45</v>
      </c>
      <c r="C48" s="36">
        <v>9.026406149396255E-4</v>
      </c>
      <c r="D48" s="6">
        <f t="shared" si="1"/>
        <v>1.3348253147504256E-4</v>
      </c>
      <c r="E48" s="7">
        <f t="shared" si="2"/>
        <v>1.6017903777005107</v>
      </c>
      <c r="F48" s="7">
        <f t="shared" si="3"/>
        <v>3.2035807554010214</v>
      </c>
      <c r="G48" s="7">
        <f t="shared" si="4"/>
        <v>4.8053711331015325</v>
      </c>
      <c r="H48" s="7">
        <f t="shared" si="5"/>
        <v>6.4071615108020428</v>
      </c>
      <c r="I48" s="7">
        <f t="shared" si="6"/>
        <v>8.008951888502553</v>
      </c>
      <c r="J48" s="7">
        <f t="shared" si="7"/>
        <v>9.610742266203065</v>
      </c>
      <c r="K48" s="12">
        <f t="shared" si="8"/>
        <v>1.5868552692838481E-5</v>
      </c>
      <c r="L48" s="9">
        <f t="shared" si="22"/>
        <v>2285.0715877687412</v>
      </c>
      <c r="M48" s="9">
        <f t="shared" si="9"/>
        <v>9140.2863510749648</v>
      </c>
      <c r="N48" s="9">
        <f t="shared" si="10"/>
        <v>20565.644289918673</v>
      </c>
      <c r="O48" s="9">
        <f t="shared" si="11"/>
        <v>36561.145404299859</v>
      </c>
      <c r="P48" s="9">
        <f t="shared" si="12"/>
        <v>57126.789694218533</v>
      </c>
      <c r="Q48" s="9">
        <f t="shared" si="13"/>
        <v>82262.577159674693</v>
      </c>
      <c r="R48" s="8">
        <v>0.24560000000000004</v>
      </c>
      <c r="S48" s="8">
        <f t="shared" si="14"/>
        <v>561.21358195600294</v>
      </c>
      <c r="T48" s="8">
        <f t="shared" si="14"/>
        <v>2244.8543278240118</v>
      </c>
      <c r="U48" s="8">
        <f t="shared" si="14"/>
        <v>5050.922237604027</v>
      </c>
      <c r="V48" s="8">
        <f t="shared" si="14"/>
        <v>8979.417311296047</v>
      </c>
      <c r="W48" s="8">
        <f t="shared" si="14"/>
        <v>14030.339548900074</v>
      </c>
      <c r="X48" s="8">
        <f t="shared" si="23"/>
        <v>20203.688950416108</v>
      </c>
      <c r="Y48" s="3">
        <f>SUM('Masses &amp; Spring Data'!$K$11*('Masses &amp; Spring Data'!$I$3+'Vel,Acc,Jer (Inlet)'!C48))</f>
        <v>1599.2764593127492</v>
      </c>
      <c r="Z48" s="10">
        <f t="shared" si="15"/>
        <v>2160.4900412687521</v>
      </c>
      <c r="AA48" s="10">
        <f t="shared" si="16"/>
        <v>3865.6882159699808</v>
      </c>
      <c r="AB48" s="10">
        <f t="shared" si="17"/>
        <v>6650.1986969167765</v>
      </c>
      <c r="AC48" s="10">
        <f t="shared" si="18"/>
        <v>10578.693770608796</v>
      </c>
      <c r="AD48" s="10">
        <f t="shared" si="19"/>
        <v>15629.616008212823</v>
      </c>
      <c r="AE48" s="10">
        <f t="shared" si="20"/>
        <v>21802.965409728859</v>
      </c>
    </row>
    <row r="49" spans="1:31" x14ac:dyDescent="0.2">
      <c r="A49" s="5">
        <v>-268</v>
      </c>
      <c r="B49" s="5">
        <f t="shared" si="21"/>
        <v>46</v>
      </c>
      <c r="C49" s="36">
        <v>1.0361231464146681E-3</v>
      </c>
      <c r="D49" s="6">
        <f t="shared" si="1"/>
        <v>1.4935108416788104E-4</v>
      </c>
      <c r="E49" s="7">
        <f t="shared" si="2"/>
        <v>1.7922130100145726</v>
      </c>
      <c r="F49" s="7">
        <f t="shared" si="3"/>
        <v>3.5844260200291451</v>
      </c>
      <c r="G49" s="7">
        <f t="shared" si="4"/>
        <v>5.3766390300437177</v>
      </c>
      <c r="H49" s="7">
        <f t="shared" si="5"/>
        <v>7.1688520400582902</v>
      </c>
      <c r="I49" s="7">
        <f t="shared" si="6"/>
        <v>8.9610650500728628</v>
      </c>
      <c r="J49" s="7">
        <f t="shared" si="7"/>
        <v>10.753278060087435</v>
      </c>
      <c r="K49" s="12">
        <f t="shared" si="8"/>
        <v>1.866888552098391E-5</v>
      </c>
      <c r="L49" s="9">
        <f t="shared" si="22"/>
        <v>2688.3195150216829</v>
      </c>
      <c r="M49" s="9">
        <f t="shared" si="9"/>
        <v>10753.278060086732</v>
      </c>
      <c r="N49" s="9">
        <f t="shared" si="10"/>
        <v>24194.875635195149</v>
      </c>
      <c r="O49" s="9">
        <f t="shared" si="11"/>
        <v>43013.112240346927</v>
      </c>
      <c r="P49" s="9">
        <f t="shared" si="12"/>
        <v>67207.98787554208</v>
      </c>
      <c r="Q49" s="9">
        <f t="shared" si="13"/>
        <v>96779.502540780595</v>
      </c>
      <c r="R49" s="8">
        <v>0.24560000000000004</v>
      </c>
      <c r="S49" s="8">
        <f t="shared" si="14"/>
        <v>660.25127288932549</v>
      </c>
      <c r="T49" s="8">
        <f t="shared" si="14"/>
        <v>2641.005091557302</v>
      </c>
      <c r="U49" s="8">
        <f t="shared" si="14"/>
        <v>5942.2614560039292</v>
      </c>
      <c r="V49" s="8">
        <f t="shared" si="14"/>
        <v>10564.020366229208</v>
      </c>
      <c r="W49" s="8">
        <f t="shared" si="14"/>
        <v>16506.281822233137</v>
      </c>
      <c r="X49" s="8">
        <f t="shared" si="23"/>
        <v>23769.045824015717</v>
      </c>
      <c r="Y49" s="3">
        <f>SUM('Masses &amp; Spring Data'!$K$11*('Masses &amp; Spring Data'!$I$3+'Vel,Acc,Jer (Inlet)'!C49))</f>
        <v>1620.8338881459688</v>
      </c>
      <c r="Z49" s="10">
        <f t="shared" si="15"/>
        <v>2281.0851610352943</v>
      </c>
      <c r="AA49" s="10">
        <f t="shared" si="16"/>
        <v>4285.959179796384</v>
      </c>
      <c r="AB49" s="10">
        <f t="shared" si="17"/>
        <v>7563.0953441498978</v>
      </c>
      <c r="AC49" s="10">
        <f t="shared" si="18"/>
        <v>12184.854254375177</v>
      </c>
      <c r="AD49" s="10">
        <f t="shared" si="19"/>
        <v>18127.115710379105</v>
      </c>
      <c r="AE49" s="10">
        <f t="shared" si="20"/>
        <v>25389.879712161684</v>
      </c>
    </row>
    <row r="50" spans="1:31" x14ac:dyDescent="0.2">
      <c r="A50" s="5">
        <v>-266</v>
      </c>
      <c r="B50" s="5">
        <f t="shared" si="21"/>
        <v>47</v>
      </c>
      <c r="C50" s="36">
        <v>1.1854742305825491E-3</v>
      </c>
      <c r="D50" s="6">
        <f t="shared" si="1"/>
        <v>1.6801996968886495E-4</v>
      </c>
      <c r="E50" s="7">
        <f t="shared" si="2"/>
        <v>2.0162396362663793</v>
      </c>
      <c r="F50" s="7">
        <f t="shared" si="3"/>
        <v>4.0324792725327585</v>
      </c>
      <c r="G50" s="7">
        <f t="shared" si="4"/>
        <v>6.0487189087991382</v>
      </c>
      <c r="H50" s="7">
        <f t="shared" si="5"/>
        <v>8.064958545065517</v>
      </c>
      <c r="I50" s="7">
        <f t="shared" si="6"/>
        <v>10.081198181331898</v>
      </c>
      <c r="J50" s="7">
        <f t="shared" si="7"/>
        <v>12.097437817598276</v>
      </c>
      <c r="K50" s="12">
        <f t="shared" si="8"/>
        <v>2.8003328281477058E-5</v>
      </c>
      <c r="L50" s="9">
        <f t="shared" si="22"/>
        <v>4032.4792725326965</v>
      </c>
      <c r="M50" s="9">
        <f t="shared" si="9"/>
        <v>16129.917090130786</v>
      </c>
      <c r="N50" s="9">
        <f t="shared" si="10"/>
        <v>36292.313452794268</v>
      </c>
      <c r="O50" s="9">
        <f t="shared" si="11"/>
        <v>64519.668360523145</v>
      </c>
      <c r="P50" s="9">
        <f t="shared" si="12"/>
        <v>100811.98181331741</v>
      </c>
      <c r="Q50" s="9">
        <f t="shared" si="13"/>
        <v>145169.25381117707</v>
      </c>
      <c r="R50" s="8">
        <v>0.24560000000000004</v>
      </c>
      <c r="S50" s="8">
        <f t="shared" si="14"/>
        <v>990.37690933403042</v>
      </c>
      <c r="T50" s="8">
        <f t="shared" si="14"/>
        <v>3961.5076373361217</v>
      </c>
      <c r="U50" s="8">
        <f t="shared" si="14"/>
        <v>8913.392184006274</v>
      </c>
      <c r="V50" s="8">
        <f t="shared" si="14"/>
        <v>15846.030549344487</v>
      </c>
      <c r="W50" s="8">
        <f t="shared" si="14"/>
        <v>24759.422733350759</v>
      </c>
      <c r="X50" s="8">
        <f t="shared" si="23"/>
        <v>35653.568736025096</v>
      </c>
      <c r="Y50" s="3">
        <f>SUM('Masses &amp; Spring Data'!$K$11*('Masses &amp; Spring Data'!$I$3+'Vel,Acc,Jer (Inlet)'!C50))</f>
        <v>1644.9540882390816</v>
      </c>
      <c r="Z50" s="10">
        <f t="shared" si="15"/>
        <v>2635.3309975731117</v>
      </c>
      <c r="AA50" s="10">
        <f t="shared" si="16"/>
        <v>5633.5969506799547</v>
      </c>
      <c r="AB50" s="10">
        <f t="shared" si="17"/>
        <v>10558.346272245355</v>
      </c>
      <c r="AC50" s="10">
        <f t="shared" si="18"/>
        <v>17490.98463758357</v>
      </c>
      <c r="AD50" s="10">
        <f t="shared" si="19"/>
        <v>26404.376821589842</v>
      </c>
      <c r="AE50" s="10">
        <f t="shared" si="20"/>
        <v>37298.522824264175</v>
      </c>
    </row>
    <row r="51" spans="1:31" x14ac:dyDescent="0.2">
      <c r="A51" s="5">
        <v>-264</v>
      </c>
      <c r="B51" s="5">
        <f t="shared" si="21"/>
        <v>48</v>
      </c>
      <c r="C51" s="36">
        <v>1.353494200271414E-3</v>
      </c>
      <c r="D51" s="6">
        <f t="shared" si="1"/>
        <v>1.9602329797034201E-4</v>
      </c>
      <c r="E51" s="7">
        <f t="shared" si="2"/>
        <v>2.3522795756441042</v>
      </c>
      <c r="F51" s="7">
        <f t="shared" si="3"/>
        <v>4.7045591512882083</v>
      </c>
      <c r="G51" s="7">
        <f t="shared" si="4"/>
        <v>7.0568387269323125</v>
      </c>
      <c r="H51" s="7">
        <f t="shared" si="5"/>
        <v>9.4091183025764167</v>
      </c>
      <c r="I51" s="7">
        <f t="shared" si="6"/>
        <v>11.761397878220521</v>
      </c>
      <c r="J51" s="7">
        <f t="shared" si="7"/>
        <v>14.113677453864625</v>
      </c>
      <c r="K51" s="12">
        <f t="shared" si="8"/>
        <v>1.8668885520985862E-5</v>
      </c>
      <c r="L51" s="9">
        <f t="shared" si="22"/>
        <v>2688.319515021964</v>
      </c>
      <c r="M51" s="9">
        <f t="shared" si="9"/>
        <v>10753.278060087856</v>
      </c>
      <c r="N51" s="9">
        <f t="shared" si="10"/>
        <v>24194.875635197677</v>
      </c>
      <c r="O51" s="9">
        <f t="shared" si="11"/>
        <v>43013.112240351424</v>
      </c>
      <c r="P51" s="9">
        <f t="shared" si="12"/>
        <v>67207.987875549108</v>
      </c>
      <c r="Q51" s="9">
        <f t="shared" si="13"/>
        <v>96779.502540790709</v>
      </c>
      <c r="R51" s="8">
        <v>0.24560000000000004</v>
      </c>
      <c r="S51" s="8">
        <f t="shared" si="14"/>
        <v>660.2512728893945</v>
      </c>
      <c r="T51" s="8">
        <f t="shared" si="14"/>
        <v>2641.005091557578</v>
      </c>
      <c r="U51" s="8">
        <f t="shared" si="14"/>
        <v>5942.2614560045504</v>
      </c>
      <c r="V51" s="8">
        <f t="shared" si="14"/>
        <v>10564.020366230312</v>
      </c>
      <c r="W51" s="8">
        <f t="shared" si="14"/>
        <v>16506.281822234865</v>
      </c>
      <c r="X51" s="8">
        <f t="shared" si="23"/>
        <v>23769.045824018202</v>
      </c>
      <c r="Y51" s="3">
        <f>SUM('Masses &amp; Spring Data'!$K$11*('Masses &amp; Spring Data'!$I$3+'Vel,Acc,Jer (Inlet)'!C51))</f>
        <v>1672.0893133438333</v>
      </c>
      <c r="Z51" s="10">
        <f t="shared" si="15"/>
        <v>2332.3405862332279</v>
      </c>
      <c r="AA51" s="10">
        <f t="shared" si="16"/>
        <v>4344.7521675236212</v>
      </c>
      <c r="AB51" s="10">
        <f t="shared" si="17"/>
        <v>7614.3507693483834</v>
      </c>
      <c r="AC51" s="10">
        <f t="shared" si="18"/>
        <v>12236.109679574145</v>
      </c>
      <c r="AD51" s="10">
        <f t="shared" si="19"/>
        <v>18178.371135578698</v>
      </c>
      <c r="AE51" s="10">
        <f t="shared" si="20"/>
        <v>25441.135137362035</v>
      </c>
    </row>
    <row r="52" spans="1:31" x14ac:dyDescent="0.2">
      <c r="A52" s="5">
        <v>-262</v>
      </c>
      <c r="B52" s="5">
        <f t="shared" si="21"/>
        <v>49</v>
      </c>
      <c r="C52" s="36">
        <v>1.5495174982417561E-3</v>
      </c>
      <c r="D52" s="6">
        <f t="shared" si="1"/>
        <v>2.1469218349132787E-4</v>
      </c>
      <c r="E52" s="7">
        <f t="shared" si="2"/>
        <v>2.5763062018959344</v>
      </c>
      <c r="F52" s="7">
        <f t="shared" si="3"/>
        <v>5.1526124037918688</v>
      </c>
      <c r="G52" s="7">
        <f t="shared" si="4"/>
        <v>7.7289186056878032</v>
      </c>
      <c r="H52" s="7">
        <f t="shared" si="5"/>
        <v>10.305224807583738</v>
      </c>
      <c r="I52" s="7">
        <f t="shared" si="6"/>
        <v>12.881531009479673</v>
      </c>
      <c r="J52" s="7">
        <f t="shared" si="7"/>
        <v>15.457837211375606</v>
      </c>
      <c r="K52" s="12">
        <f t="shared" si="8"/>
        <v>3.7337771041970206E-5</v>
      </c>
      <c r="L52" s="9">
        <f t="shared" si="22"/>
        <v>5376.6390300437097</v>
      </c>
      <c r="M52" s="9">
        <f t="shared" si="9"/>
        <v>21506.556120174839</v>
      </c>
      <c r="N52" s="9">
        <f t="shared" si="10"/>
        <v>48389.75127039339</v>
      </c>
      <c r="O52" s="9">
        <f t="shared" si="11"/>
        <v>86026.224480699355</v>
      </c>
      <c r="P52" s="9">
        <f t="shared" si="12"/>
        <v>134415.97575109274</v>
      </c>
      <c r="Q52" s="9">
        <f t="shared" si="13"/>
        <v>193559.00508157356</v>
      </c>
      <c r="R52" s="8">
        <v>0.24560000000000004</v>
      </c>
      <c r="S52" s="8">
        <f t="shared" si="14"/>
        <v>1320.5025457787353</v>
      </c>
      <c r="T52" s="8">
        <f t="shared" si="14"/>
        <v>5282.0101831149414</v>
      </c>
      <c r="U52" s="8">
        <f t="shared" si="14"/>
        <v>11884.522912008619</v>
      </c>
      <c r="V52" s="8">
        <f t="shared" si="14"/>
        <v>21128.040732459765</v>
      </c>
      <c r="W52" s="8">
        <f t="shared" si="14"/>
        <v>33012.563644468384</v>
      </c>
      <c r="X52" s="8">
        <f t="shared" si="23"/>
        <v>47538.091648034475</v>
      </c>
      <c r="Y52" s="3">
        <f>SUM('Masses &amp; Spring Data'!$K$11*('Masses &amp; Spring Data'!$I$3+'Vel,Acc,Jer (Inlet)'!C52))</f>
        <v>1703.7470759660434</v>
      </c>
      <c r="Z52" s="10">
        <f t="shared" si="15"/>
        <v>3024.2496217447788</v>
      </c>
      <c r="AA52" s="10">
        <f t="shared" si="16"/>
        <v>7020.4300467148341</v>
      </c>
      <c r="AB52" s="10">
        <f t="shared" si="17"/>
        <v>13588.269987974661</v>
      </c>
      <c r="AC52" s="10">
        <f t="shared" si="18"/>
        <v>22831.787808425808</v>
      </c>
      <c r="AD52" s="10">
        <f t="shared" si="19"/>
        <v>34716.310720434427</v>
      </c>
      <c r="AE52" s="10">
        <f t="shared" si="20"/>
        <v>49241.838724000518</v>
      </c>
    </row>
    <row r="53" spans="1:31" x14ac:dyDescent="0.2">
      <c r="A53" s="5">
        <v>-260</v>
      </c>
      <c r="B53" s="5">
        <f t="shared" si="21"/>
        <v>50</v>
      </c>
      <c r="C53" s="36">
        <v>1.7642096817330839E-3</v>
      </c>
      <c r="D53" s="6">
        <f t="shared" si="1"/>
        <v>2.5202995453329807E-4</v>
      </c>
      <c r="E53" s="7">
        <f t="shared" si="2"/>
        <v>3.0243594543995771</v>
      </c>
      <c r="F53" s="7">
        <f t="shared" si="3"/>
        <v>6.0487189087991542</v>
      </c>
      <c r="G53" s="7">
        <f t="shared" si="4"/>
        <v>9.0730783631987304</v>
      </c>
      <c r="H53" s="7">
        <f t="shared" si="5"/>
        <v>12.097437817598308</v>
      </c>
      <c r="I53" s="7">
        <f t="shared" si="6"/>
        <v>15.121797271997885</v>
      </c>
      <c r="J53" s="7">
        <f t="shared" si="7"/>
        <v>18.146156726397461</v>
      </c>
      <c r="K53" s="12">
        <f t="shared" si="8"/>
        <v>2.8003328281476841E-5</v>
      </c>
      <c r="L53" s="9">
        <f t="shared" si="22"/>
        <v>4032.4792725326652</v>
      </c>
      <c r="M53" s="9">
        <f t="shared" si="9"/>
        <v>16129.917090130661</v>
      </c>
      <c r="N53" s="9">
        <f t="shared" si="10"/>
        <v>36292.313452793984</v>
      </c>
      <c r="O53" s="9">
        <f t="shared" si="11"/>
        <v>64519.668360522643</v>
      </c>
      <c r="P53" s="9">
        <f t="shared" si="12"/>
        <v>100811.98181331663</v>
      </c>
      <c r="Q53" s="9">
        <f t="shared" si="13"/>
        <v>145169.25381117593</v>
      </c>
      <c r="R53" s="8">
        <v>0.24560000000000004</v>
      </c>
      <c r="S53" s="8">
        <f t="shared" si="14"/>
        <v>990.37690933402268</v>
      </c>
      <c r="T53" s="8">
        <f t="shared" si="14"/>
        <v>3961.5076373360907</v>
      </c>
      <c r="U53" s="8">
        <f t="shared" si="14"/>
        <v>8913.392184006203</v>
      </c>
      <c r="V53" s="8">
        <f t="shared" si="14"/>
        <v>15846.030549344363</v>
      </c>
      <c r="W53" s="8">
        <f t="shared" si="14"/>
        <v>24759.422733350566</v>
      </c>
      <c r="X53" s="8">
        <f t="shared" si="23"/>
        <v>35653.568736024812</v>
      </c>
      <c r="Y53" s="3">
        <f>SUM('Masses &amp; Spring Data'!$K$11*('Masses &amp; Spring Data'!$I$3+'Vel,Acc,Jer (Inlet)'!C53))</f>
        <v>1738.419863599893</v>
      </c>
      <c r="Z53" s="10">
        <f t="shared" si="15"/>
        <v>2728.7967729339157</v>
      </c>
      <c r="AA53" s="10">
        <f t="shared" si="16"/>
        <v>5740.6303385931114</v>
      </c>
      <c r="AB53" s="10">
        <f t="shared" si="17"/>
        <v>10651.812047606096</v>
      </c>
      <c r="AC53" s="10">
        <f t="shared" si="18"/>
        <v>17584.450412944258</v>
      </c>
      <c r="AD53" s="10">
        <f t="shared" si="19"/>
        <v>26497.842596950461</v>
      </c>
      <c r="AE53" s="10">
        <f t="shared" si="20"/>
        <v>37391.988599624703</v>
      </c>
    </row>
    <row r="54" spans="1:31" x14ac:dyDescent="0.2">
      <c r="A54" s="5">
        <v>-258</v>
      </c>
      <c r="B54" s="5">
        <f t="shared" si="21"/>
        <v>51</v>
      </c>
      <c r="C54" s="36">
        <v>2.016239636266382E-3</v>
      </c>
      <c r="D54" s="6">
        <f t="shared" si="1"/>
        <v>2.8003328281477492E-4</v>
      </c>
      <c r="E54" s="7">
        <f t="shared" si="2"/>
        <v>3.3603993937772989</v>
      </c>
      <c r="F54" s="7">
        <f t="shared" si="3"/>
        <v>6.7207987875545978</v>
      </c>
      <c r="G54" s="7">
        <f t="shared" si="4"/>
        <v>10.081198181331898</v>
      </c>
      <c r="H54" s="7">
        <f t="shared" si="5"/>
        <v>13.441597575109196</v>
      </c>
      <c r="I54" s="7">
        <f t="shared" si="6"/>
        <v>16.801996968886495</v>
      </c>
      <c r="J54" s="7">
        <f t="shared" si="7"/>
        <v>20.162396362663795</v>
      </c>
      <c r="K54" s="12">
        <f t="shared" si="8"/>
        <v>3.7337771041969989E-5</v>
      </c>
      <c r="L54" s="9">
        <f t="shared" si="22"/>
        <v>5376.6390300436788</v>
      </c>
      <c r="M54" s="9">
        <f t="shared" si="9"/>
        <v>21506.556120174715</v>
      </c>
      <c r="N54" s="9">
        <f t="shared" si="10"/>
        <v>48389.751270393106</v>
      </c>
      <c r="O54" s="9">
        <f t="shared" si="11"/>
        <v>86026.22448069886</v>
      </c>
      <c r="P54" s="9">
        <f t="shared" si="12"/>
        <v>134415.97575109196</v>
      </c>
      <c r="Q54" s="9">
        <f t="shared" si="13"/>
        <v>193559.00508157242</v>
      </c>
      <c r="R54" s="8">
        <v>0.24560000000000004</v>
      </c>
      <c r="S54" s="8">
        <f t="shared" si="14"/>
        <v>1320.5025457787276</v>
      </c>
      <c r="T54" s="8">
        <f t="shared" si="14"/>
        <v>5282.0101831149104</v>
      </c>
      <c r="U54" s="8">
        <f t="shared" si="14"/>
        <v>11884.52291200855</v>
      </c>
      <c r="V54" s="8">
        <f t="shared" si="14"/>
        <v>21128.040732459642</v>
      </c>
      <c r="W54" s="8">
        <f t="shared" si="14"/>
        <v>33012.563644468188</v>
      </c>
      <c r="X54" s="8">
        <f t="shared" si="23"/>
        <v>47538.091648034198</v>
      </c>
      <c r="Y54" s="3">
        <f>SUM('Masses &amp; Spring Data'!$K$11*('Masses &amp; Spring Data'!$I$3+'Vel,Acc,Jer (Inlet)'!C54))</f>
        <v>1779.1227012570205</v>
      </c>
      <c r="Z54" s="10">
        <f t="shared" si="15"/>
        <v>3099.6252470357481</v>
      </c>
      <c r="AA54" s="10">
        <f t="shared" si="16"/>
        <v>7106.3582595465177</v>
      </c>
      <c r="AB54" s="10">
        <f t="shared" si="17"/>
        <v>13663.645613265569</v>
      </c>
      <c r="AC54" s="10">
        <f t="shared" si="18"/>
        <v>22907.163433716662</v>
      </c>
      <c r="AD54" s="10">
        <f t="shared" si="19"/>
        <v>34791.686345725211</v>
      </c>
      <c r="AE54" s="10">
        <f t="shared" si="20"/>
        <v>49317.214349291222</v>
      </c>
    </row>
    <row r="55" spans="1:31" x14ac:dyDescent="0.2">
      <c r="A55" s="5">
        <v>-256</v>
      </c>
      <c r="B55" s="5">
        <f t="shared" si="21"/>
        <v>52</v>
      </c>
      <c r="C55" s="36">
        <v>2.2962729190811569E-3</v>
      </c>
      <c r="D55" s="6">
        <f t="shared" si="1"/>
        <v>3.173710538567449E-4</v>
      </c>
      <c r="E55" s="7">
        <f t="shared" si="2"/>
        <v>3.8084526462809389</v>
      </c>
      <c r="F55" s="7">
        <f t="shared" si="3"/>
        <v>7.6169052925618779</v>
      </c>
      <c r="G55" s="7">
        <f t="shared" si="4"/>
        <v>11.425357938842817</v>
      </c>
      <c r="H55" s="7">
        <f t="shared" si="5"/>
        <v>15.233810585123756</v>
      </c>
      <c r="I55" s="7">
        <f t="shared" si="6"/>
        <v>19.042263231404693</v>
      </c>
      <c r="J55" s="7">
        <f t="shared" si="7"/>
        <v>22.850715877685634</v>
      </c>
      <c r="K55" s="12">
        <f t="shared" si="8"/>
        <v>3.7337771041970422E-5</v>
      </c>
      <c r="L55" s="9">
        <f t="shared" si="22"/>
        <v>5376.6390300437406</v>
      </c>
      <c r="M55" s="9">
        <f t="shared" si="9"/>
        <v>21506.556120174962</v>
      </c>
      <c r="N55" s="9">
        <f t="shared" si="10"/>
        <v>48389.751270393666</v>
      </c>
      <c r="O55" s="9">
        <f t="shared" si="11"/>
        <v>86026.22448069985</v>
      </c>
      <c r="P55" s="9">
        <f t="shared" si="12"/>
        <v>134415.97575109353</v>
      </c>
      <c r="Q55" s="9">
        <f t="shared" si="13"/>
        <v>193559.00508157467</v>
      </c>
      <c r="R55" s="8">
        <v>0.24560000000000004</v>
      </c>
      <c r="S55" s="8">
        <f t="shared" si="14"/>
        <v>1320.5025457787428</v>
      </c>
      <c r="T55" s="8">
        <f t="shared" si="14"/>
        <v>5282.0101831149714</v>
      </c>
      <c r="U55" s="8">
        <f t="shared" si="14"/>
        <v>11884.522912008686</v>
      </c>
      <c r="V55" s="8">
        <f t="shared" si="14"/>
        <v>21128.040732459885</v>
      </c>
      <c r="W55" s="8">
        <f t="shared" si="14"/>
        <v>33012.563644468573</v>
      </c>
      <c r="X55" s="8">
        <f t="shared" si="23"/>
        <v>47538.091648034744</v>
      </c>
      <c r="Y55" s="3">
        <f>SUM('Masses &amp; Spring Data'!$K$11*('Masses &amp; Spring Data'!$I$3+'Vel,Acc,Jer (Inlet)'!C55))</f>
        <v>1824.3480764316068</v>
      </c>
      <c r="Z55" s="10">
        <f t="shared" si="15"/>
        <v>3144.8506222103497</v>
      </c>
      <c r="AA55" s="10">
        <f t="shared" si="16"/>
        <v>7157.6136847444423</v>
      </c>
      <c r="AB55" s="10">
        <f t="shared" si="17"/>
        <v>13708.870988440292</v>
      </c>
      <c r="AC55" s="10">
        <f t="shared" si="18"/>
        <v>22952.388808891494</v>
      </c>
      <c r="AD55" s="10">
        <f t="shared" si="19"/>
        <v>34836.911720900178</v>
      </c>
      <c r="AE55" s="10">
        <f t="shared" si="20"/>
        <v>49362.439724466349</v>
      </c>
    </row>
    <row r="56" spans="1:31" x14ac:dyDescent="0.2">
      <c r="A56" s="5">
        <v>-254</v>
      </c>
      <c r="B56" s="5">
        <f t="shared" si="21"/>
        <v>53</v>
      </c>
      <c r="C56" s="36">
        <v>2.6136439729379018E-3</v>
      </c>
      <c r="D56" s="6">
        <f t="shared" si="1"/>
        <v>3.5470882489871533E-4</v>
      </c>
      <c r="E56" s="7">
        <f t="shared" si="2"/>
        <v>4.2565058987845843</v>
      </c>
      <c r="F56" s="7">
        <f t="shared" si="3"/>
        <v>8.5130117975691686</v>
      </c>
      <c r="G56" s="7">
        <f t="shared" si="4"/>
        <v>12.769517696353752</v>
      </c>
      <c r="H56" s="7">
        <f t="shared" si="5"/>
        <v>17.026023595138337</v>
      </c>
      <c r="I56" s="7">
        <f t="shared" si="6"/>
        <v>21.282529493922919</v>
      </c>
      <c r="J56" s="7">
        <f t="shared" si="7"/>
        <v>25.539035392707504</v>
      </c>
      <c r="K56" s="12">
        <f t="shared" si="8"/>
        <v>5.6006656562955417E-5</v>
      </c>
      <c r="L56" s="9">
        <f t="shared" si="22"/>
        <v>8064.9585450655804</v>
      </c>
      <c r="M56" s="9">
        <f t="shared" si="9"/>
        <v>32259.834180262322</v>
      </c>
      <c r="N56" s="9">
        <f t="shared" si="10"/>
        <v>72584.626905590223</v>
      </c>
      <c r="O56" s="9">
        <f t="shared" si="11"/>
        <v>129039.33672104929</v>
      </c>
      <c r="P56" s="9">
        <f t="shared" si="12"/>
        <v>201623.96362663951</v>
      </c>
      <c r="Q56" s="9">
        <f t="shared" si="13"/>
        <v>290338.50762236089</v>
      </c>
      <c r="R56" s="8">
        <v>0.24560000000000004</v>
      </c>
      <c r="S56" s="8">
        <f t="shared" si="14"/>
        <v>1980.753818668107</v>
      </c>
      <c r="T56" s="8">
        <f t="shared" si="14"/>
        <v>7923.0152746724279</v>
      </c>
      <c r="U56" s="8">
        <f t="shared" si="14"/>
        <v>17826.784368012963</v>
      </c>
      <c r="V56" s="8">
        <f t="shared" si="14"/>
        <v>31692.061098689712</v>
      </c>
      <c r="W56" s="8">
        <f t="shared" si="14"/>
        <v>49518.845466702674</v>
      </c>
      <c r="X56" s="8">
        <f t="shared" si="23"/>
        <v>71307.137472051851</v>
      </c>
      <c r="Y56" s="3">
        <f>SUM('Masses &amp; Spring Data'!$K$11*('Masses &amp; Spring Data'!$I$3+'Vel,Acc,Jer (Inlet)'!C56))</f>
        <v>1875.6035016294709</v>
      </c>
      <c r="Z56" s="10">
        <f t="shared" si="15"/>
        <v>3856.3573202975776</v>
      </c>
      <c r="AA56" s="10">
        <f t="shared" si="16"/>
        <v>9855.9042515230412</v>
      </c>
      <c r="AB56" s="10">
        <f t="shared" si="17"/>
        <v>19702.387869642433</v>
      </c>
      <c r="AC56" s="10">
        <f t="shared" si="18"/>
        <v>33567.664600319185</v>
      </c>
      <c r="AD56" s="10">
        <f t="shared" si="19"/>
        <v>51394.448968332144</v>
      </c>
      <c r="AE56" s="10">
        <f t="shared" si="20"/>
        <v>73182.740973681328</v>
      </c>
    </row>
    <row r="57" spans="1:31" x14ac:dyDescent="0.2">
      <c r="A57" s="5">
        <v>-252</v>
      </c>
      <c r="B57" s="5">
        <f t="shared" si="21"/>
        <v>54</v>
      </c>
      <c r="C57" s="36">
        <v>2.9683527978366171E-3</v>
      </c>
      <c r="D57" s="6">
        <f t="shared" si="1"/>
        <v>4.1071548146167074E-4</v>
      </c>
      <c r="E57" s="7">
        <f t="shared" si="2"/>
        <v>4.9285857775400492</v>
      </c>
      <c r="F57" s="7">
        <f t="shared" si="3"/>
        <v>9.8571715550800985</v>
      </c>
      <c r="G57" s="7">
        <f t="shared" si="4"/>
        <v>14.785757332620147</v>
      </c>
      <c r="H57" s="7">
        <f t="shared" si="5"/>
        <v>19.714343110160197</v>
      </c>
      <c r="I57" s="7">
        <f t="shared" si="6"/>
        <v>24.642928887700243</v>
      </c>
      <c r="J57" s="7">
        <f t="shared" si="7"/>
        <v>29.571514665240294</v>
      </c>
      <c r="K57" s="12">
        <f t="shared" si="8"/>
        <v>3.7337771041969555E-5</v>
      </c>
      <c r="L57" s="9">
        <f t="shared" si="22"/>
        <v>5376.639030043616</v>
      </c>
      <c r="M57" s="9">
        <f t="shared" si="9"/>
        <v>21506.556120174464</v>
      </c>
      <c r="N57" s="9">
        <f t="shared" si="10"/>
        <v>48389.751270392546</v>
      </c>
      <c r="O57" s="9">
        <f t="shared" si="11"/>
        <v>86026.224480697856</v>
      </c>
      <c r="P57" s="9">
        <f t="shared" si="12"/>
        <v>134415.97575109039</v>
      </c>
      <c r="Q57" s="9">
        <f t="shared" si="13"/>
        <v>193559.00508157018</v>
      </c>
      <c r="R57" s="8">
        <v>0.24560000000000004</v>
      </c>
      <c r="S57" s="8">
        <f t="shared" si="14"/>
        <v>1320.5025457787124</v>
      </c>
      <c r="T57" s="8">
        <f t="shared" si="14"/>
        <v>5282.0101831148495</v>
      </c>
      <c r="U57" s="8">
        <f t="shared" si="14"/>
        <v>11884.522912008411</v>
      </c>
      <c r="V57" s="8">
        <f t="shared" si="14"/>
        <v>21128.040732459398</v>
      </c>
      <c r="W57" s="8">
        <f t="shared" si="14"/>
        <v>33012.563644467802</v>
      </c>
      <c r="X57" s="8">
        <f t="shared" si="23"/>
        <v>47538.091648033645</v>
      </c>
      <c r="Y57" s="3">
        <f>SUM('Masses &amp; Spring Data'!$K$11*('Masses &amp; Spring Data'!$I$3+'Vel,Acc,Jer (Inlet)'!C57))</f>
        <v>1932.8889768506135</v>
      </c>
      <c r="Z57" s="10">
        <f t="shared" si="15"/>
        <v>3253.3915226293257</v>
      </c>
      <c r="AA57" s="10">
        <f t="shared" si="16"/>
        <v>7281.2297102215234</v>
      </c>
      <c r="AB57" s="10">
        <f t="shared" si="17"/>
        <v>13817.411888859026</v>
      </c>
      <c r="AC57" s="10">
        <f t="shared" si="18"/>
        <v>23060.92970931001</v>
      </c>
      <c r="AD57" s="10">
        <f t="shared" si="19"/>
        <v>34945.452621318414</v>
      </c>
      <c r="AE57" s="10">
        <f t="shared" si="20"/>
        <v>49470.980624884258</v>
      </c>
    </row>
    <row r="58" spans="1:31" x14ac:dyDescent="0.2">
      <c r="A58" s="5">
        <v>-250</v>
      </c>
      <c r="B58" s="5">
        <f t="shared" si="21"/>
        <v>55</v>
      </c>
      <c r="C58" s="36">
        <v>3.3790682792982879E-3</v>
      </c>
      <c r="D58" s="6">
        <f t="shared" si="1"/>
        <v>4.480532525036403E-4</v>
      </c>
      <c r="E58" s="7">
        <f t="shared" si="2"/>
        <v>5.3766390300436839</v>
      </c>
      <c r="F58" s="7">
        <f t="shared" si="3"/>
        <v>10.753278060087368</v>
      </c>
      <c r="G58" s="7">
        <f t="shared" si="4"/>
        <v>16.129917090131052</v>
      </c>
      <c r="H58" s="7">
        <f t="shared" si="5"/>
        <v>21.506556120174736</v>
      </c>
      <c r="I58" s="7">
        <f t="shared" si="6"/>
        <v>26.88319515021842</v>
      </c>
      <c r="J58" s="7">
        <f t="shared" si="7"/>
        <v>32.259834180262104</v>
      </c>
      <c r="K58" s="12">
        <f t="shared" si="8"/>
        <v>6.5341099323446613E-5</v>
      </c>
      <c r="L58" s="9">
        <f t="shared" si="22"/>
        <v>9409.118302576313</v>
      </c>
      <c r="M58" s="9">
        <f t="shared" si="9"/>
        <v>37636.473210305252</v>
      </c>
      <c r="N58" s="9">
        <f t="shared" si="10"/>
        <v>84682.064723186806</v>
      </c>
      <c r="O58" s="9">
        <f t="shared" si="11"/>
        <v>150545.89284122101</v>
      </c>
      <c r="P58" s="9">
        <f t="shared" si="12"/>
        <v>235227.95756440781</v>
      </c>
      <c r="Q58" s="9">
        <f t="shared" si="13"/>
        <v>338728.25889274722</v>
      </c>
      <c r="R58" s="8">
        <v>0.24560000000000004</v>
      </c>
      <c r="S58" s="8">
        <f t="shared" si="14"/>
        <v>2310.879455112743</v>
      </c>
      <c r="T58" s="8">
        <f t="shared" si="14"/>
        <v>9243.5178204509721</v>
      </c>
      <c r="U58" s="8">
        <f t="shared" si="14"/>
        <v>20797.915096014684</v>
      </c>
      <c r="V58" s="8">
        <f t="shared" si="14"/>
        <v>36974.071281803888</v>
      </c>
      <c r="W58" s="8">
        <f t="shared" si="14"/>
        <v>57771.986377818568</v>
      </c>
      <c r="X58" s="8">
        <f t="shared" si="23"/>
        <v>83191.660384058734</v>
      </c>
      <c r="Y58" s="3">
        <f>SUM('Masses &amp; Spring Data'!$K$11*('Masses &amp; Spring Data'!$I$3+'Vel,Acc,Jer (Inlet)'!C58))</f>
        <v>1999.2195271066735</v>
      </c>
      <c r="Z58" s="10">
        <f t="shared" si="15"/>
        <v>4310.0989822194169</v>
      </c>
      <c r="AA58" s="10">
        <f t="shared" si="16"/>
        <v>11315.097947836983</v>
      </c>
      <c r="AB58" s="10">
        <f t="shared" si="17"/>
        <v>22797.134623121357</v>
      </c>
      <c r="AC58" s="10">
        <f t="shared" si="18"/>
        <v>38973.290808910562</v>
      </c>
      <c r="AD58" s="10">
        <f t="shared" si="19"/>
        <v>59771.205904925242</v>
      </c>
      <c r="AE58" s="10">
        <f t="shared" si="20"/>
        <v>85190.879911165408</v>
      </c>
    </row>
    <row r="59" spans="1:31" x14ac:dyDescent="0.2">
      <c r="A59" s="5">
        <v>-248</v>
      </c>
      <c r="B59" s="5">
        <f t="shared" si="21"/>
        <v>56</v>
      </c>
      <c r="C59" s="36">
        <v>3.8271215318019282E-3</v>
      </c>
      <c r="D59" s="6">
        <f t="shared" si="1"/>
        <v>5.1339435182708691E-4</v>
      </c>
      <c r="E59" s="7">
        <f t="shared" si="2"/>
        <v>6.1607322219250431</v>
      </c>
      <c r="F59" s="7">
        <f t="shared" si="3"/>
        <v>12.321464443850086</v>
      </c>
      <c r="G59" s="7">
        <f t="shared" si="4"/>
        <v>18.482196665775128</v>
      </c>
      <c r="H59" s="7">
        <f t="shared" si="5"/>
        <v>24.642928887700172</v>
      </c>
      <c r="I59" s="7">
        <f t="shared" si="6"/>
        <v>30.803661109625214</v>
      </c>
      <c r="J59" s="7">
        <f t="shared" si="7"/>
        <v>36.964393331550255</v>
      </c>
      <c r="K59" s="12">
        <f t="shared" si="8"/>
        <v>6.5341099323449649E-5</v>
      </c>
      <c r="L59" s="9">
        <f t="shared" si="22"/>
        <v>9409.1183025767496</v>
      </c>
      <c r="M59" s="9">
        <f t="shared" si="9"/>
        <v>37636.473210306998</v>
      </c>
      <c r="N59" s="9">
        <f t="shared" si="10"/>
        <v>84682.06472319075</v>
      </c>
      <c r="O59" s="9">
        <f t="shared" si="11"/>
        <v>150545.89284122799</v>
      </c>
      <c r="P59" s="9">
        <f t="shared" si="12"/>
        <v>235227.95756441873</v>
      </c>
      <c r="Q59" s="9">
        <f t="shared" si="13"/>
        <v>338728.258892763</v>
      </c>
      <c r="R59" s="8">
        <v>0.24560000000000004</v>
      </c>
      <c r="S59" s="8">
        <f t="shared" si="14"/>
        <v>2310.8794551128499</v>
      </c>
      <c r="T59" s="8">
        <f t="shared" si="14"/>
        <v>9243.5178204513995</v>
      </c>
      <c r="U59" s="8">
        <f t="shared" si="14"/>
        <v>20797.915096015651</v>
      </c>
      <c r="V59" s="8">
        <f t="shared" si="14"/>
        <v>36974.071281805598</v>
      </c>
      <c r="W59" s="8">
        <f t="shared" si="14"/>
        <v>57771.986377821246</v>
      </c>
      <c r="X59" s="8">
        <f t="shared" si="23"/>
        <v>83191.660384062605</v>
      </c>
      <c r="Y59" s="3">
        <f>SUM('Masses &amp; Spring Data'!$K$11*('Masses &amp; Spring Data'!$I$3+'Vel,Acc,Jer (Inlet)'!C59))</f>
        <v>2071.5801273860111</v>
      </c>
      <c r="Z59" s="10">
        <f t="shared" si="15"/>
        <v>4382.459582498861</v>
      </c>
      <c r="AA59" s="10">
        <f t="shared" si="16"/>
        <v>11398.011135657485</v>
      </c>
      <c r="AB59" s="10">
        <f t="shared" si="17"/>
        <v>22869.495223401664</v>
      </c>
      <c r="AC59" s="10">
        <f t="shared" si="18"/>
        <v>39045.651409191611</v>
      </c>
      <c r="AD59" s="10">
        <f t="shared" si="19"/>
        <v>59843.566505207258</v>
      </c>
      <c r="AE59" s="10">
        <f t="shared" si="20"/>
        <v>85263.240511448617</v>
      </c>
    </row>
    <row r="60" spans="1:31" x14ac:dyDescent="0.2">
      <c r="A60" s="5">
        <v>-246</v>
      </c>
      <c r="B60" s="5">
        <f t="shared" si="21"/>
        <v>57</v>
      </c>
      <c r="C60" s="36">
        <v>4.3405158836290151E-3</v>
      </c>
      <c r="D60" s="6">
        <f t="shared" si="1"/>
        <v>5.7873545115053656E-4</v>
      </c>
      <c r="E60" s="7">
        <f t="shared" si="2"/>
        <v>6.9448254138064387</v>
      </c>
      <c r="F60" s="7">
        <f t="shared" si="3"/>
        <v>13.889650827612877</v>
      </c>
      <c r="G60" s="7">
        <f t="shared" si="4"/>
        <v>20.834476241419317</v>
      </c>
      <c r="H60" s="7">
        <f t="shared" si="5"/>
        <v>27.779301655225755</v>
      </c>
      <c r="I60" s="7">
        <f t="shared" si="6"/>
        <v>34.724127069032193</v>
      </c>
      <c r="J60" s="7">
        <f t="shared" si="7"/>
        <v>41.668952482838634</v>
      </c>
      <c r="K60" s="12">
        <f t="shared" si="8"/>
        <v>6.5341099323446179E-5</v>
      </c>
      <c r="L60" s="9">
        <f t="shared" si="22"/>
        <v>9409.1183025762493</v>
      </c>
      <c r="M60" s="9">
        <f t="shared" si="9"/>
        <v>37636.473210304997</v>
      </c>
      <c r="N60" s="9">
        <f t="shared" si="10"/>
        <v>84682.064723186253</v>
      </c>
      <c r="O60" s="9">
        <f t="shared" si="11"/>
        <v>150545.89284121999</v>
      </c>
      <c r="P60" s="9">
        <f t="shared" si="12"/>
        <v>235227.95756440624</v>
      </c>
      <c r="Q60" s="9">
        <f t="shared" si="13"/>
        <v>338728.25889274501</v>
      </c>
      <c r="R60" s="8">
        <v>0.24560000000000004</v>
      </c>
      <c r="S60" s="8">
        <f t="shared" si="14"/>
        <v>2310.8794551127271</v>
      </c>
      <c r="T60" s="8">
        <f t="shared" si="14"/>
        <v>9243.5178204509084</v>
      </c>
      <c r="U60" s="8">
        <f t="shared" si="14"/>
        <v>20797.915096014549</v>
      </c>
      <c r="V60" s="8">
        <f t="shared" si="14"/>
        <v>36974.071281803634</v>
      </c>
      <c r="W60" s="8">
        <f t="shared" si="14"/>
        <v>57771.986377818183</v>
      </c>
      <c r="X60" s="8">
        <f t="shared" si="23"/>
        <v>83191.660384058196</v>
      </c>
      <c r="Y60" s="3">
        <f>SUM('Masses &amp; Spring Data'!$K$11*('Masses &amp; Spring Data'!$I$3+'Vel,Acc,Jer (Inlet)'!C60))</f>
        <v>2154.4933152060858</v>
      </c>
      <c r="Z60" s="10">
        <f t="shared" si="15"/>
        <v>4465.3727703188124</v>
      </c>
      <c r="AA60" s="10">
        <f t="shared" si="16"/>
        <v>11491.476911017806</v>
      </c>
      <c r="AB60" s="10">
        <f t="shared" si="17"/>
        <v>22952.408411220633</v>
      </c>
      <c r="AC60" s="10">
        <f t="shared" si="18"/>
        <v>39128.564597009718</v>
      </c>
      <c r="AD60" s="10">
        <f t="shared" si="19"/>
        <v>59926.479693024266</v>
      </c>
      <c r="AE60" s="10">
        <f t="shared" si="20"/>
        <v>85346.15369926428</v>
      </c>
    </row>
    <row r="61" spans="1:31" x14ac:dyDescent="0.2">
      <c r="A61" s="5">
        <v>-244</v>
      </c>
      <c r="B61" s="5">
        <f t="shared" si="21"/>
        <v>58</v>
      </c>
      <c r="C61" s="36">
        <v>4.9192513347795517E-3</v>
      </c>
      <c r="D61" s="6">
        <f t="shared" si="1"/>
        <v>6.4407655047398274E-4</v>
      </c>
      <c r="E61" s="7">
        <f t="shared" si="2"/>
        <v>7.7289186056877925</v>
      </c>
      <c r="F61" s="7">
        <f t="shared" si="3"/>
        <v>15.457837211375585</v>
      </c>
      <c r="G61" s="7">
        <f t="shared" si="4"/>
        <v>23.186755817063379</v>
      </c>
      <c r="H61" s="7">
        <f t="shared" si="5"/>
        <v>30.91567442275117</v>
      </c>
      <c r="I61" s="7">
        <f t="shared" si="6"/>
        <v>38.644593028438962</v>
      </c>
      <c r="J61" s="7">
        <f t="shared" si="7"/>
        <v>46.373511634126757</v>
      </c>
      <c r="K61" s="12">
        <f t="shared" si="8"/>
        <v>7.4675542083939978E-5</v>
      </c>
      <c r="L61" s="9">
        <f t="shared" si="22"/>
        <v>10753.278060087358</v>
      </c>
      <c r="M61" s="9">
        <f t="shared" si="9"/>
        <v>43013.11224034943</v>
      </c>
      <c r="N61" s="9">
        <f t="shared" si="10"/>
        <v>96779.502540786212</v>
      </c>
      <c r="O61" s="9">
        <f t="shared" si="11"/>
        <v>172052.44896139772</v>
      </c>
      <c r="P61" s="9">
        <f t="shared" si="12"/>
        <v>268831.95150218392</v>
      </c>
      <c r="Q61" s="9">
        <f t="shared" si="13"/>
        <v>387118.01016314485</v>
      </c>
      <c r="R61" s="8">
        <v>0.24560000000000004</v>
      </c>
      <c r="S61" s="8">
        <f t="shared" si="14"/>
        <v>2641.0050915574552</v>
      </c>
      <c r="T61" s="8">
        <f t="shared" si="14"/>
        <v>10564.020366229821</v>
      </c>
      <c r="U61" s="8">
        <f t="shared" si="14"/>
        <v>23769.045824017099</v>
      </c>
      <c r="V61" s="8">
        <f t="shared" si="14"/>
        <v>42256.081464919283</v>
      </c>
      <c r="W61" s="8">
        <f t="shared" si="14"/>
        <v>66025.127288936375</v>
      </c>
      <c r="X61" s="8">
        <f t="shared" si="23"/>
        <v>95076.183296068397</v>
      </c>
      <c r="Y61" s="3">
        <f>SUM('Masses &amp; Spring Data'!$K$11*('Masses &amp; Spring Data'!$I$3+'Vel,Acc,Jer (Inlet)'!C61))</f>
        <v>2247.9590905668974</v>
      </c>
      <c r="Z61" s="10">
        <f t="shared" si="15"/>
        <v>4888.9641821243531</v>
      </c>
      <c r="AA61" s="10">
        <f t="shared" si="16"/>
        <v>12915.997819698267</v>
      </c>
      <c r="AB61" s="10">
        <f t="shared" si="17"/>
        <v>26017.004914583995</v>
      </c>
      <c r="AC61" s="10">
        <f t="shared" si="18"/>
        <v>44504.040555486179</v>
      </c>
      <c r="AD61" s="10">
        <f t="shared" si="19"/>
        <v>68273.086379503278</v>
      </c>
      <c r="AE61" s="10">
        <f t="shared" si="20"/>
        <v>97324.1423866353</v>
      </c>
    </row>
    <row r="62" spans="1:31" x14ac:dyDescent="0.2">
      <c r="A62" s="5">
        <v>-242</v>
      </c>
      <c r="B62" s="5">
        <f t="shared" si="21"/>
        <v>59</v>
      </c>
      <c r="C62" s="36">
        <v>5.5633278852535344E-3</v>
      </c>
      <c r="D62" s="6">
        <f t="shared" si="1"/>
        <v>7.1875209255792272E-4</v>
      </c>
      <c r="E62" s="7">
        <f t="shared" si="2"/>
        <v>8.6250251106950735</v>
      </c>
      <c r="F62" s="7">
        <f t="shared" si="3"/>
        <v>17.250050221390147</v>
      </c>
      <c r="G62" s="7">
        <f t="shared" si="4"/>
        <v>25.875075332085217</v>
      </c>
      <c r="H62" s="7">
        <f t="shared" si="5"/>
        <v>34.500100442780294</v>
      </c>
      <c r="I62" s="7">
        <f t="shared" si="6"/>
        <v>43.125125553475364</v>
      </c>
      <c r="J62" s="7">
        <f t="shared" si="7"/>
        <v>51.750150664170434</v>
      </c>
      <c r="K62" s="12">
        <f t="shared" si="8"/>
        <v>9.3344427604925839E-5</v>
      </c>
      <c r="L62" s="9">
        <f t="shared" si="22"/>
        <v>13441.597575109321</v>
      </c>
      <c r="M62" s="9">
        <f t="shared" si="9"/>
        <v>53766.390300437284</v>
      </c>
      <c r="N62" s="9">
        <f t="shared" si="10"/>
        <v>120974.37817598389</v>
      </c>
      <c r="O62" s="9">
        <f t="shared" si="11"/>
        <v>215065.56120174914</v>
      </c>
      <c r="P62" s="9">
        <f t="shared" si="12"/>
        <v>336039.93937773304</v>
      </c>
      <c r="Q62" s="9">
        <f t="shared" si="13"/>
        <v>483897.51270393556</v>
      </c>
      <c r="R62" s="8">
        <v>0.24560000000000004</v>
      </c>
      <c r="S62" s="8">
        <f t="shared" si="14"/>
        <v>3301.2563644468496</v>
      </c>
      <c r="T62" s="8">
        <f t="shared" si="14"/>
        <v>13205.025457787398</v>
      </c>
      <c r="U62" s="8">
        <f t="shared" si="14"/>
        <v>29711.307280021647</v>
      </c>
      <c r="V62" s="8">
        <f t="shared" si="14"/>
        <v>52820.101831149594</v>
      </c>
      <c r="W62" s="8">
        <f t="shared" si="14"/>
        <v>82531.409111171248</v>
      </c>
      <c r="X62" s="8">
        <f t="shared" si="23"/>
        <v>118845.22912008659</v>
      </c>
      <c r="Y62" s="3">
        <f>SUM('Masses &amp; Spring Data'!$K$11*('Masses &amp; Spring Data'!$I$3+'Vel,Acc,Jer (Inlet)'!C62))</f>
        <v>2351.9774534684457</v>
      </c>
      <c r="Z62" s="10">
        <f t="shared" si="15"/>
        <v>5653.2338179152957</v>
      </c>
      <c r="AA62" s="10">
        <f t="shared" si="16"/>
        <v>15673.081374203948</v>
      </c>
      <c r="AB62" s="10">
        <f t="shared" si="17"/>
        <v>32063.284733490094</v>
      </c>
      <c r="AC62" s="10">
        <f t="shared" si="18"/>
        <v>55172.079284618041</v>
      </c>
      <c r="AD62" s="10">
        <f t="shared" si="19"/>
        <v>84883.386564639688</v>
      </c>
      <c r="AE62" s="10">
        <f t="shared" si="20"/>
        <v>121197.20657355503</v>
      </c>
    </row>
    <row r="63" spans="1:31" x14ac:dyDescent="0.2">
      <c r="A63" s="5">
        <v>-240</v>
      </c>
      <c r="B63" s="5">
        <f t="shared" si="21"/>
        <v>60</v>
      </c>
      <c r="C63" s="36">
        <v>6.2820799778114571E-3</v>
      </c>
      <c r="D63" s="6">
        <f t="shared" si="1"/>
        <v>8.1209652016284856E-4</v>
      </c>
      <c r="E63" s="7">
        <f t="shared" si="2"/>
        <v>9.7451582419541829</v>
      </c>
      <c r="F63" s="7">
        <f t="shared" si="3"/>
        <v>19.490316483908366</v>
      </c>
      <c r="G63" s="7">
        <f t="shared" si="4"/>
        <v>29.235474725862549</v>
      </c>
      <c r="H63" s="7">
        <f t="shared" si="5"/>
        <v>38.980632967816732</v>
      </c>
      <c r="I63" s="7">
        <f t="shared" si="6"/>
        <v>48.725791209770911</v>
      </c>
      <c r="J63" s="7">
        <f t="shared" si="7"/>
        <v>58.470949451725097</v>
      </c>
      <c r="K63" s="12">
        <f t="shared" si="8"/>
        <v>9.3344427604924972E-5</v>
      </c>
      <c r="L63" s="9">
        <f t="shared" si="22"/>
        <v>13441.597575109196</v>
      </c>
      <c r="M63" s="9">
        <f t="shared" si="9"/>
        <v>53766.390300436782</v>
      </c>
      <c r="N63" s="9">
        <f t="shared" si="10"/>
        <v>120974.37817598277</v>
      </c>
      <c r="O63" s="9">
        <f t="shared" si="11"/>
        <v>215065.56120174713</v>
      </c>
      <c r="P63" s="9">
        <f t="shared" si="12"/>
        <v>336039.9393777299</v>
      </c>
      <c r="Q63" s="9">
        <f t="shared" si="13"/>
        <v>483897.51270393108</v>
      </c>
      <c r="R63" s="8">
        <v>0.24560000000000004</v>
      </c>
      <c r="S63" s="8">
        <f t="shared" si="14"/>
        <v>3301.2563644468191</v>
      </c>
      <c r="T63" s="8">
        <f t="shared" si="14"/>
        <v>13205.025457787277</v>
      </c>
      <c r="U63" s="8">
        <f t="shared" si="14"/>
        <v>29711.307280021374</v>
      </c>
      <c r="V63" s="8">
        <f t="shared" si="14"/>
        <v>52820.101831149106</v>
      </c>
      <c r="W63" s="8">
        <f t="shared" ref="W63:X126" si="24">SUM($R$3*P63)</f>
        <v>82531.409111170477</v>
      </c>
      <c r="X63" s="8">
        <f t="shared" si="23"/>
        <v>118845.2291200855</v>
      </c>
      <c r="Y63" s="3">
        <f>SUM('Masses &amp; Spring Data'!$K$11*('Masses &amp; Spring Data'!$I$3+'Vel,Acc,Jer (Inlet)'!C63))</f>
        <v>2468.0559164165502</v>
      </c>
      <c r="Z63" s="10">
        <f t="shared" si="15"/>
        <v>5769.3122808633689</v>
      </c>
      <c r="AA63" s="10">
        <f t="shared" si="16"/>
        <v>15804.234962210126</v>
      </c>
      <c r="AB63" s="10">
        <f t="shared" si="17"/>
        <v>32179.363196437924</v>
      </c>
      <c r="AC63" s="10">
        <f t="shared" si="18"/>
        <v>55288.15774756566</v>
      </c>
      <c r="AD63" s="10">
        <f t="shared" si="19"/>
        <v>84999.465027587023</v>
      </c>
      <c r="AE63" s="10">
        <f t="shared" si="20"/>
        <v>121313.28503650204</v>
      </c>
    </row>
    <row r="64" spans="1:31" x14ac:dyDescent="0.2">
      <c r="A64" s="5">
        <v>-238</v>
      </c>
      <c r="B64" s="5">
        <f t="shared" si="21"/>
        <v>61</v>
      </c>
      <c r="C64" s="36">
        <v>7.0941764979743057E-3</v>
      </c>
      <c r="D64" s="6">
        <f t="shared" si="1"/>
        <v>9.0544094776777353E-4</v>
      </c>
      <c r="E64" s="7">
        <f t="shared" si="2"/>
        <v>10.865291373213282</v>
      </c>
      <c r="F64" s="7">
        <f t="shared" si="3"/>
        <v>21.730582746426563</v>
      </c>
      <c r="G64" s="7">
        <f t="shared" si="4"/>
        <v>32.595874119639845</v>
      </c>
      <c r="H64" s="7">
        <f t="shared" si="5"/>
        <v>43.461165492853127</v>
      </c>
      <c r="I64" s="7">
        <f t="shared" si="6"/>
        <v>54.326456866066408</v>
      </c>
      <c r="J64" s="7">
        <f t="shared" si="7"/>
        <v>65.19174823927969</v>
      </c>
      <c r="K64" s="12">
        <f t="shared" si="8"/>
        <v>1.120133131259091E-4</v>
      </c>
      <c r="L64" s="9">
        <f t="shared" si="22"/>
        <v>16129.91709013091</v>
      </c>
      <c r="M64" s="9">
        <f t="shared" si="9"/>
        <v>64519.668360523639</v>
      </c>
      <c r="N64" s="9">
        <f t="shared" si="10"/>
        <v>145169.25381117821</v>
      </c>
      <c r="O64" s="9">
        <f t="shared" si="11"/>
        <v>258078.67344209456</v>
      </c>
      <c r="P64" s="9">
        <f t="shared" si="12"/>
        <v>403247.92725327273</v>
      </c>
      <c r="Q64" s="9">
        <f t="shared" si="13"/>
        <v>580677.01524471282</v>
      </c>
      <c r="R64" s="8">
        <v>0.24560000000000004</v>
      </c>
      <c r="S64" s="8">
        <f t="shared" si="14"/>
        <v>3961.5076373361521</v>
      </c>
      <c r="T64" s="8">
        <f t="shared" si="14"/>
        <v>15846.030549344609</v>
      </c>
      <c r="U64" s="8">
        <f t="shared" si="14"/>
        <v>35653.568736025372</v>
      </c>
      <c r="V64" s="8">
        <f t="shared" si="14"/>
        <v>63384.122197378434</v>
      </c>
      <c r="W64" s="8">
        <f t="shared" si="24"/>
        <v>99037.690933403806</v>
      </c>
      <c r="X64" s="8">
        <f t="shared" si="23"/>
        <v>142614.27494410149</v>
      </c>
      <c r="Y64" s="3">
        <f>SUM('Masses &amp; Spring Data'!$K$11*('Masses &amp; Spring Data'!$I$3+'Vel,Acc,Jer (Inlet)'!C64))</f>
        <v>2599.2095044228504</v>
      </c>
      <c r="Z64" s="10">
        <f t="shared" si="15"/>
        <v>6560.7171417590025</v>
      </c>
      <c r="AA64" s="10">
        <f t="shared" si="16"/>
        <v>18591.468766831953</v>
      </c>
      <c r="AB64" s="10">
        <f t="shared" si="17"/>
        <v>38252.77824044822</v>
      </c>
      <c r="AC64" s="10">
        <f t="shared" si="18"/>
        <v>65983.331701801289</v>
      </c>
      <c r="AD64" s="10">
        <f t="shared" si="19"/>
        <v>101636.90043782665</v>
      </c>
      <c r="AE64" s="10">
        <f t="shared" si="20"/>
        <v>145213.48444852434</v>
      </c>
    </row>
    <row r="65" spans="1:31" x14ac:dyDescent="0.2">
      <c r="A65" s="5">
        <v>-236</v>
      </c>
      <c r="B65" s="5">
        <f t="shared" si="21"/>
        <v>62</v>
      </c>
      <c r="C65" s="36">
        <v>7.9996174457420792E-3</v>
      </c>
      <c r="D65" s="6">
        <f t="shared" si="1"/>
        <v>1.0174542608936826E-3</v>
      </c>
      <c r="E65" s="7">
        <f t="shared" si="2"/>
        <v>12.209451130724192</v>
      </c>
      <c r="F65" s="7">
        <f t="shared" si="3"/>
        <v>24.418902261448384</v>
      </c>
      <c r="G65" s="7">
        <f t="shared" si="4"/>
        <v>36.628353392172578</v>
      </c>
      <c r="H65" s="7">
        <f t="shared" si="5"/>
        <v>48.837804522896768</v>
      </c>
      <c r="I65" s="7">
        <f t="shared" si="6"/>
        <v>61.047255653620958</v>
      </c>
      <c r="J65" s="7">
        <f t="shared" si="7"/>
        <v>73.256706784345155</v>
      </c>
      <c r="K65" s="12">
        <f t="shared" si="8"/>
        <v>1.4001664140738529E-4</v>
      </c>
      <c r="L65" s="9">
        <f t="shared" si="22"/>
        <v>20162.396362663483</v>
      </c>
      <c r="M65" s="9">
        <f t="shared" si="9"/>
        <v>80649.585450653933</v>
      </c>
      <c r="N65" s="9">
        <f t="shared" si="10"/>
        <v>181461.56726397134</v>
      </c>
      <c r="O65" s="9">
        <f t="shared" si="11"/>
        <v>322598.34180261573</v>
      </c>
      <c r="P65" s="9">
        <f t="shared" si="12"/>
        <v>504059.90906658705</v>
      </c>
      <c r="Q65" s="9">
        <f t="shared" si="13"/>
        <v>725846.26905588538</v>
      </c>
      <c r="R65" s="8">
        <v>0.24560000000000004</v>
      </c>
      <c r="S65" s="8">
        <f t="shared" si="14"/>
        <v>4951.8845466701523</v>
      </c>
      <c r="T65" s="8">
        <f t="shared" si="14"/>
        <v>19807.538186680609</v>
      </c>
      <c r="U65" s="8">
        <f t="shared" si="14"/>
        <v>44566.960920031372</v>
      </c>
      <c r="V65" s="8">
        <f t="shared" si="14"/>
        <v>79230.152746722437</v>
      </c>
      <c r="W65" s="8">
        <f t="shared" si="24"/>
        <v>123797.11366675379</v>
      </c>
      <c r="X65" s="8">
        <f t="shared" si="23"/>
        <v>178267.84368012549</v>
      </c>
      <c r="Y65" s="3">
        <f>SUM('Masses &amp; Spring Data'!$K$11*('Masses &amp; Spring Data'!$I$3+'Vel,Acc,Jer (Inlet)'!C65))</f>
        <v>2745.4382174873454</v>
      </c>
      <c r="Z65" s="10">
        <f t="shared" si="15"/>
        <v>7697.3227641574977</v>
      </c>
      <c r="AA65" s="10">
        <f t="shared" si="16"/>
        <v>22717.295267302285</v>
      </c>
      <c r="AB65" s="10">
        <f t="shared" si="17"/>
        <v>47312.399137518718</v>
      </c>
      <c r="AC65" s="10">
        <f t="shared" si="18"/>
        <v>81975.590964209783</v>
      </c>
      <c r="AD65" s="10">
        <f t="shared" si="19"/>
        <v>126542.55188424114</v>
      </c>
      <c r="AE65" s="10">
        <f t="shared" si="20"/>
        <v>181013.28189761282</v>
      </c>
    </row>
    <row r="66" spans="1:31" x14ac:dyDescent="0.2">
      <c r="A66" s="5">
        <v>-234</v>
      </c>
      <c r="B66" s="5">
        <f t="shared" si="21"/>
        <v>63</v>
      </c>
      <c r="C66" s="36">
        <v>9.0170717066357618E-3</v>
      </c>
      <c r="D66" s="6">
        <f t="shared" si="1"/>
        <v>1.1574709023010679E-3</v>
      </c>
      <c r="E66" s="7">
        <f t="shared" si="2"/>
        <v>13.889650827612815</v>
      </c>
      <c r="F66" s="7">
        <f t="shared" si="3"/>
        <v>27.77930165522563</v>
      </c>
      <c r="G66" s="7">
        <f t="shared" si="4"/>
        <v>41.668952482838442</v>
      </c>
      <c r="H66" s="7">
        <f t="shared" si="5"/>
        <v>55.558603310451261</v>
      </c>
      <c r="I66" s="7">
        <f t="shared" si="6"/>
        <v>69.448254138064073</v>
      </c>
      <c r="J66" s="7">
        <f t="shared" si="7"/>
        <v>83.337904965676884</v>
      </c>
      <c r="K66" s="12">
        <f t="shared" si="8"/>
        <v>5.6006656562962789E-5</v>
      </c>
      <c r="L66" s="9">
        <f t="shared" si="22"/>
        <v>8064.9585450666418</v>
      </c>
      <c r="M66" s="9">
        <f t="shared" si="9"/>
        <v>32259.834180266567</v>
      </c>
      <c r="N66" s="9">
        <f t="shared" si="10"/>
        <v>72584.626905599769</v>
      </c>
      <c r="O66" s="9">
        <f t="shared" si="11"/>
        <v>129039.33672106627</v>
      </c>
      <c r="P66" s="9">
        <f t="shared" si="12"/>
        <v>201623.96362666605</v>
      </c>
      <c r="Q66" s="9">
        <f t="shared" si="13"/>
        <v>290338.50762239908</v>
      </c>
      <c r="R66" s="8">
        <v>0.24560000000000004</v>
      </c>
      <c r="S66" s="8">
        <f t="shared" si="14"/>
        <v>1980.7538186683676</v>
      </c>
      <c r="T66" s="8">
        <f t="shared" si="14"/>
        <v>7923.0152746734702</v>
      </c>
      <c r="U66" s="8">
        <f t="shared" si="14"/>
        <v>17826.784368015306</v>
      </c>
      <c r="V66" s="8">
        <f t="shared" si="14"/>
        <v>31692.061098693881</v>
      </c>
      <c r="W66" s="8">
        <f t="shared" si="24"/>
        <v>49518.845466709194</v>
      </c>
      <c r="X66" s="8">
        <f t="shared" si="23"/>
        <v>71307.137472061222</v>
      </c>
      <c r="Y66" s="3">
        <f>SUM('Masses &amp; Spring Data'!$K$11*('Masses &amp; Spring Data'!$I$3+'Vel,Acc,Jer (Inlet)'!C66))</f>
        <v>2909.757080621675</v>
      </c>
      <c r="Z66" s="10">
        <f t="shared" si="15"/>
        <v>4890.5108992900423</v>
      </c>
      <c r="AA66" s="10">
        <f t="shared" si="16"/>
        <v>11019.703906016768</v>
      </c>
      <c r="AB66" s="10">
        <f t="shared" si="17"/>
        <v>20736.541448636981</v>
      </c>
      <c r="AC66" s="10">
        <f t="shared" si="18"/>
        <v>34601.818179315553</v>
      </c>
      <c r="AD66" s="10">
        <f t="shared" si="19"/>
        <v>52428.602547330869</v>
      </c>
      <c r="AE66" s="10">
        <f t="shared" si="20"/>
        <v>74216.89455268289</v>
      </c>
    </row>
    <row r="67" spans="1:31" x14ac:dyDescent="0.2">
      <c r="A67" s="5">
        <v>-232</v>
      </c>
      <c r="B67" s="5">
        <f t="shared" si="21"/>
        <v>64</v>
      </c>
      <c r="C67" s="36">
        <v>1.017454260893683E-2</v>
      </c>
      <c r="D67" s="6">
        <f t="shared" si="1"/>
        <v>1.2134775588640307E-3</v>
      </c>
      <c r="E67" s="7">
        <f t="shared" si="2"/>
        <v>14.561730706368369</v>
      </c>
      <c r="F67" s="7">
        <f t="shared" si="3"/>
        <v>29.123461412736738</v>
      </c>
      <c r="G67" s="7">
        <f t="shared" si="4"/>
        <v>43.685192119105103</v>
      </c>
      <c r="H67" s="7">
        <f t="shared" si="5"/>
        <v>58.246922825473476</v>
      </c>
      <c r="I67" s="7">
        <f t="shared" si="6"/>
        <v>72.808653531841841</v>
      </c>
      <c r="J67" s="7">
        <f t="shared" si="7"/>
        <v>87.370384238210207</v>
      </c>
      <c r="K67" s="12">
        <f t="shared" si="8"/>
        <v>1.8668885520984821E-4</v>
      </c>
      <c r="L67" s="9">
        <f t="shared" si="22"/>
        <v>26883.195150218144</v>
      </c>
      <c r="M67" s="9">
        <f t="shared" si="9"/>
        <v>107532.78060087257</v>
      </c>
      <c r="N67" s="9">
        <f t="shared" si="10"/>
        <v>241948.75635196327</v>
      </c>
      <c r="O67" s="9">
        <f t="shared" si="11"/>
        <v>430131.1224034903</v>
      </c>
      <c r="P67" s="9">
        <f t="shared" si="12"/>
        <v>672079.87875545351</v>
      </c>
      <c r="Q67" s="9">
        <f t="shared" si="13"/>
        <v>967795.02540785307</v>
      </c>
      <c r="R67" s="8">
        <v>0.24560000000000004</v>
      </c>
      <c r="S67" s="8">
        <f t="shared" si="14"/>
        <v>6602.5127288935773</v>
      </c>
      <c r="T67" s="8">
        <f t="shared" si="14"/>
        <v>26410.050915574309</v>
      </c>
      <c r="U67" s="8">
        <f t="shared" si="14"/>
        <v>59422.614560042188</v>
      </c>
      <c r="V67" s="8">
        <f t="shared" si="14"/>
        <v>105640.20366229724</v>
      </c>
      <c r="W67" s="8">
        <f t="shared" si="24"/>
        <v>165062.81822233941</v>
      </c>
      <c r="X67" s="8">
        <f t="shared" si="23"/>
        <v>237690.45824016875</v>
      </c>
      <c r="Y67" s="3">
        <f>SUM('Masses &amp; Spring Data'!$K$11*('Masses &amp; Spring Data'!$I$3+'Vel,Acc,Jer (Inlet)'!C67))</f>
        <v>3096.6886313432974</v>
      </c>
      <c r="Z67" s="10">
        <f t="shared" si="15"/>
        <v>9699.2013602368752</v>
      </c>
      <c r="AA67" s="10">
        <f t="shared" si="16"/>
        <v>29702.716172674147</v>
      </c>
      <c r="AB67" s="10">
        <f t="shared" si="17"/>
        <v>62519.303191385487</v>
      </c>
      <c r="AC67" s="10">
        <f t="shared" si="18"/>
        <v>108736.89229364053</v>
      </c>
      <c r="AD67" s="10">
        <f t="shared" si="19"/>
        <v>168159.50685368272</v>
      </c>
      <c r="AE67" s="10">
        <f t="shared" si="20"/>
        <v>240787.14687151206</v>
      </c>
    </row>
    <row r="68" spans="1:31" x14ac:dyDescent="0.2">
      <c r="A68" s="5">
        <v>-230</v>
      </c>
      <c r="B68" s="5">
        <f t="shared" si="21"/>
        <v>65</v>
      </c>
      <c r="C68" s="36">
        <v>1.138802016780086E-2</v>
      </c>
      <c r="D68" s="6">
        <f t="shared" ref="D68:D131" si="25">SUM((C69-C68)/(B69-B68))</f>
        <v>1.4001664140738789E-3</v>
      </c>
      <c r="E68" s="7">
        <f t="shared" ref="E68:E131" si="26">SUM(D68*(6*2000))</f>
        <v>16.801996968886549</v>
      </c>
      <c r="F68" s="7">
        <f t="shared" ref="F68:F131" si="27">SUM(D68*(6*4000))</f>
        <v>33.603993937773097</v>
      </c>
      <c r="G68" s="7">
        <f t="shared" ref="G68:G131" si="28">SUM(D68*(6*6000))</f>
        <v>50.405990906659639</v>
      </c>
      <c r="H68" s="7">
        <f t="shared" ref="H68:H131" si="29">SUM(D68*(6*8000))</f>
        <v>67.207987875546195</v>
      </c>
      <c r="I68" s="7">
        <f t="shared" ref="I68:I131" si="30">SUM(D68*(6*10000))</f>
        <v>84.009984844432736</v>
      </c>
      <c r="J68" s="7">
        <f t="shared" ref="J68:J131" si="31">SUM(D68*(6*12000))</f>
        <v>100.81198181331928</v>
      </c>
      <c r="K68" s="12">
        <f t="shared" ref="K68:K131" si="32">SUM((C70-(2*C69)+C68)/((B69-B68)^2))</f>
        <v>1.8668885520984127E-4</v>
      </c>
      <c r="L68" s="9">
        <f t="shared" ref="L68:L131" si="33">SUM(K68*((6*2000)^2))</f>
        <v>26883.195150217143</v>
      </c>
      <c r="M68" s="9">
        <f t="shared" ref="M68:M131" si="34">SUM(K68*((6*4000)^2))</f>
        <v>107532.78060086857</v>
      </c>
      <c r="N68" s="9">
        <f t="shared" ref="N68:N131" si="35">SUM(K68*((6*6000)^2))</f>
        <v>241948.75635195427</v>
      </c>
      <c r="O68" s="9">
        <f t="shared" ref="O68:O131" si="36">SUM(K68*((6*8000)^2))</f>
        <v>430131.12240347429</v>
      </c>
      <c r="P68" s="9">
        <f t="shared" ref="P68:P131" si="37">SUM(K68*((6*10000)^2))</f>
        <v>672079.8787554286</v>
      </c>
      <c r="Q68" s="9">
        <f t="shared" ref="Q68:Q131" si="38">SUM(K68*((6*12000)^2))</f>
        <v>967795.0254078171</v>
      </c>
      <c r="R68" s="8">
        <v>0.24560000000000004</v>
      </c>
      <c r="S68" s="8">
        <f t="shared" ref="S68:V131" si="39">SUM($R$3*L68)</f>
        <v>6602.5127288933318</v>
      </c>
      <c r="T68" s="8">
        <f t="shared" si="39"/>
        <v>26410.050915573327</v>
      </c>
      <c r="U68" s="8">
        <f t="shared" si="39"/>
        <v>59422.614560039983</v>
      </c>
      <c r="V68" s="8">
        <f t="shared" si="39"/>
        <v>105640.20366229331</v>
      </c>
      <c r="W68" s="8">
        <f t="shared" si="24"/>
        <v>165062.8182223333</v>
      </c>
      <c r="X68" s="8">
        <f t="shared" si="23"/>
        <v>237690.45824015993</v>
      </c>
      <c r="Y68" s="3">
        <f>SUM('Masses &amp; Spring Data'!$K$11*('Masses &amp; Spring Data'!$I$3+'Vel,Acc,Jer (Inlet)'!C68))</f>
        <v>3292.665257099839</v>
      </c>
      <c r="Z68" s="10">
        <f t="shared" ref="Z68:Z131" si="40">SUM(S68+Y68)</f>
        <v>9895.1779859931703</v>
      </c>
      <c r="AA68" s="10">
        <f t="shared" ref="AA68:AA131" si="41">SUM(T68+Y69)</f>
        <v>29928.843048546096</v>
      </c>
      <c r="AB68" s="10">
        <f t="shared" ref="AB68:AB131" si="42">SUM(U68+Y68)</f>
        <v>62715.279817139824</v>
      </c>
      <c r="AC68" s="10">
        <f t="shared" ref="AC68:AC131" si="43">SUM(V68+Y68)</f>
        <v>108932.86891939315</v>
      </c>
      <c r="AD68" s="10">
        <f t="shared" ref="AD68:AD131" si="44">SUM(W68+Y68)</f>
        <v>168355.48347943314</v>
      </c>
      <c r="AE68" s="10">
        <f t="shared" ref="AE68:AE131" si="45">SUM(X68+Y68)</f>
        <v>240983.12349725977</v>
      </c>
    </row>
    <row r="69" spans="1:31" x14ac:dyDescent="0.2">
      <c r="A69" s="5">
        <v>-228</v>
      </c>
      <c r="B69" s="5">
        <f t="shared" ref="B69:B132" si="46">B68+1</f>
        <v>66</v>
      </c>
      <c r="C69" s="36">
        <v>1.2788186581874739E-2</v>
      </c>
      <c r="D69" s="6">
        <f t="shared" si="25"/>
        <v>1.5868552692837202E-3</v>
      </c>
      <c r="E69" s="7">
        <f t="shared" si="26"/>
        <v>19.042263231404643</v>
      </c>
      <c r="F69" s="7">
        <f t="shared" si="27"/>
        <v>38.084526462809286</v>
      </c>
      <c r="G69" s="7">
        <f t="shared" si="28"/>
        <v>57.126789694213926</v>
      </c>
      <c r="H69" s="7">
        <f t="shared" si="29"/>
        <v>76.169052925618573</v>
      </c>
      <c r="I69" s="7">
        <f t="shared" si="30"/>
        <v>95.211316157023205</v>
      </c>
      <c r="J69" s="7">
        <f t="shared" si="31"/>
        <v>114.25357938842785</v>
      </c>
      <c r="K69" s="12">
        <f t="shared" si="32"/>
        <v>1.8668885520985862E-4</v>
      </c>
      <c r="L69" s="9">
        <f t="shared" si="33"/>
        <v>26883.195150219643</v>
      </c>
      <c r="M69" s="9">
        <f t="shared" si="34"/>
        <v>107532.78060087857</v>
      </c>
      <c r="N69" s="9">
        <f t="shared" si="35"/>
        <v>241948.75635197677</v>
      </c>
      <c r="O69" s="9">
        <f t="shared" si="36"/>
        <v>430131.12240351428</v>
      </c>
      <c r="P69" s="9">
        <f t="shared" si="37"/>
        <v>672079.87875549099</v>
      </c>
      <c r="Q69" s="9">
        <f t="shared" si="38"/>
        <v>967795.02540790709</v>
      </c>
      <c r="R69" s="8">
        <v>0.24560000000000004</v>
      </c>
      <c r="S69" s="8">
        <f t="shared" si="39"/>
        <v>6602.5127288939457</v>
      </c>
      <c r="T69" s="8">
        <f t="shared" si="39"/>
        <v>26410.050915575783</v>
      </c>
      <c r="U69" s="8">
        <f t="shared" si="39"/>
        <v>59422.614560045506</v>
      </c>
      <c r="V69" s="8">
        <f t="shared" si="39"/>
        <v>105640.20366230313</v>
      </c>
      <c r="W69" s="8">
        <f t="shared" si="24"/>
        <v>165062.81822234861</v>
      </c>
      <c r="X69" s="8">
        <f t="shared" si="23"/>
        <v>237690.45824018202</v>
      </c>
      <c r="Y69" s="3">
        <f>SUM('Masses &amp; Spring Data'!$K$11*('Masses &amp; Spring Data'!$I$3+'Vel,Acc,Jer (Inlet)'!C69))</f>
        <v>3518.7921329727701</v>
      </c>
      <c r="Z69" s="10">
        <f t="shared" si="40"/>
        <v>10121.304861866716</v>
      </c>
      <c r="AA69" s="10">
        <f t="shared" si="41"/>
        <v>30185.120174537875</v>
      </c>
      <c r="AB69" s="10">
        <f t="shared" si="42"/>
        <v>62941.406693018274</v>
      </c>
      <c r="AC69" s="10">
        <f t="shared" si="43"/>
        <v>109158.9957952759</v>
      </c>
      <c r="AD69" s="10">
        <f t="shared" si="44"/>
        <v>168581.61035532138</v>
      </c>
      <c r="AE69" s="10">
        <f t="shared" si="45"/>
        <v>241209.25037315479</v>
      </c>
    </row>
    <row r="70" spans="1:31" x14ac:dyDescent="0.2">
      <c r="A70" s="5">
        <v>-226</v>
      </c>
      <c r="B70" s="5">
        <f t="shared" si="46"/>
        <v>67</v>
      </c>
      <c r="C70" s="36">
        <v>1.437504185115846E-2</v>
      </c>
      <c r="D70" s="6">
        <f t="shared" si="25"/>
        <v>1.7735441244935788E-3</v>
      </c>
      <c r="E70" s="7">
        <f t="shared" si="26"/>
        <v>21.282529493922947</v>
      </c>
      <c r="F70" s="7">
        <f t="shared" si="27"/>
        <v>42.565058987845894</v>
      </c>
      <c r="G70" s="7">
        <f t="shared" si="28"/>
        <v>63.847588481768838</v>
      </c>
      <c r="H70" s="7">
        <f t="shared" si="29"/>
        <v>85.130117975691789</v>
      </c>
      <c r="I70" s="7">
        <f t="shared" si="30"/>
        <v>106.41264746961473</v>
      </c>
      <c r="J70" s="7">
        <f t="shared" si="31"/>
        <v>127.69517696353768</v>
      </c>
      <c r="K70" s="12">
        <f t="shared" si="32"/>
        <v>9.3344427604924105E-5</v>
      </c>
      <c r="L70" s="9">
        <f t="shared" si="33"/>
        <v>13441.597575109072</v>
      </c>
      <c r="M70" s="9">
        <f t="shared" si="34"/>
        <v>53766.390300436287</v>
      </c>
      <c r="N70" s="9">
        <f t="shared" si="35"/>
        <v>120974.37817598163</v>
      </c>
      <c r="O70" s="9">
        <f t="shared" si="36"/>
        <v>215065.56120174515</v>
      </c>
      <c r="P70" s="9">
        <f t="shared" si="37"/>
        <v>336039.93937772675</v>
      </c>
      <c r="Q70" s="9">
        <f t="shared" si="38"/>
        <v>483897.51270392654</v>
      </c>
      <c r="R70" s="8">
        <v>0.24560000000000004</v>
      </c>
      <c r="S70" s="8">
        <f t="shared" si="39"/>
        <v>3301.2563644467887</v>
      </c>
      <c r="T70" s="8">
        <f t="shared" si="39"/>
        <v>13205.025457787155</v>
      </c>
      <c r="U70" s="8">
        <f t="shared" si="39"/>
        <v>29711.307280021094</v>
      </c>
      <c r="V70" s="8">
        <f t="shared" si="39"/>
        <v>52820.101831148619</v>
      </c>
      <c r="W70" s="8">
        <f t="shared" si="24"/>
        <v>82531.409111169705</v>
      </c>
      <c r="X70" s="8">
        <f t="shared" si="23"/>
        <v>118845.22912008438</v>
      </c>
      <c r="Y70" s="3">
        <f>SUM('Masses &amp; Spring Data'!$K$11*('Masses &amp; Spring Data'!$I$3+'Vel,Acc,Jer (Inlet)'!C70))</f>
        <v>3775.0692589620912</v>
      </c>
      <c r="Z70" s="10">
        <f t="shared" si="40"/>
        <v>7076.3256234088803</v>
      </c>
      <c r="AA70" s="10">
        <f t="shared" si="41"/>
        <v>17266.522092854961</v>
      </c>
      <c r="AB70" s="10">
        <f t="shared" si="42"/>
        <v>33486.376538983182</v>
      </c>
      <c r="AC70" s="10">
        <f t="shared" si="43"/>
        <v>56595.171090110707</v>
      </c>
      <c r="AD70" s="10">
        <f t="shared" si="44"/>
        <v>86306.478370131794</v>
      </c>
      <c r="AE70" s="10">
        <f t="shared" si="45"/>
        <v>122620.29837904646</v>
      </c>
    </row>
    <row r="71" spans="1:31" x14ac:dyDescent="0.2">
      <c r="A71" s="5">
        <v>-224</v>
      </c>
      <c r="B71" s="5">
        <f t="shared" si="46"/>
        <v>68</v>
      </c>
      <c r="C71" s="36">
        <v>1.6148585975652038E-2</v>
      </c>
      <c r="D71" s="6">
        <f t="shared" si="25"/>
        <v>1.8668885520985029E-3</v>
      </c>
      <c r="E71" s="7">
        <f t="shared" si="26"/>
        <v>22.402662625182035</v>
      </c>
      <c r="F71" s="7">
        <f t="shared" si="27"/>
        <v>44.805325250364071</v>
      </c>
      <c r="G71" s="7">
        <f t="shared" si="28"/>
        <v>67.20798787554611</v>
      </c>
      <c r="H71" s="7">
        <f t="shared" si="29"/>
        <v>89.610650500728141</v>
      </c>
      <c r="I71" s="7">
        <f t="shared" si="30"/>
        <v>112.01331312591017</v>
      </c>
      <c r="J71" s="7">
        <f t="shared" si="31"/>
        <v>134.41597575109222</v>
      </c>
      <c r="K71" s="12">
        <f t="shared" si="32"/>
        <v>2.8003328281477752E-4</v>
      </c>
      <c r="L71" s="9">
        <f t="shared" si="33"/>
        <v>40324.792725327963</v>
      </c>
      <c r="M71" s="9">
        <f t="shared" si="34"/>
        <v>161299.17090131185</v>
      </c>
      <c r="N71" s="9">
        <f t="shared" si="35"/>
        <v>362923.13452795165</v>
      </c>
      <c r="O71" s="9">
        <f t="shared" si="36"/>
        <v>645196.68360524741</v>
      </c>
      <c r="P71" s="9">
        <f t="shared" si="37"/>
        <v>1008119.8181331991</v>
      </c>
      <c r="Q71" s="9">
        <f t="shared" si="38"/>
        <v>1451692.5381118066</v>
      </c>
      <c r="R71" s="8">
        <v>0.24560000000000004</v>
      </c>
      <c r="S71" s="8">
        <f t="shared" si="39"/>
        <v>9903.7690933405502</v>
      </c>
      <c r="T71" s="8">
        <f t="shared" si="39"/>
        <v>39615.076373362201</v>
      </c>
      <c r="U71" s="8">
        <f t="shared" si="39"/>
        <v>89133.921840064941</v>
      </c>
      <c r="V71" s="8">
        <f t="shared" si="39"/>
        <v>158460.3054934488</v>
      </c>
      <c r="W71" s="8">
        <f t="shared" si="24"/>
        <v>247594.22733351376</v>
      </c>
      <c r="X71" s="8">
        <f t="shared" si="23"/>
        <v>356535.68736025976</v>
      </c>
      <c r="Y71" s="3">
        <f>SUM('Masses &amp; Spring Data'!$K$11*('Masses &amp; Spring Data'!$I$3+'Vel,Acc,Jer (Inlet)'!C71))</f>
        <v>4061.4966350678042</v>
      </c>
      <c r="Z71" s="10">
        <f t="shared" si="40"/>
        <v>13965.265728408354</v>
      </c>
      <c r="AA71" s="10">
        <f t="shared" si="41"/>
        <v>43978.075509593909</v>
      </c>
      <c r="AB71" s="10">
        <f t="shared" si="42"/>
        <v>93195.418475132741</v>
      </c>
      <c r="AC71" s="10">
        <f t="shared" si="43"/>
        <v>162521.8021285166</v>
      </c>
      <c r="AD71" s="10">
        <f t="shared" si="44"/>
        <v>251655.72396858156</v>
      </c>
      <c r="AE71" s="10">
        <f t="shared" si="45"/>
        <v>360597.18399532756</v>
      </c>
    </row>
    <row r="72" spans="1:31" x14ac:dyDescent="0.2">
      <c r="A72" s="5">
        <v>-222</v>
      </c>
      <c r="B72" s="5">
        <f t="shared" si="46"/>
        <v>69</v>
      </c>
      <c r="C72" s="36">
        <v>1.8015474527750541E-2</v>
      </c>
      <c r="D72" s="6">
        <f t="shared" si="25"/>
        <v>2.1469218349132804E-3</v>
      </c>
      <c r="E72" s="7">
        <f t="shared" si="26"/>
        <v>25.763062018959364</v>
      </c>
      <c r="F72" s="7">
        <f t="shared" si="27"/>
        <v>51.526124037918727</v>
      </c>
      <c r="G72" s="7">
        <f t="shared" si="28"/>
        <v>77.289186056878094</v>
      </c>
      <c r="H72" s="7">
        <f t="shared" si="29"/>
        <v>103.05224807583745</v>
      </c>
      <c r="I72" s="7">
        <f t="shared" si="30"/>
        <v>128.81531009479681</v>
      </c>
      <c r="J72" s="7">
        <f t="shared" si="31"/>
        <v>154.57837211375619</v>
      </c>
      <c r="K72" s="12">
        <f t="shared" si="32"/>
        <v>2.8003328281476711E-4</v>
      </c>
      <c r="L72" s="9">
        <f t="shared" si="33"/>
        <v>40324.792725326464</v>
      </c>
      <c r="M72" s="9">
        <f t="shared" si="34"/>
        <v>161299.17090130586</v>
      </c>
      <c r="N72" s="9">
        <f t="shared" si="35"/>
        <v>362923.13452793815</v>
      </c>
      <c r="O72" s="9">
        <f t="shared" si="36"/>
        <v>645196.68360522343</v>
      </c>
      <c r="P72" s="9">
        <f t="shared" si="37"/>
        <v>1008119.8181331616</v>
      </c>
      <c r="Q72" s="9">
        <f t="shared" si="38"/>
        <v>1451692.5381117526</v>
      </c>
      <c r="R72" s="8">
        <v>0.24560000000000004</v>
      </c>
      <c r="S72" s="8">
        <f t="shared" si="39"/>
        <v>9903.7690933401809</v>
      </c>
      <c r="T72" s="8">
        <f t="shared" si="39"/>
        <v>39615.076373360724</v>
      </c>
      <c r="U72" s="8">
        <f t="shared" si="39"/>
        <v>89133.921840061623</v>
      </c>
      <c r="V72" s="8">
        <f t="shared" si="39"/>
        <v>158460.30549344289</v>
      </c>
      <c r="W72" s="8">
        <f t="shared" si="24"/>
        <v>247594.22733350453</v>
      </c>
      <c r="X72" s="8">
        <f t="shared" si="23"/>
        <v>356535.68736024649</v>
      </c>
      <c r="Y72" s="3">
        <f>SUM('Masses &amp; Spring Data'!$K$11*('Masses &amp; Spring Data'!$I$3+'Vel,Acc,Jer (Inlet)'!C72))</f>
        <v>4362.9991362317123</v>
      </c>
      <c r="Z72" s="10">
        <f t="shared" si="40"/>
        <v>14266.768229571893</v>
      </c>
      <c r="AA72" s="10">
        <f t="shared" si="41"/>
        <v>44324.803385930929</v>
      </c>
      <c r="AB72" s="10">
        <f t="shared" si="42"/>
        <v>93496.920976293331</v>
      </c>
      <c r="AC72" s="10">
        <f t="shared" si="43"/>
        <v>162823.30462967462</v>
      </c>
      <c r="AD72" s="10">
        <f t="shared" si="44"/>
        <v>251957.22646973626</v>
      </c>
      <c r="AE72" s="10">
        <f t="shared" si="45"/>
        <v>360898.68649647821</v>
      </c>
    </row>
    <row r="73" spans="1:31" x14ac:dyDescent="0.2">
      <c r="A73" s="5">
        <v>-220</v>
      </c>
      <c r="B73" s="5">
        <f t="shared" si="46"/>
        <v>70</v>
      </c>
      <c r="C73" s="36">
        <v>2.0162396362663822E-2</v>
      </c>
      <c r="D73" s="6">
        <f t="shared" si="25"/>
        <v>2.4269551177280475E-3</v>
      </c>
      <c r="E73" s="7">
        <f t="shared" si="26"/>
        <v>29.123461412736571</v>
      </c>
      <c r="F73" s="7">
        <f t="shared" si="27"/>
        <v>58.246922825473142</v>
      </c>
      <c r="G73" s="7">
        <f t="shared" si="28"/>
        <v>87.370384238209709</v>
      </c>
      <c r="H73" s="7">
        <f t="shared" si="29"/>
        <v>116.49384565094628</v>
      </c>
      <c r="I73" s="7">
        <f t="shared" si="30"/>
        <v>145.61730706368286</v>
      </c>
      <c r="J73" s="7">
        <f t="shared" si="31"/>
        <v>174.74076847641942</v>
      </c>
      <c r="K73" s="12">
        <f t="shared" si="32"/>
        <v>1.8668885520985168E-4</v>
      </c>
      <c r="L73" s="9">
        <f t="shared" si="33"/>
        <v>26883.195150218642</v>
      </c>
      <c r="M73" s="9">
        <f t="shared" si="34"/>
        <v>107532.78060087457</v>
      </c>
      <c r="N73" s="9">
        <f t="shared" si="35"/>
        <v>241948.75635196778</v>
      </c>
      <c r="O73" s="9">
        <f t="shared" si="36"/>
        <v>430131.12240349827</v>
      </c>
      <c r="P73" s="9">
        <f t="shared" si="37"/>
        <v>672079.87875546608</v>
      </c>
      <c r="Q73" s="9">
        <f t="shared" si="38"/>
        <v>967795.02540787112</v>
      </c>
      <c r="R73" s="8">
        <v>0.24560000000000004</v>
      </c>
      <c r="S73" s="8">
        <f t="shared" si="39"/>
        <v>6602.5127288936992</v>
      </c>
      <c r="T73" s="8">
        <f t="shared" si="39"/>
        <v>26410.050915574797</v>
      </c>
      <c r="U73" s="8">
        <f t="shared" si="39"/>
        <v>59422.614560043294</v>
      </c>
      <c r="V73" s="8">
        <f t="shared" si="39"/>
        <v>105640.20366229919</v>
      </c>
      <c r="W73" s="8">
        <f t="shared" si="24"/>
        <v>165062.8182223425</v>
      </c>
      <c r="X73" s="8">
        <f t="shared" si="23"/>
        <v>237690.45824017317</v>
      </c>
      <c r="Y73" s="3">
        <f>SUM('Masses &amp; Spring Data'!$K$11*('Masses &amp; Spring Data'!$I$3+'Vel,Acc,Jer (Inlet)'!C73))</f>
        <v>4709.7270125702071</v>
      </c>
      <c r="Z73" s="10">
        <f t="shared" si="40"/>
        <v>11312.239741463905</v>
      </c>
      <c r="AA73" s="10">
        <f t="shared" si="41"/>
        <v>31511.731179658083</v>
      </c>
      <c r="AB73" s="10">
        <f t="shared" si="42"/>
        <v>64132.341572613499</v>
      </c>
      <c r="AC73" s="10">
        <f t="shared" si="43"/>
        <v>110349.93067486939</v>
      </c>
      <c r="AD73" s="10">
        <f t="shared" si="44"/>
        <v>169772.54523491272</v>
      </c>
      <c r="AE73" s="10">
        <f t="shared" si="45"/>
        <v>242400.18525274339</v>
      </c>
    </row>
    <row r="74" spans="1:31" x14ac:dyDescent="0.2">
      <c r="A74" s="5">
        <v>-218</v>
      </c>
      <c r="B74" s="5">
        <f t="shared" si="46"/>
        <v>71</v>
      </c>
      <c r="C74" s="36">
        <v>2.2589351480391869E-2</v>
      </c>
      <c r="D74" s="6">
        <f t="shared" si="25"/>
        <v>2.6136439729378992E-3</v>
      </c>
      <c r="E74" s="7">
        <f t="shared" si="26"/>
        <v>31.36372767525479</v>
      </c>
      <c r="F74" s="7">
        <f t="shared" si="27"/>
        <v>62.72745535050958</v>
      </c>
      <c r="G74" s="7">
        <f t="shared" si="28"/>
        <v>94.091183025764366</v>
      </c>
      <c r="H74" s="7">
        <f t="shared" si="29"/>
        <v>125.45491070101916</v>
      </c>
      <c r="I74" s="7">
        <f t="shared" si="30"/>
        <v>156.81863837627395</v>
      </c>
      <c r="J74" s="7">
        <f t="shared" si="31"/>
        <v>188.18236605152873</v>
      </c>
      <c r="K74" s="12">
        <f t="shared" si="32"/>
        <v>2.8003328281478099E-4</v>
      </c>
      <c r="L74" s="9">
        <f t="shared" si="33"/>
        <v>40324.792725328465</v>
      </c>
      <c r="M74" s="9">
        <f t="shared" si="34"/>
        <v>161299.17090131386</v>
      </c>
      <c r="N74" s="9">
        <f t="shared" si="35"/>
        <v>362923.13452795614</v>
      </c>
      <c r="O74" s="9">
        <f t="shared" si="36"/>
        <v>645196.68360525544</v>
      </c>
      <c r="P74" s="9">
        <f t="shared" si="37"/>
        <v>1008119.8181332116</v>
      </c>
      <c r="Q74" s="9">
        <f t="shared" si="38"/>
        <v>1451692.5381118245</v>
      </c>
      <c r="R74" s="8">
        <v>0.24560000000000004</v>
      </c>
      <c r="S74" s="8">
        <f t="shared" si="39"/>
        <v>9903.769093340672</v>
      </c>
      <c r="T74" s="8">
        <f t="shared" si="39"/>
        <v>39615.076373362688</v>
      </c>
      <c r="U74" s="8">
        <f t="shared" si="39"/>
        <v>89133.921840066047</v>
      </c>
      <c r="V74" s="8">
        <f t="shared" si="39"/>
        <v>158460.30549345075</v>
      </c>
      <c r="W74" s="8">
        <f t="shared" si="24"/>
        <v>247594.22733351681</v>
      </c>
      <c r="X74" s="8">
        <f t="shared" si="23"/>
        <v>356535.68736026419</v>
      </c>
      <c r="Y74" s="3">
        <f>SUM('Masses &amp; Spring Data'!$K$11*('Masses &amp; Spring Data'!$I$3+'Vel,Acc,Jer (Inlet)'!C74))</f>
        <v>5101.6802640832866</v>
      </c>
      <c r="Z74" s="10">
        <f t="shared" si="40"/>
        <v>15005.449357423959</v>
      </c>
      <c r="AA74" s="10">
        <f t="shared" si="41"/>
        <v>45138.860139075448</v>
      </c>
      <c r="AB74" s="10">
        <f t="shared" si="42"/>
        <v>94235.602104149337</v>
      </c>
      <c r="AC74" s="10">
        <f t="shared" si="43"/>
        <v>163561.98575753404</v>
      </c>
      <c r="AD74" s="10">
        <f t="shared" si="44"/>
        <v>252695.9075976001</v>
      </c>
      <c r="AE74" s="10">
        <f t="shared" si="45"/>
        <v>361637.36762434745</v>
      </c>
    </row>
    <row r="75" spans="1:31" x14ac:dyDescent="0.2">
      <c r="A75" s="5">
        <v>-216</v>
      </c>
      <c r="B75" s="5">
        <f t="shared" si="46"/>
        <v>72</v>
      </c>
      <c r="C75" s="36">
        <v>2.5202995453329768E-2</v>
      </c>
      <c r="D75" s="6">
        <f t="shared" si="25"/>
        <v>2.8936772557526802E-3</v>
      </c>
      <c r="E75" s="7">
        <f t="shared" si="26"/>
        <v>34.724127069032164</v>
      </c>
      <c r="F75" s="7">
        <f t="shared" si="27"/>
        <v>69.448254138064328</v>
      </c>
      <c r="G75" s="7">
        <f t="shared" si="28"/>
        <v>104.17238120709649</v>
      </c>
      <c r="H75" s="7">
        <f t="shared" si="29"/>
        <v>138.89650827612866</v>
      </c>
      <c r="I75" s="7">
        <f t="shared" si="30"/>
        <v>173.62063534516082</v>
      </c>
      <c r="J75" s="7">
        <f t="shared" si="31"/>
        <v>208.34476241419299</v>
      </c>
      <c r="K75" s="12">
        <f t="shared" si="32"/>
        <v>2.8003328281477058E-4</v>
      </c>
      <c r="L75" s="9">
        <f t="shared" si="33"/>
        <v>40324.792725326966</v>
      </c>
      <c r="M75" s="9">
        <f t="shared" si="34"/>
        <v>161299.17090130787</v>
      </c>
      <c r="N75" s="9">
        <f t="shared" si="35"/>
        <v>362923.13452794269</v>
      </c>
      <c r="O75" s="9">
        <f t="shared" si="36"/>
        <v>645196.68360523146</v>
      </c>
      <c r="P75" s="9">
        <f t="shared" si="37"/>
        <v>1008119.8181331741</v>
      </c>
      <c r="Q75" s="9">
        <f t="shared" si="38"/>
        <v>1451692.5381117708</v>
      </c>
      <c r="R75" s="8">
        <v>0.24560000000000004</v>
      </c>
      <c r="S75" s="8">
        <f t="shared" si="39"/>
        <v>9903.7690933403046</v>
      </c>
      <c r="T75" s="8">
        <f t="shared" si="39"/>
        <v>39615.076373361218</v>
      </c>
      <c r="U75" s="8">
        <f t="shared" si="39"/>
        <v>89133.921840062743</v>
      </c>
      <c r="V75" s="8">
        <f t="shared" si="39"/>
        <v>158460.30549344487</v>
      </c>
      <c r="W75" s="8">
        <f t="shared" si="24"/>
        <v>247594.22733350759</v>
      </c>
      <c r="X75" s="8">
        <f t="shared" si="23"/>
        <v>356535.68736025097</v>
      </c>
      <c r="Y75" s="3">
        <f>SUM('Masses &amp; Spring Data'!$K$11*('Masses &amp; Spring Data'!$I$3+'Vel,Acc,Jer (Inlet)'!C75))</f>
        <v>5523.7837657127575</v>
      </c>
      <c r="Z75" s="10">
        <f t="shared" si="40"/>
        <v>15427.552859053063</v>
      </c>
      <c r="AA75" s="10">
        <f t="shared" si="41"/>
        <v>45606.189015878037</v>
      </c>
      <c r="AB75" s="10">
        <f t="shared" si="42"/>
        <v>94657.705605775496</v>
      </c>
      <c r="AC75" s="10">
        <f t="shared" si="43"/>
        <v>163984.08925915763</v>
      </c>
      <c r="AD75" s="10">
        <f t="shared" si="44"/>
        <v>253118.01109922034</v>
      </c>
      <c r="AE75" s="10">
        <f t="shared" si="45"/>
        <v>362059.47112596373</v>
      </c>
    </row>
    <row r="76" spans="1:31" x14ac:dyDescent="0.2">
      <c r="A76" s="5">
        <v>-214</v>
      </c>
      <c r="B76" s="5">
        <f t="shared" si="46"/>
        <v>73</v>
      </c>
      <c r="C76" s="36">
        <v>2.8096672709082449E-2</v>
      </c>
      <c r="D76" s="6">
        <f t="shared" si="25"/>
        <v>3.1737105385674508E-3</v>
      </c>
      <c r="E76" s="7">
        <f t="shared" si="26"/>
        <v>38.084526462809407</v>
      </c>
      <c r="F76" s="7">
        <f t="shared" si="27"/>
        <v>76.169052925618814</v>
      </c>
      <c r="G76" s="7">
        <f t="shared" si="28"/>
        <v>114.25357938842822</v>
      </c>
      <c r="H76" s="7">
        <f t="shared" si="29"/>
        <v>152.33810585123763</v>
      </c>
      <c r="I76" s="7">
        <f t="shared" si="30"/>
        <v>190.42263231404704</v>
      </c>
      <c r="J76" s="7">
        <f t="shared" si="31"/>
        <v>228.50715877685644</v>
      </c>
      <c r="K76" s="12">
        <f t="shared" si="32"/>
        <v>3.7337771041969642E-4</v>
      </c>
      <c r="L76" s="9">
        <f t="shared" si="33"/>
        <v>53766.390300436287</v>
      </c>
      <c r="M76" s="9">
        <f t="shared" si="34"/>
        <v>215065.56120174515</v>
      </c>
      <c r="N76" s="9">
        <f t="shared" si="35"/>
        <v>483897.51270392654</v>
      </c>
      <c r="O76" s="9">
        <f t="shared" si="36"/>
        <v>860262.2448069806</v>
      </c>
      <c r="P76" s="9">
        <f t="shared" si="37"/>
        <v>1344159.757510907</v>
      </c>
      <c r="Q76" s="9">
        <f t="shared" si="38"/>
        <v>1935590.0508157061</v>
      </c>
      <c r="R76" s="8">
        <v>0.24560000000000004</v>
      </c>
      <c r="S76" s="8">
        <f t="shared" si="39"/>
        <v>13205.025457787155</v>
      </c>
      <c r="T76" s="8">
        <f t="shared" si="39"/>
        <v>52820.101831148619</v>
      </c>
      <c r="U76" s="8">
        <f t="shared" si="39"/>
        <v>118845.22912008438</v>
      </c>
      <c r="V76" s="8">
        <f t="shared" si="39"/>
        <v>211280.40732459447</v>
      </c>
      <c r="W76" s="8">
        <f t="shared" si="24"/>
        <v>330125.63644467882</v>
      </c>
      <c r="X76" s="8">
        <f t="shared" si="23"/>
        <v>475380.9164803375</v>
      </c>
      <c r="Y76" s="3">
        <f>SUM('Masses &amp; Spring Data'!$K$11*('Masses &amp; Spring Data'!$I$3+'Vel,Acc,Jer (Inlet)'!C76))</f>
        <v>5991.1126425168159</v>
      </c>
      <c r="Z76" s="10">
        <f t="shared" si="40"/>
        <v>19196.138100303971</v>
      </c>
      <c r="AA76" s="10">
        <f t="shared" si="41"/>
        <v>59323.768725644077</v>
      </c>
      <c r="AB76" s="10">
        <f t="shared" si="42"/>
        <v>124836.34176260119</v>
      </c>
      <c r="AC76" s="10">
        <f t="shared" si="43"/>
        <v>217271.51996711129</v>
      </c>
      <c r="AD76" s="10">
        <f t="shared" si="44"/>
        <v>336116.74908719561</v>
      </c>
      <c r="AE76" s="10">
        <f t="shared" si="45"/>
        <v>481372.02912285429</v>
      </c>
    </row>
    <row r="77" spans="1:31" x14ac:dyDescent="0.2">
      <c r="A77" s="5">
        <v>-212</v>
      </c>
      <c r="B77" s="5">
        <f t="shared" si="46"/>
        <v>74</v>
      </c>
      <c r="C77" s="36">
        <v>3.1270383247649899E-2</v>
      </c>
      <c r="D77" s="6">
        <f t="shared" si="25"/>
        <v>3.5470882489871472E-3</v>
      </c>
      <c r="E77" s="7">
        <f t="shared" si="26"/>
        <v>42.565058987845767</v>
      </c>
      <c r="F77" s="7">
        <f t="shared" si="27"/>
        <v>85.130117975691533</v>
      </c>
      <c r="G77" s="7">
        <f t="shared" si="28"/>
        <v>127.69517696353729</v>
      </c>
      <c r="H77" s="7">
        <f t="shared" si="29"/>
        <v>170.26023595138307</v>
      </c>
      <c r="I77" s="7">
        <f t="shared" si="30"/>
        <v>212.82529493922883</v>
      </c>
      <c r="J77" s="7">
        <f t="shared" si="31"/>
        <v>255.39035392707459</v>
      </c>
      <c r="K77" s="12">
        <f t="shared" si="32"/>
        <v>3.7337771041971723E-4</v>
      </c>
      <c r="L77" s="9">
        <f t="shared" si="33"/>
        <v>53766.390300439285</v>
      </c>
      <c r="M77" s="9">
        <f t="shared" si="34"/>
        <v>215065.56120175714</v>
      </c>
      <c r="N77" s="9">
        <f t="shared" si="35"/>
        <v>483897.51270395354</v>
      </c>
      <c r="O77" s="9">
        <f t="shared" si="36"/>
        <v>860262.24480702856</v>
      </c>
      <c r="P77" s="9">
        <f t="shared" si="37"/>
        <v>1344159.757510982</v>
      </c>
      <c r="Q77" s="9">
        <f t="shared" si="38"/>
        <v>1935590.0508158142</v>
      </c>
      <c r="R77" s="8">
        <v>0.24560000000000004</v>
      </c>
      <c r="S77" s="8">
        <f t="shared" si="39"/>
        <v>13205.025457787891</v>
      </c>
      <c r="T77" s="8">
        <f t="shared" si="39"/>
        <v>52820.101831151565</v>
      </c>
      <c r="U77" s="8">
        <f t="shared" si="39"/>
        <v>118845.22912009101</v>
      </c>
      <c r="V77" s="8">
        <f t="shared" si="39"/>
        <v>211280.40732460626</v>
      </c>
      <c r="W77" s="8">
        <f t="shared" si="24"/>
        <v>330125.63644469721</v>
      </c>
      <c r="X77" s="8">
        <f t="shared" si="23"/>
        <v>475380.91648036405</v>
      </c>
      <c r="Y77" s="3">
        <f>SUM('Masses &amp; Spring Data'!$K$11*('Masses &amp; Spring Data'!$I$3+'Vel,Acc,Jer (Inlet)'!C77))</f>
        <v>6503.666894495459</v>
      </c>
      <c r="Z77" s="10">
        <f t="shared" si="40"/>
        <v>19708.692352283349</v>
      </c>
      <c r="AA77" s="10">
        <f t="shared" si="41"/>
        <v>59896.623477858448</v>
      </c>
      <c r="AB77" s="10">
        <f t="shared" si="42"/>
        <v>125348.89601458647</v>
      </c>
      <c r="AC77" s="10">
        <f t="shared" si="43"/>
        <v>217784.07421910172</v>
      </c>
      <c r="AD77" s="10">
        <f t="shared" si="44"/>
        <v>336629.3033391927</v>
      </c>
      <c r="AE77" s="10">
        <f t="shared" si="45"/>
        <v>481884.58337485953</v>
      </c>
    </row>
    <row r="78" spans="1:31" x14ac:dyDescent="0.2">
      <c r="A78" s="5">
        <v>-210</v>
      </c>
      <c r="B78" s="5">
        <f t="shared" si="46"/>
        <v>75</v>
      </c>
      <c r="C78" s="36">
        <v>3.4817471496637047E-2</v>
      </c>
      <c r="D78" s="6">
        <f t="shared" si="25"/>
        <v>3.9204659594068644E-3</v>
      </c>
      <c r="E78" s="7">
        <f t="shared" si="26"/>
        <v>47.045591512882375</v>
      </c>
      <c r="F78" s="7">
        <f t="shared" si="27"/>
        <v>94.091183025764749</v>
      </c>
      <c r="G78" s="7">
        <f t="shared" si="28"/>
        <v>141.13677453864713</v>
      </c>
      <c r="H78" s="7">
        <f t="shared" si="29"/>
        <v>188.1823660515295</v>
      </c>
      <c r="I78" s="7">
        <f t="shared" si="30"/>
        <v>235.22795756441187</v>
      </c>
      <c r="J78" s="7">
        <f t="shared" si="31"/>
        <v>282.27354907729426</v>
      </c>
      <c r="K78" s="12">
        <f t="shared" si="32"/>
        <v>3.7337771041968254E-4</v>
      </c>
      <c r="L78" s="9">
        <f t="shared" si="33"/>
        <v>53766.390300434286</v>
      </c>
      <c r="M78" s="9">
        <f t="shared" si="34"/>
        <v>215065.56120173715</v>
      </c>
      <c r="N78" s="9">
        <f t="shared" si="35"/>
        <v>483897.51270390855</v>
      </c>
      <c r="O78" s="9">
        <f t="shared" si="36"/>
        <v>860262.24480694858</v>
      </c>
      <c r="P78" s="9">
        <f t="shared" si="37"/>
        <v>1344159.7575108572</v>
      </c>
      <c r="Q78" s="9">
        <f t="shared" si="38"/>
        <v>1935590.0508156342</v>
      </c>
      <c r="R78" s="8">
        <v>0.24560000000000004</v>
      </c>
      <c r="S78" s="8">
        <f t="shared" si="39"/>
        <v>13205.025457786664</v>
      </c>
      <c r="T78" s="8">
        <f t="shared" si="39"/>
        <v>52820.101831146654</v>
      </c>
      <c r="U78" s="8">
        <f t="shared" si="39"/>
        <v>118845.22912007997</v>
      </c>
      <c r="V78" s="8">
        <f t="shared" si="39"/>
        <v>211280.40732458662</v>
      </c>
      <c r="W78" s="8">
        <f t="shared" si="24"/>
        <v>330125.6364446666</v>
      </c>
      <c r="X78" s="8">
        <f t="shared" si="23"/>
        <v>475380.91648031987</v>
      </c>
      <c r="Y78" s="3">
        <f>SUM('Masses &amp; Spring Data'!$K$11*('Masses &amp; Spring Data'!$I$3+'Vel,Acc,Jer (Inlet)'!C78))</f>
        <v>7076.5216467068831</v>
      </c>
      <c r="Z78" s="10">
        <f t="shared" si="40"/>
        <v>20281.547104493548</v>
      </c>
      <c r="AA78" s="10">
        <f t="shared" si="41"/>
        <v>60529.778730297745</v>
      </c>
      <c r="AB78" s="10">
        <f t="shared" si="42"/>
        <v>125921.75076678685</v>
      </c>
      <c r="AC78" s="10">
        <f t="shared" si="43"/>
        <v>218356.9289712935</v>
      </c>
      <c r="AD78" s="10">
        <f t="shared" si="44"/>
        <v>337202.15809137351</v>
      </c>
      <c r="AE78" s="10">
        <f t="shared" si="45"/>
        <v>482457.43812702678</v>
      </c>
    </row>
    <row r="79" spans="1:31" x14ac:dyDescent="0.2">
      <c r="A79" s="5">
        <v>-208</v>
      </c>
      <c r="B79" s="5">
        <f t="shared" si="46"/>
        <v>76</v>
      </c>
      <c r="C79" s="36">
        <v>3.8737937456043911E-2</v>
      </c>
      <c r="D79" s="6">
        <f t="shared" si="25"/>
        <v>4.293843669826547E-3</v>
      </c>
      <c r="E79" s="7">
        <f t="shared" si="26"/>
        <v>51.526124037918564</v>
      </c>
      <c r="F79" s="7">
        <f t="shared" si="27"/>
        <v>103.05224807583713</v>
      </c>
      <c r="G79" s="7">
        <f t="shared" si="28"/>
        <v>154.57837211375568</v>
      </c>
      <c r="H79" s="7">
        <f t="shared" si="29"/>
        <v>206.10449615167425</v>
      </c>
      <c r="I79" s="7">
        <f t="shared" si="30"/>
        <v>257.63062018959283</v>
      </c>
      <c r="J79" s="7">
        <f t="shared" si="31"/>
        <v>309.15674422751135</v>
      </c>
      <c r="K79" s="12">
        <f t="shared" si="32"/>
        <v>3.9923411686627192E-4</v>
      </c>
      <c r="L79" s="9">
        <f t="shared" si="33"/>
        <v>57489.712828743155</v>
      </c>
      <c r="M79" s="9">
        <f t="shared" si="34"/>
        <v>229958.85131497262</v>
      </c>
      <c r="N79" s="9">
        <f t="shared" si="35"/>
        <v>517407.4154586884</v>
      </c>
      <c r="O79" s="9">
        <f t="shared" si="36"/>
        <v>919835.40525989048</v>
      </c>
      <c r="P79" s="9">
        <f t="shared" si="37"/>
        <v>1437242.820718579</v>
      </c>
      <c r="Q79" s="9">
        <f t="shared" si="38"/>
        <v>2069629.6618347536</v>
      </c>
      <c r="R79" s="8">
        <v>0.24560000000000004</v>
      </c>
      <c r="S79" s="8">
        <f t="shared" si="39"/>
        <v>14119.473470739322</v>
      </c>
      <c r="T79" s="8">
        <f t="shared" si="39"/>
        <v>56477.893882957287</v>
      </c>
      <c r="U79" s="8">
        <f t="shared" si="39"/>
        <v>127075.2612366539</v>
      </c>
      <c r="V79" s="8">
        <f t="shared" si="39"/>
        <v>225911.57553182915</v>
      </c>
      <c r="W79" s="8">
        <f t="shared" si="24"/>
        <v>352986.83676848304</v>
      </c>
      <c r="X79" s="8">
        <f t="shared" si="23"/>
        <v>508301.04494661558</v>
      </c>
      <c r="Y79" s="3">
        <f>SUM('Masses &amp; Spring Data'!$K$11*('Masses &amp; Spring Data'!$I$3+'Vel,Acc,Jer (Inlet)'!C79))</f>
        <v>7709.6768991510917</v>
      </c>
      <c r="Z79" s="10">
        <f t="shared" si="40"/>
        <v>21829.150369890413</v>
      </c>
      <c r="AA79" s="10">
        <f t="shared" si="41"/>
        <v>64881.026534785364</v>
      </c>
      <c r="AB79" s="10">
        <f t="shared" si="42"/>
        <v>134784.93813580499</v>
      </c>
      <c r="AC79" s="10">
        <f t="shared" si="43"/>
        <v>233621.25243098024</v>
      </c>
      <c r="AD79" s="10">
        <f t="shared" si="44"/>
        <v>360696.51366763416</v>
      </c>
      <c r="AE79" s="10">
        <f t="shared" si="45"/>
        <v>516010.7218457667</v>
      </c>
    </row>
    <row r="80" spans="1:31" x14ac:dyDescent="0.2">
      <c r="A80" s="5">
        <v>-206</v>
      </c>
      <c r="B80" s="5">
        <f t="shared" si="46"/>
        <v>77</v>
      </c>
      <c r="C80" s="36">
        <v>4.3031781125870458E-2</v>
      </c>
      <c r="D80" s="6">
        <f t="shared" si="25"/>
        <v>4.6930777866928189E-3</v>
      </c>
      <c r="E80" s="7">
        <f t="shared" si="26"/>
        <v>56.316933440313825</v>
      </c>
      <c r="F80" s="7">
        <f t="shared" si="27"/>
        <v>112.63386688062765</v>
      </c>
      <c r="G80" s="7">
        <f t="shared" si="28"/>
        <v>168.95080032094148</v>
      </c>
      <c r="H80" s="7">
        <f t="shared" si="29"/>
        <v>225.2677337612553</v>
      </c>
      <c r="I80" s="7">
        <f t="shared" si="30"/>
        <v>281.58466720156912</v>
      </c>
      <c r="J80" s="7">
        <f t="shared" si="31"/>
        <v>337.90160064188296</v>
      </c>
      <c r="K80" s="12">
        <f t="shared" si="32"/>
        <v>4.846442681247648E-4</v>
      </c>
      <c r="L80" s="9">
        <f t="shared" si="33"/>
        <v>69788.774609966131</v>
      </c>
      <c r="M80" s="9">
        <f t="shared" si="34"/>
        <v>279155.09843986452</v>
      </c>
      <c r="N80" s="9">
        <f t="shared" si="35"/>
        <v>628098.97148969513</v>
      </c>
      <c r="O80" s="9">
        <f t="shared" si="36"/>
        <v>1116620.3937594581</v>
      </c>
      <c r="P80" s="9">
        <f t="shared" si="37"/>
        <v>1744719.3652491532</v>
      </c>
      <c r="Q80" s="9">
        <f t="shared" si="38"/>
        <v>2512395.8859587805</v>
      </c>
      <c r="R80" s="8">
        <v>0.24560000000000004</v>
      </c>
      <c r="S80" s="8">
        <f t="shared" si="39"/>
        <v>17140.123044207685</v>
      </c>
      <c r="T80" s="8">
        <f t="shared" si="39"/>
        <v>68560.492176830739</v>
      </c>
      <c r="U80" s="8">
        <f t="shared" si="39"/>
        <v>154261.10739786914</v>
      </c>
      <c r="V80" s="8">
        <f t="shared" si="39"/>
        <v>274241.96870732296</v>
      </c>
      <c r="W80" s="8">
        <f t="shared" si="24"/>
        <v>428503.07610519213</v>
      </c>
      <c r="X80" s="8">
        <f t="shared" si="23"/>
        <v>617044.42959147657</v>
      </c>
      <c r="Y80" s="3">
        <f>SUM('Masses &amp; Spring Data'!$K$11*('Masses &amp; Spring Data'!$I$3+'Vel,Acc,Jer (Inlet)'!C80))</f>
        <v>8403.1326518280785</v>
      </c>
      <c r="Z80" s="10">
        <f t="shared" si="40"/>
        <v>25543.255696035762</v>
      </c>
      <c r="AA80" s="10">
        <f t="shared" si="41"/>
        <v>77721.556891209708</v>
      </c>
      <c r="AB80" s="10">
        <f t="shared" si="42"/>
        <v>162664.24004969723</v>
      </c>
      <c r="AC80" s="10">
        <f t="shared" si="43"/>
        <v>282645.10135915101</v>
      </c>
      <c r="AD80" s="10">
        <f t="shared" si="44"/>
        <v>436906.20875702018</v>
      </c>
      <c r="AE80" s="10">
        <f t="shared" si="45"/>
        <v>625447.56224330468</v>
      </c>
    </row>
    <row r="81" spans="1:31" x14ac:dyDescent="0.2">
      <c r="A81" s="5">
        <v>-204</v>
      </c>
      <c r="B81" s="5">
        <f t="shared" si="46"/>
        <v>78</v>
      </c>
      <c r="C81" s="36">
        <v>4.7724858912563277E-2</v>
      </c>
      <c r="D81" s="6">
        <f t="shared" si="25"/>
        <v>5.1777220548175837E-3</v>
      </c>
      <c r="E81" s="7">
        <f t="shared" si="26"/>
        <v>62.132664657811006</v>
      </c>
      <c r="F81" s="7">
        <f t="shared" si="27"/>
        <v>124.26532931562201</v>
      </c>
      <c r="G81" s="7">
        <f t="shared" si="28"/>
        <v>186.39799397343302</v>
      </c>
      <c r="H81" s="7">
        <f t="shared" si="29"/>
        <v>248.53065863124402</v>
      </c>
      <c r="I81" s="7">
        <f t="shared" si="30"/>
        <v>310.66332328905503</v>
      </c>
      <c r="J81" s="7">
        <f t="shared" si="31"/>
        <v>372.79598794686603</v>
      </c>
      <c r="K81" s="12">
        <f t="shared" si="32"/>
        <v>5.0237970936971299E-4</v>
      </c>
      <c r="L81" s="9">
        <f t="shared" si="33"/>
        <v>72342.678149238665</v>
      </c>
      <c r="M81" s="9">
        <f t="shared" si="34"/>
        <v>289370.71259695466</v>
      </c>
      <c r="N81" s="9">
        <f t="shared" si="35"/>
        <v>651084.10334314802</v>
      </c>
      <c r="O81" s="9">
        <f t="shared" si="36"/>
        <v>1157482.8503878186</v>
      </c>
      <c r="P81" s="9">
        <f t="shared" si="37"/>
        <v>1808566.9537309667</v>
      </c>
      <c r="Q81" s="9">
        <f t="shared" si="38"/>
        <v>2604336.4133725921</v>
      </c>
      <c r="R81" s="8">
        <v>0.24560000000000004</v>
      </c>
      <c r="S81" s="8">
        <f t="shared" si="39"/>
        <v>17767.36175345302</v>
      </c>
      <c r="T81" s="8">
        <f t="shared" si="39"/>
        <v>71069.447013812081</v>
      </c>
      <c r="U81" s="8">
        <f t="shared" si="39"/>
        <v>159906.25578107717</v>
      </c>
      <c r="V81" s="8">
        <f t="shared" si="39"/>
        <v>284277.78805524833</v>
      </c>
      <c r="W81" s="8">
        <f t="shared" si="24"/>
        <v>444184.04383632547</v>
      </c>
      <c r="X81" s="8">
        <f t="shared" si="23"/>
        <v>639625.02312430867</v>
      </c>
      <c r="Y81" s="3">
        <f>SUM('Masses &amp; Spring Data'!$K$11*('Masses &amp; Spring Data'!$I$3+'Vel,Acc,Jer (Inlet)'!C81))</f>
        <v>9161.0647143789702</v>
      </c>
      <c r="Z81" s="10">
        <f t="shared" si="40"/>
        <v>26928.426467831989</v>
      </c>
      <c r="AA81" s="10">
        <f t="shared" si="41"/>
        <v>81066.713840044089</v>
      </c>
      <c r="AB81" s="10">
        <f t="shared" si="42"/>
        <v>169067.32049545614</v>
      </c>
      <c r="AC81" s="10">
        <f t="shared" si="43"/>
        <v>293438.85276962729</v>
      </c>
      <c r="AD81" s="10">
        <f t="shared" si="44"/>
        <v>453345.10855070443</v>
      </c>
      <c r="AE81" s="10">
        <f t="shared" si="45"/>
        <v>648786.0878386877</v>
      </c>
    </row>
    <row r="82" spans="1:31" x14ac:dyDescent="0.2">
      <c r="A82" s="5">
        <v>-202</v>
      </c>
      <c r="B82" s="5">
        <f t="shared" si="46"/>
        <v>79</v>
      </c>
      <c r="C82" s="36">
        <v>5.2902580967380861E-2</v>
      </c>
      <c r="D82" s="6">
        <f t="shared" si="25"/>
        <v>5.6801017641872967E-3</v>
      </c>
      <c r="E82" s="7">
        <f t="shared" si="26"/>
        <v>68.161221170247558</v>
      </c>
      <c r="F82" s="7">
        <f t="shared" si="27"/>
        <v>136.32244234049512</v>
      </c>
      <c r="G82" s="7">
        <f t="shared" si="28"/>
        <v>204.48366351074267</v>
      </c>
      <c r="H82" s="7">
        <f t="shared" si="29"/>
        <v>272.64488468099023</v>
      </c>
      <c r="I82" s="7">
        <f t="shared" si="30"/>
        <v>340.80610585123782</v>
      </c>
      <c r="J82" s="7">
        <f t="shared" si="31"/>
        <v>408.96732702148535</v>
      </c>
      <c r="K82" s="12">
        <f t="shared" si="32"/>
        <v>5.4419801293671688E-4</v>
      </c>
      <c r="L82" s="9">
        <f t="shared" si="33"/>
        <v>78364.513862887237</v>
      </c>
      <c r="M82" s="9">
        <f t="shared" si="34"/>
        <v>313458.05545154895</v>
      </c>
      <c r="N82" s="9">
        <f t="shared" si="35"/>
        <v>705280.62476598506</v>
      </c>
      <c r="O82" s="9">
        <f t="shared" si="36"/>
        <v>1253832.2218061958</v>
      </c>
      <c r="P82" s="9">
        <f t="shared" si="37"/>
        <v>1959112.8465721807</v>
      </c>
      <c r="Q82" s="9">
        <f t="shared" si="38"/>
        <v>2821122.4990639403</v>
      </c>
      <c r="R82" s="8">
        <v>0.24560000000000004</v>
      </c>
      <c r="S82" s="8">
        <f t="shared" si="39"/>
        <v>19246.324604725109</v>
      </c>
      <c r="T82" s="8">
        <f t="shared" si="39"/>
        <v>76985.298418900435</v>
      </c>
      <c r="U82" s="8">
        <f t="shared" si="39"/>
        <v>173216.92144252596</v>
      </c>
      <c r="V82" s="8">
        <f t="shared" si="39"/>
        <v>307941.19367560174</v>
      </c>
      <c r="W82" s="8">
        <f t="shared" si="24"/>
        <v>481158.11511812767</v>
      </c>
      <c r="X82" s="8">
        <f t="shared" si="23"/>
        <v>692867.68577010382</v>
      </c>
      <c r="Y82" s="3">
        <f>SUM('Masses &amp; Spring Data'!$K$11*('Masses &amp; Spring Data'!$I$3+'Vel,Acc,Jer (Inlet)'!C82))</f>
        <v>9997.2668262320094</v>
      </c>
      <c r="Z82" s="10">
        <f t="shared" si="40"/>
        <v>29243.591430957116</v>
      </c>
      <c r="AA82" s="10">
        <f t="shared" si="41"/>
        <v>87899.901680048686</v>
      </c>
      <c r="AB82" s="10">
        <f t="shared" si="42"/>
        <v>183214.18826875798</v>
      </c>
      <c r="AC82" s="10">
        <f t="shared" si="43"/>
        <v>317938.46050183376</v>
      </c>
      <c r="AD82" s="10">
        <f t="shared" si="44"/>
        <v>491155.38194435969</v>
      </c>
      <c r="AE82" s="10">
        <f t="shared" si="45"/>
        <v>702864.95259633579</v>
      </c>
    </row>
    <row r="83" spans="1:31" x14ac:dyDescent="0.2">
      <c r="A83" s="5">
        <v>-200</v>
      </c>
      <c r="B83" s="5">
        <f t="shared" si="46"/>
        <v>80</v>
      </c>
      <c r="C83" s="36">
        <v>5.8582682731568157E-2</v>
      </c>
      <c r="D83" s="6">
        <f t="shared" si="25"/>
        <v>6.2242997771240136E-3</v>
      </c>
      <c r="E83" s="7">
        <f t="shared" si="26"/>
        <v>74.691597325488161</v>
      </c>
      <c r="F83" s="7">
        <f t="shared" si="27"/>
        <v>149.38319465097632</v>
      </c>
      <c r="G83" s="7">
        <f t="shared" si="28"/>
        <v>224.0747919764645</v>
      </c>
      <c r="H83" s="7">
        <f t="shared" si="29"/>
        <v>298.76638930195264</v>
      </c>
      <c r="I83" s="7">
        <f t="shared" si="30"/>
        <v>373.45798662744079</v>
      </c>
      <c r="J83" s="7">
        <f t="shared" si="31"/>
        <v>448.14958395292899</v>
      </c>
      <c r="K83" s="12">
        <f t="shared" si="32"/>
        <v>5.8862996047665678E-4</v>
      </c>
      <c r="L83" s="9">
        <f t="shared" si="33"/>
        <v>84762.714308638577</v>
      </c>
      <c r="M83" s="9">
        <f t="shared" si="34"/>
        <v>339050.85723455431</v>
      </c>
      <c r="N83" s="9">
        <f t="shared" si="35"/>
        <v>762864.42877774721</v>
      </c>
      <c r="O83" s="9">
        <f t="shared" si="36"/>
        <v>1356203.4289382172</v>
      </c>
      <c r="P83" s="9">
        <f t="shared" si="37"/>
        <v>2119067.8577159643</v>
      </c>
      <c r="Q83" s="9">
        <f t="shared" si="38"/>
        <v>3051457.7151109888</v>
      </c>
      <c r="R83" s="8">
        <v>0.24560000000000004</v>
      </c>
      <c r="S83" s="8">
        <f t="shared" si="39"/>
        <v>20817.722634201637</v>
      </c>
      <c r="T83" s="8">
        <f t="shared" si="39"/>
        <v>83270.890536806546</v>
      </c>
      <c r="U83" s="8">
        <f t="shared" si="39"/>
        <v>187359.50370781476</v>
      </c>
      <c r="V83" s="8">
        <f t="shared" si="39"/>
        <v>333083.56214722618</v>
      </c>
      <c r="W83" s="8">
        <f t="shared" si="24"/>
        <v>520443.06585504091</v>
      </c>
      <c r="X83" s="8">
        <f t="shared" si="24"/>
        <v>749438.01483125903</v>
      </c>
      <c r="Y83" s="3">
        <f>SUM('Masses &amp; Spring Data'!$K$11*('Masses &amp; Spring Data'!$I$3+'Vel,Acc,Jer (Inlet)'!C83))</f>
        <v>10914.603261148257</v>
      </c>
      <c r="Z83" s="10">
        <f t="shared" si="40"/>
        <v>31732.325895349895</v>
      </c>
      <c r="AA83" s="10">
        <f t="shared" si="41"/>
        <v>95190.718211960339</v>
      </c>
      <c r="AB83" s="10">
        <f t="shared" si="42"/>
        <v>198274.10696896302</v>
      </c>
      <c r="AC83" s="10">
        <f t="shared" si="43"/>
        <v>343998.16540837445</v>
      </c>
      <c r="AD83" s="10">
        <f t="shared" si="44"/>
        <v>531357.66911618912</v>
      </c>
      <c r="AE83" s="10">
        <f t="shared" si="45"/>
        <v>760352.61809240724</v>
      </c>
    </row>
    <row r="84" spans="1:31" x14ac:dyDescent="0.2">
      <c r="A84" s="5">
        <v>-198</v>
      </c>
      <c r="B84" s="5">
        <f t="shared" si="46"/>
        <v>81</v>
      </c>
      <c r="C84" s="36">
        <v>6.4806982508692171E-2</v>
      </c>
      <c r="D84" s="6">
        <f t="shared" si="25"/>
        <v>6.8129297376006703E-3</v>
      </c>
      <c r="E84" s="7">
        <f t="shared" si="26"/>
        <v>81.755156851208042</v>
      </c>
      <c r="F84" s="7">
        <f t="shared" si="27"/>
        <v>163.51031370241608</v>
      </c>
      <c r="G84" s="7">
        <f t="shared" si="28"/>
        <v>245.26547055362414</v>
      </c>
      <c r="H84" s="7">
        <f t="shared" si="29"/>
        <v>327.02062740483217</v>
      </c>
      <c r="I84" s="7">
        <f t="shared" si="30"/>
        <v>408.7757842560402</v>
      </c>
      <c r="J84" s="7">
        <f t="shared" si="31"/>
        <v>490.53094110724828</v>
      </c>
      <c r="K84" s="12">
        <f t="shared" si="32"/>
        <v>6.3604892969995608E-4</v>
      </c>
      <c r="L84" s="9">
        <f t="shared" si="33"/>
        <v>91591.04587679368</v>
      </c>
      <c r="M84" s="9">
        <f t="shared" si="34"/>
        <v>366364.18350717472</v>
      </c>
      <c r="N84" s="9">
        <f t="shared" si="35"/>
        <v>824319.41289114312</v>
      </c>
      <c r="O84" s="9">
        <f t="shared" si="36"/>
        <v>1465456.7340286989</v>
      </c>
      <c r="P84" s="9">
        <f t="shared" si="37"/>
        <v>2289776.1469198419</v>
      </c>
      <c r="Q84" s="9">
        <f t="shared" si="38"/>
        <v>3297277.6515645725</v>
      </c>
      <c r="R84" s="8">
        <v>0.24560000000000004</v>
      </c>
      <c r="S84" s="8">
        <f t="shared" si="39"/>
        <v>22494.76086734053</v>
      </c>
      <c r="T84" s="8">
        <f t="shared" si="39"/>
        <v>89979.043469362121</v>
      </c>
      <c r="U84" s="8">
        <f t="shared" si="39"/>
        <v>202452.84780606479</v>
      </c>
      <c r="V84" s="8">
        <f t="shared" si="39"/>
        <v>359916.17387744848</v>
      </c>
      <c r="W84" s="8">
        <f t="shared" si="24"/>
        <v>562369.0216835133</v>
      </c>
      <c r="X84" s="8">
        <f t="shared" si="24"/>
        <v>809811.39122425916</v>
      </c>
      <c r="Y84" s="3">
        <f>SUM('Masses &amp; Spring Data'!$K$11*('Masses &amp; Spring Data'!$I$3+'Vel,Acc,Jer (Inlet)'!C84))</f>
        <v>11919.827675153785</v>
      </c>
      <c r="Z84" s="10">
        <f t="shared" si="40"/>
        <v>34414.588542494312</v>
      </c>
      <c r="AA84" s="10">
        <f t="shared" si="41"/>
        <v>102999.15929713841</v>
      </c>
      <c r="AB84" s="10">
        <f t="shared" si="42"/>
        <v>214372.67548121858</v>
      </c>
      <c r="AC84" s="10">
        <f t="shared" si="43"/>
        <v>371836.00155260228</v>
      </c>
      <c r="AD84" s="10">
        <f t="shared" si="44"/>
        <v>574288.84935866704</v>
      </c>
      <c r="AE84" s="10">
        <f t="shared" si="45"/>
        <v>821731.2188994129</v>
      </c>
    </row>
    <row r="85" spans="1:31" x14ac:dyDescent="0.2">
      <c r="A85" s="5">
        <v>-196</v>
      </c>
      <c r="B85" s="5">
        <f t="shared" si="46"/>
        <v>82</v>
      </c>
      <c r="C85" s="36">
        <v>7.1619912246292841E-2</v>
      </c>
      <c r="D85" s="6">
        <f t="shared" si="25"/>
        <v>7.4489786673006264E-3</v>
      </c>
      <c r="E85" s="7">
        <f t="shared" si="26"/>
        <v>89.387744007607523</v>
      </c>
      <c r="F85" s="7">
        <f t="shared" si="27"/>
        <v>178.77548801521505</v>
      </c>
      <c r="G85" s="7">
        <f t="shared" si="28"/>
        <v>268.16323202282257</v>
      </c>
      <c r="H85" s="7">
        <f t="shared" si="29"/>
        <v>357.55097603043009</v>
      </c>
      <c r="I85" s="7">
        <f t="shared" si="30"/>
        <v>446.93872003803756</v>
      </c>
      <c r="J85" s="7">
        <f t="shared" si="31"/>
        <v>536.32646404564514</v>
      </c>
      <c r="K85" s="12">
        <f t="shared" si="32"/>
        <v>6.8626823175139962E-4</v>
      </c>
      <c r="L85" s="9">
        <f t="shared" si="33"/>
        <v>98822.625372201539</v>
      </c>
      <c r="M85" s="9">
        <f t="shared" si="34"/>
        <v>395290.50148880616</v>
      </c>
      <c r="N85" s="9">
        <f t="shared" si="35"/>
        <v>889403.62834981387</v>
      </c>
      <c r="O85" s="9">
        <f t="shared" si="36"/>
        <v>1581162.0059552246</v>
      </c>
      <c r="P85" s="9">
        <f t="shared" si="37"/>
        <v>2470565.6343050385</v>
      </c>
      <c r="Q85" s="9">
        <f t="shared" si="38"/>
        <v>3557614.5133992555</v>
      </c>
      <c r="R85" s="8">
        <v>0.24560000000000004</v>
      </c>
      <c r="S85" s="8">
        <f t="shared" si="39"/>
        <v>24270.836791412701</v>
      </c>
      <c r="T85" s="8">
        <f t="shared" si="39"/>
        <v>97083.347165650805</v>
      </c>
      <c r="U85" s="8">
        <f t="shared" si="39"/>
        <v>218437.53112271431</v>
      </c>
      <c r="V85" s="8">
        <f t="shared" si="39"/>
        <v>388333.38866260322</v>
      </c>
      <c r="W85" s="8">
        <f t="shared" si="24"/>
        <v>606770.9197853175</v>
      </c>
      <c r="X85" s="8">
        <f t="shared" si="24"/>
        <v>873750.12449085724</v>
      </c>
      <c r="Y85" s="3">
        <f>SUM('Masses &amp; Spring Data'!$K$11*('Masses &amp; Spring Data'!$I$3+'Vel,Acc,Jer (Inlet)'!C85))</f>
        <v>13020.115827776293</v>
      </c>
      <c r="Z85" s="10">
        <f t="shared" si="40"/>
        <v>37290.952619188996</v>
      </c>
      <c r="AA85" s="10">
        <f t="shared" si="41"/>
        <v>111306.47304819615</v>
      </c>
      <c r="AB85" s="10">
        <f t="shared" si="42"/>
        <v>231457.6469504906</v>
      </c>
      <c r="AC85" s="10">
        <f t="shared" si="43"/>
        <v>401353.50449037954</v>
      </c>
      <c r="AD85" s="10">
        <f t="shared" si="44"/>
        <v>619791.03561309376</v>
      </c>
      <c r="AE85" s="10">
        <f t="shared" si="45"/>
        <v>886770.2403186335</v>
      </c>
    </row>
    <row r="86" spans="1:31" x14ac:dyDescent="0.2">
      <c r="A86" s="5">
        <v>-194</v>
      </c>
      <c r="B86" s="5">
        <f t="shared" si="46"/>
        <v>83</v>
      </c>
      <c r="C86" s="36">
        <v>7.9068890913593468E-2</v>
      </c>
      <c r="D86" s="6">
        <f t="shared" si="25"/>
        <v>8.135246899052026E-3</v>
      </c>
      <c r="E86" s="7">
        <f t="shared" si="26"/>
        <v>97.622962788624307</v>
      </c>
      <c r="F86" s="7">
        <f t="shared" si="27"/>
        <v>195.24592557724861</v>
      </c>
      <c r="G86" s="7">
        <f t="shared" si="28"/>
        <v>292.86888836587292</v>
      </c>
      <c r="H86" s="7">
        <f t="shared" si="29"/>
        <v>390.49185115449723</v>
      </c>
      <c r="I86" s="7">
        <f t="shared" si="30"/>
        <v>488.11481394312159</v>
      </c>
      <c r="J86" s="7">
        <f t="shared" si="31"/>
        <v>585.73777673174584</v>
      </c>
      <c r="K86" s="12">
        <f t="shared" si="32"/>
        <v>7.40034622051855E-4</v>
      </c>
      <c r="L86" s="9">
        <f t="shared" si="33"/>
        <v>106564.98557546712</v>
      </c>
      <c r="M86" s="9">
        <f t="shared" si="34"/>
        <v>426259.94230186846</v>
      </c>
      <c r="N86" s="9">
        <f t="shared" si="35"/>
        <v>959084.87017920404</v>
      </c>
      <c r="O86" s="9">
        <f t="shared" si="36"/>
        <v>1705039.7692074738</v>
      </c>
      <c r="P86" s="9">
        <f t="shared" si="37"/>
        <v>2664124.6393866781</v>
      </c>
      <c r="Q86" s="9">
        <f t="shared" si="38"/>
        <v>3836339.4807168161</v>
      </c>
      <c r="R86" s="8">
        <v>0.24560000000000004</v>
      </c>
      <c r="S86" s="8">
        <f t="shared" si="39"/>
        <v>26172.360457334729</v>
      </c>
      <c r="T86" s="8">
        <f t="shared" si="39"/>
        <v>104689.44182933892</v>
      </c>
      <c r="U86" s="8">
        <f t="shared" si="39"/>
        <v>235551.24411601256</v>
      </c>
      <c r="V86" s="8">
        <f t="shared" si="39"/>
        <v>418757.76731735567</v>
      </c>
      <c r="W86" s="8">
        <f t="shared" si="24"/>
        <v>654309.0114333682</v>
      </c>
      <c r="X86" s="8">
        <f t="shared" si="24"/>
        <v>942204.97646405024</v>
      </c>
      <c r="Y86" s="3">
        <f>SUM('Masses &amp; Spring Data'!$K$11*('Masses &amp; Spring Data'!$I$3+'Vel,Acc,Jer (Inlet)'!C86))</f>
        <v>14223.125882545344</v>
      </c>
      <c r="Z86" s="10">
        <f t="shared" si="40"/>
        <v>40395.486339880074</v>
      </c>
      <c r="AA86" s="10">
        <f t="shared" si="41"/>
        <v>120226.41008608116</v>
      </c>
      <c r="AB86" s="10">
        <f t="shared" si="42"/>
        <v>249774.3699985579</v>
      </c>
      <c r="AC86" s="10">
        <f t="shared" si="43"/>
        <v>432980.89319990104</v>
      </c>
      <c r="AD86" s="10">
        <f t="shared" si="44"/>
        <v>668532.13731591357</v>
      </c>
      <c r="AE86" s="10">
        <f t="shared" si="45"/>
        <v>956428.10234659561</v>
      </c>
    </row>
    <row r="87" spans="1:31" x14ac:dyDescent="0.2">
      <c r="A87" s="5">
        <v>-192</v>
      </c>
      <c r="B87" s="5">
        <f t="shared" si="46"/>
        <v>84</v>
      </c>
      <c r="C87" s="36">
        <v>8.7204137812645494E-2</v>
      </c>
      <c r="D87" s="6">
        <f t="shared" si="25"/>
        <v>8.875281521103881E-3</v>
      </c>
      <c r="E87" s="7">
        <f t="shared" si="26"/>
        <v>106.50337825324657</v>
      </c>
      <c r="F87" s="7">
        <f t="shared" si="27"/>
        <v>213.00675650649313</v>
      </c>
      <c r="G87" s="7">
        <f t="shared" si="28"/>
        <v>319.51013475973974</v>
      </c>
      <c r="H87" s="7">
        <f t="shared" si="29"/>
        <v>426.01351301298627</v>
      </c>
      <c r="I87" s="7">
        <f t="shared" si="30"/>
        <v>532.51689126623285</v>
      </c>
      <c r="J87" s="7">
        <f t="shared" si="31"/>
        <v>639.02026951947948</v>
      </c>
      <c r="K87" s="12">
        <f t="shared" si="32"/>
        <v>7.9520117876634433E-4</v>
      </c>
      <c r="L87" s="9">
        <f t="shared" si="33"/>
        <v>114508.96974235358</v>
      </c>
      <c r="M87" s="9">
        <f t="shared" si="34"/>
        <v>458035.87896941433</v>
      </c>
      <c r="N87" s="9">
        <f t="shared" si="35"/>
        <v>1030580.7276811822</v>
      </c>
      <c r="O87" s="9">
        <f t="shared" si="36"/>
        <v>1832143.5158776573</v>
      </c>
      <c r="P87" s="9">
        <f t="shared" si="37"/>
        <v>2862724.2435588394</v>
      </c>
      <c r="Q87" s="9">
        <f t="shared" si="38"/>
        <v>4122322.9107247288</v>
      </c>
      <c r="R87" s="8">
        <v>0.24560000000000004</v>
      </c>
      <c r="S87" s="8">
        <f t="shared" si="39"/>
        <v>28123.402968722046</v>
      </c>
      <c r="T87" s="8">
        <f t="shared" si="39"/>
        <v>112493.61187488819</v>
      </c>
      <c r="U87" s="8">
        <f t="shared" si="39"/>
        <v>253110.62671849839</v>
      </c>
      <c r="V87" s="8">
        <f t="shared" si="39"/>
        <v>449974.44749955274</v>
      </c>
      <c r="W87" s="8">
        <f t="shared" si="24"/>
        <v>703085.07421805104</v>
      </c>
      <c r="X87" s="8">
        <f t="shared" si="24"/>
        <v>1012442.5068739936</v>
      </c>
      <c r="Y87" s="3">
        <f>SUM('Masses &amp; Spring Data'!$K$11*('Masses &amp; Spring Data'!$I$3+'Vel,Acc,Jer (Inlet)'!C87))</f>
        <v>15536.968256742246</v>
      </c>
      <c r="Z87" s="10">
        <f t="shared" si="40"/>
        <v>43660.371225464289</v>
      </c>
      <c r="AA87" s="10">
        <f t="shared" si="41"/>
        <v>129463.93809728872</v>
      </c>
      <c r="AB87" s="10">
        <f t="shared" si="42"/>
        <v>268647.59497524064</v>
      </c>
      <c r="AC87" s="10">
        <f t="shared" si="43"/>
        <v>465511.41575629497</v>
      </c>
      <c r="AD87" s="10">
        <f t="shared" si="44"/>
        <v>718622.04247479327</v>
      </c>
      <c r="AE87" s="10">
        <f t="shared" si="45"/>
        <v>1027979.4751307358</v>
      </c>
    </row>
    <row r="88" spans="1:31" x14ac:dyDescent="0.2">
      <c r="A88" s="5">
        <v>-190</v>
      </c>
      <c r="B88" s="5">
        <f t="shared" si="46"/>
        <v>85</v>
      </c>
      <c r="C88" s="36">
        <v>9.6079419333749375E-2</v>
      </c>
      <c r="D88" s="6">
        <f t="shared" si="25"/>
        <v>9.6704826998702254E-3</v>
      </c>
      <c r="E88" s="7">
        <f t="shared" si="26"/>
        <v>116.0457923984427</v>
      </c>
      <c r="F88" s="7">
        <f t="shared" si="27"/>
        <v>232.0915847968854</v>
      </c>
      <c r="G88" s="7">
        <f t="shared" si="28"/>
        <v>348.1373771953281</v>
      </c>
      <c r="H88" s="7">
        <f t="shared" si="29"/>
        <v>464.1831695937708</v>
      </c>
      <c r="I88" s="7">
        <f t="shared" si="30"/>
        <v>580.2289619922135</v>
      </c>
      <c r="J88" s="7">
        <f t="shared" si="31"/>
        <v>696.2747543906562</v>
      </c>
      <c r="K88" s="12">
        <f t="shared" si="32"/>
        <v>8.5596840113717765E-4</v>
      </c>
      <c r="L88" s="9">
        <f t="shared" si="33"/>
        <v>123259.44976375358</v>
      </c>
      <c r="M88" s="9">
        <f t="shared" si="34"/>
        <v>493037.79905501433</v>
      </c>
      <c r="N88" s="9">
        <f t="shared" si="35"/>
        <v>1109335.0478737822</v>
      </c>
      <c r="O88" s="9">
        <f t="shared" si="36"/>
        <v>1972151.1962200573</v>
      </c>
      <c r="P88" s="9">
        <f t="shared" si="37"/>
        <v>3081486.2440938395</v>
      </c>
      <c r="Q88" s="9">
        <f t="shared" si="38"/>
        <v>4437340.1914951289</v>
      </c>
      <c r="R88" s="8">
        <v>0.24560000000000004</v>
      </c>
      <c r="S88" s="8">
        <f t="shared" si="39"/>
        <v>30272.520861977886</v>
      </c>
      <c r="T88" s="8">
        <f t="shared" si="39"/>
        <v>121090.08344791154</v>
      </c>
      <c r="U88" s="8">
        <f t="shared" si="39"/>
        <v>272452.68775780097</v>
      </c>
      <c r="V88" s="8">
        <f t="shared" si="39"/>
        <v>484360.33379164618</v>
      </c>
      <c r="W88" s="8">
        <f t="shared" si="24"/>
        <v>756813.02154944709</v>
      </c>
      <c r="X88" s="8">
        <f t="shared" si="24"/>
        <v>1089810.7510312039</v>
      </c>
      <c r="Y88" s="3">
        <f>SUM('Masses &amp; Spring Data'!$K$11*('Masses &amp; Spring Data'!$I$3+'Vel,Acc,Jer (Inlet)'!C88))</f>
        <v>16970.326222400523</v>
      </c>
      <c r="Z88" s="10">
        <f t="shared" si="40"/>
        <v>47242.847084378409</v>
      </c>
      <c r="AA88" s="10">
        <f t="shared" si="41"/>
        <v>139622.1926263411</v>
      </c>
      <c r="AB88" s="10">
        <f t="shared" si="42"/>
        <v>289423.0139802015</v>
      </c>
      <c r="AC88" s="10">
        <f t="shared" si="43"/>
        <v>501330.66001404671</v>
      </c>
      <c r="AD88" s="10">
        <f t="shared" si="44"/>
        <v>773783.34777184762</v>
      </c>
      <c r="AE88" s="10">
        <f t="shared" si="45"/>
        <v>1106781.0772536043</v>
      </c>
    </row>
    <row r="89" spans="1:31" x14ac:dyDescent="0.2">
      <c r="A89" s="5">
        <v>-188</v>
      </c>
      <c r="B89" s="5">
        <f t="shared" si="46"/>
        <v>86</v>
      </c>
      <c r="C89" s="36">
        <v>0.1057499020336196</v>
      </c>
      <c r="D89" s="6">
        <f t="shared" si="25"/>
        <v>1.0526451101007403E-2</v>
      </c>
      <c r="E89" s="7">
        <f t="shared" si="26"/>
        <v>126.31741321208884</v>
      </c>
      <c r="F89" s="7">
        <f t="shared" si="27"/>
        <v>252.63482642417767</v>
      </c>
      <c r="G89" s="7">
        <f t="shared" si="28"/>
        <v>378.95223963626648</v>
      </c>
      <c r="H89" s="7">
        <f t="shared" si="29"/>
        <v>505.26965284835535</v>
      </c>
      <c r="I89" s="7">
        <f t="shared" si="30"/>
        <v>631.58706606044416</v>
      </c>
      <c r="J89" s="7">
        <f t="shared" si="31"/>
        <v>757.90447927253297</v>
      </c>
      <c r="K89" s="12">
        <f t="shared" si="32"/>
        <v>9.1850916763248913E-4</v>
      </c>
      <c r="L89" s="9">
        <f t="shared" si="33"/>
        <v>132265.32013907842</v>
      </c>
      <c r="M89" s="9">
        <f t="shared" si="34"/>
        <v>529061.28055631369</v>
      </c>
      <c r="N89" s="9">
        <f t="shared" si="35"/>
        <v>1190387.8812517058</v>
      </c>
      <c r="O89" s="9">
        <f t="shared" si="36"/>
        <v>2116245.1222252548</v>
      </c>
      <c r="P89" s="9">
        <f t="shared" si="37"/>
        <v>3306633.0034769611</v>
      </c>
      <c r="Q89" s="9">
        <f t="shared" si="38"/>
        <v>4761551.5250068232</v>
      </c>
      <c r="R89" s="8">
        <v>0.24560000000000004</v>
      </c>
      <c r="S89" s="8">
        <f t="shared" si="39"/>
        <v>32484.362626157665</v>
      </c>
      <c r="T89" s="8">
        <f t="shared" si="39"/>
        <v>129937.45050463066</v>
      </c>
      <c r="U89" s="8">
        <f t="shared" si="39"/>
        <v>292359.26363541902</v>
      </c>
      <c r="V89" s="8">
        <f t="shared" si="39"/>
        <v>519749.80201852263</v>
      </c>
      <c r="W89" s="8">
        <f t="shared" si="24"/>
        <v>812109.06565394171</v>
      </c>
      <c r="X89" s="8">
        <f t="shared" si="24"/>
        <v>1169437.0545416761</v>
      </c>
      <c r="Y89" s="3">
        <f>SUM('Masses &amp; Spring Data'!$K$11*('Masses &amp; Spring Data'!$I$3+'Vel,Acc,Jer (Inlet)'!C89))</f>
        <v>18532.109178429564</v>
      </c>
      <c r="Z89" s="10">
        <f t="shared" si="40"/>
        <v>51016.471804587229</v>
      </c>
      <c r="AA89" s="10">
        <f t="shared" si="41"/>
        <v>150169.58153587292</v>
      </c>
      <c r="AB89" s="10">
        <f t="shared" si="42"/>
        <v>310891.3728138486</v>
      </c>
      <c r="AC89" s="10">
        <f t="shared" si="43"/>
        <v>538281.91119695222</v>
      </c>
      <c r="AD89" s="10">
        <f t="shared" si="44"/>
        <v>830641.1748323713</v>
      </c>
      <c r="AE89" s="10">
        <f t="shared" si="45"/>
        <v>1187969.1637201055</v>
      </c>
    </row>
    <row r="90" spans="1:31" x14ac:dyDescent="0.2">
      <c r="A90" s="5">
        <v>-186</v>
      </c>
      <c r="B90" s="5">
        <f t="shared" si="46"/>
        <v>87</v>
      </c>
      <c r="C90" s="36">
        <v>0.116276353134627</v>
      </c>
      <c r="D90" s="6">
        <f t="shared" si="25"/>
        <v>1.1444960268639892E-2</v>
      </c>
      <c r="E90" s="7">
        <f t="shared" si="26"/>
        <v>137.3395232236787</v>
      </c>
      <c r="F90" s="7">
        <f t="shared" si="27"/>
        <v>274.67904644735739</v>
      </c>
      <c r="G90" s="7">
        <f t="shared" si="28"/>
        <v>412.01856967103612</v>
      </c>
      <c r="H90" s="7">
        <f t="shared" si="29"/>
        <v>549.35809289471479</v>
      </c>
      <c r="I90" s="7">
        <f t="shared" si="30"/>
        <v>686.69761611839351</v>
      </c>
      <c r="J90" s="7">
        <f t="shared" si="31"/>
        <v>824.03713934207224</v>
      </c>
      <c r="K90" s="12">
        <f t="shared" si="32"/>
        <v>9.8385026695591016E-4</v>
      </c>
      <c r="L90" s="9">
        <f t="shared" si="33"/>
        <v>141674.43844165106</v>
      </c>
      <c r="M90" s="9">
        <f t="shared" si="34"/>
        <v>566697.75376660423</v>
      </c>
      <c r="N90" s="9">
        <f t="shared" si="35"/>
        <v>1275069.9459748596</v>
      </c>
      <c r="O90" s="9">
        <f t="shared" si="36"/>
        <v>2266791.0150664169</v>
      </c>
      <c r="P90" s="9">
        <f t="shared" si="37"/>
        <v>3541860.9610412763</v>
      </c>
      <c r="Q90" s="9">
        <f t="shared" si="38"/>
        <v>5100279.7838994386</v>
      </c>
      <c r="R90" s="8">
        <v>0.24560000000000004</v>
      </c>
      <c r="S90" s="8">
        <f t="shared" si="39"/>
        <v>34795.242081269505</v>
      </c>
      <c r="T90" s="8">
        <f t="shared" si="39"/>
        <v>139180.96832507802</v>
      </c>
      <c r="U90" s="8">
        <f t="shared" si="39"/>
        <v>313157.17873142561</v>
      </c>
      <c r="V90" s="8">
        <f t="shared" si="39"/>
        <v>556723.87330031209</v>
      </c>
      <c r="W90" s="8">
        <f t="shared" si="24"/>
        <v>869881.05203173764</v>
      </c>
      <c r="X90" s="8">
        <f t="shared" si="24"/>
        <v>1252628.7149257024</v>
      </c>
      <c r="Y90" s="3">
        <f>SUM('Masses &amp; Spring Data'!$K$11*('Masses &amp; Spring Data'!$I$3+'Vel,Acc,Jer (Inlet)'!C90))</f>
        <v>20232.131031242261</v>
      </c>
      <c r="Z90" s="10">
        <f t="shared" si="40"/>
        <v>55027.373112511763</v>
      </c>
      <c r="AA90" s="10">
        <f t="shared" si="41"/>
        <v>161261.46043970564</v>
      </c>
      <c r="AB90" s="10">
        <f t="shared" si="42"/>
        <v>333389.30976266786</v>
      </c>
      <c r="AC90" s="10">
        <f t="shared" si="43"/>
        <v>576956.0043315544</v>
      </c>
      <c r="AD90" s="10">
        <f t="shared" si="44"/>
        <v>890113.18306297995</v>
      </c>
      <c r="AE90" s="10">
        <f t="shared" si="45"/>
        <v>1272860.8459569446</v>
      </c>
    </row>
    <row r="91" spans="1:31" x14ac:dyDescent="0.2">
      <c r="A91" s="5">
        <v>-184</v>
      </c>
      <c r="B91" s="5">
        <f t="shared" si="46"/>
        <v>88</v>
      </c>
      <c r="C91" s="36">
        <v>0.1277213134032669</v>
      </c>
      <c r="D91" s="6">
        <f t="shared" si="25"/>
        <v>1.2428810535595802E-2</v>
      </c>
      <c r="E91" s="7">
        <f t="shared" si="26"/>
        <v>149.14572642714964</v>
      </c>
      <c r="F91" s="7">
        <f t="shared" si="27"/>
        <v>298.29145285429928</v>
      </c>
      <c r="G91" s="7">
        <f t="shared" si="28"/>
        <v>447.43717928144889</v>
      </c>
      <c r="H91" s="7">
        <f t="shared" si="29"/>
        <v>596.58290570859856</v>
      </c>
      <c r="I91" s="7">
        <f t="shared" si="30"/>
        <v>745.72863213574817</v>
      </c>
      <c r="J91" s="7">
        <f t="shared" si="31"/>
        <v>894.87435856289778</v>
      </c>
      <c r="K91" s="12">
        <f t="shared" si="32"/>
        <v>1.0538585876596063E-3</v>
      </c>
      <c r="L91" s="9">
        <f t="shared" si="33"/>
        <v>151755.63662298329</v>
      </c>
      <c r="M91" s="9">
        <f t="shared" si="34"/>
        <v>607022.54649193317</v>
      </c>
      <c r="N91" s="9">
        <f t="shared" si="35"/>
        <v>1365800.7296068498</v>
      </c>
      <c r="O91" s="9">
        <f t="shared" si="36"/>
        <v>2428090.1859677327</v>
      </c>
      <c r="P91" s="9">
        <f t="shared" si="37"/>
        <v>3793890.9155745828</v>
      </c>
      <c r="Q91" s="9">
        <f t="shared" si="38"/>
        <v>5463202.9184273994</v>
      </c>
      <c r="R91" s="8">
        <v>0.24560000000000004</v>
      </c>
      <c r="S91" s="8">
        <f t="shared" si="39"/>
        <v>37271.184354604702</v>
      </c>
      <c r="T91" s="8">
        <f t="shared" si="39"/>
        <v>149084.73741841881</v>
      </c>
      <c r="U91" s="8">
        <f t="shared" si="39"/>
        <v>335440.65919144236</v>
      </c>
      <c r="V91" s="8">
        <f t="shared" si="39"/>
        <v>596338.94967367523</v>
      </c>
      <c r="W91" s="8">
        <f t="shared" si="24"/>
        <v>931779.60886511765</v>
      </c>
      <c r="X91" s="8">
        <f t="shared" si="24"/>
        <v>1341762.6367657694</v>
      </c>
      <c r="Y91" s="3">
        <f>SUM('Masses &amp; Spring Data'!$K$11*('Masses &amp; Spring Data'!$I$3+'Vel,Acc,Jer (Inlet)'!C91))</f>
        <v>22080.492114627606</v>
      </c>
      <c r="Z91" s="10">
        <f t="shared" si="40"/>
        <v>59351.676469232305</v>
      </c>
      <c r="AA91" s="10">
        <f t="shared" si="41"/>
        <v>173172.48243454512</v>
      </c>
      <c r="AB91" s="10">
        <f t="shared" si="42"/>
        <v>357521.15130606998</v>
      </c>
      <c r="AC91" s="10">
        <f t="shared" si="43"/>
        <v>618419.44178830285</v>
      </c>
      <c r="AD91" s="10">
        <f t="shared" si="44"/>
        <v>953860.10097974527</v>
      </c>
      <c r="AE91" s="10">
        <f t="shared" si="45"/>
        <v>1363843.128880397</v>
      </c>
    </row>
    <row r="92" spans="1:31" x14ac:dyDescent="0.2">
      <c r="A92" s="5">
        <v>-182</v>
      </c>
      <c r="B92" s="5">
        <f t="shared" si="46"/>
        <v>89</v>
      </c>
      <c r="C92" s="36">
        <v>0.1401501239388627</v>
      </c>
      <c r="D92" s="6">
        <f t="shared" si="25"/>
        <v>1.3482669123255409E-2</v>
      </c>
      <c r="E92" s="7">
        <f t="shared" si="26"/>
        <v>161.79202947906489</v>
      </c>
      <c r="F92" s="7">
        <f t="shared" si="27"/>
        <v>323.58405895812979</v>
      </c>
      <c r="G92" s="7">
        <f t="shared" si="28"/>
        <v>485.37608843719471</v>
      </c>
      <c r="H92" s="7">
        <f t="shared" si="29"/>
        <v>647.16811791625958</v>
      </c>
      <c r="I92" s="7">
        <f t="shared" si="30"/>
        <v>808.9601473953245</v>
      </c>
      <c r="J92" s="7">
        <f t="shared" si="31"/>
        <v>970.75217687438942</v>
      </c>
      <c r="K92" s="12">
        <f t="shared" si="32"/>
        <v>1.1266672411913981E-3</v>
      </c>
      <c r="L92" s="9">
        <f t="shared" si="33"/>
        <v>162240.08273156133</v>
      </c>
      <c r="M92" s="9">
        <f t="shared" si="34"/>
        <v>648960.33092624531</v>
      </c>
      <c r="N92" s="9">
        <f t="shared" si="35"/>
        <v>1460160.7445840519</v>
      </c>
      <c r="O92" s="9">
        <f t="shared" si="36"/>
        <v>2595841.3237049812</v>
      </c>
      <c r="P92" s="9">
        <f t="shared" si="37"/>
        <v>4056002.0682890331</v>
      </c>
      <c r="Q92" s="9">
        <f t="shared" si="38"/>
        <v>5840642.9783362076</v>
      </c>
      <c r="R92" s="8">
        <v>0.24560000000000004</v>
      </c>
      <c r="S92" s="8">
        <f t="shared" si="39"/>
        <v>39846.164318871466</v>
      </c>
      <c r="T92" s="8">
        <f t="shared" si="39"/>
        <v>159384.65727548586</v>
      </c>
      <c r="U92" s="8">
        <f t="shared" si="39"/>
        <v>358615.47886984318</v>
      </c>
      <c r="V92" s="8">
        <f t="shared" si="39"/>
        <v>637538.62910194346</v>
      </c>
      <c r="W92" s="8">
        <f t="shared" si="24"/>
        <v>996154.10797178675</v>
      </c>
      <c r="X92" s="8">
        <f t="shared" si="24"/>
        <v>1434461.9154793727</v>
      </c>
      <c r="Y92" s="3">
        <f>SUM('Masses &amp; Spring Data'!$K$11*('Masses &amp; Spring Data'!$I$3+'Vel,Acc,Jer (Inlet)'!C92))</f>
        <v>24087.745016126326</v>
      </c>
      <c r="Z92" s="10">
        <f t="shared" si="40"/>
        <v>63933.909334997792</v>
      </c>
      <c r="AA92" s="10">
        <f t="shared" si="41"/>
        <v>185649.85335501793</v>
      </c>
      <c r="AB92" s="10">
        <f t="shared" si="42"/>
        <v>382703.22388596949</v>
      </c>
      <c r="AC92" s="10">
        <f t="shared" si="43"/>
        <v>661626.37411806977</v>
      </c>
      <c r="AD92" s="10">
        <f t="shared" si="44"/>
        <v>1020241.8529879131</v>
      </c>
      <c r="AE92" s="10">
        <f t="shared" si="45"/>
        <v>1458549.6604954991</v>
      </c>
    </row>
    <row r="93" spans="1:31" x14ac:dyDescent="0.2">
      <c r="A93" s="5">
        <v>-180</v>
      </c>
      <c r="B93" s="5">
        <f t="shared" si="46"/>
        <v>90</v>
      </c>
      <c r="C93" s="36">
        <v>0.15363279306211811</v>
      </c>
      <c r="D93" s="6">
        <f t="shared" si="25"/>
        <v>1.4609336364446807E-2</v>
      </c>
      <c r="E93" s="7">
        <f t="shared" si="26"/>
        <v>175.31203637336168</v>
      </c>
      <c r="F93" s="7">
        <f t="shared" si="27"/>
        <v>350.62407274672336</v>
      </c>
      <c r="G93" s="7">
        <f t="shared" si="28"/>
        <v>525.93610912008501</v>
      </c>
      <c r="H93" s="7">
        <f t="shared" si="29"/>
        <v>701.24814549344671</v>
      </c>
      <c r="I93" s="7">
        <f t="shared" si="30"/>
        <v>876.56018186680842</v>
      </c>
      <c r="J93" s="7">
        <f t="shared" si="31"/>
        <v>1051.87221824017</v>
      </c>
      <c r="K93" s="12">
        <f t="shared" si="32"/>
        <v>1.2022762275513688E-3</v>
      </c>
      <c r="L93" s="9">
        <f t="shared" si="33"/>
        <v>173127.7767673971</v>
      </c>
      <c r="M93" s="9">
        <f t="shared" si="34"/>
        <v>692511.10706958838</v>
      </c>
      <c r="N93" s="9">
        <f t="shared" si="35"/>
        <v>1558149.9909065738</v>
      </c>
      <c r="O93" s="9">
        <f t="shared" si="36"/>
        <v>2770044.4282783535</v>
      </c>
      <c r="P93" s="9">
        <f t="shared" si="37"/>
        <v>4328194.4191849278</v>
      </c>
      <c r="Q93" s="9">
        <f t="shared" si="38"/>
        <v>6232599.9636262953</v>
      </c>
      <c r="R93" s="8">
        <v>0.24560000000000004</v>
      </c>
      <c r="S93" s="8">
        <f t="shared" si="39"/>
        <v>42520.181974072737</v>
      </c>
      <c r="T93" s="8">
        <f t="shared" si="39"/>
        <v>170080.72789629095</v>
      </c>
      <c r="U93" s="8">
        <f t="shared" si="39"/>
        <v>382681.6377666546</v>
      </c>
      <c r="V93" s="8">
        <f t="shared" si="39"/>
        <v>680322.91158516379</v>
      </c>
      <c r="W93" s="8">
        <f t="shared" si="24"/>
        <v>1063004.5493518184</v>
      </c>
      <c r="X93" s="8">
        <f t="shared" si="24"/>
        <v>1530726.5510666184</v>
      </c>
      <c r="Y93" s="3">
        <f>SUM('Masses &amp; Spring Data'!$K$11*('Masses &amp; Spring Data'!$I$3+'Vel,Acc,Jer (Inlet)'!C93))</f>
        <v>26265.196079532074</v>
      </c>
      <c r="Z93" s="10">
        <f t="shared" si="40"/>
        <v>68785.378053604814</v>
      </c>
      <c r="AA93" s="10">
        <f t="shared" si="41"/>
        <v>198705.33179868117</v>
      </c>
      <c r="AB93" s="10">
        <f t="shared" si="42"/>
        <v>408946.8338461867</v>
      </c>
      <c r="AC93" s="10">
        <f t="shared" si="43"/>
        <v>706588.10766469582</v>
      </c>
      <c r="AD93" s="10">
        <f t="shared" si="44"/>
        <v>1089269.7454313505</v>
      </c>
      <c r="AE93" s="10">
        <f t="shared" si="45"/>
        <v>1556991.7471461506</v>
      </c>
    </row>
    <row r="94" spans="1:31" x14ac:dyDescent="0.2">
      <c r="A94" s="5">
        <v>-178</v>
      </c>
      <c r="B94" s="5">
        <f t="shared" si="46"/>
        <v>91</v>
      </c>
      <c r="C94" s="36">
        <v>0.16824212942656491</v>
      </c>
      <c r="D94" s="6">
        <f t="shared" si="25"/>
        <v>1.5811612591998175E-2</v>
      </c>
      <c r="E94" s="7">
        <f t="shared" si="26"/>
        <v>189.73935110397809</v>
      </c>
      <c r="F94" s="7">
        <f t="shared" si="27"/>
        <v>379.47870220795619</v>
      </c>
      <c r="G94" s="7">
        <f t="shared" si="28"/>
        <v>569.21805331193434</v>
      </c>
      <c r="H94" s="7">
        <f t="shared" si="29"/>
        <v>758.95740441591238</v>
      </c>
      <c r="I94" s="7">
        <f t="shared" si="30"/>
        <v>948.69675551989053</v>
      </c>
      <c r="J94" s="7">
        <f t="shared" si="31"/>
        <v>1138.4361066238687</v>
      </c>
      <c r="K94" s="12">
        <f t="shared" si="32"/>
        <v>1.2825524352917395E-3</v>
      </c>
      <c r="L94" s="9">
        <f t="shared" si="33"/>
        <v>184687.55068201048</v>
      </c>
      <c r="M94" s="9">
        <f t="shared" si="34"/>
        <v>738750.20272804191</v>
      </c>
      <c r="N94" s="9">
        <f t="shared" si="35"/>
        <v>1662187.9561380944</v>
      </c>
      <c r="O94" s="9">
        <f t="shared" si="36"/>
        <v>2955000.8109121677</v>
      </c>
      <c r="P94" s="9">
        <f t="shared" si="37"/>
        <v>4617188.7670502616</v>
      </c>
      <c r="Q94" s="9">
        <f t="shared" si="38"/>
        <v>6648751.8245523777</v>
      </c>
      <c r="R94" s="8">
        <v>0.24560000000000004</v>
      </c>
      <c r="S94" s="8">
        <f t="shared" si="39"/>
        <v>45359.26244750178</v>
      </c>
      <c r="T94" s="8">
        <f t="shared" si="39"/>
        <v>181437.04979000712</v>
      </c>
      <c r="U94" s="8">
        <f t="shared" si="39"/>
        <v>408233.36202751606</v>
      </c>
      <c r="V94" s="8">
        <f t="shared" si="39"/>
        <v>725748.19916002848</v>
      </c>
      <c r="W94" s="8">
        <f t="shared" si="24"/>
        <v>1133981.5611875444</v>
      </c>
      <c r="X94" s="8">
        <f t="shared" si="24"/>
        <v>1632933.4481100643</v>
      </c>
      <c r="Y94" s="3">
        <f>SUM('Masses &amp; Spring Data'!$K$11*('Masses &amp; Spring Data'!$I$3+'Vel,Acc,Jer (Inlet)'!C94))</f>
        <v>28624.603902390234</v>
      </c>
      <c r="Z94" s="10">
        <f t="shared" si="40"/>
        <v>73983.866349892021</v>
      </c>
      <c r="AA94" s="10">
        <f t="shared" si="41"/>
        <v>212615.22912600506</v>
      </c>
      <c r="AB94" s="10">
        <f t="shared" si="42"/>
        <v>436857.96592990629</v>
      </c>
      <c r="AC94" s="10">
        <f t="shared" si="43"/>
        <v>754372.80306241871</v>
      </c>
      <c r="AD94" s="10">
        <f t="shared" si="44"/>
        <v>1162606.1650899346</v>
      </c>
      <c r="AE94" s="10">
        <f t="shared" si="45"/>
        <v>1661558.0520124545</v>
      </c>
    </row>
    <row r="95" spans="1:31" x14ac:dyDescent="0.2">
      <c r="A95" s="5">
        <v>-176</v>
      </c>
      <c r="B95" s="5">
        <f t="shared" si="46"/>
        <v>92</v>
      </c>
      <c r="C95" s="36">
        <v>0.18405374201856309</v>
      </c>
      <c r="D95" s="6">
        <f t="shared" si="25"/>
        <v>1.7094165027289915E-2</v>
      </c>
      <c r="E95" s="7">
        <f t="shared" si="26"/>
        <v>205.12998032747899</v>
      </c>
      <c r="F95" s="7">
        <f t="shared" si="27"/>
        <v>410.25996065495798</v>
      </c>
      <c r="G95" s="7">
        <f t="shared" si="28"/>
        <v>615.38994098243688</v>
      </c>
      <c r="H95" s="7">
        <f t="shared" si="29"/>
        <v>820.51992130991596</v>
      </c>
      <c r="I95" s="7">
        <f t="shared" si="30"/>
        <v>1025.6499016373948</v>
      </c>
      <c r="J95" s="7">
        <f t="shared" si="31"/>
        <v>1230.7798819648738</v>
      </c>
      <c r="K95" s="12">
        <f t="shared" si="32"/>
        <v>1.3646955315840814E-3</v>
      </c>
      <c r="L95" s="9">
        <f t="shared" si="33"/>
        <v>196516.15654810771</v>
      </c>
      <c r="M95" s="9">
        <f t="shared" si="34"/>
        <v>786064.62619243085</v>
      </c>
      <c r="N95" s="9">
        <f t="shared" si="35"/>
        <v>1768645.4089329694</v>
      </c>
      <c r="O95" s="9">
        <f t="shared" si="36"/>
        <v>3144258.5047697234</v>
      </c>
      <c r="P95" s="9">
        <f t="shared" si="37"/>
        <v>4912903.9137026928</v>
      </c>
      <c r="Q95" s="9">
        <f t="shared" si="38"/>
        <v>7074581.6357318778</v>
      </c>
      <c r="R95" s="8">
        <v>0.24560000000000004</v>
      </c>
      <c r="S95" s="8">
        <f t="shared" si="39"/>
        <v>48264.368048215263</v>
      </c>
      <c r="T95" s="8">
        <f t="shared" si="39"/>
        <v>193057.47219286105</v>
      </c>
      <c r="U95" s="8">
        <f t="shared" si="39"/>
        <v>434379.31243393739</v>
      </c>
      <c r="V95" s="8">
        <f t="shared" si="39"/>
        <v>772229.88877144421</v>
      </c>
      <c r="W95" s="8">
        <f t="shared" si="24"/>
        <v>1206609.2012053817</v>
      </c>
      <c r="X95" s="8">
        <f t="shared" si="24"/>
        <v>1737517.2497357496</v>
      </c>
      <c r="Y95" s="3">
        <f>SUM('Masses &amp; Spring Data'!$K$11*('Masses &amp; Spring Data'!$I$3+'Vel,Acc,Jer (Inlet)'!C95))</f>
        <v>31178.179335997938</v>
      </c>
      <c r="Z95" s="10">
        <f t="shared" si="40"/>
        <v>79442.547384213205</v>
      </c>
      <c r="AA95" s="10">
        <f t="shared" si="41"/>
        <v>226996.3591807663</v>
      </c>
      <c r="AB95" s="10">
        <f t="shared" si="42"/>
        <v>465557.49176993535</v>
      </c>
      <c r="AC95" s="10">
        <f t="shared" si="43"/>
        <v>803408.06810744212</v>
      </c>
      <c r="AD95" s="10">
        <f t="shared" si="44"/>
        <v>1237787.3805413796</v>
      </c>
      <c r="AE95" s="10">
        <f t="shared" si="45"/>
        <v>1768695.4290717475</v>
      </c>
    </row>
    <row r="96" spans="1:31" x14ac:dyDescent="0.2">
      <c r="A96" s="5">
        <v>-174</v>
      </c>
      <c r="B96" s="5">
        <f t="shared" si="46"/>
        <v>93</v>
      </c>
      <c r="C96" s="36">
        <v>0.201147907045853</v>
      </c>
      <c r="D96" s="6">
        <f t="shared" si="25"/>
        <v>1.8458860558873996E-2</v>
      </c>
      <c r="E96" s="7">
        <f t="shared" si="26"/>
        <v>221.50632670648795</v>
      </c>
      <c r="F96" s="7">
        <f t="shared" si="27"/>
        <v>443.01265341297591</v>
      </c>
      <c r="G96" s="7">
        <f t="shared" si="28"/>
        <v>664.51898011946389</v>
      </c>
      <c r="H96" s="7">
        <f t="shared" si="29"/>
        <v>886.02530682595182</v>
      </c>
      <c r="I96" s="7">
        <f t="shared" si="30"/>
        <v>1107.5316335324399</v>
      </c>
      <c r="J96" s="7">
        <f t="shared" si="31"/>
        <v>1329.0379602389278</v>
      </c>
      <c r="K96" s="12">
        <f t="shared" si="32"/>
        <v>1.4505724049803936E-3</v>
      </c>
      <c r="L96" s="9">
        <f t="shared" si="33"/>
        <v>208882.42631717669</v>
      </c>
      <c r="M96" s="9">
        <f t="shared" si="34"/>
        <v>835529.70526870678</v>
      </c>
      <c r="N96" s="9">
        <f t="shared" si="35"/>
        <v>1879941.8368545901</v>
      </c>
      <c r="O96" s="9">
        <f t="shared" si="36"/>
        <v>3342118.8210748271</v>
      </c>
      <c r="P96" s="9">
        <f t="shared" si="37"/>
        <v>5222060.6579294167</v>
      </c>
      <c r="Q96" s="9">
        <f t="shared" si="38"/>
        <v>7519767.3474183604</v>
      </c>
      <c r="R96" s="8">
        <v>0.24560000000000004</v>
      </c>
      <c r="S96" s="8">
        <f t="shared" si="39"/>
        <v>51301.523903498608</v>
      </c>
      <c r="T96" s="8">
        <f t="shared" si="39"/>
        <v>205206.09561399443</v>
      </c>
      <c r="U96" s="8">
        <f t="shared" si="39"/>
        <v>461713.71513148741</v>
      </c>
      <c r="V96" s="8">
        <f t="shared" si="39"/>
        <v>820824.38245597773</v>
      </c>
      <c r="W96" s="8">
        <f t="shared" si="24"/>
        <v>1282538.0975874651</v>
      </c>
      <c r="X96" s="8">
        <f t="shared" si="24"/>
        <v>1846854.8605259496</v>
      </c>
      <c r="Y96" s="3">
        <f>SUM('Masses &amp; Spring Data'!$K$11*('Masses &amp; Spring Data'!$I$3+'Vel,Acc,Jer (Inlet)'!C96))</f>
        <v>33938.886987905258</v>
      </c>
      <c r="Z96" s="10">
        <f t="shared" si="40"/>
        <v>85240.410891403866</v>
      </c>
      <c r="AA96" s="10">
        <f t="shared" si="41"/>
        <v>242126.08858215786</v>
      </c>
      <c r="AB96" s="10">
        <f t="shared" si="42"/>
        <v>495652.60211939266</v>
      </c>
      <c r="AC96" s="10">
        <f t="shared" si="43"/>
        <v>854763.26944388298</v>
      </c>
      <c r="AD96" s="10">
        <f t="shared" si="44"/>
        <v>1316476.9845753703</v>
      </c>
      <c r="AE96" s="10">
        <f t="shared" si="45"/>
        <v>1880793.7475138549</v>
      </c>
    </row>
    <row r="97" spans="1:31" x14ac:dyDescent="0.2">
      <c r="A97" s="5">
        <v>-172</v>
      </c>
      <c r="B97" s="5">
        <f t="shared" si="46"/>
        <v>94</v>
      </c>
      <c r="C97" s="36">
        <v>0.219606767604727</v>
      </c>
      <c r="D97" s="6">
        <f t="shared" si="25"/>
        <v>1.990943296385439E-2</v>
      </c>
      <c r="E97" s="7">
        <f t="shared" si="26"/>
        <v>238.91319556625268</v>
      </c>
      <c r="F97" s="7">
        <f t="shared" si="27"/>
        <v>477.82639113250536</v>
      </c>
      <c r="G97" s="7">
        <f t="shared" si="28"/>
        <v>716.73958669875799</v>
      </c>
      <c r="H97" s="7">
        <f t="shared" si="29"/>
        <v>955.65278226501073</v>
      </c>
      <c r="I97" s="7">
        <f t="shared" si="30"/>
        <v>1194.5659778312634</v>
      </c>
      <c r="J97" s="7">
        <f t="shared" si="31"/>
        <v>1433.479173397516</v>
      </c>
      <c r="K97" s="12">
        <f t="shared" si="32"/>
        <v>1.5411164997574389E-3</v>
      </c>
      <c r="L97" s="9">
        <f t="shared" si="33"/>
        <v>221920.7759650712</v>
      </c>
      <c r="M97" s="9">
        <f t="shared" si="34"/>
        <v>887683.10386028478</v>
      </c>
      <c r="N97" s="9">
        <f t="shared" si="35"/>
        <v>1997286.9836856409</v>
      </c>
      <c r="O97" s="9">
        <f t="shared" si="36"/>
        <v>3550732.4154411391</v>
      </c>
      <c r="P97" s="9">
        <f t="shared" si="37"/>
        <v>5548019.3991267802</v>
      </c>
      <c r="Q97" s="9">
        <f t="shared" si="38"/>
        <v>7989147.9347425634</v>
      </c>
      <c r="R97" s="8">
        <v>0.24560000000000004</v>
      </c>
      <c r="S97" s="8">
        <f t="shared" si="39"/>
        <v>54503.742577021498</v>
      </c>
      <c r="T97" s="8">
        <f t="shared" si="39"/>
        <v>218014.97030808599</v>
      </c>
      <c r="U97" s="8">
        <f t="shared" si="39"/>
        <v>490533.68319319346</v>
      </c>
      <c r="V97" s="8">
        <f t="shared" si="39"/>
        <v>872059.88123234396</v>
      </c>
      <c r="W97" s="8">
        <f t="shared" si="24"/>
        <v>1362593.5644255374</v>
      </c>
      <c r="X97" s="8">
        <f t="shared" si="24"/>
        <v>1962134.7327727738</v>
      </c>
      <c r="Y97" s="3">
        <f>SUM('Masses &amp; Spring Data'!$K$11*('Masses &amp; Spring Data'!$I$3+'Vel,Acc,Jer (Inlet)'!C97))</f>
        <v>36919.992968163409</v>
      </c>
      <c r="Z97" s="10">
        <f t="shared" si="40"/>
        <v>91423.7355451849</v>
      </c>
      <c r="AA97" s="10">
        <f t="shared" si="41"/>
        <v>258150.33669991189</v>
      </c>
      <c r="AB97" s="10">
        <f t="shared" si="42"/>
        <v>527453.67616135685</v>
      </c>
      <c r="AC97" s="10">
        <f t="shared" si="43"/>
        <v>908979.87420050742</v>
      </c>
      <c r="AD97" s="10">
        <f t="shared" si="44"/>
        <v>1399513.5573937008</v>
      </c>
      <c r="AE97" s="10">
        <f t="shared" si="45"/>
        <v>1999054.7257409373</v>
      </c>
    </row>
    <row r="98" spans="1:31" x14ac:dyDescent="0.2">
      <c r="A98" s="5">
        <v>-170</v>
      </c>
      <c r="B98" s="5">
        <f t="shared" si="46"/>
        <v>95</v>
      </c>
      <c r="C98" s="36">
        <v>0.23951620056858139</v>
      </c>
      <c r="D98" s="6">
        <f t="shared" si="25"/>
        <v>2.1450549463611829E-2</v>
      </c>
      <c r="E98" s="7">
        <f t="shared" si="26"/>
        <v>257.40659356334197</v>
      </c>
      <c r="F98" s="7">
        <f t="shared" si="27"/>
        <v>514.81318712668394</v>
      </c>
      <c r="G98" s="7">
        <f t="shared" si="28"/>
        <v>772.2197806900258</v>
      </c>
      <c r="H98" s="7">
        <f t="shared" si="29"/>
        <v>1029.6263742533679</v>
      </c>
      <c r="I98" s="7">
        <f t="shared" si="30"/>
        <v>1287.0329678167097</v>
      </c>
      <c r="J98" s="7">
        <f t="shared" si="31"/>
        <v>1544.4395613800516</v>
      </c>
      <c r="K98" s="12">
        <f t="shared" si="32"/>
        <v>1.6325940388100812E-3</v>
      </c>
      <c r="L98" s="9">
        <f t="shared" si="33"/>
        <v>235093.54158865169</v>
      </c>
      <c r="M98" s="9">
        <f t="shared" si="34"/>
        <v>940374.16635460674</v>
      </c>
      <c r="N98" s="9">
        <f t="shared" si="35"/>
        <v>2115841.8742978652</v>
      </c>
      <c r="O98" s="9">
        <f t="shared" si="36"/>
        <v>3761496.665418427</v>
      </c>
      <c r="P98" s="9">
        <f t="shared" si="37"/>
        <v>5877338.5397162922</v>
      </c>
      <c r="Q98" s="9">
        <f t="shared" si="38"/>
        <v>8463367.4971914608</v>
      </c>
      <c r="R98" s="8">
        <v>0.24560000000000004</v>
      </c>
      <c r="S98" s="8">
        <f t="shared" si="39"/>
        <v>57738.973814172867</v>
      </c>
      <c r="T98" s="8">
        <f t="shared" si="39"/>
        <v>230955.89525669147</v>
      </c>
      <c r="U98" s="8">
        <f t="shared" si="39"/>
        <v>519650.76432755578</v>
      </c>
      <c r="V98" s="8">
        <f t="shared" si="39"/>
        <v>923823.58102676587</v>
      </c>
      <c r="W98" s="8">
        <f t="shared" si="24"/>
        <v>1443474.3453543216</v>
      </c>
      <c r="X98" s="8">
        <f t="shared" si="24"/>
        <v>2078603.0573102231</v>
      </c>
      <c r="Y98" s="3">
        <f>SUM('Masses &amp; Spring Data'!$K$11*('Masses &amp; Spring Data'!$I$3+'Vel,Acc,Jer (Inlet)'!C98))</f>
        <v>40135.366391825897</v>
      </c>
      <c r="Z98" s="10">
        <f t="shared" si="40"/>
        <v>97874.340205998771</v>
      </c>
      <c r="AA98" s="10">
        <f t="shared" si="41"/>
        <v>274555.52538689069</v>
      </c>
      <c r="AB98" s="10">
        <f t="shared" si="42"/>
        <v>559786.13071938162</v>
      </c>
      <c r="AC98" s="10">
        <f t="shared" si="43"/>
        <v>963958.94741859171</v>
      </c>
      <c r="AD98" s="10">
        <f t="shared" si="44"/>
        <v>1483609.7117461476</v>
      </c>
      <c r="AE98" s="10">
        <f t="shared" si="45"/>
        <v>2118738.4237020491</v>
      </c>
    </row>
    <row r="99" spans="1:31" x14ac:dyDescent="0.2">
      <c r="A99" s="5">
        <v>-168</v>
      </c>
      <c r="B99" s="5">
        <f t="shared" si="46"/>
        <v>96</v>
      </c>
      <c r="C99" s="36">
        <v>0.26096675003219322</v>
      </c>
      <c r="D99" s="6">
        <f t="shared" si="25"/>
        <v>2.308314350242191E-2</v>
      </c>
      <c r="E99" s="7">
        <f t="shared" si="26"/>
        <v>276.99772202906291</v>
      </c>
      <c r="F99" s="7">
        <f t="shared" si="27"/>
        <v>553.99544405812583</v>
      </c>
      <c r="G99" s="7">
        <f t="shared" si="28"/>
        <v>830.9931660871888</v>
      </c>
      <c r="H99" s="7">
        <f t="shared" si="29"/>
        <v>1107.9908881162517</v>
      </c>
      <c r="I99" s="7">
        <f t="shared" si="30"/>
        <v>1384.9886101453146</v>
      </c>
      <c r="J99" s="7">
        <f t="shared" si="31"/>
        <v>1661.9863321743776</v>
      </c>
      <c r="K99" s="12">
        <f t="shared" si="32"/>
        <v>1.7287387992432346E-3</v>
      </c>
      <c r="L99" s="9">
        <f t="shared" si="33"/>
        <v>248938.38709102577</v>
      </c>
      <c r="M99" s="9">
        <f t="shared" si="34"/>
        <v>995753.54836410307</v>
      </c>
      <c r="N99" s="9">
        <f t="shared" si="35"/>
        <v>2240445.4838192319</v>
      </c>
      <c r="O99" s="9">
        <f t="shared" si="36"/>
        <v>3983014.1934564123</v>
      </c>
      <c r="P99" s="9">
        <f t="shared" si="37"/>
        <v>6223459.6772756446</v>
      </c>
      <c r="Q99" s="9">
        <f t="shared" si="38"/>
        <v>8961781.9352769274</v>
      </c>
      <c r="R99" s="8">
        <v>0.24560000000000004</v>
      </c>
      <c r="S99" s="8">
        <f t="shared" si="39"/>
        <v>61139.267869555937</v>
      </c>
      <c r="T99" s="8">
        <f t="shared" si="39"/>
        <v>244557.07147822375</v>
      </c>
      <c r="U99" s="8">
        <f t="shared" si="39"/>
        <v>550253.41082600341</v>
      </c>
      <c r="V99" s="8">
        <f t="shared" si="39"/>
        <v>978228.28591289499</v>
      </c>
      <c r="W99" s="8">
        <f t="shared" si="24"/>
        <v>1528481.6967388985</v>
      </c>
      <c r="X99" s="8">
        <f t="shared" si="24"/>
        <v>2201013.6433040136</v>
      </c>
      <c r="Y99" s="3">
        <f>SUM('Masses &amp; Spring Data'!$K$11*('Masses &amp; Spring Data'!$I$3+'Vel,Acc,Jer (Inlet)'!C99))</f>
        <v>43599.630130199206</v>
      </c>
      <c r="Z99" s="10">
        <f t="shared" si="40"/>
        <v>104738.89799975514</v>
      </c>
      <c r="AA99" s="10">
        <f t="shared" si="41"/>
        <v>291884.62928406411</v>
      </c>
      <c r="AB99" s="10">
        <f t="shared" si="42"/>
        <v>593853.04095620266</v>
      </c>
      <c r="AC99" s="10">
        <f t="shared" si="43"/>
        <v>1021827.9160430942</v>
      </c>
      <c r="AD99" s="10">
        <f t="shared" si="44"/>
        <v>1572081.3268690978</v>
      </c>
      <c r="AE99" s="10">
        <f t="shared" si="45"/>
        <v>2244613.2734342129</v>
      </c>
    </row>
    <row r="100" spans="1:31" x14ac:dyDescent="0.2">
      <c r="A100" s="5">
        <v>-166</v>
      </c>
      <c r="B100" s="5">
        <f t="shared" si="46"/>
        <v>97</v>
      </c>
      <c r="C100" s="36">
        <v>0.28404989353461513</v>
      </c>
      <c r="D100" s="6">
        <f t="shared" si="25"/>
        <v>2.4811882301665145E-2</v>
      </c>
      <c r="E100" s="7">
        <f t="shared" si="26"/>
        <v>297.74258761998175</v>
      </c>
      <c r="F100" s="7">
        <f t="shared" si="27"/>
        <v>595.4851752399635</v>
      </c>
      <c r="G100" s="7">
        <f t="shared" si="28"/>
        <v>893.22776285994519</v>
      </c>
      <c r="H100" s="7">
        <f t="shared" si="29"/>
        <v>1190.970350479927</v>
      </c>
      <c r="I100" s="7">
        <f t="shared" si="30"/>
        <v>1488.7129380999086</v>
      </c>
      <c r="J100" s="7">
        <f t="shared" si="31"/>
        <v>1786.4555257198904</v>
      </c>
      <c r="K100" s="12">
        <f t="shared" si="32"/>
        <v>1.8276838925043726E-3</v>
      </c>
      <c r="L100" s="9">
        <f t="shared" si="33"/>
        <v>263186.48052062967</v>
      </c>
      <c r="M100" s="9">
        <f t="shared" si="34"/>
        <v>1052745.9220825187</v>
      </c>
      <c r="N100" s="9">
        <f t="shared" si="35"/>
        <v>2368678.3246856667</v>
      </c>
      <c r="O100" s="9">
        <f t="shared" si="36"/>
        <v>4210983.6883300748</v>
      </c>
      <c r="P100" s="9">
        <f t="shared" si="37"/>
        <v>6579662.0130157415</v>
      </c>
      <c r="Q100" s="9">
        <f t="shared" si="38"/>
        <v>9474713.2987426668</v>
      </c>
      <c r="R100" s="8">
        <v>0.24560000000000004</v>
      </c>
      <c r="S100" s="8">
        <f t="shared" si="39"/>
        <v>64638.59961586666</v>
      </c>
      <c r="T100" s="8">
        <f t="shared" si="39"/>
        <v>258554.39846346664</v>
      </c>
      <c r="U100" s="8">
        <f t="shared" si="39"/>
        <v>581747.39654279989</v>
      </c>
      <c r="V100" s="8">
        <f t="shared" si="39"/>
        <v>1034217.5938538666</v>
      </c>
      <c r="W100" s="8">
        <f t="shared" si="24"/>
        <v>1615964.9903966663</v>
      </c>
      <c r="X100" s="8">
        <f t="shared" si="24"/>
        <v>2326989.5861711996</v>
      </c>
      <c r="Y100" s="3">
        <f>SUM('Masses &amp; Spring Data'!$K$11*('Masses &amp; Spring Data'!$I$3+'Vel,Acc,Jer (Inlet)'!C100))</f>
        <v>47327.557805840348</v>
      </c>
      <c r="Z100" s="10">
        <f t="shared" si="40"/>
        <v>111966.157421707</v>
      </c>
      <c r="AA100" s="10">
        <f t="shared" si="41"/>
        <v>309889.07526102592</v>
      </c>
      <c r="AB100" s="10">
        <f t="shared" si="42"/>
        <v>629074.95434864028</v>
      </c>
      <c r="AC100" s="10">
        <f t="shared" si="43"/>
        <v>1081545.1516597068</v>
      </c>
      <c r="AD100" s="10">
        <f t="shared" si="44"/>
        <v>1663292.5482025067</v>
      </c>
      <c r="AE100" s="10">
        <f t="shared" si="45"/>
        <v>2374317.14397704</v>
      </c>
    </row>
    <row r="101" spans="1:31" x14ac:dyDescent="0.2">
      <c r="A101" s="5">
        <v>-164</v>
      </c>
      <c r="B101" s="5">
        <f t="shared" si="46"/>
        <v>98</v>
      </c>
      <c r="C101" s="36">
        <v>0.30886177583628027</v>
      </c>
      <c r="D101" s="6">
        <f t="shared" si="25"/>
        <v>2.6639566194169517E-2</v>
      </c>
      <c r="E101" s="7">
        <f t="shared" si="26"/>
        <v>319.67479433003422</v>
      </c>
      <c r="F101" s="7">
        <f t="shared" si="27"/>
        <v>639.34958866006843</v>
      </c>
      <c r="G101" s="7">
        <f t="shared" si="28"/>
        <v>959.02438299010259</v>
      </c>
      <c r="H101" s="7">
        <f t="shared" si="29"/>
        <v>1278.6991773201369</v>
      </c>
      <c r="I101" s="7">
        <f t="shared" si="30"/>
        <v>1598.3739716501711</v>
      </c>
      <c r="J101" s="7">
        <f t="shared" si="31"/>
        <v>1918.0487659802052</v>
      </c>
      <c r="K101" s="12">
        <f t="shared" si="32"/>
        <v>1.9275624300417737E-3</v>
      </c>
      <c r="L101" s="9">
        <f t="shared" si="33"/>
        <v>277568.98992601543</v>
      </c>
      <c r="M101" s="9">
        <f t="shared" si="34"/>
        <v>1110275.9597040617</v>
      </c>
      <c r="N101" s="9">
        <f t="shared" si="35"/>
        <v>2498120.909334139</v>
      </c>
      <c r="O101" s="9">
        <f t="shared" si="36"/>
        <v>4441103.8388162469</v>
      </c>
      <c r="P101" s="9">
        <f t="shared" si="37"/>
        <v>6939224.7481503859</v>
      </c>
      <c r="Q101" s="9">
        <f t="shared" si="38"/>
        <v>9992483.6373365559</v>
      </c>
      <c r="R101" s="8">
        <v>0.24560000000000004</v>
      </c>
      <c r="S101" s="8">
        <f t="shared" si="39"/>
        <v>68170.943925829401</v>
      </c>
      <c r="T101" s="8">
        <f t="shared" si="39"/>
        <v>272683.7757033176</v>
      </c>
      <c r="U101" s="8">
        <f t="shared" si="39"/>
        <v>613538.49533246458</v>
      </c>
      <c r="V101" s="8">
        <f t="shared" si="39"/>
        <v>1090735.1028132704</v>
      </c>
      <c r="W101" s="8">
        <f t="shared" si="24"/>
        <v>1704273.598145735</v>
      </c>
      <c r="X101" s="8">
        <f t="shared" si="24"/>
        <v>2454153.9813298583</v>
      </c>
      <c r="Y101" s="3">
        <f>SUM('Masses &amp; Spring Data'!$K$11*('Masses &amp; Spring Data'!$I$3+'Vel,Acc,Jer (Inlet)'!C101))</f>
        <v>51334.676797559267</v>
      </c>
      <c r="Z101" s="10">
        <f t="shared" si="40"/>
        <v>119505.62072338867</v>
      </c>
      <c r="AA101" s="10">
        <f t="shared" si="41"/>
        <v>328320.74244123523</v>
      </c>
      <c r="AB101" s="10">
        <f t="shared" si="42"/>
        <v>664873.17213002383</v>
      </c>
      <c r="AC101" s="10">
        <f t="shared" si="43"/>
        <v>1142069.7796108297</v>
      </c>
      <c r="AD101" s="10">
        <f t="shared" si="44"/>
        <v>1755608.2749432942</v>
      </c>
      <c r="AE101" s="10">
        <f t="shared" si="45"/>
        <v>2505488.6581274178</v>
      </c>
    </row>
    <row r="102" spans="1:31" x14ac:dyDescent="0.2">
      <c r="A102" s="5">
        <v>-162</v>
      </c>
      <c r="B102" s="5">
        <f t="shared" si="46"/>
        <v>99</v>
      </c>
      <c r="C102" s="36">
        <v>0.33550134203044979</v>
      </c>
      <c r="D102" s="6">
        <f t="shared" si="25"/>
        <v>2.8567128624211291E-2</v>
      </c>
      <c r="E102" s="7">
        <f t="shared" si="26"/>
        <v>342.80554349053551</v>
      </c>
      <c r="F102" s="7">
        <f t="shared" si="27"/>
        <v>685.61108698107103</v>
      </c>
      <c r="G102" s="7">
        <f t="shared" si="28"/>
        <v>1028.4166304716064</v>
      </c>
      <c r="H102" s="7">
        <f t="shared" si="29"/>
        <v>1371.2221739621421</v>
      </c>
      <c r="I102" s="7">
        <f t="shared" si="30"/>
        <v>1714.0277174526775</v>
      </c>
      <c r="J102" s="7">
        <f t="shared" si="31"/>
        <v>2056.8332609432127</v>
      </c>
      <c r="K102" s="12">
        <f t="shared" si="32"/>
        <v>2.0330416332352552E-3</v>
      </c>
      <c r="L102" s="9">
        <f t="shared" si="33"/>
        <v>292757.99518587673</v>
      </c>
      <c r="M102" s="9">
        <f t="shared" si="34"/>
        <v>1171031.9807435069</v>
      </c>
      <c r="N102" s="9">
        <f t="shared" si="35"/>
        <v>2634821.9566728906</v>
      </c>
      <c r="O102" s="9">
        <f t="shared" si="36"/>
        <v>4684127.9229740277</v>
      </c>
      <c r="P102" s="9">
        <f t="shared" si="37"/>
        <v>7318949.8796469187</v>
      </c>
      <c r="Q102" s="9">
        <f t="shared" si="38"/>
        <v>10539287.826691562</v>
      </c>
      <c r="R102" s="8">
        <v>0.24560000000000004</v>
      </c>
      <c r="S102" s="8">
        <f t="shared" si="39"/>
        <v>71901.363617651339</v>
      </c>
      <c r="T102" s="8">
        <f t="shared" si="39"/>
        <v>287605.45447060536</v>
      </c>
      <c r="U102" s="8">
        <f t="shared" si="39"/>
        <v>647112.27255886199</v>
      </c>
      <c r="V102" s="8">
        <f t="shared" si="39"/>
        <v>1150421.8178824214</v>
      </c>
      <c r="W102" s="8">
        <f t="shared" si="24"/>
        <v>1797534.0904412835</v>
      </c>
      <c r="X102" s="8">
        <f t="shared" si="24"/>
        <v>2588449.090235448</v>
      </c>
      <c r="Y102" s="3">
        <f>SUM('Masses &amp; Spring Data'!$K$11*('Masses &amp; Spring Data'!$I$3+'Vel,Acc,Jer (Inlet)'!C102))</f>
        <v>55636.966737917639</v>
      </c>
      <c r="Z102" s="10">
        <f t="shared" si="40"/>
        <v>127538.33035556898</v>
      </c>
      <c r="AA102" s="10">
        <f t="shared" si="41"/>
        <v>347856.01248133311</v>
      </c>
      <c r="AB102" s="10">
        <f t="shared" si="42"/>
        <v>702749.23929677962</v>
      </c>
      <c r="AC102" s="10">
        <f t="shared" si="43"/>
        <v>1206058.7846203391</v>
      </c>
      <c r="AD102" s="10">
        <f t="shared" si="44"/>
        <v>1853171.0571792012</v>
      </c>
      <c r="AE102" s="10">
        <f t="shared" si="45"/>
        <v>2644086.0569733656</v>
      </c>
    </row>
    <row r="103" spans="1:31" x14ac:dyDescent="0.2">
      <c r="A103" s="5">
        <v>-160</v>
      </c>
      <c r="B103" s="5">
        <f t="shared" si="46"/>
        <v>100</v>
      </c>
      <c r="C103" s="36">
        <v>0.36406847065466108</v>
      </c>
      <c r="D103" s="6">
        <f t="shared" si="25"/>
        <v>3.0600170257446546E-2</v>
      </c>
      <c r="E103" s="7">
        <f t="shared" si="26"/>
        <v>367.20204308935854</v>
      </c>
      <c r="F103" s="7">
        <f t="shared" si="27"/>
        <v>734.40408617871708</v>
      </c>
      <c r="G103" s="7">
        <f t="shared" si="28"/>
        <v>1101.6061292680756</v>
      </c>
      <c r="H103" s="7">
        <f t="shared" si="29"/>
        <v>1468.8081723574342</v>
      </c>
      <c r="I103" s="7">
        <f t="shared" si="30"/>
        <v>1836.0102154467927</v>
      </c>
      <c r="J103" s="7">
        <f t="shared" si="31"/>
        <v>2203.2122585361512</v>
      </c>
      <c r="K103" s="12">
        <f t="shared" si="32"/>
        <v>2.1375873921527511E-3</v>
      </c>
      <c r="L103" s="9">
        <f t="shared" si="33"/>
        <v>307812.58446999616</v>
      </c>
      <c r="M103" s="9">
        <f t="shared" si="34"/>
        <v>1231250.3378799846</v>
      </c>
      <c r="N103" s="9">
        <f t="shared" si="35"/>
        <v>2770313.2602299652</v>
      </c>
      <c r="O103" s="9">
        <f t="shared" si="36"/>
        <v>4925001.3515199386</v>
      </c>
      <c r="P103" s="9">
        <f t="shared" si="37"/>
        <v>7695314.6117499042</v>
      </c>
      <c r="Q103" s="9">
        <f t="shared" si="38"/>
        <v>11081253.040919861</v>
      </c>
      <c r="R103" s="8">
        <v>0.24560000000000004</v>
      </c>
      <c r="S103" s="8">
        <f t="shared" si="39"/>
        <v>75598.770745831076</v>
      </c>
      <c r="T103" s="8">
        <f t="shared" si="39"/>
        <v>302395.0829833243</v>
      </c>
      <c r="U103" s="8">
        <f t="shared" si="39"/>
        <v>680388.93671247957</v>
      </c>
      <c r="V103" s="8">
        <f t="shared" si="39"/>
        <v>1209580.3319332972</v>
      </c>
      <c r="W103" s="8">
        <f t="shared" si="24"/>
        <v>1889969.2686457769</v>
      </c>
      <c r="X103" s="8">
        <f t="shared" si="24"/>
        <v>2721555.7468499183</v>
      </c>
      <c r="Y103" s="3">
        <f>SUM('Masses &amp; Spring Data'!$K$11*('Masses &amp; Spring Data'!$I$3+'Vel,Acc,Jer (Inlet)'!C103))</f>
        <v>60250.558010727764</v>
      </c>
      <c r="Z103" s="10">
        <f t="shared" si="40"/>
        <v>135849.32875655883</v>
      </c>
      <c r="AA103" s="10">
        <f t="shared" si="41"/>
        <v>367587.56849062967</v>
      </c>
      <c r="AB103" s="10">
        <f t="shared" si="42"/>
        <v>740639.49472320732</v>
      </c>
      <c r="AC103" s="10">
        <f t="shared" si="43"/>
        <v>1269830.8899440251</v>
      </c>
      <c r="AD103" s="10">
        <f t="shared" si="44"/>
        <v>1950219.8266565048</v>
      </c>
      <c r="AE103" s="10">
        <f t="shared" si="45"/>
        <v>2781806.3048606459</v>
      </c>
    </row>
    <row r="104" spans="1:31" x14ac:dyDescent="0.2">
      <c r="A104" s="5">
        <v>-158</v>
      </c>
      <c r="B104" s="5">
        <f t="shared" si="46"/>
        <v>101</v>
      </c>
      <c r="C104" s="36">
        <v>0.39466864091210763</v>
      </c>
      <c r="D104" s="6">
        <f t="shared" si="25"/>
        <v>3.2737757649599297E-2</v>
      </c>
      <c r="E104" s="7">
        <f t="shared" si="26"/>
        <v>392.85309179519157</v>
      </c>
      <c r="F104" s="7">
        <f t="shared" si="27"/>
        <v>785.70618359038315</v>
      </c>
      <c r="G104" s="7">
        <f t="shared" si="28"/>
        <v>1178.5592753855747</v>
      </c>
      <c r="H104" s="7">
        <f t="shared" si="29"/>
        <v>1571.4123671807663</v>
      </c>
      <c r="I104" s="7">
        <f t="shared" si="30"/>
        <v>1964.2654589759579</v>
      </c>
      <c r="J104" s="7">
        <f t="shared" si="31"/>
        <v>2357.1185507711493</v>
      </c>
      <c r="K104" s="12">
        <f t="shared" si="32"/>
        <v>2.2468003724506747E-3</v>
      </c>
      <c r="L104" s="9">
        <f t="shared" si="33"/>
        <v>323539.25363289716</v>
      </c>
      <c r="M104" s="9">
        <f t="shared" si="34"/>
        <v>1294157.0145315886</v>
      </c>
      <c r="N104" s="9">
        <f t="shared" si="35"/>
        <v>2911853.2826960743</v>
      </c>
      <c r="O104" s="9">
        <f t="shared" si="36"/>
        <v>5176628.0581263546</v>
      </c>
      <c r="P104" s="9">
        <f t="shared" si="37"/>
        <v>8088481.3408224285</v>
      </c>
      <c r="Q104" s="9">
        <f t="shared" si="38"/>
        <v>11647413.130784297</v>
      </c>
      <c r="R104" s="8">
        <v>0.24560000000000004</v>
      </c>
      <c r="S104" s="8">
        <f t="shared" si="39"/>
        <v>79461.24069223956</v>
      </c>
      <c r="T104" s="8">
        <f t="shared" si="39"/>
        <v>317844.96276895824</v>
      </c>
      <c r="U104" s="8">
        <f t="shared" si="39"/>
        <v>715151.16623015597</v>
      </c>
      <c r="V104" s="8">
        <f t="shared" si="39"/>
        <v>1271379.851075833</v>
      </c>
      <c r="W104" s="8">
        <f t="shared" si="24"/>
        <v>1986531.0173059888</v>
      </c>
      <c r="X104" s="8">
        <f t="shared" si="24"/>
        <v>2860604.6649206239</v>
      </c>
      <c r="Y104" s="3">
        <f>SUM('Masses &amp; Spring Data'!$K$11*('Masses &amp; Spring Data'!$I$3+'Vel,Acc,Jer (Inlet)'!C104))</f>
        <v>65192.485507305384</v>
      </c>
      <c r="Z104" s="10">
        <f t="shared" si="40"/>
        <v>144653.72619954494</v>
      </c>
      <c r="AA104" s="10">
        <f t="shared" si="41"/>
        <v>388324.59613667394</v>
      </c>
      <c r="AB104" s="10">
        <f t="shared" si="42"/>
        <v>780343.65173746133</v>
      </c>
      <c r="AC104" s="10">
        <f t="shared" si="43"/>
        <v>1336572.3365831384</v>
      </c>
      <c r="AD104" s="10">
        <f t="shared" si="44"/>
        <v>2051723.5028132943</v>
      </c>
      <c r="AE104" s="10">
        <f t="shared" si="45"/>
        <v>2925797.1504279291</v>
      </c>
    </row>
    <row r="105" spans="1:31" x14ac:dyDescent="0.2">
      <c r="A105" s="5">
        <v>-156</v>
      </c>
      <c r="B105" s="5">
        <f t="shared" si="46"/>
        <v>102</v>
      </c>
      <c r="C105" s="36">
        <v>0.42740639856170692</v>
      </c>
      <c r="D105" s="6">
        <f t="shared" si="25"/>
        <v>3.4984558022049972E-2</v>
      </c>
      <c r="E105" s="7">
        <f t="shared" si="26"/>
        <v>419.81469626459966</v>
      </c>
      <c r="F105" s="7">
        <f t="shared" si="27"/>
        <v>839.62939252919932</v>
      </c>
      <c r="G105" s="7">
        <f t="shared" si="28"/>
        <v>1259.444088793799</v>
      </c>
      <c r="H105" s="7">
        <f t="shared" si="29"/>
        <v>1679.2587850583986</v>
      </c>
      <c r="I105" s="7">
        <f t="shared" si="30"/>
        <v>2099.0734813229983</v>
      </c>
      <c r="J105" s="7">
        <f t="shared" si="31"/>
        <v>2518.888177587598</v>
      </c>
      <c r="K105" s="12">
        <f t="shared" si="32"/>
        <v>2.3578802413002364E-3</v>
      </c>
      <c r="L105" s="9">
        <f t="shared" si="33"/>
        <v>339534.75474723405</v>
      </c>
      <c r="M105" s="9">
        <f t="shared" si="34"/>
        <v>1358139.0189889362</v>
      </c>
      <c r="N105" s="9">
        <f t="shared" si="35"/>
        <v>3055812.7927251062</v>
      </c>
      <c r="O105" s="9">
        <f t="shared" si="36"/>
        <v>5432556.0759557448</v>
      </c>
      <c r="P105" s="9">
        <f t="shared" si="37"/>
        <v>8488368.8686808515</v>
      </c>
      <c r="Q105" s="9">
        <f t="shared" si="38"/>
        <v>12223251.170900425</v>
      </c>
      <c r="R105" s="8">
        <v>0.24560000000000004</v>
      </c>
      <c r="S105" s="8">
        <f t="shared" si="39"/>
        <v>83389.73576592069</v>
      </c>
      <c r="T105" s="8">
        <f t="shared" si="39"/>
        <v>333558.94306368276</v>
      </c>
      <c r="U105" s="8">
        <f t="shared" si="39"/>
        <v>750507.62189328624</v>
      </c>
      <c r="V105" s="8">
        <f t="shared" si="39"/>
        <v>1334235.772254731</v>
      </c>
      <c r="W105" s="8">
        <f t="shared" si="24"/>
        <v>2084743.3941480175</v>
      </c>
      <c r="X105" s="8">
        <f t="shared" si="24"/>
        <v>3002030.487573145</v>
      </c>
      <c r="Y105" s="3">
        <f>SUM('Masses &amp; Spring Data'!$K$11*('Masses &amp; Spring Data'!$I$3+'Vel,Acc,Jer (Inlet)'!C105))</f>
        <v>70479.633367715665</v>
      </c>
      <c r="Z105" s="10">
        <f t="shared" si="40"/>
        <v>153869.36913363636</v>
      </c>
      <c r="AA105" s="10">
        <f t="shared" si="41"/>
        <v>409688.58255195949</v>
      </c>
      <c r="AB105" s="10">
        <f t="shared" si="42"/>
        <v>820987.25526100188</v>
      </c>
      <c r="AC105" s="10">
        <f t="shared" si="43"/>
        <v>1404715.4056224467</v>
      </c>
      <c r="AD105" s="10">
        <f t="shared" si="44"/>
        <v>2155223.0275157331</v>
      </c>
      <c r="AE105" s="10">
        <f t="shared" si="45"/>
        <v>3072510.1209408608</v>
      </c>
    </row>
    <row r="106" spans="1:31" x14ac:dyDescent="0.2">
      <c r="A106" s="5">
        <v>-154</v>
      </c>
      <c r="B106" s="5">
        <f t="shared" si="46"/>
        <v>103</v>
      </c>
      <c r="C106" s="36">
        <v>0.4623909565837569</v>
      </c>
      <c r="D106" s="6">
        <f t="shared" si="25"/>
        <v>3.7342438263350208E-2</v>
      </c>
      <c r="E106" s="7">
        <f t="shared" si="26"/>
        <v>448.1092591602025</v>
      </c>
      <c r="F106" s="7">
        <f t="shared" si="27"/>
        <v>896.218518320405</v>
      </c>
      <c r="G106" s="7">
        <f t="shared" si="28"/>
        <v>1344.3277774806074</v>
      </c>
      <c r="H106" s="7">
        <f t="shared" si="29"/>
        <v>1792.43703664081</v>
      </c>
      <c r="I106" s="7">
        <f t="shared" si="30"/>
        <v>2240.5462958010125</v>
      </c>
      <c r="J106" s="7">
        <f t="shared" si="31"/>
        <v>2688.6555549612149</v>
      </c>
      <c r="K106" s="12">
        <f t="shared" si="32"/>
        <v>2.4680266658743677E-3</v>
      </c>
      <c r="L106" s="9">
        <f t="shared" si="33"/>
        <v>355395.83988590894</v>
      </c>
      <c r="M106" s="9">
        <f t="shared" si="34"/>
        <v>1421583.3595436357</v>
      </c>
      <c r="N106" s="9">
        <f t="shared" si="35"/>
        <v>3198562.5589731806</v>
      </c>
      <c r="O106" s="9">
        <f t="shared" si="36"/>
        <v>5686333.438174543</v>
      </c>
      <c r="P106" s="9">
        <f t="shared" si="37"/>
        <v>8884895.997147724</v>
      </c>
      <c r="Q106" s="9">
        <f t="shared" si="38"/>
        <v>12794250.235892722</v>
      </c>
      <c r="R106" s="8">
        <v>0.24560000000000004</v>
      </c>
      <c r="S106" s="8">
        <f t="shared" si="39"/>
        <v>87285.218275979249</v>
      </c>
      <c r="T106" s="8">
        <f t="shared" si="39"/>
        <v>349140.87310391699</v>
      </c>
      <c r="U106" s="8">
        <f t="shared" si="39"/>
        <v>785566.96448381327</v>
      </c>
      <c r="V106" s="8">
        <f t="shared" si="39"/>
        <v>1396563.492415668</v>
      </c>
      <c r="W106" s="8">
        <f t="shared" si="24"/>
        <v>2182130.4568994814</v>
      </c>
      <c r="X106" s="8">
        <f t="shared" si="24"/>
        <v>3142267.8579352531</v>
      </c>
      <c r="Y106" s="3">
        <f>SUM('Masses &amp; Spring Data'!$K$11*('Masses &amp; Spring Data'!$I$3+'Vel,Acc,Jer (Inlet)'!C106))</f>
        <v>76129.639488276734</v>
      </c>
      <c r="Z106" s="10">
        <f t="shared" si="40"/>
        <v>163414.85776425598</v>
      </c>
      <c r="AA106" s="10">
        <f t="shared" si="41"/>
        <v>431301.31637172482</v>
      </c>
      <c r="AB106" s="10">
        <f t="shared" si="42"/>
        <v>861696.60397208994</v>
      </c>
      <c r="AC106" s="10">
        <f t="shared" si="43"/>
        <v>1472693.1319039448</v>
      </c>
      <c r="AD106" s="10">
        <f t="shared" si="44"/>
        <v>2258260.0963877579</v>
      </c>
      <c r="AE106" s="10">
        <f t="shared" si="45"/>
        <v>3218397.4974235296</v>
      </c>
    </row>
    <row r="107" spans="1:31" x14ac:dyDescent="0.2">
      <c r="A107" s="5">
        <v>-152</v>
      </c>
      <c r="B107" s="5">
        <f t="shared" si="46"/>
        <v>104</v>
      </c>
      <c r="C107" s="36">
        <v>0.4997333948471071</v>
      </c>
      <c r="D107" s="6">
        <f t="shared" si="25"/>
        <v>3.9810464929224576E-2</v>
      </c>
      <c r="E107" s="7">
        <f t="shared" si="26"/>
        <v>477.7255791506949</v>
      </c>
      <c r="F107" s="7">
        <f t="shared" si="27"/>
        <v>955.4511583013898</v>
      </c>
      <c r="G107" s="7">
        <f t="shared" si="28"/>
        <v>1433.1767374520848</v>
      </c>
      <c r="H107" s="7">
        <f t="shared" si="29"/>
        <v>1910.9023166027796</v>
      </c>
      <c r="I107" s="7">
        <f t="shared" si="30"/>
        <v>2388.6278957534746</v>
      </c>
      <c r="J107" s="7">
        <f t="shared" si="31"/>
        <v>2866.3534749041696</v>
      </c>
      <c r="K107" s="12">
        <f t="shared" si="32"/>
        <v>2.5809734232760118E-3</v>
      </c>
      <c r="L107" s="9">
        <f t="shared" si="33"/>
        <v>371660.17295174568</v>
      </c>
      <c r="M107" s="9">
        <f t="shared" si="34"/>
        <v>1486640.6918069827</v>
      </c>
      <c r="N107" s="9">
        <f t="shared" si="35"/>
        <v>3344941.5565657113</v>
      </c>
      <c r="O107" s="9">
        <f t="shared" si="36"/>
        <v>5946562.7672279309</v>
      </c>
      <c r="P107" s="9">
        <f t="shared" si="37"/>
        <v>9291504.3237936422</v>
      </c>
      <c r="Q107" s="9">
        <f t="shared" si="38"/>
        <v>13379766.226262845</v>
      </c>
      <c r="R107" s="8">
        <v>0.24560000000000004</v>
      </c>
      <c r="S107" s="8">
        <f t="shared" si="39"/>
        <v>91279.738476948754</v>
      </c>
      <c r="T107" s="8">
        <f t="shared" si="39"/>
        <v>365118.95390779502</v>
      </c>
      <c r="U107" s="8">
        <f t="shared" si="39"/>
        <v>821517.64629253885</v>
      </c>
      <c r="V107" s="8">
        <f t="shared" si="39"/>
        <v>1460475.8156311801</v>
      </c>
      <c r="W107" s="8">
        <f t="shared" si="24"/>
        <v>2281993.4619237189</v>
      </c>
      <c r="X107" s="8">
        <f t="shared" si="24"/>
        <v>3286070.5851701554</v>
      </c>
      <c r="Y107" s="3">
        <f>SUM('Masses &amp; Spring Data'!$K$11*('Masses &amp; Spring Data'!$I$3+'Vel,Acc,Jer (Inlet)'!C107))</f>
        <v>82160.443267807801</v>
      </c>
      <c r="Z107" s="10">
        <f t="shared" si="40"/>
        <v>173440.18174475656</v>
      </c>
      <c r="AA107" s="10">
        <f t="shared" si="41"/>
        <v>453708.78726167255</v>
      </c>
      <c r="AB107" s="10">
        <f t="shared" si="42"/>
        <v>903678.08956034668</v>
      </c>
      <c r="AC107" s="10">
        <f t="shared" si="43"/>
        <v>1542636.2588989879</v>
      </c>
      <c r="AD107" s="10">
        <f t="shared" si="44"/>
        <v>2364153.9051915267</v>
      </c>
      <c r="AE107" s="10">
        <f t="shared" si="45"/>
        <v>3368231.0284379632</v>
      </c>
    </row>
    <row r="108" spans="1:31" x14ac:dyDescent="0.2">
      <c r="A108" s="5">
        <v>-150</v>
      </c>
      <c r="B108" s="5">
        <f t="shared" si="46"/>
        <v>105</v>
      </c>
      <c r="C108" s="36">
        <v>0.53954385977633168</v>
      </c>
      <c r="D108" s="6">
        <f t="shared" si="25"/>
        <v>4.2391438352500588E-2</v>
      </c>
      <c r="E108" s="7">
        <f t="shared" si="26"/>
        <v>508.69726023000703</v>
      </c>
      <c r="F108" s="7">
        <f t="shared" si="27"/>
        <v>1017.3945204600141</v>
      </c>
      <c r="G108" s="7">
        <f t="shared" si="28"/>
        <v>1526.0917806900211</v>
      </c>
      <c r="H108" s="7">
        <f t="shared" si="29"/>
        <v>2034.7890409200281</v>
      </c>
      <c r="I108" s="7">
        <f t="shared" si="30"/>
        <v>2543.4863011500352</v>
      </c>
      <c r="J108" s="7">
        <f t="shared" si="31"/>
        <v>3052.1835613800422</v>
      </c>
      <c r="K108" s="12">
        <f t="shared" si="32"/>
        <v>2.6957870692303487E-3</v>
      </c>
      <c r="L108" s="9">
        <f t="shared" si="33"/>
        <v>388193.33796917024</v>
      </c>
      <c r="M108" s="9">
        <f t="shared" si="34"/>
        <v>1552773.351876681</v>
      </c>
      <c r="N108" s="9">
        <f t="shared" si="35"/>
        <v>3493740.0417225319</v>
      </c>
      <c r="O108" s="9">
        <f t="shared" si="36"/>
        <v>6211093.4075067239</v>
      </c>
      <c r="P108" s="9">
        <f t="shared" si="37"/>
        <v>9704833.4492292553</v>
      </c>
      <c r="Q108" s="9">
        <f t="shared" si="38"/>
        <v>13974960.166890128</v>
      </c>
      <c r="R108" s="8">
        <v>0.24560000000000004</v>
      </c>
      <c r="S108" s="8">
        <f t="shared" si="39"/>
        <v>95340.283805228231</v>
      </c>
      <c r="T108" s="8">
        <f t="shared" si="39"/>
        <v>381361.13522091293</v>
      </c>
      <c r="U108" s="8">
        <f t="shared" si="39"/>
        <v>858062.55424705392</v>
      </c>
      <c r="V108" s="8">
        <f t="shared" si="39"/>
        <v>1525444.5408836517</v>
      </c>
      <c r="W108" s="8">
        <f t="shared" si="24"/>
        <v>2383507.0951307053</v>
      </c>
      <c r="X108" s="8">
        <f t="shared" si="24"/>
        <v>3432250.2169882157</v>
      </c>
      <c r="Y108" s="3">
        <f>SUM('Masses &amp; Spring Data'!$K$11*('Masses &amp; Spring Data'!$I$3+'Vel,Acc,Jer (Inlet)'!C108))</f>
        <v>88589.833353877562</v>
      </c>
      <c r="Z108" s="10">
        <f t="shared" si="40"/>
        <v>183930.11715910578</v>
      </c>
      <c r="AA108" s="10">
        <f t="shared" si="41"/>
        <v>476797.18586871936</v>
      </c>
      <c r="AB108" s="10">
        <f t="shared" si="42"/>
        <v>946652.38760093146</v>
      </c>
      <c r="AC108" s="10">
        <f t="shared" si="43"/>
        <v>1614034.3742375292</v>
      </c>
      <c r="AD108" s="10">
        <f t="shared" si="44"/>
        <v>2472096.9284845828</v>
      </c>
      <c r="AE108" s="10">
        <f t="shared" si="45"/>
        <v>3520840.0503420932</v>
      </c>
    </row>
    <row r="109" spans="1:31" x14ac:dyDescent="0.2">
      <c r="A109" s="5">
        <v>-148</v>
      </c>
      <c r="B109" s="5">
        <f t="shared" si="46"/>
        <v>106</v>
      </c>
      <c r="C109" s="36">
        <v>0.58193529812883227</v>
      </c>
      <c r="D109" s="6">
        <f t="shared" si="25"/>
        <v>4.5087225421730937E-2</v>
      </c>
      <c r="E109" s="7">
        <f t="shared" si="26"/>
        <v>541.04670506077127</v>
      </c>
      <c r="F109" s="7">
        <f t="shared" si="27"/>
        <v>1082.0934101215425</v>
      </c>
      <c r="G109" s="7">
        <f t="shared" si="28"/>
        <v>1623.1401151823138</v>
      </c>
      <c r="H109" s="7">
        <f t="shared" si="29"/>
        <v>2164.1868202430851</v>
      </c>
      <c r="I109" s="7">
        <f t="shared" si="30"/>
        <v>2705.2335253038564</v>
      </c>
      <c r="J109" s="7">
        <f t="shared" si="31"/>
        <v>3246.2802303646276</v>
      </c>
      <c r="K109" s="12">
        <f t="shared" si="32"/>
        <v>2.8078003823560627E-3</v>
      </c>
      <c r="L109" s="9">
        <f t="shared" si="33"/>
        <v>404323.25505927304</v>
      </c>
      <c r="M109" s="9">
        <f t="shared" si="34"/>
        <v>1617293.0202370922</v>
      </c>
      <c r="N109" s="9">
        <f t="shared" si="35"/>
        <v>3638909.2955334573</v>
      </c>
      <c r="O109" s="9">
        <f t="shared" si="36"/>
        <v>6469172.0809483686</v>
      </c>
      <c r="P109" s="9">
        <f t="shared" si="37"/>
        <v>10108081.376481825</v>
      </c>
      <c r="Q109" s="9">
        <f t="shared" si="38"/>
        <v>14555637.182133829</v>
      </c>
      <c r="R109" s="8">
        <v>0.24560000000000004</v>
      </c>
      <c r="S109" s="8">
        <f t="shared" si="39"/>
        <v>99301.791442557471</v>
      </c>
      <c r="T109" s="8">
        <f t="shared" si="39"/>
        <v>397207.16577022988</v>
      </c>
      <c r="U109" s="8">
        <f t="shared" si="39"/>
        <v>893716.12298301724</v>
      </c>
      <c r="V109" s="8">
        <f t="shared" si="39"/>
        <v>1588828.6630809195</v>
      </c>
      <c r="W109" s="8">
        <f t="shared" si="24"/>
        <v>2482544.7860639365</v>
      </c>
      <c r="X109" s="8">
        <f t="shared" si="24"/>
        <v>3574864.491932069</v>
      </c>
      <c r="Y109" s="3">
        <f>SUM('Masses &amp; Spring Data'!$K$11*('Masses &amp; Spring Data'!$I$3+'Vel,Acc,Jer (Inlet)'!C109))</f>
        <v>95436.050647806405</v>
      </c>
      <c r="Z109" s="10">
        <f t="shared" si="40"/>
        <v>194737.84209036388</v>
      </c>
      <c r="AA109" s="10">
        <f t="shared" si="41"/>
        <v>499924.80332364584</v>
      </c>
      <c r="AB109" s="10">
        <f t="shared" si="42"/>
        <v>989152.17363082361</v>
      </c>
      <c r="AC109" s="10">
        <f t="shared" si="43"/>
        <v>1684264.7137287259</v>
      </c>
      <c r="AD109" s="10">
        <f t="shared" si="44"/>
        <v>2577980.8367117429</v>
      </c>
      <c r="AE109" s="10">
        <f t="shared" si="45"/>
        <v>3670300.5425798753</v>
      </c>
    </row>
    <row r="110" spans="1:31" x14ac:dyDescent="0.2">
      <c r="A110" s="5">
        <v>-146</v>
      </c>
      <c r="B110" s="5">
        <f t="shared" si="46"/>
        <v>107</v>
      </c>
      <c r="C110" s="36">
        <v>0.6270225235505632</v>
      </c>
      <c r="D110" s="6">
        <f t="shared" si="25"/>
        <v>4.7895025804086999E-2</v>
      </c>
      <c r="E110" s="7">
        <f t="shared" si="26"/>
        <v>574.74030964904398</v>
      </c>
      <c r="F110" s="7">
        <f t="shared" si="27"/>
        <v>1149.480619298088</v>
      </c>
      <c r="G110" s="7">
        <f t="shared" si="28"/>
        <v>1724.2209289471321</v>
      </c>
      <c r="H110" s="7">
        <f t="shared" si="29"/>
        <v>2298.9612385961759</v>
      </c>
      <c r="I110" s="7">
        <f t="shared" si="30"/>
        <v>2873.7015482452198</v>
      </c>
      <c r="J110" s="7">
        <f t="shared" si="31"/>
        <v>3448.4418578942641</v>
      </c>
      <c r="K110" s="12">
        <f t="shared" si="32"/>
        <v>2.9235474725863853E-3</v>
      </c>
      <c r="L110" s="9">
        <f t="shared" si="33"/>
        <v>420990.83605243947</v>
      </c>
      <c r="M110" s="9">
        <f t="shared" si="34"/>
        <v>1683963.3442097579</v>
      </c>
      <c r="N110" s="9">
        <f t="shared" si="35"/>
        <v>3788917.5244719554</v>
      </c>
      <c r="O110" s="9">
        <f t="shared" si="36"/>
        <v>6735853.3768390315</v>
      </c>
      <c r="P110" s="9">
        <f t="shared" si="37"/>
        <v>10524770.901310988</v>
      </c>
      <c r="Q110" s="9">
        <f t="shared" si="38"/>
        <v>15155670.097887821</v>
      </c>
      <c r="R110" s="8">
        <v>0.24560000000000004</v>
      </c>
      <c r="S110" s="8">
        <f t="shared" si="39"/>
        <v>103395.34933447915</v>
      </c>
      <c r="T110" s="8">
        <f t="shared" si="39"/>
        <v>413581.3973379166</v>
      </c>
      <c r="U110" s="8">
        <f t="shared" si="39"/>
        <v>930558.14401031239</v>
      </c>
      <c r="V110" s="8">
        <f t="shared" si="39"/>
        <v>1654325.5893516664</v>
      </c>
      <c r="W110" s="8">
        <f t="shared" si="24"/>
        <v>2584883.733361979</v>
      </c>
      <c r="X110" s="8">
        <f t="shared" si="24"/>
        <v>3722232.5760412496</v>
      </c>
      <c r="Y110" s="3">
        <f>SUM('Masses &amp; Spring Data'!$K$11*('Masses &amp; Spring Data'!$I$3+'Vel,Acc,Jer (Inlet)'!C110))</f>
        <v>102717.63755341596</v>
      </c>
      <c r="Z110" s="10">
        <f t="shared" si="40"/>
        <v>206112.98688789509</v>
      </c>
      <c r="AA110" s="10">
        <f t="shared" si="41"/>
        <v>524034.08155869262</v>
      </c>
      <c r="AB110" s="10">
        <f t="shared" si="42"/>
        <v>1033275.7815637283</v>
      </c>
      <c r="AC110" s="10">
        <f t="shared" si="43"/>
        <v>1757043.2269050824</v>
      </c>
      <c r="AD110" s="10">
        <f t="shared" si="44"/>
        <v>2687601.3709153952</v>
      </c>
      <c r="AE110" s="10">
        <f t="shared" si="45"/>
        <v>3824950.2135946658</v>
      </c>
    </row>
    <row r="111" spans="1:31" x14ac:dyDescent="0.2">
      <c r="A111" s="5">
        <v>-144</v>
      </c>
      <c r="B111" s="5">
        <f t="shared" si="46"/>
        <v>108</v>
      </c>
      <c r="C111" s="36">
        <v>0.6749175493546502</v>
      </c>
      <c r="D111" s="6">
        <f t="shared" si="25"/>
        <v>5.0818573276673384E-2</v>
      </c>
      <c r="E111" s="7">
        <f t="shared" si="26"/>
        <v>609.82287932008057</v>
      </c>
      <c r="F111" s="7">
        <f t="shared" si="27"/>
        <v>1219.6457586401611</v>
      </c>
      <c r="G111" s="7">
        <f t="shared" si="28"/>
        <v>1829.4686379602419</v>
      </c>
      <c r="H111" s="7">
        <f t="shared" si="29"/>
        <v>2439.2915172803223</v>
      </c>
      <c r="I111" s="7">
        <f t="shared" si="30"/>
        <v>3049.1143966004029</v>
      </c>
      <c r="J111" s="7">
        <f t="shared" si="31"/>
        <v>3658.9372759204839</v>
      </c>
      <c r="K111" s="12">
        <f t="shared" si="32"/>
        <v>3.0355607857120992E-3</v>
      </c>
      <c r="L111" s="9">
        <f t="shared" si="33"/>
        <v>437120.75314254226</v>
      </c>
      <c r="M111" s="9">
        <f t="shared" si="34"/>
        <v>1748483.0125701691</v>
      </c>
      <c r="N111" s="9">
        <f t="shared" si="35"/>
        <v>3934086.7782828808</v>
      </c>
      <c r="O111" s="9">
        <f t="shared" si="36"/>
        <v>6993932.0502806762</v>
      </c>
      <c r="P111" s="9">
        <f t="shared" si="37"/>
        <v>10928018.828563558</v>
      </c>
      <c r="Q111" s="9">
        <f t="shared" si="38"/>
        <v>15736347.113131523</v>
      </c>
      <c r="R111" s="8">
        <v>0.24560000000000004</v>
      </c>
      <c r="S111" s="8">
        <f t="shared" si="39"/>
        <v>107356.8569718084</v>
      </c>
      <c r="T111" s="8">
        <f t="shared" si="39"/>
        <v>429427.42788723361</v>
      </c>
      <c r="U111" s="8">
        <f t="shared" si="39"/>
        <v>966211.71274627571</v>
      </c>
      <c r="V111" s="8">
        <f t="shared" si="39"/>
        <v>1717709.7115489345</v>
      </c>
      <c r="W111" s="8">
        <f t="shared" si="24"/>
        <v>2683921.4242952103</v>
      </c>
      <c r="X111" s="8">
        <f t="shared" si="24"/>
        <v>3864846.8509851028</v>
      </c>
      <c r="Y111" s="3">
        <f>SUM('Masses &amp; Spring Data'!$K$11*('Masses &amp; Spring Data'!$I$3+'Vel,Acc,Jer (Inlet)'!C111))</f>
        <v>110452.68422077601</v>
      </c>
      <c r="Z111" s="10">
        <f t="shared" si="40"/>
        <v>217809.54119258441</v>
      </c>
      <c r="AA111" s="10">
        <f t="shared" si="41"/>
        <v>548087.31169219234</v>
      </c>
      <c r="AB111" s="10">
        <f t="shared" si="42"/>
        <v>1076664.3969670518</v>
      </c>
      <c r="AC111" s="10">
        <f t="shared" si="43"/>
        <v>1828162.3957697104</v>
      </c>
      <c r="AD111" s="10">
        <f t="shared" si="44"/>
        <v>2794374.1085159862</v>
      </c>
      <c r="AE111" s="10">
        <f t="shared" si="45"/>
        <v>3975299.5352058788</v>
      </c>
    </row>
    <row r="112" spans="1:31" x14ac:dyDescent="0.2">
      <c r="A112" s="5">
        <v>-142</v>
      </c>
      <c r="B112" s="5">
        <f t="shared" si="46"/>
        <v>109</v>
      </c>
      <c r="C112" s="36">
        <v>0.72573612263132359</v>
      </c>
      <c r="D112" s="6">
        <f t="shared" si="25"/>
        <v>5.3854134062385484E-2</v>
      </c>
      <c r="E112" s="7">
        <f t="shared" si="26"/>
        <v>646.24960874862586</v>
      </c>
      <c r="F112" s="7">
        <f t="shared" si="27"/>
        <v>1292.4992174972517</v>
      </c>
      <c r="G112" s="7">
        <f t="shared" si="28"/>
        <v>1938.7488262458774</v>
      </c>
      <c r="H112" s="7">
        <f t="shared" si="29"/>
        <v>2584.9984349945034</v>
      </c>
      <c r="I112" s="7">
        <f t="shared" si="30"/>
        <v>3231.2480437431291</v>
      </c>
      <c r="J112" s="7">
        <f t="shared" si="31"/>
        <v>3877.4976524917547</v>
      </c>
      <c r="K112" s="12">
        <f t="shared" si="32"/>
        <v>3.1475740988380352E-3</v>
      </c>
      <c r="L112" s="9">
        <f t="shared" si="33"/>
        <v>453250.67023267708</v>
      </c>
      <c r="M112" s="9">
        <f t="shared" si="34"/>
        <v>1813002.6809307083</v>
      </c>
      <c r="N112" s="9">
        <f t="shared" si="35"/>
        <v>4079256.0320940935</v>
      </c>
      <c r="O112" s="9">
        <f t="shared" si="36"/>
        <v>7252010.7237228332</v>
      </c>
      <c r="P112" s="9">
        <f t="shared" si="37"/>
        <v>11331266.755816927</v>
      </c>
      <c r="Q112" s="9">
        <f t="shared" si="38"/>
        <v>16317024.128376374</v>
      </c>
      <c r="R112" s="8">
        <v>0.24560000000000004</v>
      </c>
      <c r="S112" s="8">
        <f t="shared" si="39"/>
        <v>111318.3646091455</v>
      </c>
      <c r="T112" s="8">
        <f t="shared" si="39"/>
        <v>445273.458436582</v>
      </c>
      <c r="U112" s="8">
        <f t="shared" si="39"/>
        <v>1001865.2814823096</v>
      </c>
      <c r="V112" s="8">
        <f t="shared" si="39"/>
        <v>1781093.833746328</v>
      </c>
      <c r="W112" s="8">
        <f t="shared" si="24"/>
        <v>2782959.1152286376</v>
      </c>
      <c r="X112" s="8">
        <f t="shared" si="24"/>
        <v>4007461.1259292383</v>
      </c>
      <c r="Y112" s="3">
        <f>SUM('Masses &amp; Spring Data'!$K$11*('Masses &amp; Spring Data'!$I$3+'Vel,Acc,Jer (Inlet)'!C112))</f>
        <v>118659.88380495876</v>
      </c>
      <c r="Z112" s="10">
        <f t="shared" si="40"/>
        <v>229978.24841410428</v>
      </c>
      <c r="AA112" s="10">
        <f t="shared" si="41"/>
        <v>572630.78489261598</v>
      </c>
      <c r="AB112" s="10">
        <f t="shared" si="42"/>
        <v>1120525.1652872683</v>
      </c>
      <c r="AC112" s="10">
        <f t="shared" si="43"/>
        <v>1899753.7175512868</v>
      </c>
      <c r="AD112" s="10">
        <f t="shared" si="44"/>
        <v>2901618.9990335964</v>
      </c>
      <c r="AE112" s="10">
        <f t="shared" si="45"/>
        <v>4126121.0097341971</v>
      </c>
    </row>
    <row r="113" spans="1:31" x14ac:dyDescent="0.2">
      <c r="A113" s="5">
        <v>-140</v>
      </c>
      <c r="B113" s="5">
        <f t="shared" si="46"/>
        <v>110</v>
      </c>
      <c r="C113" s="36">
        <v>0.77959025669370907</v>
      </c>
      <c r="D113" s="6">
        <f t="shared" si="25"/>
        <v>5.7001708161223519E-2</v>
      </c>
      <c r="E113" s="7">
        <f t="shared" si="26"/>
        <v>684.02049793468223</v>
      </c>
      <c r="F113" s="7">
        <f t="shared" si="27"/>
        <v>1368.0409958693645</v>
      </c>
      <c r="G113" s="7">
        <f t="shared" si="28"/>
        <v>2052.0614938040467</v>
      </c>
      <c r="H113" s="7">
        <f t="shared" si="29"/>
        <v>2736.0819917387289</v>
      </c>
      <c r="I113" s="7">
        <f t="shared" si="30"/>
        <v>3420.1024896734111</v>
      </c>
      <c r="J113" s="7">
        <f t="shared" si="31"/>
        <v>4104.1229876080934</v>
      </c>
      <c r="K113" s="12">
        <f t="shared" si="32"/>
        <v>3.2586539676879855E-3</v>
      </c>
      <c r="L113" s="9">
        <f t="shared" si="33"/>
        <v>469246.1713470699</v>
      </c>
      <c r="M113" s="9">
        <f t="shared" si="34"/>
        <v>1876984.6853882796</v>
      </c>
      <c r="N113" s="9">
        <f t="shared" si="35"/>
        <v>4223215.5421236297</v>
      </c>
      <c r="O113" s="9">
        <f t="shared" si="36"/>
        <v>7507938.7415531185</v>
      </c>
      <c r="P113" s="9">
        <f t="shared" si="37"/>
        <v>11731154.283676747</v>
      </c>
      <c r="Q113" s="9">
        <f t="shared" si="38"/>
        <v>16892862.168494519</v>
      </c>
      <c r="R113" s="8">
        <v>0.24560000000000004</v>
      </c>
      <c r="S113" s="8">
        <f t="shared" si="39"/>
        <v>115246.85968284038</v>
      </c>
      <c r="T113" s="8">
        <f t="shared" si="39"/>
        <v>460987.43873136153</v>
      </c>
      <c r="U113" s="8">
        <f t="shared" si="39"/>
        <v>1037221.7371455636</v>
      </c>
      <c r="V113" s="8">
        <f t="shared" si="39"/>
        <v>1843949.7549254461</v>
      </c>
      <c r="W113" s="8">
        <f t="shared" si="24"/>
        <v>2881171.4920710097</v>
      </c>
      <c r="X113" s="8">
        <f t="shared" si="24"/>
        <v>4148886.9485822544</v>
      </c>
      <c r="Y113" s="3">
        <f>SUM('Masses &amp; Spring Data'!$K$11*('Masses &amp; Spring Data'!$I$3+'Vel,Acc,Jer (Inlet)'!C113))</f>
        <v>127357.32645603402</v>
      </c>
      <c r="Z113" s="10">
        <f t="shared" si="40"/>
        <v>242604.18613887439</v>
      </c>
      <c r="AA113" s="10">
        <f t="shared" si="41"/>
        <v>597550.5410554331</v>
      </c>
      <c r="AB113" s="10">
        <f t="shared" si="42"/>
        <v>1164579.0636015977</v>
      </c>
      <c r="AC113" s="10">
        <f t="shared" si="43"/>
        <v>1971307.0813814802</v>
      </c>
      <c r="AD113" s="10">
        <f t="shared" si="44"/>
        <v>3008528.8185270438</v>
      </c>
      <c r="AE113" s="10">
        <f t="shared" si="45"/>
        <v>4276244.275038288</v>
      </c>
    </row>
    <row r="114" spans="1:31" x14ac:dyDescent="0.2">
      <c r="A114" s="5">
        <v>-138</v>
      </c>
      <c r="B114" s="5">
        <f t="shared" si="46"/>
        <v>111</v>
      </c>
      <c r="C114" s="36">
        <v>0.83659196485493259</v>
      </c>
      <c r="D114" s="6">
        <f t="shared" si="25"/>
        <v>6.0260362128911504E-2</v>
      </c>
      <c r="E114" s="7">
        <f t="shared" si="26"/>
        <v>723.124345546938</v>
      </c>
      <c r="F114" s="7">
        <f t="shared" si="27"/>
        <v>1446.248691093876</v>
      </c>
      <c r="G114" s="7">
        <f t="shared" si="28"/>
        <v>2169.373036640814</v>
      </c>
      <c r="H114" s="7">
        <f t="shared" si="29"/>
        <v>2892.497382187752</v>
      </c>
      <c r="I114" s="7">
        <f t="shared" si="30"/>
        <v>3615.6217277346905</v>
      </c>
      <c r="J114" s="7">
        <f t="shared" si="31"/>
        <v>4338.746073281628</v>
      </c>
      <c r="K114" s="12">
        <f t="shared" si="32"/>
        <v>3.364133170881467E-3</v>
      </c>
      <c r="L114" s="9">
        <f t="shared" si="33"/>
        <v>484435.17660693126</v>
      </c>
      <c r="M114" s="9">
        <f t="shared" si="34"/>
        <v>1937740.706427725</v>
      </c>
      <c r="N114" s="9">
        <f t="shared" si="35"/>
        <v>4359916.5894623809</v>
      </c>
      <c r="O114" s="9">
        <f t="shared" si="36"/>
        <v>7750962.8257109001</v>
      </c>
      <c r="P114" s="9">
        <f t="shared" si="37"/>
        <v>12110879.415173281</v>
      </c>
      <c r="Q114" s="9">
        <f t="shared" si="38"/>
        <v>17439666.357849523</v>
      </c>
      <c r="R114" s="8">
        <v>0.24560000000000004</v>
      </c>
      <c r="S114" s="8">
        <f t="shared" si="39"/>
        <v>118977.27937466234</v>
      </c>
      <c r="T114" s="8">
        <f t="shared" si="39"/>
        <v>475909.11749864934</v>
      </c>
      <c r="U114" s="8">
        <f t="shared" si="39"/>
        <v>1070795.5143719609</v>
      </c>
      <c r="V114" s="8">
        <f t="shared" si="39"/>
        <v>1903636.4699945974</v>
      </c>
      <c r="W114" s="8">
        <f t="shared" si="24"/>
        <v>2974431.9843665585</v>
      </c>
      <c r="X114" s="8">
        <f t="shared" si="24"/>
        <v>4283182.0574878436</v>
      </c>
      <c r="Y114" s="3">
        <f>SUM('Masses &amp; Spring Data'!$K$11*('Masses &amp; Spring Data'!$I$3+'Vel,Acc,Jer (Inlet)'!C114))</f>
        <v>136563.1023240716</v>
      </c>
      <c r="Z114" s="10">
        <f t="shared" si="40"/>
        <v>255540.38169873395</v>
      </c>
      <c r="AA114" s="10">
        <f t="shared" si="41"/>
        <v>622204.26830654009</v>
      </c>
      <c r="AB114" s="10">
        <f t="shared" si="42"/>
        <v>1207358.6166960325</v>
      </c>
      <c r="AC114" s="10">
        <f t="shared" si="43"/>
        <v>2040199.5723186689</v>
      </c>
      <c r="AD114" s="10">
        <f t="shared" si="44"/>
        <v>3110995.0866906303</v>
      </c>
      <c r="AE114" s="10">
        <f t="shared" si="45"/>
        <v>4419745.1598119149</v>
      </c>
    </row>
    <row r="115" spans="1:31" x14ac:dyDescent="0.2">
      <c r="A115" s="5">
        <v>-136</v>
      </c>
      <c r="B115" s="5">
        <f t="shared" si="46"/>
        <v>112</v>
      </c>
      <c r="C115" s="36">
        <v>0.89685232698384409</v>
      </c>
      <c r="D115" s="6">
        <f t="shared" si="25"/>
        <v>6.3624495299792971E-2</v>
      </c>
      <c r="E115" s="7">
        <f t="shared" si="26"/>
        <v>763.49394359751568</v>
      </c>
      <c r="F115" s="7">
        <f t="shared" si="27"/>
        <v>1526.9878871950314</v>
      </c>
      <c r="G115" s="7">
        <f t="shared" si="28"/>
        <v>2290.481830792547</v>
      </c>
      <c r="H115" s="7">
        <f t="shared" si="29"/>
        <v>3053.9757743900627</v>
      </c>
      <c r="I115" s="7">
        <f t="shared" si="30"/>
        <v>3817.4697179875784</v>
      </c>
      <c r="J115" s="7">
        <f t="shared" si="31"/>
        <v>4580.9636615850941</v>
      </c>
      <c r="K115" s="12">
        <f t="shared" si="32"/>
        <v>3.4808137053879973E-3</v>
      </c>
      <c r="L115" s="9">
        <f t="shared" si="33"/>
        <v>501237.17357587162</v>
      </c>
      <c r="M115" s="9">
        <f t="shared" si="34"/>
        <v>2004948.6943034865</v>
      </c>
      <c r="N115" s="9">
        <f t="shared" si="35"/>
        <v>4511134.5621828446</v>
      </c>
      <c r="O115" s="9">
        <f t="shared" si="36"/>
        <v>8019794.777213946</v>
      </c>
      <c r="P115" s="9">
        <f t="shared" si="37"/>
        <v>12530929.33939679</v>
      </c>
      <c r="Q115" s="9">
        <f t="shared" si="38"/>
        <v>18044538.248731378</v>
      </c>
      <c r="R115" s="8">
        <v>0.24560000000000004</v>
      </c>
      <c r="S115" s="8">
        <f t="shared" si="39"/>
        <v>123103.84983023409</v>
      </c>
      <c r="T115" s="8">
        <f t="shared" si="39"/>
        <v>492415.39932093635</v>
      </c>
      <c r="U115" s="8">
        <f t="shared" si="39"/>
        <v>1107934.6484721068</v>
      </c>
      <c r="V115" s="8">
        <f t="shared" si="39"/>
        <v>1969661.5972837454</v>
      </c>
      <c r="W115" s="8">
        <f t="shared" si="24"/>
        <v>3077596.2457558522</v>
      </c>
      <c r="X115" s="8">
        <f t="shared" si="24"/>
        <v>4431738.5938884271</v>
      </c>
      <c r="Y115" s="3">
        <f>SUM('Masses &amp; Spring Data'!$K$11*('Masses &amp; Spring Data'!$I$3+'Vel,Acc,Jer (Inlet)'!C115))</f>
        <v>146295.15080789081</v>
      </c>
      <c r="Z115" s="10">
        <f t="shared" si="40"/>
        <v>269399.00063812488</v>
      </c>
      <c r="AA115" s="10">
        <f t="shared" si="41"/>
        <v>648985.90611974371</v>
      </c>
      <c r="AB115" s="10">
        <f t="shared" si="42"/>
        <v>1254229.7992799976</v>
      </c>
      <c r="AC115" s="10">
        <f t="shared" si="43"/>
        <v>2115956.7480916362</v>
      </c>
      <c r="AD115" s="10">
        <f t="shared" si="44"/>
        <v>3223891.3965637432</v>
      </c>
      <c r="AE115" s="10">
        <f t="shared" si="45"/>
        <v>4578033.7446963182</v>
      </c>
    </row>
    <row r="116" spans="1:31" x14ac:dyDescent="0.2">
      <c r="A116" s="5">
        <v>-134</v>
      </c>
      <c r="B116" s="5">
        <f t="shared" si="46"/>
        <v>113</v>
      </c>
      <c r="C116" s="36">
        <v>0.96047682228363707</v>
      </c>
      <c r="D116" s="6">
        <f t="shared" si="25"/>
        <v>6.7105309005180969E-2</v>
      </c>
      <c r="E116" s="7">
        <f t="shared" si="26"/>
        <v>805.26370806217164</v>
      </c>
      <c r="F116" s="7">
        <f t="shared" si="27"/>
        <v>1610.5274161243433</v>
      </c>
      <c r="G116" s="7">
        <f t="shared" si="28"/>
        <v>2415.7911241865149</v>
      </c>
      <c r="H116" s="7">
        <f t="shared" si="29"/>
        <v>3221.0548322486866</v>
      </c>
      <c r="I116" s="7">
        <f t="shared" si="30"/>
        <v>4026.3185403108582</v>
      </c>
      <c r="J116" s="7">
        <f t="shared" si="31"/>
        <v>4831.5822483730299</v>
      </c>
      <c r="K116" s="12">
        <f t="shared" si="32"/>
        <v>3.5657571345080186E-3</v>
      </c>
      <c r="L116" s="9">
        <f t="shared" si="33"/>
        <v>513469.02736915468</v>
      </c>
      <c r="M116" s="9">
        <f t="shared" si="34"/>
        <v>2053876.1094766187</v>
      </c>
      <c r="N116" s="9">
        <f t="shared" si="35"/>
        <v>4621221.2463223925</v>
      </c>
      <c r="O116" s="9">
        <f t="shared" si="36"/>
        <v>8215504.4379064748</v>
      </c>
      <c r="P116" s="9">
        <f t="shared" si="37"/>
        <v>12836725.684228867</v>
      </c>
      <c r="Q116" s="9">
        <f t="shared" si="38"/>
        <v>18484884.98528957</v>
      </c>
      <c r="R116" s="8">
        <v>0.24560000000000004</v>
      </c>
      <c r="S116" s="8">
        <f t="shared" si="39"/>
        <v>126107.99312186441</v>
      </c>
      <c r="T116" s="8">
        <f t="shared" si="39"/>
        <v>504431.97248745762</v>
      </c>
      <c r="U116" s="8">
        <f t="shared" si="39"/>
        <v>1134971.9380967799</v>
      </c>
      <c r="V116" s="8">
        <f t="shared" si="39"/>
        <v>2017727.8899498305</v>
      </c>
      <c r="W116" s="8">
        <f t="shared" si="24"/>
        <v>3152699.8280466101</v>
      </c>
      <c r="X116" s="8">
        <f t="shared" si="24"/>
        <v>4539887.7523871195</v>
      </c>
      <c r="Y116" s="3">
        <f>SUM('Masses &amp; Spring Data'!$K$11*('Masses &amp; Spring Data'!$I$3+'Vel,Acc,Jer (Inlet)'!C116))</f>
        <v>156570.50679880739</v>
      </c>
      <c r="Z116" s="10">
        <f t="shared" si="40"/>
        <v>282678.49992067181</v>
      </c>
      <c r="AA116" s="10">
        <f t="shared" si="41"/>
        <v>671839.98669060168</v>
      </c>
      <c r="AB116" s="10">
        <f t="shared" si="42"/>
        <v>1291542.4448955872</v>
      </c>
      <c r="AC116" s="10">
        <f t="shared" si="43"/>
        <v>2174298.3967486378</v>
      </c>
      <c r="AD116" s="10">
        <f t="shared" si="44"/>
        <v>3309270.3348454176</v>
      </c>
      <c r="AE116" s="10">
        <f t="shared" si="45"/>
        <v>4696458.259185927</v>
      </c>
    </row>
    <row r="117" spans="1:31" x14ac:dyDescent="0.2">
      <c r="A117" s="5">
        <v>-132</v>
      </c>
      <c r="B117" s="5">
        <f t="shared" si="46"/>
        <v>114</v>
      </c>
      <c r="C117" s="36">
        <v>1.027582131288818</v>
      </c>
      <c r="D117" s="6">
        <f t="shared" si="25"/>
        <v>7.0671066139688987E-2</v>
      </c>
      <c r="E117" s="7">
        <f t="shared" si="26"/>
        <v>848.05279367626781</v>
      </c>
      <c r="F117" s="7">
        <f t="shared" si="27"/>
        <v>1696.1055873525356</v>
      </c>
      <c r="G117" s="7">
        <f t="shared" si="28"/>
        <v>2544.1583810288034</v>
      </c>
      <c r="H117" s="7">
        <f t="shared" si="29"/>
        <v>3392.2111747050712</v>
      </c>
      <c r="I117" s="7">
        <f t="shared" si="30"/>
        <v>4240.2639683813395</v>
      </c>
      <c r="J117" s="7">
        <f t="shared" si="31"/>
        <v>5088.3167620576069</v>
      </c>
      <c r="K117" s="12">
        <f t="shared" si="32"/>
        <v>3.6684360048730991E-3</v>
      </c>
      <c r="L117" s="9">
        <f t="shared" si="33"/>
        <v>528254.78470172628</v>
      </c>
      <c r="M117" s="9">
        <f t="shared" si="34"/>
        <v>2113019.1388069051</v>
      </c>
      <c r="N117" s="9">
        <f t="shared" si="35"/>
        <v>4754293.0623155367</v>
      </c>
      <c r="O117" s="9">
        <f t="shared" si="36"/>
        <v>8452076.5552276205</v>
      </c>
      <c r="P117" s="9">
        <f t="shared" si="37"/>
        <v>13206369.617543157</v>
      </c>
      <c r="Q117" s="9">
        <f t="shared" si="38"/>
        <v>19017172.249262147</v>
      </c>
      <c r="R117" s="8">
        <v>0.24560000000000004</v>
      </c>
      <c r="S117" s="8">
        <f t="shared" si="39"/>
        <v>129739.37512274399</v>
      </c>
      <c r="T117" s="8">
        <f t="shared" si="39"/>
        <v>518957.50049097597</v>
      </c>
      <c r="U117" s="8">
        <f t="shared" si="39"/>
        <v>1167654.376104696</v>
      </c>
      <c r="V117" s="8">
        <f t="shared" si="39"/>
        <v>2075830.0019639039</v>
      </c>
      <c r="W117" s="8">
        <f t="shared" si="24"/>
        <v>3243484.3780685998</v>
      </c>
      <c r="X117" s="8">
        <f t="shared" si="24"/>
        <v>4670617.5044187838</v>
      </c>
      <c r="Y117" s="3">
        <f>SUM('Masses &amp; Spring Data'!$K$11*('Masses &amp; Spring Data'!$I$3+'Vel,Acc,Jer (Inlet)'!C117))</f>
        <v>167408.01420314409</v>
      </c>
      <c r="Z117" s="10">
        <f t="shared" si="40"/>
        <v>297147.38932588807</v>
      </c>
      <c r="AA117" s="10">
        <f t="shared" si="41"/>
        <v>697778.89187567984</v>
      </c>
      <c r="AB117" s="10">
        <f t="shared" si="42"/>
        <v>1335062.39030784</v>
      </c>
      <c r="AC117" s="10">
        <f t="shared" si="43"/>
        <v>2243238.0161670479</v>
      </c>
      <c r="AD117" s="10">
        <f t="shared" si="44"/>
        <v>3410892.3922717441</v>
      </c>
      <c r="AE117" s="10">
        <f t="shared" si="45"/>
        <v>4838025.5186219281</v>
      </c>
    </row>
    <row r="118" spans="1:31" x14ac:dyDescent="0.2">
      <c r="A118" s="5">
        <v>-130</v>
      </c>
      <c r="B118" s="5">
        <f t="shared" si="46"/>
        <v>115</v>
      </c>
      <c r="C118" s="36">
        <v>1.098253197428507</v>
      </c>
      <c r="D118" s="6">
        <f t="shared" si="25"/>
        <v>7.4339502144562086E-2</v>
      </c>
      <c r="E118" s="7">
        <f t="shared" si="26"/>
        <v>892.07402573474508</v>
      </c>
      <c r="F118" s="7">
        <f t="shared" si="27"/>
        <v>1784.1480514694902</v>
      </c>
      <c r="G118" s="7">
        <f t="shared" si="28"/>
        <v>2676.2220772042351</v>
      </c>
      <c r="H118" s="7">
        <f t="shared" si="29"/>
        <v>3568.2961029389803</v>
      </c>
      <c r="I118" s="7">
        <f t="shared" si="30"/>
        <v>4460.370128673725</v>
      </c>
      <c r="J118" s="7">
        <f t="shared" si="31"/>
        <v>5352.4441544084702</v>
      </c>
      <c r="K118" s="12">
        <f t="shared" si="32"/>
        <v>3.7711148752388457E-3</v>
      </c>
      <c r="L118" s="9">
        <f t="shared" si="33"/>
        <v>543040.54203439376</v>
      </c>
      <c r="M118" s="9">
        <f t="shared" si="34"/>
        <v>2172162.168137575</v>
      </c>
      <c r="N118" s="9">
        <f t="shared" si="35"/>
        <v>4887364.8783095442</v>
      </c>
      <c r="O118" s="9">
        <f t="shared" si="36"/>
        <v>8688648.6725503001</v>
      </c>
      <c r="P118" s="9">
        <f t="shared" si="37"/>
        <v>13576013.550859844</v>
      </c>
      <c r="Q118" s="9">
        <f t="shared" si="38"/>
        <v>19549459.513238177</v>
      </c>
      <c r="R118" s="8">
        <v>0.24560000000000004</v>
      </c>
      <c r="S118" s="8">
        <f t="shared" si="39"/>
        <v>133370.75712364714</v>
      </c>
      <c r="T118" s="8">
        <f t="shared" si="39"/>
        <v>533483.02849458857</v>
      </c>
      <c r="U118" s="8">
        <f t="shared" si="39"/>
        <v>1200336.8141128242</v>
      </c>
      <c r="V118" s="8">
        <f t="shared" si="39"/>
        <v>2133932.1139783543</v>
      </c>
      <c r="W118" s="8">
        <f t="shared" si="24"/>
        <v>3334268.9280911782</v>
      </c>
      <c r="X118" s="8">
        <f t="shared" si="24"/>
        <v>4801347.2564512966</v>
      </c>
      <c r="Y118" s="3">
        <f>SUM('Masses &amp; Spring Data'!$K$11*('Masses &amp; Spring Data'!$I$3+'Vel,Acc,Jer (Inlet)'!C118))</f>
        <v>178821.39138470386</v>
      </c>
      <c r="Z118" s="10">
        <f t="shared" si="40"/>
        <v>312192.14850835101</v>
      </c>
      <c r="AA118" s="10">
        <f t="shared" si="41"/>
        <v>724310.2494756392</v>
      </c>
      <c r="AB118" s="10">
        <f t="shared" si="42"/>
        <v>1379158.205497528</v>
      </c>
      <c r="AC118" s="10">
        <f t="shared" si="43"/>
        <v>2312753.5053630583</v>
      </c>
      <c r="AD118" s="10">
        <f t="shared" si="44"/>
        <v>3513090.3194758822</v>
      </c>
      <c r="AE118" s="10">
        <f t="shared" si="45"/>
        <v>4980168.6478360007</v>
      </c>
    </row>
    <row r="119" spans="1:31" x14ac:dyDescent="0.2">
      <c r="A119" s="5">
        <v>-128</v>
      </c>
      <c r="B119" s="5">
        <f t="shared" si="46"/>
        <v>116</v>
      </c>
      <c r="C119" s="36">
        <v>1.1725926995730691</v>
      </c>
      <c r="D119" s="6">
        <f t="shared" si="25"/>
        <v>7.8110617019800932E-2</v>
      </c>
      <c r="E119" s="7">
        <f t="shared" si="26"/>
        <v>937.32740423761118</v>
      </c>
      <c r="F119" s="7">
        <f t="shared" si="27"/>
        <v>1874.6548084752224</v>
      </c>
      <c r="G119" s="7">
        <f t="shared" si="28"/>
        <v>2811.9822127128336</v>
      </c>
      <c r="H119" s="7">
        <f t="shared" si="29"/>
        <v>3749.3096169504447</v>
      </c>
      <c r="I119" s="7">
        <f t="shared" si="30"/>
        <v>4686.6370211880558</v>
      </c>
      <c r="J119" s="7">
        <f t="shared" si="31"/>
        <v>5623.9644254256673</v>
      </c>
      <c r="K119" s="12">
        <f t="shared" si="32"/>
        <v>3.8551248600839916E-3</v>
      </c>
      <c r="L119" s="9">
        <f t="shared" si="33"/>
        <v>555137.97985209478</v>
      </c>
      <c r="M119" s="9">
        <f t="shared" si="34"/>
        <v>2220551.9194083791</v>
      </c>
      <c r="N119" s="9">
        <f t="shared" si="35"/>
        <v>4996241.8186688535</v>
      </c>
      <c r="O119" s="9">
        <f t="shared" si="36"/>
        <v>8882207.6776335165</v>
      </c>
      <c r="P119" s="9">
        <f t="shared" si="37"/>
        <v>13878449.49630237</v>
      </c>
      <c r="Q119" s="9">
        <f t="shared" si="38"/>
        <v>19984967.274675414</v>
      </c>
      <c r="R119" s="8">
        <v>0.24560000000000004</v>
      </c>
      <c r="S119" s="8">
        <f t="shared" si="39"/>
        <v>136341.88785167449</v>
      </c>
      <c r="T119" s="8">
        <f t="shared" si="39"/>
        <v>545367.55140669795</v>
      </c>
      <c r="U119" s="8">
        <f t="shared" si="39"/>
        <v>1227076.9906650707</v>
      </c>
      <c r="V119" s="8">
        <f t="shared" si="39"/>
        <v>2181470.2056267918</v>
      </c>
      <c r="W119" s="8">
        <f t="shared" si="24"/>
        <v>3408547.1962918625</v>
      </c>
      <c r="X119" s="8">
        <f t="shared" si="24"/>
        <v>4908307.9626602829</v>
      </c>
      <c r="Y119" s="3">
        <f>SUM('Masses &amp; Spring Data'!$K$11*('Masses &amp; Spring Data'!$I$3+'Vel,Acc,Jer (Inlet)'!C119))</f>
        <v>190827.22098105063</v>
      </c>
      <c r="Z119" s="10">
        <f t="shared" si="40"/>
        <v>327169.10883272509</v>
      </c>
      <c r="AA119" s="10">
        <f t="shared" si="41"/>
        <v>748809.63703644648</v>
      </c>
      <c r="AB119" s="10">
        <f t="shared" si="42"/>
        <v>1417904.2116461215</v>
      </c>
      <c r="AC119" s="10">
        <f t="shared" si="43"/>
        <v>2372297.4266078426</v>
      </c>
      <c r="AD119" s="10">
        <f t="shared" si="44"/>
        <v>3599374.4172729133</v>
      </c>
      <c r="AE119" s="10">
        <f t="shared" si="45"/>
        <v>5099135.1836413331</v>
      </c>
    </row>
    <row r="120" spans="1:31" x14ac:dyDescent="0.2">
      <c r="A120" s="5">
        <v>-126</v>
      </c>
      <c r="B120" s="5">
        <f t="shared" si="46"/>
        <v>117</v>
      </c>
      <c r="C120" s="36">
        <v>1.25070331659287</v>
      </c>
      <c r="D120" s="6">
        <f t="shared" si="25"/>
        <v>8.1965741879884924E-2</v>
      </c>
      <c r="E120" s="7">
        <f t="shared" si="26"/>
        <v>983.58890255861911</v>
      </c>
      <c r="F120" s="7">
        <f t="shared" si="27"/>
        <v>1967.1778051172382</v>
      </c>
      <c r="G120" s="7">
        <f t="shared" si="28"/>
        <v>2950.7667076758571</v>
      </c>
      <c r="H120" s="7">
        <f t="shared" si="29"/>
        <v>3934.3556102344764</v>
      </c>
      <c r="I120" s="7">
        <f t="shared" si="30"/>
        <v>4917.9445127930958</v>
      </c>
      <c r="J120" s="7">
        <f t="shared" si="31"/>
        <v>5901.5334153517142</v>
      </c>
      <c r="K120" s="12">
        <f t="shared" si="32"/>
        <v>3.9204659594060942E-3</v>
      </c>
      <c r="L120" s="9">
        <f t="shared" si="33"/>
        <v>564547.09815447754</v>
      </c>
      <c r="M120" s="9">
        <f t="shared" si="34"/>
        <v>2258188.3926179102</v>
      </c>
      <c r="N120" s="9">
        <f t="shared" si="35"/>
        <v>5080923.8833902981</v>
      </c>
      <c r="O120" s="9">
        <f t="shared" si="36"/>
        <v>9032753.5704716407</v>
      </c>
      <c r="P120" s="9">
        <f t="shared" si="37"/>
        <v>14113677.453861939</v>
      </c>
      <c r="Q120" s="9">
        <f t="shared" si="38"/>
        <v>20323695.533561192</v>
      </c>
      <c r="R120" s="8">
        <v>0.24560000000000004</v>
      </c>
      <c r="S120" s="8">
        <f t="shared" si="39"/>
        <v>138652.7673067397</v>
      </c>
      <c r="T120" s="8">
        <f t="shared" si="39"/>
        <v>554611.06922695879</v>
      </c>
      <c r="U120" s="8">
        <f t="shared" si="39"/>
        <v>1247874.9057606575</v>
      </c>
      <c r="V120" s="8">
        <f t="shared" si="39"/>
        <v>2218444.2769078352</v>
      </c>
      <c r="W120" s="8">
        <f t="shared" si="24"/>
        <v>3466319.1826684927</v>
      </c>
      <c r="X120" s="8">
        <f t="shared" si="24"/>
        <v>4991499.62304263</v>
      </c>
      <c r="Y120" s="3">
        <f>SUM('Masses &amp; Spring Data'!$K$11*('Masses &amp; Spring Data'!$I$3+'Vel,Acc,Jer (Inlet)'!C120))</f>
        <v>203442.0856297485</v>
      </c>
      <c r="Z120" s="10">
        <f t="shared" si="40"/>
        <v>342094.85293648823</v>
      </c>
      <c r="AA120" s="10">
        <f t="shared" si="41"/>
        <v>771290.62217030872</v>
      </c>
      <c r="AB120" s="10">
        <f t="shared" si="42"/>
        <v>1451316.9913904059</v>
      </c>
      <c r="AC120" s="10">
        <f t="shared" si="43"/>
        <v>2421886.3625375838</v>
      </c>
      <c r="AD120" s="10">
        <f t="shared" si="44"/>
        <v>3669761.2682982413</v>
      </c>
      <c r="AE120" s="10">
        <f t="shared" si="45"/>
        <v>5194941.7086723782</v>
      </c>
    </row>
    <row r="121" spans="1:31" x14ac:dyDescent="0.2">
      <c r="A121" s="5">
        <v>-124</v>
      </c>
      <c r="B121" s="5">
        <f t="shared" si="46"/>
        <v>118</v>
      </c>
      <c r="C121" s="36">
        <v>1.332669058472755</v>
      </c>
      <c r="D121" s="6">
        <f t="shared" si="25"/>
        <v>8.5886207839291018E-2</v>
      </c>
      <c r="E121" s="7">
        <f t="shared" si="26"/>
        <v>1030.6344940714921</v>
      </c>
      <c r="F121" s="7">
        <f t="shared" si="27"/>
        <v>2061.2689881429842</v>
      </c>
      <c r="G121" s="7">
        <f t="shared" si="28"/>
        <v>3091.9034822144768</v>
      </c>
      <c r="H121" s="7">
        <f t="shared" si="29"/>
        <v>4122.5379762859684</v>
      </c>
      <c r="I121" s="7">
        <f t="shared" si="30"/>
        <v>5153.172470357461</v>
      </c>
      <c r="J121" s="7">
        <f t="shared" si="31"/>
        <v>6183.8069644289535</v>
      </c>
      <c r="K121" s="12">
        <f t="shared" si="32"/>
        <v>4.0138103870130948E-3</v>
      </c>
      <c r="L121" s="9">
        <f t="shared" si="33"/>
        <v>577988.6957298856</v>
      </c>
      <c r="M121" s="9">
        <f t="shared" si="34"/>
        <v>2311954.7829195424</v>
      </c>
      <c r="N121" s="9">
        <f t="shared" si="35"/>
        <v>5201898.261568971</v>
      </c>
      <c r="O121" s="9">
        <f t="shared" si="36"/>
        <v>9247819.1316781696</v>
      </c>
      <c r="P121" s="9">
        <f t="shared" si="37"/>
        <v>14449717.393247141</v>
      </c>
      <c r="Q121" s="9">
        <f t="shared" si="38"/>
        <v>20807593.046275884</v>
      </c>
      <c r="R121" s="8">
        <v>0.24560000000000004</v>
      </c>
      <c r="S121" s="8">
        <f t="shared" si="39"/>
        <v>141954.02367125993</v>
      </c>
      <c r="T121" s="8">
        <f t="shared" si="39"/>
        <v>567816.09468503972</v>
      </c>
      <c r="U121" s="8">
        <f t="shared" si="39"/>
        <v>1277586.2130413395</v>
      </c>
      <c r="V121" s="8">
        <f t="shared" si="39"/>
        <v>2271264.3787401589</v>
      </c>
      <c r="W121" s="8">
        <f t="shared" si="24"/>
        <v>3548850.5917814984</v>
      </c>
      <c r="X121" s="8">
        <f t="shared" si="24"/>
        <v>5110344.8521653581</v>
      </c>
      <c r="Y121" s="3">
        <f>SUM('Masses &amp; Spring Data'!$K$11*('Masses &amp; Spring Data'!$I$3+'Vel,Acc,Jer (Inlet)'!C121))</f>
        <v>216679.5529433499</v>
      </c>
      <c r="Z121" s="10">
        <f t="shared" si="40"/>
        <v>358633.5766146098</v>
      </c>
      <c r="AA121" s="10">
        <f t="shared" si="41"/>
        <v>798366.27019443514</v>
      </c>
      <c r="AB121" s="10">
        <f t="shared" si="42"/>
        <v>1494265.7659846894</v>
      </c>
      <c r="AC121" s="10">
        <f t="shared" si="43"/>
        <v>2487943.9316835087</v>
      </c>
      <c r="AD121" s="10">
        <f t="shared" si="44"/>
        <v>3765530.1447248482</v>
      </c>
      <c r="AE121" s="10">
        <f t="shared" si="45"/>
        <v>5327024.405108708</v>
      </c>
    </row>
    <row r="122" spans="1:31" x14ac:dyDescent="0.2">
      <c r="A122" s="5">
        <v>-122</v>
      </c>
      <c r="B122" s="5">
        <f t="shared" si="46"/>
        <v>119</v>
      </c>
      <c r="C122" s="36">
        <v>1.418555266312046</v>
      </c>
      <c r="D122" s="6">
        <f t="shared" si="25"/>
        <v>8.9900018226304113E-2</v>
      </c>
      <c r="E122" s="7">
        <f t="shared" si="26"/>
        <v>1078.8002187156494</v>
      </c>
      <c r="F122" s="7">
        <f t="shared" si="27"/>
        <v>2157.6004374312988</v>
      </c>
      <c r="G122" s="7">
        <f t="shared" si="28"/>
        <v>3236.4006561469482</v>
      </c>
      <c r="H122" s="7">
        <f t="shared" si="29"/>
        <v>4315.2008748625976</v>
      </c>
      <c r="I122" s="7">
        <f t="shared" si="30"/>
        <v>5394.0010935782466</v>
      </c>
      <c r="J122" s="7">
        <f t="shared" si="31"/>
        <v>6472.8013122938964</v>
      </c>
      <c r="K122" s="12">
        <f t="shared" si="32"/>
        <v>4.0791514863338652E-3</v>
      </c>
      <c r="L122" s="9">
        <f t="shared" si="33"/>
        <v>587397.81403207663</v>
      </c>
      <c r="M122" s="9">
        <f t="shared" si="34"/>
        <v>2349591.2561283065</v>
      </c>
      <c r="N122" s="9">
        <f t="shared" si="35"/>
        <v>5286580.3262886889</v>
      </c>
      <c r="O122" s="9">
        <f t="shared" si="36"/>
        <v>9398365.024513226</v>
      </c>
      <c r="P122" s="9">
        <f t="shared" si="37"/>
        <v>14684945.350801915</v>
      </c>
      <c r="Q122" s="9">
        <f t="shared" si="38"/>
        <v>21146321.305154756</v>
      </c>
      <c r="R122" s="8">
        <v>0.24560000000000004</v>
      </c>
      <c r="S122" s="8">
        <f t="shared" si="39"/>
        <v>144264.90312627805</v>
      </c>
      <c r="T122" s="8">
        <f t="shared" si="39"/>
        <v>577059.61250511219</v>
      </c>
      <c r="U122" s="8">
        <f t="shared" si="39"/>
        <v>1298384.1281365021</v>
      </c>
      <c r="V122" s="8">
        <f t="shared" si="39"/>
        <v>2308238.4500204488</v>
      </c>
      <c r="W122" s="8">
        <f t="shared" si="24"/>
        <v>3606622.5781569509</v>
      </c>
      <c r="X122" s="8">
        <f t="shared" si="24"/>
        <v>5193536.5125460085</v>
      </c>
      <c r="Y122" s="3">
        <f>SUM('Masses &amp; Spring Data'!$K$11*('Masses &amp; Spring Data'!$I$3+'Vel,Acc,Jer (Inlet)'!C122))</f>
        <v>230550.1755093954</v>
      </c>
      <c r="Z122" s="10">
        <f t="shared" si="40"/>
        <v>374815.07863567345</v>
      </c>
      <c r="AA122" s="10">
        <f t="shared" si="41"/>
        <v>822128.64095805574</v>
      </c>
      <c r="AB122" s="10">
        <f t="shared" si="42"/>
        <v>1528934.3036458974</v>
      </c>
      <c r="AC122" s="10">
        <f t="shared" si="43"/>
        <v>2538788.6255298443</v>
      </c>
      <c r="AD122" s="10">
        <f t="shared" si="44"/>
        <v>3837172.7536663464</v>
      </c>
      <c r="AE122" s="10">
        <f t="shared" si="45"/>
        <v>5424086.6880554035</v>
      </c>
    </row>
    <row r="123" spans="1:31" x14ac:dyDescent="0.2">
      <c r="A123" s="5">
        <v>-120</v>
      </c>
      <c r="B123" s="5">
        <f t="shared" si="46"/>
        <v>120</v>
      </c>
      <c r="C123" s="36">
        <v>1.5084552845383501</v>
      </c>
      <c r="D123" s="6">
        <f t="shared" si="25"/>
        <v>9.3979169712637978E-2</v>
      </c>
      <c r="E123" s="7">
        <f t="shared" si="26"/>
        <v>1127.7500365516557</v>
      </c>
      <c r="F123" s="7">
        <f t="shared" si="27"/>
        <v>2255.5000731033115</v>
      </c>
      <c r="G123" s="7">
        <f t="shared" si="28"/>
        <v>3383.2501096549672</v>
      </c>
      <c r="H123" s="7">
        <f t="shared" si="29"/>
        <v>4511.000146206623</v>
      </c>
      <c r="I123" s="7">
        <f t="shared" si="30"/>
        <v>5638.7501827582782</v>
      </c>
      <c r="J123" s="7">
        <f t="shared" si="31"/>
        <v>6766.5002193099344</v>
      </c>
      <c r="K123" s="12">
        <f t="shared" si="32"/>
        <v>4.1164892573779532E-3</v>
      </c>
      <c r="L123" s="9">
        <f t="shared" si="33"/>
        <v>592774.45306242525</v>
      </c>
      <c r="M123" s="9">
        <f t="shared" si="34"/>
        <v>2371097.812249701</v>
      </c>
      <c r="N123" s="9">
        <f t="shared" si="35"/>
        <v>5334970.0775618274</v>
      </c>
      <c r="O123" s="9">
        <f t="shared" si="36"/>
        <v>9484391.248998804</v>
      </c>
      <c r="P123" s="9">
        <f t="shared" si="37"/>
        <v>14819361.326560631</v>
      </c>
      <c r="Q123" s="9">
        <f t="shared" si="38"/>
        <v>21339880.31024731</v>
      </c>
      <c r="R123" s="8">
        <v>0.24560000000000004</v>
      </c>
      <c r="S123" s="8">
        <f t="shared" si="39"/>
        <v>145585.40567213166</v>
      </c>
      <c r="T123" s="8">
        <f t="shared" si="39"/>
        <v>582341.62268852664</v>
      </c>
      <c r="U123" s="8">
        <f t="shared" si="39"/>
        <v>1310268.6510491851</v>
      </c>
      <c r="V123" s="8">
        <f t="shared" si="39"/>
        <v>2329366.4907541065</v>
      </c>
      <c r="W123" s="8">
        <f t="shared" si="24"/>
        <v>3639635.1418032916</v>
      </c>
      <c r="X123" s="8">
        <f t="shared" si="24"/>
        <v>5241074.6041967403</v>
      </c>
      <c r="Y123" s="3">
        <f>SUM('Masses &amp; Spring Data'!$K$11*('Masses &amp; Spring Data'!$I$3+'Vel,Acc,Jer (Inlet)'!C123))</f>
        <v>245069.02845294352</v>
      </c>
      <c r="Z123" s="10">
        <f t="shared" si="40"/>
        <v>390654.43412507517</v>
      </c>
      <c r="AA123" s="10">
        <f t="shared" si="41"/>
        <v>842588.28705006116</v>
      </c>
      <c r="AB123" s="10">
        <f t="shared" si="42"/>
        <v>1555337.6795021286</v>
      </c>
      <c r="AC123" s="10">
        <f t="shared" si="43"/>
        <v>2574435.5192070501</v>
      </c>
      <c r="AD123" s="10">
        <f t="shared" si="44"/>
        <v>3884704.1702562352</v>
      </c>
      <c r="AE123" s="10">
        <f t="shared" si="45"/>
        <v>5486143.6326496834</v>
      </c>
    </row>
    <row r="124" spans="1:31" x14ac:dyDescent="0.2">
      <c r="A124" s="5">
        <v>-118</v>
      </c>
      <c r="B124" s="5">
        <f t="shared" si="46"/>
        <v>121</v>
      </c>
      <c r="C124" s="36">
        <v>1.6024344542509881</v>
      </c>
      <c r="D124" s="6">
        <f t="shared" si="25"/>
        <v>9.8095658970015931E-2</v>
      </c>
      <c r="E124" s="7">
        <f t="shared" si="26"/>
        <v>1177.1479076401911</v>
      </c>
      <c r="F124" s="7">
        <f t="shared" si="27"/>
        <v>2354.2958152803822</v>
      </c>
      <c r="G124" s="7">
        <f t="shared" si="28"/>
        <v>3531.4437229205737</v>
      </c>
      <c r="H124" s="7">
        <f t="shared" si="29"/>
        <v>4708.5916305607643</v>
      </c>
      <c r="I124" s="7">
        <f t="shared" si="30"/>
        <v>5885.7395382009563</v>
      </c>
      <c r="J124" s="7">
        <f t="shared" si="31"/>
        <v>7062.8874458411474</v>
      </c>
      <c r="K124" s="12">
        <f t="shared" si="32"/>
        <v>4.1911647994610224E-3</v>
      </c>
      <c r="L124" s="9">
        <f t="shared" si="33"/>
        <v>603527.73112238722</v>
      </c>
      <c r="M124" s="9">
        <f t="shared" si="34"/>
        <v>2414110.9244895489</v>
      </c>
      <c r="N124" s="9">
        <f t="shared" si="35"/>
        <v>5431749.5801014854</v>
      </c>
      <c r="O124" s="9">
        <f t="shared" si="36"/>
        <v>9656443.6979581956</v>
      </c>
      <c r="P124" s="9">
        <f t="shared" si="37"/>
        <v>15088193.27805968</v>
      </c>
      <c r="Q124" s="9">
        <f t="shared" si="38"/>
        <v>21726998.320405941</v>
      </c>
      <c r="R124" s="8">
        <v>0.24560000000000004</v>
      </c>
      <c r="S124" s="8">
        <f t="shared" si="39"/>
        <v>148226.41076365832</v>
      </c>
      <c r="T124" s="8">
        <f t="shared" si="39"/>
        <v>592905.64305463328</v>
      </c>
      <c r="U124" s="8">
        <f t="shared" si="39"/>
        <v>1334037.6968729249</v>
      </c>
      <c r="V124" s="8">
        <f t="shared" si="39"/>
        <v>2371622.5722185331</v>
      </c>
      <c r="W124" s="8">
        <f t="shared" si="24"/>
        <v>3705660.2690914581</v>
      </c>
      <c r="X124" s="8">
        <f t="shared" si="24"/>
        <v>5336150.7874916997</v>
      </c>
      <c r="Y124" s="3">
        <f>SUM('Masses &amp; Spring Data'!$K$11*('Masses &amp; Spring Data'!$I$3+'Vel,Acc,Jer (Inlet)'!C124))</f>
        <v>260246.66436153455</v>
      </c>
      <c r="Z124" s="10">
        <f t="shared" si="40"/>
        <v>408473.07512519287</v>
      </c>
      <c r="AA124" s="10">
        <f t="shared" si="41"/>
        <v>868994.75633982546</v>
      </c>
      <c r="AB124" s="10">
        <f t="shared" si="42"/>
        <v>1594284.3612344596</v>
      </c>
      <c r="AC124" s="10">
        <f t="shared" si="43"/>
        <v>2631869.2365800678</v>
      </c>
      <c r="AD124" s="10">
        <f t="shared" si="44"/>
        <v>3965906.9334529927</v>
      </c>
      <c r="AE124" s="10">
        <f t="shared" si="45"/>
        <v>5596397.4518532343</v>
      </c>
    </row>
    <row r="125" spans="1:31" x14ac:dyDescent="0.2">
      <c r="A125" s="5">
        <v>-116</v>
      </c>
      <c r="B125" s="5">
        <f t="shared" si="46"/>
        <v>122</v>
      </c>
      <c r="C125" s="36">
        <v>1.700530113221004</v>
      </c>
      <c r="D125" s="6">
        <f t="shared" si="25"/>
        <v>0.10228682376947695</v>
      </c>
      <c r="E125" s="7">
        <f t="shared" si="26"/>
        <v>1227.4418852337235</v>
      </c>
      <c r="F125" s="7">
        <f t="shared" si="27"/>
        <v>2454.883770467447</v>
      </c>
      <c r="G125" s="7">
        <f t="shared" si="28"/>
        <v>3682.3256557011705</v>
      </c>
      <c r="H125" s="7">
        <f t="shared" si="29"/>
        <v>4909.767540934894</v>
      </c>
      <c r="I125" s="7">
        <f t="shared" si="30"/>
        <v>6137.209426168617</v>
      </c>
      <c r="J125" s="7">
        <f t="shared" si="31"/>
        <v>7364.651311402341</v>
      </c>
      <c r="K125" s="12">
        <f t="shared" si="32"/>
        <v>4.2004992422219889E-3</v>
      </c>
      <c r="L125" s="9">
        <f t="shared" si="33"/>
        <v>604871.89087996644</v>
      </c>
      <c r="M125" s="9">
        <f t="shared" si="34"/>
        <v>2419487.5635198657</v>
      </c>
      <c r="N125" s="9">
        <f t="shared" si="35"/>
        <v>5443847.0179196978</v>
      </c>
      <c r="O125" s="9">
        <f t="shared" si="36"/>
        <v>9677950.254079463</v>
      </c>
      <c r="P125" s="9">
        <f t="shared" si="37"/>
        <v>15121797.27199916</v>
      </c>
      <c r="Q125" s="9">
        <f t="shared" si="38"/>
        <v>21775388.071678791</v>
      </c>
      <c r="R125" s="8">
        <v>0.24560000000000004</v>
      </c>
      <c r="S125" s="8">
        <f t="shared" si="39"/>
        <v>148556.53640011977</v>
      </c>
      <c r="T125" s="8">
        <f t="shared" si="39"/>
        <v>594226.1456004791</v>
      </c>
      <c r="U125" s="8">
        <f t="shared" si="39"/>
        <v>1337008.827601078</v>
      </c>
      <c r="V125" s="8">
        <f t="shared" si="39"/>
        <v>2376904.5824019164</v>
      </c>
      <c r="W125" s="8">
        <f t="shared" si="24"/>
        <v>3713913.4100029944</v>
      </c>
      <c r="X125" s="8">
        <f t="shared" si="24"/>
        <v>5348035.3104043119</v>
      </c>
      <c r="Y125" s="3">
        <f>SUM('Masses &amp; Spring Data'!$K$11*('Masses &amp; Spring Data'!$I$3+'Vel,Acc,Jer (Inlet)'!C125))</f>
        <v>276089.11328519211</v>
      </c>
      <c r="Z125" s="10">
        <f t="shared" si="40"/>
        <v>424645.64968531189</v>
      </c>
      <c r="AA125" s="10">
        <f t="shared" si="41"/>
        <v>886834.58092444181</v>
      </c>
      <c r="AB125" s="10">
        <f t="shared" si="42"/>
        <v>1613097.94088627</v>
      </c>
      <c r="AC125" s="10">
        <f t="shared" si="43"/>
        <v>2652993.6956871087</v>
      </c>
      <c r="AD125" s="10">
        <f t="shared" si="44"/>
        <v>3990002.5232881866</v>
      </c>
      <c r="AE125" s="10">
        <f t="shared" si="45"/>
        <v>5624124.4236895042</v>
      </c>
    </row>
    <row r="126" spans="1:31" x14ac:dyDescent="0.2">
      <c r="A126" s="5">
        <v>-114</v>
      </c>
      <c r="B126" s="5">
        <f t="shared" si="46"/>
        <v>123</v>
      </c>
      <c r="C126" s="36">
        <v>1.802816936990481</v>
      </c>
      <c r="D126" s="6">
        <f t="shared" si="25"/>
        <v>0.10648732301169894</v>
      </c>
      <c r="E126" s="7">
        <f t="shared" si="26"/>
        <v>1277.8478761403874</v>
      </c>
      <c r="F126" s="7">
        <f t="shared" si="27"/>
        <v>2555.6957522807747</v>
      </c>
      <c r="G126" s="7">
        <f t="shared" si="28"/>
        <v>3833.5436284211619</v>
      </c>
      <c r="H126" s="7">
        <f t="shared" si="29"/>
        <v>5111.3915045615495</v>
      </c>
      <c r="I126" s="7">
        <f t="shared" si="30"/>
        <v>6389.2393807019362</v>
      </c>
      <c r="J126" s="7">
        <f t="shared" si="31"/>
        <v>7667.0872568423238</v>
      </c>
      <c r="K126" s="12">
        <f t="shared" si="32"/>
        <v>4.2565058987833471E-3</v>
      </c>
      <c r="L126" s="9">
        <f t="shared" si="33"/>
        <v>612936.849424802</v>
      </c>
      <c r="M126" s="9">
        <f t="shared" si="34"/>
        <v>2451747.397699208</v>
      </c>
      <c r="N126" s="9">
        <f t="shared" si="35"/>
        <v>5516431.6448232178</v>
      </c>
      <c r="O126" s="9">
        <f t="shared" si="36"/>
        <v>9806989.590796832</v>
      </c>
      <c r="P126" s="9">
        <f t="shared" si="37"/>
        <v>15323421.23562005</v>
      </c>
      <c r="Q126" s="9">
        <f t="shared" si="38"/>
        <v>22065726.579292871</v>
      </c>
      <c r="R126" s="8">
        <v>0.24560000000000004</v>
      </c>
      <c r="S126" s="8">
        <f t="shared" si="39"/>
        <v>150537.29021873139</v>
      </c>
      <c r="T126" s="8">
        <f t="shared" si="39"/>
        <v>602149.16087492555</v>
      </c>
      <c r="U126" s="8">
        <f t="shared" si="39"/>
        <v>1354835.6119685825</v>
      </c>
      <c r="V126" s="8">
        <f t="shared" si="39"/>
        <v>2408596.6434997022</v>
      </c>
      <c r="W126" s="8">
        <f t="shared" si="24"/>
        <v>3763432.2554682847</v>
      </c>
      <c r="X126" s="8">
        <f t="shared" si="24"/>
        <v>5419342.44787433</v>
      </c>
      <c r="Y126" s="3">
        <f>SUM('Masses &amp; Spring Data'!$K$11*('Masses &amp; Spring Data'!$I$3+'Vel,Acc,Jer (Inlet)'!C126))</f>
        <v>292608.43532396265</v>
      </c>
      <c r="Z126" s="10">
        <f t="shared" si="40"/>
        <v>443145.72554269404</v>
      </c>
      <c r="AA126" s="10">
        <f t="shared" si="41"/>
        <v>911955.29886527755</v>
      </c>
      <c r="AB126" s="10">
        <f t="shared" si="42"/>
        <v>1647444.0472925452</v>
      </c>
      <c r="AC126" s="10">
        <f t="shared" si="43"/>
        <v>2701205.0788236647</v>
      </c>
      <c r="AD126" s="10">
        <f t="shared" si="44"/>
        <v>4056040.6907922472</v>
      </c>
      <c r="AE126" s="10">
        <f t="shared" si="45"/>
        <v>5711950.8831982929</v>
      </c>
    </row>
    <row r="127" spans="1:31" x14ac:dyDescent="0.2">
      <c r="A127" s="5">
        <v>-112</v>
      </c>
      <c r="B127" s="5">
        <f t="shared" si="46"/>
        <v>124</v>
      </c>
      <c r="C127" s="36">
        <v>1.9093042600021799</v>
      </c>
      <c r="D127" s="6">
        <f t="shared" si="25"/>
        <v>0.11074382891048229</v>
      </c>
      <c r="E127" s="7">
        <f t="shared" si="26"/>
        <v>1328.9259469257875</v>
      </c>
      <c r="F127" s="7">
        <f t="shared" si="27"/>
        <v>2657.8518938515749</v>
      </c>
      <c r="G127" s="7">
        <f t="shared" si="28"/>
        <v>3986.7778407773626</v>
      </c>
      <c r="H127" s="7">
        <f t="shared" si="29"/>
        <v>5315.7037877031498</v>
      </c>
      <c r="I127" s="7">
        <f t="shared" si="30"/>
        <v>6644.6297346289375</v>
      </c>
      <c r="J127" s="7">
        <f t="shared" si="31"/>
        <v>7973.5556815547252</v>
      </c>
      <c r="K127" s="12">
        <f t="shared" si="32"/>
        <v>4.2471714560257112E-3</v>
      </c>
      <c r="L127" s="9">
        <f t="shared" si="33"/>
        <v>611592.68966770242</v>
      </c>
      <c r="M127" s="9">
        <f t="shared" si="34"/>
        <v>2446370.7586708097</v>
      </c>
      <c r="N127" s="9">
        <f t="shared" si="35"/>
        <v>5504334.207009322</v>
      </c>
      <c r="O127" s="9">
        <f t="shared" si="36"/>
        <v>9785483.0346832387</v>
      </c>
      <c r="P127" s="9">
        <f t="shared" si="37"/>
        <v>15289817.24169256</v>
      </c>
      <c r="Q127" s="9">
        <f t="shared" si="38"/>
        <v>22017336.828037288</v>
      </c>
      <c r="R127" s="8">
        <v>0.24560000000000004</v>
      </c>
      <c r="S127" s="8">
        <f t="shared" si="39"/>
        <v>150207.16458238775</v>
      </c>
      <c r="T127" s="8">
        <f t="shared" si="39"/>
        <v>600828.65832955099</v>
      </c>
      <c r="U127" s="8">
        <f t="shared" si="39"/>
        <v>1351864.4812414898</v>
      </c>
      <c r="V127" s="8">
        <f t="shared" si="39"/>
        <v>2403314.633318204</v>
      </c>
      <c r="W127" s="8">
        <f t="shared" ref="W127:X190" si="47">SUM($R$3*P127)</f>
        <v>3755179.1145596933</v>
      </c>
      <c r="X127" s="8">
        <f t="shared" si="47"/>
        <v>5407457.924965959</v>
      </c>
      <c r="Y127" s="3">
        <f>SUM('Masses &amp; Spring Data'!$K$11*('Masses &amp; Spring Data'!$I$3+'Vel,Acc,Jer (Inlet)'!C127))</f>
        <v>309806.13799035206</v>
      </c>
      <c r="Z127" s="10">
        <f t="shared" si="40"/>
        <v>460013.30257273978</v>
      </c>
      <c r="AA127" s="10">
        <f t="shared" si="41"/>
        <v>928519.92468894599</v>
      </c>
      <c r="AB127" s="10">
        <f t="shared" si="42"/>
        <v>1661670.6192318418</v>
      </c>
      <c r="AC127" s="10">
        <f t="shared" si="43"/>
        <v>2713120.7713085562</v>
      </c>
      <c r="AD127" s="10">
        <f t="shared" si="44"/>
        <v>4064985.2525500455</v>
      </c>
      <c r="AE127" s="10">
        <f t="shared" si="45"/>
        <v>5717264.0629563108</v>
      </c>
    </row>
    <row r="128" spans="1:31" x14ac:dyDescent="0.2">
      <c r="A128" s="5">
        <v>-110</v>
      </c>
      <c r="B128" s="5">
        <f t="shared" si="46"/>
        <v>125</v>
      </c>
      <c r="C128" s="36">
        <v>2.0200480889126622</v>
      </c>
      <c r="D128" s="6">
        <f t="shared" si="25"/>
        <v>0.114991000366508</v>
      </c>
      <c r="E128" s="7">
        <f t="shared" si="26"/>
        <v>1379.8920043980961</v>
      </c>
      <c r="F128" s="7">
        <f t="shared" si="27"/>
        <v>2759.7840087961922</v>
      </c>
      <c r="G128" s="7">
        <f t="shared" si="28"/>
        <v>4139.6760131942883</v>
      </c>
      <c r="H128" s="7">
        <f t="shared" si="29"/>
        <v>5519.5680175923844</v>
      </c>
      <c r="I128" s="7">
        <f t="shared" si="30"/>
        <v>6899.4600219904796</v>
      </c>
      <c r="J128" s="7">
        <f t="shared" si="31"/>
        <v>8279.3520263885766</v>
      </c>
      <c r="K128" s="12">
        <f t="shared" si="32"/>
        <v>4.2658403415436474E-3</v>
      </c>
      <c r="L128" s="9">
        <f t="shared" si="33"/>
        <v>614281.00918228528</v>
      </c>
      <c r="M128" s="9">
        <f t="shared" si="34"/>
        <v>2457124.0367291411</v>
      </c>
      <c r="N128" s="9">
        <f t="shared" si="35"/>
        <v>5528529.0826405669</v>
      </c>
      <c r="O128" s="9">
        <f t="shared" si="36"/>
        <v>9828496.1469165646</v>
      </c>
      <c r="P128" s="9">
        <f t="shared" si="37"/>
        <v>15357025.22955713</v>
      </c>
      <c r="Q128" s="9">
        <f t="shared" si="38"/>
        <v>22114116.330562267</v>
      </c>
      <c r="R128" s="8">
        <v>0.24560000000000004</v>
      </c>
      <c r="S128" s="8">
        <f t="shared" si="39"/>
        <v>150867.4158551693</v>
      </c>
      <c r="T128" s="8">
        <f t="shared" si="39"/>
        <v>603469.66342067719</v>
      </c>
      <c r="U128" s="8">
        <f t="shared" si="39"/>
        <v>1357806.7426965234</v>
      </c>
      <c r="V128" s="8">
        <f t="shared" si="39"/>
        <v>2413878.6536827087</v>
      </c>
      <c r="W128" s="8">
        <f t="shared" si="47"/>
        <v>3771685.3963792319</v>
      </c>
      <c r="X128" s="8">
        <f t="shared" si="47"/>
        <v>5431226.9707860937</v>
      </c>
      <c r="Y128" s="3">
        <f>SUM('Masses &amp; Spring Data'!$K$11*('Masses &amp; Spring Data'!$I$3+'Vel,Acc,Jer (Inlet)'!C128))</f>
        <v>327691.26635939494</v>
      </c>
      <c r="Z128" s="10">
        <f t="shared" si="40"/>
        <v>478558.68221456424</v>
      </c>
      <c r="AA128" s="10">
        <f t="shared" si="41"/>
        <v>949731.97633926314</v>
      </c>
      <c r="AB128" s="10">
        <f t="shared" si="42"/>
        <v>1685498.0090559183</v>
      </c>
      <c r="AC128" s="10">
        <f t="shared" si="43"/>
        <v>2741569.9200421036</v>
      </c>
      <c r="AD128" s="10">
        <f t="shared" si="44"/>
        <v>4099376.6627386268</v>
      </c>
      <c r="AE128" s="10">
        <f t="shared" si="45"/>
        <v>5758918.2371454891</v>
      </c>
    </row>
    <row r="129" spans="1:31" x14ac:dyDescent="0.2">
      <c r="A129" s="5">
        <v>-108</v>
      </c>
      <c r="B129" s="5">
        <f t="shared" si="46"/>
        <v>126</v>
      </c>
      <c r="C129" s="36">
        <v>2.1350390892791702</v>
      </c>
      <c r="D129" s="6">
        <f t="shared" si="25"/>
        <v>0.11925684070805165</v>
      </c>
      <c r="E129" s="7">
        <f t="shared" si="26"/>
        <v>1431.0820884966197</v>
      </c>
      <c r="F129" s="7">
        <f t="shared" si="27"/>
        <v>2862.1641769932394</v>
      </c>
      <c r="G129" s="7">
        <f t="shared" si="28"/>
        <v>4293.2462654898591</v>
      </c>
      <c r="H129" s="7">
        <f t="shared" si="29"/>
        <v>5724.3283539864788</v>
      </c>
      <c r="I129" s="7">
        <f t="shared" si="30"/>
        <v>7155.4104424830984</v>
      </c>
      <c r="J129" s="7">
        <f t="shared" si="31"/>
        <v>8586.4925309797181</v>
      </c>
      <c r="K129" s="12">
        <f t="shared" si="32"/>
        <v>4.247171456024379E-3</v>
      </c>
      <c r="L129" s="9">
        <f t="shared" si="33"/>
        <v>611592.68966751057</v>
      </c>
      <c r="M129" s="9">
        <f t="shared" si="34"/>
        <v>2446370.7586700423</v>
      </c>
      <c r="N129" s="9">
        <f t="shared" si="35"/>
        <v>5504334.2070075953</v>
      </c>
      <c r="O129" s="9">
        <f t="shared" si="36"/>
        <v>9785483.0346801691</v>
      </c>
      <c r="P129" s="9">
        <f t="shared" si="37"/>
        <v>15289817.241687763</v>
      </c>
      <c r="Q129" s="9">
        <f t="shared" si="38"/>
        <v>22017336.828030381</v>
      </c>
      <c r="R129" s="8">
        <v>0.24560000000000004</v>
      </c>
      <c r="S129" s="8">
        <f t="shared" si="39"/>
        <v>150207.16458234063</v>
      </c>
      <c r="T129" s="8">
        <f t="shared" si="39"/>
        <v>600828.65832936252</v>
      </c>
      <c r="U129" s="8">
        <f t="shared" si="39"/>
        <v>1351864.4812410655</v>
      </c>
      <c r="V129" s="8">
        <f t="shared" si="39"/>
        <v>2403314.6333174501</v>
      </c>
      <c r="W129" s="8">
        <f t="shared" si="47"/>
        <v>3755179.1145585151</v>
      </c>
      <c r="X129" s="8">
        <f t="shared" si="47"/>
        <v>5407457.9249642622</v>
      </c>
      <c r="Y129" s="3">
        <f>SUM('Masses &amp; Spring Data'!$K$11*('Masses &amp; Spring Data'!$I$3+'Vel,Acc,Jer (Inlet)'!C129))</f>
        <v>346262.31291858596</v>
      </c>
      <c r="Z129" s="10">
        <f t="shared" si="40"/>
        <v>496469.47750092659</v>
      </c>
      <c r="AA129" s="10">
        <f t="shared" si="41"/>
        <v>966350.95102229877</v>
      </c>
      <c r="AB129" s="10">
        <f t="shared" si="42"/>
        <v>1698126.7941596515</v>
      </c>
      <c r="AC129" s="10">
        <f t="shared" si="43"/>
        <v>2749576.9462360358</v>
      </c>
      <c r="AD129" s="10">
        <f t="shared" si="44"/>
        <v>4101441.4274771009</v>
      </c>
      <c r="AE129" s="10">
        <f t="shared" si="45"/>
        <v>5753720.2378828479</v>
      </c>
    </row>
    <row r="130" spans="1:31" x14ac:dyDescent="0.2">
      <c r="A130" s="5">
        <v>-106</v>
      </c>
      <c r="B130" s="5">
        <f t="shared" si="46"/>
        <v>127</v>
      </c>
      <c r="C130" s="36">
        <v>2.2542959299872218</v>
      </c>
      <c r="D130" s="6">
        <f t="shared" si="25"/>
        <v>0.12350401216407603</v>
      </c>
      <c r="E130" s="7">
        <f t="shared" si="26"/>
        <v>1482.0481459689124</v>
      </c>
      <c r="F130" s="7">
        <f t="shared" si="27"/>
        <v>2964.0962919378248</v>
      </c>
      <c r="G130" s="7">
        <f t="shared" si="28"/>
        <v>4446.144437906737</v>
      </c>
      <c r="H130" s="7">
        <f t="shared" si="29"/>
        <v>5928.1925838756497</v>
      </c>
      <c r="I130" s="7">
        <f t="shared" si="30"/>
        <v>7410.2407298445614</v>
      </c>
      <c r="J130" s="7">
        <f t="shared" si="31"/>
        <v>8892.2888758134741</v>
      </c>
      <c r="K130" s="12">
        <f t="shared" si="32"/>
        <v>4.2285025705042223E-3</v>
      </c>
      <c r="L130" s="9">
        <f t="shared" si="33"/>
        <v>608904.37015260803</v>
      </c>
      <c r="M130" s="9">
        <f t="shared" si="34"/>
        <v>2435617.4806104321</v>
      </c>
      <c r="N130" s="9">
        <f t="shared" si="35"/>
        <v>5480139.3313734718</v>
      </c>
      <c r="O130" s="9">
        <f t="shared" si="36"/>
        <v>9742469.9224417284</v>
      </c>
      <c r="P130" s="9">
        <f t="shared" si="37"/>
        <v>15222609.2538152</v>
      </c>
      <c r="Q130" s="9">
        <f t="shared" si="38"/>
        <v>21920557.325493887</v>
      </c>
      <c r="R130" s="8">
        <v>0.24560000000000004</v>
      </c>
      <c r="S130" s="8">
        <f t="shared" si="39"/>
        <v>149546.91330948056</v>
      </c>
      <c r="T130" s="8">
        <f t="shared" si="39"/>
        <v>598187.65323792223</v>
      </c>
      <c r="U130" s="8">
        <f t="shared" si="39"/>
        <v>1345922.219785325</v>
      </c>
      <c r="V130" s="8">
        <f t="shared" si="39"/>
        <v>2392750.6129516889</v>
      </c>
      <c r="W130" s="8">
        <f t="shared" si="47"/>
        <v>3738672.8327370137</v>
      </c>
      <c r="X130" s="8">
        <f t="shared" si="47"/>
        <v>5383688.8791413</v>
      </c>
      <c r="Y130" s="3">
        <f>SUM('Masses &amp; Spring Data'!$K$11*('Masses &amp; Spring Data'!$I$3+'Vel,Acc,Jer (Inlet)'!C130))</f>
        <v>365522.29269293632</v>
      </c>
      <c r="Z130" s="10">
        <f t="shared" si="40"/>
        <v>515069.2060024169</v>
      </c>
      <c r="AA130" s="10">
        <f t="shared" si="41"/>
        <v>983655.84389535687</v>
      </c>
      <c r="AB130" s="10">
        <f t="shared" si="42"/>
        <v>1711444.5124782613</v>
      </c>
      <c r="AC130" s="10">
        <f t="shared" si="43"/>
        <v>2758272.9056446254</v>
      </c>
      <c r="AD130" s="10">
        <f t="shared" si="44"/>
        <v>4104195.1254299502</v>
      </c>
      <c r="AE130" s="10">
        <f t="shared" si="45"/>
        <v>5749211.171834236</v>
      </c>
    </row>
    <row r="131" spans="1:31" x14ac:dyDescent="0.2">
      <c r="A131" s="5">
        <v>-104</v>
      </c>
      <c r="B131" s="5">
        <f t="shared" si="46"/>
        <v>128</v>
      </c>
      <c r="C131" s="36">
        <v>2.3777999421512979</v>
      </c>
      <c r="D131" s="6">
        <f t="shared" si="25"/>
        <v>0.12773251473458025</v>
      </c>
      <c r="E131" s="7">
        <f t="shared" si="26"/>
        <v>1532.7901768149629</v>
      </c>
      <c r="F131" s="7">
        <f t="shared" si="27"/>
        <v>3065.5803536299259</v>
      </c>
      <c r="G131" s="7">
        <f t="shared" si="28"/>
        <v>4598.3705304448886</v>
      </c>
      <c r="H131" s="7">
        <f t="shared" si="29"/>
        <v>6131.1607072598517</v>
      </c>
      <c r="I131" s="7">
        <f t="shared" si="30"/>
        <v>7663.9508840748149</v>
      </c>
      <c r="J131" s="7">
        <f t="shared" si="31"/>
        <v>9196.7410608897771</v>
      </c>
      <c r="K131" s="12">
        <f t="shared" si="32"/>
        <v>4.1911647994594681E-3</v>
      </c>
      <c r="L131" s="9">
        <f t="shared" si="33"/>
        <v>603527.73112216336</v>
      </c>
      <c r="M131" s="9">
        <f t="shared" si="34"/>
        <v>2414110.9244886534</v>
      </c>
      <c r="N131" s="9">
        <f t="shared" si="35"/>
        <v>5431749.5800994709</v>
      </c>
      <c r="O131" s="9">
        <f t="shared" si="36"/>
        <v>9656443.6979546137</v>
      </c>
      <c r="P131" s="9">
        <f t="shared" si="37"/>
        <v>15088193.278054085</v>
      </c>
      <c r="Q131" s="9">
        <f t="shared" si="38"/>
        <v>21726998.320397884</v>
      </c>
      <c r="R131" s="8">
        <v>0.24560000000000004</v>
      </c>
      <c r="S131" s="8">
        <f t="shared" si="39"/>
        <v>148226.41076360334</v>
      </c>
      <c r="T131" s="8">
        <f t="shared" si="39"/>
        <v>592905.64305441338</v>
      </c>
      <c r="U131" s="8">
        <f t="shared" si="39"/>
        <v>1334037.6968724304</v>
      </c>
      <c r="V131" s="8">
        <f t="shared" ref="V131:X194" si="48">SUM($R$3*O131)</f>
        <v>2371622.5722176535</v>
      </c>
      <c r="W131" s="8">
        <f t="shared" si="47"/>
        <v>3705660.2690900839</v>
      </c>
      <c r="X131" s="8">
        <f t="shared" si="47"/>
        <v>5336150.7874897216</v>
      </c>
      <c r="Y131" s="3">
        <f>SUM('Masses &amp; Spring Data'!$K$11*('Masses &amp; Spring Data'!$I$3+'Vel,Acc,Jer (Inlet)'!C131))</f>
        <v>385468.19065743458</v>
      </c>
      <c r="Z131" s="10">
        <f t="shared" si="40"/>
        <v>533694.60142103792</v>
      </c>
      <c r="AA131" s="10">
        <f t="shared" si="41"/>
        <v>999002.63484148262</v>
      </c>
      <c r="AB131" s="10">
        <f t="shared" si="42"/>
        <v>1719505.8875298649</v>
      </c>
      <c r="AC131" s="10">
        <f t="shared" si="43"/>
        <v>2757090.762875088</v>
      </c>
      <c r="AD131" s="10">
        <f t="shared" si="44"/>
        <v>4091128.4597475184</v>
      </c>
      <c r="AE131" s="10">
        <f t="shared" si="45"/>
        <v>5721618.9781471565</v>
      </c>
    </row>
    <row r="132" spans="1:31" x14ac:dyDescent="0.2">
      <c r="A132" s="5">
        <v>-102</v>
      </c>
      <c r="B132" s="5">
        <f t="shared" si="46"/>
        <v>129</v>
      </c>
      <c r="C132" s="36">
        <v>2.5055324568858781</v>
      </c>
      <c r="D132" s="6">
        <f t="shared" ref="D132:D195" si="49">SUM((C133-C132)/(B133-B132))</f>
        <v>0.13192367953403972</v>
      </c>
      <c r="E132" s="7">
        <f t="shared" ref="E132:E195" si="50">SUM(D132*(6*2000))</f>
        <v>1583.0841544084767</v>
      </c>
      <c r="F132" s="7">
        <f t="shared" ref="F132:F195" si="51">SUM(D132*(6*4000))</f>
        <v>3166.1683088169534</v>
      </c>
      <c r="G132" s="7">
        <f t="shared" ref="G132:G195" si="52">SUM(D132*(6*6000))</f>
        <v>4749.2524632254299</v>
      </c>
      <c r="H132" s="7">
        <f t="shared" ref="H132:H195" si="53">SUM(D132*(6*8000))</f>
        <v>6332.3366176339068</v>
      </c>
      <c r="I132" s="7">
        <f t="shared" ref="I132:I195" si="54">SUM(D132*(6*10000))</f>
        <v>7915.4207720423829</v>
      </c>
      <c r="J132" s="7">
        <f t="shared" ref="J132:J195" si="55">SUM(D132*(6*12000))</f>
        <v>9498.5049264508598</v>
      </c>
      <c r="K132" s="12">
        <f t="shared" ref="K132:K195" si="56">SUM((C134-(2*C133)+C132)/((B133-B132)^2))</f>
        <v>4.1258237001384757E-3</v>
      </c>
      <c r="L132" s="9">
        <f t="shared" ref="L132:L195" si="57">SUM(K132*((6*2000)^2))</f>
        <v>594118.61281994055</v>
      </c>
      <c r="M132" s="9">
        <f t="shared" ref="M132:M195" si="58">SUM(K132*((6*4000)^2))</f>
        <v>2376474.4512797622</v>
      </c>
      <c r="N132" s="9">
        <f t="shared" ref="N132:N195" si="59">SUM(K132*((6*6000)^2))</f>
        <v>5347067.5153794643</v>
      </c>
      <c r="O132" s="9">
        <f t="shared" ref="O132:O195" si="60">SUM(K132*((6*8000)^2))</f>
        <v>9505897.8051190488</v>
      </c>
      <c r="P132" s="9">
        <f t="shared" ref="P132:P195" si="61">SUM(K132*((6*10000)^2))</f>
        <v>14852965.320498513</v>
      </c>
      <c r="Q132" s="9">
        <f t="shared" ref="Q132:Q195" si="62">SUM(K132*((6*12000)^2))</f>
        <v>21388270.061517857</v>
      </c>
      <c r="R132" s="8">
        <v>0.24560000000000004</v>
      </c>
      <c r="S132" s="8">
        <f t="shared" ref="S132:X195" si="63">SUM($R$3*L132)</f>
        <v>145915.53130857743</v>
      </c>
      <c r="T132" s="8">
        <f t="shared" si="63"/>
        <v>583662.1252343097</v>
      </c>
      <c r="U132" s="8">
        <f t="shared" si="63"/>
        <v>1313239.7817771966</v>
      </c>
      <c r="V132" s="8">
        <f t="shared" si="48"/>
        <v>2334648.5009372388</v>
      </c>
      <c r="W132" s="8">
        <f t="shared" si="47"/>
        <v>3647888.2827144354</v>
      </c>
      <c r="X132" s="8">
        <f t="shared" si="47"/>
        <v>5252959.1271087863</v>
      </c>
      <c r="Y132" s="3">
        <f>SUM('Masses &amp; Spring Data'!$K$11*('Masses &amp; Spring Data'!$I$3+'Vel,Acc,Jer (Inlet)'!C132))</f>
        <v>406096.9917870693</v>
      </c>
      <c r="Z132" s="10">
        <f t="shared" ref="Z132:Z195" si="64">SUM(S132+Y132)</f>
        <v>552012.52309564676</v>
      </c>
      <c r="AA132" s="10">
        <f t="shared" ref="AA132:AA195" si="65">SUM(T132+Y133)</f>
        <v>1011064.7912661264</v>
      </c>
      <c r="AB132" s="10">
        <f t="shared" ref="AB132:AB195" si="66">SUM(U132+Y132)</f>
        <v>1719336.7735642658</v>
      </c>
      <c r="AC132" s="10">
        <f t="shared" ref="AC132:AC195" si="67">SUM(V132+Y132)</f>
        <v>2740745.4927243083</v>
      </c>
      <c r="AD132" s="10">
        <f t="shared" ref="AD132:AD195" si="68">SUM(W132+Y132)</f>
        <v>4053985.2745015048</v>
      </c>
      <c r="AE132" s="10">
        <f t="shared" ref="AE132:AE195" si="69">SUM(X132+Y132)</f>
        <v>5659056.1188958557</v>
      </c>
    </row>
    <row r="133" spans="1:31" x14ac:dyDescent="0.2">
      <c r="A133" s="5">
        <v>-100</v>
      </c>
      <c r="B133" s="5">
        <f t="shared" ref="B133:B196" si="70">B132+1</f>
        <v>130</v>
      </c>
      <c r="C133" s="36">
        <v>2.6374561364199178</v>
      </c>
      <c r="D133" s="6">
        <f t="shared" si="49"/>
        <v>0.13604950323417819</v>
      </c>
      <c r="E133" s="7">
        <f t="shared" si="50"/>
        <v>1632.5940388101383</v>
      </c>
      <c r="F133" s="7">
        <f t="shared" si="51"/>
        <v>3265.1880776202765</v>
      </c>
      <c r="G133" s="7">
        <f t="shared" si="52"/>
        <v>4897.782116430415</v>
      </c>
      <c r="H133" s="7">
        <f t="shared" si="53"/>
        <v>6530.3761552405531</v>
      </c>
      <c r="I133" s="7">
        <f t="shared" si="54"/>
        <v>8162.9701940506911</v>
      </c>
      <c r="J133" s="7">
        <f t="shared" si="55"/>
        <v>9795.5642328608301</v>
      </c>
      <c r="K133" s="12">
        <f t="shared" si="56"/>
        <v>4.0698170435757852E-3</v>
      </c>
      <c r="L133" s="9">
        <f t="shared" si="57"/>
        <v>586053.65427491302</v>
      </c>
      <c r="M133" s="9">
        <f t="shared" si="58"/>
        <v>2344214.6170996521</v>
      </c>
      <c r="N133" s="9">
        <f t="shared" si="59"/>
        <v>5274482.8884742176</v>
      </c>
      <c r="O133" s="9">
        <f t="shared" si="60"/>
        <v>9376858.4683986083</v>
      </c>
      <c r="P133" s="9">
        <f t="shared" si="61"/>
        <v>14651341.356872827</v>
      </c>
      <c r="Q133" s="9">
        <f t="shared" si="62"/>
        <v>21097931.55389687</v>
      </c>
      <c r="R133" s="8">
        <v>0.24560000000000004</v>
      </c>
      <c r="S133" s="8">
        <f t="shared" si="63"/>
        <v>143934.77748991866</v>
      </c>
      <c r="T133" s="8">
        <f t="shared" si="63"/>
        <v>575739.10995967465</v>
      </c>
      <c r="U133" s="8">
        <f t="shared" si="63"/>
        <v>1295412.997409268</v>
      </c>
      <c r="V133" s="8">
        <f t="shared" si="48"/>
        <v>2302956.4398386986</v>
      </c>
      <c r="W133" s="8">
        <f t="shared" si="47"/>
        <v>3598369.4372479669</v>
      </c>
      <c r="X133" s="8">
        <f t="shared" si="47"/>
        <v>5181651.9896370722</v>
      </c>
      <c r="Y133" s="3">
        <f>SUM('Masses &amp; Spring Data'!$K$11*('Masses &amp; Spring Data'!$I$3+'Vel,Acc,Jer (Inlet)'!C133))</f>
        <v>427402.66603181674</v>
      </c>
      <c r="Z133" s="10">
        <f t="shared" si="64"/>
        <v>571337.44352173537</v>
      </c>
      <c r="AA133" s="10">
        <f t="shared" si="65"/>
        <v>1025113.7707638112</v>
      </c>
      <c r="AB133" s="10">
        <f t="shared" si="66"/>
        <v>1722815.6634410848</v>
      </c>
      <c r="AC133" s="10">
        <f t="shared" si="67"/>
        <v>2730359.1058705151</v>
      </c>
      <c r="AD133" s="10">
        <f t="shared" si="68"/>
        <v>4025772.1032797834</v>
      </c>
      <c r="AE133" s="10">
        <f t="shared" si="69"/>
        <v>5609054.6556688892</v>
      </c>
    </row>
    <row r="134" spans="1:31" x14ac:dyDescent="0.2">
      <c r="A134" s="5">
        <v>-98</v>
      </c>
      <c r="B134" s="5">
        <f t="shared" si="70"/>
        <v>131</v>
      </c>
      <c r="C134" s="36">
        <v>2.773505639654096</v>
      </c>
      <c r="D134" s="6">
        <f t="shared" si="49"/>
        <v>0.14011932027775398</v>
      </c>
      <c r="E134" s="7">
        <f t="shared" si="50"/>
        <v>1681.4318433330477</v>
      </c>
      <c r="F134" s="7">
        <f t="shared" si="51"/>
        <v>3362.8636866660954</v>
      </c>
      <c r="G134" s="7">
        <f t="shared" si="52"/>
        <v>5044.2955299991436</v>
      </c>
      <c r="H134" s="7">
        <f t="shared" si="53"/>
        <v>6725.7273733321908</v>
      </c>
      <c r="I134" s="7">
        <f t="shared" si="54"/>
        <v>8407.159216665239</v>
      </c>
      <c r="J134" s="7">
        <f t="shared" si="55"/>
        <v>10088.591059998287</v>
      </c>
      <c r="K134" s="12">
        <f t="shared" si="56"/>
        <v>3.9764726159678965E-3</v>
      </c>
      <c r="L134" s="9">
        <f t="shared" si="57"/>
        <v>572612.05669937714</v>
      </c>
      <c r="M134" s="9">
        <f t="shared" si="58"/>
        <v>2290448.2267975085</v>
      </c>
      <c r="N134" s="9">
        <f t="shared" si="59"/>
        <v>5153508.5102943936</v>
      </c>
      <c r="O134" s="9">
        <f t="shared" si="60"/>
        <v>9161792.9071900342</v>
      </c>
      <c r="P134" s="9">
        <f t="shared" si="61"/>
        <v>14315301.417484427</v>
      </c>
      <c r="Q134" s="9">
        <f t="shared" si="62"/>
        <v>20614034.041177575</v>
      </c>
      <c r="R134" s="8">
        <v>0.24560000000000004</v>
      </c>
      <c r="S134" s="8">
        <f t="shared" si="63"/>
        <v>140633.52112536706</v>
      </c>
      <c r="T134" s="8">
        <f t="shared" si="63"/>
        <v>562534.08450146823</v>
      </c>
      <c r="U134" s="8">
        <f t="shared" si="63"/>
        <v>1265701.6901283034</v>
      </c>
      <c r="V134" s="8">
        <f t="shared" si="48"/>
        <v>2250136.3380058729</v>
      </c>
      <c r="W134" s="8">
        <f t="shared" si="47"/>
        <v>3515838.028134176</v>
      </c>
      <c r="X134" s="8">
        <f t="shared" si="47"/>
        <v>5062806.7605132135</v>
      </c>
      <c r="Y134" s="3">
        <f>SUM('Masses &amp; Spring Data'!$K$11*('Masses &amp; Spring Data'!$I$3+'Vel,Acc,Jer (Inlet)'!C134))</f>
        <v>449374.66080413648</v>
      </c>
      <c r="Z134" s="10">
        <f t="shared" si="64"/>
        <v>590008.18192950357</v>
      </c>
      <c r="AA134" s="10">
        <f t="shared" si="65"/>
        <v>1034538.0155304619</v>
      </c>
      <c r="AB134" s="10">
        <f t="shared" si="66"/>
        <v>1715076.3509324398</v>
      </c>
      <c r="AC134" s="10">
        <f t="shared" si="67"/>
        <v>2699510.9988100096</v>
      </c>
      <c r="AD134" s="10">
        <f t="shared" si="68"/>
        <v>3965212.6889383127</v>
      </c>
      <c r="AE134" s="10">
        <f t="shared" si="69"/>
        <v>5512181.4213173501</v>
      </c>
    </row>
    <row r="135" spans="1:31" x14ac:dyDescent="0.2">
      <c r="A135" s="5">
        <v>-96</v>
      </c>
      <c r="B135" s="5">
        <f t="shared" si="70"/>
        <v>132</v>
      </c>
      <c r="C135" s="36">
        <v>2.91362495993185</v>
      </c>
      <c r="D135" s="6">
        <f t="shared" si="49"/>
        <v>0.14409579289372187</v>
      </c>
      <c r="E135" s="7">
        <f t="shared" si="50"/>
        <v>1729.1495147246626</v>
      </c>
      <c r="F135" s="7">
        <f t="shared" si="51"/>
        <v>3458.2990294493252</v>
      </c>
      <c r="G135" s="7">
        <f t="shared" si="52"/>
        <v>5187.4485441739871</v>
      </c>
      <c r="H135" s="7">
        <f t="shared" si="53"/>
        <v>6916.5980588986504</v>
      </c>
      <c r="I135" s="7">
        <f t="shared" si="54"/>
        <v>8645.7475736233118</v>
      </c>
      <c r="J135" s="7">
        <f t="shared" si="55"/>
        <v>10374.897088347974</v>
      </c>
      <c r="K135" s="12">
        <f t="shared" si="56"/>
        <v>3.8737937456061466E-3</v>
      </c>
      <c r="L135" s="9">
        <f t="shared" si="57"/>
        <v>557826.2993672851</v>
      </c>
      <c r="M135" s="9">
        <f t="shared" si="58"/>
        <v>2231305.1974691404</v>
      </c>
      <c r="N135" s="9">
        <f t="shared" si="59"/>
        <v>5020436.6943055661</v>
      </c>
      <c r="O135" s="9">
        <f t="shared" si="60"/>
        <v>8925220.7898765616</v>
      </c>
      <c r="P135" s="9">
        <f t="shared" si="61"/>
        <v>13945657.484182129</v>
      </c>
      <c r="Q135" s="9">
        <f t="shared" si="62"/>
        <v>20081746.777222265</v>
      </c>
      <c r="R135" s="8">
        <v>0.24560000000000004</v>
      </c>
      <c r="S135" s="8">
        <f t="shared" si="63"/>
        <v>137002.13912460525</v>
      </c>
      <c r="T135" s="8">
        <f t="shared" si="63"/>
        <v>548008.55649842101</v>
      </c>
      <c r="U135" s="8">
        <f t="shared" si="63"/>
        <v>1233019.2521214474</v>
      </c>
      <c r="V135" s="8">
        <f t="shared" si="48"/>
        <v>2192034.225993684</v>
      </c>
      <c r="W135" s="8">
        <f t="shared" si="47"/>
        <v>3425053.4781151311</v>
      </c>
      <c r="X135" s="8">
        <f t="shared" si="47"/>
        <v>4932077.0084857894</v>
      </c>
      <c r="Y135" s="3">
        <f>SUM('Masses &amp; Spring Data'!$K$11*('Masses &amp; Spring Data'!$I$3+'Vel,Acc,Jer (Inlet)'!C135))</f>
        <v>472003.93102899374</v>
      </c>
      <c r="Z135" s="10">
        <f t="shared" si="64"/>
        <v>609006.07015359902</v>
      </c>
      <c r="AA135" s="10">
        <f t="shared" si="65"/>
        <v>1043283.9580797509</v>
      </c>
      <c r="AB135" s="10">
        <f t="shared" si="66"/>
        <v>1705023.1831504412</v>
      </c>
      <c r="AC135" s="10">
        <f t="shared" si="67"/>
        <v>2664038.1570226778</v>
      </c>
      <c r="AD135" s="10">
        <f t="shared" si="68"/>
        <v>3897057.4091441249</v>
      </c>
      <c r="AE135" s="10">
        <f t="shared" si="69"/>
        <v>5404080.9395147832</v>
      </c>
    </row>
    <row r="136" spans="1:31" x14ac:dyDescent="0.2">
      <c r="A136" s="5">
        <v>-94</v>
      </c>
      <c r="B136" s="5">
        <f t="shared" si="70"/>
        <v>133</v>
      </c>
      <c r="C136" s="36">
        <v>3.0577207528255719</v>
      </c>
      <c r="D136" s="6">
        <f t="shared" si="49"/>
        <v>0.14796958663932802</v>
      </c>
      <c r="E136" s="7">
        <f t="shared" si="50"/>
        <v>1775.6350396719363</v>
      </c>
      <c r="F136" s="7">
        <f t="shared" si="51"/>
        <v>3551.2700793438726</v>
      </c>
      <c r="G136" s="7">
        <f t="shared" si="52"/>
        <v>5326.9051190158089</v>
      </c>
      <c r="H136" s="7">
        <f t="shared" si="53"/>
        <v>7102.5401586877451</v>
      </c>
      <c r="I136" s="7">
        <f t="shared" si="54"/>
        <v>8878.1751983596805</v>
      </c>
      <c r="J136" s="7">
        <f t="shared" si="55"/>
        <v>10653.810238031618</v>
      </c>
      <c r="K136" s="12">
        <f t="shared" si="56"/>
        <v>3.7524459897171347E-3</v>
      </c>
      <c r="L136" s="9">
        <f t="shared" si="57"/>
        <v>540352.22251926735</v>
      </c>
      <c r="M136" s="9">
        <f t="shared" si="58"/>
        <v>2161408.8900770694</v>
      </c>
      <c r="N136" s="9">
        <f t="shared" si="59"/>
        <v>4863170.0026734062</v>
      </c>
      <c r="O136" s="9">
        <f t="shared" si="60"/>
        <v>8645635.5603082776</v>
      </c>
      <c r="P136" s="9">
        <f t="shared" si="61"/>
        <v>13508805.562981686</v>
      </c>
      <c r="Q136" s="9">
        <f t="shared" si="62"/>
        <v>19452680.010693625</v>
      </c>
      <c r="R136" s="8">
        <v>0.24560000000000004</v>
      </c>
      <c r="S136" s="8">
        <f t="shared" si="63"/>
        <v>132710.50585073209</v>
      </c>
      <c r="T136" s="8">
        <f t="shared" si="63"/>
        <v>530842.02340292837</v>
      </c>
      <c r="U136" s="8">
        <f t="shared" si="63"/>
        <v>1194394.5526565888</v>
      </c>
      <c r="V136" s="8">
        <f t="shared" si="48"/>
        <v>2123368.0936117135</v>
      </c>
      <c r="W136" s="8">
        <f t="shared" si="47"/>
        <v>3317762.6462683026</v>
      </c>
      <c r="X136" s="8">
        <f t="shared" si="47"/>
        <v>4777578.2106263554</v>
      </c>
      <c r="Y136" s="3">
        <f>SUM('Masses &amp; Spring Data'!$K$11*('Masses &amp; Spring Data'!$I$3+'Vel,Acc,Jer (Inlet)'!C136))</f>
        <v>495275.40158132982</v>
      </c>
      <c r="Z136" s="10">
        <f t="shared" si="64"/>
        <v>627985.90743206185</v>
      </c>
      <c r="AA136" s="10">
        <f t="shared" si="65"/>
        <v>1050014.5132265096</v>
      </c>
      <c r="AB136" s="10">
        <f t="shared" si="66"/>
        <v>1689669.9542379186</v>
      </c>
      <c r="AC136" s="10">
        <f t="shared" si="67"/>
        <v>2618643.4951930433</v>
      </c>
      <c r="AD136" s="10">
        <f t="shared" si="68"/>
        <v>3813038.0478496323</v>
      </c>
      <c r="AE136" s="10">
        <f t="shared" si="69"/>
        <v>5272853.6122076856</v>
      </c>
    </row>
    <row r="137" spans="1:31" x14ac:dyDescent="0.2">
      <c r="A137" s="5">
        <v>-92</v>
      </c>
      <c r="B137" s="5">
        <f t="shared" si="70"/>
        <v>134</v>
      </c>
      <c r="C137" s="36">
        <v>3.2056903394648999</v>
      </c>
      <c r="D137" s="6">
        <f t="shared" si="49"/>
        <v>0.15172203262904516</v>
      </c>
      <c r="E137" s="7">
        <f t="shared" si="50"/>
        <v>1820.664391548542</v>
      </c>
      <c r="F137" s="7">
        <f t="shared" si="51"/>
        <v>3641.3287830970839</v>
      </c>
      <c r="G137" s="7">
        <f t="shared" si="52"/>
        <v>5461.9931746456259</v>
      </c>
      <c r="H137" s="7">
        <f t="shared" si="53"/>
        <v>7282.6575661941679</v>
      </c>
      <c r="I137" s="7">
        <f t="shared" si="54"/>
        <v>9103.3219577427099</v>
      </c>
      <c r="J137" s="7">
        <f t="shared" si="55"/>
        <v>10923.986349291252</v>
      </c>
      <c r="K137" s="12">
        <f t="shared" si="56"/>
        <v>3.6310982338316755E-3</v>
      </c>
      <c r="L137" s="9">
        <f t="shared" si="57"/>
        <v>522878.14567176125</v>
      </c>
      <c r="M137" s="9">
        <f t="shared" si="58"/>
        <v>2091512.582687045</v>
      </c>
      <c r="N137" s="9">
        <f t="shared" si="59"/>
        <v>4705903.3110458516</v>
      </c>
      <c r="O137" s="9">
        <f t="shared" si="60"/>
        <v>8366050.3307481799</v>
      </c>
      <c r="P137" s="9">
        <f t="shared" si="61"/>
        <v>13071953.641794031</v>
      </c>
      <c r="Q137" s="9">
        <f t="shared" si="62"/>
        <v>18823613.244183406</v>
      </c>
      <c r="R137" s="8">
        <v>0.24560000000000004</v>
      </c>
      <c r="S137" s="8">
        <f t="shared" si="63"/>
        <v>128418.87257698458</v>
      </c>
      <c r="T137" s="8">
        <f t="shared" si="63"/>
        <v>513675.49030793831</v>
      </c>
      <c r="U137" s="8">
        <f t="shared" si="63"/>
        <v>1155769.8531928614</v>
      </c>
      <c r="V137" s="8">
        <f t="shared" si="48"/>
        <v>2054701.9612317532</v>
      </c>
      <c r="W137" s="8">
        <f t="shared" si="47"/>
        <v>3210471.8144246149</v>
      </c>
      <c r="X137" s="8">
        <f t="shared" si="47"/>
        <v>4623079.4127714457</v>
      </c>
      <c r="Y137" s="3">
        <f>SUM('Masses &amp; Spring Data'!$K$11*('Masses &amp; Spring Data'!$I$3+'Vel,Acc,Jer (Inlet)'!C137))</f>
        <v>519172.4898235813</v>
      </c>
      <c r="Z137" s="10">
        <f t="shared" si="64"/>
        <v>647591.36240056588</v>
      </c>
      <c r="AA137" s="10">
        <f t="shared" si="65"/>
        <v>1057351.0884011104</v>
      </c>
      <c r="AB137" s="10">
        <f t="shared" si="66"/>
        <v>1674942.3430164428</v>
      </c>
      <c r="AC137" s="10">
        <f t="shared" si="67"/>
        <v>2573874.4510553344</v>
      </c>
      <c r="AD137" s="10">
        <f t="shared" si="68"/>
        <v>3729644.3042481961</v>
      </c>
      <c r="AE137" s="10">
        <f t="shared" si="69"/>
        <v>5142251.9025950273</v>
      </c>
    </row>
    <row r="138" spans="1:31" x14ac:dyDescent="0.2">
      <c r="A138" s="5">
        <v>-90</v>
      </c>
      <c r="B138" s="5">
        <f t="shared" si="70"/>
        <v>135</v>
      </c>
      <c r="C138" s="36">
        <v>3.3574123720939451</v>
      </c>
      <c r="D138" s="6">
        <f t="shared" si="49"/>
        <v>0.15535313086287683</v>
      </c>
      <c r="E138" s="7">
        <f t="shared" si="50"/>
        <v>1864.2375703545219</v>
      </c>
      <c r="F138" s="7">
        <f t="shared" si="51"/>
        <v>3728.4751407090439</v>
      </c>
      <c r="G138" s="7">
        <f t="shared" si="52"/>
        <v>5592.7127110635656</v>
      </c>
      <c r="H138" s="7">
        <f t="shared" si="53"/>
        <v>7456.9502814180878</v>
      </c>
      <c r="I138" s="7">
        <f t="shared" si="54"/>
        <v>9321.1878517726091</v>
      </c>
      <c r="J138" s="7">
        <f t="shared" si="55"/>
        <v>11185.425422127131</v>
      </c>
      <c r="K138" s="12">
        <f t="shared" si="56"/>
        <v>3.4537438213813054E-3</v>
      </c>
      <c r="L138" s="9">
        <f t="shared" si="57"/>
        <v>497339.11027890799</v>
      </c>
      <c r="M138" s="9">
        <f t="shared" si="58"/>
        <v>1989356.441115632</v>
      </c>
      <c r="N138" s="9">
        <f t="shared" si="59"/>
        <v>4476051.9925101716</v>
      </c>
      <c r="O138" s="9">
        <f t="shared" si="60"/>
        <v>7957425.7644625278</v>
      </c>
      <c r="P138" s="9">
        <f t="shared" si="61"/>
        <v>12433477.7569727</v>
      </c>
      <c r="Q138" s="9">
        <f t="shared" si="62"/>
        <v>17904207.970040686</v>
      </c>
      <c r="R138" s="8">
        <v>0.24560000000000004</v>
      </c>
      <c r="S138" s="8">
        <f t="shared" si="63"/>
        <v>122146.48548449982</v>
      </c>
      <c r="T138" s="8">
        <f t="shared" si="63"/>
        <v>488585.94193799928</v>
      </c>
      <c r="U138" s="8">
        <f t="shared" si="63"/>
        <v>1099318.3693604984</v>
      </c>
      <c r="V138" s="8">
        <f t="shared" si="48"/>
        <v>1954343.7677519971</v>
      </c>
      <c r="W138" s="8">
        <f t="shared" si="47"/>
        <v>3053662.1371124955</v>
      </c>
      <c r="X138" s="8">
        <f t="shared" si="47"/>
        <v>4397273.4774419935</v>
      </c>
      <c r="Y138" s="3">
        <f>SUM('Masses &amp; Spring Data'!$K$11*('Masses &amp; Spring Data'!$I$3+'Vel,Acc,Jer (Inlet)'!C138))</f>
        <v>543675.59809317207</v>
      </c>
      <c r="Z138" s="10">
        <f t="shared" si="64"/>
        <v>665822.0835776719</v>
      </c>
      <c r="AA138" s="10">
        <f t="shared" si="65"/>
        <v>1057351.070665526</v>
      </c>
      <c r="AB138" s="10">
        <f t="shared" si="66"/>
        <v>1642993.9674536705</v>
      </c>
      <c r="AC138" s="10">
        <f t="shared" si="67"/>
        <v>2498019.3658451689</v>
      </c>
      <c r="AD138" s="10">
        <f t="shared" si="68"/>
        <v>3597337.7352056676</v>
      </c>
      <c r="AE138" s="10">
        <f t="shared" si="69"/>
        <v>4940949.0755351651</v>
      </c>
    </row>
    <row r="139" spans="1:31" x14ac:dyDescent="0.2">
      <c r="A139" s="5">
        <v>-88</v>
      </c>
      <c r="B139" s="5">
        <f t="shared" si="70"/>
        <v>136</v>
      </c>
      <c r="C139" s="36">
        <v>3.5127655029568219</v>
      </c>
      <c r="D139" s="6">
        <f t="shared" si="49"/>
        <v>0.15880687468425814</v>
      </c>
      <c r="E139" s="7">
        <f t="shared" si="50"/>
        <v>1905.6824962110977</v>
      </c>
      <c r="F139" s="7">
        <f t="shared" si="51"/>
        <v>3811.3649924221954</v>
      </c>
      <c r="G139" s="7">
        <f t="shared" si="52"/>
        <v>5717.0474886332931</v>
      </c>
      <c r="H139" s="7">
        <f t="shared" si="53"/>
        <v>7622.7299848443909</v>
      </c>
      <c r="I139" s="7">
        <f t="shared" si="54"/>
        <v>9528.4124810554877</v>
      </c>
      <c r="J139" s="7">
        <f t="shared" si="55"/>
        <v>11434.094977266586</v>
      </c>
      <c r="K139" s="12">
        <f t="shared" si="56"/>
        <v>3.295058294455977E-3</v>
      </c>
      <c r="L139" s="9">
        <f t="shared" si="57"/>
        <v>474488.39440166071</v>
      </c>
      <c r="M139" s="9">
        <f t="shared" si="58"/>
        <v>1897953.5776066429</v>
      </c>
      <c r="N139" s="9">
        <f t="shared" si="59"/>
        <v>4270395.5496149464</v>
      </c>
      <c r="O139" s="9">
        <f t="shared" si="60"/>
        <v>7591814.3104265714</v>
      </c>
      <c r="P139" s="9">
        <f t="shared" si="61"/>
        <v>11862209.860041518</v>
      </c>
      <c r="Q139" s="9">
        <f t="shared" si="62"/>
        <v>17081582.198459785</v>
      </c>
      <c r="R139" s="8">
        <v>0.24560000000000004</v>
      </c>
      <c r="S139" s="8">
        <f t="shared" si="63"/>
        <v>116534.34966504789</v>
      </c>
      <c r="T139" s="8">
        <f t="shared" si="63"/>
        <v>466137.39866019157</v>
      </c>
      <c r="U139" s="8">
        <f t="shared" si="63"/>
        <v>1048809.146985431</v>
      </c>
      <c r="V139" s="8">
        <f t="shared" si="48"/>
        <v>1864549.5946407663</v>
      </c>
      <c r="W139" s="8">
        <f t="shared" si="47"/>
        <v>2913358.7416261975</v>
      </c>
      <c r="X139" s="8">
        <f t="shared" si="47"/>
        <v>4195236.5879417239</v>
      </c>
      <c r="Y139" s="3">
        <f>SUM('Masses &amp; Spring Data'!$K$11*('Masses &amp; Spring Data'!$I$3+'Vel,Acc,Jer (Inlet)'!C139))</f>
        <v>568765.12872752675</v>
      </c>
      <c r="Z139" s="10">
        <f t="shared" si="64"/>
        <v>685299.4783925747</v>
      </c>
      <c r="AA139" s="10">
        <f t="shared" si="65"/>
        <v>1060549.837649226</v>
      </c>
      <c r="AB139" s="10">
        <f t="shared" si="66"/>
        <v>1617574.2757129576</v>
      </c>
      <c r="AC139" s="10">
        <f t="shared" si="67"/>
        <v>2433314.7233682931</v>
      </c>
      <c r="AD139" s="10">
        <f t="shared" si="68"/>
        <v>3482123.8703537243</v>
      </c>
      <c r="AE139" s="10">
        <f t="shared" si="69"/>
        <v>4764001.7166692503</v>
      </c>
    </row>
    <row r="140" spans="1:31" x14ac:dyDescent="0.2">
      <c r="A140" s="5">
        <v>-86</v>
      </c>
      <c r="B140" s="5">
        <f t="shared" si="70"/>
        <v>137</v>
      </c>
      <c r="C140" s="36">
        <v>3.67157237764108</v>
      </c>
      <c r="D140" s="6">
        <f t="shared" si="49"/>
        <v>0.16210193297871411</v>
      </c>
      <c r="E140" s="7">
        <f t="shared" si="50"/>
        <v>1945.2231957445695</v>
      </c>
      <c r="F140" s="7">
        <f t="shared" si="51"/>
        <v>3890.4463914891389</v>
      </c>
      <c r="G140" s="7">
        <f t="shared" si="52"/>
        <v>5835.6695872337077</v>
      </c>
      <c r="H140" s="7">
        <f t="shared" si="53"/>
        <v>7780.8927829782779</v>
      </c>
      <c r="I140" s="7">
        <f t="shared" si="54"/>
        <v>9726.1159787228462</v>
      </c>
      <c r="J140" s="7">
        <f t="shared" si="55"/>
        <v>11671.339174467415</v>
      </c>
      <c r="K140" s="12">
        <f t="shared" si="56"/>
        <v>3.0990349964818975E-3</v>
      </c>
      <c r="L140" s="9">
        <f t="shared" si="57"/>
        <v>446261.03949339327</v>
      </c>
      <c r="M140" s="9">
        <f t="shared" si="58"/>
        <v>1785044.1579735731</v>
      </c>
      <c r="N140" s="9">
        <f t="shared" si="59"/>
        <v>4016349.3554405393</v>
      </c>
      <c r="O140" s="9">
        <f t="shared" si="60"/>
        <v>7140176.6318942923</v>
      </c>
      <c r="P140" s="9">
        <f t="shared" si="61"/>
        <v>11156525.987334831</v>
      </c>
      <c r="Q140" s="9">
        <f t="shared" si="62"/>
        <v>16065397.421762157</v>
      </c>
      <c r="R140" s="8">
        <v>0.24560000000000004</v>
      </c>
      <c r="S140" s="8">
        <f t="shared" si="63"/>
        <v>109601.71129957741</v>
      </c>
      <c r="T140" s="8">
        <f t="shared" si="63"/>
        <v>438406.84519830963</v>
      </c>
      <c r="U140" s="8">
        <f t="shared" si="63"/>
        <v>986415.40169619664</v>
      </c>
      <c r="V140" s="8">
        <f t="shared" si="48"/>
        <v>1753627.3807932385</v>
      </c>
      <c r="W140" s="8">
        <f t="shared" si="47"/>
        <v>2740042.7824894348</v>
      </c>
      <c r="X140" s="8">
        <f t="shared" si="47"/>
        <v>3945661.6067847866</v>
      </c>
      <c r="Y140" s="3">
        <f>SUM('Masses &amp; Spring Data'!$K$11*('Masses &amp; Spring Data'!$I$3+'Vel,Acc,Jer (Inlet)'!C140))</f>
        <v>594412.43898903439</v>
      </c>
      <c r="Z140" s="10">
        <f t="shared" si="64"/>
        <v>704014.15028861177</v>
      </c>
      <c r="AA140" s="10">
        <f t="shared" si="65"/>
        <v>1058998.7463634065</v>
      </c>
      <c r="AB140" s="10">
        <f t="shared" si="66"/>
        <v>1580827.8406852311</v>
      </c>
      <c r="AC140" s="10">
        <f t="shared" si="67"/>
        <v>2348039.8197822729</v>
      </c>
      <c r="AD140" s="10">
        <f t="shared" si="68"/>
        <v>3334455.2214784692</v>
      </c>
      <c r="AE140" s="10">
        <f t="shared" si="69"/>
        <v>4540074.045773821</v>
      </c>
    </row>
    <row r="141" spans="1:31" x14ac:dyDescent="0.2">
      <c r="A141" s="5">
        <v>-84</v>
      </c>
      <c r="B141" s="5">
        <f t="shared" si="70"/>
        <v>138</v>
      </c>
      <c r="C141" s="36">
        <v>3.8336743106197941</v>
      </c>
      <c r="D141" s="6">
        <f t="shared" si="49"/>
        <v>0.16520096797519601</v>
      </c>
      <c r="E141" s="7">
        <f t="shared" si="50"/>
        <v>1982.411615702352</v>
      </c>
      <c r="F141" s="7">
        <f t="shared" si="51"/>
        <v>3964.8232314047041</v>
      </c>
      <c r="G141" s="7">
        <f t="shared" si="52"/>
        <v>5947.2348471070563</v>
      </c>
      <c r="H141" s="7">
        <f t="shared" si="53"/>
        <v>7929.6464628094081</v>
      </c>
      <c r="I141" s="7">
        <f t="shared" si="54"/>
        <v>9912.05807851176</v>
      </c>
      <c r="J141" s="7">
        <f t="shared" si="55"/>
        <v>11894.469694214113</v>
      </c>
      <c r="K141" s="12">
        <f t="shared" si="56"/>
        <v>2.9030116985131471E-3</v>
      </c>
      <c r="L141" s="9">
        <f t="shared" si="57"/>
        <v>418033.68458589318</v>
      </c>
      <c r="M141" s="9">
        <f t="shared" si="58"/>
        <v>1672134.7383435727</v>
      </c>
      <c r="N141" s="9">
        <f t="shared" si="59"/>
        <v>3762303.1612730385</v>
      </c>
      <c r="O141" s="9">
        <f t="shared" si="60"/>
        <v>6688538.9533742908</v>
      </c>
      <c r="P141" s="9">
        <f t="shared" si="61"/>
        <v>10450842.114647329</v>
      </c>
      <c r="Q141" s="9">
        <f t="shared" si="62"/>
        <v>15049212.645092154</v>
      </c>
      <c r="R141" s="8">
        <v>0.24560000000000004</v>
      </c>
      <c r="S141" s="8">
        <f t="shared" si="63"/>
        <v>102669.07293429539</v>
      </c>
      <c r="T141" s="8">
        <f t="shared" si="63"/>
        <v>410676.29173718154</v>
      </c>
      <c r="U141" s="8">
        <f t="shared" si="63"/>
        <v>924021.65640865837</v>
      </c>
      <c r="V141" s="8">
        <f t="shared" si="48"/>
        <v>1642705.1669487262</v>
      </c>
      <c r="W141" s="8">
        <f t="shared" si="47"/>
        <v>2566726.8233573842</v>
      </c>
      <c r="X141" s="8">
        <f t="shared" si="47"/>
        <v>3696086.6256346335</v>
      </c>
      <c r="Y141" s="3">
        <f>SUM('Masses &amp; Spring Data'!$K$11*('Masses &amp; Spring Data'!$I$3+'Vel,Acc,Jer (Inlet)'!C141))</f>
        <v>620591.90116509679</v>
      </c>
      <c r="Z141" s="10">
        <f t="shared" si="64"/>
        <v>723260.97409939219</v>
      </c>
      <c r="AA141" s="10">
        <f t="shared" si="65"/>
        <v>1057948.1492302725</v>
      </c>
      <c r="AB141" s="10">
        <f t="shared" si="66"/>
        <v>1544613.5575737553</v>
      </c>
      <c r="AC141" s="10">
        <f t="shared" si="67"/>
        <v>2263297.068113823</v>
      </c>
      <c r="AD141" s="10">
        <f t="shared" si="68"/>
        <v>3187318.7245224807</v>
      </c>
      <c r="AE141" s="10">
        <f t="shared" si="69"/>
        <v>4316678.52679973</v>
      </c>
    </row>
    <row r="142" spans="1:31" x14ac:dyDescent="0.2">
      <c r="A142" s="5">
        <v>-82</v>
      </c>
      <c r="B142" s="5">
        <f t="shared" si="70"/>
        <v>139</v>
      </c>
      <c r="C142" s="36">
        <v>3.9988752785949901</v>
      </c>
      <c r="D142" s="6">
        <f t="shared" si="49"/>
        <v>0.16810397967370916</v>
      </c>
      <c r="E142" s="7">
        <f t="shared" si="50"/>
        <v>2017.24775608451</v>
      </c>
      <c r="F142" s="7">
        <f t="shared" si="51"/>
        <v>4034.49551216902</v>
      </c>
      <c r="G142" s="7">
        <f t="shared" si="52"/>
        <v>6051.74326825353</v>
      </c>
      <c r="H142" s="7">
        <f t="shared" si="53"/>
        <v>8068.99102433804</v>
      </c>
      <c r="I142" s="7">
        <f t="shared" si="54"/>
        <v>10086.238780422549</v>
      </c>
      <c r="J142" s="7">
        <f t="shared" si="55"/>
        <v>12103.48653650706</v>
      </c>
      <c r="K142" s="12">
        <f t="shared" si="56"/>
        <v>2.6603161867408964E-3</v>
      </c>
      <c r="L142" s="9">
        <f t="shared" si="57"/>
        <v>383085.53089068906</v>
      </c>
      <c r="M142" s="9">
        <f t="shared" si="58"/>
        <v>1532342.1235627562</v>
      </c>
      <c r="N142" s="9">
        <f t="shared" si="59"/>
        <v>3447769.7780162017</v>
      </c>
      <c r="O142" s="9">
        <f t="shared" si="60"/>
        <v>6129368.4942510249</v>
      </c>
      <c r="P142" s="9">
        <f t="shared" si="61"/>
        <v>9577138.272267228</v>
      </c>
      <c r="Q142" s="9">
        <f t="shared" si="62"/>
        <v>13791079.112064807</v>
      </c>
      <c r="R142" s="8">
        <v>0.24560000000000004</v>
      </c>
      <c r="S142" s="8">
        <f t="shared" si="63"/>
        <v>94085.806386753247</v>
      </c>
      <c r="T142" s="8">
        <f t="shared" si="63"/>
        <v>376343.22554701299</v>
      </c>
      <c r="U142" s="8">
        <f t="shared" si="63"/>
        <v>846772.25748077931</v>
      </c>
      <c r="V142" s="8">
        <f t="shared" si="48"/>
        <v>1505372.902188052</v>
      </c>
      <c r="W142" s="8">
        <f t="shared" si="47"/>
        <v>2352145.1596688316</v>
      </c>
      <c r="X142" s="8">
        <f t="shared" si="47"/>
        <v>3387089.0299231173</v>
      </c>
      <c r="Y142" s="3">
        <f>SUM('Masses &amp; Spring Data'!$K$11*('Masses &amp; Spring Data'!$I$3+'Vel,Acc,Jer (Inlet)'!C142))</f>
        <v>647271.85749309091</v>
      </c>
      <c r="Z142" s="10">
        <f t="shared" si="64"/>
        <v>741357.66387984413</v>
      </c>
      <c r="AA142" s="10">
        <f t="shared" si="65"/>
        <v>1050763.8757574079</v>
      </c>
      <c r="AB142" s="10">
        <f t="shared" si="66"/>
        <v>1494044.1149738701</v>
      </c>
      <c r="AC142" s="10">
        <f t="shared" si="67"/>
        <v>2152644.7596811429</v>
      </c>
      <c r="AD142" s="10">
        <f t="shared" si="68"/>
        <v>2999417.0171619225</v>
      </c>
      <c r="AE142" s="10">
        <f t="shared" si="69"/>
        <v>4034360.8874162082</v>
      </c>
    </row>
    <row r="143" spans="1:31" x14ac:dyDescent="0.2">
      <c r="A143" s="5">
        <v>-80</v>
      </c>
      <c r="B143" s="5">
        <f t="shared" si="70"/>
        <v>140</v>
      </c>
      <c r="C143" s="36">
        <v>4.1669792582686993</v>
      </c>
      <c r="D143" s="6">
        <f t="shared" si="49"/>
        <v>0.17076429586045005</v>
      </c>
      <c r="E143" s="7">
        <f t="shared" si="50"/>
        <v>2049.1715503254009</v>
      </c>
      <c r="F143" s="7">
        <f t="shared" si="51"/>
        <v>4098.3431006508017</v>
      </c>
      <c r="G143" s="7">
        <f t="shared" si="52"/>
        <v>6147.5146509762017</v>
      </c>
      <c r="H143" s="7">
        <f t="shared" si="53"/>
        <v>8196.6862013016034</v>
      </c>
      <c r="I143" s="7">
        <f t="shared" si="54"/>
        <v>10245.857751627003</v>
      </c>
      <c r="J143" s="7">
        <f t="shared" si="55"/>
        <v>12295.029301952403</v>
      </c>
      <c r="K143" s="12">
        <f t="shared" si="56"/>
        <v>2.4269551177278359E-3</v>
      </c>
      <c r="L143" s="9">
        <f t="shared" si="57"/>
        <v>349481.53695280838</v>
      </c>
      <c r="M143" s="9">
        <f t="shared" si="58"/>
        <v>1397926.1478112335</v>
      </c>
      <c r="N143" s="9">
        <f t="shared" si="59"/>
        <v>3145333.8325752751</v>
      </c>
      <c r="O143" s="9">
        <f t="shared" si="60"/>
        <v>5591704.5912449341</v>
      </c>
      <c r="P143" s="9">
        <f t="shared" si="61"/>
        <v>8737038.4238202088</v>
      </c>
      <c r="Q143" s="9">
        <f t="shared" si="62"/>
        <v>12581335.3303011</v>
      </c>
      <c r="R143" s="8">
        <v>0.24560000000000004</v>
      </c>
      <c r="S143" s="8">
        <f t="shared" si="63"/>
        <v>85832.665475609756</v>
      </c>
      <c r="T143" s="8">
        <f t="shared" si="63"/>
        <v>343330.66190243902</v>
      </c>
      <c r="U143" s="8">
        <f t="shared" si="63"/>
        <v>772493.98928048764</v>
      </c>
      <c r="V143" s="8">
        <f t="shared" si="48"/>
        <v>1373322.6476097561</v>
      </c>
      <c r="W143" s="8">
        <f t="shared" si="47"/>
        <v>2145816.6368902437</v>
      </c>
      <c r="X143" s="8">
        <f t="shared" si="47"/>
        <v>3089975.9571219506</v>
      </c>
      <c r="Y143" s="3">
        <f>SUM('Masses &amp; Spring Data'!$K$11*('Masses &amp; Spring Data'!$I$3+'Vel,Acc,Jer (Inlet)'!C143))</f>
        <v>674420.65021039499</v>
      </c>
      <c r="Z143" s="10">
        <f t="shared" si="64"/>
        <v>760253.3156860047</v>
      </c>
      <c r="AA143" s="10">
        <f t="shared" si="65"/>
        <v>1045329.7458942968</v>
      </c>
      <c r="AB143" s="10">
        <f t="shared" si="66"/>
        <v>1446914.6394908826</v>
      </c>
      <c r="AC143" s="10">
        <f t="shared" si="67"/>
        <v>2047743.2978201511</v>
      </c>
      <c r="AD143" s="10">
        <f t="shared" si="68"/>
        <v>2820237.2871006387</v>
      </c>
      <c r="AE143" s="10">
        <f t="shared" si="69"/>
        <v>3764396.6073323456</v>
      </c>
    </row>
    <row r="144" spans="1:31" x14ac:dyDescent="0.2">
      <c r="A144" s="5">
        <v>-78</v>
      </c>
      <c r="B144" s="5">
        <f t="shared" si="70"/>
        <v>141</v>
      </c>
      <c r="C144" s="36">
        <v>4.3377435541291494</v>
      </c>
      <c r="D144" s="6">
        <f t="shared" si="49"/>
        <v>0.17319125097817789</v>
      </c>
      <c r="E144" s="7">
        <f t="shared" si="50"/>
        <v>2078.2950117381347</v>
      </c>
      <c r="F144" s="7">
        <f t="shared" si="51"/>
        <v>4156.5900234762694</v>
      </c>
      <c r="G144" s="7">
        <f t="shared" si="52"/>
        <v>6234.8850352144036</v>
      </c>
      <c r="H144" s="7">
        <f t="shared" si="53"/>
        <v>8313.1800469525388</v>
      </c>
      <c r="I144" s="7">
        <f t="shared" si="54"/>
        <v>10391.475058690674</v>
      </c>
      <c r="J144" s="7">
        <f t="shared" si="55"/>
        <v>12469.770070428807</v>
      </c>
      <c r="K144" s="12">
        <f t="shared" si="56"/>
        <v>2.156256277674018E-3</v>
      </c>
      <c r="L144" s="9">
        <f t="shared" si="57"/>
        <v>310500.9039850586</v>
      </c>
      <c r="M144" s="9">
        <f t="shared" si="58"/>
        <v>1242003.6159402344</v>
      </c>
      <c r="N144" s="9">
        <f t="shared" si="59"/>
        <v>2794508.1358655272</v>
      </c>
      <c r="O144" s="9">
        <f t="shared" si="60"/>
        <v>4968014.4637609376</v>
      </c>
      <c r="P144" s="9">
        <f t="shared" si="61"/>
        <v>7762522.5996264648</v>
      </c>
      <c r="Q144" s="9">
        <f t="shared" si="62"/>
        <v>11178032.543462109</v>
      </c>
      <c r="R144" s="8">
        <v>0.24560000000000004</v>
      </c>
      <c r="S144" s="8">
        <f t="shared" si="63"/>
        <v>76259.022018730408</v>
      </c>
      <c r="T144" s="8">
        <f t="shared" si="63"/>
        <v>305036.08807492163</v>
      </c>
      <c r="U144" s="8">
        <f t="shared" si="63"/>
        <v>686331.19816857355</v>
      </c>
      <c r="V144" s="8">
        <f t="shared" si="48"/>
        <v>1220144.3522996865</v>
      </c>
      <c r="W144" s="8">
        <f t="shared" si="47"/>
        <v>1906475.55046826</v>
      </c>
      <c r="X144" s="8">
        <f t="shared" si="47"/>
        <v>2745324.7926742942</v>
      </c>
      <c r="Y144" s="3">
        <f>SUM('Masses &amp; Spring Data'!$K$11*('Masses &amp; Spring Data'!$I$3+'Vel,Acc,Jer (Inlet)'!C144))</f>
        <v>701999.08399185771</v>
      </c>
      <c r="Z144" s="10">
        <f t="shared" si="64"/>
        <v>778258.10601058812</v>
      </c>
      <c r="AA144" s="10">
        <f t="shared" si="65"/>
        <v>1035005.559099755</v>
      </c>
      <c r="AB144" s="10">
        <f t="shared" si="66"/>
        <v>1388330.2821604311</v>
      </c>
      <c r="AC144" s="10">
        <f t="shared" si="67"/>
        <v>1922143.4362915442</v>
      </c>
      <c r="AD144" s="10">
        <f t="shared" si="68"/>
        <v>2608474.6344601177</v>
      </c>
      <c r="AE144" s="10">
        <f t="shared" si="69"/>
        <v>3447323.8766661519</v>
      </c>
    </row>
    <row r="145" spans="1:31" x14ac:dyDescent="0.2">
      <c r="A145" s="5">
        <v>-76</v>
      </c>
      <c r="B145" s="5">
        <f t="shared" si="70"/>
        <v>142</v>
      </c>
      <c r="C145" s="36">
        <v>4.5109348051073273</v>
      </c>
      <c r="D145" s="6">
        <f t="shared" si="49"/>
        <v>0.17534750725585191</v>
      </c>
      <c r="E145" s="7">
        <f t="shared" si="50"/>
        <v>2104.170087070223</v>
      </c>
      <c r="F145" s="7">
        <f t="shared" si="51"/>
        <v>4208.3401741404459</v>
      </c>
      <c r="G145" s="7">
        <f t="shared" si="52"/>
        <v>6312.5102612106684</v>
      </c>
      <c r="H145" s="7">
        <f t="shared" si="53"/>
        <v>8416.6803482808918</v>
      </c>
      <c r="I145" s="7">
        <f t="shared" si="54"/>
        <v>10520.850435351114</v>
      </c>
      <c r="J145" s="7">
        <f t="shared" si="55"/>
        <v>12625.020522421337</v>
      </c>
      <c r="K145" s="12">
        <f t="shared" si="56"/>
        <v>1.894891880378502E-3</v>
      </c>
      <c r="L145" s="9">
        <f t="shared" si="57"/>
        <v>272864.43077450426</v>
      </c>
      <c r="M145" s="9">
        <f t="shared" si="58"/>
        <v>1091457.723098017</v>
      </c>
      <c r="N145" s="9">
        <f t="shared" si="59"/>
        <v>2455779.8769705384</v>
      </c>
      <c r="O145" s="9">
        <f t="shared" si="60"/>
        <v>4365830.8923920682</v>
      </c>
      <c r="P145" s="9">
        <f t="shared" si="61"/>
        <v>6821610.769362607</v>
      </c>
      <c r="Q145" s="9">
        <f t="shared" si="62"/>
        <v>9823119.5078821536</v>
      </c>
      <c r="R145" s="8">
        <v>0.24560000000000004</v>
      </c>
      <c r="S145" s="8">
        <f t="shared" si="63"/>
        <v>67015.504198218259</v>
      </c>
      <c r="T145" s="8">
        <f t="shared" si="63"/>
        <v>268062.01679287304</v>
      </c>
      <c r="U145" s="8">
        <f t="shared" si="63"/>
        <v>603139.5377839643</v>
      </c>
      <c r="V145" s="8">
        <f t="shared" si="48"/>
        <v>1072248.0671714921</v>
      </c>
      <c r="W145" s="8">
        <f t="shared" si="47"/>
        <v>1675387.6049554565</v>
      </c>
      <c r="X145" s="8">
        <f t="shared" si="47"/>
        <v>2412558.1511358572</v>
      </c>
      <c r="Y145" s="3">
        <f>SUM('Masses &amp; Spring Data'!$K$11*('Masses &amp; Spring Data'!$I$3+'Vel,Acc,Jer (Inlet)'!C145))</f>
        <v>729969.47102483339</v>
      </c>
      <c r="Z145" s="10">
        <f t="shared" si="64"/>
        <v>796984.97522305162</v>
      </c>
      <c r="AA145" s="10">
        <f t="shared" si="65"/>
        <v>1026350.1102395265</v>
      </c>
      <c r="AB145" s="10">
        <f t="shared" si="66"/>
        <v>1333109.0088087977</v>
      </c>
      <c r="AC145" s="10">
        <f t="shared" si="67"/>
        <v>1802217.5381963255</v>
      </c>
      <c r="AD145" s="10">
        <f t="shared" si="68"/>
        <v>2405357.0759802898</v>
      </c>
      <c r="AE145" s="10">
        <f t="shared" si="69"/>
        <v>3142527.6221606908</v>
      </c>
    </row>
    <row r="146" spans="1:31" x14ac:dyDescent="0.2">
      <c r="A146" s="5">
        <v>-74</v>
      </c>
      <c r="B146" s="5">
        <f t="shared" si="70"/>
        <v>143</v>
      </c>
      <c r="C146" s="36">
        <v>4.6862823123631792</v>
      </c>
      <c r="D146" s="6">
        <f t="shared" si="49"/>
        <v>0.17724239913623041</v>
      </c>
      <c r="E146" s="7">
        <f t="shared" si="50"/>
        <v>2126.9087896347651</v>
      </c>
      <c r="F146" s="7">
        <f t="shared" si="51"/>
        <v>4253.8175792695301</v>
      </c>
      <c r="G146" s="7">
        <f t="shared" si="52"/>
        <v>6380.7263689042948</v>
      </c>
      <c r="H146" s="7">
        <f t="shared" si="53"/>
        <v>8507.6351585390603</v>
      </c>
      <c r="I146" s="7">
        <f t="shared" si="54"/>
        <v>10634.543948173825</v>
      </c>
      <c r="J146" s="7">
        <f t="shared" si="55"/>
        <v>12761.45273780859</v>
      </c>
      <c r="K146" s="12">
        <f t="shared" si="56"/>
        <v>1.5868552692870352E-3</v>
      </c>
      <c r="L146" s="9">
        <f t="shared" si="57"/>
        <v>228507.15877733307</v>
      </c>
      <c r="M146" s="9">
        <f t="shared" si="58"/>
        <v>914028.63510933227</v>
      </c>
      <c r="N146" s="9">
        <f t="shared" si="59"/>
        <v>2056564.4289959976</v>
      </c>
      <c r="O146" s="9">
        <f t="shared" si="60"/>
        <v>3656114.5404373291</v>
      </c>
      <c r="P146" s="9">
        <f t="shared" si="61"/>
        <v>5712678.9694333272</v>
      </c>
      <c r="Q146" s="9">
        <f t="shared" si="62"/>
        <v>8226257.7159839906</v>
      </c>
      <c r="R146" s="8">
        <v>0.24560000000000004</v>
      </c>
      <c r="S146" s="8">
        <f t="shared" si="63"/>
        <v>56121.358195713008</v>
      </c>
      <c r="T146" s="8">
        <f t="shared" si="63"/>
        <v>224485.43278285203</v>
      </c>
      <c r="U146" s="8">
        <f t="shared" si="63"/>
        <v>505092.22376141709</v>
      </c>
      <c r="V146" s="8">
        <f t="shared" si="48"/>
        <v>897941.73113140813</v>
      </c>
      <c r="W146" s="8">
        <f t="shared" si="47"/>
        <v>1403033.9548928253</v>
      </c>
      <c r="X146" s="8">
        <f t="shared" si="47"/>
        <v>2020368.8950456684</v>
      </c>
      <c r="Y146" s="3">
        <f>SUM('Masses &amp; Spring Data'!$K$11*('Masses &amp; Spring Data'!$I$3+'Vel,Acc,Jer (Inlet)'!C146))</f>
        <v>758288.09344665345</v>
      </c>
      <c r="Z146" s="10">
        <f t="shared" si="64"/>
        <v>814409.45164236648</v>
      </c>
      <c r="AA146" s="10">
        <f t="shared" si="65"/>
        <v>1011398.1736900068</v>
      </c>
      <c r="AB146" s="10">
        <f t="shared" si="66"/>
        <v>1263380.3172080705</v>
      </c>
      <c r="AC146" s="10">
        <f t="shared" si="67"/>
        <v>1656229.8245780617</v>
      </c>
      <c r="AD146" s="10">
        <f t="shared" si="68"/>
        <v>2161322.0483394787</v>
      </c>
      <c r="AE146" s="10">
        <f t="shared" si="69"/>
        <v>2778656.9884923217</v>
      </c>
    </row>
    <row r="147" spans="1:31" x14ac:dyDescent="0.2">
      <c r="A147" s="5">
        <v>-72</v>
      </c>
      <c r="B147" s="5">
        <f t="shared" si="70"/>
        <v>144</v>
      </c>
      <c r="C147" s="36">
        <v>4.8635247114994096</v>
      </c>
      <c r="D147" s="6">
        <f t="shared" si="49"/>
        <v>0.17882925440551745</v>
      </c>
      <c r="E147" s="7">
        <f t="shared" si="50"/>
        <v>2145.9510528662095</v>
      </c>
      <c r="F147" s="7">
        <f t="shared" si="51"/>
        <v>4291.9021057324189</v>
      </c>
      <c r="G147" s="7">
        <f t="shared" si="52"/>
        <v>6437.8531585986284</v>
      </c>
      <c r="H147" s="7">
        <f t="shared" si="53"/>
        <v>8583.8042114648379</v>
      </c>
      <c r="I147" s="7">
        <f t="shared" si="54"/>
        <v>10729.755264331046</v>
      </c>
      <c r="J147" s="7">
        <f t="shared" si="55"/>
        <v>12875.706317197257</v>
      </c>
      <c r="K147" s="12">
        <f t="shared" si="56"/>
        <v>1.2788186581849104E-3</v>
      </c>
      <c r="L147" s="9">
        <f t="shared" si="57"/>
        <v>184149.88677862709</v>
      </c>
      <c r="M147" s="9">
        <f t="shared" si="58"/>
        <v>736599.54711450834</v>
      </c>
      <c r="N147" s="9">
        <f t="shared" si="59"/>
        <v>1657348.9810076437</v>
      </c>
      <c r="O147" s="9">
        <f t="shared" si="60"/>
        <v>2946398.1884580334</v>
      </c>
      <c r="P147" s="9">
        <f t="shared" si="61"/>
        <v>4603747.1694656769</v>
      </c>
      <c r="Q147" s="9">
        <f t="shared" si="62"/>
        <v>6629395.924030575</v>
      </c>
      <c r="R147" s="8">
        <v>0.24560000000000004</v>
      </c>
      <c r="S147" s="8">
        <f t="shared" si="63"/>
        <v>45227.212192830819</v>
      </c>
      <c r="T147" s="8">
        <f t="shared" si="63"/>
        <v>180908.84877132328</v>
      </c>
      <c r="U147" s="8">
        <f t="shared" si="63"/>
        <v>407044.90973547735</v>
      </c>
      <c r="V147" s="8">
        <f t="shared" si="48"/>
        <v>723635.3950852931</v>
      </c>
      <c r="W147" s="8">
        <f t="shared" si="47"/>
        <v>1130680.3048207704</v>
      </c>
      <c r="X147" s="8">
        <f t="shared" si="47"/>
        <v>1628179.6389419094</v>
      </c>
      <c r="Y147" s="3">
        <f>SUM('Masses &amp; Spring Data'!$K$11*('Masses &amp; Spring Data'!$I$3+'Vel,Acc,Jer (Inlet)'!C147))</f>
        <v>786912.74090715474</v>
      </c>
      <c r="Z147" s="10">
        <f t="shared" si="64"/>
        <v>832139.95309998561</v>
      </c>
      <c r="AA147" s="10">
        <f t="shared" si="65"/>
        <v>996702.51426496916</v>
      </c>
      <c r="AB147" s="10">
        <f t="shared" si="66"/>
        <v>1193957.650642632</v>
      </c>
      <c r="AC147" s="10">
        <f t="shared" si="67"/>
        <v>1510548.1359924478</v>
      </c>
      <c r="AD147" s="10">
        <f t="shared" si="68"/>
        <v>1917593.0457279251</v>
      </c>
      <c r="AE147" s="10">
        <f t="shared" si="69"/>
        <v>2415092.3798490642</v>
      </c>
    </row>
    <row r="148" spans="1:31" x14ac:dyDescent="0.2">
      <c r="A148" s="5">
        <v>-70</v>
      </c>
      <c r="B148" s="5">
        <f t="shared" si="70"/>
        <v>145</v>
      </c>
      <c r="C148" s="36">
        <v>5.042353965904927</v>
      </c>
      <c r="D148" s="6">
        <f t="shared" si="49"/>
        <v>0.18010807306370236</v>
      </c>
      <c r="E148" s="7">
        <f t="shared" si="50"/>
        <v>2161.2968767644284</v>
      </c>
      <c r="F148" s="7">
        <f t="shared" si="51"/>
        <v>4322.5937535288567</v>
      </c>
      <c r="G148" s="7">
        <f t="shared" si="52"/>
        <v>6483.8906302932846</v>
      </c>
      <c r="H148" s="7">
        <f t="shared" si="53"/>
        <v>8645.1875070577134</v>
      </c>
      <c r="I148" s="7">
        <f t="shared" si="54"/>
        <v>10806.484383822142</v>
      </c>
      <c r="J148" s="7">
        <f t="shared" si="55"/>
        <v>12967.781260586569</v>
      </c>
      <c r="K148" s="12">
        <f t="shared" si="56"/>
        <v>9.5211316157062242E-4</v>
      </c>
      <c r="L148" s="9">
        <f t="shared" si="57"/>
        <v>137104.29526616962</v>
      </c>
      <c r="M148" s="9">
        <f t="shared" si="58"/>
        <v>548417.18106467847</v>
      </c>
      <c r="N148" s="9">
        <f t="shared" si="59"/>
        <v>1233938.6573955268</v>
      </c>
      <c r="O148" s="9">
        <f t="shared" si="60"/>
        <v>2193668.7242587139</v>
      </c>
      <c r="P148" s="9">
        <f t="shared" si="61"/>
        <v>3427607.3816542407</v>
      </c>
      <c r="Q148" s="9">
        <f t="shared" si="62"/>
        <v>4935754.6295821071</v>
      </c>
      <c r="R148" s="8">
        <v>0.24560000000000004</v>
      </c>
      <c r="S148" s="8">
        <f t="shared" si="63"/>
        <v>33672.814917371266</v>
      </c>
      <c r="T148" s="8">
        <f t="shared" si="63"/>
        <v>134691.25966948507</v>
      </c>
      <c r="U148" s="8">
        <f t="shared" si="63"/>
        <v>303055.33425634145</v>
      </c>
      <c r="V148" s="8">
        <f t="shared" si="48"/>
        <v>538765.03867794026</v>
      </c>
      <c r="W148" s="8">
        <f t="shared" si="47"/>
        <v>841820.37293428159</v>
      </c>
      <c r="X148" s="8">
        <f t="shared" si="47"/>
        <v>1212221.3370253658</v>
      </c>
      <c r="Y148" s="3">
        <f>SUM('Masses &amp; Spring Data'!$K$11*('Masses &amp; Spring Data'!$I$3+'Vel,Acc,Jer (Inlet)'!C148))</f>
        <v>815793.66549364582</v>
      </c>
      <c r="Z148" s="10">
        <f t="shared" si="64"/>
        <v>849466.48041101708</v>
      </c>
      <c r="AA148" s="10">
        <f t="shared" si="65"/>
        <v>979572.37896291877</v>
      </c>
      <c r="AB148" s="10">
        <f t="shared" si="66"/>
        <v>1118848.9997499874</v>
      </c>
      <c r="AC148" s="10">
        <f t="shared" si="67"/>
        <v>1354558.7041715861</v>
      </c>
      <c r="AD148" s="10">
        <f t="shared" si="68"/>
        <v>1657614.0384279275</v>
      </c>
      <c r="AE148" s="10">
        <f t="shared" si="69"/>
        <v>2028015.0025190115</v>
      </c>
    </row>
    <row r="149" spans="1:31" x14ac:dyDescent="0.2">
      <c r="A149" s="5">
        <v>-68</v>
      </c>
      <c r="B149" s="5">
        <f t="shared" si="70"/>
        <v>146</v>
      </c>
      <c r="C149" s="36">
        <v>5.2224620389686294</v>
      </c>
      <c r="D149" s="6">
        <f t="shared" si="49"/>
        <v>0.18106018622527298</v>
      </c>
      <c r="E149" s="7">
        <f t="shared" si="50"/>
        <v>2172.7222347032757</v>
      </c>
      <c r="F149" s="7">
        <f t="shared" si="51"/>
        <v>4345.4444694065514</v>
      </c>
      <c r="G149" s="7">
        <f t="shared" si="52"/>
        <v>6518.1667041098272</v>
      </c>
      <c r="H149" s="7">
        <f t="shared" si="53"/>
        <v>8690.8889388131029</v>
      </c>
      <c r="I149" s="7">
        <f t="shared" si="54"/>
        <v>10863.611173516379</v>
      </c>
      <c r="J149" s="7">
        <f t="shared" si="55"/>
        <v>13036.333408219654</v>
      </c>
      <c r="K149" s="12">
        <f t="shared" si="56"/>
        <v>6.1607322219359162E-4</v>
      </c>
      <c r="L149" s="9">
        <f t="shared" si="57"/>
        <v>88714.543995877189</v>
      </c>
      <c r="M149" s="9">
        <f t="shared" si="58"/>
        <v>354858.17598350876</v>
      </c>
      <c r="N149" s="9">
        <f t="shared" si="59"/>
        <v>798430.89596289478</v>
      </c>
      <c r="O149" s="9">
        <f t="shared" si="60"/>
        <v>1419432.703934035</v>
      </c>
      <c r="P149" s="9">
        <f t="shared" si="61"/>
        <v>2217863.5998969297</v>
      </c>
      <c r="Q149" s="9">
        <f t="shared" si="62"/>
        <v>3193723.5838515791</v>
      </c>
      <c r="R149" s="8">
        <v>0.24560000000000004</v>
      </c>
      <c r="S149" s="8">
        <f t="shared" si="63"/>
        <v>21788.29200538744</v>
      </c>
      <c r="T149" s="8">
        <f t="shared" si="63"/>
        <v>87153.168021549762</v>
      </c>
      <c r="U149" s="8">
        <f t="shared" si="63"/>
        <v>196094.62804848698</v>
      </c>
      <c r="V149" s="8">
        <f t="shared" si="48"/>
        <v>348612.67208619905</v>
      </c>
      <c r="W149" s="8">
        <f t="shared" si="47"/>
        <v>544707.30013468605</v>
      </c>
      <c r="X149" s="8">
        <f t="shared" si="47"/>
        <v>784378.51219394791</v>
      </c>
      <c r="Y149" s="3">
        <f>SUM('Masses &amp; Spring Data'!$K$11*('Masses &amp; Spring Data'!$I$3+'Vel,Acc,Jer (Inlet)'!C149))</f>
        <v>844881.11929343373</v>
      </c>
      <c r="Z149" s="10">
        <f t="shared" si="64"/>
        <v>866669.41129882121</v>
      </c>
      <c r="AA149" s="10">
        <f t="shared" si="65"/>
        <v>961275.507390365</v>
      </c>
      <c r="AB149" s="10">
        <f t="shared" si="66"/>
        <v>1040975.7473419207</v>
      </c>
      <c r="AC149" s="10">
        <f t="shared" si="67"/>
        <v>1193493.7913796329</v>
      </c>
      <c r="AD149" s="10">
        <f t="shared" si="68"/>
        <v>1389588.4194281199</v>
      </c>
      <c r="AE149" s="10">
        <f t="shared" si="69"/>
        <v>1629259.6314873816</v>
      </c>
    </row>
    <row r="150" spans="1:31" x14ac:dyDescent="0.2">
      <c r="A150" s="5">
        <v>-66</v>
      </c>
      <c r="B150" s="5">
        <f t="shared" si="70"/>
        <v>147</v>
      </c>
      <c r="C150" s="36">
        <v>5.4035222251939024</v>
      </c>
      <c r="D150" s="6">
        <f t="shared" si="49"/>
        <v>0.18167625944746657</v>
      </c>
      <c r="E150" s="7">
        <f t="shared" si="50"/>
        <v>2180.1151133695989</v>
      </c>
      <c r="F150" s="7">
        <f t="shared" si="51"/>
        <v>4360.2302267391979</v>
      </c>
      <c r="G150" s="7">
        <f t="shared" si="52"/>
        <v>6540.3453401087963</v>
      </c>
      <c r="H150" s="7">
        <f t="shared" si="53"/>
        <v>8720.4604534783957</v>
      </c>
      <c r="I150" s="7">
        <f t="shared" si="54"/>
        <v>10900.575566847994</v>
      </c>
      <c r="J150" s="7">
        <f t="shared" si="55"/>
        <v>13080.690680217593</v>
      </c>
      <c r="K150" s="12">
        <f t="shared" si="56"/>
        <v>2.5202995453188493E-4</v>
      </c>
      <c r="L150" s="9">
        <f t="shared" si="57"/>
        <v>36292.313452591428</v>
      </c>
      <c r="M150" s="9">
        <f t="shared" si="58"/>
        <v>145169.25381036571</v>
      </c>
      <c r="N150" s="9">
        <f t="shared" si="59"/>
        <v>326630.82107332285</v>
      </c>
      <c r="O150" s="9">
        <f t="shared" si="60"/>
        <v>580677.01524146285</v>
      </c>
      <c r="P150" s="9">
        <f t="shared" si="61"/>
        <v>907307.83631478576</v>
      </c>
      <c r="Q150" s="9">
        <f t="shared" si="62"/>
        <v>1306523.2842932914</v>
      </c>
      <c r="R150" s="8">
        <v>0.24560000000000004</v>
      </c>
      <c r="S150" s="8">
        <f t="shared" si="63"/>
        <v>8913.3921839564555</v>
      </c>
      <c r="T150" s="8">
        <f t="shared" si="63"/>
        <v>35653.568735825822</v>
      </c>
      <c r="U150" s="8">
        <f t="shared" si="63"/>
        <v>80220.529655608101</v>
      </c>
      <c r="V150" s="8">
        <f t="shared" si="48"/>
        <v>142614.27494330329</v>
      </c>
      <c r="W150" s="8">
        <f t="shared" si="47"/>
        <v>222834.80459891143</v>
      </c>
      <c r="X150" s="8">
        <f t="shared" si="47"/>
        <v>320882.1186224324</v>
      </c>
      <c r="Y150" s="3">
        <f>SUM('Masses &amp; Spring Data'!$K$11*('Masses &amp; Spring Data'!$I$3+'Vel,Acc,Jer (Inlet)'!C150))</f>
        <v>874122.3393688153</v>
      </c>
      <c r="Z150" s="10">
        <f t="shared" si="64"/>
        <v>883035.73155277176</v>
      </c>
      <c r="AA150" s="10">
        <f t="shared" si="65"/>
        <v>939116.62400540698</v>
      </c>
      <c r="AB150" s="10">
        <f t="shared" si="66"/>
        <v>954342.86902442342</v>
      </c>
      <c r="AC150" s="10">
        <f t="shared" si="67"/>
        <v>1016736.6143121186</v>
      </c>
      <c r="AD150" s="10">
        <f t="shared" si="68"/>
        <v>1096957.1439677267</v>
      </c>
      <c r="AE150" s="10">
        <f t="shared" si="69"/>
        <v>1195004.4579912478</v>
      </c>
    </row>
    <row r="151" spans="1:31" x14ac:dyDescent="0.2">
      <c r="A151" s="5">
        <v>-64</v>
      </c>
      <c r="B151" s="5">
        <f t="shared" si="70"/>
        <v>148</v>
      </c>
      <c r="C151" s="36">
        <v>5.5851984846413689</v>
      </c>
      <c r="D151" s="6">
        <f t="shared" si="49"/>
        <v>0.18192828940199846</v>
      </c>
      <c r="E151" s="7">
        <f t="shared" si="50"/>
        <v>2183.1394728239816</v>
      </c>
      <c r="F151" s="7">
        <f t="shared" si="51"/>
        <v>4366.2789456479632</v>
      </c>
      <c r="G151" s="7">
        <f t="shared" si="52"/>
        <v>6549.4184184719443</v>
      </c>
      <c r="H151" s="7">
        <f t="shared" si="53"/>
        <v>8732.5578912959263</v>
      </c>
      <c r="I151" s="7">
        <f t="shared" si="54"/>
        <v>10915.697364119907</v>
      </c>
      <c r="J151" s="7">
        <f t="shared" si="55"/>
        <v>13098.836836943889</v>
      </c>
      <c r="K151" s="12">
        <f t="shared" si="56"/>
        <v>-9.3344427605224212E-5</v>
      </c>
      <c r="L151" s="9">
        <f t="shared" si="57"/>
        <v>-13441.597575152286</v>
      </c>
      <c r="M151" s="9">
        <f t="shared" si="58"/>
        <v>-53766.390300609142</v>
      </c>
      <c r="N151" s="9">
        <f t="shared" si="59"/>
        <v>-120974.37817637058</v>
      </c>
      <c r="O151" s="9">
        <f t="shared" si="60"/>
        <v>-215065.56120243657</v>
      </c>
      <c r="P151" s="9">
        <f t="shared" si="61"/>
        <v>-336039.93937880715</v>
      </c>
      <c r="Q151" s="9">
        <f t="shared" si="62"/>
        <v>-483897.51270548231</v>
      </c>
      <c r="R151" s="8">
        <v>0.24560000000000004</v>
      </c>
      <c r="S151" s="8">
        <f t="shared" si="63"/>
        <v>-3301.256364457402</v>
      </c>
      <c r="T151" s="8">
        <f t="shared" si="63"/>
        <v>-13205.025457829608</v>
      </c>
      <c r="U151" s="8">
        <f t="shared" si="63"/>
        <v>-29711.30728011662</v>
      </c>
      <c r="V151" s="8">
        <f t="shared" si="48"/>
        <v>-52820.101831318432</v>
      </c>
      <c r="W151" s="8">
        <f t="shared" si="47"/>
        <v>-82531.409111435045</v>
      </c>
      <c r="X151" s="8">
        <f t="shared" si="47"/>
        <v>-118845.22912046648</v>
      </c>
      <c r="Y151" s="3">
        <f>SUM('Masses &amp; Spring Data'!$K$11*('Masses &amp; Spring Data'!$I$3+'Vel,Acc,Jer (Inlet)'!C151))</f>
        <v>903463.05526958115</v>
      </c>
      <c r="Z151" s="10">
        <f t="shared" si="64"/>
        <v>900161.79890512372</v>
      </c>
      <c r="AA151" s="10">
        <f t="shared" si="65"/>
        <v>919639.44855017425</v>
      </c>
      <c r="AB151" s="10">
        <f t="shared" si="66"/>
        <v>873751.74798946455</v>
      </c>
      <c r="AC151" s="10">
        <f t="shared" si="67"/>
        <v>850642.95343826269</v>
      </c>
      <c r="AD151" s="10">
        <f t="shared" si="68"/>
        <v>820931.64615814609</v>
      </c>
      <c r="AE151" s="10">
        <f t="shared" si="69"/>
        <v>784617.82614911464</v>
      </c>
    </row>
    <row r="152" spans="1:31" x14ac:dyDescent="0.2">
      <c r="A152" s="5">
        <v>-62</v>
      </c>
      <c r="B152" s="5">
        <f t="shared" si="70"/>
        <v>149</v>
      </c>
      <c r="C152" s="36">
        <v>5.7671267740433674</v>
      </c>
      <c r="D152" s="6">
        <f t="shared" si="49"/>
        <v>0.18183494497439323</v>
      </c>
      <c r="E152" s="7">
        <f t="shared" si="50"/>
        <v>2182.0193396927189</v>
      </c>
      <c r="F152" s="7">
        <f t="shared" si="51"/>
        <v>4364.0386793854377</v>
      </c>
      <c r="G152" s="7">
        <f t="shared" si="52"/>
        <v>6546.0580190781566</v>
      </c>
      <c r="H152" s="7">
        <f t="shared" si="53"/>
        <v>8728.0773587708754</v>
      </c>
      <c r="I152" s="7">
        <f t="shared" si="54"/>
        <v>10910.096698463594</v>
      </c>
      <c r="J152" s="7">
        <f t="shared" si="55"/>
        <v>13092.116038156313</v>
      </c>
      <c r="K152" s="12">
        <f t="shared" si="56"/>
        <v>-4.9472546630369152E-4</v>
      </c>
      <c r="L152" s="9">
        <f t="shared" si="57"/>
        <v>-71240.467147731571</v>
      </c>
      <c r="M152" s="9">
        <f t="shared" si="58"/>
        <v>-284961.86859092629</v>
      </c>
      <c r="N152" s="9">
        <f t="shared" si="59"/>
        <v>-641164.20432958426</v>
      </c>
      <c r="O152" s="9">
        <f t="shared" si="60"/>
        <v>-1139847.4743637051</v>
      </c>
      <c r="P152" s="9">
        <f t="shared" si="61"/>
        <v>-1781011.6786932894</v>
      </c>
      <c r="Q152" s="9">
        <f t="shared" si="62"/>
        <v>-2564656.817318337</v>
      </c>
      <c r="R152" s="8">
        <v>0.24560000000000004</v>
      </c>
      <c r="S152" s="8">
        <f t="shared" si="63"/>
        <v>-17496.658731482876</v>
      </c>
      <c r="T152" s="8">
        <f t="shared" si="63"/>
        <v>-69986.634925931503</v>
      </c>
      <c r="U152" s="8">
        <f t="shared" si="63"/>
        <v>-157469.92858334593</v>
      </c>
      <c r="V152" s="8">
        <f t="shared" si="48"/>
        <v>-279946.53970372601</v>
      </c>
      <c r="W152" s="8">
        <f t="shared" si="47"/>
        <v>-437416.46828707197</v>
      </c>
      <c r="X152" s="8">
        <f t="shared" si="47"/>
        <v>-629879.71433338372</v>
      </c>
      <c r="Y152" s="3">
        <f>SUM('Masses &amp; Spring Data'!$K$11*('Masses &amp; Spring Data'!$I$3+'Vel,Acc,Jer (Inlet)'!C152))</f>
        <v>932844.47400800383</v>
      </c>
      <c r="Z152" s="10">
        <f t="shared" si="64"/>
        <v>915347.81527652091</v>
      </c>
      <c r="AA152" s="10">
        <f t="shared" si="65"/>
        <v>892224.18269543699</v>
      </c>
      <c r="AB152" s="10">
        <f t="shared" si="66"/>
        <v>775374.54542465787</v>
      </c>
      <c r="AC152" s="10">
        <f t="shared" si="67"/>
        <v>652897.93430427788</v>
      </c>
      <c r="AD152" s="10">
        <f t="shared" si="68"/>
        <v>495428.00572093186</v>
      </c>
      <c r="AE152" s="10">
        <f t="shared" si="69"/>
        <v>302964.75967462012</v>
      </c>
    </row>
    <row r="153" spans="1:31" x14ac:dyDescent="0.2">
      <c r="A153" s="5">
        <v>-60</v>
      </c>
      <c r="B153" s="5">
        <f t="shared" si="70"/>
        <v>150</v>
      </c>
      <c r="C153" s="36">
        <v>5.9489617190177606</v>
      </c>
      <c r="D153" s="6">
        <f t="shared" si="49"/>
        <v>0.18134021950808954</v>
      </c>
      <c r="E153" s="7">
        <f t="shared" si="50"/>
        <v>2176.0826340970743</v>
      </c>
      <c r="F153" s="7">
        <f t="shared" si="51"/>
        <v>4352.1652681941487</v>
      </c>
      <c r="G153" s="7">
        <f t="shared" si="52"/>
        <v>6528.247902291223</v>
      </c>
      <c r="H153" s="7">
        <f t="shared" si="53"/>
        <v>8704.3305363882973</v>
      </c>
      <c r="I153" s="7">
        <f t="shared" si="54"/>
        <v>10880.413170485372</v>
      </c>
      <c r="J153" s="7">
        <f t="shared" si="55"/>
        <v>13056.495804582446</v>
      </c>
      <c r="K153" s="12">
        <f t="shared" si="56"/>
        <v>-8.5876873396806275E-4</v>
      </c>
      <c r="L153" s="9">
        <f t="shared" si="57"/>
        <v>-123662.69769140103</v>
      </c>
      <c r="M153" s="9">
        <f t="shared" si="58"/>
        <v>-494650.79076560412</v>
      </c>
      <c r="N153" s="9">
        <f t="shared" si="59"/>
        <v>-1112964.2792226092</v>
      </c>
      <c r="O153" s="9">
        <f t="shared" si="60"/>
        <v>-1978603.1630624165</v>
      </c>
      <c r="P153" s="9">
        <f t="shared" si="61"/>
        <v>-3091567.442285026</v>
      </c>
      <c r="Q153" s="9">
        <f t="shared" si="62"/>
        <v>-4451857.116890437</v>
      </c>
      <c r="R153" s="8">
        <v>0.24560000000000004</v>
      </c>
      <c r="S153" s="8">
        <f t="shared" si="63"/>
        <v>-30371.558553008097</v>
      </c>
      <c r="T153" s="8">
        <f t="shared" si="63"/>
        <v>-121486.23421203239</v>
      </c>
      <c r="U153" s="8">
        <f t="shared" si="63"/>
        <v>-273344.02697707288</v>
      </c>
      <c r="V153" s="8">
        <f t="shared" si="48"/>
        <v>-485944.93684812955</v>
      </c>
      <c r="W153" s="8">
        <f t="shared" si="47"/>
        <v>-759288.96382520255</v>
      </c>
      <c r="X153" s="8">
        <f t="shared" si="47"/>
        <v>-1093376.1079082915</v>
      </c>
      <c r="Y153" s="3">
        <f>SUM('Masses &amp; Spring Data'!$K$11*('Masses &amp; Spring Data'!$I$3+'Vel,Acc,Jer (Inlet)'!C153))</f>
        <v>962210.81762136845</v>
      </c>
      <c r="Z153" s="10">
        <f t="shared" si="64"/>
        <v>931839.25906836032</v>
      </c>
      <c r="AA153" s="10">
        <f t="shared" si="65"/>
        <v>870011.02885989239</v>
      </c>
      <c r="AB153" s="10">
        <f t="shared" si="66"/>
        <v>688866.79064429551</v>
      </c>
      <c r="AC153" s="10">
        <f t="shared" si="67"/>
        <v>476265.8807732389</v>
      </c>
      <c r="AD153" s="10">
        <f t="shared" si="68"/>
        <v>202921.8537961659</v>
      </c>
      <c r="AE153" s="10">
        <f t="shared" si="69"/>
        <v>-131165.29028692306</v>
      </c>
    </row>
    <row r="154" spans="1:31" x14ac:dyDescent="0.2">
      <c r="A154" s="5">
        <v>-58</v>
      </c>
      <c r="B154" s="5">
        <f t="shared" si="70"/>
        <v>151</v>
      </c>
      <c r="C154" s="36">
        <v>6.1303019385258501</v>
      </c>
      <c r="D154" s="6">
        <f t="shared" si="49"/>
        <v>0.18048145077412148</v>
      </c>
      <c r="E154" s="7">
        <f t="shared" si="50"/>
        <v>2165.7774092894579</v>
      </c>
      <c r="F154" s="7">
        <f t="shared" si="51"/>
        <v>4331.5548185789157</v>
      </c>
      <c r="G154" s="7">
        <f t="shared" si="52"/>
        <v>6497.3322278683736</v>
      </c>
      <c r="H154" s="7">
        <f t="shared" si="53"/>
        <v>8663.1096371578315</v>
      </c>
      <c r="I154" s="7">
        <f t="shared" si="54"/>
        <v>10828.887046447289</v>
      </c>
      <c r="J154" s="7">
        <f t="shared" si="55"/>
        <v>12994.664455736747</v>
      </c>
      <c r="K154" s="12">
        <f t="shared" si="56"/>
        <v>-1.2788186581866867E-3</v>
      </c>
      <c r="L154" s="9">
        <f t="shared" si="57"/>
        <v>-184149.88677888288</v>
      </c>
      <c r="M154" s="9">
        <f t="shared" si="58"/>
        <v>-736599.54711553152</v>
      </c>
      <c r="N154" s="9">
        <f t="shared" si="59"/>
        <v>-1657348.981009946</v>
      </c>
      <c r="O154" s="9">
        <f t="shared" si="60"/>
        <v>-2946398.1884621261</v>
      </c>
      <c r="P154" s="9">
        <f t="shared" si="61"/>
        <v>-4603747.1694720723</v>
      </c>
      <c r="Q154" s="9">
        <f t="shared" si="62"/>
        <v>-6629395.9240397839</v>
      </c>
      <c r="R154" s="8">
        <v>0.24560000000000004</v>
      </c>
      <c r="S154" s="8">
        <f t="shared" si="63"/>
        <v>-45227.212192893639</v>
      </c>
      <c r="T154" s="8">
        <f t="shared" si="63"/>
        <v>-180908.84877157456</v>
      </c>
      <c r="U154" s="8">
        <f t="shared" si="63"/>
        <v>-407044.90973604278</v>
      </c>
      <c r="V154" s="8">
        <f t="shared" si="48"/>
        <v>-723635.39508629823</v>
      </c>
      <c r="W154" s="8">
        <f t="shared" si="47"/>
        <v>-1130680.3048223411</v>
      </c>
      <c r="X154" s="8">
        <f t="shared" si="47"/>
        <v>-1628179.6389441711</v>
      </c>
      <c r="Y154" s="3">
        <f>SUM('Masses &amp; Spring Data'!$K$11*('Masses &amp; Spring Data'!$I$3+'Vel,Acc,Jer (Inlet)'!C154))</f>
        <v>991497.2630719248</v>
      </c>
      <c r="Z154" s="10">
        <f t="shared" si="64"/>
        <v>946270.05087903119</v>
      </c>
      <c r="AA154" s="10">
        <f t="shared" si="65"/>
        <v>839736.16860037087</v>
      </c>
      <c r="AB154" s="10">
        <f t="shared" si="66"/>
        <v>584452.35333588207</v>
      </c>
      <c r="AC154" s="10">
        <f t="shared" si="67"/>
        <v>267861.86798562657</v>
      </c>
      <c r="AD154" s="10">
        <f t="shared" si="68"/>
        <v>-139183.04175041628</v>
      </c>
      <c r="AE154" s="10">
        <f t="shared" si="69"/>
        <v>-636682.37587224634</v>
      </c>
    </row>
    <row r="155" spans="1:31" x14ac:dyDescent="0.2">
      <c r="A155" s="5">
        <v>-56</v>
      </c>
      <c r="B155" s="5">
        <f t="shared" si="70"/>
        <v>152</v>
      </c>
      <c r="C155" s="36">
        <v>6.3107833892999716</v>
      </c>
      <c r="D155" s="6">
        <f t="shared" si="49"/>
        <v>0.17920263211593479</v>
      </c>
      <c r="E155" s="7">
        <f t="shared" si="50"/>
        <v>2150.4315853912176</v>
      </c>
      <c r="F155" s="7">
        <f t="shared" si="51"/>
        <v>4300.8631707824352</v>
      </c>
      <c r="G155" s="7">
        <f t="shared" si="52"/>
        <v>6451.2947561736528</v>
      </c>
      <c r="H155" s="7">
        <f t="shared" si="53"/>
        <v>8601.7263415648704</v>
      </c>
      <c r="I155" s="7">
        <f t="shared" si="54"/>
        <v>10752.157926956088</v>
      </c>
      <c r="J155" s="7">
        <f t="shared" si="55"/>
        <v>12902.589512347306</v>
      </c>
      <c r="K155" s="12">
        <f t="shared" si="56"/>
        <v>-1.6615308113667737E-3</v>
      </c>
      <c r="L155" s="9">
        <f t="shared" si="57"/>
        <v>-239260.43683681541</v>
      </c>
      <c r="M155" s="9">
        <f t="shared" si="58"/>
        <v>-957041.74734726164</v>
      </c>
      <c r="N155" s="9">
        <f t="shared" si="59"/>
        <v>-2153343.931531339</v>
      </c>
      <c r="O155" s="9">
        <f t="shared" si="60"/>
        <v>-3828166.9893890466</v>
      </c>
      <c r="P155" s="9">
        <f t="shared" si="61"/>
        <v>-5981510.920920385</v>
      </c>
      <c r="Q155" s="9">
        <f t="shared" si="62"/>
        <v>-8613375.7261253558</v>
      </c>
      <c r="R155" s="8">
        <v>0.24560000000000004</v>
      </c>
      <c r="S155" s="8">
        <f t="shared" si="63"/>
        <v>-58762.363287121872</v>
      </c>
      <c r="T155" s="8">
        <f t="shared" si="63"/>
        <v>-235049.45314848749</v>
      </c>
      <c r="U155" s="8">
        <f t="shared" si="63"/>
        <v>-528861.26958409697</v>
      </c>
      <c r="V155" s="8">
        <f t="shared" si="48"/>
        <v>-940197.81259394996</v>
      </c>
      <c r="W155" s="8">
        <f t="shared" si="47"/>
        <v>-1469059.0821780467</v>
      </c>
      <c r="X155" s="8">
        <f t="shared" si="47"/>
        <v>-2115445.0783363879</v>
      </c>
      <c r="Y155" s="3">
        <f>SUM('Masses &amp; Spring Data'!$K$11*('Masses &amp; Spring Data'!$I$3+'Vel,Acc,Jer (Inlet)'!C155))</f>
        <v>1020645.0173719454</v>
      </c>
      <c r="Z155" s="10">
        <f t="shared" si="64"/>
        <v>961882.65408482356</v>
      </c>
      <c r="AA155" s="10">
        <f t="shared" si="65"/>
        <v>814536.78931018151</v>
      </c>
      <c r="AB155" s="10">
        <f t="shared" si="66"/>
        <v>491783.74778784846</v>
      </c>
      <c r="AC155" s="10">
        <f t="shared" si="67"/>
        <v>80447.204777995474</v>
      </c>
      <c r="AD155" s="10">
        <f t="shared" si="68"/>
        <v>-448414.06480610126</v>
      </c>
      <c r="AE155" s="10">
        <f t="shared" si="69"/>
        <v>-1094800.0609644423</v>
      </c>
    </row>
    <row r="156" spans="1:31" x14ac:dyDescent="0.2">
      <c r="A156" s="5">
        <v>-54</v>
      </c>
      <c r="B156" s="5">
        <f t="shared" si="70"/>
        <v>153</v>
      </c>
      <c r="C156" s="36">
        <v>6.4899860214159064</v>
      </c>
      <c r="D156" s="6">
        <f t="shared" si="49"/>
        <v>0.17754110130456802</v>
      </c>
      <c r="E156" s="7">
        <f t="shared" si="50"/>
        <v>2130.4932156548161</v>
      </c>
      <c r="F156" s="7">
        <f t="shared" si="51"/>
        <v>4260.9864313096323</v>
      </c>
      <c r="G156" s="7">
        <f t="shared" si="52"/>
        <v>6391.4796469644489</v>
      </c>
      <c r="H156" s="7">
        <f t="shared" si="53"/>
        <v>8521.9728626192646</v>
      </c>
      <c r="I156" s="7">
        <f t="shared" si="54"/>
        <v>10652.466078274081</v>
      </c>
      <c r="J156" s="7">
        <f t="shared" si="55"/>
        <v>12782.959293928898</v>
      </c>
      <c r="K156" s="12">
        <f t="shared" si="56"/>
        <v>-2.0909151783490287E-3</v>
      </c>
      <c r="L156" s="9">
        <f t="shared" si="57"/>
        <v>-301091.78568226012</v>
      </c>
      <c r="M156" s="9">
        <f t="shared" si="58"/>
        <v>-1204367.1427290405</v>
      </c>
      <c r="N156" s="9">
        <f t="shared" si="59"/>
        <v>-2709826.0711403415</v>
      </c>
      <c r="O156" s="9">
        <f t="shared" si="60"/>
        <v>-4817468.5709161619</v>
      </c>
      <c r="P156" s="9">
        <f t="shared" si="61"/>
        <v>-7527294.6420565033</v>
      </c>
      <c r="Q156" s="9">
        <f t="shared" si="62"/>
        <v>-10839304.284561366</v>
      </c>
      <c r="R156" s="8">
        <v>0.24560000000000004</v>
      </c>
      <c r="S156" s="8">
        <f t="shared" si="63"/>
        <v>-73948.142563563102</v>
      </c>
      <c r="T156" s="8">
        <f t="shared" si="63"/>
        <v>-295792.57025425241</v>
      </c>
      <c r="U156" s="8">
        <f t="shared" si="63"/>
        <v>-665533.28307206801</v>
      </c>
      <c r="V156" s="8">
        <f t="shared" si="48"/>
        <v>-1183170.2810170096</v>
      </c>
      <c r="W156" s="8">
        <f t="shared" si="47"/>
        <v>-1848703.5640890775</v>
      </c>
      <c r="X156" s="8">
        <f t="shared" si="47"/>
        <v>-2662133.132288272</v>
      </c>
      <c r="Y156" s="3">
        <f>SUM('Masses &amp; Spring Data'!$K$11*('Masses &amp; Spring Data'!$I$3+'Vel,Acc,Jer (Inlet)'!C156))</f>
        <v>1049586.242458669</v>
      </c>
      <c r="Z156" s="10">
        <f t="shared" si="64"/>
        <v>975638.09989510593</v>
      </c>
      <c r="AA156" s="10">
        <f t="shared" si="65"/>
        <v>782466.56006510428</v>
      </c>
      <c r="AB156" s="10">
        <f t="shared" si="66"/>
        <v>384052.959386601</v>
      </c>
      <c r="AC156" s="10">
        <f t="shared" si="67"/>
        <v>-133584.03855834063</v>
      </c>
      <c r="AD156" s="10">
        <f t="shared" si="68"/>
        <v>-799117.32163040852</v>
      </c>
      <c r="AE156" s="10">
        <f t="shared" si="69"/>
        <v>-1612546.889829603</v>
      </c>
    </row>
    <row r="157" spans="1:31" x14ac:dyDescent="0.2">
      <c r="A157" s="5">
        <v>-52</v>
      </c>
      <c r="B157" s="5">
        <f t="shared" si="70"/>
        <v>154</v>
      </c>
      <c r="C157" s="36">
        <v>6.6675271227204744</v>
      </c>
      <c r="D157" s="6">
        <f t="shared" si="49"/>
        <v>0.17545018612621899</v>
      </c>
      <c r="E157" s="7">
        <f t="shared" si="50"/>
        <v>2105.4022335146278</v>
      </c>
      <c r="F157" s="7">
        <f t="shared" si="51"/>
        <v>4210.8044670292556</v>
      </c>
      <c r="G157" s="7">
        <f t="shared" si="52"/>
        <v>6316.2067005438839</v>
      </c>
      <c r="H157" s="7">
        <f t="shared" si="53"/>
        <v>8421.6089340585113</v>
      </c>
      <c r="I157" s="7">
        <f t="shared" si="54"/>
        <v>10527.011167573139</v>
      </c>
      <c r="J157" s="7">
        <f t="shared" si="55"/>
        <v>12632.413401087768</v>
      </c>
      <c r="K157" s="12">
        <f t="shared" si="56"/>
        <v>-2.4922962170546015E-3</v>
      </c>
      <c r="L157" s="9">
        <f t="shared" si="57"/>
        <v>-358890.65525586263</v>
      </c>
      <c r="M157" s="9">
        <f t="shared" si="58"/>
        <v>-1435562.6210234505</v>
      </c>
      <c r="N157" s="9">
        <f t="shared" si="59"/>
        <v>-3230015.8973027635</v>
      </c>
      <c r="O157" s="9">
        <f t="shared" si="60"/>
        <v>-5742250.484093802</v>
      </c>
      <c r="P157" s="9">
        <f t="shared" si="61"/>
        <v>-8972266.3813965656</v>
      </c>
      <c r="Q157" s="9">
        <f t="shared" si="62"/>
        <v>-12920063.589211054</v>
      </c>
      <c r="R157" s="8">
        <v>0.24560000000000004</v>
      </c>
      <c r="S157" s="8">
        <f t="shared" si="63"/>
        <v>-88143.544930839882</v>
      </c>
      <c r="T157" s="8">
        <f t="shared" si="63"/>
        <v>-352574.17972335953</v>
      </c>
      <c r="U157" s="8">
        <f t="shared" si="63"/>
        <v>-793291.90437755885</v>
      </c>
      <c r="V157" s="8">
        <f t="shared" si="48"/>
        <v>-1410296.7188934381</v>
      </c>
      <c r="W157" s="8">
        <f t="shared" si="47"/>
        <v>-2203588.6232709968</v>
      </c>
      <c r="X157" s="8">
        <f t="shared" si="47"/>
        <v>-3173167.6175102354</v>
      </c>
      <c r="Y157" s="3">
        <f>SUM('Masses &amp; Spring Data'!$K$11*('Masses &amp; Spring Data'!$I$3+'Vel,Acc,Jer (Inlet)'!C157))</f>
        <v>1078259.1303193567</v>
      </c>
      <c r="Z157" s="10">
        <f t="shared" si="64"/>
        <v>990115.58538851677</v>
      </c>
      <c r="AA157" s="10">
        <f t="shared" si="65"/>
        <v>754020.15565538162</v>
      </c>
      <c r="AB157" s="10">
        <f t="shared" si="66"/>
        <v>284967.22594179783</v>
      </c>
      <c r="AC157" s="10">
        <f t="shared" si="67"/>
        <v>-332037.58857408143</v>
      </c>
      <c r="AD157" s="10">
        <f t="shared" si="68"/>
        <v>-1125329.4929516402</v>
      </c>
      <c r="AE157" s="10">
        <f t="shared" si="69"/>
        <v>-2094908.4871908787</v>
      </c>
    </row>
    <row r="158" spans="1:31" x14ac:dyDescent="0.2">
      <c r="A158" s="5">
        <v>-50</v>
      </c>
      <c r="B158" s="5">
        <f t="shared" si="70"/>
        <v>155</v>
      </c>
      <c r="C158" s="36">
        <v>6.8429773088466934</v>
      </c>
      <c r="D158" s="6">
        <f t="shared" si="49"/>
        <v>0.17295788990916439</v>
      </c>
      <c r="E158" s="7">
        <f t="shared" si="50"/>
        <v>2075.4946789099727</v>
      </c>
      <c r="F158" s="7">
        <f t="shared" si="51"/>
        <v>4150.9893578199453</v>
      </c>
      <c r="G158" s="7">
        <f t="shared" si="52"/>
        <v>6226.4840367299175</v>
      </c>
      <c r="H158" s="7">
        <f t="shared" si="53"/>
        <v>8301.9787156398907</v>
      </c>
      <c r="I158" s="7">
        <f t="shared" si="54"/>
        <v>10377.473394549863</v>
      </c>
      <c r="J158" s="7">
        <f t="shared" si="55"/>
        <v>12452.968073459835</v>
      </c>
      <c r="K158" s="12">
        <f t="shared" si="56"/>
        <v>-2.9216805840333038E-3</v>
      </c>
      <c r="L158" s="9">
        <f t="shared" si="57"/>
        <v>-420722.00410079572</v>
      </c>
      <c r="M158" s="9">
        <f t="shared" si="58"/>
        <v>-1682888.0164031829</v>
      </c>
      <c r="N158" s="9">
        <f t="shared" si="59"/>
        <v>-3786498.0369071616</v>
      </c>
      <c r="O158" s="9">
        <f t="shared" si="60"/>
        <v>-6731552.0656127315</v>
      </c>
      <c r="P158" s="9">
        <f t="shared" si="61"/>
        <v>-10518050.102519894</v>
      </c>
      <c r="Q158" s="9">
        <f t="shared" si="62"/>
        <v>-15145992.147628646</v>
      </c>
      <c r="R158" s="8">
        <v>0.24560000000000004</v>
      </c>
      <c r="S158" s="8">
        <f t="shared" si="63"/>
        <v>-103329.32420715544</v>
      </c>
      <c r="T158" s="8">
        <f t="shared" si="63"/>
        <v>-413317.29682862177</v>
      </c>
      <c r="U158" s="8">
        <f t="shared" si="63"/>
        <v>-929963.91786439903</v>
      </c>
      <c r="V158" s="8">
        <f t="shared" si="48"/>
        <v>-1653269.1873144871</v>
      </c>
      <c r="W158" s="8">
        <f t="shared" si="47"/>
        <v>-2583233.1051788866</v>
      </c>
      <c r="X158" s="8">
        <f t="shared" si="47"/>
        <v>-3719855.6714575961</v>
      </c>
      <c r="Y158" s="3">
        <f>SUM('Masses &amp; Spring Data'!$K$11*('Masses &amp; Spring Data'!$I$3+'Vel,Acc,Jer (Inlet)'!C158))</f>
        <v>1106594.3353787411</v>
      </c>
      <c r="Z158" s="10">
        <f t="shared" si="64"/>
        <v>1003265.0111715856</v>
      </c>
      <c r="AA158" s="10">
        <f t="shared" si="65"/>
        <v>721209.73777044937</v>
      </c>
      <c r="AB158" s="10">
        <f t="shared" si="66"/>
        <v>176630.41751434212</v>
      </c>
      <c r="AC158" s="10">
        <f t="shared" si="67"/>
        <v>-546674.85193574592</v>
      </c>
      <c r="AD158" s="10">
        <f t="shared" si="68"/>
        <v>-1476638.7698001454</v>
      </c>
      <c r="AE158" s="10">
        <f t="shared" si="69"/>
        <v>-2613261.3360788552</v>
      </c>
    </row>
    <row r="159" spans="1:31" x14ac:dyDescent="0.2">
      <c r="A159" s="5">
        <v>-48</v>
      </c>
      <c r="B159" s="5">
        <f t="shared" si="70"/>
        <v>156</v>
      </c>
      <c r="C159" s="36">
        <v>7.0159351987558578</v>
      </c>
      <c r="D159" s="6">
        <f t="shared" si="49"/>
        <v>0.17003620932513108</v>
      </c>
      <c r="E159" s="7">
        <f t="shared" si="50"/>
        <v>2040.4345119015729</v>
      </c>
      <c r="F159" s="7">
        <f t="shared" si="51"/>
        <v>4080.8690238031459</v>
      </c>
      <c r="G159" s="7">
        <f t="shared" si="52"/>
        <v>6121.3035357047193</v>
      </c>
      <c r="H159" s="7">
        <f t="shared" si="53"/>
        <v>8161.7380476062917</v>
      </c>
      <c r="I159" s="7">
        <f t="shared" si="54"/>
        <v>10202.172559507864</v>
      </c>
      <c r="J159" s="7">
        <f t="shared" si="55"/>
        <v>12242.607071409439</v>
      </c>
      <c r="K159" s="12">
        <f t="shared" si="56"/>
        <v>-3.3230616227335474E-3</v>
      </c>
      <c r="L159" s="9">
        <f t="shared" si="57"/>
        <v>-478520.87367363082</v>
      </c>
      <c r="M159" s="9">
        <f t="shared" si="58"/>
        <v>-1914083.4946945233</v>
      </c>
      <c r="N159" s="9">
        <f t="shared" si="59"/>
        <v>-4306687.8630626779</v>
      </c>
      <c r="O159" s="9">
        <f t="shared" si="60"/>
        <v>-7656333.9787780931</v>
      </c>
      <c r="P159" s="9">
        <f t="shared" si="61"/>
        <v>-11963021.84184077</v>
      </c>
      <c r="Q159" s="9">
        <f t="shared" si="62"/>
        <v>-17226751.452250712</v>
      </c>
      <c r="R159" s="8">
        <v>0.24560000000000004</v>
      </c>
      <c r="S159" s="8">
        <f t="shared" si="63"/>
        <v>-117524.72657424374</v>
      </c>
      <c r="T159" s="8">
        <f t="shared" si="63"/>
        <v>-470098.90629697498</v>
      </c>
      <c r="U159" s="8">
        <f t="shared" si="63"/>
        <v>-1057722.5391681939</v>
      </c>
      <c r="V159" s="8">
        <f t="shared" si="48"/>
        <v>-1880395.6251878999</v>
      </c>
      <c r="W159" s="8">
        <f t="shared" si="47"/>
        <v>-2938118.1643560934</v>
      </c>
      <c r="X159" s="8">
        <f t="shared" si="47"/>
        <v>-4230890.1566727757</v>
      </c>
      <c r="Y159" s="3">
        <f>SUM('Masses &amp; Spring Data'!$K$11*('Masses &amp; Spring Data'!$I$3+'Vel,Acc,Jer (Inlet)'!C159))</f>
        <v>1134527.0345990711</v>
      </c>
      <c r="Z159" s="10">
        <f t="shared" si="64"/>
        <v>1017002.3080248274</v>
      </c>
      <c r="AA159" s="10">
        <f t="shared" si="65"/>
        <v>691888.97610810469</v>
      </c>
      <c r="AB159" s="10">
        <f t="shared" si="66"/>
        <v>76804.495430877199</v>
      </c>
      <c r="AC159" s="10">
        <f t="shared" si="67"/>
        <v>-745868.59058882878</v>
      </c>
      <c r="AD159" s="10">
        <f t="shared" si="68"/>
        <v>-1803591.1297570223</v>
      </c>
      <c r="AE159" s="10">
        <f t="shared" si="69"/>
        <v>-3096363.1220737044</v>
      </c>
    </row>
    <row r="160" spans="1:31" x14ac:dyDescent="0.2">
      <c r="A160" s="5">
        <v>-46</v>
      </c>
      <c r="B160" s="5">
        <f t="shared" si="70"/>
        <v>157</v>
      </c>
      <c r="C160" s="36">
        <v>7.1859714080809889</v>
      </c>
      <c r="D160" s="6">
        <f t="shared" si="49"/>
        <v>0.16671314770239753</v>
      </c>
      <c r="E160" s="7">
        <f t="shared" si="50"/>
        <v>2000.5577724287705</v>
      </c>
      <c r="F160" s="7">
        <f t="shared" si="51"/>
        <v>4001.115544857541</v>
      </c>
      <c r="G160" s="7">
        <f t="shared" si="52"/>
        <v>6001.6733172863114</v>
      </c>
      <c r="H160" s="7">
        <f t="shared" si="53"/>
        <v>8002.2310897150819</v>
      </c>
      <c r="I160" s="7">
        <f t="shared" si="54"/>
        <v>10002.788862143852</v>
      </c>
      <c r="J160" s="7">
        <f t="shared" si="55"/>
        <v>12003.346634572623</v>
      </c>
      <c r="K160" s="12">
        <f t="shared" si="56"/>
        <v>-3.7617804324812099E-3</v>
      </c>
      <c r="L160" s="9">
        <f t="shared" si="57"/>
        <v>-541696.38227729418</v>
      </c>
      <c r="M160" s="9">
        <f t="shared" si="58"/>
        <v>-2166785.5291091767</v>
      </c>
      <c r="N160" s="9">
        <f t="shared" si="59"/>
        <v>-4875267.4404956484</v>
      </c>
      <c r="O160" s="9">
        <f t="shared" si="60"/>
        <v>-8667142.1164367069</v>
      </c>
      <c r="P160" s="9">
        <f t="shared" si="61"/>
        <v>-13542409.556932356</v>
      </c>
      <c r="Q160" s="9">
        <f t="shared" si="62"/>
        <v>-19501069.761982594</v>
      </c>
      <c r="R160" s="8">
        <v>0.24560000000000004</v>
      </c>
      <c r="S160" s="8">
        <f t="shared" si="63"/>
        <v>-133040.63148730347</v>
      </c>
      <c r="T160" s="8">
        <f t="shared" si="63"/>
        <v>-532162.52594921389</v>
      </c>
      <c r="U160" s="8">
        <f t="shared" si="63"/>
        <v>-1197365.6833857314</v>
      </c>
      <c r="V160" s="8">
        <f t="shared" si="48"/>
        <v>-2128650.1037968555</v>
      </c>
      <c r="W160" s="8">
        <f t="shared" si="47"/>
        <v>-3326015.7871825872</v>
      </c>
      <c r="X160" s="8">
        <f t="shared" si="47"/>
        <v>-4789462.7335429257</v>
      </c>
      <c r="Y160" s="3">
        <f>SUM('Masses &amp; Spring Data'!$K$11*('Masses &amp; Spring Data'!$I$3+'Vel,Acc,Jer (Inlet)'!C160))</f>
        <v>1161987.8824050797</v>
      </c>
      <c r="Z160" s="10">
        <f t="shared" si="64"/>
        <v>1028947.2509177763</v>
      </c>
      <c r="AA160" s="10">
        <f t="shared" si="65"/>
        <v>656749.529809803</v>
      </c>
      <c r="AB160" s="10">
        <f t="shared" si="66"/>
        <v>-35377.800980651751</v>
      </c>
      <c r="AC160" s="10">
        <f t="shared" si="67"/>
        <v>-966662.22139177588</v>
      </c>
      <c r="AD160" s="10">
        <f t="shared" si="68"/>
        <v>-2164027.9047775073</v>
      </c>
      <c r="AE160" s="10">
        <f t="shared" si="69"/>
        <v>-3627474.8511378458</v>
      </c>
    </row>
    <row r="161" spans="1:31" x14ac:dyDescent="0.2">
      <c r="A161" s="5">
        <v>-44</v>
      </c>
      <c r="B161" s="5">
        <f t="shared" si="70"/>
        <v>158</v>
      </c>
      <c r="C161" s="36">
        <v>7.3526845557833864</v>
      </c>
      <c r="D161" s="6">
        <f t="shared" si="49"/>
        <v>0.16295136726991633</v>
      </c>
      <c r="E161" s="7">
        <f t="shared" si="50"/>
        <v>1955.4164072389958</v>
      </c>
      <c r="F161" s="7">
        <f t="shared" si="51"/>
        <v>3910.8328144779916</v>
      </c>
      <c r="G161" s="7">
        <f t="shared" si="52"/>
        <v>5866.2492217169874</v>
      </c>
      <c r="H161" s="7">
        <f t="shared" si="53"/>
        <v>7821.6656289559833</v>
      </c>
      <c r="I161" s="7">
        <f t="shared" si="54"/>
        <v>9777.0820361949791</v>
      </c>
      <c r="J161" s="7">
        <f t="shared" si="55"/>
        <v>11732.498443433975</v>
      </c>
      <c r="K161" s="12">
        <f t="shared" si="56"/>
        <v>-4.1724959139388673E-3</v>
      </c>
      <c r="L161" s="9">
        <f t="shared" si="57"/>
        <v>-600839.4116071969</v>
      </c>
      <c r="M161" s="9">
        <f t="shared" si="58"/>
        <v>-2403357.6464287876</v>
      </c>
      <c r="N161" s="9">
        <f t="shared" si="59"/>
        <v>-5407554.7044647718</v>
      </c>
      <c r="O161" s="9">
        <f t="shared" si="60"/>
        <v>-9613430.5857151505</v>
      </c>
      <c r="P161" s="9">
        <f t="shared" si="61"/>
        <v>-15020985.290179923</v>
      </c>
      <c r="Q161" s="9">
        <f t="shared" si="62"/>
        <v>-21630218.817859087</v>
      </c>
      <c r="R161" s="8">
        <v>0.24560000000000004</v>
      </c>
      <c r="S161" s="8">
        <f t="shared" si="63"/>
        <v>-147566.15949072759</v>
      </c>
      <c r="T161" s="8">
        <f t="shared" si="63"/>
        <v>-590264.63796291035</v>
      </c>
      <c r="U161" s="8">
        <f t="shared" si="63"/>
        <v>-1328095.4354165483</v>
      </c>
      <c r="V161" s="8">
        <f t="shared" si="48"/>
        <v>-2361058.5518516414</v>
      </c>
      <c r="W161" s="8">
        <f t="shared" si="47"/>
        <v>-3689153.9872681899</v>
      </c>
      <c r="X161" s="8">
        <f t="shared" si="47"/>
        <v>-5312381.7416661931</v>
      </c>
      <c r="Y161" s="3">
        <f>SUM('Masses &amp; Spring Data'!$K$11*('Masses &amp; Spring Data'!$I$3+'Vel,Acc,Jer (Inlet)'!C161))</f>
        <v>1188912.0557590169</v>
      </c>
      <c r="Z161" s="10">
        <f t="shared" si="64"/>
        <v>1041345.8962682893</v>
      </c>
      <c r="AA161" s="10">
        <f t="shared" si="65"/>
        <v>624964.06361019821</v>
      </c>
      <c r="AB161" s="10">
        <f t="shared" si="66"/>
        <v>-139183.37965753139</v>
      </c>
      <c r="AC161" s="10">
        <f t="shared" si="67"/>
        <v>-1172146.4960926245</v>
      </c>
      <c r="AD161" s="10">
        <f t="shared" si="68"/>
        <v>-2500241.931509173</v>
      </c>
      <c r="AE161" s="10">
        <f t="shared" si="69"/>
        <v>-4123469.6859071762</v>
      </c>
    </row>
    <row r="162" spans="1:31" x14ac:dyDescent="0.2">
      <c r="A162" s="5">
        <v>-42</v>
      </c>
      <c r="B162" s="5">
        <f t="shared" si="70"/>
        <v>159</v>
      </c>
      <c r="C162" s="36">
        <v>7.5156359230533027</v>
      </c>
      <c r="D162" s="6">
        <f t="shared" si="49"/>
        <v>0.15877887135597746</v>
      </c>
      <c r="E162" s="7">
        <f t="shared" si="50"/>
        <v>1905.3464562717295</v>
      </c>
      <c r="F162" s="7">
        <f t="shared" si="51"/>
        <v>3810.692912543459</v>
      </c>
      <c r="G162" s="7">
        <f t="shared" si="52"/>
        <v>5716.0393688151889</v>
      </c>
      <c r="H162" s="7">
        <f t="shared" si="53"/>
        <v>7621.385825086918</v>
      </c>
      <c r="I162" s="7">
        <f t="shared" si="54"/>
        <v>9526.732281358647</v>
      </c>
      <c r="J162" s="7">
        <f t="shared" si="55"/>
        <v>11432.078737630378</v>
      </c>
      <c r="K162" s="12">
        <f t="shared" si="56"/>
        <v>-4.583211395402742E-3</v>
      </c>
      <c r="L162" s="9">
        <f t="shared" si="57"/>
        <v>-659982.44093799486</v>
      </c>
      <c r="M162" s="9">
        <f t="shared" si="58"/>
        <v>-2639929.7637519795</v>
      </c>
      <c r="N162" s="9">
        <f t="shared" si="59"/>
        <v>-5939841.9684419539</v>
      </c>
      <c r="O162" s="9">
        <f t="shared" si="60"/>
        <v>-10559719.055007918</v>
      </c>
      <c r="P162" s="9">
        <f t="shared" si="61"/>
        <v>-16499561.023449872</v>
      </c>
      <c r="Q162" s="9">
        <f t="shared" si="62"/>
        <v>-23759367.873767816</v>
      </c>
      <c r="R162" s="8">
        <v>0.24560000000000004</v>
      </c>
      <c r="S162" s="8">
        <f t="shared" si="63"/>
        <v>-162091.68749437155</v>
      </c>
      <c r="T162" s="8">
        <f t="shared" si="63"/>
        <v>-648366.74997748621</v>
      </c>
      <c r="U162" s="8">
        <f t="shared" si="63"/>
        <v>-1458825.1874493442</v>
      </c>
      <c r="V162" s="8">
        <f t="shared" si="48"/>
        <v>-2593466.9999099448</v>
      </c>
      <c r="W162" s="8">
        <f t="shared" si="47"/>
        <v>-4052292.1873592893</v>
      </c>
      <c r="X162" s="8">
        <f t="shared" si="47"/>
        <v>-5835300.7497973768</v>
      </c>
      <c r="Y162" s="3">
        <f>SUM('Masses &amp; Spring Data'!$K$11*('Masses &amp; Spring Data'!$I$3+'Vel,Acc,Jer (Inlet)'!C162))</f>
        <v>1215228.7015731086</v>
      </c>
      <c r="Z162" s="10">
        <f t="shared" si="64"/>
        <v>1053137.014078737</v>
      </c>
      <c r="AA162" s="10">
        <f t="shared" si="65"/>
        <v>592504.7393196125</v>
      </c>
      <c r="AB162" s="10">
        <f t="shared" si="66"/>
        <v>-243596.48587623565</v>
      </c>
      <c r="AC162" s="10">
        <f t="shared" si="67"/>
        <v>-1378238.2983368363</v>
      </c>
      <c r="AD162" s="10">
        <f t="shared" si="68"/>
        <v>-2837063.4857861809</v>
      </c>
      <c r="AE162" s="10">
        <f t="shared" si="69"/>
        <v>-4620072.0482242685</v>
      </c>
    </row>
    <row r="163" spans="1:31" x14ac:dyDescent="0.2">
      <c r="A163" s="5">
        <v>-40</v>
      </c>
      <c r="B163" s="5">
        <f t="shared" si="70"/>
        <v>160</v>
      </c>
      <c r="C163" s="36">
        <v>7.6744147944092802</v>
      </c>
      <c r="D163" s="6">
        <f t="shared" si="49"/>
        <v>0.15419565996057472</v>
      </c>
      <c r="E163" s="7">
        <f t="shared" si="50"/>
        <v>1850.3479195268965</v>
      </c>
      <c r="F163" s="7">
        <f t="shared" si="51"/>
        <v>3700.695839053793</v>
      </c>
      <c r="G163" s="7">
        <f t="shared" si="52"/>
        <v>5551.0437585806894</v>
      </c>
      <c r="H163" s="7">
        <f t="shared" si="53"/>
        <v>7401.3916781075859</v>
      </c>
      <c r="I163" s="7">
        <f t="shared" si="54"/>
        <v>9251.7395976344833</v>
      </c>
      <c r="J163" s="7">
        <f t="shared" si="55"/>
        <v>11102.087517161379</v>
      </c>
      <c r="K163" s="12">
        <f t="shared" si="56"/>
        <v>-4.9845924341012093E-3</v>
      </c>
      <c r="L163" s="9">
        <f t="shared" si="57"/>
        <v>-717781.31051057414</v>
      </c>
      <c r="M163" s="9">
        <f t="shared" si="58"/>
        <v>-2871125.2420422966</v>
      </c>
      <c r="N163" s="9">
        <f t="shared" si="59"/>
        <v>-6460031.794595167</v>
      </c>
      <c r="O163" s="9">
        <f t="shared" si="60"/>
        <v>-11484500.968169186</v>
      </c>
      <c r="P163" s="9">
        <f t="shared" si="61"/>
        <v>-17944532.762764353</v>
      </c>
      <c r="Q163" s="9">
        <f t="shared" si="62"/>
        <v>-25840127.178380668</v>
      </c>
      <c r="R163" s="8">
        <v>0.24560000000000004</v>
      </c>
      <c r="S163" s="8">
        <f t="shared" si="63"/>
        <v>-176287.08986139705</v>
      </c>
      <c r="T163" s="8">
        <f t="shared" si="63"/>
        <v>-705148.3594455882</v>
      </c>
      <c r="U163" s="8">
        <f t="shared" si="63"/>
        <v>-1586583.8087525733</v>
      </c>
      <c r="V163" s="8">
        <f t="shared" si="48"/>
        <v>-2820593.4377823528</v>
      </c>
      <c r="W163" s="8">
        <f t="shared" si="47"/>
        <v>-4407177.2465349259</v>
      </c>
      <c r="X163" s="8">
        <f t="shared" si="47"/>
        <v>-6346335.2350102933</v>
      </c>
      <c r="Y163" s="3">
        <f>SUM('Masses &amp; Spring Data'!$K$11*('Masses &amp; Spring Data'!$I$3+'Vel,Acc,Jer (Inlet)'!C163))</f>
        <v>1240871.4892970987</v>
      </c>
      <c r="Z163" s="10">
        <f t="shared" si="64"/>
        <v>1064584.3994357018</v>
      </c>
      <c r="AA163" s="10">
        <f t="shared" si="65"/>
        <v>560625.72893514344</v>
      </c>
      <c r="AB163" s="10">
        <f t="shared" si="66"/>
        <v>-345712.31945547462</v>
      </c>
      <c r="AC163" s="10">
        <f t="shared" si="67"/>
        <v>-1579721.9484852541</v>
      </c>
      <c r="AD163" s="10">
        <f t="shared" si="68"/>
        <v>-3166305.7572378274</v>
      </c>
      <c r="AE163" s="10">
        <f t="shared" si="69"/>
        <v>-5105463.7457131948</v>
      </c>
    </row>
    <row r="164" spans="1:31" x14ac:dyDescent="0.2">
      <c r="A164" s="5">
        <v>-38</v>
      </c>
      <c r="B164" s="5">
        <f t="shared" si="70"/>
        <v>161</v>
      </c>
      <c r="C164" s="36">
        <v>7.8286104543698549</v>
      </c>
      <c r="D164" s="6">
        <f t="shared" si="49"/>
        <v>0.14921106752647351</v>
      </c>
      <c r="E164" s="7">
        <f t="shared" si="50"/>
        <v>1790.5328103176821</v>
      </c>
      <c r="F164" s="7">
        <f t="shared" si="51"/>
        <v>3581.0656206353642</v>
      </c>
      <c r="G164" s="7">
        <f t="shared" si="52"/>
        <v>5371.5984309530459</v>
      </c>
      <c r="H164" s="7">
        <f t="shared" si="53"/>
        <v>7162.1312412707284</v>
      </c>
      <c r="I164" s="7">
        <f t="shared" si="54"/>
        <v>8952.6640515884101</v>
      </c>
      <c r="J164" s="7">
        <f t="shared" si="55"/>
        <v>10743.196861906092</v>
      </c>
      <c r="K164" s="12">
        <f t="shared" si="56"/>
        <v>-5.395307915565084E-3</v>
      </c>
      <c r="L164" s="9">
        <f t="shared" si="57"/>
        <v>-776924.3398413721</v>
      </c>
      <c r="M164" s="9">
        <f t="shared" si="58"/>
        <v>-3107697.3593654884</v>
      </c>
      <c r="N164" s="9">
        <f t="shared" si="59"/>
        <v>-6992319.0585723491</v>
      </c>
      <c r="O164" s="9">
        <f t="shared" si="60"/>
        <v>-12430789.437461954</v>
      </c>
      <c r="P164" s="9">
        <f t="shared" si="61"/>
        <v>-19423108.496034302</v>
      </c>
      <c r="Q164" s="9">
        <f t="shared" si="62"/>
        <v>-27969276.234289397</v>
      </c>
      <c r="R164" s="8">
        <v>0.24560000000000004</v>
      </c>
      <c r="S164" s="8">
        <f t="shared" si="63"/>
        <v>-190812.61786504101</v>
      </c>
      <c r="T164" s="8">
        <f t="shared" si="63"/>
        <v>-763250.47146016406</v>
      </c>
      <c r="U164" s="8">
        <f t="shared" si="63"/>
        <v>-1717313.5607853692</v>
      </c>
      <c r="V164" s="8">
        <f t="shared" si="48"/>
        <v>-3053001.8858406562</v>
      </c>
      <c r="W164" s="8">
        <f t="shared" si="47"/>
        <v>-4770315.4466260253</v>
      </c>
      <c r="X164" s="8">
        <f t="shared" si="47"/>
        <v>-6869254.243141477</v>
      </c>
      <c r="Y164" s="3">
        <f>SUM('Masses &amp; Spring Data'!$K$11*('Masses &amp; Spring Data'!$I$3+'Vel,Acc,Jer (Inlet)'!C164))</f>
        <v>1265774.0883807316</v>
      </c>
      <c r="Z164" s="10">
        <f t="shared" si="64"/>
        <v>1074961.4705156907</v>
      </c>
      <c r="AA164" s="10">
        <f t="shared" si="65"/>
        <v>526621.20432609296</v>
      </c>
      <c r="AB164" s="10">
        <f t="shared" si="66"/>
        <v>-451539.47240463761</v>
      </c>
      <c r="AC164" s="10">
        <f t="shared" si="67"/>
        <v>-1787227.7974599246</v>
      </c>
      <c r="AD164" s="10">
        <f t="shared" si="68"/>
        <v>-3504541.3582452936</v>
      </c>
      <c r="AE164" s="10">
        <f t="shared" si="69"/>
        <v>-5603480.1547607454</v>
      </c>
    </row>
    <row r="165" spans="1:31" x14ac:dyDescent="0.2">
      <c r="A165" s="5">
        <v>-36</v>
      </c>
      <c r="B165" s="5">
        <f t="shared" si="70"/>
        <v>162</v>
      </c>
      <c r="C165" s="36">
        <v>7.9778215218963284</v>
      </c>
      <c r="D165" s="6">
        <f t="shared" si="49"/>
        <v>0.14381575961090842</v>
      </c>
      <c r="E165" s="7">
        <f t="shared" si="50"/>
        <v>1725.789115330901</v>
      </c>
      <c r="F165" s="7">
        <f t="shared" si="51"/>
        <v>3451.5782306618021</v>
      </c>
      <c r="G165" s="7">
        <f t="shared" si="52"/>
        <v>5177.3673459927031</v>
      </c>
      <c r="H165" s="7">
        <f t="shared" si="53"/>
        <v>6903.1564613236042</v>
      </c>
      <c r="I165" s="7">
        <f t="shared" si="54"/>
        <v>8628.9455766545052</v>
      </c>
      <c r="J165" s="7">
        <f t="shared" si="55"/>
        <v>10354.734691985406</v>
      </c>
      <c r="K165" s="12">
        <f t="shared" si="56"/>
        <v>-5.7873545115070257E-3</v>
      </c>
      <c r="L165" s="9">
        <f t="shared" si="57"/>
        <v>-833379.04965701175</v>
      </c>
      <c r="M165" s="9">
        <f t="shared" si="58"/>
        <v>-3333516.198628047</v>
      </c>
      <c r="N165" s="9">
        <f t="shared" si="59"/>
        <v>-7500411.4469131054</v>
      </c>
      <c r="O165" s="9">
        <f t="shared" si="60"/>
        <v>-13334064.794512188</v>
      </c>
      <c r="P165" s="9">
        <f t="shared" si="61"/>
        <v>-20834476.241425294</v>
      </c>
      <c r="Q165" s="9">
        <f t="shared" si="62"/>
        <v>-30001645.787652422</v>
      </c>
      <c r="R165" s="8">
        <v>0.24560000000000004</v>
      </c>
      <c r="S165" s="8">
        <f t="shared" si="63"/>
        <v>-204677.89459576213</v>
      </c>
      <c r="T165" s="8">
        <f t="shared" si="63"/>
        <v>-818711.57838304853</v>
      </c>
      <c r="U165" s="8">
        <f t="shared" si="63"/>
        <v>-1842101.0513618591</v>
      </c>
      <c r="V165" s="8">
        <f t="shared" si="48"/>
        <v>-3274846.3135321941</v>
      </c>
      <c r="W165" s="8">
        <f t="shared" si="47"/>
        <v>-5116947.364894053</v>
      </c>
      <c r="X165" s="8">
        <f t="shared" si="47"/>
        <v>-7368404.2054474363</v>
      </c>
      <c r="Y165" s="3">
        <f>SUM('Masses &amp; Spring Data'!$K$11*('Masses &amp; Spring Data'!$I$3+'Vel,Acc,Jer (Inlet)'!C165))</f>
        <v>1289871.675786257</v>
      </c>
      <c r="Z165" s="10">
        <f t="shared" si="64"/>
        <v>1085193.781190495</v>
      </c>
      <c r="AA165" s="10">
        <f t="shared" si="65"/>
        <v>494386.34258037037</v>
      </c>
      <c r="AB165" s="10">
        <f t="shared" si="66"/>
        <v>-552229.37557560205</v>
      </c>
      <c r="AC165" s="10">
        <f t="shared" si="67"/>
        <v>-1984974.6377459371</v>
      </c>
      <c r="AD165" s="10">
        <f t="shared" si="68"/>
        <v>-3827075.6891077962</v>
      </c>
      <c r="AE165" s="10">
        <f t="shared" si="69"/>
        <v>-6078532.5296611795</v>
      </c>
    </row>
    <row r="166" spans="1:31" x14ac:dyDescent="0.2">
      <c r="A166" s="5">
        <v>-34</v>
      </c>
      <c r="B166" s="5">
        <f t="shared" si="70"/>
        <v>163</v>
      </c>
      <c r="C166" s="36">
        <v>8.1216372815072368</v>
      </c>
      <c r="D166" s="6">
        <f t="shared" si="49"/>
        <v>0.1380284050994014</v>
      </c>
      <c r="E166" s="7">
        <f t="shared" si="50"/>
        <v>1656.3408611928166</v>
      </c>
      <c r="F166" s="7">
        <f t="shared" si="51"/>
        <v>3312.6817223856333</v>
      </c>
      <c r="G166" s="7">
        <f t="shared" si="52"/>
        <v>4969.0225835784504</v>
      </c>
      <c r="H166" s="7">
        <f t="shared" si="53"/>
        <v>6625.3634447712666</v>
      </c>
      <c r="I166" s="7">
        <f t="shared" si="54"/>
        <v>8281.7043059640837</v>
      </c>
      <c r="J166" s="7">
        <f t="shared" si="55"/>
        <v>9938.0451671569008</v>
      </c>
      <c r="K166" s="12">
        <f t="shared" si="56"/>
        <v>-6.1607322219217053E-3</v>
      </c>
      <c r="L166" s="9">
        <f t="shared" si="57"/>
        <v>-887145.43995672558</v>
      </c>
      <c r="M166" s="9">
        <f t="shared" si="58"/>
        <v>-3548581.7598269023</v>
      </c>
      <c r="N166" s="9">
        <f t="shared" si="59"/>
        <v>-7984308.9596105302</v>
      </c>
      <c r="O166" s="9">
        <f t="shared" si="60"/>
        <v>-14194327.039307609</v>
      </c>
      <c r="P166" s="9">
        <f t="shared" si="61"/>
        <v>-22178635.998918138</v>
      </c>
      <c r="Q166" s="9">
        <f t="shared" si="62"/>
        <v>-31937235.838442121</v>
      </c>
      <c r="R166" s="8">
        <v>0.24560000000000004</v>
      </c>
      <c r="S166" s="8">
        <f t="shared" si="63"/>
        <v>-217882.92005337184</v>
      </c>
      <c r="T166" s="8">
        <f t="shared" si="63"/>
        <v>-871531.68021348736</v>
      </c>
      <c r="U166" s="8">
        <f t="shared" si="63"/>
        <v>-1960946.2804803466</v>
      </c>
      <c r="V166" s="8">
        <f t="shared" si="48"/>
        <v>-3486126.7208539494</v>
      </c>
      <c r="W166" s="8">
        <f t="shared" si="47"/>
        <v>-5447073.0013342956</v>
      </c>
      <c r="X166" s="8">
        <f t="shared" si="47"/>
        <v>-7843785.1219213866</v>
      </c>
      <c r="Y166" s="3">
        <f>SUM('Masses &amp; Spring Data'!$K$11*('Masses &amp; Spring Data'!$I$3+'Vel,Acc,Jer (Inlet)'!C166))</f>
        <v>1313097.9209634189</v>
      </c>
      <c r="Z166" s="10">
        <f t="shared" si="64"/>
        <v>1095215.000910047</v>
      </c>
      <c r="AA166" s="10">
        <f t="shared" si="65"/>
        <v>463857.82817348477</v>
      </c>
      <c r="AB166" s="10">
        <f t="shared" si="66"/>
        <v>-647848.35951692774</v>
      </c>
      <c r="AC166" s="10">
        <f t="shared" si="67"/>
        <v>-2173028.7998905303</v>
      </c>
      <c r="AD166" s="10">
        <f t="shared" si="68"/>
        <v>-4133975.0803708769</v>
      </c>
      <c r="AE166" s="10">
        <f t="shared" si="69"/>
        <v>-6530687.2009579679</v>
      </c>
    </row>
    <row r="167" spans="1:31" x14ac:dyDescent="0.2">
      <c r="A167" s="5">
        <v>-32</v>
      </c>
      <c r="B167" s="5">
        <f t="shared" si="70"/>
        <v>164</v>
      </c>
      <c r="C167" s="36">
        <v>8.2596656866066382</v>
      </c>
      <c r="D167" s="6">
        <f t="shared" si="49"/>
        <v>0.13186767287747969</v>
      </c>
      <c r="E167" s="7">
        <f t="shared" si="50"/>
        <v>1582.4120745297564</v>
      </c>
      <c r="F167" s="7">
        <f t="shared" si="51"/>
        <v>3164.8241490595128</v>
      </c>
      <c r="G167" s="7">
        <f t="shared" si="52"/>
        <v>4747.2362235892688</v>
      </c>
      <c r="H167" s="7">
        <f t="shared" si="53"/>
        <v>6329.6482981190256</v>
      </c>
      <c r="I167" s="7">
        <f t="shared" si="54"/>
        <v>7912.0603726487816</v>
      </c>
      <c r="J167" s="7">
        <f t="shared" si="55"/>
        <v>9494.4724471785375</v>
      </c>
      <c r="K167" s="12">
        <f t="shared" si="56"/>
        <v>-6.5247754895860766E-3</v>
      </c>
      <c r="L167" s="9">
        <f t="shared" si="57"/>
        <v>-939567.670500395</v>
      </c>
      <c r="M167" s="9">
        <f t="shared" si="58"/>
        <v>-3758270.68200158</v>
      </c>
      <c r="N167" s="9">
        <f t="shared" si="59"/>
        <v>-8456109.0345035549</v>
      </c>
      <c r="O167" s="9">
        <f t="shared" si="60"/>
        <v>-15033082.72800632</v>
      </c>
      <c r="P167" s="9">
        <f t="shared" si="61"/>
        <v>-23489191.762509875</v>
      </c>
      <c r="Q167" s="9">
        <f t="shared" si="62"/>
        <v>-33824436.13801422</v>
      </c>
      <c r="R167" s="8">
        <v>0.24560000000000004</v>
      </c>
      <c r="S167" s="8">
        <f t="shared" si="63"/>
        <v>-230757.81987489705</v>
      </c>
      <c r="T167" s="8">
        <f t="shared" si="63"/>
        <v>-923031.27949958818</v>
      </c>
      <c r="U167" s="8">
        <f t="shared" si="63"/>
        <v>-2076820.3788740735</v>
      </c>
      <c r="V167" s="8">
        <f t="shared" si="48"/>
        <v>-3692125.1179983527</v>
      </c>
      <c r="W167" s="8">
        <f t="shared" si="47"/>
        <v>-5768945.496872426</v>
      </c>
      <c r="X167" s="8">
        <f t="shared" si="47"/>
        <v>-8307281.515496294</v>
      </c>
      <c r="Y167" s="3">
        <f>SUM('Masses &amp; Spring Data'!$K$11*('Masses &amp; Spring Data'!$I$3+'Vel,Acc,Jer (Inlet)'!C167))</f>
        <v>1335389.5083869721</v>
      </c>
      <c r="Z167" s="10">
        <f t="shared" si="64"/>
        <v>1104631.688512075</v>
      </c>
      <c r="AA167" s="10">
        <f t="shared" si="65"/>
        <v>433654.85805709695</v>
      </c>
      <c r="AB167" s="10">
        <f t="shared" si="66"/>
        <v>-741430.87048710138</v>
      </c>
      <c r="AC167" s="10">
        <f t="shared" si="67"/>
        <v>-2356735.6096113808</v>
      </c>
      <c r="AD167" s="10">
        <f t="shared" si="68"/>
        <v>-4433555.9884854537</v>
      </c>
      <c r="AE167" s="10">
        <f t="shared" si="69"/>
        <v>-6971892.0071093217</v>
      </c>
    </row>
    <row r="168" spans="1:31" x14ac:dyDescent="0.2">
      <c r="A168" s="5">
        <v>-30</v>
      </c>
      <c r="B168" s="5">
        <f t="shared" si="70"/>
        <v>165</v>
      </c>
      <c r="C168" s="36">
        <v>8.3915333594841179</v>
      </c>
      <c r="D168" s="6">
        <f t="shared" si="49"/>
        <v>0.12534289738789361</v>
      </c>
      <c r="E168" s="7">
        <f t="shared" si="50"/>
        <v>1504.1147686547233</v>
      </c>
      <c r="F168" s="7">
        <f t="shared" si="51"/>
        <v>3008.2295373094466</v>
      </c>
      <c r="G168" s="7">
        <f t="shared" si="52"/>
        <v>4512.3443059641704</v>
      </c>
      <c r="H168" s="7">
        <f t="shared" si="53"/>
        <v>6016.4590746188933</v>
      </c>
      <c r="I168" s="7">
        <f t="shared" si="54"/>
        <v>7520.5738432736171</v>
      </c>
      <c r="J168" s="7">
        <f t="shared" si="55"/>
        <v>9024.6886119283408</v>
      </c>
      <c r="K168" s="12">
        <f t="shared" si="56"/>
        <v>-6.8888187572451187E-3</v>
      </c>
      <c r="L168" s="9">
        <f t="shared" si="57"/>
        <v>-991989.90104329714</v>
      </c>
      <c r="M168" s="9">
        <f t="shared" si="58"/>
        <v>-3967959.6041731886</v>
      </c>
      <c r="N168" s="9">
        <f t="shared" si="59"/>
        <v>-8927909.1093896739</v>
      </c>
      <c r="O168" s="9">
        <f t="shared" si="60"/>
        <v>-15871838.416692754</v>
      </c>
      <c r="P168" s="9">
        <f t="shared" si="61"/>
        <v>-24799747.526082426</v>
      </c>
      <c r="Q168" s="9">
        <f t="shared" si="62"/>
        <v>-35711636.437558696</v>
      </c>
      <c r="R168" s="8">
        <v>0.24560000000000004</v>
      </c>
      <c r="S168" s="8">
        <f t="shared" si="63"/>
        <v>-243632.71969623381</v>
      </c>
      <c r="T168" s="8">
        <f t="shared" si="63"/>
        <v>-974530.87878493522</v>
      </c>
      <c r="U168" s="8">
        <f t="shared" si="63"/>
        <v>-2192694.4772661044</v>
      </c>
      <c r="V168" s="8">
        <f t="shared" si="48"/>
        <v>-3898123.5151397409</v>
      </c>
      <c r="W168" s="8">
        <f t="shared" si="47"/>
        <v>-6090817.9924058449</v>
      </c>
      <c r="X168" s="8">
        <f t="shared" si="47"/>
        <v>-8770777.9090644177</v>
      </c>
      <c r="Y168" s="3">
        <f>SUM('Masses &amp; Spring Data'!$K$11*('Masses &amp; Spring Data'!$I$3+'Vel,Acc,Jer (Inlet)'!C168))</f>
        <v>1356686.1375566851</v>
      </c>
      <c r="Z168" s="10">
        <f t="shared" si="64"/>
        <v>1113053.4178604514</v>
      </c>
      <c r="AA168" s="10">
        <f t="shared" si="65"/>
        <v>402398.13669989468</v>
      </c>
      <c r="AB168" s="10">
        <f t="shared" si="66"/>
        <v>-836008.33970941929</v>
      </c>
      <c r="AC168" s="10">
        <f t="shared" si="67"/>
        <v>-2541437.3775830558</v>
      </c>
      <c r="AD168" s="10">
        <f t="shared" si="68"/>
        <v>-4734131.8548491597</v>
      </c>
      <c r="AE168" s="10">
        <f t="shared" si="69"/>
        <v>-7414091.7715077326</v>
      </c>
    </row>
    <row r="169" spans="1:31" x14ac:dyDescent="0.2">
      <c r="A169" s="5">
        <v>-28</v>
      </c>
      <c r="B169" s="5">
        <f t="shared" si="70"/>
        <v>166</v>
      </c>
      <c r="C169" s="36">
        <v>8.5168762568720116</v>
      </c>
      <c r="D169" s="6">
        <f t="shared" si="49"/>
        <v>0.1184540786306485</v>
      </c>
      <c r="E169" s="7">
        <f t="shared" si="50"/>
        <v>1421.448943567782</v>
      </c>
      <c r="F169" s="7">
        <f t="shared" si="51"/>
        <v>2842.8978871355639</v>
      </c>
      <c r="G169" s="7">
        <f t="shared" si="52"/>
        <v>4264.3468307033454</v>
      </c>
      <c r="H169" s="7">
        <f t="shared" si="53"/>
        <v>5685.7957742711278</v>
      </c>
      <c r="I169" s="7">
        <f t="shared" si="54"/>
        <v>7107.2447178389102</v>
      </c>
      <c r="J169" s="7">
        <f t="shared" si="55"/>
        <v>8528.6936614066908</v>
      </c>
      <c r="K169" s="12">
        <f t="shared" si="56"/>
        <v>-7.2248586966185968E-3</v>
      </c>
      <c r="L169" s="9">
        <f t="shared" si="57"/>
        <v>-1040379.6523130779</v>
      </c>
      <c r="M169" s="9">
        <f t="shared" si="58"/>
        <v>-4161518.6092523118</v>
      </c>
      <c r="N169" s="9">
        <f t="shared" si="59"/>
        <v>-9363416.8708177023</v>
      </c>
      <c r="O169" s="9">
        <f t="shared" si="60"/>
        <v>-16646074.437009247</v>
      </c>
      <c r="P169" s="9">
        <f t="shared" si="61"/>
        <v>-26009491.307826947</v>
      </c>
      <c r="Q169" s="9">
        <f t="shared" si="62"/>
        <v>-37453667.483270809</v>
      </c>
      <c r="R169" s="8">
        <v>0.24560000000000004</v>
      </c>
      <c r="S169" s="8">
        <f t="shared" si="63"/>
        <v>-255517.242608092</v>
      </c>
      <c r="T169" s="8">
        <f t="shared" si="63"/>
        <v>-1022068.970432368</v>
      </c>
      <c r="U169" s="8">
        <f t="shared" si="63"/>
        <v>-2299655.183472828</v>
      </c>
      <c r="V169" s="8">
        <f t="shared" si="48"/>
        <v>-4088275.881729472</v>
      </c>
      <c r="W169" s="8">
        <f t="shared" si="47"/>
        <v>-6387931.0652022995</v>
      </c>
      <c r="X169" s="8">
        <f t="shared" si="47"/>
        <v>-9198620.733891312</v>
      </c>
      <c r="Y169" s="3">
        <f>SUM('Masses &amp; Spring Data'!$K$11*('Masses &amp; Spring Data'!$I$3+'Vel,Acc,Jer (Inlet)'!C169))</f>
        <v>1376929.0154848299</v>
      </c>
      <c r="Z169" s="10">
        <f t="shared" si="64"/>
        <v>1121411.7728767379</v>
      </c>
      <c r="AA169" s="10">
        <f t="shared" si="65"/>
        <v>373990.37875131157</v>
      </c>
      <c r="AB169" s="10">
        <f t="shared" si="66"/>
        <v>-922726.16798799811</v>
      </c>
      <c r="AC169" s="10">
        <f t="shared" si="67"/>
        <v>-2711346.8662446421</v>
      </c>
      <c r="AD169" s="10">
        <f t="shared" si="68"/>
        <v>-5011002.0497174691</v>
      </c>
      <c r="AE169" s="10">
        <f t="shared" si="69"/>
        <v>-7821691.7184064817</v>
      </c>
    </row>
    <row r="170" spans="1:31" x14ac:dyDescent="0.2">
      <c r="A170" s="5">
        <v>-26</v>
      </c>
      <c r="B170" s="5">
        <f t="shared" si="70"/>
        <v>167</v>
      </c>
      <c r="C170" s="36">
        <v>8.63533033550266</v>
      </c>
      <c r="D170" s="6">
        <f t="shared" si="49"/>
        <v>0.1112292199340299</v>
      </c>
      <c r="E170" s="7">
        <f t="shared" si="50"/>
        <v>1334.7506392083587</v>
      </c>
      <c r="F170" s="7">
        <f t="shared" si="51"/>
        <v>2669.5012784167175</v>
      </c>
      <c r="G170" s="7">
        <f t="shared" si="52"/>
        <v>4004.2519176250762</v>
      </c>
      <c r="H170" s="7">
        <f t="shared" si="53"/>
        <v>5339.0025568334349</v>
      </c>
      <c r="I170" s="7">
        <f t="shared" si="54"/>
        <v>6673.7531960417937</v>
      </c>
      <c r="J170" s="7">
        <f t="shared" si="55"/>
        <v>8008.5038352501524</v>
      </c>
      <c r="K170" s="12">
        <f t="shared" si="56"/>
        <v>-7.5422297504790237E-3</v>
      </c>
      <c r="L170" s="9">
        <f t="shared" si="57"/>
        <v>-1086081.0840689794</v>
      </c>
      <c r="M170" s="9">
        <f t="shared" si="58"/>
        <v>-4344324.3362759175</v>
      </c>
      <c r="N170" s="9">
        <f t="shared" si="59"/>
        <v>-9774729.756620815</v>
      </c>
      <c r="O170" s="9">
        <f t="shared" si="60"/>
        <v>-17377297.34510367</v>
      </c>
      <c r="P170" s="9">
        <f t="shared" si="61"/>
        <v>-27152027.101724487</v>
      </c>
      <c r="Q170" s="9">
        <f t="shared" si="62"/>
        <v>-39098919.02648326</v>
      </c>
      <c r="R170" s="8">
        <v>0.24560000000000004</v>
      </c>
      <c r="S170" s="8">
        <f t="shared" si="63"/>
        <v>-266741.51424734137</v>
      </c>
      <c r="T170" s="8">
        <f t="shared" si="63"/>
        <v>-1066966.0569893655</v>
      </c>
      <c r="U170" s="8">
        <f t="shared" si="63"/>
        <v>-2400673.6282260725</v>
      </c>
      <c r="V170" s="8">
        <f t="shared" si="48"/>
        <v>-4267864.227957462</v>
      </c>
      <c r="W170" s="8">
        <f t="shared" si="47"/>
        <v>-6668537.8561835354</v>
      </c>
      <c r="X170" s="8">
        <f t="shared" si="47"/>
        <v>-9602694.5129042901</v>
      </c>
      <c r="Y170" s="3">
        <f>SUM('Masses &amp; Spring Data'!$K$11*('Masses &amp; Spring Data'!$I$3+'Vel,Acc,Jer (Inlet)'!C170))</f>
        <v>1396059.3491836796</v>
      </c>
      <c r="Z170" s="10">
        <f t="shared" si="64"/>
        <v>1129317.8349363382</v>
      </c>
      <c r="AA170" s="10">
        <f t="shared" si="65"/>
        <v>347056.81121366005</v>
      </c>
      <c r="AB170" s="10">
        <f t="shared" si="66"/>
        <v>-1004614.279042393</v>
      </c>
      <c r="AC170" s="10">
        <f t="shared" si="67"/>
        <v>-2871804.8787737824</v>
      </c>
      <c r="AD170" s="10">
        <f t="shared" si="68"/>
        <v>-5272478.5069998559</v>
      </c>
      <c r="AE170" s="10">
        <f t="shared" si="69"/>
        <v>-8206635.1637206106</v>
      </c>
    </row>
    <row r="171" spans="1:31" x14ac:dyDescent="0.2">
      <c r="A171" s="5">
        <v>-24</v>
      </c>
      <c r="B171" s="5">
        <f t="shared" si="70"/>
        <v>168</v>
      </c>
      <c r="C171" s="36">
        <v>8.7465595554366899</v>
      </c>
      <c r="D171" s="6">
        <f t="shared" si="49"/>
        <v>0.10368699018355088</v>
      </c>
      <c r="E171" s="7">
        <f t="shared" si="50"/>
        <v>1244.2438822026106</v>
      </c>
      <c r="F171" s="7">
        <f t="shared" si="51"/>
        <v>2488.4877644052212</v>
      </c>
      <c r="G171" s="7">
        <f t="shared" si="52"/>
        <v>3732.7316466078314</v>
      </c>
      <c r="H171" s="7">
        <f t="shared" si="53"/>
        <v>4976.9755288104425</v>
      </c>
      <c r="I171" s="7">
        <f t="shared" si="54"/>
        <v>6221.2194110130522</v>
      </c>
      <c r="J171" s="7">
        <f t="shared" si="55"/>
        <v>7465.4632932156628</v>
      </c>
      <c r="K171" s="12">
        <f t="shared" si="56"/>
        <v>-7.8315974760521101E-3</v>
      </c>
      <c r="L171" s="9">
        <f t="shared" si="57"/>
        <v>-1127750.0365515039</v>
      </c>
      <c r="M171" s="9">
        <f t="shared" si="58"/>
        <v>-4511000.1462060157</v>
      </c>
      <c r="N171" s="9">
        <f t="shared" si="59"/>
        <v>-10149750.328963535</v>
      </c>
      <c r="O171" s="9">
        <f t="shared" si="60"/>
        <v>-18044000.584824063</v>
      </c>
      <c r="P171" s="9">
        <f t="shared" si="61"/>
        <v>-28193750.913787596</v>
      </c>
      <c r="Q171" s="9">
        <f t="shared" si="62"/>
        <v>-40599001.31585414</v>
      </c>
      <c r="R171" s="8">
        <v>0.24560000000000004</v>
      </c>
      <c r="S171" s="8">
        <f t="shared" si="63"/>
        <v>-276975.4089770494</v>
      </c>
      <c r="T171" s="8">
        <f t="shared" si="63"/>
        <v>-1107901.6359081976</v>
      </c>
      <c r="U171" s="8">
        <f t="shared" si="63"/>
        <v>-2492778.6807934446</v>
      </c>
      <c r="V171" s="8">
        <f t="shared" si="48"/>
        <v>-4431606.5436327904</v>
      </c>
      <c r="W171" s="8">
        <f t="shared" si="47"/>
        <v>-6924385.2244262351</v>
      </c>
      <c r="X171" s="8">
        <f t="shared" si="47"/>
        <v>-9971114.7231737785</v>
      </c>
      <c r="Y171" s="3">
        <f>SUM('Masses &amp; Spring Data'!$K$11*('Masses &amp; Spring Data'!$I$3+'Vel,Acc,Jer (Inlet)'!C171))</f>
        <v>1414022.8682030255</v>
      </c>
      <c r="Z171" s="10">
        <f t="shared" si="64"/>
        <v>1137047.4592259761</v>
      </c>
      <c r="AA171" s="10">
        <f t="shared" si="65"/>
        <v>322866.68120947131</v>
      </c>
      <c r="AB171" s="10">
        <f t="shared" si="66"/>
        <v>-1078755.8125904191</v>
      </c>
      <c r="AC171" s="10">
        <f t="shared" si="67"/>
        <v>-3017583.6754297651</v>
      </c>
      <c r="AD171" s="10">
        <f t="shared" si="68"/>
        <v>-5510362.3562232098</v>
      </c>
      <c r="AE171" s="10">
        <f t="shared" si="69"/>
        <v>-8557091.8549707532</v>
      </c>
    </row>
    <row r="172" spans="1:31" x14ac:dyDescent="0.2">
      <c r="A172" s="5">
        <v>-22</v>
      </c>
      <c r="B172" s="5">
        <f t="shared" si="70"/>
        <v>169</v>
      </c>
      <c r="C172" s="36">
        <v>8.8502465456202408</v>
      </c>
      <c r="D172" s="6">
        <f t="shared" si="49"/>
        <v>9.5855392707498766E-2</v>
      </c>
      <c r="E172" s="7">
        <f t="shared" si="50"/>
        <v>1150.2647124899852</v>
      </c>
      <c r="F172" s="7">
        <f t="shared" si="51"/>
        <v>2300.5294249799704</v>
      </c>
      <c r="G172" s="7">
        <f t="shared" si="52"/>
        <v>3450.7941374699558</v>
      </c>
      <c r="H172" s="7">
        <f t="shared" si="53"/>
        <v>4601.0588499599407</v>
      </c>
      <c r="I172" s="7">
        <f t="shared" si="54"/>
        <v>5751.3235624499257</v>
      </c>
      <c r="J172" s="7">
        <f t="shared" si="55"/>
        <v>6901.5882749399116</v>
      </c>
      <c r="K172" s="12">
        <f t="shared" si="56"/>
        <v>-8.1302996443941566E-3</v>
      </c>
      <c r="L172" s="9">
        <f t="shared" si="57"/>
        <v>-1170763.1487927586</v>
      </c>
      <c r="M172" s="9">
        <f t="shared" si="58"/>
        <v>-4683052.5951710343</v>
      </c>
      <c r="N172" s="9">
        <f t="shared" si="59"/>
        <v>-10536868.339134827</v>
      </c>
      <c r="O172" s="9">
        <f t="shared" si="60"/>
        <v>-18732210.380684137</v>
      </c>
      <c r="P172" s="9">
        <f t="shared" si="61"/>
        <v>-29269078.719818965</v>
      </c>
      <c r="Q172" s="9">
        <f t="shared" si="62"/>
        <v>-42147473.356539309</v>
      </c>
      <c r="R172" s="8">
        <v>0.24560000000000004</v>
      </c>
      <c r="S172" s="8">
        <f t="shared" si="63"/>
        <v>-287539.42934350157</v>
      </c>
      <c r="T172" s="8">
        <f t="shared" si="63"/>
        <v>-1150157.7173740063</v>
      </c>
      <c r="U172" s="8">
        <f t="shared" si="63"/>
        <v>-2587854.8640915141</v>
      </c>
      <c r="V172" s="8">
        <f t="shared" si="48"/>
        <v>-4600630.8694960251</v>
      </c>
      <c r="W172" s="8">
        <f t="shared" si="47"/>
        <v>-7188485.7335875388</v>
      </c>
      <c r="X172" s="8">
        <f t="shared" si="47"/>
        <v>-10351419.456366057</v>
      </c>
      <c r="Y172" s="3">
        <f>SUM('Masses &amp; Spring Data'!$K$11*('Masses &amp; Spring Data'!$I$3+'Vel,Acc,Jer (Inlet)'!C172))</f>
        <v>1430768.3171176689</v>
      </c>
      <c r="Z172" s="10">
        <f t="shared" si="64"/>
        <v>1143228.8877741673</v>
      </c>
      <c r="AA172" s="10">
        <f t="shared" si="65"/>
        <v>296091.24566592369</v>
      </c>
      <c r="AB172" s="10">
        <f t="shared" si="66"/>
        <v>-1157086.5469738452</v>
      </c>
      <c r="AC172" s="10">
        <f t="shared" si="67"/>
        <v>-3169862.5523783565</v>
      </c>
      <c r="AD172" s="10">
        <f t="shared" si="68"/>
        <v>-5757717.4164698701</v>
      </c>
      <c r="AE172" s="10">
        <f t="shared" si="69"/>
        <v>-8920651.1392483879</v>
      </c>
    </row>
    <row r="173" spans="1:31" x14ac:dyDescent="0.2">
      <c r="A173" s="5">
        <v>-20</v>
      </c>
      <c r="B173" s="5">
        <f t="shared" si="70"/>
        <v>170</v>
      </c>
      <c r="C173" s="36">
        <v>8.9461019383277396</v>
      </c>
      <c r="D173" s="6">
        <f t="shared" si="49"/>
        <v>8.7725093063104609E-2</v>
      </c>
      <c r="E173" s="7">
        <f t="shared" si="50"/>
        <v>1052.7011167572552</v>
      </c>
      <c r="F173" s="7">
        <f t="shared" si="51"/>
        <v>2105.4022335145105</v>
      </c>
      <c r="G173" s="7">
        <f t="shared" si="52"/>
        <v>3158.103350271766</v>
      </c>
      <c r="H173" s="7">
        <f t="shared" si="53"/>
        <v>4210.804467029021</v>
      </c>
      <c r="I173" s="7">
        <f t="shared" si="54"/>
        <v>5263.5055837862765</v>
      </c>
      <c r="J173" s="7">
        <f t="shared" si="55"/>
        <v>6316.206700543532</v>
      </c>
      <c r="K173" s="12">
        <f t="shared" si="56"/>
        <v>-8.3823295989162716E-3</v>
      </c>
      <c r="L173" s="9">
        <f t="shared" si="57"/>
        <v>-1207055.462243943</v>
      </c>
      <c r="M173" s="9">
        <f t="shared" si="58"/>
        <v>-4828221.848975772</v>
      </c>
      <c r="N173" s="9">
        <f t="shared" si="59"/>
        <v>-10863499.160195488</v>
      </c>
      <c r="O173" s="9">
        <f t="shared" si="60"/>
        <v>-19312887.395903088</v>
      </c>
      <c r="P173" s="9">
        <f t="shared" si="61"/>
        <v>-30176386.556098577</v>
      </c>
      <c r="Q173" s="9">
        <f t="shared" si="62"/>
        <v>-43453996.640781954</v>
      </c>
      <c r="R173" s="8">
        <v>0.24560000000000004</v>
      </c>
      <c r="S173" s="8">
        <f t="shared" si="63"/>
        <v>-296452.82152711245</v>
      </c>
      <c r="T173" s="8">
        <f t="shared" si="63"/>
        <v>-1185811.2861084498</v>
      </c>
      <c r="U173" s="8">
        <f t="shared" si="63"/>
        <v>-2668075.3937440123</v>
      </c>
      <c r="V173" s="8">
        <f t="shared" si="48"/>
        <v>-4743245.1444337992</v>
      </c>
      <c r="W173" s="8">
        <f t="shared" si="47"/>
        <v>-7411320.5381778115</v>
      </c>
      <c r="X173" s="8">
        <f t="shared" si="47"/>
        <v>-10672301.574976049</v>
      </c>
      <c r="Y173" s="3">
        <f>SUM('Masses &amp; Spring Data'!$K$11*('Masses &amp; Spring Data'!$I$3+'Vel,Acc,Jer (Inlet)'!C173))</f>
        <v>1446248.96303993</v>
      </c>
      <c r="Z173" s="10">
        <f t="shared" si="64"/>
        <v>1149796.1415128175</v>
      </c>
      <c r="AA173" s="10">
        <f t="shared" si="65"/>
        <v>274605.27946117148</v>
      </c>
      <c r="AB173" s="10">
        <f t="shared" si="66"/>
        <v>-1221826.4307040824</v>
      </c>
      <c r="AC173" s="10">
        <f t="shared" si="67"/>
        <v>-3296996.1813938692</v>
      </c>
      <c r="AD173" s="10">
        <f t="shared" si="68"/>
        <v>-5965071.5751378816</v>
      </c>
      <c r="AE173" s="10">
        <f t="shared" si="69"/>
        <v>-9226052.6119361185</v>
      </c>
    </row>
    <row r="174" spans="1:31" x14ac:dyDescent="0.2">
      <c r="A174" s="5">
        <v>-18</v>
      </c>
      <c r="B174" s="5">
        <f t="shared" si="70"/>
        <v>171</v>
      </c>
      <c r="C174" s="36">
        <v>9.0338270313908442</v>
      </c>
      <c r="D174" s="6">
        <f t="shared" si="49"/>
        <v>7.9342763464188337E-2</v>
      </c>
      <c r="E174" s="7">
        <f t="shared" si="50"/>
        <v>952.11316157025999</v>
      </c>
      <c r="F174" s="7">
        <f t="shared" si="51"/>
        <v>1904.22632314052</v>
      </c>
      <c r="G174" s="7">
        <f t="shared" si="52"/>
        <v>2856.3394847107802</v>
      </c>
      <c r="H174" s="7">
        <f t="shared" si="53"/>
        <v>3808.45264628104</v>
      </c>
      <c r="I174" s="7">
        <f t="shared" si="54"/>
        <v>4760.5658078513006</v>
      </c>
      <c r="J174" s="7">
        <f t="shared" si="55"/>
        <v>5712.6789694215604</v>
      </c>
      <c r="K174" s="12">
        <f t="shared" si="56"/>
        <v>-8.6156906679359935E-3</v>
      </c>
      <c r="L174" s="9">
        <f t="shared" si="57"/>
        <v>-1240659.456182783</v>
      </c>
      <c r="M174" s="9">
        <f t="shared" si="58"/>
        <v>-4962637.824731132</v>
      </c>
      <c r="N174" s="9">
        <f t="shared" si="59"/>
        <v>-11165935.105645048</v>
      </c>
      <c r="O174" s="9">
        <f t="shared" si="60"/>
        <v>-19850551.298924528</v>
      </c>
      <c r="P174" s="9">
        <f t="shared" si="61"/>
        <v>-31016486.404569577</v>
      </c>
      <c r="Q174" s="9">
        <f t="shared" si="62"/>
        <v>-44663740.42258019</v>
      </c>
      <c r="R174" s="8">
        <v>0.24560000000000004</v>
      </c>
      <c r="S174" s="8">
        <f t="shared" si="63"/>
        <v>-304705.96243849158</v>
      </c>
      <c r="T174" s="8">
        <f t="shared" si="63"/>
        <v>-1218823.8497539663</v>
      </c>
      <c r="U174" s="8">
        <f t="shared" si="63"/>
        <v>-2742353.6619464243</v>
      </c>
      <c r="V174" s="8">
        <f t="shared" si="48"/>
        <v>-4875295.3990158653</v>
      </c>
      <c r="W174" s="8">
        <f t="shared" si="47"/>
        <v>-7617649.0609622896</v>
      </c>
      <c r="X174" s="8">
        <f t="shared" si="47"/>
        <v>-10969414.647785697</v>
      </c>
      <c r="Y174" s="3">
        <f>SUM('Masses &amp; Spring Data'!$K$11*('Masses &amp; Spring Data'!$I$3+'Vel,Acc,Jer (Inlet)'!C174))</f>
        <v>1460416.5655696213</v>
      </c>
      <c r="Z174" s="10">
        <f t="shared" si="64"/>
        <v>1155710.6031311296</v>
      </c>
      <c r="AA174" s="10">
        <f t="shared" si="65"/>
        <v>254406.57211512141</v>
      </c>
      <c r="AB174" s="10">
        <f t="shared" si="66"/>
        <v>-1281937.096376803</v>
      </c>
      <c r="AC174" s="10">
        <f t="shared" si="67"/>
        <v>-3414878.8334462438</v>
      </c>
      <c r="AD174" s="10">
        <f t="shared" si="68"/>
        <v>-6157232.4953926681</v>
      </c>
      <c r="AE174" s="10">
        <f t="shared" si="69"/>
        <v>-9508998.0822160766</v>
      </c>
    </row>
    <row r="175" spans="1:31" x14ac:dyDescent="0.2">
      <c r="A175" s="5">
        <v>-16</v>
      </c>
      <c r="B175" s="5">
        <f t="shared" si="70"/>
        <v>172</v>
      </c>
      <c r="C175" s="36">
        <v>9.1131697948550325</v>
      </c>
      <c r="D175" s="6">
        <f t="shared" si="49"/>
        <v>7.0727072796252344E-2</v>
      </c>
      <c r="E175" s="7">
        <f t="shared" si="50"/>
        <v>848.72487355502813</v>
      </c>
      <c r="F175" s="7">
        <f t="shared" si="51"/>
        <v>1697.4497471100563</v>
      </c>
      <c r="G175" s="7">
        <f t="shared" si="52"/>
        <v>2546.1746206650841</v>
      </c>
      <c r="H175" s="7">
        <f t="shared" si="53"/>
        <v>3394.8994942201125</v>
      </c>
      <c r="I175" s="7">
        <f t="shared" si="54"/>
        <v>4243.6243677751409</v>
      </c>
      <c r="J175" s="7">
        <f t="shared" si="55"/>
        <v>5092.3492413301683</v>
      </c>
      <c r="K175" s="12">
        <f t="shared" si="56"/>
        <v>-8.8210484086665986E-3</v>
      </c>
      <c r="L175" s="9">
        <f t="shared" si="57"/>
        <v>-1270230.9708479901</v>
      </c>
      <c r="M175" s="9">
        <f t="shared" si="58"/>
        <v>-5080923.8833919605</v>
      </c>
      <c r="N175" s="9">
        <f t="shared" si="59"/>
        <v>-11432078.737631911</v>
      </c>
      <c r="O175" s="9">
        <f t="shared" si="60"/>
        <v>-20323695.533567842</v>
      </c>
      <c r="P175" s="9">
        <f t="shared" si="61"/>
        <v>-31755774.271199755</v>
      </c>
      <c r="Q175" s="9">
        <f t="shared" si="62"/>
        <v>-45728314.950527646</v>
      </c>
      <c r="R175" s="8">
        <v>0.24560000000000004</v>
      </c>
      <c r="S175" s="8">
        <f t="shared" si="63"/>
        <v>-311968.72644026642</v>
      </c>
      <c r="T175" s="8">
        <f t="shared" si="63"/>
        <v>-1247874.9057610657</v>
      </c>
      <c r="U175" s="8">
        <f t="shared" si="63"/>
        <v>-2807718.537962398</v>
      </c>
      <c r="V175" s="8">
        <f t="shared" si="48"/>
        <v>-4991499.6230442626</v>
      </c>
      <c r="W175" s="8">
        <f t="shared" si="47"/>
        <v>-7799218.1610066611</v>
      </c>
      <c r="X175" s="8">
        <f t="shared" si="47"/>
        <v>-11230874.151849592</v>
      </c>
      <c r="Y175" s="3">
        <f>SUM('Masses &amp; Spring Data'!$K$11*('Masses &amp; Spring Data'!$I$3+'Vel,Acc,Jer (Inlet)'!C175))</f>
        <v>1473230.4218690877</v>
      </c>
      <c r="Z175" s="10">
        <f t="shared" si="64"/>
        <v>1161261.6954288213</v>
      </c>
      <c r="AA175" s="10">
        <f t="shared" si="65"/>
        <v>236777.93836461683</v>
      </c>
      <c r="AB175" s="10">
        <f t="shared" si="66"/>
        <v>-1334488.1160933103</v>
      </c>
      <c r="AC175" s="10">
        <f t="shared" si="67"/>
        <v>-3518269.2011751747</v>
      </c>
      <c r="AD175" s="10">
        <f t="shared" si="68"/>
        <v>-6325987.7391375732</v>
      </c>
      <c r="AE175" s="10">
        <f t="shared" si="69"/>
        <v>-9757643.7299805041</v>
      </c>
    </row>
    <row r="176" spans="1:31" x14ac:dyDescent="0.2">
      <c r="A176" s="5">
        <v>-14</v>
      </c>
      <c r="B176" s="5">
        <f t="shared" si="70"/>
        <v>173</v>
      </c>
      <c r="C176" s="36">
        <v>9.1838968676512849</v>
      </c>
      <c r="D176" s="6">
        <f t="shared" si="49"/>
        <v>6.1906024387585745E-2</v>
      </c>
      <c r="E176" s="7">
        <f t="shared" si="50"/>
        <v>742.87229265102894</v>
      </c>
      <c r="F176" s="7">
        <f t="shared" si="51"/>
        <v>1485.7445853020579</v>
      </c>
      <c r="G176" s="7">
        <f t="shared" si="52"/>
        <v>2228.6168779530867</v>
      </c>
      <c r="H176" s="7">
        <f t="shared" si="53"/>
        <v>2971.4891706041158</v>
      </c>
      <c r="I176" s="7">
        <f t="shared" si="54"/>
        <v>3714.3614632551448</v>
      </c>
      <c r="J176" s="7">
        <f t="shared" si="55"/>
        <v>4457.2337559061734</v>
      </c>
      <c r="K176" s="12">
        <f t="shared" si="56"/>
        <v>-9.017071706635349E-3</v>
      </c>
      <c r="L176" s="9">
        <f t="shared" si="57"/>
        <v>-1298458.3257554902</v>
      </c>
      <c r="M176" s="9">
        <f t="shared" si="58"/>
        <v>-5193833.3030219609</v>
      </c>
      <c r="N176" s="9">
        <f t="shared" si="59"/>
        <v>-11686124.931799412</v>
      </c>
      <c r="O176" s="9">
        <f t="shared" si="60"/>
        <v>-20775333.212087844</v>
      </c>
      <c r="P176" s="9">
        <f t="shared" si="61"/>
        <v>-32461458.143887255</v>
      </c>
      <c r="Q176" s="9">
        <f t="shared" si="62"/>
        <v>-46744499.727197647</v>
      </c>
      <c r="R176" s="8">
        <v>0.24560000000000004</v>
      </c>
      <c r="S176" s="8">
        <f t="shared" si="63"/>
        <v>-318901.36480554845</v>
      </c>
      <c r="T176" s="8">
        <f t="shared" si="63"/>
        <v>-1275605.4592221938</v>
      </c>
      <c r="U176" s="8">
        <f t="shared" si="63"/>
        <v>-2870112.2832499361</v>
      </c>
      <c r="V176" s="8">
        <f t="shared" si="48"/>
        <v>-5102421.8368887752</v>
      </c>
      <c r="W176" s="8">
        <f t="shared" si="47"/>
        <v>-7972534.1201387113</v>
      </c>
      <c r="X176" s="8">
        <f t="shared" si="47"/>
        <v>-11480449.132999744</v>
      </c>
      <c r="Y176" s="3">
        <f>SUM('Masses &amp; Spring Data'!$K$11*('Masses &amp; Spring Data'!$I$3+'Vel,Acc,Jer (Inlet)'!C176))</f>
        <v>1484652.8441256825</v>
      </c>
      <c r="Z176" s="10">
        <f t="shared" si="64"/>
        <v>1165751.479320134</v>
      </c>
      <c r="AA176" s="10">
        <f t="shared" si="65"/>
        <v>219045.20784208388</v>
      </c>
      <c r="AB176" s="10">
        <f t="shared" si="66"/>
        <v>-1385459.4391242536</v>
      </c>
      <c r="AC176" s="10">
        <f t="shared" si="67"/>
        <v>-3617768.9927630927</v>
      </c>
      <c r="AD176" s="10">
        <f t="shared" si="68"/>
        <v>-6487881.2760130288</v>
      </c>
      <c r="AE176" s="10">
        <f t="shared" si="69"/>
        <v>-9995796.2888740618</v>
      </c>
    </row>
    <row r="177" spans="1:31" x14ac:dyDescent="0.2">
      <c r="A177" s="5">
        <v>-12</v>
      </c>
      <c r="B177" s="5">
        <f t="shared" si="70"/>
        <v>174</v>
      </c>
      <c r="C177" s="36">
        <v>9.2458028920388706</v>
      </c>
      <c r="D177" s="6">
        <f t="shared" si="49"/>
        <v>5.2888952680950396E-2</v>
      </c>
      <c r="E177" s="7">
        <f t="shared" si="50"/>
        <v>634.6674321714047</v>
      </c>
      <c r="F177" s="7">
        <f t="shared" si="51"/>
        <v>1269.3348643428094</v>
      </c>
      <c r="G177" s="7">
        <f t="shared" si="52"/>
        <v>1904.0022965142143</v>
      </c>
      <c r="H177" s="7">
        <f t="shared" si="53"/>
        <v>2538.6697286856188</v>
      </c>
      <c r="I177" s="7">
        <f t="shared" si="54"/>
        <v>3173.3371608570237</v>
      </c>
      <c r="J177" s="7">
        <f t="shared" si="55"/>
        <v>3808.0045930284286</v>
      </c>
      <c r="K177" s="12">
        <f t="shared" si="56"/>
        <v>-9.2037605618457974E-3</v>
      </c>
      <c r="L177" s="9">
        <f t="shared" si="57"/>
        <v>-1325341.5209057948</v>
      </c>
      <c r="M177" s="9">
        <f t="shared" si="58"/>
        <v>-5301366.0836231792</v>
      </c>
      <c r="N177" s="9">
        <f t="shared" si="59"/>
        <v>-11928073.688152153</v>
      </c>
      <c r="O177" s="9">
        <f t="shared" si="60"/>
        <v>-21205464.334492717</v>
      </c>
      <c r="P177" s="9">
        <f t="shared" si="61"/>
        <v>-33133538.02264487</v>
      </c>
      <c r="Q177" s="9">
        <f t="shared" si="62"/>
        <v>-47712294.752608612</v>
      </c>
      <c r="R177" s="8">
        <v>0.24560000000000004</v>
      </c>
      <c r="S177" s="8">
        <f t="shared" si="63"/>
        <v>-325503.87753446324</v>
      </c>
      <c r="T177" s="8">
        <f t="shared" si="63"/>
        <v>-1302015.510137853</v>
      </c>
      <c r="U177" s="8">
        <f t="shared" si="63"/>
        <v>-2929534.8978101695</v>
      </c>
      <c r="V177" s="8">
        <f t="shared" si="48"/>
        <v>-5208062.0405514119</v>
      </c>
      <c r="W177" s="8">
        <f t="shared" si="47"/>
        <v>-8137596.9383615814</v>
      </c>
      <c r="X177" s="8">
        <f t="shared" si="47"/>
        <v>-11718139.591240678</v>
      </c>
      <c r="Y177" s="3">
        <f>SUM('Masses &amp; Spring Data'!$K$11*('Masses &amp; Spring Data'!$I$3+'Vel,Acc,Jer (Inlet)'!C177))</f>
        <v>1494650.6670642777</v>
      </c>
      <c r="Z177" s="10">
        <f t="shared" si="64"/>
        <v>1169146.7895298144</v>
      </c>
      <c r="AA177" s="10">
        <f t="shared" si="65"/>
        <v>201176.72278439812</v>
      </c>
      <c r="AB177" s="10">
        <f t="shared" si="66"/>
        <v>-1434884.2307458918</v>
      </c>
      <c r="AC177" s="10">
        <f t="shared" si="67"/>
        <v>-3713411.3734871345</v>
      </c>
      <c r="AD177" s="10">
        <f t="shared" si="68"/>
        <v>-6642946.271297304</v>
      </c>
      <c r="AE177" s="10">
        <f t="shared" si="69"/>
        <v>-10223488.924176401</v>
      </c>
    </row>
    <row r="178" spans="1:31" x14ac:dyDescent="0.2">
      <c r="A178" s="5">
        <v>-10</v>
      </c>
      <c r="B178" s="5">
        <f t="shared" si="70"/>
        <v>175</v>
      </c>
      <c r="C178" s="36">
        <v>9.298691844719821</v>
      </c>
      <c r="D178" s="6">
        <f t="shared" si="49"/>
        <v>4.3685192119104599E-2</v>
      </c>
      <c r="E178" s="7">
        <f t="shared" si="50"/>
        <v>524.22230542925513</v>
      </c>
      <c r="F178" s="7">
        <f t="shared" si="51"/>
        <v>1048.4446108585103</v>
      </c>
      <c r="G178" s="7">
        <f t="shared" si="52"/>
        <v>1572.6669162877656</v>
      </c>
      <c r="H178" s="7">
        <f t="shared" si="53"/>
        <v>2096.8892217170205</v>
      </c>
      <c r="I178" s="7">
        <f t="shared" si="54"/>
        <v>2621.1115271462759</v>
      </c>
      <c r="J178" s="7">
        <f t="shared" si="55"/>
        <v>3145.3338325755312</v>
      </c>
      <c r="K178" s="12">
        <f t="shared" si="56"/>
        <v>-9.2410983328861107E-3</v>
      </c>
      <c r="L178" s="9">
        <f t="shared" si="57"/>
        <v>-1330718.1599355999</v>
      </c>
      <c r="M178" s="9">
        <f t="shared" si="58"/>
        <v>-5322872.6397423996</v>
      </c>
      <c r="N178" s="9">
        <f t="shared" si="59"/>
        <v>-11976463.4394204</v>
      </c>
      <c r="O178" s="9">
        <f t="shared" si="60"/>
        <v>-21291490.558969598</v>
      </c>
      <c r="P178" s="9">
        <f t="shared" si="61"/>
        <v>-33267953.99839</v>
      </c>
      <c r="Q178" s="9">
        <f t="shared" si="62"/>
        <v>-47905853.757681601</v>
      </c>
      <c r="R178" s="8">
        <v>0.24560000000000004</v>
      </c>
      <c r="S178" s="8">
        <f t="shared" si="63"/>
        <v>-326824.38008018339</v>
      </c>
      <c r="T178" s="8">
        <f t="shared" si="63"/>
        <v>-1307297.5203207335</v>
      </c>
      <c r="U178" s="8">
        <f t="shared" si="63"/>
        <v>-2941419.4207216506</v>
      </c>
      <c r="V178" s="8">
        <f t="shared" si="48"/>
        <v>-5229190.0812829342</v>
      </c>
      <c r="W178" s="8">
        <f t="shared" si="47"/>
        <v>-8170609.5020045852</v>
      </c>
      <c r="X178" s="8">
        <f t="shared" si="47"/>
        <v>-11765677.682886602</v>
      </c>
      <c r="Y178" s="3">
        <f>SUM('Masses &amp; Spring Data'!$K$11*('Masses &amp; Spring Data'!$I$3+'Vel,Acc,Jer (Inlet)'!C178))</f>
        <v>1503192.2329222511</v>
      </c>
      <c r="Z178" s="10">
        <f t="shared" si="64"/>
        <v>1176367.8528420678</v>
      </c>
      <c r="AA178" s="10">
        <f t="shared" si="65"/>
        <v>202949.87112875306</v>
      </c>
      <c r="AB178" s="10">
        <f t="shared" si="66"/>
        <v>-1438227.1877993995</v>
      </c>
      <c r="AC178" s="10">
        <f t="shared" si="67"/>
        <v>-3725997.8483606828</v>
      </c>
      <c r="AD178" s="10">
        <f t="shared" si="68"/>
        <v>-6667417.2690823339</v>
      </c>
      <c r="AE178" s="10">
        <f t="shared" si="69"/>
        <v>-10262485.449964352</v>
      </c>
    </row>
    <row r="179" spans="1:31" x14ac:dyDescent="0.2">
      <c r="A179" s="5">
        <v>-8</v>
      </c>
      <c r="B179" s="5">
        <f t="shared" si="70"/>
        <v>176</v>
      </c>
      <c r="C179" s="36">
        <v>9.3423770368389256</v>
      </c>
      <c r="D179" s="6">
        <f t="shared" si="49"/>
        <v>3.4444093786218488E-2</v>
      </c>
      <c r="E179" s="7">
        <f t="shared" si="50"/>
        <v>413.32912543462186</v>
      </c>
      <c r="F179" s="7">
        <f t="shared" si="51"/>
        <v>826.65825086924372</v>
      </c>
      <c r="G179" s="7">
        <f t="shared" si="52"/>
        <v>1239.9873763038656</v>
      </c>
      <c r="H179" s="7">
        <f t="shared" si="53"/>
        <v>1653.3165017384874</v>
      </c>
      <c r="I179" s="7">
        <f t="shared" si="54"/>
        <v>2066.6456271731095</v>
      </c>
      <c r="J179" s="7">
        <f t="shared" si="55"/>
        <v>2479.9747526077313</v>
      </c>
      <c r="K179" s="12">
        <f t="shared" si="56"/>
        <v>-9.4277871880983355E-3</v>
      </c>
      <c r="L179" s="9">
        <f t="shared" si="57"/>
        <v>-1357601.3550861604</v>
      </c>
      <c r="M179" s="9">
        <f t="shared" si="58"/>
        <v>-5430405.4203446414</v>
      </c>
      <c r="N179" s="9">
        <f t="shared" si="59"/>
        <v>-12218412.195775444</v>
      </c>
      <c r="O179" s="9">
        <f t="shared" si="60"/>
        <v>-21721621.681378566</v>
      </c>
      <c r="P179" s="9">
        <f t="shared" si="61"/>
        <v>-33940033.877154008</v>
      </c>
      <c r="Q179" s="9">
        <f t="shared" si="62"/>
        <v>-48873648.783101775</v>
      </c>
      <c r="R179" s="8">
        <v>0.24560000000000004</v>
      </c>
      <c r="S179" s="8">
        <f t="shared" si="63"/>
        <v>-333426.89280916104</v>
      </c>
      <c r="T179" s="8">
        <f t="shared" si="63"/>
        <v>-1333707.5712366442</v>
      </c>
      <c r="U179" s="8">
        <f t="shared" si="63"/>
        <v>-3000842.0352824493</v>
      </c>
      <c r="V179" s="8">
        <f t="shared" si="48"/>
        <v>-5334830.2849465767</v>
      </c>
      <c r="W179" s="8">
        <f t="shared" si="47"/>
        <v>-8335672.3202290256</v>
      </c>
      <c r="X179" s="8">
        <f t="shared" si="47"/>
        <v>-12003368.141129797</v>
      </c>
      <c r="Y179" s="3">
        <f>SUM('Masses &amp; Spring Data'!$K$11*('Masses &amp; Spring Data'!$I$3+'Vel,Acc,Jer (Inlet)'!C179))</f>
        <v>1510247.3914494866</v>
      </c>
      <c r="Z179" s="10">
        <f t="shared" si="64"/>
        <v>1176820.4986403256</v>
      </c>
      <c r="AA179" s="10">
        <f t="shared" si="65"/>
        <v>182102.54135931656</v>
      </c>
      <c r="AB179" s="10">
        <f t="shared" si="66"/>
        <v>-1490594.6438329627</v>
      </c>
      <c r="AC179" s="10">
        <f t="shared" si="67"/>
        <v>-3824582.8934970899</v>
      </c>
      <c r="AD179" s="10">
        <f t="shared" si="68"/>
        <v>-6825424.9287795387</v>
      </c>
      <c r="AE179" s="10">
        <f t="shared" si="69"/>
        <v>-10493120.74968031</v>
      </c>
    </row>
    <row r="180" spans="1:31" x14ac:dyDescent="0.2">
      <c r="A180" s="5">
        <v>-6</v>
      </c>
      <c r="B180" s="5">
        <f t="shared" si="70"/>
        <v>177</v>
      </c>
      <c r="C180" s="36">
        <v>9.3768211306251441</v>
      </c>
      <c r="D180" s="6">
        <f t="shared" si="49"/>
        <v>2.5016306598120153E-2</v>
      </c>
      <c r="E180" s="7">
        <f t="shared" si="50"/>
        <v>300.19567917744183</v>
      </c>
      <c r="F180" s="7">
        <f t="shared" si="51"/>
        <v>600.39135835488366</v>
      </c>
      <c r="G180" s="7">
        <f t="shared" si="52"/>
        <v>900.58703753232544</v>
      </c>
      <c r="H180" s="7">
        <f t="shared" si="53"/>
        <v>1200.7827167097673</v>
      </c>
      <c r="I180" s="7">
        <f t="shared" si="54"/>
        <v>1500.9783958872092</v>
      </c>
      <c r="J180" s="7">
        <f t="shared" si="55"/>
        <v>1801.1740750646509</v>
      </c>
      <c r="K180" s="12">
        <f t="shared" si="56"/>
        <v>-9.5211316157026715E-3</v>
      </c>
      <c r="L180" s="9">
        <f t="shared" si="57"/>
        <v>-1371042.9526611846</v>
      </c>
      <c r="M180" s="9">
        <f t="shared" si="58"/>
        <v>-5484171.8106447384</v>
      </c>
      <c r="N180" s="9">
        <f t="shared" si="59"/>
        <v>-12339386.573950663</v>
      </c>
      <c r="O180" s="9">
        <f t="shared" si="60"/>
        <v>-21936687.242578954</v>
      </c>
      <c r="P180" s="9">
        <f t="shared" si="61"/>
        <v>-34276073.816529617</v>
      </c>
      <c r="Q180" s="9">
        <f t="shared" si="62"/>
        <v>-49357546.295802653</v>
      </c>
      <c r="R180" s="8">
        <v>0.24560000000000004</v>
      </c>
      <c r="S180" s="8">
        <f t="shared" si="63"/>
        <v>-336728.14917358698</v>
      </c>
      <c r="T180" s="8">
        <f t="shared" si="63"/>
        <v>-1346912.5966943479</v>
      </c>
      <c r="U180" s="8">
        <f t="shared" si="63"/>
        <v>-3030553.3425622834</v>
      </c>
      <c r="V180" s="8">
        <f t="shared" si="48"/>
        <v>-5387650.3867773917</v>
      </c>
      <c r="W180" s="8">
        <f t="shared" si="47"/>
        <v>-8418203.729339676</v>
      </c>
      <c r="X180" s="8">
        <f t="shared" si="47"/>
        <v>-12122213.370249134</v>
      </c>
      <c r="Y180" s="3">
        <f>SUM('Masses &amp; Spring Data'!$K$11*('Masses &amp; Spring Data'!$I$3+'Vel,Acc,Jer (Inlet)'!C180))</f>
        <v>1515810.1125959607</v>
      </c>
      <c r="Z180" s="10">
        <f t="shared" si="64"/>
        <v>1179081.9634223739</v>
      </c>
      <c r="AA180" s="10">
        <f t="shared" si="65"/>
        <v>172937.64941720921</v>
      </c>
      <c r="AB180" s="10">
        <f t="shared" si="66"/>
        <v>-1514743.2299663227</v>
      </c>
      <c r="AC180" s="10">
        <f t="shared" si="67"/>
        <v>-3871840.2741814312</v>
      </c>
      <c r="AD180" s="10">
        <f t="shared" si="68"/>
        <v>-6902393.6167437155</v>
      </c>
      <c r="AE180" s="10">
        <f t="shared" si="69"/>
        <v>-10606403.257653173</v>
      </c>
    </row>
    <row r="181" spans="1:31" x14ac:dyDescent="0.2">
      <c r="A181" s="5">
        <v>-4</v>
      </c>
      <c r="B181" s="5">
        <f t="shared" si="70"/>
        <v>178</v>
      </c>
      <c r="C181" s="36">
        <v>9.4018374372232643</v>
      </c>
      <c r="D181" s="6">
        <f t="shared" si="49"/>
        <v>1.5495174982417481E-2</v>
      </c>
      <c r="E181" s="7">
        <f t="shared" si="50"/>
        <v>185.94209978900977</v>
      </c>
      <c r="F181" s="7">
        <f t="shared" si="51"/>
        <v>371.88419957801955</v>
      </c>
      <c r="G181" s="7">
        <f t="shared" si="52"/>
        <v>557.82629936702938</v>
      </c>
      <c r="H181" s="7">
        <f t="shared" si="53"/>
        <v>743.7683991560391</v>
      </c>
      <c r="I181" s="7">
        <f t="shared" si="54"/>
        <v>929.71049894504881</v>
      </c>
      <c r="J181" s="7">
        <f t="shared" si="55"/>
        <v>1115.6525987340588</v>
      </c>
      <c r="K181" s="12">
        <f t="shared" si="56"/>
        <v>-9.4277871880983355E-3</v>
      </c>
      <c r="L181" s="9">
        <f t="shared" si="57"/>
        <v>-1357601.3550861604</v>
      </c>
      <c r="M181" s="9">
        <f t="shared" si="58"/>
        <v>-5430405.4203446414</v>
      </c>
      <c r="N181" s="9">
        <f t="shared" si="59"/>
        <v>-12218412.195775444</v>
      </c>
      <c r="O181" s="9">
        <f t="shared" si="60"/>
        <v>-21721621.681378566</v>
      </c>
      <c r="P181" s="9">
        <f t="shared" si="61"/>
        <v>-33940033.877154008</v>
      </c>
      <c r="Q181" s="9">
        <f t="shared" si="62"/>
        <v>-48873648.783101775</v>
      </c>
      <c r="R181" s="8">
        <v>0.24560000000000004</v>
      </c>
      <c r="S181" s="8">
        <f t="shared" si="63"/>
        <v>-333426.89280916104</v>
      </c>
      <c r="T181" s="8">
        <f t="shared" si="63"/>
        <v>-1333707.5712366442</v>
      </c>
      <c r="U181" s="8">
        <f t="shared" si="63"/>
        <v>-3000842.0352824493</v>
      </c>
      <c r="V181" s="8">
        <f t="shared" si="48"/>
        <v>-5334830.2849465767</v>
      </c>
      <c r="W181" s="8">
        <f t="shared" si="47"/>
        <v>-8335672.3202290256</v>
      </c>
      <c r="X181" s="8">
        <f t="shared" si="47"/>
        <v>-12003368.141129797</v>
      </c>
      <c r="Y181" s="3">
        <f>SUM('Masses &amp; Spring Data'!$K$11*('Masses &amp; Spring Data'!$I$3+'Vel,Acc,Jer (Inlet)'!C181))</f>
        <v>1519850.2461115571</v>
      </c>
      <c r="Z181" s="10">
        <f t="shared" si="64"/>
        <v>1186423.3533023961</v>
      </c>
      <c r="AA181" s="10">
        <f t="shared" si="65"/>
        <v>188645.14563457342</v>
      </c>
      <c r="AB181" s="10">
        <f t="shared" si="66"/>
        <v>-1480991.7891708922</v>
      </c>
      <c r="AC181" s="10">
        <f t="shared" si="67"/>
        <v>-3814980.0388350198</v>
      </c>
      <c r="AD181" s="10">
        <f t="shared" si="68"/>
        <v>-6815822.0741174687</v>
      </c>
      <c r="AE181" s="10">
        <f t="shared" si="69"/>
        <v>-10483517.89501824</v>
      </c>
    </row>
    <row r="182" spans="1:31" x14ac:dyDescent="0.2">
      <c r="A182" s="5">
        <v>-2</v>
      </c>
      <c r="B182" s="5">
        <f t="shared" si="70"/>
        <v>179</v>
      </c>
      <c r="C182" s="36">
        <v>9.4173326122056817</v>
      </c>
      <c r="D182" s="6">
        <f t="shared" si="49"/>
        <v>6.0673877943191457E-3</v>
      </c>
      <c r="E182" s="7">
        <f t="shared" si="50"/>
        <v>72.808653531829748</v>
      </c>
      <c r="F182" s="7">
        <f t="shared" si="51"/>
        <v>145.6173070636595</v>
      </c>
      <c r="G182" s="7">
        <f t="shared" si="52"/>
        <v>218.42596059548924</v>
      </c>
      <c r="H182" s="7">
        <f t="shared" si="53"/>
        <v>291.23461412731899</v>
      </c>
      <c r="I182" s="7">
        <f t="shared" si="54"/>
        <v>364.04326765914874</v>
      </c>
      <c r="J182" s="7">
        <f t="shared" si="55"/>
        <v>436.85192119097849</v>
      </c>
      <c r="K182" s="12">
        <f t="shared" si="56"/>
        <v>-9.6144760433052312E-3</v>
      </c>
      <c r="L182" s="9">
        <f t="shared" si="57"/>
        <v>-1384484.5502359532</v>
      </c>
      <c r="M182" s="9">
        <f t="shared" si="58"/>
        <v>-5537938.2009438127</v>
      </c>
      <c r="N182" s="9">
        <f t="shared" si="59"/>
        <v>-12460360.952123581</v>
      </c>
      <c r="O182" s="9">
        <f t="shared" si="60"/>
        <v>-22151752.803775251</v>
      </c>
      <c r="P182" s="9">
        <f t="shared" si="61"/>
        <v>-34612113.755898833</v>
      </c>
      <c r="Q182" s="9">
        <f t="shared" si="62"/>
        <v>-49841443.808494322</v>
      </c>
      <c r="R182" s="8">
        <v>0.24560000000000004</v>
      </c>
      <c r="S182" s="8">
        <f t="shared" si="63"/>
        <v>-340029.40553795017</v>
      </c>
      <c r="T182" s="8">
        <f t="shared" si="63"/>
        <v>-1360117.6221518007</v>
      </c>
      <c r="U182" s="8">
        <f t="shared" si="63"/>
        <v>-3060264.6498415517</v>
      </c>
      <c r="V182" s="8">
        <f t="shared" si="48"/>
        <v>-5440470.4886072027</v>
      </c>
      <c r="W182" s="8">
        <f t="shared" si="47"/>
        <v>-8500735.1384487543</v>
      </c>
      <c r="X182" s="8">
        <f t="shared" si="47"/>
        <v>-12241058.599366207</v>
      </c>
      <c r="Y182" s="3">
        <f>SUM('Masses &amp; Spring Data'!$K$11*('Masses &amp; Spring Data'!$I$3+'Vel,Acc,Jer (Inlet)'!C182))</f>
        <v>1522352.7168712176</v>
      </c>
      <c r="Z182" s="10">
        <f t="shared" si="64"/>
        <v>1182323.3113332675</v>
      </c>
      <c r="AA182" s="10">
        <f t="shared" si="65"/>
        <v>163214.97784819943</v>
      </c>
      <c r="AB182" s="10">
        <f t="shared" si="66"/>
        <v>-1537911.9329703341</v>
      </c>
      <c r="AC182" s="10">
        <f t="shared" si="67"/>
        <v>-3918117.7717359848</v>
      </c>
      <c r="AD182" s="10">
        <f t="shared" si="68"/>
        <v>-6978382.4215775365</v>
      </c>
      <c r="AE182" s="10">
        <f t="shared" si="69"/>
        <v>-10718705.88249499</v>
      </c>
    </row>
    <row r="183" spans="1:31" x14ac:dyDescent="0.2">
      <c r="A183" s="5">
        <v>0</v>
      </c>
      <c r="B183" s="5">
        <f t="shared" si="70"/>
        <v>180</v>
      </c>
      <c r="C183" s="36">
        <v>9.4234000000000009</v>
      </c>
      <c r="D183" s="6">
        <f t="shared" si="49"/>
        <v>-3.5470882489860855E-3</v>
      </c>
      <c r="E183" s="7">
        <f t="shared" si="50"/>
        <v>-42.565058987833027</v>
      </c>
      <c r="F183" s="7">
        <f t="shared" si="51"/>
        <v>-85.130117975666053</v>
      </c>
      <c r="G183" s="7">
        <f t="shared" si="52"/>
        <v>-127.69517696349908</v>
      </c>
      <c r="H183" s="7">
        <f t="shared" si="53"/>
        <v>-170.26023595133211</v>
      </c>
      <c r="I183" s="7">
        <f t="shared" si="54"/>
        <v>-212.82529493916513</v>
      </c>
      <c r="J183" s="7">
        <f t="shared" si="55"/>
        <v>-255.39035392699816</v>
      </c>
      <c r="K183" s="12">
        <f t="shared" si="56"/>
        <v>-9.6144760433087839E-3</v>
      </c>
      <c r="L183" s="9">
        <f t="shared" si="57"/>
        <v>-1384484.5502364649</v>
      </c>
      <c r="M183" s="9">
        <f t="shared" si="58"/>
        <v>-5537938.2009458598</v>
      </c>
      <c r="N183" s="9">
        <f t="shared" si="59"/>
        <v>-12460360.952128183</v>
      </c>
      <c r="O183" s="9">
        <f t="shared" si="60"/>
        <v>-22151752.803783439</v>
      </c>
      <c r="P183" s="9">
        <f t="shared" si="61"/>
        <v>-34612113.755911618</v>
      </c>
      <c r="Q183" s="9">
        <f t="shared" si="62"/>
        <v>-49841443.808512732</v>
      </c>
      <c r="R183" s="8">
        <v>0.24560000000000004</v>
      </c>
      <c r="S183" s="8">
        <f t="shared" si="63"/>
        <v>-340029.40553807584</v>
      </c>
      <c r="T183" s="8">
        <f t="shared" si="63"/>
        <v>-1360117.6221523033</v>
      </c>
      <c r="U183" s="8">
        <f t="shared" si="63"/>
        <v>-3060264.6498426823</v>
      </c>
      <c r="V183" s="8">
        <f t="shared" si="48"/>
        <v>-5440470.4886092134</v>
      </c>
      <c r="W183" s="8">
        <f t="shared" si="47"/>
        <v>-8500735.1384518947</v>
      </c>
      <c r="X183" s="8">
        <f t="shared" si="47"/>
        <v>-12241058.599370729</v>
      </c>
      <c r="Y183" s="3">
        <f>SUM('Masses &amp; Spring Data'!$K$11*('Masses &amp; Spring Data'!$I$3+'Vel,Acc,Jer (Inlet)'!C183))</f>
        <v>1523332.6</v>
      </c>
      <c r="Z183" s="10">
        <f t="shared" si="64"/>
        <v>1183303.1944619243</v>
      </c>
      <c r="AA183" s="10">
        <f t="shared" si="65"/>
        <v>162642.12309548561</v>
      </c>
      <c r="AB183" s="10">
        <f t="shared" si="66"/>
        <v>-1536932.0498426822</v>
      </c>
      <c r="AC183" s="10">
        <f t="shared" si="67"/>
        <v>-3917137.8886092133</v>
      </c>
      <c r="AD183" s="10">
        <f t="shared" si="68"/>
        <v>-6977402.5384518951</v>
      </c>
      <c r="AE183" s="10">
        <f t="shared" si="69"/>
        <v>-10717725.99937073</v>
      </c>
    </row>
    <row r="184" spans="1:31" x14ac:dyDescent="0.2">
      <c r="A184" s="5">
        <v>2</v>
      </c>
      <c r="B184" s="5">
        <f t="shared" si="70"/>
        <v>181</v>
      </c>
      <c r="C184" s="36">
        <v>9.4198529117510148</v>
      </c>
      <c r="D184" s="6">
        <f t="shared" si="49"/>
        <v>-1.3161564292294869E-2</v>
      </c>
      <c r="E184" s="7">
        <f t="shared" si="50"/>
        <v>-157.93877150753843</v>
      </c>
      <c r="F184" s="7">
        <f t="shared" si="51"/>
        <v>-315.87754301507687</v>
      </c>
      <c r="G184" s="7">
        <f t="shared" si="52"/>
        <v>-473.8163145226153</v>
      </c>
      <c r="H184" s="7">
        <f t="shared" si="53"/>
        <v>-631.75508603015373</v>
      </c>
      <c r="I184" s="7">
        <f t="shared" si="54"/>
        <v>-789.69385753769211</v>
      </c>
      <c r="J184" s="7">
        <f t="shared" si="55"/>
        <v>-947.6326290452306</v>
      </c>
      <c r="K184" s="12">
        <f t="shared" si="56"/>
        <v>-9.3344427604922231E-3</v>
      </c>
      <c r="L184" s="9">
        <f t="shared" si="57"/>
        <v>-1344159.7575108802</v>
      </c>
      <c r="M184" s="9">
        <f t="shared" si="58"/>
        <v>-5376639.030043521</v>
      </c>
      <c r="N184" s="9">
        <f t="shared" si="59"/>
        <v>-12097437.817597922</v>
      </c>
      <c r="O184" s="9">
        <f t="shared" si="60"/>
        <v>-21506556.120174084</v>
      </c>
      <c r="P184" s="9">
        <f t="shared" si="61"/>
        <v>-33603993.937772006</v>
      </c>
      <c r="Q184" s="9">
        <f t="shared" si="62"/>
        <v>-48389751.270391688</v>
      </c>
      <c r="R184" s="8">
        <v>0.24560000000000004</v>
      </c>
      <c r="S184" s="8">
        <f t="shared" si="63"/>
        <v>-330125.63644467224</v>
      </c>
      <c r="T184" s="8">
        <f t="shared" si="63"/>
        <v>-1320502.545778689</v>
      </c>
      <c r="U184" s="8">
        <f t="shared" si="63"/>
        <v>-2971130.72800205</v>
      </c>
      <c r="V184" s="8">
        <f t="shared" si="48"/>
        <v>-5282010.1831147559</v>
      </c>
      <c r="W184" s="8">
        <f t="shared" si="47"/>
        <v>-8253140.9111168059</v>
      </c>
      <c r="X184" s="8">
        <f t="shared" si="47"/>
        <v>-11884522.9120082</v>
      </c>
      <c r="Y184" s="3">
        <f>SUM('Masses &amp; Spring Data'!$K$11*('Masses &amp; Spring Data'!$I$3+'Vel,Acc,Jer (Inlet)'!C184))</f>
        <v>1522759.745247789</v>
      </c>
      <c r="Z184" s="10">
        <f t="shared" si="64"/>
        <v>1192634.1088031167</v>
      </c>
      <c r="AA184" s="10">
        <f t="shared" si="65"/>
        <v>200131.60683589429</v>
      </c>
      <c r="AB184" s="10">
        <f t="shared" si="66"/>
        <v>-1448370.982754261</v>
      </c>
      <c r="AC184" s="10">
        <f t="shared" si="67"/>
        <v>-3759250.4378669672</v>
      </c>
      <c r="AD184" s="10">
        <f t="shared" si="68"/>
        <v>-6730381.1658690171</v>
      </c>
      <c r="AE184" s="10">
        <f t="shared" si="69"/>
        <v>-10361763.166760411</v>
      </c>
    </row>
    <row r="185" spans="1:31" x14ac:dyDescent="0.2">
      <c r="A185" s="5">
        <v>4</v>
      </c>
      <c r="B185" s="5">
        <f t="shared" si="70"/>
        <v>182</v>
      </c>
      <c r="C185" s="36">
        <v>9.4066913474587199</v>
      </c>
      <c r="D185" s="6">
        <f t="shared" si="49"/>
        <v>-2.2496007052787093E-2</v>
      </c>
      <c r="E185" s="7">
        <f t="shared" si="50"/>
        <v>-269.95208463344511</v>
      </c>
      <c r="F185" s="7">
        <f t="shared" si="51"/>
        <v>-539.90416926689022</v>
      </c>
      <c r="G185" s="7">
        <f t="shared" si="52"/>
        <v>-809.85625390033533</v>
      </c>
      <c r="H185" s="7">
        <f t="shared" si="53"/>
        <v>-1079.8083385337804</v>
      </c>
      <c r="I185" s="7">
        <f t="shared" si="54"/>
        <v>-1349.7604231672256</v>
      </c>
      <c r="J185" s="7">
        <f t="shared" si="55"/>
        <v>-1619.7125078006707</v>
      </c>
      <c r="K185" s="12">
        <f t="shared" si="56"/>
        <v>-9.5211316157026715E-3</v>
      </c>
      <c r="L185" s="9">
        <f t="shared" si="57"/>
        <v>-1371042.9526611846</v>
      </c>
      <c r="M185" s="9">
        <f t="shared" si="58"/>
        <v>-5484171.8106447384</v>
      </c>
      <c r="N185" s="9">
        <f t="shared" si="59"/>
        <v>-12339386.573950663</v>
      </c>
      <c r="O185" s="9">
        <f t="shared" si="60"/>
        <v>-21936687.242578954</v>
      </c>
      <c r="P185" s="9">
        <f t="shared" si="61"/>
        <v>-34276073.816529617</v>
      </c>
      <c r="Q185" s="9">
        <f t="shared" si="62"/>
        <v>-49357546.295802653</v>
      </c>
      <c r="R185" s="8">
        <v>0.24560000000000004</v>
      </c>
      <c r="S185" s="8">
        <f t="shared" si="63"/>
        <v>-336728.14917358698</v>
      </c>
      <c r="T185" s="8">
        <f t="shared" si="63"/>
        <v>-1346912.5966943479</v>
      </c>
      <c r="U185" s="8">
        <f t="shared" si="63"/>
        <v>-3030553.3425622834</v>
      </c>
      <c r="V185" s="8">
        <f t="shared" si="48"/>
        <v>-5387650.3867773917</v>
      </c>
      <c r="W185" s="8">
        <f t="shared" si="47"/>
        <v>-8418203.729339676</v>
      </c>
      <c r="X185" s="8">
        <f t="shared" si="47"/>
        <v>-12122213.370249134</v>
      </c>
      <c r="Y185" s="3">
        <f>SUM('Masses &amp; Spring Data'!$K$11*('Masses &amp; Spring Data'!$I$3+'Vel,Acc,Jer (Inlet)'!C185))</f>
        <v>1520634.1526145833</v>
      </c>
      <c r="Z185" s="10">
        <f t="shared" si="64"/>
        <v>1183906.0034409962</v>
      </c>
      <c r="AA185" s="10">
        <f t="shared" si="65"/>
        <v>170088.45078121033</v>
      </c>
      <c r="AB185" s="10">
        <f t="shared" si="66"/>
        <v>-1509919.1899477001</v>
      </c>
      <c r="AC185" s="10">
        <f t="shared" si="67"/>
        <v>-3867016.2341628084</v>
      </c>
      <c r="AD185" s="10">
        <f t="shared" si="68"/>
        <v>-6897569.5767250927</v>
      </c>
      <c r="AE185" s="10">
        <f t="shared" si="69"/>
        <v>-10601579.217634551</v>
      </c>
    </row>
    <row r="186" spans="1:31" x14ac:dyDescent="0.2">
      <c r="A186" s="5">
        <v>6</v>
      </c>
      <c r="B186" s="5">
        <f t="shared" si="70"/>
        <v>183</v>
      </c>
      <c r="C186" s="36">
        <v>9.3841953404059328</v>
      </c>
      <c r="D186" s="6">
        <f t="shared" si="49"/>
        <v>-3.2017138668489764E-2</v>
      </c>
      <c r="E186" s="7">
        <f t="shared" si="50"/>
        <v>-384.20566402187717</v>
      </c>
      <c r="F186" s="7">
        <f t="shared" si="51"/>
        <v>-768.41132804375434</v>
      </c>
      <c r="G186" s="7">
        <f t="shared" si="52"/>
        <v>-1152.6169920656316</v>
      </c>
      <c r="H186" s="7">
        <f t="shared" si="53"/>
        <v>-1536.8226560875087</v>
      </c>
      <c r="I186" s="7">
        <f t="shared" si="54"/>
        <v>-1921.0283201093857</v>
      </c>
      <c r="J186" s="7">
        <f t="shared" si="55"/>
        <v>-2305.2339841312632</v>
      </c>
      <c r="K186" s="12">
        <f t="shared" si="56"/>
        <v>-9.3624460887742345E-3</v>
      </c>
      <c r="L186" s="9">
        <f t="shared" si="57"/>
        <v>-1348192.2367834898</v>
      </c>
      <c r="M186" s="9">
        <f t="shared" si="58"/>
        <v>-5392768.9471339593</v>
      </c>
      <c r="N186" s="9">
        <f t="shared" si="59"/>
        <v>-12133730.131051408</v>
      </c>
      <c r="O186" s="9">
        <f t="shared" si="60"/>
        <v>-21571075.788535837</v>
      </c>
      <c r="P186" s="9">
        <f t="shared" si="61"/>
        <v>-33704805.919587247</v>
      </c>
      <c r="Q186" s="9">
        <f t="shared" si="62"/>
        <v>-48534920.524205633</v>
      </c>
      <c r="R186" s="8">
        <v>0.24560000000000004</v>
      </c>
      <c r="S186" s="8">
        <f t="shared" si="63"/>
        <v>-331116.01335402514</v>
      </c>
      <c r="T186" s="8">
        <f t="shared" si="63"/>
        <v>-1324464.0534161006</v>
      </c>
      <c r="U186" s="8">
        <f t="shared" si="63"/>
        <v>-2980044.1201862264</v>
      </c>
      <c r="V186" s="8">
        <f t="shared" si="48"/>
        <v>-5297856.2136644023</v>
      </c>
      <c r="W186" s="8">
        <f t="shared" si="47"/>
        <v>-8277900.3338506296</v>
      </c>
      <c r="X186" s="8">
        <f t="shared" si="47"/>
        <v>-11920176.480744906</v>
      </c>
      <c r="Y186" s="3">
        <f>SUM('Masses &amp; Spring Data'!$K$11*('Masses &amp; Spring Data'!$I$3+'Vel,Acc,Jer (Inlet)'!C186))</f>
        <v>1517001.0474755582</v>
      </c>
      <c r="Z186" s="10">
        <f t="shared" si="64"/>
        <v>1185885.0341215332</v>
      </c>
      <c r="AA186" s="10">
        <f t="shared" si="65"/>
        <v>187366.2261644965</v>
      </c>
      <c r="AB186" s="10">
        <f t="shared" si="66"/>
        <v>-1463043.0727106682</v>
      </c>
      <c r="AC186" s="10">
        <f t="shared" si="67"/>
        <v>-3780855.166188844</v>
      </c>
      <c r="AD186" s="10">
        <f t="shared" si="68"/>
        <v>-6760899.2863750719</v>
      </c>
      <c r="AE186" s="10">
        <f t="shared" si="69"/>
        <v>-10403175.433269348</v>
      </c>
    </row>
    <row r="187" spans="1:31" x14ac:dyDescent="0.2">
      <c r="A187" s="5">
        <v>8</v>
      </c>
      <c r="B187" s="5">
        <f t="shared" si="70"/>
        <v>184</v>
      </c>
      <c r="C187" s="36">
        <v>9.3521782017374431</v>
      </c>
      <c r="D187" s="6">
        <f t="shared" si="49"/>
        <v>-4.1379584757263999E-2</v>
      </c>
      <c r="E187" s="7">
        <f t="shared" si="50"/>
        <v>-496.55501708716798</v>
      </c>
      <c r="F187" s="7">
        <f t="shared" si="51"/>
        <v>-993.11003417433596</v>
      </c>
      <c r="G187" s="7">
        <f t="shared" si="52"/>
        <v>-1489.665051261504</v>
      </c>
      <c r="H187" s="7">
        <f t="shared" si="53"/>
        <v>-1986.2200683486719</v>
      </c>
      <c r="I187" s="7">
        <f t="shared" si="54"/>
        <v>-2482.7750854358401</v>
      </c>
      <c r="J187" s="7">
        <f t="shared" si="55"/>
        <v>-2979.330102523008</v>
      </c>
      <c r="K187" s="12">
        <f t="shared" si="56"/>
        <v>-9.175757233563786E-3</v>
      </c>
      <c r="L187" s="9">
        <f t="shared" si="57"/>
        <v>-1321309.0416331852</v>
      </c>
      <c r="M187" s="9">
        <f t="shared" si="58"/>
        <v>-5285236.1665327409</v>
      </c>
      <c r="N187" s="9">
        <f t="shared" si="59"/>
        <v>-11891781.374698667</v>
      </c>
      <c r="O187" s="9">
        <f t="shared" si="60"/>
        <v>-21140944.666130964</v>
      </c>
      <c r="P187" s="9">
        <f t="shared" si="61"/>
        <v>-33032726.040829629</v>
      </c>
      <c r="Q187" s="9">
        <f t="shared" si="62"/>
        <v>-47567125.498794667</v>
      </c>
      <c r="R187" s="8">
        <v>0.24560000000000004</v>
      </c>
      <c r="S187" s="8">
        <f t="shared" si="63"/>
        <v>-324513.50062511035</v>
      </c>
      <c r="T187" s="8">
        <f t="shared" si="63"/>
        <v>-1298054.0025004414</v>
      </c>
      <c r="U187" s="8">
        <f t="shared" si="63"/>
        <v>-2920621.505625993</v>
      </c>
      <c r="V187" s="8">
        <f t="shared" si="48"/>
        <v>-5192216.0100017656</v>
      </c>
      <c r="W187" s="8">
        <f t="shared" si="47"/>
        <v>-8112837.5156277586</v>
      </c>
      <c r="X187" s="8">
        <f t="shared" si="47"/>
        <v>-11682486.022503972</v>
      </c>
      <c r="Y187" s="3">
        <f>SUM('Masses &amp; Spring Data'!$K$11*('Masses &amp; Spring Data'!$I$3+'Vel,Acc,Jer (Inlet)'!C187))</f>
        <v>1511830.2795805971</v>
      </c>
      <c r="Z187" s="10">
        <f t="shared" si="64"/>
        <v>1187316.7789554866</v>
      </c>
      <c r="AA187" s="10">
        <f t="shared" si="65"/>
        <v>207093.47414185759</v>
      </c>
      <c r="AB187" s="10">
        <f t="shared" si="66"/>
        <v>-1408791.2260453959</v>
      </c>
      <c r="AC187" s="10">
        <f t="shared" si="67"/>
        <v>-3680385.7304211687</v>
      </c>
      <c r="AD187" s="10">
        <f t="shared" si="68"/>
        <v>-6601007.2360471617</v>
      </c>
      <c r="AE187" s="10">
        <f t="shared" si="69"/>
        <v>-10170655.742923375</v>
      </c>
    </row>
    <row r="188" spans="1:31" x14ac:dyDescent="0.2">
      <c r="A188" s="5">
        <v>10</v>
      </c>
      <c r="B188" s="5">
        <f t="shared" si="70"/>
        <v>185</v>
      </c>
      <c r="C188" s="36">
        <v>9.3107986169801791</v>
      </c>
      <c r="D188" s="6">
        <f t="shared" si="49"/>
        <v>-5.0555341990827785E-2</v>
      </c>
      <c r="E188" s="7">
        <f t="shared" si="50"/>
        <v>-606.66410388993336</v>
      </c>
      <c r="F188" s="7">
        <f t="shared" si="51"/>
        <v>-1213.3282077798667</v>
      </c>
      <c r="G188" s="7">
        <f t="shared" si="52"/>
        <v>-1819.9923116698003</v>
      </c>
      <c r="H188" s="7">
        <f t="shared" si="53"/>
        <v>-2426.6564155597334</v>
      </c>
      <c r="I188" s="7">
        <f t="shared" si="54"/>
        <v>-3033.3205194496672</v>
      </c>
      <c r="J188" s="7">
        <f t="shared" si="55"/>
        <v>-3639.9846233396006</v>
      </c>
      <c r="K188" s="12">
        <f t="shared" si="56"/>
        <v>-9.0544094776756623E-3</v>
      </c>
      <c r="L188" s="9">
        <f t="shared" si="57"/>
        <v>-1303834.9647852953</v>
      </c>
      <c r="M188" s="9">
        <f t="shared" si="58"/>
        <v>-5215339.8591411812</v>
      </c>
      <c r="N188" s="9">
        <f t="shared" si="59"/>
        <v>-11734514.683067659</v>
      </c>
      <c r="O188" s="9">
        <f t="shared" si="60"/>
        <v>-20861359.436564725</v>
      </c>
      <c r="P188" s="9">
        <f t="shared" si="61"/>
        <v>-32595874.119632386</v>
      </c>
      <c r="Q188" s="9">
        <f t="shared" si="62"/>
        <v>-46938058.732270636</v>
      </c>
      <c r="R188" s="8">
        <v>0.24560000000000004</v>
      </c>
      <c r="S188" s="8">
        <f t="shared" si="63"/>
        <v>-320221.86735126859</v>
      </c>
      <c r="T188" s="8">
        <f t="shared" si="63"/>
        <v>-1280887.4694050744</v>
      </c>
      <c r="U188" s="8">
        <f t="shared" si="63"/>
        <v>-2881996.8061614176</v>
      </c>
      <c r="V188" s="8">
        <f t="shared" si="48"/>
        <v>-5123549.8776202975</v>
      </c>
      <c r="W188" s="8">
        <f t="shared" si="47"/>
        <v>-8005546.6837817151</v>
      </c>
      <c r="X188" s="8">
        <f t="shared" si="47"/>
        <v>-11527987.224645671</v>
      </c>
      <c r="Y188" s="3">
        <f>SUM('Masses &amp; Spring Data'!$K$11*('Masses &amp; Spring Data'!$I$3+'Vel,Acc,Jer (Inlet)'!C188))</f>
        <v>1505147.476642299</v>
      </c>
      <c r="Z188" s="10">
        <f t="shared" si="64"/>
        <v>1184925.6092910303</v>
      </c>
      <c r="AA188" s="10">
        <f t="shared" si="65"/>
        <v>216095.31950570596</v>
      </c>
      <c r="AB188" s="10">
        <f t="shared" si="66"/>
        <v>-1376849.3295191186</v>
      </c>
      <c r="AC188" s="10">
        <f t="shared" si="67"/>
        <v>-3618402.4009779985</v>
      </c>
      <c r="AD188" s="10">
        <f t="shared" si="68"/>
        <v>-6500399.2071394157</v>
      </c>
      <c r="AE188" s="10">
        <f t="shared" si="69"/>
        <v>-10022839.748003371</v>
      </c>
    </row>
    <row r="189" spans="1:31" x14ac:dyDescent="0.2">
      <c r="A189" s="5">
        <v>12</v>
      </c>
      <c r="B189" s="5">
        <f t="shared" si="70"/>
        <v>186</v>
      </c>
      <c r="C189" s="36">
        <v>9.2602432749893513</v>
      </c>
      <c r="D189" s="6">
        <f t="shared" si="49"/>
        <v>-5.9609751468503447E-2</v>
      </c>
      <c r="E189" s="7">
        <f t="shared" si="50"/>
        <v>-715.31701762204136</v>
      </c>
      <c r="F189" s="7">
        <f t="shared" si="51"/>
        <v>-1430.6340352440827</v>
      </c>
      <c r="G189" s="7">
        <f t="shared" si="52"/>
        <v>-2145.951052866124</v>
      </c>
      <c r="H189" s="7">
        <f t="shared" si="53"/>
        <v>-2861.2680704881654</v>
      </c>
      <c r="I189" s="7">
        <f t="shared" si="54"/>
        <v>-3576.5850881102069</v>
      </c>
      <c r="J189" s="7">
        <f t="shared" si="55"/>
        <v>-4291.9021057322479</v>
      </c>
      <c r="K189" s="12">
        <f t="shared" si="56"/>
        <v>-8.8677206224705429E-3</v>
      </c>
      <c r="L189" s="9">
        <f t="shared" si="57"/>
        <v>-1276951.7696357581</v>
      </c>
      <c r="M189" s="9">
        <f t="shared" si="58"/>
        <v>-5107807.0785430325</v>
      </c>
      <c r="N189" s="9">
        <f t="shared" si="59"/>
        <v>-11492565.926721824</v>
      </c>
      <c r="O189" s="9">
        <f t="shared" si="60"/>
        <v>-20431228.31417213</v>
      </c>
      <c r="P189" s="9">
        <f t="shared" si="61"/>
        <v>-31923794.240893956</v>
      </c>
      <c r="Q189" s="9">
        <f t="shared" si="62"/>
        <v>-45970263.706887297</v>
      </c>
      <c r="R189" s="8">
        <v>0.24560000000000004</v>
      </c>
      <c r="S189" s="8">
        <f t="shared" si="63"/>
        <v>-313619.35462254228</v>
      </c>
      <c r="T189" s="8">
        <f t="shared" si="63"/>
        <v>-1254477.4184901691</v>
      </c>
      <c r="U189" s="8">
        <f t="shared" si="63"/>
        <v>-2822574.1916028806</v>
      </c>
      <c r="V189" s="8">
        <f t="shared" si="48"/>
        <v>-5017909.6739606764</v>
      </c>
      <c r="W189" s="8">
        <f t="shared" si="47"/>
        <v>-7840483.8655635566</v>
      </c>
      <c r="X189" s="8">
        <f t="shared" si="47"/>
        <v>-11290296.766411522</v>
      </c>
      <c r="Y189" s="3">
        <f>SUM('Masses &amp; Spring Data'!$K$11*('Masses &amp; Spring Data'!$I$3+'Vel,Acc,Jer (Inlet)'!C189))</f>
        <v>1496982.7889107803</v>
      </c>
      <c r="Z189" s="10">
        <f t="shared" si="64"/>
        <v>1183363.4342882382</v>
      </c>
      <c r="AA189" s="10">
        <f t="shared" si="65"/>
        <v>232878.39555844781</v>
      </c>
      <c r="AB189" s="10">
        <f t="shared" si="66"/>
        <v>-1325591.4026921003</v>
      </c>
      <c r="AC189" s="10">
        <f t="shared" si="67"/>
        <v>-3520926.8850498963</v>
      </c>
      <c r="AD189" s="10">
        <f t="shared" si="68"/>
        <v>-6343501.0766527764</v>
      </c>
      <c r="AE189" s="10">
        <f t="shared" si="69"/>
        <v>-9793313.9775007423</v>
      </c>
    </row>
    <row r="190" spans="1:31" x14ac:dyDescent="0.2">
      <c r="A190" s="5">
        <v>14</v>
      </c>
      <c r="B190" s="5">
        <f t="shared" si="70"/>
        <v>187</v>
      </c>
      <c r="C190" s="36">
        <v>9.2006335235208478</v>
      </c>
      <c r="D190" s="6">
        <f t="shared" si="49"/>
        <v>-6.847747209097399E-2</v>
      </c>
      <c r="E190" s="7">
        <f t="shared" si="50"/>
        <v>-821.72966509168782</v>
      </c>
      <c r="F190" s="7">
        <f t="shared" si="51"/>
        <v>-1643.4593301833756</v>
      </c>
      <c r="G190" s="7">
        <f t="shared" si="52"/>
        <v>-2465.1889952750635</v>
      </c>
      <c r="H190" s="7">
        <f t="shared" si="53"/>
        <v>-3286.9186603667513</v>
      </c>
      <c r="I190" s="7">
        <f t="shared" si="54"/>
        <v>-4108.6483254584391</v>
      </c>
      <c r="J190" s="7">
        <f t="shared" si="55"/>
        <v>-4930.3779905501269</v>
      </c>
      <c r="K190" s="12">
        <f t="shared" si="56"/>
        <v>-8.6810317672565418E-3</v>
      </c>
      <c r="L190" s="9">
        <f t="shared" si="57"/>
        <v>-1250068.574484942</v>
      </c>
      <c r="M190" s="9">
        <f t="shared" si="58"/>
        <v>-5000274.2979397681</v>
      </c>
      <c r="N190" s="9">
        <f t="shared" si="59"/>
        <v>-11250617.170364479</v>
      </c>
      <c r="O190" s="9">
        <f t="shared" si="60"/>
        <v>-20001097.191759072</v>
      </c>
      <c r="P190" s="9">
        <f t="shared" si="61"/>
        <v>-31251714.362123549</v>
      </c>
      <c r="Q190" s="9">
        <f t="shared" si="62"/>
        <v>-45002468.681457914</v>
      </c>
      <c r="R190" s="8">
        <v>0.24560000000000004</v>
      </c>
      <c r="S190" s="8">
        <f t="shared" si="63"/>
        <v>-307016.84189350181</v>
      </c>
      <c r="T190" s="8">
        <f t="shared" si="63"/>
        <v>-1228067.3675740073</v>
      </c>
      <c r="U190" s="8">
        <f t="shared" si="63"/>
        <v>-2763151.5770415165</v>
      </c>
      <c r="V190" s="8">
        <f t="shared" si="48"/>
        <v>-4912269.470296029</v>
      </c>
      <c r="W190" s="8">
        <f t="shared" si="47"/>
        <v>-7675421.0473375451</v>
      </c>
      <c r="X190" s="8">
        <f t="shared" si="47"/>
        <v>-11052606.308166066</v>
      </c>
      <c r="Y190" s="3">
        <f>SUM('Masses &amp; Spring Data'!$K$11*('Masses &amp; Spring Data'!$I$3+'Vel,Acc,Jer (Inlet)'!C190))</f>
        <v>1487355.8140486169</v>
      </c>
      <c r="Z190" s="10">
        <f t="shared" si="64"/>
        <v>1180338.9721551151</v>
      </c>
      <c r="AA190" s="10">
        <f t="shared" si="65"/>
        <v>248229.33473191736</v>
      </c>
      <c r="AB190" s="10">
        <f t="shared" si="66"/>
        <v>-1275795.7629928996</v>
      </c>
      <c r="AC190" s="10">
        <f t="shared" si="67"/>
        <v>-3424913.6562474119</v>
      </c>
      <c r="AD190" s="10">
        <f t="shared" si="68"/>
        <v>-6188065.2332889279</v>
      </c>
      <c r="AE190" s="10">
        <f t="shared" si="69"/>
        <v>-9565250.49411745</v>
      </c>
    </row>
    <row r="191" spans="1:31" x14ac:dyDescent="0.2">
      <c r="A191" s="5">
        <v>16</v>
      </c>
      <c r="B191" s="5">
        <f t="shared" si="70"/>
        <v>188</v>
      </c>
      <c r="C191" s="36">
        <v>9.1321560514298739</v>
      </c>
      <c r="D191" s="6">
        <f t="shared" si="49"/>
        <v>-7.7158503858230532E-2</v>
      </c>
      <c r="E191" s="7">
        <f t="shared" si="50"/>
        <v>-925.90204629876644</v>
      </c>
      <c r="F191" s="7">
        <f t="shared" si="51"/>
        <v>-1851.8040925975329</v>
      </c>
      <c r="G191" s="7">
        <f t="shared" si="52"/>
        <v>-2777.7061388962993</v>
      </c>
      <c r="H191" s="7">
        <f t="shared" si="53"/>
        <v>-3703.6081851950657</v>
      </c>
      <c r="I191" s="7">
        <f t="shared" si="54"/>
        <v>-4629.5102314938322</v>
      </c>
      <c r="J191" s="7">
        <f t="shared" si="55"/>
        <v>-5555.4122777925986</v>
      </c>
      <c r="K191" s="12">
        <f t="shared" si="56"/>
        <v>-8.4383362554856234E-3</v>
      </c>
      <c r="L191" s="9">
        <f t="shared" si="57"/>
        <v>-1215120.4207899298</v>
      </c>
      <c r="M191" s="9">
        <f t="shared" si="58"/>
        <v>-4860481.6831597192</v>
      </c>
      <c r="N191" s="9">
        <f t="shared" si="59"/>
        <v>-10936083.787109368</v>
      </c>
      <c r="O191" s="9">
        <f t="shared" si="60"/>
        <v>-19441926.732638877</v>
      </c>
      <c r="P191" s="9">
        <f t="shared" si="61"/>
        <v>-30378010.519748244</v>
      </c>
      <c r="Q191" s="9">
        <f t="shared" si="62"/>
        <v>-43744335.14843747</v>
      </c>
      <c r="R191" s="8">
        <v>0.24560000000000004</v>
      </c>
      <c r="S191" s="8">
        <f t="shared" si="63"/>
        <v>-298433.57534600684</v>
      </c>
      <c r="T191" s="8">
        <f t="shared" si="63"/>
        <v>-1193734.3013840273</v>
      </c>
      <c r="U191" s="8">
        <f t="shared" si="63"/>
        <v>-2685902.1781140612</v>
      </c>
      <c r="V191" s="8">
        <f t="shared" si="48"/>
        <v>-4774937.2055361094</v>
      </c>
      <c r="W191" s="8">
        <f t="shared" si="48"/>
        <v>-7460839.3836501697</v>
      </c>
      <c r="X191" s="8">
        <f t="shared" si="48"/>
        <v>-10743608.712456245</v>
      </c>
      <c r="Y191" s="3">
        <f>SUM('Masses &amp; Spring Data'!$K$11*('Masses &amp; Spring Data'!$I$3+'Vel,Acc,Jer (Inlet)'!C191))</f>
        <v>1476296.7023059246</v>
      </c>
      <c r="Z191" s="10">
        <f t="shared" si="64"/>
        <v>1177863.1269599178</v>
      </c>
      <c r="AA191" s="10">
        <f t="shared" si="65"/>
        <v>270101.30254879314</v>
      </c>
      <c r="AB191" s="10">
        <f t="shared" si="66"/>
        <v>-1209605.4758081366</v>
      </c>
      <c r="AC191" s="10">
        <f t="shared" si="67"/>
        <v>-3298640.5032301848</v>
      </c>
      <c r="AD191" s="10">
        <f t="shared" si="68"/>
        <v>-5984542.6813442446</v>
      </c>
      <c r="AE191" s="10">
        <f t="shared" si="69"/>
        <v>-9267312.0101503208</v>
      </c>
    </row>
    <row r="192" spans="1:31" x14ac:dyDescent="0.2">
      <c r="A192" s="5">
        <v>18</v>
      </c>
      <c r="B192" s="5">
        <f t="shared" si="70"/>
        <v>189</v>
      </c>
      <c r="C192" s="36">
        <v>9.0549975475716433</v>
      </c>
      <c r="D192" s="6">
        <f t="shared" si="49"/>
        <v>-8.5596840113716155E-2</v>
      </c>
      <c r="E192" s="7">
        <f t="shared" si="50"/>
        <v>-1027.1620813645939</v>
      </c>
      <c r="F192" s="7">
        <f t="shared" si="51"/>
        <v>-2054.3241627291877</v>
      </c>
      <c r="G192" s="7">
        <f t="shared" si="52"/>
        <v>-3081.4862440937814</v>
      </c>
      <c r="H192" s="7">
        <f t="shared" si="53"/>
        <v>-4108.6483254583754</v>
      </c>
      <c r="I192" s="7">
        <f t="shared" si="54"/>
        <v>-5135.8104068229695</v>
      </c>
      <c r="J192" s="7">
        <f t="shared" si="55"/>
        <v>-6162.9724881875627</v>
      </c>
      <c r="K192" s="12">
        <f t="shared" si="56"/>
        <v>-8.1956407437129286E-3</v>
      </c>
      <c r="L192" s="9">
        <f t="shared" si="57"/>
        <v>-1180172.2670946617</v>
      </c>
      <c r="M192" s="9">
        <f t="shared" si="58"/>
        <v>-4720689.0683786469</v>
      </c>
      <c r="N192" s="9">
        <f t="shared" si="59"/>
        <v>-10621550.403851956</v>
      </c>
      <c r="O192" s="9">
        <f t="shared" si="60"/>
        <v>-18882756.273514587</v>
      </c>
      <c r="P192" s="9">
        <f t="shared" si="61"/>
        <v>-29504306.677366544</v>
      </c>
      <c r="Q192" s="9">
        <f t="shared" si="62"/>
        <v>-42486201.615407825</v>
      </c>
      <c r="R192" s="8">
        <v>0.24560000000000004</v>
      </c>
      <c r="S192" s="8">
        <f t="shared" si="63"/>
        <v>-289850.30879844894</v>
      </c>
      <c r="T192" s="8">
        <f t="shared" si="63"/>
        <v>-1159401.2351937958</v>
      </c>
      <c r="U192" s="8">
        <f t="shared" si="63"/>
        <v>-2608652.7791860406</v>
      </c>
      <c r="V192" s="8">
        <f t="shared" si="48"/>
        <v>-4637604.940775183</v>
      </c>
      <c r="W192" s="8">
        <f t="shared" si="48"/>
        <v>-7246257.7199612241</v>
      </c>
      <c r="X192" s="8">
        <f t="shared" si="48"/>
        <v>-10434611.116744163</v>
      </c>
      <c r="Y192" s="3">
        <f>SUM('Masses &amp; Spring Data'!$K$11*('Masses &amp; Spring Data'!$I$3+'Vel,Acc,Jer (Inlet)'!C192))</f>
        <v>1463835.6039328205</v>
      </c>
      <c r="Z192" s="10">
        <f t="shared" si="64"/>
        <v>1173985.2951343716</v>
      </c>
      <c r="AA192" s="10">
        <f t="shared" si="65"/>
        <v>290610.47906065965</v>
      </c>
      <c r="AB192" s="10">
        <f t="shared" si="66"/>
        <v>-1144817.1752532201</v>
      </c>
      <c r="AC192" s="10">
        <f t="shared" si="67"/>
        <v>-3173769.3368423628</v>
      </c>
      <c r="AD192" s="10">
        <f t="shared" si="68"/>
        <v>-5782422.1160284039</v>
      </c>
      <c r="AE192" s="10">
        <f t="shared" si="69"/>
        <v>-8970775.5128113423</v>
      </c>
    </row>
    <row r="193" spans="1:31" x14ac:dyDescent="0.2">
      <c r="A193" s="5">
        <v>20</v>
      </c>
      <c r="B193" s="5">
        <f t="shared" si="70"/>
        <v>190</v>
      </c>
      <c r="C193" s="36">
        <v>8.9694007074579272</v>
      </c>
      <c r="D193" s="6">
        <f t="shared" si="49"/>
        <v>-9.3792480857429084E-2</v>
      </c>
      <c r="E193" s="7">
        <f t="shared" si="50"/>
        <v>-1125.5097702891489</v>
      </c>
      <c r="F193" s="7">
        <f t="shared" si="51"/>
        <v>-2251.0195405782979</v>
      </c>
      <c r="G193" s="7">
        <f t="shared" si="52"/>
        <v>-3376.5293108674468</v>
      </c>
      <c r="H193" s="7">
        <f t="shared" si="53"/>
        <v>-4502.0390811565958</v>
      </c>
      <c r="I193" s="7">
        <f t="shared" si="54"/>
        <v>-5627.5488514457447</v>
      </c>
      <c r="J193" s="7">
        <f t="shared" si="55"/>
        <v>-6753.0586217348937</v>
      </c>
      <c r="K193" s="12">
        <f t="shared" si="56"/>
        <v>-7.9156074608981442E-3</v>
      </c>
      <c r="L193" s="9">
        <f t="shared" si="57"/>
        <v>-1139847.4743693327</v>
      </c>
      <c r="M193" s="9">
        <f t="shared" si="58"/>
        <v>-4559389.8974773306</v>
      </c>
      <c r="N193" s="9">
        <f t="shared" si="59"/>
        <v>-10258627.269323995</v>
      </c>
      <c r="O193" s="9">
        <f t="shared" si="60"/>
        <v>-18237559.589909323</v>
      </c>
      <c r="P193" s="9">
        <f t="shared" si="61"/>
        <v>-28496186.85923332</v>
      </c>
      <c r="Q193" s="9">
        <f t="shared" si="62"/>
        <v>-41034509.077295981</v>
      </c>
      <c r="R193" s="8">
        <v>0.24560000000000004</v>
      </c>
      <c r="S193" s="8">
        <f t="shared" si="63"/>
        <v>-279946.53970510815</v>
      </c>
      <c r="T193" s="8">
        <f t="shared" si="63"/>
        <v>-1119786.1588204326</v>
      </c>
      <c r="U193" s="8">
        <f t="shared" si="63"/>
        <v>-2519518.8573459736</v>
      </c>
      <c r="V193" s="8">
        <f t="shared" si="48"/>
        <v>-4479144.6352817304</v>
      </c>
      <c r="W193" s="8">
        <f t="shared" si="48"/>
        <v>-6998663.4926277045</v>
      </c>
      <c r="X193" s="8">
        <f t="shared" si="48"/>
        <v>-10078075.429383894</v>
      </c>
      <c r="Y193" s="3">
        <f>SUM('Masses &amp; Spring Data'!$K$11*('Masses &amp; Spring Data'!$I$3+'Vel,Acc,Jer (Inlet)'!C193))</f>
        <v>1450011.7142544554</v>
      </c>
      <c r="Z193" s="10">
        <f t="shared" si="64"/>
        <v>1170065.1745493473</v>
      </c>
      <c r="AA193" s="10">
        <f t="shared" si="65"/>
        <v>315078.06977554783</v>
      </c>
      <c r="AB193" s="10">
        <f t="shared" si="66"/>
        <v>-1069507.1430915182</v>
      </c>
      <c r="AC193" s="10">
        <f t="shared" si="67"/>
        <v>-3029132.9210272748</v>
      </c>
      <c r="AD193" s="10">
        <f t="shared" si="68"/>
        <v>-5548651.7783732489</v>
      </c>
      <c r="AE193" s="10">
        <f t="shared" si="69"/>
        <v>-8628063.7151294388</v>
      </c>
    </row>
    <row r="194" spans="1:31" x14ac:dyDescent="0.2">
      <c r="A194" s="5">
        <v>22</v>
      </c>
      <c r="B194" s="5">
        <f t="shared" si="70"/>
        <v>191</v>
      </c>
      <c r="C194" s="36">
        <v>8.8756082266004981</v>
      </c>
      <c r="D194" s="6">
        <f t="shared" si="49"/>
        <v>-0.10170808831832723</v>
      </c>
      <c r="E194" s="7">
        <f t="shared" si="50"/>
        <v>-1220.4970598199268</v>
      </c>
      <c r="F194" s="7">
        <f t="shared" si="51"/>
        <v>-2440.9941196398536</v>
      </c>
      <c r="G194" s="7">
        <f t="shared" si="52"/>
        <v>-3661.4911794597801</v>
      </c>
      <c r="H194" s="7">
        <f t="shared" si="53"/>
        <v>-4881.9882392797072</v>
      </c>
      <c r="I194" s="7">
        <f t="shared" si="54"/>
        <v>-6102.4852990996333</v>
      </c>
      <c r="J194" s="7">
        <f t="shared" si="55"/>
        <v>-7322.9823589195603</v>
      </c>
      <c r="K194" s="12">
        <f t="shared" si="56"/>
        <v>-7.6169052925596503E-3</v>
      </c>
      <c r="L194" s="9">
        <f t="shared" si="57"/>
        <v>-1096834.3621285895</v>
      </c>
      <c r="M194" s="9">
        <f t="shared" si="58"/>
        <v>-4387337.4485143581</v>
      </c>
      <c r="N194" s="9">
        <f t="shared" si="59"/>
        <v>-9871509.2591573074</v>
      </c>
      <c r="O194" s="9">
        <f t="shared" si="60"/>
        <v>-17549349.794057433</v>
      </c>
      <c r="P194" s="9">
        <f t="shared" si="61"/>
        <v>-27420859.05321474</v>
      </c>
      <c r="Q194" s="9">
        <f t="shared" si="62"/>
        <v>-39486037.03662923</v>
      </c>
      <c r="R194" s="8">
        <v>0.24560000000000004</v>
      </c>
      <c r="S194" s="8">
        <f t="shared" si="63"/>
        <v>-269382.51933878165</v>
      </c>
      <c r="T194" s="8">
        <f t="shared" si="63"/>
        <v>-1077530.0773551266</v>
      </c>
      <c r="U194" s="8">
        <f t="shared" si="63"/>
        <v>-2424442.6740490352</v>
      </c>
      <c r="V194" s="8">
        <f t="shared" si="48"/>
        <v>-4310120.3094205065</v>
      </c>
      <c r="W194" s="8">
        <f t="shared" si="48"/>
        <v>-6734562.9834695412</v>
      </c>
      <c r="X194" s="8">
        <f t="shared" si="48"/>
        <v>-9697770.6961961407</v>
      </c>
      <c r="Y194" s="3">
        <f>SUM('Masses &amp; Spring Data'!$K$11*('Masses &amp; Spring Data'!$I$3+'Vel,Acc,Jer (Inlet)'!C194))</f>
        <v>1434864.2285959804</v>
      </c>
      <c r="Z194" s="10">
        <f t="shared" si="64"/>
        <v>1165481.7092571987</v>
      </c>
      <c r="AA194" s="10">
        <f t="shared" si="65"/>
        <v>340908.29497744399</v>
      </c>
      <c r="AB194" s="10">
        <f t="shared" si="66"/>
        <v>-989578.44545305474</v>
      </c>
      <c r="AC194" s="10">
        <f t="shared" si="67"/>
        <v>-2875256.080824526</v>
      </c>
      <c r="AD194" s="10">
        <f t="shared" si="68"/>
        <v>-5299698.7548735607</v>
      </c>
      <c r="AE194" s="10">
        <f t="shared" si="69"/>
        <v>-8262906.4676001603</v>
      </c>
    </row>
    <row r="195" spans="1:31" x14ac:dyDescent="0.2">
      <c r="A195" s="5">
        <v>24</v>
      </c>
      <c r="B195" s="5">
        <f t="shared" si="70"/>
        <v>192</v>
      </c>
      <c r="C195" s="36">
        <v>8.7739001382821709</v>
      </c>
      <c r="D195" s="6">
        <f t="shared" si="49"/>
        <v>-0.10932499361088688</v>
      </c>
      <c r="E195" s="7">
        <f t="shared" si="50"/>
        <v>-1311.8999233306427</v>
      </c>
      <c r="F195" s="7">
        <f t="shared" si="51"/>
        <v>-2623.7998466612853</v>
      </c>
      <c r="G195" s="7">
        <f t="shared" si="52"/>
        <v>-3935.6997699919275</v>
      </c>
      <c r="H195" s="7">
        <f t="shared" si="53"/>
        <v>-5247.5996933225706</v>
      </c>
      <c r="I195" s="7">
        <f t="shared" si="54"/>
        <v>-6559.4996166532128</v>
      </c>
      <c r="J195" s="7">
        <f t="shared" si="55"/>
        <v>-7871.399539983855</v>
      </c>
      <c r="K195" s="12">
        <f t="shared" si="56"/>
        <v>-7.3088686814681836E-3</v>
      </c>
      <c r="L195" s="9">
        <f t="shared" si="57"/>
        <v>-1052477.0901314185</v>
      </c>
      <c r="M195" s="9">
        <f t="shared" si="58"/>
        <v>-4209908.3605256742</v>
      </c>
      <c r="N195" s="9">
        <f t="shared" si="59"/>
        <v>-9472293.8111827653</v>
      </c>
      <c r="O195" s="9">
        <f t="shared" si="60"/>
        <v>-16839633.442102697</v>
      </c>
      <c r="P195" s="9">
        <f t="shared" si="61"/>
        <v>-26311927.25328546</v>
      </c>
      <c r="Q195" s="9">
        <f t="shared" si="62"/>
        <v>-37889175.244731061</v>
      </c>
      <c r="R195" s="8">
        <v>0.24560000000000004</v>
      </c>
      <c r="S195" s="8">
        <f t="shared" si="63"/>
        <v>-258488.37333627645</v>
      </c>
      <c r="T195" s="8">
        <f t="shared" si="63"/>
        <v>-1033953.4933451058</v>
      </c>
      <c r="U195" s="8">
        <f t="shared" si="63"/>
        <v>-2326395.3600264876</v>
      </c>
      <c r="V195" s="8">
        <f t="shared" si="63"/>
        <v>-4135813.9733804232</v>
      </c>
      <c r="W195" s="8">
        <f t="shared" si="63"/>
        <v>-6462209.3334069103</v>
      </c>
      <c r="X195" s="8">
        <f t="shared" si="63"/>
        <v>-9305581.4401059505</v>
      </c>
      <c r="Y195" s="3">
        <f>SUM('Masses &amp; Spring Data'!$K$11*('Masses &amp; Spring Data'!$I$3+'Vel,Acc,Jer (Inlet)'!C195))</f>
        <v>1418438.3723325706</v>
      </c>
      <c r="Z195" s="10">
        <f t="shared" si="64"/>
        <v>1159949.9989962941</v>
      </c>
      <c r="AA195" s="10">
        <f t="shared" si="65"/>
        <v>366828.89251930662</v>
      </c>
      <c r="AB195" s="10">
        <f t="shared" si="66"/>
        <v>-907956.98769391701</v>
      </c>
      <c r="AC195" s="10">
        <f t="shared" si="67"/>
        <v>-2717375.6010478525</v>
      </c>
      <c r="AD195" s="10">
        <f t="shared" si="68"/>
        <v>-5043770.9610743392</v>
      </c>
      <c r="AE195" s="10">
        <f t="shared" si="69"/>
        <v>-7887143.0677733794</v>
      </c>
    </row>
    <row r="196" spans="1:31" x14ac:dyDescent="0.2">
      <c r="A196" s="5">
        <v>26</v>
      </c>
      <c r="B196" s="5">
        <f t="shared" si="70"/>
        <v>193</v>
      </c>
      <c r="C196" s="36">
        <v>8.664575144671284</v>
      </c>
      <c r="D196" s="6">
        <f t="shared" ref="D196:D259" si="71">SUM((C197-C196)/(B197-B196))</f>
        <v>-0.11663386229235506</v>
      </c>
      <c r="E196" s="7">
        <f t="shared" ref="E196:E259" si="72">SUM(D196*(6*2000))</f>
        <v>-1399.6063475082608</v>
      </c>
      <c r="F196" s="7">
        <f t="shared" ref="F196:F259" si="73">SUM(D196*(6*4000))</f>
        <v>-2799.2126950165216</v>
      </c>
      <c r="G196" s="7">
        <f t="shared" ref="G196:G259" si="74">SUM(D196*(6*6000))</f>
        <v>-4198.8190425247822</v>
      </c>
      <c r="H196" s="7">
        <f t="shared" ref="H196:H259" si="75">SUM(D196*(6*8000))</f>
        <v>-5598.4253900330432</v>
      </c>
      <c r="I196" s="7">
        <f t="shared" ref="I196:I259" si="76">SUM(D196*(6*10000))</f>
        <v>-6998.0317375413033</v>
      </c>
      <c r="J196" s="7">
        <f t="shared" ref="J196:J259" si="77">SUM(D196*(6*12000))</f>
        <v>-8397.6380850495643</v>
      </c>
      <c r="K196" s="12">
        <f t="shared" ref="K196:K259" si="78">SUM((C198-(2*C197)+C196)/((B197-B196)^2))</f>
        <v>-6.9728287420858237E-3</v>
      </c>
      <c r="L196" s="9">
        <f t="shared" ref="L196:L259" si="79">SUM(K196*((6*2000)^2))</f>
        <v>-1004087.3388603586</v>
      </c>
      <c r="M196" s="9">
        <f t="shared" ref="M196:M259" si="80">SUM(K196*((6*4000)^2))</f>
        <v>-4016349.3554414343</v>
      </c>
      <c r="N196" s="9">
        <f t="shared" ref="N196:N259" si="81">SUM(K196*((6*6000)^2))</f>
        <v>-9036786.0497432277</v>
      </c>
      <c r="O196" s="9">
        <f t="shared" ref="O196:O259" si="82">SUM(K196*((6*8000)^2))</f>
        <v>-16065397.421765737</v>
      </c>
      <c r="P196" s="9">
        <f t="shared" ref="P196:P259" si="83">SUM(K196*((6*10000)^2))</f>
        <v>-25102183.471508965</v>
      </c>
      <c r="Q196" s="9">
        <f t="shared" ref="Q196:Q259" si="84">SUM(K196*((6*12000)^2))</f>
        <v>-36147144.198972911</v>
      </c>
      <c r="R196" s="8">
        <v>0.24560000000000004</v>
      </c>
      <c r="S196" s="8">
        <f t="shared" ref="S196:V259" si="85">SUM($R$3*L196)</f>
        <v>-246603.85042410411</v>
      </c>
      <c r="T196" s="8">
        <f t="shared" si="85"/>
        <v>-986415.40169641643</v>
      </c>
      <c r="U196" s="8">
        <f t="shared" si="85"/>
        <v>-2219434.653816937</v>
      </c>
      <c r="V196" s="8">
        <f t="shared" si="85"/>
        <v>-3945661.6067856657</v>
      </c>
      <c r="W196" s="8">
        <f t="shared" ref="W196:X259" si="86">SUM($R$3*P196)</f>
        <v>-6165096.2606026027</v>
      </c>
      <c r="X196" s="8">
        <f t="shared" si="86"/>
        <v>-8877738.615267748</v>
      </c>
      <c r="Y196" s="3">
        <f>SUM('Masses &amp; Spring Data'!$K$11*('Masses &amp; Spring Data'!$I$3+'Vel,Acc,Jer (Inlet)'!C196))</f>
        <v>1400782.3858644124</v>
      </c>
      <c r="Z196" s="10">
        <f t="shared" ref="Z196:Z259" si="87">SUM(S196+Y196)</f>
        <v>1154178.5354403083</v>
      </c>
      <c r="AA196" s="10">
        <f t="shared" ref="AA196:AA259" si="88">SUM(T196+Y197)</f>
        <v>395530.61540778063</v>
      </c>
      <c r="AB196" s="10">
        <f t="shared" ref="AB196:AB259" si="89">SUM(U196+Y196)</f>
        <v>-818652.26795252459</v>
      </c>
      <c r="AC196" s="10">
        <f t="shared" ref="AC196:AC259" si="90">SUM(V196+Y196)</f>
        <v>-2544879.2209212533</v>
      </c>
      <c r="AD196" s="10">
        <f t="shared" ref="AD196:AD259" si="91">SUM(W196+Y196)</f>
        <v>-4764313.8747381903</v>
      </c>
      <c r="AE196" s="10">
        <f t="shared" ref="AE196:AE259" si="92">SUM(X196+Y196)</f>
        <v>-7476956.2294033356</v>
      </c>
    </row>
    <row r="197" spans="1:31" x14ac:dyDescent="0.2">
      <c r="A197" s="5">
        <v>28</v>
      </c>
      <c r="B197" s="5">
        <f t="shared" ref="B197:B260" si="93">B196+1</f>
        <v>194</v>
      </c>
      <c r="C197" s="36">
        <v>8.5479412823789289</v>
      </c>
      <c r="D197" s="6">
        <f t="shared" si="71"/>
        <v>-0.12360669103444089</v>
      </c>
      <c r="E197" s="7">
        <f t="shared" si="72"/>
        <v>-1483.2802924132907</v>
      </c>
      <c r="F197" s="7">
        <f t="shared" si="73"/>
        <v>-2966.5605848265814</v>
      </c>
      <c r="G197" s="7">
        <f t="shared" si="74"/>
        <v>-4449.8408772398716</v>
      </c>
      <c r="H197" s="7">
        <f t="shared" si="75"/>
        <v>-5933.1211696531627</v>
      </c>
      <c r="I197" s="7">
        <f t="shared" si="76"/>
        <v>-7416.401462066453</v>
      </c>
      <c r="J197" s="7">
        <f t="shared" si="77"/>
        <v>-8899.6817544797432</v>
      </c>
      <c r="K197" s="12">
        <f t="shared" si="78"/>
        <v>-6.6181199171904126E-3</v>
      </c>
      <c r="L197" s="9">
        <f t="shared" si="79"/>
        <v>-953009.26807541936</v>
      </c>
      <c r="M197" s="9">
        <f t="shared" si="80"/>
        <v>-3812037.0723016774</v>
      </c>
      <c r="N197" s="9">
        <f t="shared" si="81"/>
        <v>-8577083.4126787744</v>
      </c>
      <c r="O197" s="9">
        <f t="shared" si="82"/>
        <v>-15248148.28920671</v>
      </c>
      <c r="P197" s="9">
        <f t="shared" si="83"/>
        <v>-23825231.701885484</v>
      </c>
      <c r="Q197" s="9">
        <f t="shared" si="84"/>
        <v>-34308333.650715098</v>
      </c>
      <c r="R197" s="8">
        <v>0.24560000000000004</v>
      </c>
      <c r="S197" s="8">
        <f t="shared" si="85"/>
        <v>-234059.07623932304</v>
      </c>
      <c r="T197" s="8">
        <f t="shared" si="85"/>
        <v>-936236.30495729216</v>
      </c>
      <c r="U197" s="8">
        <f t="shared" si="85"/>
        <v>-2106531.6861539073</v>
      </c>
      <c r="V197" s="8">
        <f t="shared" si="85"/>
        <v>-3744945.2198291686</v>
      </c>
      <c r="W197" s="8">
        <f t="shared" si="86"/>
        <v>-5851476.9059830755</v>
      </c>
      <c r="X197" s="8">
        <f t="shared" si="86"/>
        <v>-8426126.7446156293</v>
      </c>
      <c r="Y197" s="3">
        <f>SUM('Masses &amp; Spring Data'!$K$11*('Masses &amp; Spring Data'!$I$3+'Vel,Acc,Jer (Inlet)'!C197))</f>
        <v>1381946.0171041971</v>
      </c>
      <c r="Z197" s="10">
        <f t="shared" si="87"/>
        <v>1147886.9408648741</v>
      </c>
      <c r="AA197" s="10">
        <f t="shared" si="88"/>
        <v>425747.23154484283</v>
      </c>
      <c r="AB197" s="10">
        <f t="shared" si="89"/>
        <v>-724585.66904971027</v>
      </c>
      <c r="AC197" s="10">
        <f t="shared" si="90"/>
        <v>-2362999.2027249718</v>
      </c>
      <c r="AD197" s="10">
        <f t="shared" si="91"/>
        <v>-4469530.8888788782</v>
      </c>
      <c r="AE197" s="10">
        <f t="shared" si="92"/>
        <v>-7044180.727511432</v>
      </c>
    </row>
    <row r="198" spans="1:31" x14ac:dyDescent="0.2">
      <c r="A198" s="5">
        <v>30</v>
      </c>
      <c r="B198" s="5">
        <f t="shared" si="93"/>
        <v>195</v>
      </c>
      <c r="C198" s="36">
        <v>8.424334591344488</v>
      </c>
      <c r="D198" s="6">
        <f t="shared" si="71"/>
        <v>-0.1302248109516313</v>
      </c>
      <c r="E198" s="7">
        <f t="shared" si="72"/>
        <v>-1562.6977314195756</v>
      </c>
      <c r="F198" s="7">
        <f t="shared" si="73"/>
        <v>-3125.3954628391512</v>
      </c>
      <c r="G198" s="7">
        <f t="shared" si="74"/>
        <v>-4688.0931942587267</v>
      </c>
      <c r="H198" s="7">
        <f t="shared" si="75"/>
        <v>-6250.7909256783023</v>
      </c>
      <c r="I198" s="7">
        <f t="shared" si="76"/>
        <v>-7813.4886570978779</v>
      </c>
      <c r="J198" s="7">
        <f t="shared" si="77"/>
        <v>-9376.1863885174535</v>
      </c>
      <c r="K198" s="12">
        <f t="shared" si="78"/>
        <v>-6.2634110922914488E-3</v>
      </c>
      <c r="L198" s="9">
        <f t="shared" si="79"/>
        <v>-901931.19728996861</v>
      </c>
      <c r="M198" s="9">
        <f t="shared" si="80"/>
        <v>-3607724.7891598744</v>
      </c>
      <c r="N198" s="9">
        <f t="shared" si="81"/>
        <v>-8117380.7756097177</v>
      </c>
      <c r="O198" s="9">
        <f t="shared" si="82"/>
        <v>-14430899.156639498</v>
      </c>
      <c r="P198" s="9">
        <f t="shared" si="83"/>
        <v>-22548279.932249215</v>
      </c>
      <c r="Q198" s="9">
        <f t="shared" si="84"/>
        <v>-32469523.102438871</v>
      </c>
      <c r="R198" s="8">
        <v>0.24560000000000004</v>
      </c>
      <c r="S198" s="8">
        <f t="shared" si="85"/>
        <v>-221514.30205441633</v>
      </c>
      <c r="T198" s="8">
        <f t="shared" si="85"/>
        <v>-886057.20821766532</v>
      </c>
      <c r="U198" s="8">
        <f t="shared" si="85"/>
        <v>-1993628.718489747</v>
      </c>
      <c r="V198" s="8">
        <f t="shared" si="85"/>
        <v>-3544228.8328706613</v>
      </c>
      <c r="W198" s="8">
        <f t="shared" si="86"/>
        <v>-5537857.5513604078</v>
      </c>
      <c r="X198" s="8">
        <f t="shared" si="86"/>
        <v>-7974514.8739589881</v>
      </c>
      <c r="Y198" s="3">
        <f>SUM('Masses &amp; Spring Data'!$K$11*('Masses &amp; Spring Data'!$I$3+'Vel,Acc,Jer (Inlet)'!C198))</f>
        <v>1361983.536502135</v>
      </c>
      <c r="Z198" s="10">
        <f t="shared" si="87"/>
        <v>1140469.2344477186</v>
      </c>
      <c r="AA198" s="10">
        <f t="shared" si="88"/>
        <v>454895.02131578117</v>
      </c>
      <c r="AB198" s="10">
        <f t="shared" si="89"/>
        <v>-631645.18198761204</v>
      </c>
      <c r="AC198" s="10">
        <f t="shared" si="90"/>
        <v>-2182245.2963685263</v>
      </c>
      <c r="AD198" s="10">
        <f t="shared" si="91"/>
        <v>-4175874.0148582729</v>
      </c>
      <c r="AE198" s="10">
        <f t="shared" si="92"/>
        <v>-6612531.3374568531</v>
      </c>
    </row>
    <row r="199" spans="1:31" x14ac:dyDescent="0.2">
      <c r="A199" s="5">
        <v>32</v>
      </c>
      <c r="B199" s="5">
        <f t="shared" si="93"/>
        <v>196</v>
      </c>
      <c r="C199" s="36">
        <v>8.2941097803928567</v>
      </c>
      <c r="D199" s="6">
        <f t="shared" si="71"/>
        <v>-0.13648822204392275</v>
      </c>
      <c r="E199" s="7">
        <f t="shared" si="72"/>
        <v>-1637.858664527073</v>
      </c>
      <c r="F199" s="7">
        <f t="shared" si="73"/>
        <v>-3275.7173290541459</v>
      </c>
      <c r="G199" s="7">
        <f t="shared" si="74"/>
        <v>-4913.5759935812184</v>
      </c>
      <c r="H199" s="7">
        <f t="shared" si="75"/>
        <v>-6551.4346581082918</v>
      </c>
      <c r="I199" s="7">
        <f t="shared" si="76"/>
        <v>-8189.2933226353653</v>
      </c>
      <c r="J199" s="7">
        <f t="shared" si="77"/>
        <v>-9827.1519871624369</v>
      </c>
      <c r="K199" s="12">
        <f t="shared" si="78"/>
        <v>-5.8806989391069209E-3</v>
      </c>
      <c r="L199" s="9">
        <f t="shared" si="79"/>
        <v>-846820.64723139664</v>
      </c>
      <c r="M199" s="9">
        <f t="shared" si="80"/>
        <v>-3387282.5889255865</v>
      </c>
      <c r="N199" s="9">
        <f t="shared" si="81"/>
        <v>-7621385.8250825694</v>
      </c>
      <c r="O199" s="9">
        <f t="shared" si="82"/>
        <v>-13549130.355702346</v>
      </c>
      <c r="P199" s="9">
        <f t="shared" si="83"/>
        <v>-21170516.180784915</v>
      </c>
      <c r="Q199" s="9">
        <f t="shared" si="84"/>
        <v>-30485543.300330278</v>
      </c>
      <c r="R199" s="8">
        <v>0.24560000000000004</v>
      </c>
      <c r="S199" s="8">
        <f t="shared" si="85"/>
        <v>-207979.15096003105</v>
      </c>
      <c r="T199" s="8">
        <f t="shared" si="85"/>
        <v>-831916.60384012421</v>
      </c>
      <c r="U199" s="8">
        <f t="shared" si="85"/>
        <v>-1871812.3586402794</v>
      </c>
      <c r="V199" s="8">
        <f t="shared" si="85"/>
        <v>-3327666.4153604968</v>
      </c>
      <c r="W199" s="8">
        <f t="shared" si="86"/>
        <v>-5199478.774000776</v>
      </c>
      <c r="X199" s="8">
        <f t="shared" si="86"/>
        <v>-7487249.4345611176</v>
      </c>
      <c r="Y199" s="3">
        <f>SUM('Masses &amp; Spring Data'!$K$11*('Masses &amp; Spring Data'!$I$3+'Vel,Acc,Jer (Inlet)'!C199))</f>
        <v>1340952.2295334465</v>
      </c>
      <c r="Z199" s="10">
        <f t="shared" si="87"/>
        <v>1132973.0785734155</v>
      </c>
      <c r="AA199" s="10">
        <f t="shared" si="88"/>
        <v>486992.77783322858</v>
      </c>
      <c r="AB199" s="10">
        <f t="shared" si="89"/>
        <v>-530860.1291068329</v>
      </c>
      <c r="AC199" s="10">
        <f t="shared" si="90"/>
        <v>-1986714.1858270504</v>
      </c>
      <c r="AD199" s="10">
        <f t="shared" si="91"/>
        <v>-3858526.5444673295</v>
      </c>
      <c r="AE199" s="10">
        <f t="shared" si="92"/>
        <v>-6146297.2050276715</v>
      </c>
    </row>
    <row r="200" spans="1:31" x14ac:dyDescent="0.2">
      <c r="A200" s="5">
        <v>34</v>
      </c>
      <c r="B200" s="5">
        <f t="shared" si="93"/>
        <v>197</v>
      </c>
      <c r="C200" s="36">
        <v>8.157621558348934</v>
      </c>
      <c r="D200" s="6">
        <f t="shared" si="71"/>
        <v>-0.14236892098302967</v>
      </c>
      <c r="E200" s="7">
        <f t="shared" si="72"/>
        <v>-1708.427051796356</v>
      </c>
      <c r="F200" s="7">
        <f t="shared" si="73"/>
        <v>-3416.8541035927119</v>
      </c>
      <c r="G200" s="7">
        <f t="shared" si="74"/>
        <v>-5125.2811553890679</v>
      </c>
      <c r="H200" s="7">
        <f t="shared" si="75"/>
        <v>-6833.7082071854238</v>
      </c>
      <c r="I200" s="7">
        <f t="shared" si="76"/>
        <v>-8542.1352589817798</v>
      </c>
      <c r="J200" s="7">
        <f t="shared" si="77"/>
        <v>-10250.562310778136</v>
      </c>
      <c r="K200" s="12">
        <f t="shared" si="78"/>
        <v>-5.4886523431729728E-3</v>
      </c>
      <c r="L200" s="9">
        <f t="shared" si="79"/>
        <v>-790365.9374169081</v>
      </c>
      <c r="M200" s="9">
        <f t="shared" si="80"/>
        <v>-3161463.7496676324</v>
      </c>
      <c r="N200" s="9">
        <f t="shared" si="81"/>
        <v>-7113293.4367521731</v>
      </c>
      <c r="O200" s="9">
        <f t="shared" si="82"/>
        <v>-12645854.99867053</v>
      </c>
      <c r="P200" s="9">
        <f t="shared" si="83"/>
        <v>-19759148.435422704</v>
      </c>
      <c r="Q200" s="9">
        <f t="shared" si="84"/>
        <v>-28453173.747008692</v>
      </c>
      <c r="R200" s="8">
        <v>0.24560000000000004</v>
      </c>
      <c r="S200" s="8">
        <f t="shared" si="85"/>
        <v>-194113.87422959265</v>
      </c>
      <c r="T200" s="8">
        <f t="shared" si="85"/>
        <v>-776455.4969183706</v>
      </c>
      <c r="U200" s="8">
        <f t="shared" si="85"/>
        <v>-1747024.8680663339</v>
      </c>
      <c r="V200" s="8">
        <f t="shared" si="85"/>
        <v>-3105821.9876734824</v>
      </c>
      <c r="W200" s="8">
        <f t="shared" si="86"/>
        <v>-4852846.855739817</v>
      </c>
      <c r="X200" s="8">
        <f t="shared" si="86"/>
        <v>-6988099.4722653357</v>
      </c>
      <c r="Y200" s="3">
        <f>SUM('Masses &amp; Spring Data'!$K$11*('Masses &amp; Spring Data'!$I$3+'Vel,Acc,Jer (Inlet)'!C200))</f>
        <v>1318909.3816733528</v>
      </c>
      <c r="Z200" s="10">
        <f t="shared" si="87"/>
        <v>1124795.5074437601</v>
      </c>
      <c r="AA200" s="10">
        <f t="shared" si="88"/>
        <v>519461.30401622306</v>
      </c>
      <c r="AB200" s="10">
        <f t="shared" si="89"/>
        <v>-428115.48639298114</v>
      </c>
      <c r="AC200" s="10">
        <f t="shared" si="90"/>
        <v>-1786912.6060001296</v>
      </c>
      <c r="AD200" s="10">
        <f t="shared" si="91"/>
        <v>-3533937.4740664642</v>
      </c>
      <c r="AE200" s="10">
        <f t="shared" si="92"/>
        <v>-5669190.0905919829</v>
      </c>
    </row>
    <row r="201" spans="1:31" x14ac:dyDescent="0.2">
      <c r="A201" s="5">
        <v>36</v>
      </c>
      <c r="B201" s="5">
        <f t="shared" si="93"/>
        <v>198</v>
      </c>
      <c r="C201" s="36">
        <v>8.0152526373659043</v>
      </c>
      <c r="D201" s="6">
        <f t="shared" si="71"/>
        <v>-0.14785757332620175</v>
      </c>
      <c r="E201" s="7">
        <f t="shared" si="72"/>
        <v>-1774.2908799144211</v>
      </c>
      <c r="F201" s="7">
        <f t="shared" si="73"/>
        <v>-3548.5817598288422</v>
      </c>
      <c r="G201" s="7">
        <f t="shared" si="74"/>
        <v>-5322.8726397432629</v>
      </c>
      <c r="H201" s="7">
        <f t="shared" si="75"/>
        <v>-7097.1635196576844</v>
      </c>
      <c r="I201" s="7">
        <f t="shared" si="76"/>
        <v>-8871.4543995721051</v>
      </c>
      <c r="J201" s="7">
        <f t="shared" si="77"/>
        <v>-10645.745279486526</v>
      </c>
      <c r="K201" s="12">
        <f t="shared" si="78"/>
        <v>-5.0966057472301429E-3</v>
      </c>
      <c r="L201" s="9">
        <f t="shared" si="79"/>
        <v>-733911.22760114062</v>
      </c>
      <c r="M201" s="9">
        <f t="shared" si="80"/>
        <v>-2935644.9104045625</v>
      </c>
      <c r="N201" s="9">
        <f t="shared" si="81"/>
        <v>-6605201.0484102648</v>
      </c>
      <c r="O201" s="9">
        <f t="shared" si="82"/>
        <v>-11742579.64161825</v>
      </c>
      <c r="P201" s="9">
        <f t="shared" si="83"/>
        <v>-18347780.690028515</v>
      </c>
      <c r="Q201" s="9">
        <f t="shared" si="84"/>
        <v>-26420804.193641059</v>
      </c>
      <c r="R201" s="8">
        <v>0.24560000000000004</v>
      </c>
      <c r="S201" s="8">
        <f t="shared" si="85"/>
        <v>-180248.59749884016</v>
      </c>
      <c r="T201" s="8">
        <f t="shared" si="85"/>
        <v>-720994.38999536063</v>
      </c>
      <c r="U201" s="8">
        <f t="shared" si="85"/>
        <v>-1622237.3774895612</v>
      </c>
      <c r="V201" s="8">
        <f t="shared" si="85"/>
        <v>-2883977.5599814425</v>
      </c>
      <c r="W201" s="8">
        <f t="shared" si="86"/>
        <v>-4506214.9374710042</v>
      </c>
      <c r="X201" s="8">
        <f t="shared" si="86"/>
        <v>-6488949.5099582449</v>
      </c>
      <c r="Y201" s="3">
        <f>SUM('Masses &amp; Spring Data'!$K$11*('Masses &amp; Spring Data'!$I$3+'Vel,Acc,Jer (Inlet)'!C201))</f>
        <v>1295916.8009345937</v>
      </c>
      <c r="Z201" s="10">
        <f t="shared" si="87"/>
        <v>1115668.2034357535</v>
      </c>
      <c r="AA201" s="10">
        <f t="shared" si="88"/>
        <v>551043.41284705128</v>
      </c>
      <c r="AB201" s="10">
        <f t="shared" si="89"/>
        <v>-326320.57655496756</v>
      </c>
      <c r="AC201" s="10">
        <f t="shared" si="90"/>
        <v>-1588060.7590468489</v>
      </c>
      <c r="AD201" s="10">
        <f t="shared" si="91"/>
        <v>-3210298.1365364105</v>
      </c>
      <c r="AE201" s="10">
        <f t="shared" si="92"/>
        <v>-5193032.7090236507</v>
      </c>
    </row>
    <row r="202" spans="1:31" x14ac:dyDescent="0.2">
      <c r="A202" s="5">
        <v>38</v>
      </c>
      <c r="B202" s="5">
        <f t="shared" si="93"/>
        <v>199</v>
      </c>
      <c r="C202" s="36">
        <v>7.8673950640397026</v>
      </c>
      <c r="D202" s="6">
        <f t="shared" si="71"/>
        <v>-0.15295417907343101</v>
      </c>
      <c r="E202" s="7">
        <f t="shared" si="72"/>
        <v>-1835.450148881172</v>
      </c>
      <c r="F202" s="7">
        <f t="shared" si="73"/>
        <v>-3670.9002977623441</v>
      </c>
      <c r="G202" s="7">
        <f t="shared" si="74"/>
        <v>-5506.3504466435161</v>
      </c>
      <c r="H202" s="7">
        <f t="shared" si="75"/>
        <v>-7341.8005955246881</v>
      </c>
      <c r="I202" s="7">
        <f t="shared" si="76"/>
        <v>-9177.250744405861</v>
      </c>
      <c r="J202" s="7">
        <f t="shared" si="77"/>
        <v>-11012.700893287032</v>
      </c>
      <c r="K202" s="12">
        <f t="shared" si="78"/>
        <v>-4.6952247085272347E-3</v>
      </c>
      <c r="L202" s="9">
        <f t="shared" si="79"/>
        <v>-676112.35802792176</v>
      </c>
      <c r="M202" s="9">
        <f t="shared" si="80"/>
        <v>-2704449.432111687</v>
      </c>
      <c r="N202" s="9">
        <f t="shared" si="81"/>
        <v>-6085011.222251296</v>
      </c>
      <c r="O202" s="9">
        <f t="shared" si="82"/>
        <v>-10817797.728446748</v>
      </c>
      <c r="P202" s="9">
        <f t="shared" si="83"/>
        <v>-16902808.950698044</v>
      </c>
      <c r="Q202" s="9">
        <f t="shared" si="84"/>
        <v>-24340044.889005184</v>
      </c>
      <c r="R202" s="8">
        <v>0.24560000000000004</v>
      </c>
      <c r="S202" s="8">
        <f t="shared" si="85"/>
        <v>-166053.19513165762</v>
      </c>
      <c r="T202" s="8">
        <f t="shared" si="85"/>
        <v>-664212.78052663046</v>
      </c>
      <c r="U202" s="8">
        <f t="shared" si="85"/>
        <v>-1494478.7561849186</v>
      </c>
      <c r="V202" s="8">
        <f t="shared" si="85"/>
        <v>-2656851.1221065219</v>
      </c>
      <c r="W202" s="8">
        <f t="shared" si="86"/>
        <v>-4151329.8782914402</v>
      </c>
      <c r="X202" s="8">
        <f t="shared" si="86"/>
        <v>-5977915.0247396743</v>
      </c>
      <c r="Y202" s="3">
        <f>SUM('Masses &amp; Spring Data'!$K$11*('Masses &amp; Spring Data'!$I$3+'Vel,Acc,Jer (Inlet)'!C202))</f>
        <v>1272037.8028424119</v>
      </c>
      <c r="Z202" s="10">
        <f t="shared" si="87"/>
        <v>1105984.6077107543</v>
      </c>
      <c r="AA202" s="10">
        <f t="shared" si="88"/>
        <v>583122.92239542247</v>
      </c>
      <c r="AB202" s="10">
        <f t="shared" si="89"/>
        <v>-222440.95334250666</v>
      </c>
      <c r="AC202" s="10">
        <f t="shared" si="90"/>
        <v>-1384813.3192641099</v>
      </c>
      <c r="AD202" s="10">
        <f t="shared" si="91"/>
        <v>-2879292.0754490281</v>
      </c>
      <c r="AE202" s="10">
        <f t="shared" si="92"/>
        <v>-4705877.2218972621</v>
      </c>
    </row>
    <row r="203" spans="1:31" x14ac:dyDescent="0.2">
      <c r="A203" s="5">
        <v>40</v>
      </c>
      <c r="B203" s="5">
        <f t="shared" si="93"/>
        <v>200</v>
      </c>
      <c r="C203" s="36">
        <v>7.7144408849662716</v>
      </c>
      <c r="D203" s="6">
        <f t="shared" si="71"/>
        <v>-0.15764940378195824</v>
      </c>
      <c r="E203" s="7">
        <f t="shared" si="72"/>
        <v>-1891.7928453834988</v>
      </c>
      <c r="F203" s="7">
        <f t="shared" si="73"/>
        <v>-3783.5856907669977</v>
      </c>
      <c r="G203" s="7">
        <f t="shared" si="74"/>
        <v>-5675.378536150497</v>
      </c>
      <c r="H203" s="7">
        <f t="shared" si="75"/>
        <v>-7567.1713815339954</v>
      </c>
      <c r="I203" s="7">
        <f t="shared" si="76"/>
        <v>-9458.9642269174947</v>
      </c>
      <c r="J203" s="7">
        <f t="shared" si="77"/>
        <v>-11350.757072300994</v>
      </c>
      <c r="K203" s="12">
        <f t="shared" si="78"/>
        <v>-4.2658403415440915E-3</v>
      </c>
      <c r="L203" s="9">
        <f t="shared" si="79"/>
        <v>-614281.0091823492</v>
      </c>
      <c r="M203" s="9">
        <f t="shared" si="80"/>
        <v>-2457124.0367293968</v>
      </c>
      <c r="N203" s="9">
        <f t="shared" si="81"/>
        <v>-5528529.0826411424</v>
      </c>
      <c r="O203" s="9">
        <f t="shared" si="82"/>
        <v>-9828496.1469175871</v>
      </c>
      <c r="P203" s="9">
        <f t="shared" si="83"/>
        <v>-15357025.229558729</v>
      </c>
      <c r="Q203" s="9">
        <f t="shared" si="84"/>
        <v>-22114116.33056457</v>
      </c>
      <c r="R203" s="8">
        <v>0.24560000000000004</v>
      </c>
      <c r="S203" s="8">
        <f t="shared" si="85"/>
        <v>-150867.41585518498</v>
      </c>
      <c r="T203" s="8">
        <f t="shared" si="85"/>
        <v>-603469.66342073993</v>
      </c>
      <c r="U203" s="8">
        <f t="shared" si="85"/>
        <v>-1357806.7426966648</v>
      </c>
      <c r="V203" s="8">
        <f t="shared" si="85"/>
        <v>-2413878.6536829597</v>
      </c>
      <c r="W203" s="8">
        <f t="shared" si="86"/>
        <v>-3771685.3963796245</v>
      </c>
      <c r="X203" s="8">
        <f t="shared" si="86"/>
        <v>-5431226.970786659</v>
      </c>
      <c r="Y203" s="3">
        <f>SUM('Masses &amp; Spring Data'!$K$11*('Masses &amp; Spring Data'!$I$3+'Vel,Acc,Jer (Inlet)'!C203))</f>
        <v>1247335.7029220529</v>
      </c>
      <c r="Z203" s="10">
        <f t="shared" si="87"/>
        <v>1096468.287066868</v>
      </c>
      <c r="AA203" s="10">
        <f t="shared" si="88"/>
        <v>618405.66079052666</v>
      </c>
      <c r="AB203" s="10">
        <f t="shared" si="89"/>
        <v>-110471.03977461183</v>
      </c>
      <c r="AC203" s="10">
        <f t="shared" si="90"/>
        <v>-1166542.9507609068</v>
      </c>
      <c r="AD203" s="10">
        <f t="shared" si="91"/>
        <v>-2524349.6934575718</v>
      </c>
      <c r="AE203" s="10">
        <f t="shared" si="92"/>
        <v>-4183891.2678646063</v>
      </c>
    </row>
    <row r="204" spans="1:31" x14ac:dyDescent="0.2">
      <c r="A204" s="5">
        <v>42</v>
      </c>
      <c r="B204" s="5">
        <f t="shared" si="93"/>
        <v>201</v>
      </c>
      <c r="C204" s="36">
        <v>7.5567914811843133</v>
      </c>
      <c r="D204" s="6">
        <f t="shared" si="71"/>
        <v>-0.16191524412350233</v>
      </c>
      <c r="E204" s="7">
        <f t="shared" si="72"/>
        <v>-1942.9829294820279</v>
      </c>
      <c r="F204" s="7">
        <f t="shared" si="73"/>
        <v>-3885.9658589640558</v>
      </c>
      <c r="G204" s="7">
        <f t="shared" si="74"/>
        <v>-5828.9487884460841</v>
      </c>
      <c r="H204" s="7">
        <f t="shared" si="75"/>
        <v>-7771.9317179281115</v>
      </c>
      <c r="I204" s="7">
        <f t="shared" si="76"/>
        <v>-9714.9146474101399</v>
      </c>
      <c r="J204" s="7">
        <f t="shared" si="77"/>
        <v>-11657.897576892168</v>
      </c>
      <c r="K204" s="12">
        <f t="shared" si="78"/>
        <v>-3.8737937456048144E-3</v>
      </c>
      <c r="L204" s="9">
        <f t="shared" si="79"/>
        <v>-557826.29936709325</v>
      </c>
      <c r="M204" s="9">
        <f t="shared" si="80"/>
        <v>-2231305.197468373</v>
      </c>
      <c r="N204" s="9">
        <f t="shared" si="81"/>
        <v>-5020436.6943038395</v>
      </c>
      <c r="O204" s="9">
        <f t="shared" si="82"/>
        <v>-8925220.789873492</v>
      </c>
      <c r="P204" s="9">
        <f t="shared" si="83"/>
        <v>-13945657.484177332</v>
      </c>
      <c r="Q204" s="9">
        <f t="shared" si="84"/>
        <v>-20081746.777215358</v>
      </c>
      <c r="R204" s="8">
        <v>0.24560000000000004</v>
      </c>
      <c r="S204" s="8">
        <f t="shared" si="85"/>
        <v>-137002.13912455813</v>
      </c>
      <c r="T204" s="8">
        <f t="shared" si="85"/>
        <v>-548008.55649823253</v>
      </c>
      <c r="U204" s="8">
        <f t="shared" si="85"/>
        <v>-1233019.2521210231</v>
      </c>
      <c r="V204" s="8">
        <f t="shared" si="85"/>
        <v>-2192034.2259929301</v>
      </c>
      <c r="W204" s="8">
        <f t="shared" si="86"/>
        <v>-3425053.4781139535</v>
      </c>
      <c r="X204" s="8">
        <f t="shared" si="86"/>
        <v>-4932077.0084840925</v>
      </c>
      <c r="Y204" s="3">
        <f>SUM('Masses &amp; Spring Data'!$K$11*('Masses &amp; Spring Data'!$I$3+'Vel,Acc,Jer (Inlet)'!C204))</f>
        <v>1221875.3242112666</v>
      </c>
      <c r="Z204" s="10">
        <f t="shared" si="87"/>
        <v>1084873.1850867085</v>
      </c>
      <c r="AA204" s="10">
        <f t="shared" si="88"/>
        <v>647717.45578708849</v>
      </c>
      <c r="AB204" s="10">
        <f t="shared" si="89"/>
        <v>-11143.927909756545</v>
      </c>
      <c r="AC204" s="10">
        <f t="shared" si="90"/>
        <v>-970158.90178166353</v>
      </c>
      <c r="AD204" s="10">
        <f t="shared" si="91"/>
        <v>-2203178.1539026871</v>
      </c>
      <c r="AE204" s="10">
        <f t="shared" si="92"/>
        <v>-3710201.6842728257</v>
      </c>
    </row>
    <row r="205" spans="1:31" x14ac:dyDescent="0.2">
      <c r="A205" s="5">
        <v>44</v>
      </c>
      <c r="B205" s="5">
        <f t="shared" si="93"/>
        <v>202</v>
      </c>
      <c r="C205" s="36">
        <v>7.394876237060811</v>
      </c>
      <c r="D205" s="6">
        <f t="shared" si="71"/>
        <v>-0.16578903786910715</v>
      </c>
      <c r="E205" s="7">
        <f t="shared" si="72"/>
        <v>-1989.4684544292859</v>
      </c>
      <c r="F205" s="7">
        <f t="shared" si="73"/>
        <v>-3978.9369088585718</v>
      </c>
      <c r="G205" s="7">
        <f t="shared" si="74"/>
        <v>-5968.4053632878577</v>
      </c>
      <c r="H205" s="7">
        <f t="shared" si="75"/>
        <v>-7957.8738177171435</v>
      </c>
      <c r="I205" s="7">
        <f t="shared" si="76"/>
        <v>-9947.3422721464285</v>
      </c>
      <c r="J205" s="7">
        <f t="shared" si="77"/>
        <v>-11936.810726575715</v>
      </c>
      <c r="K205" s="12">
        <f t="shared" si="78"/>
        <v>-3.4350749358615928E-3</v>
      </c>
      <c r="L205" s="9">
        <f t="shared" si="79"/>
        <v>-494650.79076406936</v>
      </c>
      <c r="M205" s="9">
        <f t="shared" si="80"/>
        <v>-1978603.1630562774</v>
      </c>
      <c r="N205" s="9">
        <f t="shared" si="81"/>
        <v>-4451857.1168766245</v>
      </c>
      <c r="O205" s="9">
        <f t="shared" si="82"/>
        <v>-7914412.6522251097</v>
      </c>
      <c r="P205" s="9">
        <f t="shared" si="83"/>
        <v>-12366269.769101733</v>
      </c>
      <c r="Q205" s="9">
        <f t="shared" si="84"/>
        <v>-17807428.467506498</v>
      </c>
      <c r="R205" s="8">
        <v>0.24560000000000004</v>
      </c>
      <c r="S205" s="8">
        <f t="shared" si="85"/>
        <v>-121486.23421165545</v>
      </c>
      <c r="T205" s="8">
        <f t="shared" si="85"/>
        <v>-485944.9368466218</v>
      </c>
      <c r="U205" s="8">
        <f t="shared" si="85"/>
        <v>-1093376.1079048992</v>
      </c>
      <c r="V205" s="8">
        <f t="shared" si="85"/>
        <v>-1943779.7473864872</v>
      </c>
      <c r="W205" s="8">
        <f t="shared" si="86"/>
        <v>-3037155.8552913861</v>
      </c>
      <c r="X205" s="8">
        <f t="shared" si="86"/>
        <v>-4373504.4316195967</v>
      </c>
      <c r="Y205" s="3">
        <f>SUM('Masses &amp; Spring Data'!$K$11*('Masses &amp; Spring Data'!$I$3+'Vel,Acc,Jer (Inlet)'!C205))</f>
        <v>1195726.012285321</v>
      </c>
      <c r="Z205" s="10">
        <f t="shared" si="87"/>
        <v>1074239.7780736657</v>
      </c>
      <c r="AA205" s="10">
        <f t="shared" si="88"/>
        <v>683006.14582283841</v>
      </c>
      <c r="AB205" s="10">
        <f t="shared" si="89"/>
        <v>102349.90438042185</v>
      </c>
      <c r="AC205" s="10">
        <f t="shared" si="90"/>
        <v>-748053.73510116618</v>
      </c>
      <c r="AD205" s="10">
        <f t="shared" si="91"/>
        <v>-1841429.8430060651</v>
      </c>
      <c r="AE205" s="10">
        <f t="shared" si="92"/>
        <v>-3177778.4193342756</v>
      </c>
    </row>
    <row r="206" spans="1:31" x14ac:dyDescent="0.2">
      <c r="A206" s="5">
        <v>46</v>
      </c>
      <c r="B206" s="5">
        <f t="shared" si="93"/>
        <v>203</v>
      </c>
      <c r="C206" s="36">
        <v>7.2290871991917038</v>
      </c>
      <c r="D206" s="6">
        <f t="shared" si="71"/>
        <v>-0.16922411280496874</v>
      </c>
      <c r="E206" s="7">
        <f t="shared" si="72"/>
        <v>-2030.6893536596249</v>
      </c>
      <c r="F206" s="7">
        <f t="shared" si="73"/>
        <v>-4061.3787073192498</v>
      </c>
      <c r="G206" s="7">
        <f t="shared" si="74"/>
        <v>-6092.0680609788742</v>
      </c>
      <c r="H206" s="7">
        <f t="shared" si="75"/>
        <v>-8122.7574146384995</v>
      </c>
      <c r="I206" s="7">
        <f t="shared" si="76"/>
        <v>-10153.446768298125</v>
      </c>
      <c r="J206" s="7">
        <f t="shared" si="77"/>
        <v>-12184.136121957748</v>
      </c>
      <c r="K206" s="12">
        <f t="shared" si="78"/>
        <v>-3.0243594543994945E-3</v>
      </c>
      <c r="L206" s="9">
        <f t="shared" si="79"/>
        <v>-435507.76143352722</v>
      </c>
      <c r="M206" s="9">
        <f t="shared" si="80"/>
        <v>-1742031.0457341089</v>
      </c>
      <c r="N206" s="9">
        <f t="shared" si="81"/>
        <v>-3919569.8529017447</v>
      </c>
      <c r="O206" s="9">
        <f t="shared" si="82"/>
        <v>-6968124.1829364356</v>
      </c>
      <c r="P206" s="9">
        <f t="shared" si="83"/>
        <v>-10887694.035838179</v>
      </c>
      <c r="Q206" s="9">
        <f t="shared" si="84"/>
        <v>-15678279.411606979</v>
      </c>
      <c r="R206" s="8">
        <v>0.24560000000000004</v>
      </c>
      <c r="S206" s="8">
        <f t="shared" si="85"/>
        <v>-106960.70620807431</v>
      </c>
      <c r="T206" s="8">
        <f t="shared" si="85"/>
        <v>-427842.82483229722</v>
      </c>
      <c r="U206" s="8">
        <f t="shared" si="85"/>
        <v>-962646.35587266868</v>
      </c>
      <c r="V206" s="8">
        <f t="shared" si="85"/>
        <v>-1711371.2993291889</v>
      </c>
      <c r="W206" s="8">
        <f t="shared" si="86"/>
        <v>-2674017.6552018574</v>
      </c>
      <c r="X206" s="8">
        <f t="shared" si="86"/>
        <v>-3850585.4234906747</v>
      </c>
      <c r="Y206" s="3">
        <f>SUM('Masses &amp; Spring Data'!$K$11*('Masses &amp; Spring Data'!$I$3+'Vel,Acc,Jer (Inlet)'!C206))</f>
        <v>1168951.0826694602</v>
      </c>
      <c r="Z206" s="10">
        <f t="shared" si="87"/>
        <v>1061990.376461386</v>
      </c>
      <c r="AA206" s="10">
        <f t="shared" si="88"/>
        <v>713778.56361916056</v>
      </c>
      <c r="AB206" s="10">
        <f t="shared" si="89"/>
        <v>206304.72679679154</v>
      </c>
      <c r="AC206" s="10">
        <f t="shared" si="90"/>
        <v>-542420.21665972867</v>
      </c>
      <c r="AD206" s="10">
        <f t="shared" si="91"/>
        <v>-1505066.5725323972</v>
      </c>
      <c r="AE206" s="10">
        <f t="shared" si="92"/>
        <v>-2681634.3408212145</v>
      </c>
    </row>
    <row r="207" spans="1:31" x14ac:dyDescent="0.2">
      <c r="A207" s="5">
        <v>48</v>
      </c>
      <c r="B207" s="5">
        <f t="shared" si="93"/>
        <v>204</v>
      </c>
      <c r="C207" s="36">
        <v>7.0598630863867351</v>
      </c>
      <c r="D207" s="6">
        <f t="shared" si="71"/>
        <v>-0.17224847225936823</v>
      </c>
      <c r="E207" s="7">
        <f t="shared" si="72"/>
        <v>-2066.981667112419</v>
      </c>
      <c r="F207" s="7">
        <f t="shared" si="73"/>
        <v>-4133.963334224838</v>
      </c>
      <c r="G207" s="7">
        <f t="shared" si="74"/>
        <v>-6200.9450013372561</v>
      </c>
      <c r="H207" s="7">
        <f t="shared" si="75"/>
        <v>-8267.9266684496761</v>
      </c>
      <c r="I207" s="7">
        <f t="shared" si="76"/>
        <v>-10334.908335562093</v>
      </c>
      <c r="J207" s="7">
        <f t="shared" si="77"/>
        <v>-12401.890002674512</v>
      </c>
      <c r="K207" s="12">
        <f t="shared" si="78"/>
        <v>-2.6043095301773178E-3</v>
      </c>
      <c r="L207" s="9">
        <f t="shared" si="79"/>
        <v>-375020.57234553376</v>
      </c>
      <c r="M207" s="9">
        <f t="shared" si="80"/>
        <v>-1500082.289382135</v>
      </c>
      <c r="N207" s="9">
        <f t="shared" si="81"/>
        <v>-3375185.1511098039</v>
      </c>
      <c r="O207" s="9">
        <f t="shared" si="82"/>
        <v>-6000329.1575285401</v>
      </c>
      <c r="P207" s="9">
        <f t="shared" si="83"/>
        <v>-9375514.3086383436</v>
      </c>
      <c r="Q207" s="9">
        <f t="shared" si="84"/>
        <v>-13500740.604439216</v>
      </c>
      <c r="R207" s="8">
        <v>0.24560000000000004</v>
      </c>
      <c r="S207" s="8">
        <f t="shared" si="85"/>
        <v>-92105.052568063111</v>
      </c>
      <c r="T207" s="8">
        <f t="shared" si="85"/>
        <v>-368420.21027225244</v>
      </c>
      <c r="U207" s="8">
        <f t="shared" si="85"/>
        <v>-828945.47311256803</v>
      </c>
      <c r="V207" s="8">
        <f t="shared" si="85"/>
        <v>-1473680.8410890098</v>
      </c>
      <c r="W207" s="8">
        <f t="shared" si="86"/>
        <v>-2302626.3142015776</v>
      </c>
      <c r="X207" s="8">
        <f t="shared" si="86"/>
        <v>-3315781.8924502721</v>
      </c>
      <c r="Y207" s="3">
        <f>SUM('Masses &amp; Spring Data'!$K$11*('Masses &amp; Spring Data'!$I$3+'Vel,Acc,Jer (Inlet)'!C207))</f>
        <v>1141621.3884514577</v>
      </c>
      <c r="Z207" s="10">
        <f t="shared" si="87"/>
        <v>1049516.3358833946</v>
      </c>
      <c r="AA207" s="10">
        <f t="shared" si="88"/>
        <v>745383.04990931728</v>
      </c>
      <c r="AB207" s="10">
        <f t="shared" si="89"/>
        <v>312675.9153388897</v>
      </c>
      <c r="AC207" s="10">
        <f t="shared" si="90"/>
        <v>-332059.45263755205</v>
      </c>
      <c r="AD207" s="10">
        <f t="shared" si="91"/>
        <v>-1161004.9257501198</v>
      </c>
      <c r="AE207" s="10">
        <f t="shared" si="92"/>
        <v>-2174160.5039988142</v>
      </c>
    </row>
    <row r="208" spans="1:31" x14ac:dyDescent="0.2">
      <c r="A208" s="5">
        <v>50</v>
      </c>
      <c r="B208" s="5">
        <f t="shared" si="93"/>
        <v>205</v>
      </c>
      <c r="C208" s="36">
        <v>6.8876146141273669</v>
      </c>
      <c r="D208" s="6">
        <f t="shared" si="71"/>
        <v>-0.17485278178954555</v>
      </c>
      <c r="E208" s="7">
        <f t="shared" si="72"/>
        <v>-2098.2333814745466</v>
      </c>
      <c r="F208" s="7">
        <f t="shared" si="73"/>
        <v>-4196.4667629490932</v>
      </c>
      <c r="G208" s="7">
        <f t="shared" si="74"/>
        <v>-6294.7001444236403</v>
      </c>
      <c r="H208" s="7">
        <f t="shared" si="75"/>
        <v>-8392.9335258981864</v>
      </c>
      <c r="I208" s="7">
        <f t="shared" si="76"/>
        <v>-10491.166907372733</v>
      </c>
      <c r="J208" s="7">
        <f t="shared" si="77"/>
        <v>-12589.400288847281</v>
      </c>
      <c r="K208" s="12">
        <f t="shared" si="78"/>
        <v>-2.1842596059551411E-3</v>
      </c>
      <c r="L208" s="9">
        <f t="shared" si="79"/>
        <v>-314533.38325754035</v>
      </c>
      <c r="M208" s="9">
        <f t="shared" si="80"/>
        <v>-1258133.5330301614</v>
      </c>
      <c r="N208" s="9">
        <f t="shared" si="81"/>
        <v>-2830800.4493178627</v>
      </c>
      <c r="O208" s="9">
        <f t="shared" si="82"/>
        <v>-5032534.1321206456</v>
      </c>
      <c r="P208" s="9">
        <f t="shared" si="83"/>
        <v>-7863334.5814385079</v>
      </c>
      <c r="Q208" s="9">
        <f t="shared" si="84"/>
        <v>-11323201.797271451</v>
      </c>
      <c r="R208" s="8">
        <v>0.24560000000000004</v>
      </c>
      <c r="S208" s="8">
        <f t="shared" si="85"/>
        <v>-77249.398928051916</v>
      </c>
      <c r="T208" s="8">
        <f t="shared" si="85"/>
        <v>-308997.59571220767</v>
      </c>
      <c r="U208" s="8">
        <f t="shared" si="85"/>
        <v>-695244.59035246726</v>
      </c>
      <c r="V208" s="8">
        <f t="shared" si="85"/>
        <v>-1235990.3828488307</v>
      </c>
      <c r="W208" s="8">
        <f t="shared" si="86"/>
        <v>-1931234.9732012979</v>
      </c>
      <c r="X208" s="8">
        <f t="shared" si="86"/>
        <v>-2780978.361409869</v>
      </c>
      <c r="Y208" s="3">
        <f>SUM('Masses &amp; Spring Data'!$K$11*('Masses &amp; Spring Data'!$I$3+'Vel,Acc,Jer (Inlet)'!C208))</f>
        <v>1113803.2601815697</v>
      </c>
      <c r="Z208" s="10">
        <f t="shared" si="87"/>
        <v>1036553.8612535178</v>
      </c>
      <c r="AA208" s="10">
        <f t="shared" si="88"/>
        <v>776566.94021035056</v>
      </c>
      <c r="AB208" s="10">
        <f t="shared" si="89"/>
        <v>418558.66982910247</v>
      </c>
      <c r="AC208" s="10">
        <f t="shared" si="90"/>
        <v>-122187.12266726093</v>
      </c>
      <c r="AD208" s="10">
        <f t="shared" si="91"/>
        <v>-817431.71301972819</v>
      </c>
      <c r="AE208" s="10">
        <f t="shared" si="92"/>
        <v>-1667175.1012282993</v>
      </c>
    </row>
    <row r="209" spans="1:31" x14ac:dyDescent="0.2">
      <c r="A209" s="5">
        <v>52</v>
      </c>
      <c r="B209" s="5">
        <f t="shared" si="93"/>
        <v>206</v>
      </c>
      <c r="C209" s="36">
        <v>6.7127618323378213</v>
      </c>
      <c r="D209" s="6">
        <f t="shared" si="71"/>
        <v>-0.17703704139550069</v>
      </c>
      <c r="E209" s="7">
        <f t="shared" si="72"/>
        <v>-2124.4444967460086</v>
      </c>
      <c r="F209" s="7">
        <f t="shared" si="73"/>
        <v>-4248.8889934920171</v>
      </c>
      <c r="G209" s="7">
        <f t="shared" si="74"/>
        <v>-6373.3334902380248</v>
      </c>
      <c r="H209" s="7">
        <f t="shared" si="75"/>
        <v>-8497.7779869840342</v>
      </c>
      <c r="I209" s="7">
        <f t="shared" si="76"/>
        <v>-10622.222483730042</v>
      </c>
      <c r="J209" s="7">
        <f t="shared" si="77"/>
        <v>-12746.66698047605</v>
      </c>
      <c r="K209" s="12">
        <f t="shared" si="78"/>
        <v>-1.7828785672548975E-3</v>
      </c>
      <c r="L209" s="9">
        <f t="shared" si="79"/>
        <v>-256734.51368470525</v>
      </c>
      <c r="M209" s="9">
        <f t="shared" si="80"/>
        <v>-1026938.054738821</v>
      </c>
      <c r="N209" s="9">
        <f t="shared" si="81"/>
        <v>-2310610.6231623469</v>
      </c>
      <c r="O209" s="9">
        <f t="shared" si="82"/>
        <v>-4107752.218955284</v>
      </c>
      <c r="P209" s="9">
        <f t="shared" si="83"/>
        <v>-6418362.8421176309</v>
      </c>
      <c r="Q209" s="9">
        <f t="shared" si="84"/>
        <v>-9242442.4926493876</v>
      </c>
      <c r="R209" s="8">
        <v>0.24560000000000004</v>
      </c>
      <c r="S209" s="8">
        <f t="shared" si="85"/>
        <v>-63053.99656096362</v>
      </c>
      <c r="T209" s="8">
        <f t="shared" si="85"/>
        <v>-252215.98624385448</v>
      </c>
      <c r="U209" s="8">
        <f t="shared" si="85"/>
        <v>-567485.96904867247</v>
      </c>
      <c r="V209" s="8">
        <f t="shared" si="85"/>
        <v>-1008863.9449754179</v>
      </c>
      <c r="W209" s="8">
        <f t="shared" si="86"/>
        <v>-1576349.9140240904</v>
      </c>
      <c r="X209" s="8">
        <f t="shared" si="86"/>
        <v>-2269943.8761946899</v>
      </c>
      <c r="Y209" s="3">
        <f>SUM('Masses &amp; Spring Data'!$K$11*('Masses &amp; Spring Data'!$I$3+'Vel,Acc,Jer (Inlet)'!C209))</f>
        <v>1085564.5359225583</v>
      </c>
      <c r="Z209" s="10">
        <f t="shared" si="87"/>
        <v>1022510.5393615947</v>
      </c>
      <c r="AA209" s="10">
        <f t="shared" si="88"/>
        <v>804757.06749333022</v>
      </c>
      <c r="AB209" s="10">
        <f t="shared" si="89"/>
        <v>518078.56687388581</v>
      </c>
      <c r="AC209" s="10">
        <f t="shared" si="90"/>
        <v>76700.590947140357</v>
      </c>
      <c r="AD209" s="10">
        <f t="shared" si="91"/>
        <v>-490785.37810153211</v>
      </c>
      <c r="AE209" s="10">
        <f t="shared" si="92"/>
        <v>-1184379.3402721316</v>
      </c>
    </row>
    <row r="210" spans="1:31" x14ac:dyDescent="0.2">
      <c r="A210" s="5">
        <v>54</v>
      </c>
      <c r="B210" s="5">
        <f t="shared" si="93"/>
        <v>207</v>
      </c>
      <c r="C210" s="36">
        <v>6.5357247909423206</v>
      </c>
      <c r="D210" s="6">
        <f t="shared" si="71"/>
        <v>-0.17881991996275559</v>
      </c>
      <c r="E210" s="7">
        <f t="shared" si="72"/>
        <v>-2145.8390395530669</v>
      </c>
      <c r="F210" s="7">
        <f t="shared" si="73"/>
        <v>-4291.6780791061337</v>
      </c>
      <c r="G210" s="7">
        <f t="shared" si="74"/>
        <v>-6437.5171186592015</v>
      </c>
      <c r="H210" s="7">
        <f t="shared" si="75"/>
        <v>-8583.3561582122675</v>
      </c>
      <c r="I210" s="7">
        <f t="shared" si="76"/>
        <v>-10729.195197765335</v>
      </c>
      <c r="J210" s="7">
        <f t="shared" si="77"/>
        <v>-12875.034237318403</v>
      </c>
      <c r="K210" s="12">
        <f t="shared" si="78"/>
        <v>-1.3628286430300562E-3</v>
      </c>
      <c r="L210" s="9">
        <f t="shared" si="79"/>
        <v>-196247.32459632811</v>
      </c>
      <c r="M210" s="9">
        <f t="shared" si="80"/>
        <v>-784989.29838531243</v>
      </c>
      <c r="N210" s="9">
        <f t="shared" si="81"/>
        <v>-1766225.9213669528</v>
      </c>
      <c r="O210" s="9">
        <f t="shared" si="82"/>
        <v>-3139957.1935412497</v>
      </c>
      <c r="P210" s="9">
        <f t="shared" si="83"/>
        <v>-4906183.1149082026</v>
      </c>
      <c r="Q210" s="9">
        <f t="shared" si="84"/>
        <v>-7064903.6854678113</v>
      </c>
      <c r="R210" s="8">
        <v>0.24560000000000004</v>
      </c>
      <c r="S210" s="8">
        <f t="shared" si="85"/>
        <v>-48198.342920858195</v>
      </c>
      <c r="T210" s="8">
        <f t="shared" si="85"/>
        <v>-192793.37168343278</v>
      </c>
      <c r="U210" s="8">
        <f t="shared" si="85"/>
        <v>-433785.08628772368</v>
      </c>
      <c r="V210" s="8">
        <f t="shared" si="85"/>
        <v>-771173.48673373112</v>
      </c>
      <c r="W210" s="8">
        <f t="shared" si="86"/>
        <v>-1204958.5730214547</v>
      </c>
      <c r="X210" s="8">
        <f t="shared" si="86"/>
        <v>-1735140.3451508947</v>
      </c>
      <c r="Y210" s="3">
        <f>SUM('Masses &amp; Spring Data'!$K$11*('Masses &amp; Spring Data'!$I$3+'Vel,Acc,Jer (Inlet)'!C210))</f>
        <v>1056973.0537371847</v>
      </c>
      <c r="Z210" s="10">
        <f t="shared" si="87"/>
        <v>1008774.7108163266</v>
      </c>
      <c r="AA210" s="10">
        <f t="shared" si="88"/>
        <v>835300.26497976691</v>
      </c>
      <c r="AB210" s="10">
        <f t="shared" si="89"/>
        <v>623187.96744946111</v>
      </c>
      <c r="AC210" s="10">
        <f t="shared" si="90"/>
        <v>285799.56700345362</v>
      </c>
      <c r="AD210" s="10">
        <f t="shared" si="91"/>
        <v>-147985.51928427001</v>
      </c>
      <c r="AE210" s="10">
        <f t="shared" si="92"/>
        <v>-678167.29141370999</v>
      </c>
    </row>
    <row r="211" spans="1:31" x14ac:dyDescent="0.2">
      <c r="A211" s="5">
        <v>56</v>
      </c>
      <c r="B211" s="5">
        <f t="shared" si="93"/>
        <v>208</v>
      </c>
      <c r="C211" s="36">
        <v>6.356904870979565</v>
      </c>
      <c r="D211" s="6">
        <f t="shared" si="71"/>
        <v>-0.18018274860578565</v>
      </c>
      <c r="E211" s="7">
        <f t="shared" si="72"/>
        <v>-2162.1929832694277</v>
      </c>
      <c r="F211" s="7">
        <f t="shared" si="73"/>
        <v>-4324.3859665388554</v>
      </c>
      <c r="G211" s="7">
        <f t="shared" si="74"/>
        <v>-6486.5789498082831</v>
      </c>
      <c r="H211" s="7">
        <f t="shared" si="75"/>
        <v>-8648.7719330777109</v>
      </c>
      <c r="I211" s="7">
        <f t="shared" si="76"/>
        <v>-10810.964916347139</v>
      </c>
      <c r="J211" s="7">
        <f t="shared" si="77"/>
        <v>-12973.157899616566</v>
      </c>
      <c r="K211" s="12">
        <f t="shared" si="78"/>
        <v>-9.8011648985352195E-4</v>
      </c>
      <c r="L211" s="9">
        <f t="shared" si="79"/>
        <v>-141136.77453890716</v>
      </c>
      <c r="M211" s="9">
        <f t="shared" si="80"/>
        <v>-564547.09815562866</v>
      </c>
      <c r="N211" s="9">
        <f t="shared" si="81"/>
        <v>-1270230.9708501645</v>
      </c>
      <c r="O211" s="9">
        <f t="shared" si="82"/>
        <v>-2258188.3926225146</v>
      </c>
      <c r="P211" s="9">
        <f t="shared" si="83"/>
        <v>-3528419.3634726792</v>
      </c>
      <c r="Q211" s="9">
        <f t="shared" si="84"/>
        <v>-5080923.8834006581</v>
      </c>
      <c r="R211" s="8">
        <v>0.24560000000000004</v>
      </c>
      <c r="S211" s="8">
        <f t="shared" si="85"/>
        <v>-34663.191826755603</v>
      </c>
      <c r="T211" s="8">
        <f t="shared" si="85"/>
        <v>-138652.76730702241</v>
      </c>
      <c r="U211" s="8">
        <f t="shared" si="85"/>
        <v>-311968.72644080047</v>
      </c>
      <c r="V211" s="8">
        <f t="shared" si="85"/>
        <v>-554611.06922808965</v>
      </c>
      <c r="W211" s="8">
        <f t="shared" si="86"/>
        <v>-866579.79566889012</v>
      </c>
      <c r="X211" s="8">
        <f t="shared" si="86"/>
        <v>-1247874.9057632019</v>
      </c>
      <c r="Y211" s="3">
        <f>SUM('Masses &amp; Spring Data'!$K$11*('Masses &amp; Spring Data'!$I$3+'Vel,Acc,Jer (Inlet)'!C211))</f>
        <v>1028093.6366631998</v>
      </c>
      <c r="Z211" s="10">
        <f t="shared" si="87"/>
        <v>993430.44483644411</v>
      </c>
      <c r="AA211" s="10">
        <f t="shared" si="88"/>
        <v>860341.35545634292</v>
      </c>
      <c r="AB211" s="10">
        <f t="shared" si="89"/>
        <v>716124.91022239928</v>
      </c>
      <c r="AC211" s="10">
        <f t="shared" si="90"/>
        <v>473482.5674351101</v>
      </c>
      <c r="AD211" s="10">
        <f t="shared" si="91"/>
        <v>161513.84099430963</v>
      </c>
      <c r="AE211" s="10">
        <f t="shared" si="92"/>
        <v>-219781.26910000213</v>
      </c>
    </row>
    <row r="212" spans="1:31" x14ac:dyDescent="0.2">
      <c r="A212" s="5">
        <v>58</v>
      </c>
      <c r="B212" s="5">
        <f t="shared" si="93"/>
        <v>209</v>
      </c>
      <c r="C212" s="36">
        <v>6.1767221223737794</v>
      </c>
      <c r="D212" s="6">
        <f t="shared" si="71"/>
        <v>-0.18116286509563917</v>
      </c>
      <c r="E212" s="7">
        <f t="shared" si="72"/>
        <v>-2173.9543811476701</v>
      </c>
      <c r="F212" s="7">
        <f t="shared" si="73"/>
        <v>-4347.9087622953402</v>
      </c>
      <c r="G212" s="7">
        <f t="shared" si="74"/>
        <v>-6521.8631434430099</v>
      </c>
      <c r="H212" s="7">
        <f t="shared" si="75"/>
        <v>-8695.8175245906805</v>
      </c>
      <c r="I212" s="7">
        <f t="shared" si="76"/>
        <v>-10869.771905738351</v>
      </c>
      <c r="J212" s="7">
        <f t="shared" si="77"/>
        <v>-13043.72628688602</v>
      </c>
      <c r="K212" s="12">
        <f t="shared" si="78"/>
        <v>-5.7873545115061376E-4</v>
      </c>
      <c r="L212" s="9">
        <f t="shared" si="79"/>
        <v>-83337.904965688387</v>
      </c>
      <c r="M212" s="9">
        <f t="shared" si="80"/>
        <v>-333351.61986275355</v>
      </c>
      <c r="N212" s="9">
        <f t="shared" si="81"/>
        <v>-750041.14469119546</v>
      </c>
      <c r="O212" s="9">
        <f t="shared" si="82"/>
        <v>-1333406.4794510142</v>
      </c>
      <c r="P212" s="9">
        <f t="shared" si="83"/>
        <v>-2083447.6241422095</v>
      </c>
      <c r="Q212" s="9">
        <f t="shared" si="84"/>
        <v>-3000164.5787647818</v>
      </c>
      <c r="R212" s="8">
        <v>0.24560000000000004</v>
      </c>
      <c r="S212" s="8">
        <f t="shared" si="85"/>
        <v>-20467.789459573072</v>
      </c>
      <c r="T212" s="8">
        <f t="shared" si="85"/>
        <v>-81871.157838292289</v>
      </c>
      <c r="U212" s="8">
        <f t="shared" si="85"/>
        <v>-184210.10513615762</v>
      </c>
      <c r="V212" s="8">
        <f t="shared" si="85"/>
        <v>-327484.63135316916</v>
      </c>
      <c r="W212" s="8">
        <f t="shared" si="86"/>
        <v>-511694.73648932675</v>
      </c>
      <c r="X212" s="8">
        <f t="shared" si="86"/>
        <v>-736840.4205446305</v>
      </c>
      <c r="Y212" s="3">
        <f>SUM('Masses &amp; Spring Data'!$K$11*('Masses &amp; Spring Data'!$I$3+'Vel,Acc,Jer (Inlet)'!C212))</f>
        <v>998994.12276336539</v>
      </c>
      <c r="Z212" s="10">
        <f t="shared" si="87"/>
        <v>978526.33330379229</v>
      </c>
      <c r="AA212" s="10">
        <f t="shared" si="88"/>
        <v>887865.16221212735</v>
      </c>
      <c r="AB212" s="10">
        <f t="shared" si="89"/>
        <v>814784.0176272078</v>
      </c>
      <c r="AC212" s="10">
        <f t="shared" si="90"/>
        <v>671509.49141019629</v>
      </c>
      <c r="AD212" s="10">
        <f t="shared" si="91"/>
        <v>487299.38627403864</v>
      </c>
      <c r="AE212" s="10">
        <f t="shared" si="92"/>
        <v>262153.70221873489</v>
      </c>
    </row>
    <row r="213" spans="1:31" x14ac:dyDescent="0.2">
      <c r="A213" s="5">
        <v>60</v>
      </c>
      <c r="B213" s="5">
        <f t="shared" si="93"/>
        <v>210</v>
      </c>
      <c r="C213" s="36">
        <v>5.9955592572781402</v>
      </c>
      <c r="D213" s="6">
        <f t="shared" si="71"/>
        <v>-0.18174160054678978</v>
      </c>
      <c r="E213" s="7">
        <f t="shared" si="72"/>
        <v>-2180.8992065614775</v>
      </c>
      <c r="F213" s="7">
        <f t="shared" si="73"/>
        <v>-4361.798413122955</v>
      </c>
      <c r="G213" s="7">
        <f t="shared" si="74"/>
        <v>-6542.6976196844325</v>
      </c>
      <c r="H213" s="7">
        <f t="shared" si="75"/>
        <v>-8723.5968262459101</v>
      </c>
      <c r="I213" s="7">
        <f t="shared" si="76"/>
        <v>-10904.496032807387</v>
      </c>
      <c r="J213" s="7">
        <f t="shared" si="77"/>
        <v>-13085.395239368865</v>
      </c>
      <c r="K213" s="12">
        <f t="shared" si="78"/>
        <v>-2.0535774073060509E-4</v>
      </c>
      <c r="L213" s="9">
        <f t="shared" si="79"/>
        <v>-29571.514665207134</v>
      </c>
      <c r="M213" s="9">
        <f t="shared" si="80"/>
        <v>-118286.05866082854</v>
      </c>
      <c r="N213" s="9">
        <f t="shared" si="81"/>
        <v>-266143.6319868642</v>
      </c>
      <c r="O213" s="9">
        <f t="shared" si="82"/>
        <v>-473144.23464331415</v>
      </c>
      <c r="P213" s="9">
        <f t="shared" si="83"/>
        <v>-739287.86663017829</v>
      </c>
      <c r="Q213" s="9">
        <f t="shared" si="84"/>
        <v>-1064574.5279474568</v>
      </c>
      <c r="R213" s="8">
        <v>0.24560000000000004</v>
      </c>
      <c r="S213" s="8">
        <f t="shared" si="85"/>
        <v>-7262.7640017748736</v>
      </c>
      <c r="T213" s="8">
        <f t="shared" si="85"/>
        <v>-29051.056007099494</v>
      </c>
      <c r="U213" s="8">
        <f t="shared" si="85"/>
        <v>-65364.876015973859</v>
      </c>
      <c r="V213" s="8">
        <f t="shared" si="85"/>
        <v>-116204.22402839798</v>
      </c>
      <c r="W213" s="8">
        <f t="shared" si="86"/>
        <v>-181569.10004437182</v>
      </c>
      <c r="X213" s="8">
        <f t="shared" si="86"/>
        <v>-261459.50406389544</v>
      </c>
      <c r="Y213" s="3">
        <f>SUM('Masses &amp; Spring Data'!$K$11*('Masses &amp; Spring Data'!$I$3+'Vel,Acc,Jer (Inlet)'!C213))</f>
        <v>969736.32005041966</v>
      </c>
      <c r="Z213" s="10">
        <f t="shared" si="87"/>
        <v>962473.55604864482</v>
      </c>
      <c r="AA213" s="10">
        <f t="shared" si="88"/>
        <v>911333.99555501365</v>
      </c>
      <c r="AB213" s="10">
        <f t="shared" si="89"/>
        <v>904371.4440344458</v>
      </c>
      <c r="AC213" s="10">
        <f t="shared" si="90"/>
        <v>853532.09602202172</v>
      </c>
      <c r="AD213" s="10">
        <f t="shared" si="91"/>
        <v>788167.22000604786</v>
      </c>
      <c r="AE213" s="10">
        <f t="shared" si="92"/>
        <v>708276.81598652422</v>
      </c>
    </row>
    <row r="214" spans="1:31" x14ac:dyDescent="0.2">
      <c r="A214" s="5">
        <v>62</v>
      </c>
      <c r="B214" s="5">
        <f t="shared" si="93"/>
        <v>211</v>
      </c>
      <c r="C214" s="36">
        <v>5.8138176567313504</v>
      </c>
      <c r="D214" s="6">
        <f t="shared" si="71"/>
        <v>-0.18194695828752039</v>
      </c>
      <c r="E214" s="7">
        <f t="shared" si="72"/>
        <v>-2183.3634994502445</v>
      </c>
      <c r="F214" s="7">
        <f t="shared" si="73"/>
        <v>-4366.726998900489</v>
      </c>
      <c r="G214" s="7">
        <f t="shared" si="74"/>
        <v>-6550.0904983507344</v>
      </c>
      <c r="H214" s="7">
        <f t="shared" si="75"/>
        <v>-8733.453997800978</v>
      </c>
      <c r="I214" s="7">
        <f t="shared" si="76"/>
        <v>-10916.817497251222</v>
      </c>
      <c r="J214" s="7">
        <f t="shared" si="77"/>
        <v>-13100.180996701469</v>
      </c>
      <c r="K214" s="12">
        <f t="shared" si="78"/>
        <v>1.7735441245125827E-4</v>
      </c>
      <c r="L214" s="9">
        <f t="shared" si="79"/>
        <v>25539.03539298119</v>
      </c>
      <c r="M214" s="9">
        <f t="shared" si="80"/>
        <v>102156.14157192476</v>
      </c>
      <c r="N214" s="9">
        <f t="shared" si="81"/>
        <v>229851.31853683072</v>
      </c>
      <c r="O214" s="9">
        <f t="shared" si="82"/>
        <v>408624.56628769904</v>
      </c>
      <c r="P214" s="9">
        <f t="shared" si="83"/>
        <v>638475.88482452976</v>
      </c>
      <c r="Q214" s="9">
        <f t="shared" si="84"/>
        <v>919405.27414732287</v>
      </c>
      <c r="R214" s="8">
        <v>0.24560000000000004</v>
      </c>
      <c r="S214" s="8">
        <f t="shared" si="85"/>
        <v>6272.3870925161809</v>
      </c>
      <c r="T214" s="8">
        <f t="shared" si="85"/>
        <v>25089.548370064724</v>
      </c>
      <c r="U214" s="8">
        <f t="shared" si="85"/>
        <v>56451.48383264563</v>
      </c>
      <c r="V214" s="8">
        <f t="shared" si="85"/>
        <v>100358.19348025889</v>
      </c>
      <c r="W214" s="8">
        <f t="shared" si="86"/>
        <v>156809.67731290453</v>
      </c>
      <c r="X214" s="8">
        <f t="shared" si="86"/>
        <v>225805.93533058252</v>
      </c>
      <c r="Y214" s="3">
        <f>SUM('Masses &amp; Spring Data'!$K$11*('Masses &amp; Spring Data'!$I$3+'Vel,Acc,Jer (Inlet)'!C214))</f>
        <v>940385.05156211311</v>
      </c>
      <c r="Z214" s="10">
        <f t="shared" si="87"/>
        <v>946657.43865462928</v>
      </c>
      <c r="AA214" s="10">
        <f t="shared" si="88"/>
        <v>936090.16616874328</v>
      </c>
      <c r="AB214" s="10">
        <f t="shared" si="89"/>
        <v>996836.53539475868</v>
      </c>
      <c r="AC214" s="10">
        <f t="shared" si="90"/>
        <v>1040743.245042372</v>
      </c>
      <c r="AD214" s="10">
        <f t="shared" si="91"/>
        <v>1097194.7288750177</v>
      </c>
      <c r="AE214" s="10">
        <f t="shared" si="92"/>
        <v>1166190.9868926955</v>
      </c>
    </row>
    <row r="215" spans="1:31" x14ac:dyDescent="0.2">
      <c r="A215" s="5">
        <v>64</v>
      </c>
      <c r="B215" s="5">
        <f t="shared" si="93"/>
        <v>212</v>
      </c>
      <c r="C215" s="36">
        <v>5.63187069844383</v>
      </c>
      <c r="D215" s="6">
        <f t="shared" si="71"/>
        <v>-0.18176960387506913</v>
      </c>
      <c r="E215" s="7">
        <f t="shared" si="72"/>
        <v>-2181.2352465008294</v>
      </c>
      <c r="F215" s="7">
        <f t="shared" si="73"/>
        <v>-4362.4704930016587</v>
      </c>
      <c r="G215" s="7">
        <f t="shared" si="74"/>
        <v>-6543.7057395024885</v>
      </c>
      <c r="H215" s="7">
        <f t="shared" si="75"/>
        <v>-8724.9409860033174</v>
      </c>
      <c r="I215" s="7">
        <f t="shared" si="76"/>
        <v>-10906.176232504147</v>
      </c>
      <c r="J215" s="7">
        <f t="shared" si="77"/>
        <v>-13087.411479004977</v>
      </c>
      <c r="K215" s="12">
        <f t="shared" si="78"/>
        <v>5.1339435182562454E-4</v>
      </c>
      <c r="L215" s="9">
        <f t="shared" si="79"/>
        <v>73928.786662889936</v>
      </c>
      <c r="M215" s="9">
        <f t="shared" si="80"/>
        <v>295715.14665155974</v>
      </c>
      <c r="N215" s="9">
        <f t="shared" si="81"/>
        <v>665359.07996600936</v>
      </c>
      <c r="O215" s="9">
        <f t="shared" si="82"/>
        <v>1182860.586606239</v>
      </c>
      <c r="P215" s="9">
        <f t="shared" si="83"/>
        <v>1848219.6665722483</v>
      </c>
      <c r="Q215" s="9">
        <f t="shared" si="84"/>
        <v>2661436.3198640374</v>
      </c>
      <c r="R215" s="8">
        <v>0.24560000000000004</v>
      </c>
      <c r="S215" s="8">
        <f t="shared" si="85"/>
        <v>18156.91000440577</v>
      </c>
      <c r="T215" s="8">
        <f t="shared" si="85"/>
        <v>72627.640017623082</v>
      </c>
      <c r="U215" s="8">
        <f t="shared" si="85"/>
        <v>163412.19003965193</v>
      </c>
      <c r="V215" s="8">
        <f t="shared" si="85"/>
        <v>290510.56007049233</v>
      </c>
      <c r="W215" s="8">
        <f t="shared" si="86"/>
        <v>453922.75011014426</v>
      </c>
      <c r="X215" s="8">
        <f t="shared" si="86"/>
        <v>653648.76015860774</v>
      </c>
      <c r="Y215" s="3">
        <f>SUM('Masses &amp; Spring Data'!$K$11*('Masses &amp; Spring Data'!$I$3+'Vel,Acc,Jer (Inlet)'!C215))</f>
        <v>911000.61779867858</v>
      </c>
      <c r="Z215" s="10">
        <f t="shared" si="87"/>
        <v>929157.52780308435</v>
      </c>
      <c r="AA215" s="10">
        <f t="shared" si="88"/>
        <v>954272.46679047798</v>
      </c>
      <c r="AB215" s="10">
        <f t="shared" si="89"/>
        <v>1074412.8078383305</v>
      </c>
      <c r="AC215" s="10">
        <f t="shared" si="90"/>
        <v>1201511.1778691709</v>
      </c>
      <c r="AD215" s="10">
        <f t="shared" si="91"/>
        <v>1364923.3679088228</v>
      </c>
      <c r="AE215" s="10">
        <f t="shared" si="92"/>
        <v>1564649.3779572863</v>
      </c>
    </row>
    <row r="216" spans="1:31" x14ac:dyDescent="0.2">
      <c r="A216" s="5">
        <v>66</v>
      </c>
      <c r="B216" s="5">
        <f t="shared" si="93"/>
        <v>213</v>
      </c>
      <c r="C216" s="36">
        <v>5.4501010945687609</v>
      </c>
      <c r="D216" s="6">
        <f t="shared" si="71"/>
        <v>-0.18125620952324351</v>
      </c>
      <c r="E216" s="7">
        <f t="shared" si="72"/>
        <v>-2175.0745142789219</v>
      </c>
      <c r="F216" s="7">
        <f t="shared" si="73"/>
        <v>-4350.1490285578438</v>
      </c>
      <c r="G216" s="7">
        <f t="shared" si="74"/>
        <v>-6525.2235428367658</v>
      </c>
      <c r="H216" s="7">
        <f t="shared" si="75"/>
        <v>-8700.2980571156877</v>
      </c>
      <c r="I216" s="7">
        <f t="shared" si="76"/>
        <v>-10875.37257139461</v>
      </c>
      <c r="J216" s="7">
        <f t="shared" si="77"/>
        <v>-13050.447085673532</v>
      </c>
      <c r="K216" s="12">
        <f t="shared" si="78"/>
        <v>8.6810317672370019E-4</v>
      </c>
      <c r="L216" s="9">
        <f t="shared" si="79"/>
        <v>125006.85744821283</v>
      </c>
      <c r="M216" s="9">
        <f t="shared" si="80"/>
        <v>500027.42979285133</v>
      </c>
      <c r="N216" s="9">
        <f t="shared" si="81"/>
        <v>1125061.7170339155</v>
      </c>
      <c r="O216" s="9">
        <f t="shared" si="82"/>
        <v>2000109.7191714053</v>
      </c>
      <c r="P216" s="9">
        <f t="shared" si="83"/>
        <v>3125171.4362053205</v>
      </c>
      <c r="Q216" s="9">
        <f t="shared" si="84"/>
        <v>4500246.8681356618</v>
      </c>
      <c r="R216" s="8">
        <v>0.24560000000000004</v>
      </c>
      <c r="S216" s="8">
        <f t="shared" si="85"/>
        <v>30701.684189281077</v>
      </c>
      <c r="T216" s="8">
        <f t="shared" si="85"/>
        <v>122806.73675712431</v>
      </c>
      <c r="U216" s="8">
        <f t="shared" si="85"/>
        <v>276315.15770352969</v>
      </c>
      <c r="V216" s="8">
        <f t="shared" si="85"/>
        <v>491226.94702849723</v>
      </c>
      <c r="W216" s="8">
        <f t="shared" si="86"/>
        <v>767542.10473202681</v>
      </c>
      <c r="X216" s="8">
        <f t="shared" si="86"/>
        <v>1105260.6308141188</v>
      </c>
      <c r="Y216" s="3">
        <f>SUM('Masses &amp; Spring Data'!$K$11*('Masses &amp; Spring Data'!$I$3+'Vel,Acc,Jer (Inlet)'!C216))</f>
        <v>881644.8267728549</v>
      </c>
      <c r="Z216" s="10">
        <f t="shared" si="87"/>
        <v>912346.51096213597</v>
      </c>
      <c r="AA216" s="10">
        <f t="shared" si="88"/>
        <v>975178.68569197541</v>
      </c>
      <c r="AB216" s="10">
        <f t="shared" si="89"/>
        <v>1157959.9844763847</v>
      </c>
      <c r="AC216" s="10">
        <f t="shared" si="90"/>
        <v>1372871.7738013521</v>
      </c>
      <c r="AD216" s="10">
        <f t="shared" si="91"/>
        <v>1649186.9315048817</v>
      </c>
      <c r="AE216" s="10">
        <f t="shared" si="92"/>
        <v>1986905.4575869737</v>
      </c>
    </row>
    <row r="217" spans="1:31" x14ac:dyDescent="0.2">
      <c r="A217" s="5">
        <v>68</v>
      </c>
      <c r="B217" s="5">
        <f t="shared" si="93"/>
        <v>214</v>
      </c>
      <c r="C217" s="36">
        <v>5.2688448850455174</v>
      </c>
      <c r="D217" s="6">
        <f t="shared" si="71"/>
        <v>-0.18038810634651981</v>
      </c>
      <c r="E217" s="7">
        <f t="shared" si="72"/>
        <v>-2164.6572761582374</v>
      </c>
      <c r="F217" s="7">
        <f t="shared" si="73"/>
        <v>-4329.3145523164749</v>
      </c>
      <c r="G217" s="7">
        <f t="shared" si="74"/>
        <v>-6493.9718284747132</v>
      </c>
      <c r="H217" s="7">
        <f t="shared" si="75"/>
        <v>-8658.6291046329497</v>
      </c>
      <c r="I217" s="7">
        <f t="shared" si="76"/>
        <v>-10823.286380791189</v>
      </c>
      <c r="J217" s="7">
        <f t="shared" si="77"/>
        <v>-12987.943656949426</v>
      </c>
      <c r="K217" s="12">
        <f t="shared" si="78"/>
        <v>1.2041431161078364E-3</v>
      </c>
      <c r="L217" s="9">
        <f t="shared" si="79"/>
        <v>173396.60871952845</v>
      </c>
      <c r="M217" s="9">
        <f t="shared" si="80"/>
        <v>693586.4348781138</v>
      </c>
      <c r="N217" s="9">
        <f t="shared" si="81"/>
        <v>1560569.478475756</v>
      </c>
      <c r="O217" s="9">
        <f t="shared" si="82"/>
        <v>2774345.7395124552</v>
      </c>
      <c r="P217" s="9">
        <f t="shared" si="83"/>
        <v>4334915.2179882107</v>
      </c>
      <c r="Q217" s="9">
        <f t="shared" si="84"/>
        <v>6242277.913903024</v>
      </c>
      <c r="R217" s="8">
        <v>0.24560000000000004</v>
      </c>
      <c r="S217" s="8">
        <f t="shared" si="85"/>
        <v>42586.207101516193</v>
      </c>
      <c r="T217" s="8">
        <f t="shared" si="85"/>
        <v>170344.82840606477</v>
      </c>
      <c r="U217" s="8">
        <f t="shared" si="85"/>
        <v>383275.86391364574</v>
      </c>
      <c r="V217" s="8">
        <f t="shared" si="85"/>
        <v>681379.31362425908</v>
      </c>
      <c r="W217" s="8">
        <f t="shared" si="86"/>
        <v>1064655.1775379048</v>
      </c>
      <c r="X217" s="8">
        <f t="shared" si="86"/>
        <v>1533103.4556545829</v>
      </c>
      <c r="Y217" s="3">
        <f>SUM('Masses &amp; Spring Data'!$K$11*('Masses &amp; Spring Data'!$I$3+'Vel,Acc,Jer (Inlet)'!C217))</f>
        <v>852371.9489348511</v>
      </c>
      <c r="Z217" s="10">
        <f t="shared" si="87"/>
        <v>894958.15603636729</v>
      </c>
      <c r="AA217" s="10">
        <f t="shared" si="88"/>
        <v>993584.09816595295</v>
      </c>
      <c r="AB217" s="10">
        <f t="shared" si="89"/>
        <v>1235647.8128484967</v>
      </c>
      <c r="AC217" s="10">
        <f t="shared" si="90"/>
        <v>1533751.2625591103</v>
      </c>
      <c r="AD217" s="10">
        <f t="shared" si="91"/>
        <v>1917027.1264727558</v>
      </c>
      <c r="AE217" s="10">
        <f t="shared" si="92"/>
        <v>2385475.4045894342</v>
      </c>
    </row>
    <row r="218" spans="1:31" x14ac:dyDescent="0.2">
      <c r="A218" s="5">
        <v>70</v>
      </c>
      <c r="B218" s="5">
        <f t="shared" si="93"/>
        <v>215</v>
      </c>
      <c r="C218" s="36">
        <v>5.0884567786989976</v>
      </c>
      <c r="D218" s="6">
        <f t="shared" si="71"/>
        <v>-0.17918396323041197</v>
      </c>
      <c r="E218" s="7">
        <f t="shared" si="72"/>
        <v>-2150.2075587649438</v>
      </c>
      <c r="F218" s="7">
        <f t="shared" si="73"/>
        <v>-4300.4151175298875</v>
      </c>
      <c r="G218" s="7">
        <f t="shared" si="74"/>
        <v>-6450.6226762948309</v>
      </c>
      <c r="H218" s="7">
        <f t="shared" si="75"/>
        <v>-8600.8302350597751</v>
      </c>
      <c r="I218" s="7">
        <f t="shared" si="76"/>
        <v>-10751.037793824718</v>
      </c>
      <c r="J218" s="7">
        <f t="shared" si="77"/>
        <v>-12901.245352589662</v>
      </c>
      <c r="K218" s="12">
        <f t="shared" si="78"/>
        <v>1.5121797271966386E-3</v>
      </c>
      <c r="L218" s="9">
        <f t="shared" si="79"/>
        <v>217753.88071631597</v>
      </c>
      <c r="M218" s="9">
        <f t="shared" si="80"/>
        <v>871015.52286526386</v>
      </c>
      <c r="N218" s="9">
        <f t="shared" si="81"/>
        <v>1959784.9264468437</v>
      </c>
      <c r="O218" s="9">
        <f t="shared" si="82"/>
        <v>3484062.0914610554</v>
      </c>
      <c r="P218" s="9">
        <f t="shared" si="83"/>
        <v>5443847.0179078989</v>
      </c>
      <c r="Q218" s="9">
        <f t="shared" si="84"/>
        <v>7839139.7057873746</v>
      </c>
      <c r="R218" s="8">
        <v>0.24560000000000004</v>
      </c>
      <c r="S218" s="8">
        <f t="shared" si="85"/>
        <v>53480.353103927213</v>
      </c>
      <c r="T218" s="8">
        <f t="shared" si="85"/>
        <v>213921.41241570885</v>
      </c>
      <c r="U218" s="8">
        <f t="shared" si="85"/>
        <v>481323.17793534487</v>
      </c>
      <c r="V218" s="8">
        <f t="shared" si="85"/>
        <v>855685.64966283541</v>
      </c>
      <c r="W218" s="8">
        <f t="shared" si="86"/>
        <v>1337008.8275981802</v>
      </c>
      <c r="X218" s="8">
        <f t="shared" si="86"/>
        <v>1925292.7117413795</v>
      </c>
      <c r="Y218" s="3">
        <f>SUM('Masses &amp; Spring Data'!$K$11*('Masses &amp; Spring Data'!$I$3+'Vel,Acc,Jer (Inlet)'!C218))</f>
        <v>823239.26975988818</v>
      </c>
      <c r="Z218" s="10">
        <f t="shared" si="87"/>
        <v>876719.6228638154</v>
      </c>
      <c r="AA218" s="10">
        <f t="shared" si="88"/>
        <v>1008222.4721138856</v>
      </c>
      <c r="AB218" s="10">
        <f t="shared" si="89"/>
        <v>1304562.4476952329</v>
      </c>
      <c r="AC218" s="10">
        <f t="shared" si="90"/>
        <v>1678924.9194227236</v>
      </c>
      <c r="AD218" s="10">
        <f t="shared" si="91"/>
        <v>2160248.0973580685</v>
      </c>
      <c r="AE218" s="10">
        <f t="shared" si="92"/>
        <v>2748531.9815012678</v>
      </c>
    </row>
    <row r="219" spans="1:31" x14ac:dyDescent="0.2">
      <c r="A219" s="5">
        <v>72</v>
      </c>
      <c r="B219" s="5">
        <f t="shared" si="93"/>
        <v>216</v>
      </c>
      <c r="C219" s="36">
        <v>4.9092728154685856</v>
      </c>
      <c r="D219" s="6">
        <f t="shared" si="71"/>
        <v>-0.17767178350321533</v>
      </c>
      <c r="E219" s="7">
        <f t="shared" si="72"/>
        <v>-2132.0614020385838</v>
      </c>
      <c r="F219" s="7">
        <f t="shared" si="73"/>
        <v>-4264.1228040771675</v>
      </c>
      <c r="G219" s="7">
        <f t="shared" si="74"/>
        <v>-6396.1842061157522</v>
      </c>
      <c r="H219" s="7">
        <f t="shared" si="75"/>
        <v>-8528.2456081543351</v>
      </c>
      <c r="I219" s="7">
        <f t="shared" si="76"/>
        <v>-10660.307010192921</v>
      </c>
      <c r="J219" s="7">
        <f t="shared" si="77"/>
        <v>-12792.368412231504</v>
      </c>
      <c r="K219" s="12">
        <f t="shared" si="78"/>
        <v>1.8108818955360206E-3</v>
      </c>
      <c r="L219" s="9">
        <f t="shared" si="79"/>
        <v>260766.99295718697</v>
      </c>
      <c r="M219" s="9">
        <f t="shared" si="80"/>
        <v>1043067.9718287479</v>
      </c>
      <c r="N219" s="9">
        <f t="shared" si="81"/>
        <v>2346902.9366146829</v>
      </c>
      <c r="O219" s="9">
        <f t="shared" si="82"/>
        <v>4172271.8873149916</v>
      </c>
      <c r="P219" s="9">
        <f t="shared" si="83"/>
        <v>6519174.823929674</v>
      </c>
      <c r="Q219" s="9">
        <f t="shared" si="84"/>
        <v>9387611.7464587316</v>
      </c>
      <c r="R219" s="8">
        <v>0.24560000000000004</v>
      </c>
      <c r="S219" s="8">
        <f t="shared" si="85"/>
        <v>64044.373470285129</v>
      </c>
      <c r="T219" s="8">
        <f t="shared" si="85"/>
        <v>256177.49388114052</v>
      </c>
      <c r="U219" s="8">
        <f t="shared" si="85"/>
        <v>576399.36123256618</v>
      </c>
      <c r="V219" s="8">
        <f t="shared" si="85"/>
        <v>1024709.9755245621</v>
      </c>
      <c r="W219" s="8">
        <f t="shared" si="86"/>
        <v>1601109.3367571281</v>
      </c>
      <c r="X219" s="8">
        <f t="shared" si="86"/>
        <v>2305597.4449302647</v>
      </c>
      <c r="Y219" s="3">
        <f>SUM('Masses &amp; Spring Data'!$K$11*('Masses &amp; Spring Data'!$I$3+'Vel,Acc,Jer (Inlet)'!C219))</f>
        <v>794301.05969817669</v>
      </c>
      <c r="Z219" s="10">
        <f t="shared" si="87"/>
        <v>858345.43316846178</v>
      </c>
      <c r="AA219" s="10">
        <f t="shared" si="88"/>
        <v>1021784.5605435479</v>
      </c>
      <c r="AB219" s="10">
        <f t="shared" si="89"/>
        <v>1370700.4209307428</v>
      </c>
      <c r="AC219" s="10">
        <f t="shared" si="90"/>
        <v>1819011.0352227387</v>
      </c>
      <c r="AD219" s="10">
        <f t="shared" si="91"/>
        <v>2395410.3964553047</v>
      </c>
      <c r="AE219" s="10">
        <f t="shared" si="92"/>
        <v>3099898.5046284413</v>
      </c>
    </row>
    <row r="220" spans="1:31" x14ac:dyDescent="0.2">
      <c r="A220" s="5">
        <v>74</v>
      </c>
      <c r="B220" s="5">
        <f t="shared" si="93"/>
        <v>217</v>
      </c>
      <c r="C220" s="36">
        <v>4.7316010319653703</v>
      </c>
      <c r="D220" s="6">
        <f t="shared" si="71"/>
        <v>-0.17586090160767931</v>
      </c>
      <c r="E220" s="7">
        <f t="shared" si="72"/>
        <v>-2110.3308192921518</v>
      </c>
      <c r="F220" s="7">
        <f t="shared" si="73"/>
        <v>-4220.6616385843035</v>
      </c>
      <c r="G220" s="7">
        <f t="shared" si="74"/>
        <v>-6330.9924578764549</v>
      </c>
      <c r="H220" s="7">
        <f t="shared" si="75"/>
        <v>-8441.3232771686071</v>
      </c>
      <c r="I220" s="7">
        <f t="shared" si="76"/>
        <v>-10551.654096460759</v>
      </c>
      <c r="J220" s="7">
        <f t="shared" si="77"/>
        <v>-12661.98491575291</v>
      </c>
      <c r="K220" s="12">
        <f t="shared" si="78"/>
        <v>2.0909151783516933E-3</v>
      </c>
      <c r="L220" s="9">
        <f t="shared" si="79"/>
        <v>301091.78568264382</v>
      </c>
      <c r="M220" s="9">
        <f t="shared" si="80"/>
        <v>1204367.1427305753</v>
      </c>
      <c r="N220" s="9">
        <f t="shared" si="81"/>
        <v>2709826.0711437943</v>
      </c>
      <c r="O220" s="9">
        <f t="shared" si="82"/>
        <v>4817468.5709223012</v>
      </c>
      <c r="P220" s="9">
        <f t="shared" si="83"/>
        <v>7527294.642066096</v>
      </c>
      <c r="Q220" s="9">
        <f t="shared" si="84"/>
        <v>10839304.284575177</v>
      </c>
      <c r="R220" s="8">
        <v>0.24560000000000004</v>
      </c>
      <c r="S220" s="8">
        <f t="shared" si="85"/>
        <v>73948.14256365734</v>
      </c>
      <c r="T220" s="8">
        <f t="shared" si="85"/>
        <v>295792.57025462936</v>
      </c>
      <c r="U220" s="8">
        <f t="shared" si="85"/>
        <v>665533.28307291598</v>
      </c>
      <c r="V220" s="8">
        <f t="shared" si="85"/>
        <v>1183170.2810185174</v>
      </c>
      <c r="W220" s="8">
        <f t="shared" si="86"/>
        <v>1848703.5640914335</v>
      </c>
      <c r="X220" s="8">
        <f t="shared" si="86"/>
        <v>2662133.1322916639</v>
      </c>
      <c r="Y220" s="3">
        <f>SUM('Masses &amp; Spring Data'!$K$11*('Masses &amp; Spring Data'!$I$3+'Vel,Acc,Jer (Inlet)'!C220))</f>
        <v>765607.06666240736</v>
      </c>
      <c r="Z220" s="10">
        <f t="shared" si="87"/>
        <v>839555.20922606473</v>
      </c>
      <c r="AA220" s="10">
        <f t="shared" si="88"/>
        <v>1032998.1013073965</v>
      </c>
      <c r="AB220" s="10">
        <f t="shared" si="89"/>
        <v>1431140.3497353233</v>
      </c>
      <c r="AC220" s="10">
        <f t="shared" si="90"/>
        <v>1948777.3476809249</v>
      </c>
      <c r="AD220" s="10">
        <f t="shared" si="91"/>
        <v>2614310.6307538408</v>
      </c>
      <c r="AE220" s="10">
        <f t="shared" si="92"/>
        <v>3427740.1989540714</v>
      </c>
    </row>
    <row r="221" spans="1:31" x14ac:dyDescent="0.2">
      <c r="A221" s="5">
        <v>76</v>
      </c>
      <c r="B221" s="5">
        <f t="shared" si="93"/>
        <v>218</v>
      </c>
      <c r="C221" s="36">
        <v>4.555740130357691</v>
      </c>
      <c r="D221" s="6">
        <f t="shared" si="71"/>
        <v>-0.17376998642932762</v>
      </c>
      <c r="E221" s="7">
        <f t="shared" si="72"/>
        <v>-2085.2398371519312</v>
      </c>
      <c r="F221" s="7">
        <f t="shared" si="73"/>
        <v>-4170.4796743038623</v>
      </c>
      <c r="G221" s="7">
        <f t="shared" si="74"/>
        <v>-6255.7195114557944</v>
      </c>
      <c r="H221" s="7">
        <f t="shared" si="75"/>
        <v>-8340.9593486077247</v>
      </c>
      <c r="I221" s="7">
        <f t="shared" si="76"/>
        <v>-10426.199185759657</v>
      </c>
      <c r="J221" s="7">
        <f t="shared" si="77"/>
        <v>-12511.439022911589</v>
      </c>
      <c r="K221" s="12">
        <f t="shared" si="78"/>
        <v>2.3522795756436565E-3</v>
      </c>
      <c r="L221" s="9">
        <f t="shared" si="79"/>
        <v>338728.25889268651</v>
      </c>
      <c r="M221" s="9">
        <f t="shared" si="80"/>
        <v>1354913.0355707461</v>
      </c>
      <c r="N221" s="9">
        <f t="shared" si="81"/>
        <v>3048554.3300341787</v>
      </c>
      <c r="O221" s="9">
        <f t="shared" si="82"/>
        <v>5419652.1422829842</v>
      </c>
      <c r="P221" s="9">
        <f t="shared" si="83"/>
        <v>8468206.4723171629</v>
      </c>
      <c r="Q221" s="9">
        <f t="shared" si="84"/>
        <v>12194217.320136715</v>
      </c>
      <c r="R221" s="8">
        <v>0.24560000000000004</v>
      </c>
      <c r="S221" s="8">
        <f t="shared" si="85"/>
        <v>83191.660384043818</v>
      </c>
      <c r="T221" s="8">
        <f t="shared" si="85"/>
        <v>332766.64153617527</v>
      </c>
      <c r="U221" s="8">
        <f t="shared" si="85"/>
        <v>748724.94345639437</v>
      </c>
      <c r="V221" s="8">
        <f t="shared" si="85"/>
        <v>1331066.5661447011</v>
      </c>
      <c r="W221" s="8">
        <f t="shared" si="86"/>
        <v>2079791.5096010955</v>
      </c>
      <c r="X221" s="8">
        <f t="shared" si="86"/>
        <v>2994899.7738255775</v>
      </c>
      <c r="Y221" s="3">
        <f>SUM('Masses &amp; Spring Data'!$K$11*('Masses &amp; Spring Data'!$I$3+'Vel,Acc,Jer (Inlet)'!C221))</f>
        <v>737205.53105276718</v>
      </c>
      <c r="Z221" s="10">
        <f t="shared" si="87"/>
        <v>820397.191436811</v>
      </c>
      <c r="AA221" s="10">
        <f t="shared" si="88"/>
        <v>1041908.319780606</v>
      </c>
      <c r="AB221" s="10">
        <f t="shared" si="89"/>
        <v>1485930.4745091614</v>
      </c>
      <c r="AC221" s="10">
        <f t="shared" si="90"/>
        <v>2068272.0971974684</v>
      </c>
      <c r="AD221" s="10">
        <f t="shared" si="91"/>
        <v>2816997.0406538625</v>
      </c>
      <c r="AE221" s="10">
        <f t="shared" si="92"/>
        <v>3732105.3048783448</v>
      </c>
    </row>
    <row r="222" spans="1:31" x14ac:dyDescent="0.2">
      <c r="A222" s="5">
        <v>78</v>
      </c>
      <c r="B222" s="5">
        <f t="shared" si="93"/>
        <v>219</v>
      </c>
      <c r="C222" s="36">
        <v>4.3819701439283634</v>
      </c>
      <c r="D222" s="6">
        <f t="shared" si="71"/>
        <v>-0.17141770685368396</v>
      </c>
      <c r="E222" s="7">
        <f t="shared" si="72"/>
        <v>-2057.0124822442076</v>
      </c>
      <c r="F222" s="7">
        <f t="shared" si="73"/>
        <v>-4114.0249644884152</v>
      </c>
      <c r="G222" s="7">
        <f t="shared" si="74"/>
        <v>-6171.0374467326228</v>
      </c>
      <c r="H222" s="7">
        <f t="shared" si="75"/>
        <v>-8228.0499289768304</v>
      </c>
      <c r="I222" s="7">
        <f t="shared" si="76"/>
        <v>-10285.062411221037</v>
      </c>
      <c r="J222" s="7">
        <f t="shared" si="77"/>
        <v>-12342.074893465246</v>
      </c>
      <c r="K222" s="12">
        <f t="shared" si="78"/>
        <v>2.613643972936508E-3</v>
      </c>
      <c r="L222" s="9">
        <f t="shared" si="79"/>
        <v>376364.73210285715</v>
      </c>
      <c r="M222" s="9">
        <f t="shared" si="80"/>
        <v>1505458.9284114286</v>
      </c>
      <c r="N222" s="9">
        <f t="shared" si="81"/>
        <v>3387282.5889257141</v>
      </c>
      <c r="O222" s="9">
        <f t="shared" si="82"/>
        <v>6021835.7136457143</v>
      </c>
      <c r="P222" s="9">
        <f t="shared" si="83"/>
        <v>9409118.3025714289</v>
      </c>
      <c r="Q222" s="9">
        <f t="shared" si="84"/>
        <v>13549130.355702857</v>
      </c>
      <c r="R222" s="8">
        <v>0.24560000000000004</v>
      </c>
      <c r="S222" s="8">
        <f t="shared" si="85"/>
        <v>92435.178204461728</v>
      </c>
      <c r="T222" s="8">
        <f t="shared" si="85"/>
        <v>369740.71281784691</v>
      </c>
      <c r="U222" s="8">
        <f t="shared" si="85"/>
        <v>831916.60384015553</v>
      </c>
      <c r="V222" s="8">
        <f t="shared" si="85"/>
        <v>1478962.8512713877</v>
      </c>
      <c r="W222" s="8">
        <f t="shared" si="86"/>
        <v>2310879.4551115432</v>
      </c>
      <c r="X222" s="8">
        <f t="shared" si="86"/>
        <v>3327666.4153606221</v>
      </c>
      <c r="Y222" s="3">
        <f>SUM('Masses &amp; Spring Data'!$K$11*('Masses &amp; Spring Data'!$I$3+'Vel,Acc,Jer (Inlet)'!C222))</f>
        <v>709141.67824443069</v>
      </c>
      <c r="Z222" s="10">
        <f t="shared" si="87"/>
        <v>801576.85644889239</v>
      </c>
      <c r="AA222" s="10">
        <f t="shared" si="88"/>
        <v>1051198.4314054078</v>
      </c>
      <c r="AB222" s="10">
        <f t="shared" si="89"/>
        <v>1541058.2820845861</v>
      </c>
      <c r="AC222" s="10">
        <f t="shared" si="90"/>
        <v>2188104.5295158182</v>
      </c>
      <c r="AD222" s="10">
        <f t="shared" si="91"/>
        <v>3020021.1333559738</v>
      </c>
      <c r="AE222" s="10">
        <f t="shared" si="92"/>
        <v>4036808.0936050527</v>
      </c>
    </row>
    <row r="223" spans="1:31" x14ac:dyDescent="0.2">
      <c r="A223" s="5">
        <v>80</v>
      </c>
      <c r="B223" s="5">
        <f t="shared" si="93"/>
        <v>220</v>
      </c>
      <c r="C223" s="36">
        <v>4.2105524370746794</v>
      </c>
      <c r="D223" s="6">
        <f t="shared" si="71"/>
        <v>-0.16880406288074745</v>
      </c>
      <c r="E223" s="7">
        <f t="shared" si="72"/>
        <v>-2025.6487545689695</v>
      </c>
      <c r="F223" s="7">
        <f t="shared" si="73"/>
        <v>-4051.297509137939</v>
      </c>
      <c r="G223" s="7">
        <f t="shared" si="74"/>
        <v>-6076.9462637069082</v>
      </c>
      <c r="H223" s="7">
        <f t="shared" si="75"/>
        <v>-8102.5950182758779</v>
      </c>
      <c r="I223" s="7">
        <f t="shared" si="76"/>
        <v>-10128.243772844848</v>
      </c>
      <c r="J223" s="7">
        <f t="shared" si="77"/>
        <v>-12153.892527413816</v>
      </c>
      <c r="K223" s="12">
        <f t="shared" si="78"/>
        <v>2.8376705991908224E-3</v>
      </c>
      <c r="L223" s="9">
        <f t="shared" si="79"/>
        <v>408624.5662834784</v>
      </c>
      <c r="M223" s="9">
        <f t="shared" si="80"/>
        <v>1634498.2651339136</v>
      </c>
      <c r="N223" s="9">
        <f t="shared" si="81"/>
        <v>3677621.0965513061</v>
      </c>
      <c r="O223" s="9">
        <f t="shared" si="82"/>
        <v>6537993.0605356544</v>
      </c>
      <c r="P223" s="9">
        <f t="shared" si="83"/>
        <v>10215614.157086961</v>
      </c>
      <c r="Q223" s="9">
        <f t="shared" si="84"/>
        <v>14710484.386205224</v>
      </c>
      <c r="R223" s="8">
        <v>0.24560000000000004</v>
      </c>
      <c r="S223" s="8">
        <f t="shared" si="85"/>
        <v>100358.19347922232</v>
      </c>
      <c r="T223" s="8">
        <f t="shared" si="85"/>
        <v>401432.77391688927</v>
      </c>
      <c r="U223" s="8">
        <f t="shared" si="85"/>
        <v>903223.74131300091</v>
      </c>
      <c r="V223" s="8">
        <f t="shared" si="85"/>
        <v>1605731.0956675571</v>
      </c>
      <c r="W223" s="8">
        <f t="shared" si="86"/>
        <v>2508954.836980558</v>
      </c>
      <c r="X223" s="8">
        <f t="shared" si="86"/>
        <v>3612894.9652520036</v>
      </c>
      <c r="Y223" s="3">
        <f>SUM('Masses &amp; Spring Data'!$K$11*('Masses &amp; Spring Data'!$I$3+'Vel,Acc,Jer (Inlet)'!C223))</f>
        <v>681457.71858756081</v>
      </c>
      <c r="Z223" s="10">
        <f t="shared" si="87"/>
        <v>781815.91206678317</v>
      </c>
      <c r="AA223" s="10">
        <f t="shared" si="88"/>
        <v>1055628.6363492094</v>
      </c>
      <c r="AB223" s="10">
        <f t="shared" si="89"/>
        <v>1584681.4599005617</v>
      </c>
      <c r="AC223" s="10">
        <f t="shared" si="90"/>
        <v>2287188.8142551179</v>
      </c>
      <c r="AD223" s="10">
        <f t="shared" si="91"/>
        <v>3190412.5555681186</v>
      </c>
      <c r="AE223" s="10">
        <f t="shared" si="92"/>
        <v>4294352.6838395642</v>
      </c>
    </row>
    <row r="224" spans="1:31" x14ac:dyDescent="0.2">
      <c r="A224" s="5">
        <v>82</v>
      </c>
      <c r="B224" s="5">
        <f t="shared" si="93"/>
        <v>221</v>
      </c>
      <c r="C224" s="36">
        <v>4.041748374193932</v>
      </c>
      <c r="D224" s="6">
        <f t="shared" si="71"/>
        <v>-0.16596639228155707</v>
      </c>
      <c r="E224" s="7">
        <f t="shared" si="72"/>
        <v>-1991.5967073786849</v>
      </c>
      <c r="F224" s="7">
        <f t="shared" si="73"/>
        <v>-3983.1934147573697</v>
      </c>
      <c r="G224" s="7">
        <f t="shared" si="74"/>
        <v>-5974.7901221360544</v>
      </c>
      <c r="H224" s="7">
        <f t="shared" si="75"/>
        <v>-7966.3868295147395</v>
      </c>
      <c r="I224" s="7">
        <f t="shared" si="76"/>
        <v>-9957.9835368934237</v>
      </c>
      <c r="J224" s="7">
        <f t="shared" si="77"/>
        <v>-11949.580244272109</v>
      </c>
      <c r="K224" s="12">
        <f t="shared" si="78"/>
        <v>3.0523627826815058E-3</v>
      </c>
      <c r="L224" s="9">
        <f t="shared" si="79"/>
        <v>439540.24070613686</v>
      </c>
      <c r="M224" s="9">
        <f t="shared" si="80"/>
        <v>1758160.9628245474</v>
      </c>
      <c r="N224" s="9">
        <f t="shared" si="81"/>
        <v>3955862.1663552318</v>
      </c>
      <c r="O224" s="9">
        <f t="shared" si="82"/>
        <v>7032643.8512981897</v>
      </c>
      <c r="P224" s="9">
        <f t="shared" si="83"/>
        <v>10988506.017653421</v>
      </c>
      <c r="Q224" s="9">
        <f t="shared" si="84"/>
        <v>15823448.665420927</v>
      </c>
      <c r="R224" s="8">
        <v>0.24560000000000004</v>
      </c>
      <c r="S224" s="8">
        <f t="shared" si="85"/>
        <v>107951.08311742723</v>
      </c>
      <c r="T224" s="8">
        <f t="shared" si="85"/>
        <v>431804.33246970893</v>
      </c>
      <c r="U224" s="8">
        <f t="shared" si="85"/>
        <v>971559.74805684504</v>
      </c>
      <c r="V224" s="8">
        <f t="shared" si="85"/>
        <v>1727217.3298788357</v>
      </c>
      <c r="W224" s="8">
        <f t="shared" si="86"/>
        <v>2698777.0779356807</v>
      </c>
      <c r="X224" s="8">
        <f t="shared" si="86"/>
        <v>3886238.9922273802</v>
      </c>
      <c r="Y224" s="3">
        <f>SUM('Masses &amp; Spring Data'!$K$11*('Masses &amp; Spring Data'!$I$3+'Vel,Acc,Jer (Inlet)'!C224))</f>
        <v>654195.86243232002</v>
      </c>
      <c r="Z224" s="10">
        <f t="shared" si="87"/>
        <v>762146.94554974721</v>
      </c>
      <c r="AA224" s="10">
        <f t="shared" si="88"/>
        <v>1059196.6225485574</v>
      </c>
      <c r="AB224" s="10">
        <f t="shared" si="89"/>
        <v>1625755.6104891649</v>
      </c>
      <c r="AC224" s="10">
        <f t="shared" si="90"/>
        <v>2381413.1923111556</v>
      </c>
      <c r="AD224" s="10">
        <f t="shared" si="91"/>
        <v>3352972.9403680009</v>
      </c>
      <c r="AE224" s="10">
        <f t="shared" si="92"/>
        <v>4540434.8546596998</v>
      </c>
    </row>
    <row r="225" spans="1:31" x14ac:dyDescent="0.2">
      <c r="A225" s="5">
        <v>84</v>
      </c>
      <c r="B225" s="5">
        <f t="shared" si="93"/>
        <v>222</v>
      </c>
      <c r="C225" s="36">
        <v>3.8757819819123749</v>
      </c>
      <c r="D225" s="6">
        <f t="shared" si="71"/>
        <v>-0.16291402949887601</v>
      </c>
      <c r="E225" s="7">
        <f t="shared" si="72"/>
        <v>-1954.9683539865121</v>
      </c>
      <c r="F225" s="7">
        <f t="shared" si="73"/>
        <v>-3909.9367079730241</v>
      </c>
      <c r="G225" s="7">
        <f t="shared" si="74"/>
        <v>-5864.9050619595364</v>
      </c>
      <c r="H225" s="7">
        <f t="shared" si="75"/>
        <v>-7819.8734159460482</v>
      </c>
      <c r="I225" s="7">
        <f t="shared" si="76"/>
        <v>-9774.8417699325601</v>
      </c>
      <c r="J225" s="7">
        <f t="shared" si="77"/>
        <v>-11729.810123919073</v>
      </c>
      <c r="K225" s="12">
        <f t="shared" si="78"/>
        <v>3.2390516378919543E-3</v>
      </c>
      <c r="L225" s="9">
        <f t="shared" si="79"/>
        <v>466423.43585644144</v>
      </c>
      <c r="M225" s="9">
        <f t="shared" si="80"/>
        <v>1865693.7434257658</v>
      </c>
      <c r="N225" s="9">
        <f t="shared" si="81"/>
        <v>4197810.922707973</v>
      </c>
      <c r="O225" s="9">
        <f t="shared" si="82"/>
        <v>7462774.9737030631</v>
      </c>
      <c r="P225" s="9">
        <f t="shared" si="83"/>
        <v>11660585.896411035</v>
      </c>
      <c r="Q225" s="9">
        <f t="shared" si="84"/>
        <v>16791243.690831892</v>
      </c>
      <c r="R225" s="8">
        <v>0.24560000000000004</v>
      </c>
      <c r="S225" s="8">
        <f t="shared" si="85"/>
        <v>114553.59584634204</v>
      </c>
      <c r="T225" s="8">
        <f t="shared" si="85"/>
        <v>458214.38338536816</v>
      </c>
      <c r="U225" s="8">
        <f t="shared" si="85"/>
        <v>1030982.3626170784</v>
      </c>
      <c r="V225" s="8">
        <f t="shared" si="85"/>
        <v>1832857.5335414726</v>
      </c>
      <c r="W225" s="8">
        <f t="shared" si="86"/>
        <v>2863839.8961585509</v>
      </c>
      <c r="X225" s="8">
        <f t="shared" si="86"/>
        <v>4123929.4504683134</v>
      </c>
      <c r="Y225" s="3">
        <f>SUM('Masses &amp; Spring Data'!$K$11*('Masses &amp; Spring Data'!$I$3+'Vel,Acc,Jer (Inlet)'!C225))</f>
        <v>627392.29007884848</v>
      </c>
      <c r="Z225" s="10">
        <f t="shared" si="87"/>
        <v>741945.88592519052</v>
      </c>
      <c r="AA225" s="10">
        <f t="shared" si="88"/>
        <v>1059296.0577001483</v>
      </c>
      <c r="AB225" s="10">
        <f t="shared" si="89"/>
        <v>1658374.6526959268</v>
      </c>
      <c r="AC225" s="10">
        <f t="shared" si="90"/>
        <v>2460249.8236203212</v>
      </c>
      <c r="AD225" s="10">
        <f t="shared" si="91"/>
        <v>3491232.1862373995</v>
      </c>
      <c r="AE225" s="10">
        <f t="shared" si="92"/>
        <v>4751321.7405471615</v>
      </c>
    </row>
    <row r="226" spans="1:31" x14ac:dyDescent="0.2">
      <c r="A226" s="5">
        <v>86</v>
      </c>
      <c r="B226" s="5">
        <f t="shared" si="93"/>
        <v>223</v>
      </c>
      <c r="C226" s="36">
        <v>3.7128679524134989</v>
      </c>
      <c r="D226" s="6">
        <f t="shared" si="71"/>
        <v>-0.15967497786098406</v>
      </c>
      <c r="E226" s="7">
        <f t="shared" si="72"/>
        <v>-1916.0997343318086</v>
      </c>
      <c r="F226" s="7">
        <f t="shared" si="73"/>
        <v>-3832.1994686636172</v>
      </c>
      <c r="G226" s="7">
        <f t="shared" si="74"/>
        <v>-5748.2992029954257</v>
      </c>
      <c r="H226" s="7">
        <f t="shared" si="75"/>
        <v>-7664.3989373272343</v>
      </c>
      <c r="I226" s="7">
        <f t="shared" si="76"/>
        <v>-9580.4986716590429</v>
      </c>
      <c r="J226" s="7">
        <f t="shared" si="77"/>
        <v>-11496.598405990851</v>
      </c>
      <c r="K226" s="12">
        <f t="shared" si="78"/>
        <v>3.4257404931001822E-3</v>
      </c>
      <c r="L226" s="9">
        <f t="shared" si="79"/>
        <v>493306.63100642624</v>
      </c>
      <c r="M226" s="9">
        <f t="shared" si="80"/>
        <v>1973226.5240257049</v>
      </c>
      <c r="N226" s="9">
        <f t="shared" si="81"/>
        <v>4439759.6790578365</v>
      </c>
      <c r="O226" s="9">
        <f t="shared" si="82"/>
        <v>7892906.0961028198</v>
      </c>
      <c r="P226" s="9">
        <f t="shared" si="83"/>
        <v>12332665.775160655</v>
      </c>
      <c r="Q226" s="9">
        <f t="shared" si="84"/>
        <v>17759038.716231346</v>
      </c>
      <c r="R226" s="8">
        <v>0.24560000000000004</v>
      </c>
      <c r="S226" s="8">
        <f t="shared" si="85"/>
        <v>121156.10857517831</v>
      </c>
      <c r="T226" s="8">
        <f t="shared" si="85"/>
        <v>484624.43430071324</v>
      </c>
      <c r="U226" s="8">
        <f t="shared" si="85"/>
        <v>1090404.9771766048</v>
      </c>
      <c r="V226" s="8">
        <f t="shared" si="85"/>
        <v>1938497.737202853</v>
      </c>
      <c r="W226" s="8">
        <f t="shared" si="86"/>
        <v>3028902.7143794573</v>
      </c>
      <c r="X226" s="8">
        <f t="shared" si="86"/>
        <v>4361619.9087064192</v>
      </c>
      <c r="Y226" s="3">
        <f>SUM('Masses &amp; Spring Data'!$K$11*('Masses &amp; Spring Data'!$I$3+'Vel,Acc,Jer (Inlet)'!C226))</f>
        <v>601081.67431478004</v>
      </c>
      <c r="Z226" s="10">
        <f t="shared" si="87"/>
        <v>722237.78288995835</v>
      </c>
      <c r="AA226" s="10">
        <f t="shared" si="88"/>
        <v>1059918.5996909444</v>
      </c>
      <c r="AB226" s="10">
        <f t="shared" si="89"/>
        <v>1691486.651491385</v>
      </c>
      <c r="AC226" s="10">
        <f t="shared" si="90"/>
        <v>2539579.4115176331</v>
      </c>
      <c r="AD226" s="10">
        <f t="shared" si="91"/>
        <v>3629984.3886942375</v>
      </c>
      <c r="AE226" s="10">
        <f t="shared" si="92"/>
        <v>4962701.5830211993</v>
      </c>
    </row>
    <row r="227" spans="1:31" x14ac:dyDescent="0.2">
      <c r="A227" s="5">
        <v>88</v>
      </c>
      <c r="B227" s="5">
        <f t="shared" si="93"/>
        <v>224</v>
      </c>
      <c r="C227" s="36">
        <v>3.5531929745525148</v>
      </c>
      <c r="D227" s="6">
        <f t="shared" si="71"/>
        <v>-0.15624923736788388</v>
      </c>
      <c r="E227" s="7">
        <f t="shared" si="72"/>
        <v>-1874.9908484146065</v>
      </c>
      <c r="F227" s="7">
        <f t="shared" si="73"/>
        <v>-3749.981696829213</v>
      </c>
      <c r="G227" s="7">
        <f t="shared" si="74"/>
        <v>-5624.9725452438197</v>
      </c>
      <c r="H227" s="7">
        <f t="shared" si="75"/>
        <v>-7499.963393658426</v>
      </c>
      <c r="I227" s="7">
        <f t="shared" si="76"/>
        <v>-9374.9542420730322</v>
      </c>
      <c r="J227" s="7">
        <f t="shared" si="77"/>
        <v>-11249.945090487639</v>
      </c>
      <c r="K227" s="12">
        <f t="shared" si="78"/>
        <v>3.5750915772680969E-3</v>
      </c>
      <c r="L227" s="9">
        <f t="shared" si="79"/>
        <v>514813.18712660595</v>
      </c>
      <c r="M227" s="9">
        <f t="shared" si="80"/>
        <v>2059252.7485064238</v>
      </c>
      <c r="N227" s="9">
        <f t="shared" si="81"/>
        <v>4633318.6841394538</v>
      </c>
      <c r="O227" s="9">
        <f t="shared" si="82"/>
        <v>8237010.9940256951</v>
      </c>
      <c r="P227" s="9">
        <f t="shared" si="83"/>
        <v>12870329.678165149</v>
      </c>
      <c r="Q227" s="9">
        <f t="shared" si="84"/>
        <v>18533274.736557815</v>
      </c>
      <c r="R227" s="8">
        <v>0.24560000000000004</v>
      </c>
      <c r="S227" s="8">
        <f t="shared" si="85"/>
        <v>126438.11875829444</v>
      </c>
      <c r="T227" s="8">
        <f t="shared" si="85"/>
        <v>505752.47503317776</v>
      </c>
      <c r="U227" s="8">
        <f t="shared" si="85"/>
        <v>1137943.06882465</v>
      </c>
      <c r="V227" s="8">
        <f t="shared" si="85"/>
        <v>2023009.900132711</v>
      </c>
      <c r="W227" s="8">
        <f t="shared" si="86"/>
        <v>3160952.9689573613</v>
      </c>
      <c r="X227" s="8">
        <f t="shared" si="86"/>
        <v>4551772.2752986001</v>
      </c>
      <c r="Y227" s="3">
        <f>SUM('Masses &amp; Spring Data'!$K$11*('Masses &amp; Spring Data'!$I$3+'Vel,Acc,Jer (Inlet)'!C227))</f>
        <v>575294.16539023118</v>
      </c>
      <c r="Z227" s="10">
        <f t="shared" si="87"/>
        <v>701732.28414852568</v>
      </c>
      <c r="AA227" s="10">
        <f t="shared" si="88"/>
        <v>1055812.3885884956</v>
      </c>
      <c r="AB227" s="10">
        <f t="shared" si="89"/>
        <v>1713237.2342148812</v>
      </c>
      <c r="AC227" s="10">
        <f t="shared" si="90"/>
        <v>2598304.0655229422</v>
      </c>
      <c r="AD227" s="10">
        <f t="shared" si="91"/>
        <v>3736247.1343475925</v>
      </c>
      <c r="AE227" s="10">
        <f t="shared" si="92"/>
        <v>5127066.4406888317</v>
      </c>
    </row>
    <row r="228" spans="1:31" x14ac:dyDescent="0.2">
      <c r="A228" s="5">
        <v>90</v>
      </c>
      <c r="B228" s="5">
        <f t="shared" si="93"/>
        <v>225</v>
      </c>
      <c r="C228" s="36">
        <v>3.3969437371846309</v>
      </c>
      <c r="D228" s="6">
        <f t="shared" si="71"/>
        <v>-0.15267414579061578</v>
      </c>
      <c r="E228" s="7">
        <f t="shared" si="72"/>
        <v>-1832.0897494873893</v>
      </c>
      <c r="F228" s="7">
        <f t="shared" si="73"/>
        <v>-3664.1794989747787</v>
      </c>
      <c r="G228" s="7">
        <f t="shared" si="74"/>
        <v>-5496.2692484621684</v>
      </c>
      <c r="H228" s="7">
        <f t="shared" si="75"/>
        <v>-7328.3589979495573</v>
      </c>
      <c r="I228" s="7">
        <f t="shared" si="76"/>
        <v>-9160.4487474369471</v>
      </c>
      <c r="J228" s="7">
        <f t="shared" si="77"/>
        <v>-10992.538496924337</v>
      </c>
      <c r="K228" s="12">
        <f t="shared" si="78"/>
        <v>3.7337771041974221E-3</v>
      </c>
      <c r="L228" s="9">
        <f t="shared" si="79"/>
        <v>537663.90300442884</v>
      </c>
      <c r="M228" s="9">
        <f t="shared" si="80"/>
        <v>2150655.6120177153</v>
      </c>
      <c r="N228" s="9">
        <f t="shared" si="81"/>
        <v>4838975.1270398591</v>
      </c>
      <c r="O228" s="9">
        <f t="shared" si="82"/>
        <v>8602622.4480708614</v>
      </c>
      <c r="P228" s="9">
        <f t="shared" si="83"/>
        <v>13441597.57511072</v>
      </c>
      <c r="Q228" s="9">
        <f t="shared" si="84"/>
        <v>19355900.508159436</v>
      </c>
      <c r="R228" s="8">
        <v>0.24560000000000004</v>
      </c>
      <c r="S228" s="8">
        <f t="shared" si="85"/>
        <v>132050.25457788774</v>
      </c>
      <c r="T228" s="8">
        <f t="shared" si="85"/>
        <v>528201.01831155096</v>
      </c>
      <c r="U228" s="8">
        <f t="shared" si="85"/>
        <v>1188452.2912009896</v>
      </c>
      <c r="V228" s="8">
        <f t="shared" si="85"/>
        <v>2112804.0732462038</v>
      </c>
      <c r="W228" s="8">
        <f t="shared" si="86"/>
        <v>3301256.3644471937</v>
      </c>
      <c r="X228" s="8">
        <f t="shared" si="86"/>
        <v>4753809.1648039585</v>
      </c>
      <c r="Y228" s="3">
        <f>SUM('Masses &amp; Spring Data'!$K$11*('Masses &amp; Spring Data'!$I$3+'Vel,Acc,Jer (Inlet)'!C228))</f>
        <v>550059.91355531791</v>
      </c>
      <c r="Z228" s="10">
        <f t="shared" si="87"/>
        <v>682110.16813320562</v>
      </c>
      <c r="AA228" s="10">
        <f t="shared" si="88"/>
        <v>1053604.0573216844</v>
      </c>
      <c r="AB228" s="10">
        <f t="shared" si="89"/>
        <v>1738512.2047563074</v>
      </c>
      <c r="AC228" s="10">
        <f t="shared" si="90"/>
        <v>2662863.9868015219</v>
      </c>
      <c r="AD228" s="10">
        <f t="shared" si="91"/>
        <v>3851316.2780025117</v>
      </c>
      <c r="AE228" s="10">
        <f t="shared" si="92"/>
        <v>5303869.0783592761</v>
      </c>
    </row>
    <row r="229" spans="1:31" x14ac:dyDescent="0.2">
      <c r="A229" s="5">
        <v>92</v>
      </c>
      <c r="B229" s="5">
        <f t="shared" si="93"/>
        <v>226</v>
      </c>
      <c r="C229" s="36">
        <v>3.2442695913940152</v>
      </c>
      <c r="D229" s="6">
        <f t="shared" si="71"/>
        <v>-0.14894036868641836</v>
      </c>
      <c r="E229" s="7">
        <f t="shared" si="72"/>
        <v>-1787.2844242370202</v>
      </c>
      <c r="F229" s="7">
        <f t="shared" si="73"/>
        <v>-3574.5688484740404</v>
      </c>
      <c r="G229" s="7">
        <f t="shared" si="74"/>
        <v>-5361.8532727110605</v>
      </c>
      <c r="H229" s="7">
        <f t="shared" si="75"/>
        <v>-7149.1376969480807</v>
      </c>
      <c r="I229" s="7">
        <f t="shared" si="76"/>
        <v>-8936.4221211851018</v>
      </c>
      <c r="J229" s="7">
        <f t="shared" si="77"/>
        <v>-10723.706545422121</v>
      </c>
      <c r="K229" s="12">
        <f t="shared" si="78"/>
        <v>3.8364559745627247E-3</v>
      </c>
      <c r="L229" s="9">
        <f t="shared" si="79"/>
        <v>552449.6603370324</v>
      </c>
      <c r="M229" s="9">
        <f t="shared" si="80"/>
        <v>2209798.6413481296</v>
      </c>
      <c r="N229" s="9">
        <f t="shared" si="81"/>
        <v>4972046.943033291</v>
      </c>
      <c r="O229" s="9">
        <f t="shared" si="82"/>
        <v>8839194.5653925184</v>
      </c>
      <c r="P229" s="9">
        <f t="shared" si="83"/>
        <v>13811241.508425809</v>
      </c>
      <c r="Q229" s="9">
        <f t="shared" si="84"/>
        <v>19888187.772133164</v>
      </c>
      <c r="R229" s="8">
        <v>0.24560000000000004</v>
      </c>
      <c r="S229" s="8">
        <f t="shared" si="85"/>
        <v>135681.63657877519</v>
      </c>
      <c r="T229" s="8">
        <f t="shared" si="85"/>
        <v>542726.54631510074</v>
      </c>
      <c r="U229" s="8">
        <f t="shared" si="85"/>
        <v>1221134.7292089765</v>
      </c>
      <c r="V229" s="8">
        <f t="shared" si="85"/>
        <v>2170906.185260403</v>
      </c>
      <c r="W229" s="8">
        <f t="shared" si="86"/>
        <v>3392040.9144693795</v>
      </c>
      <c r="X229" s="8">
        <f t="shared" si="86"/>
        <v>4884538.916835906</v>
      </c>
      <c r="Y229" s="3">
        <f>SUM('Masses &amp; Spring Data'!$K$11*('Masses &amp; Spring Data'!$I$3+'Vel,Acc,Jer (Inlet)'!C229))</f>
        <v>525403.03901013348</v>
      </c>
      <c r="Z229" s="10">
        <f t="shared" si="87"/>
        <v>661084.67558890861</v>
      </c>
      <c r="AA229" s="10">
        <f t="shared" si="88"/>
        <v>1044075.7157823776</v>
      </c>
      <c r="AB229" s="10">
        <f t="shared" si="89"/>
        <v>1746537.7682191101</v>
      </c>
      <c r="AC229" s="10">
        <f t="shared" si="90"/>
        <v>2696309.2242705366</v>
      </c>
      <c r="AD229" s="10">
        <f t="shared" si="91"/>
        <v>3917443.9534795131</v>
      </c>
      <c r="AE229" s="10">
        <f t="shared" si="92"/>
        <v>5409941.9558460396</v>
      </c>
    </row>
    <row r="230" spans="1:31" x14ac:dyDescent="0.2">
      <c r="A230" s="5">
        <v>94</v>
      </c>
      <c r="B230" s="5">
        <f t="shared" si="93"/>
        <v>227</v>
      </c>
      <c r="C230" s="36">
        <v>3.0953292227075968</v>
      </c>
      <c r="D230" s="6">
        <f t="shared" si="71"/>
        <v>-0.14510391271185563</v>
      </c>
      <c r="E230" s="7">
        <f t="shared" si="72"/>
        <v>-1741.2469525422675</v>
      </c>
      <c r="F230" s="7">
        <f t="shared" si="73"/>
        <v>-3482.4939050845351</v>
      </c>
      <c r="G230" s="7">
        <f t="shared" si="74"/>
        <v>-5223.7408576268026</v>
      </c>
      <c r="H230" s="7">
        <f t="shared" si="75"/>
        <v>-6964.9878101690701</v>
      </c>
      <c r="I230" s="7">
        <f t="shared" si="76"/>
        <v>-8706.2347627113377</v>
      </c>
      <c r="J230" s="7">
        <f t="shared" si="77"/>
        <v>-10447.481715253605</v>
      </c>
      <c r="K230" s="12">
        <f t="shared" si="78"/>
        <v>3.957803730448628E-3</v>
      </c>
      <c r="L230" s="9">
        <f t="shared" si="79"/>
        <v>569923.73718460242</v>
      </c>
      <c r="M230" s="9">
        <f t="shared" si="80"/>
        <v>2279694.9487384097</v>
      </c>
      <c r="N230" s="9">
        <f t="shared" si="81"/>
        <v>5129313.6346614221</v>
      </c>
      <c r="O230" s="9">
        <f t="shared" si="82"/>
        <v>9118779.7949536387</v>
      </c>
      <c r="P230" s="9">
        <f t="shared" si="83"/>
        <v>14248093.42961506</v>
      </c>
      <c r="Q230" s="9">
        <f t="shared" si="84"/>
        <v>20517254.538645688</v>
      </c>
      <c r="R230" s="8">
        <v>0.24560000000000004</v>
      </c>
      <c r="S230" s="8">
        <f t="shared" si="85"/>
        <v>139973.26985253839</v>
      </c>
      <c r="T230" s="8">
        <f t="shared" si="85"/>
        <v>559893.07941015356</v>
      </c>
      <c r="U230" s="8">
        <f t="shared" si="85"/>
        <v>1259759.4286728455</v>
      </c>
      <c r="V230" s="8">
        <f t="shared" si="85"/>
        <v>2239572.3176406142</v>
      </c>
      <c r="W230" s="8">
        <f t="shared" si="86"/>
        <v>3499331.7463134592</v>
      </c>
      <c r="X230" s="8">
        <f t="shared" si="86"/>
        <v>5039037.7146913819</v>
      </c>
      <c r="Y230" s="3">
        <f>SUM('Masses &amp; Spring Data'!$K$11*('Masses &amp; Spring Data'!$I$3+'Vel,Acc,Jer (Inlet)'!C230))</f>
        <v>501349.16946727689</v>
      </c>
      <c r="Z230" s="10">
        <f t="shared" si="87"/>
        <v>641322.43931981525</v>
      </c>
      <c r="AA230" s="10">
        <f t="shared" si="88"/>
        <v>1037807.9669744658</v>
      </c>
      <c r="AB230" s="10">
        <f t="shared" si="89"/>
        <v>1761108.5981401224</v>
      </c>
      <c r="AC230" s="10">
        <f t="shared" si="90"/>
        <v>2740921.4871078911</v>
      </c>
      <c r="AD230" s="10">
        <f t="shared" si="91"/>
        <v>4000680.9157807361</v>
      </c>
      <c r="AE230" s="10">
        <f t="shared" si="92"/>
        <v>5540386.8841586588</v>
      </c>
    </row>
    <row r="231" spans="1:31" x14ac:dyDescent="0.2">
      <c r="A231" s="5">
        <v>96</v>
      </c>
      <c r="B231" s="5">
        <f t="shared" si="93"/>
        <v>228</v>
      </c>
      <c r="C231" s="36">
        <v>2.9502253099957412</v>
      </c>
      <c r="D231" s="6">
        <f t="shared" si="71"/>
        <v>-0.141146108981407</v>
      </c>
      <c r="E231" s="7">
        <f t="shared" si="72"/>
        <v>-1693.753307776884</v>
      </c>
      <c r="F231" s="7">
        <f t="shared" si="73"/>
        <v>-3387.5066155537679</v>
      </c>
      <c r="G231" s="7">
        <f t="shared" si="74"/>
        <v>-5081.2599233306519</v>
      </c>
      <c r="H231" s="7">
        <f t="shared" si="75"/>
        <v>-6775.0132311075358</v>
      </c>
      <c r="I231" s="7">
        <f t="shared" si="76"/>
        <v>-8468.7665388844198</v>
      </c>
      <c r="J231" s="7">
        <f t="shared" si="77"/>
        <v>-10162.519846661304</v>
      </c>
      <c r="K231" s="12">
        <f t="shared" si="78"/>
        <v>4.0418137152928857E-3</v>
      </c>
      <c r="L231" s="9">
        <f t="shared" si="79"/>
        <v>582021.1750021755</v>
      </c>
      <c r="M231" s="9">
        <f t="shared" si="80"/>
        <v>2328084.700008702</v>
      </c>
      <c r="N231" s="9">
        <f t="shared" si="81"/>
        <v>5238190.5750195803</v>
      </c>
      <c r="O231" s="9">
        <f t="shared" si="82"/>
        <v>9312338.800034808</v>
      </c>
      <c r="P231" s="9">
        <f t="shared" si="83"/>
        <v>14550529.375054389</v>
      </c>
      <c r="Q231" s="9">
        <f t="shared" si="84"/>
        <v>20952762.300078321</v>
      </c>
      <c r="R231" s="8">
        <v>0.24560000000000004</v>
      </c>
      <c r="S231" s="8">
        <f t="shared" si="85"/>
        <v>142944.40058053433</v>
      </c>
      <c r="T231" s="8">
        <f t="shared" si="85"/>
        <v>571777.60232213733</v>
      </c>
      <c r="U231" s="8">
        <f t="shared" si="85"/>
        <v>1286499.6052248091</v>
      </c>
      <c r="V231" s="8">
        <f t="shared" si="85"/>
        <v>2287110.4092885493</v>
      </c>
      <c r="W231" s="8">
        <f t="shared" si="86"/>
        <v>3573610.0145133585</v>
      </c>
      <c r="X231" s="8">
        <f t="shared" si="86"/>
        <v>5145998.4208992366</v>
      </c>
      <c r="Y231" s="3">
        <f>SUM('Masses &amp; Spring Data'!$K$11*('Masses &amp; Spring Data'!$I$3+'Vel,Acc,Jer (Inlet)'!C231))</f>
        <v>477914.8875643122</v>
      </c>
      <c r="Z231" s="10">
        <f t="shared" si="87"/>
        <v>620859.28814484656</v>
      </c>
      <c r="AA231" s="10">
        <f t="shared" si="88"/>
        <v>1026897.3932859523</v>
      </c>
      <c r="AB231" s="10">
        <f t="shared" si="89"/>
        <v>1764414.4927891213</v>
      </c>
      <c r="AC231" s="10">
        <f t="shared" si="90"/>
        <v>2765025.2968528615</v>
      </c>
      <c r="AD231" s="10">
        <f t="shared" si="91"/>
        <v>4051524.9020776707</v>
      </c>
      <c r="AE231" s="10">
        <f t="shared" si="92"/>
        <v>5623913.3084635492</v>
      </c>
    </row>
    <row r="232" spans="1:31" x14ac:dyDescent="0.2">
      <c r="A232" s="5">
        <v>98</v>
      </c>
      <c r="B232" s="5">
        <f t="shared" si="93"/>
        <v>229</v>
      </c>
      <c r="C232" s="36">
        <v>2.8090792010143342</v>
      </c>
      <c r="D232" s="6">
        <f t="shared" si="71"/>
        <v>-0.13710429526611412</v>
      </c>
      <c r="E232" s="7">
        <f t="shared" si="72"/>
        <v>-1645.2515431933693</v>
      </c>
      <c r="F232" s="7">
        <f t="shared" si="73"/>
        <v>-3290.5030863867387</v>
      </c>
      <c r="G232" s="7">
        <f t="shared" si="74"/>
        <v>-4935.7546295801085</v>
      </c>
      <c r="H232" s="7">
        <f t="shared" si="75"/>
        <v>-6581.0061727734774</v>
      </c>
      <c r="I232" s="7">
        <f t="shared" si="76"/>
        <v>-8226.2577159668472</v>
      </c>
      <c r="J232" s="7">
        <f t="shared" si="77"/>
        <v>-9871.509259160217</v>
      </c>
      <c r="K232" s="12">
        <f t="shared" si="78"/>
        <v>4.1258237001380316E-3</v>
      </c>
      <c r="L232" s="9">
        <f t="shared" si="79"/>
        <v>594118.61281987652</v>
      </c>
      <c r="M232" s="9">
        <f t="shared" si="80"/>
        <v>2376474.4512795061</v>
      </c>
      <c r="N232" s="9">
        <f t="shared" si="81"/>
        <v>5347067.5153788887</v>
      </c>
      <c r="O232" s="9">
        <f t="shared" si="82"/>
        <v>9505897.8051180243</v>
      </c>
      <c r="P232" s="9">
        <f t="shared" si="83"/>
        <v>14852965.320496913</v>
      </c>
      <c r="Q232" s="9">
        <f t="shared" si="84"/>
        <v>21388270.061515555</v>
      </c>
      <c r="R232" s="8">
        <v>0.24560000000000004</v>
      </c>
      <c r="S232" s="8">
        <f t="shared" si="85"/>
        <v>145915.53130856171</v>
      </c>
      <c r="T232" s="8">
        <f t="shared" si="85"/>
        <v>583662.12523424684</v>
      </c>
      <c r="U232" s="8">
        <f t="shared" si="85"/>
        <v>1313239.7817770552</v>
      </c>
      <c r="V232" s="8">
        <f t="shared" si="85"/>
        <v>2334648.5009369873</v>
      </c>
      <c r="W232" s="8">
        <f t="shared" si="86"/>
        <v>3647888.2827140423</v>
      </c>
      <c r="X232" s="8">
        <f t="shared" si="86"/>
        <v>5252959.1271082209</v>
      </c>
      <c r="Y232" s="3">
        <f>SUM('Masses &amp; Spring Data'!$K$11*('Masses &amp; Spring Data'!$I$3+'Vel,Acc,Jer (Inlet)'!C232))</f>
        <v>455119.79096381494</v>
      </c>
      <c r="Z232" s="10">
        <f t="shared" si="87"/>
        <v>601035.32227237662</v>
      </c>
      <c r="AA232" s="10">
        <f t="shared" si="88"/>
        <v>1016639.5725125843</v>
      </c>
      <c r="AB232" s="10">
        <f t="shared" si="89"/>
        <v>1768359.5727408701</v>
      </c>
      <c r="AC232" s="10">
        <f t="shared" si="90"/>
        <v>2789768.2919008024</v>
      </c>
      <c r="AD232" s="10">
        <f t="shared" si="91"/>
        <v>4103008.0736778574</v>
      </c>
      <c r="AE232" s="10">
        <f t="shared" si="92"/>
        <v>5708078.9180720355</v>
      </c>
    </row>
    <row r="233" spans="1:31" x14ac:dyDescent="0.2">
      <c r="A233" s="5">
        <v>100</v>
      </c>
      <c r="B233" s="5">
        <f t="shared" si="93"/>
        <v>230</v>
      </c>
      <c r="C233" s="36">
        <v>2.6719749057482201</v>
      </c>
      <c r="D233" s="6">
        <f t="shared" si="71"/>
        <v>-0.13297847156597609</v>
      </c>
      <c r="E233" s="7">
        <f t="shared" si="72"/>
        <v>-1595.741658791713</v>
      </c>
      <c r="F233" s="7">
        <f t="shared" si="73"/>
        <v>-3191.483317583426</v>
      </c>
      <c r="G233" s="7">
        <f t="shared" si="74"/>
        <v>-4787.2249763751388</v>
      </c>
      <c r="H233" s="7">
        <f t="shared" si="75"/>
        <v>-6382.966635166852</v>
      </c>
      <c r="I233" s="7">
        <f t="shared" si="76"/>
        <v>-7978.7082939585653</v>
      </c>
      <c r="J233" s="7">
        <f t="shared" si="77"/>
        <v>-9574.4499527502776</v>
      </c>
      <c r="K233" s="12">
        <f t="shared" si="78"/>
        <v>4.1631614711792331E-3</v>
      </c>
      <c r="L233" s="9">
        <f t="shared" si="79"/>
        <v>599495.25184980955</v>
      </c>
      <c r="M233" s="9">
        <f t="shared" si="80"/>
        <v>2397981.0073992382</v>
      </c>
      <c r="N233" s="9">
        <f t="shared" si="81"/>
        <v>5395457.266648286</v>
      </c>
      <c r="O233" s="9">
        <f t="shared" si="82"/>
        <v>9591924.0295969527</v>
      </c>
      <c r="P233" s="9">
        <f t="shared" si="83"/>
        <v>14987381.29624524</v>
      </c>
      <c r="Q233" s="9">
        <f t="shared" si="84"/>
        <v>21581829.066593144</v>
      </c>
      <c r="R233" s="8">
        <v>0.24560000000000004</v>
      </c>
      <c r="S233" s="8">
        <f t="shared" si="85"/>
        <v>147236.03385431325</v>
      </c>
      <c r="T233" s="8">
        <f t="shared" si="85"/>
        <v>588944.13541725301</v>
      </c>
      <c r="U233" s="8">
        <f t="shared" si="85"/>
        <v>1325124.3046888192</v>
      </c>
      <c r="V233" s="8">
        <f t="shared" si="85"/>
        <v>2355776.541669012</v>
      </c>
      <c r="W233" s="8">
        <f t="shared" si="86"/>
        <v>3680900.8463578313</v>
      </c>
      <c r="X233" s="8">
        <f t="shared" si="86"/>
        <v>5300497.2187552769</v>
      </c>
      <c r="Y233" s="3">
        <f>SUM('Masses &amp; Spring Data'!$K$11*('Masses &amp; Spring Data'!$I$3+'Vel,Acc,Jer (Inlet)'!C233))</f>
        <v>432977.44727833749</v>
      </c>
      <c r="Z233" s="10">
        <f t="shared" si="87"/>
        <v>580213.48113265075</v>
      </c>
      <c r="AA233" s="10">
        <f t="shared" si="88"/>
        <v>1000445.5595376855</v>
      </c>
      <c r="AB233" s="10">
        <f t="shared" si="89"/>
        <v>1758101.7519671568</v>
      </c>
      <c r="AC233" s="10">
        <f t="shared" si="90"/>
        <v>2788753.9889473496</v>
      </c>
      <c r="AD233" s="10">
        <f t="shared" si="91"/>
        <v>4113878.2936361688</v>
      </c>
      <c r="AE233" s="10">
        <f t="shared" si="92"/>
        <v>5733474.6660336144</v>
      </c>
    </row>
    <row r="234" spans="1:31" x14ac:dyDescent="0.2">
      <c r="A234" s="5">
        <v>102</v>
      </c>
      <c r="B234" s="5">
        <f t="shared" si="93"/>
        <v>231</v>
      </c>
      <c r="C234" s="36">
        <v>2.538996434182244</v>
      </c>
      <c r="D234" s="6">
        <f t="shared" si="71"/>
        <v>-0.12881531009479685</v>
      </c>
      <c r="E234" s="7">
        <f t="shared" si="72"/>
        <v>-1545.7837211375622</v>
      </c>
      <c r="F234" s="7">
        <f t="shared" si="73"/>
        <v>-3091.5674422751244</v>
      </c>
      <c r="G234" s="7">
        <f t="shared" si="74"/>
        <v>-4637.3511634126871</v>
      </c>
      <c r="H234" s="7">
        <f t="shared" si="75"/>
        <v>-6183.1348845502489</v>
      </c>
      <c r="I234" s="7">
        <f t="shared" si="76"/>
        <v>-7728.9186056878116</v>
      </c>
      <c r="J234" s="7">
        <f t="shared" si="77"/>
        <v>-9274.7023268253743</v>
      </c>
      <c r="K234" s="12">
        <f t="shared" si="78"/>
        <v>4.2191681277428117E-3</v>
      </c>
      <c r="L234" s="9">
        <f t="shared" si="79"/>
        <v>607560.2103949649</v>
      </c>
      <c r="M234" s="9">
        <f t="shared" si="80"/>
        <v>2430240.8415798596</v>
      </c>
      <c r="N234" s="9">
        <f t="shared" si="81"/>
        <v>5468041.8935546838</v>
      </c>
      <c r="O234" s="9">
        <f t="shared" si="82"/>
        <v>9720963.3663194384</v>
      </c>
      <c r="P234" s="9">
        <f t="shared" si="83"/>
        <v>15189005.259874122</v>
      </c>
      <c r="Q234" s="9">
        <f t="shared" si="84"/>
        <v>21872167.574218735</v>
      </c>
      <c r="R234" s="8">
        <v>0.24560000000000004</v>
      </c>
      <c r="S234" s="8">
        <f t="shared" si="85"/>
        <v>149216.78767300342</v>
      </c>
      <c r="T234" s="8">
        <f t="shared" si="85"/>
        <v>596867.15069201367</v>
      </c>
      <c r="U234" s="8">
        <f t="shared" si="85"/>
        <v>1342951.0890570306</v>
      </c>
      <c r="V234" s="8">
        <f t="shared" si="85"/>
        <v>2387468.6027680547</v>
      </c>
      <c r="W234" s="8">
        <f t="shared" si="86"/>
        <v>3730419.6918250849</v>
      </c>
      <c r="X234" s="8">
        <f t="shared" si="86"/>
        <v>5371804.3562281225</v>
      </c>
      <c r="Y234" s="3">
        <f>SUM('Masses &amp; Spring Data'!$K$11*('Masses &amp; Spring Data'!$I$3+'Vel,Acc,Jer (Inlet)'!C234))</f>
        <v>411501.42412043241</v>
      </c>
      <c r="Z234" s="10">
        <f t="shared" si="87"/>
        <v>560718.21179343585</v>
      </c>
      <c r="AA234" s="10">
        <f t="shared" si="88"/>
        <v>987564.90223213634</v>
      </c>
      <c r="AB234" s="10">
        <f t="shared" si="89"/>
        <v>1754452.5131774631</v>
      </c>
      <c r="AC234" s="10">
        <f t="shared" si="90"/>
        <v>2798970.0268884869</v>
      </c>
      <c r="AD234" s="10">
        <f t="shared" si="91"/>
        <v>4141921.1159455171</v>
      </c>
      <c r="AE234" s="10">
        <f t="shared" si="92"/>
        <v>5783305.7803485552</v>
      </c>
    </row>
    <row r="235" spans="1:31" x14ac:dyDescent="0.2">
      <c r="A235" s="5">
        <v>104</v>
      </c>
      <c r="B235" s="5">
        <f t="shared" si="93"/>
        <v>232</v>
      </c>
      <c r="C235" s="36">
        <v>2.4101811240874471</v>
      </c>
      <c r="D235" s="6">
        <f t="shared" si="71"/>
        <v>-0.12459614196705404</v>
      </c>
      <c r="E235" s="7">
        <f t="shared" si="72"/>
        <v>-1495.1537036046484</v>
      </c>
      <c r="F235" s="7">
        <f t="shared" si="73"/>
        <v>-2990.3074072092968</v>
      </c>
      <c r="G235" s="7">
        <f t="shared" si="74"/>
        <v>-4485.4611108139452</v>
      </c>
      <c r="H235" s="7">
        <f t="shared" si="75"/>
        <v>-5980.6148144185936</v>
      </c>
      <c r="I235" s="7">
        <f t="shared" si="76"/>
        <v>-7475.7685180232429</v>
      </c>
      <c r="J235" s="7">
        <f t="shared" si="77"/>
        <v>-8970.9222216278904</v>
      </c>
      <c r="K235" s="12">
        <f t="shared" si="78"/>
        <v>4.2471714560239349E-3</v>
      </c>
      <c r="L235" s="9">
        <f t="shared" si="79"/>
        <v>611592.68966744666</v>
      </c>
      <c r="M235" s="9">
        <f t="shared" si="80"/>
        <v>2446370.7586697866</v>
      </c>
      <c r="N235" s="9">
        <f t="shared" si="81"/>
        <v>5504334.2070070198</v>
      </c>
      <c r="O235" s="9">
        <f t="shared" si="82"/>
        <v>9785483.0346791465</v>
      </c>
      <c r="P235" s="9">
        <f t="shared" si="83"/>
        <v>15289817.241686165</v>
      </c>
      <c r="Q235" s="9">
        <f t="shared" si="84"/>
        <v>22017336.828028079</v>
      </c>
      <c r="R235" s="8">
        <v>0.24560000000000004</v>
      </c>
      <c r="S235" s="8">
        <f t="shared" si="85"/>
        <v>150207.16458232491</v>
      </c>
      <c r="T235" s="8">
        <f t="shared" si="85"/>
        <v>600828.65832929965</v>
      </c>
      <c r="U235" s="8">
        <f t="shared" si="85"/>
        <v>1351864.4812409242</v>
      </c>
      <c r="V235" s="8">
        <f t="shared" si="85"/>
        <v>2403314.6333171986</v>
      </c>
      <c r="W235" s="8">
        <f t="shared" si="86"/>
        <v>3755179.1145581231</v>
      </c>
      <c r="X235" s="8">
        <f t="shared" si="86"/>
        <v>5407457.9249636969</v>
      </c>
      <c r="Y235" s="3">
        <f>SUM('Masses &amp; Spring Data'!$K$11*('Masses &amp; Spring Data'!$I$3+'Vel,Acc,Jer (Inlet)'!C235))</f>
        <v>390697.75154012267</v>
      </c>
      <c r="Z235" s="10">
        <f t="shared" si="87"/>
        <v>540904.91612244758</v>
      </c>
      <c r="AA235" s="10">
        <f t="shared" si="88"/>
        <v>971404.13294174313</v>
      </c>
      <c r="AB235" s="10">
        <f t="shared" si="89"/>
        <v>1742562.232781047</v>
      </c>
      <c r="AC235" s="10">
        <f t="shared" si="90"/>
        <v>2794012.3848573212</v>
      </c>
      <c r="AD235" s="10">
        <f t="shared" si="91"/>
        <v>4145876.8660982456</v>
      </c>
      <c r="AE235" s="10">
        <f t="shared" si="92"/>
        <v>5798155.6765038194</v>
      </c>
    </row>
    <row r="236" spans="1:31" x14ac:dyDescent="0.2">
      <c r="A236" s="5">
        <v>106</v>
      </c>
      <c r="B236" s="5">
        <f t="shared" si="93"/>
        <v>233</v>
      </c>
      <c r="C236" s="36">
        <v>2.2855849821203931</v>
      </c>
      <c r="D236" s="6">
        <f t="shared" si="71"/>
        <v>-0.12034897051103011</v>
      </c>
      <c r="E236" s="7">
        <f t="shared" si="72"/>
        <v>-1444.1876461323614</v>
      </c>
      <c r="F236" s="7">
        <f t="shared" si="73"/>
        <v>-2888.3752922647227</v>
      </c>
      <c r="G236" s="7">
        <f t="shared" si="74"/>
        <v>-4332.5629383970836</v>
      </c>
      <c r="H236" s="7">
        <f t="shared" si="75"/>
        <v>-5776.7505845294454</v>
      </c>
      <c r="I236" s="7">
        <f t="shared" si="76"/>
        <v>-7220.9382306618063</v>
      </c>
      <c r="J236" s="7">
        <f t="shared" si="77"/>
        <v>-8665.1258767941672</v>
      </c>
      <c r="K236" s="12">
        <f t="shared" si="78"/>
        <v>4.2658403415449797E-3</v>
      </c>
      <c r="L236" s="9">
        <f t="shared" si="79"/>
        <v>614281.00918247702</v>
      </c>
      <c r="M236" s="9">
        <f t="shared" si="80"/>
        <v>2457124.0367299081</v>
      </c>
      <c r="N236" s="9">
        <f t="shared" si="81"/>
        <v>5528529.0826422935</v>
      </c>
      <c r="O236" s="9">
        <f t="shared" si="82"/>
        <v>9828496.1469196323</v>
      </c>
      <c r="P236" s="9">
        <f t="shared" si="83"/>
        <v>15357025.229561927</v>
      </c>
      <c r="Q236" s="9">
        <f t="shared" si="84"/>
        <v>22114116.330569174</v>
      </c>
      <c r="R236" s="8">
        <v>0.24560000000000004</v>
      </c>
      <c r="S236" s="8">
        <f t="shared" si="85"/>
        <v>150867.41585521639</v>
      </c>
      <c r="T236" s="8">
        <f t="shared" si="85"/>
        <v>603469.66342086555</v>
      </c>
      <c r="U236" s="8">
        <f t="shared" si="85"/>
        <v>1357806.7426969474</v>
      </c>
      <c r="V236" s="8">
        <f t="shared" si="85"/>
        <v>2413878.6536834622</v>
      </c>
      <c r="W236" s="8">
        <f t="shared" si="86"/>
        <v>3771685.3963804101</v>
      </c>
      <c r="X236" s="8">
        <f t="shared" si="86"/>
        <v>5431226.9707877897</v>
      </c>
      <c r="Y236" s="3">
        <f>SUM('Masses &amp; Spring Data'!$K$11*('Masses &amp; Spring Data'!$I$3+'Vel,Acc,Jer (Inlet)'!C236))</f>
        <v>370575.47461244348</v>
      </c>
      <c r="Z236" s="10">
        <f t="shared" si="87"/>
        <v>521442.89046765986</v>
      </c>
      <c r="AA236" s="10">
        <f t="shared" si="88"/>
        <v>954608.77929577767</v>
      </c>
      <c r="AB236" s="10">
        <f t="shared" si="89"/>
        <v>1728382.2173093909</v>
      </c>
      <c r="AC236" s="10">
        <f t="shared" si="90"/>
        <v>2784454.1282959059</v>
      </c>
      <c r="AD236" s="10">
        <f t="shared" si="91"/>
        <v>4142260.8709928533</v>
      </c>
      <c r="AE236" s="10">
        <f t="shared" si="92"/>
        <v>5801802.4454002334</v>
      </c>
    </row>
    <row r="237" spans="1:31" x14ac:dyDescent="0.2">
      <c r="A237" s="5">
        <v>108</v>
      </c>
      <c r="B237" s="5">
        <f t="shared" si="93"/>
        <v>234</v>
      </c>
      <c r="C237" s="36">
        <v>2.165236011609363</v>
      </c>
      <c r="D237" s="6">
        <f t="shared" si="71"/>
        <v>-0.11608313016948513</v>
      </c>
      <c r="E237" s="7">
        <f t="shared" si="72"/>
        <v>-1392.9975620338216</v>
      </c>
      <c r="F237" s="7">
        <f t="shared" si="73"/>
        <v>-2785.9951240676432</v>
      </c>
      <c r="G237" s="7">
        <f t="shared" si="74"/>
        <v>-4178.9926861014646</v>
      </c>
      <c r="H237" s="7">
        <f t="shared" si="75"/>
        <v>-5571.9902481352865</v>
      </c>
      <c r="I237" s="7">
        <f t="shared" si="76"/>
        <v>-6964.9878101691074</v>
      </c>
      <c r="J237" s="7">
        <f t="shared" si="77"/>
        <v>-8357.9853722029293</v>
      </c>
      <c r="K237" s="12">
        <f t="shared" si="78"/>
        <v>4.247171456024379E-3</v>
      </c>
      <c r="L237" s="9">
        <f t="shared" si="79"/>
        <v>611592.68966751057</v>
      </c>
      <c r="M237" s="9">
        <f t="shared" si="80"/>
        <v>2446370.7586700423</v>
      </c>
      <c r="N237" s="9">
        <f t="shared" si="81"/>
        <v>5504334.2070075953</v>
      </c>
      <c r="O237" s="9">
        <f t="shared" si="82"/>
        <v>9785483.0346801691</v>
      </c>
      <c r="P237" s="9">
        <f t="shared" si="83"/>
        <v>15289817.241687763</v>
      </c>
      <c r="Q237" s="9">
        <f t="shared" si="84"/>
        <v>22017336.828030381</v>
      </c>
      <c r="R237" s="8">
        <v>0.24560000000000004</v>
      </c>
      <c r="S237" s="8">
        <f t="shared" si="85"/>
        <v>150207.16458234063</v>
      </c>
      <c r="T237" s="8">
        <f t="shared" si="85"/>
        <v>600828.65832936252</v>
      </c>
      <c r="U237" s="8">
        <f t="shared" si="85"/>
        <v>1351864.4812410655</v>
      </c>
      <c r="V237" s="8">
        <f t="shared" si="85"/>
        <v>2403314.6333174501</v>
      </c>
      <c r="W237" s="8">
        <f t="shared" si="86"/>
        <v>3755179.1145585151</v>
      </c>
      <c r="X237" s="8">
        <f t="shared" si="86"/>
        <v>5407457.9249642622</v>
      </c>
      <c r="Y237" s="3">
        <f>SUM('Masses &amp; Spring Data'!$K$11*('Masses &amp; Spring Data'!$I$3+'Vel,Acc,Jer (Inlet)'!C237))</f>
        <v>351139.11587491212</v>
      </c>
      <c r="Z237" s="10">
        <f t="shared" si="87"/>
        <v>501346.28045725275</v>
      </c>
      <c r="AA237" s="10">
        <f t="shared" si="88"/>
        <v>933220.34868190275</v>
      </c>
      <c r="AB237" s="10">
        <f t="shared" si="89"/>
        <v>1703003.5971159777</v>
      </c>
      <c r="AC237" s="10">
        <f t="shared" si="90"/>
        <v>2754453.7491923622</v>
      </c>
      <c r="AD237" s="10">
        <f t="shared" si="91"/>
        <v>4106318.2304334273</v>
      </c>
      <c r="AE237" s="10">
        <f t="shared" si="92"/>
        <v>5758597.0408391748</v>
      </c>
    </row>
    <row r="238" spans="1:31" x14ac:dyDescent="0.2">
      <c r="A238" s="5">
        <v>110</v>
      </c>
      <c r="B238" s="5">
        <f t="shared" si="93"/>
        <v>235</v>
      </c>
      <c r="C238" s="36">
        <v>2.0491528814398778</v>
      </c>
      <c r="D238" s="6">
        <f t="shared" si="71"/>
        <v>-0.11183595871346075</v>
      </c>
      <c r="E238" s="7">
        <f t="shared" si="72"/>
        <v>-1342.0315045615289</v>
      </c>
      <c r="F238" s="7">
        <f t="shared" si="73"/>
        <v>-2684.0630091230578</v>
      </c>
      <c r="G238" s="7">
        <f t="shared" si="74"/>
        <v>-4026.0945136845871</v>
      </c>
      <c r="H238" s="7">
        <f t="shared" si="75"/>
        <v>-5368.1260182461156</v>
      </c>
      <c r="I238" s="7">
        <f t="shared" si="76"/>
        <v>-6710.1575228076445</v>
      </c>
      <c r="J238" s="7">
        <f t="shared" si="77"/>
        <v>-8052.1890273691743</v>
      </c>
      <c r="K238" s="12">
        <f t="shared" si="78"/>
        <v>4.2565058987849014E-3</v>
      </c>
      <c r="L238" s="9">
        <f t="shared" si="79"/>
        <v>612936.84942502575</v>
      </c>
      <c r="M238" s="9">
        <f t="shared" si="80"/>
        <v>2451747.397700103</v>
      </c>
      <c r="N238" s="9">
        <f t="shared" si="81"/>
        <v>5516431.6448252322</v>
      </c>
      <c r="O238" s="9">
        <f t="shared" si="82"/>
        <v>9806989.590800412</v>
      </c>
      <c r="P238" s="9">
        <f t="shared" si="83"/>
        <v>15323421.235625645</v>
      </c>
      <c r="Q238" s="9">
        <f t="shared" si="84"/>
        <v>22065726.579300929</v>
      </c>
      <c r="R238" s="8">
        <v>0.24560000000000004</v>
      </c>
      <c r="S238" s="8">
        <f t="shared" si="85"/>
        <v>150537.29021878634</v>
      </c>
      <c r="T238" s="8">
        <f t="shared" si="85"/>
        <v>602149.16087514535</v>
      </c>
      <c r="U238" s="8">
        <f t="shared" si="85"/>
        <v>1354835.6119690773</v>
      </c>
      <c r="V238" s="8">
        <f t="shared" si="85"/>
        <v>2408596.6435005814</v>
      </c>
      <c r="W238" s="8">
        <f t="shared" si="86"/>
        <v>3763432.2554696589</v>
      </c>
      <c r="X238" s="8">
        <f t="shared" si="86"/>
        <v>5419342.447876309</v>
      </c>
      <c r="Y238" s="3">
        <f>SUM('Masses &amp; Spring Data'!$K$11*('Masses &amp; Spring Data'!$I$3+'Vel,Acc,Jer (Inlet)'!C238))</f>
        <v>332391.69035254023</v>
      </c>
      <c r="Z238" s="10">
        <f t="shared" si="87"/>
        <v>482928.98057132657</v>
      </c>
      <c r="AA238" s="10">
        <f t="shared" si="88"/>
        <v>916479.34389546164</v>
      </c>
      <c r="AB238" s="10">
        <f t="shared" si="89"/>
        <v>1687227.3023216175</v>
      </c>
      <c r="AC238" s="10">
        <f t="shared" si="90"/>
        <v>2740988.3338531218</v>
      </c>
      <c r="AD238" s="10">
        <f t="shared" si="91"/>
        <v>4095823.9458221989</v>
      </c>
      <c r="AE238" s="10">
        <f t="shared" si="92"/>
        <v>5751734.1382288495</v>
      </c>
    </row>
    <row r="239" spans="1:31" x14ac:dyDescent="0.2">
      <c r="A239" s="5">
        <v>112</v>
      </c>
      <c r="B239" s="5">
        <f t="shared" si="93"/>
        <v>236</v>
      </c>
      <c r="C239" s="36">
        <v>1.9373169227264171</v>
      </c>
      <c r="D239" s="6">
        <f t="shared" si="71"/>
        <v>-0.10757945281467607</v>
      </c>
      <c r="E239" s="7">
        <f t="shared" si="72"/>
        <v>-1290.9534337761129</v>
      </c>
      <c r="F239" s="7">
        <f t="shared" si="73"/>
        <v>-2581.9068675522258</v>
      </c>
      <c r="G239" s="7">
        <f t="shared" si="74"/>
        <v>-3872.8603013283387</v>
      </c>
      <c r="H239" s="7">
        <f t="shared" si="75"/>
        <v>-5163.8137351044516</v>
      </c>
      <c r="I239" s="7">
        <f t="shared" si="76"/>
        <v>-6454.767168880564</v>
      </c>
      <c r="J239" s="7">
        <f t="shared" si="77"/>
        <v>-7745.7206026566773</v>
      </c>
      <c r="K239" s="12">
        <f t="shared" si="78"/>
        <v>4.2191681277430337E-3</v>
      </c>
      <c r="L239" s="9">
        <f t="shared" si="79"/>
        <v>607560.2103949968</v>
      </c>
      <c r="M239" s="9">
        <f t="shared" si="80"/>
        <v>2430240.8415799872</v>
      </c>
      <c r="N239" s="9">
        <f t="shared" si="81"/>
        <v>5468041.8935549716</v>
      </c>
      <c r="O239" s="9">
        <f t="shared" si="82"/>
        <v>9720963.3663199488</v>
      </c>
      <c r="P239" s="9">
        <f t="shared" si="83"/>
        <v>15189005.259874921</v>
      </c>
      <c r="Q239" s="9">
        <f t="shared" si="84"/>
        <v>21872167.574219886</v>
      </c>
      <c r="R239" s="8">
        <v>0.24560000000000004</v>
      </c>
      <c r="S239" s="8">
        <f t="shared" si="85"/>
        <v>149216.78767301125</v>
      </c>
      <c r="T239" s="8">
        <f t="shared" si="85"/>
        <v>596867.15069204499</v>
      </c>
      <c r="U239" s="8">
        <f t="shared" si="85"/>
        <v>1342951.0890571012</v>
      </c>
      <c r="V239" s="8">
        <f t="shared" si="85"/>
        <v>2387468.60276818</v>
      </c>
      <c r="W239" s="8">
        <f t="shared" si="86"/>
        <v>3730419.6918252814</v>
      </c>
      <c r="X239" s="8">
        <f t="shared" si="86"/>
        <v>5371804.3562284047</v>
      </c>
      <c r="Y239" s="3">
        <f>SUM('Masses &amp; Spring Data'!$K$11*('Masses &amp; Spring Data'!$I$3+'Vel,Acc,Jer (Inlet)'!C239))</f>
        <v>314330.18302031636</v>
      </c>
      <c r="Z239" s="10">
        <f t="shared" si="87"/>
        <v>463546.9706933276</v>
      </c>
      <c r="AA239" s="10">
        <f t="shared" si="88"/>
        <v>893823.25208279118</v>
      </c>
      <c r="AB239" s="10">
        <f t="shared" si="89"/>
        <v>1657281.2720774175</v>
      </c>
      <c r="AC239" s="10">
        <f t="shared" si="90"/>
        <v>2701798.7857884965</v>
      </c>
      <c r="AD239" s="10">
        <f t="shared" si="91"/>
        <v>4044749.8748455979</v>
      </c>
      <c r="AE239" s="10">
        <f t="shared" si="92"/>
        <v>5686134.5392487207</v>
      </c>
    </row>
    <row r="240" spans="1:31" x14ac:dyDescent="0.2">
      <c r="A240" s="5">
        <v>114</v>
      </c>
      <c r="B240" s="5">
        <f t="shared" si="93"/>
        <v>237</v>
      </c>
      <c r="C240" s="36">
        <v>1.829737469911741</v>
      </c>
      <c r="D240" s="6">
        <f t="shared" si="71"/>
        <v>-0.10336028468693303</v>
      </c>
      <c r="E240" s="7">
        <f t="shared" si="72"/>
        <v>-1240.3234162431963</v>
      </c>
      <c r="F240" s="7">
        <f t="shared" si="73"/>
        <v>-2480.6468324863927</v>
      </c>
      <c r="G240" s="7">
        <f t="shared" si="74"/>
        <v>-3720.9702487295895</v>
      </c>
      <c r="H240" s="7">
        <f t="shared" si="75"/>
        <v>-4961.2936649727853</v>
      </c>
      <c r="I240" s="7">
        <f t="shared" si="76"/>
        <v>-6201.6170812159817</v>
      </c>
      <c r="J240" s="7">
        <f t="shared" si="77"/>
        <v>-7441.9404974591789</v>
      </c>
      <c r="K240" s="12">
        <f t="shared" si="78"/>
        <v>4.1911647994610224E-3</v>
      </c>
      <c r="L240" s="9">
        <f t="shared" si="79"/>
        <v>603527.73112238722</v>
      </c>
      <c r="M240" s="9">
        <f t="shared" si="80"/>
        <v>2414110.9244895489</v>
      </c>
      <c r="N240" s="9">
        <f t="shared" si="81"/>
        <v>5431749.5801014854</v>
      </c>
      <c r="O240" s="9">
        <f t="shared" si="82"/>
        <v>9656443.6979581956</v>
      </c>
      <c r="P240" s="9">
        <f t="shared" si="83"/>
        <v>15088193.27805968</v>
      </c>
      <c r="Q240" s="9">
        <f t="shared" si="84"/>
        <v>21726998.320405941</v>
      </c>
      <c r="R240" s="8">
        <v>0.24560000000000004</v>
      </c>
      <c r="S240" s="8">
        <f t="shared" si="85"/>
        <v>148226.41076365832</v>
      </c>
      <c r="T240" s="8">
        <f t="shared" si="85"/>
        <v>592905.64305463328</v>
      </c>
      <c r="U240" s="8">
        <f t="shared" si="85"/>
        <v>1334037.6968729249</v>
      </c>
      <c r="V240" s="8">
        <f t="shared" si="85"/>
        <v>2371622.5722185331</v>
      </c>
      <c r="W240" s="8">
        <f t="shared" si="86"/>
        <v>3705660.2690914581</v>
      </c>
      <c r="X240" s="8">
        <f t="shared" si="86"/>
        <v>5336150.7874916997</v>
      </c>
      <c r="Y240" s="3">
        <f>SUM('Masses &amp; Spring Data'!$K$11*('Masses &amp; Spring Data'!$I$3+'Vel,Acc,Jer (Inlet)'!C240))</f>
        <v>296956.10139074613</v>
      </c>
      <c r="Z240" s="10">
        <f t="shared" si="87"/>
        <v>445182.51215440442</v>
      </c>
      <c r="AA240" s="10">
        <f t="shared" si="88"/>
        <v>873169.05846843973</v>
      </c>
      <c r="AB240" s="10">
        <f t="shared" si="89"/>
        <v>1630993.7982636711</v>
      </c>
      <c r="AC240" s="10">
        <f t="shared" si="90"/>
        <v>2668578.6736092791</v>
      </c>
      <c r="AD240" s="10">
        <f t="shared" si="91"/>
        <v>4002616.370482204</v>
      </c>
      <c r="AE240" s="10">
        <f t="shared" si="92"/>
        <v>5633106.8888824461</v>
      </c>
    </row>
    <row r="241" spans="1:31" x14ac:dyDescent="0.2">
      <c r="A241" s="5">
        <v>116</v>
      </c>
      <c r="B241" s="5">
        <f t="shared" si="93"/>
        <v>238</v>
      </c>
      <c r="C241" s="36">
        <v>1.726377185224808</v>
      </c>
      <c r="D241" s="6">
        <f t="shared" si="71"/>
        <v>-9.9169119887472013E-2</v>
      </c>
      <c r="E241" s="7">
        <f t="shared" si="72"/>
        <v>-1190.0294386496641</v>
      </c>
      <c r="F241" s="7">
        <f t="shared" si="73"/>
        <v>-2380.0588772993283</v>
      </c>
      <c r="G241" s="7">
        <f t="shared" si="74"/>
        <v>-3570.0883159489927</v>
      </c>
      <c r="H241" s="7">
        <f t="shared" si="75"/>
        <v>-4760.1177545986566</v>
      </c>
      <c r="I241" s="7">
        <f t="shared" si="76"/>
        <v>-5950.1471932483209</v>
      </c>
      <c r="J241" s="7">
        <f t="shared" si="77"/>
        <v>-7140.1766318979853</v>
      </c>
      <c r="K241" s="12">
        <f t="shared" si="78"/>
        <v>4.144492585657078E-3</v>
      </c>
      <c r="L241" s="9">
        <f t="shared" si="79"/>
        <v>596806.93233461923</v>
      </c>
      <c r="M241" s="9">
        <f t="shared" si="80"/>
        <v>2387227.7293384769</v>
      </c>
      <c r="N241" s="9">
        <f t="shared" si="81"/>
        <v>5371262.3910115734</v>
      </c>
      <c r="O241" s="9">
        <f t="shared" si="82"/>
        <v>9548910.9173539076</v>
      </c>
      <c r="P241" s="9">
        <f t="shared" si="83"/>
        <v>14920173.308365481</v>
      </c>
      <c r="Q241" s="9">
        <f t="shared" si="84"/>
        <v>21485049.564046293</v>
      </c>
      <c r="R241" s="8">
        <v>0.24560000000000004</v>
      </c>
      <c r="S241" s="8">
        <f t="shared" si="85"/>
        <v>146575.78258138252</v>
      </c>
      <c r="T241" s="8">
        <f t="shared" si="85"/>
        <v>586303.13032553007</v>
      </c>
      <c r="U241" s="8">
        <f t="shared" si="85"/>
        <v>1319182.0432324426</v>
      </c>
      <c r="V241" s="8">
        <f t="shared" si="85"/>
        <v>2345212.5213021203</v>
      </c>
      <c r="W241" s="8">
        <f t="shared" si="86"/>
        <v>3664394.5645345626</v>
      </c>
      <c r="X241" s="8">
        <f t="shared" si="86"/>
        <v>5276728.1729297703</v>
      </c>
      <c r="Y241" s="3">
        <f>SUM('Masses &amp; Spring Data'!$K$11*('Masses &amp; Spring Data'!$I$3+'Vel,Acc,Jer (Inlet)'!C241))</f>
        <v>280263.41541380645</v>
      </c>
      <c r="Z241" s="10">
        <f t="shared" si="87"/>
        <v>426839.197995189</v>
      </c>
      <c r="AA241" s="10">
        <f t="shared" si="88"/>
        <v>850550.7328775099</v>
      </c>
      <c r="AB241" s="10">
        <f t="shared" si="89"/>
        <v>1599445.458646249</v>
      </c>
      <c r="AC241" s="10">
        <f t="shared" si="90"/>
        <v>2625475.936715927</v>
      </c>
      <c r="AD241" s="10">
        <f t="shared" si="91"/>
        <v>3944657.9799483689</v>
      </c>
      <c r="AE241" s="10">
        <f t="shared" si="92"/>
        <v>5556991.5883435765</v>
      </c>
    </row>
    <row r="242" spans="1:31" x14ac:dyDescent="0.2">
      <c r="A242" s="5">
        <v>118</v>
      </c>
      <c r="B242" s="5">
        <f t="shared" si="93"/>
        <v>239</v>
      </c>
      <c r="C242" s="36">
        <v>1.627208065337336</v>
      </c>
      <c r="D242" s="6">
        <f t="shared" si="71"/>
        <v>-9.5024627301814935E-2</v>
      </c>
      <c r="E242" s="7">
        <f t="shared" si="72"/>
        <v>-1140.2955276217792</v>
      </c>
      <c r="F242" s="7">
        <f t="shared" si="73"/>
        <v>-2280.5910552435585</v>
      </c>
      <c r="G242" s="7">
        <f t="shared" si="74"/>
        <v>-3420.8865828653375</v>
      </c>
      <c r="H242" s="7">
        <f t="shared" si="75"/>
        <v>-4561.1821104871169</v>
      </c>
      <c r="I242" s="7">
        <f t="shared" si="76"/>
        <v>-5701.4776381088959</v>
      </c>
      <c r="J242" s="7">
        <f t="shared" si="77"/>
        <v>-6841.7731657306749</v>
      </c>
      <c r="K242" s="12">
        <f t="shared" si="78"/>
        <v>4.0884859290979403E-3</v>
      </c>
      <c r="L242" s="9">
        <f t="shared" si="79"/>
        <v>588741.97379010345</v>
      </c>
      <c r="M242" s="9">
        <f t="shared" si="80"/>
        <v>2354967.8951604138</v>
      </c>
      <c r="N242" s="9">
        <f t="shared" si="81"/>
        <v>5298677.7641109303</v>
      </c>
      <c r="O242" s="9">
        <f t="shared" si="82"/>
        <v>9419871.5806416553</v>
      </c>
      <c r="P242" s="9">
        <f t="shared" si="83"/>
        <v>14718549.344752586</v>
      </c>
      <c r="Q242" s="9">
        <f t="shared" si="84"/>
        <v>21194711.056443721</v>
      </c>
      <c r="R242" s="8">
        <v>0.24560000000000004</v>
      </c>
      <c r="S242" s="8">
        <f t="shared" si="85"/>
        <v>144595.02876284943</v>
      </c>
      <c r="T242" s="8">
        <f t="shared" si="85"/>
        <v>578380.1150513977</v>
      </c>
      <c r="U242" s="8">
        <f t="shared" si="85"/>
        <v>1301355.2588656447</v>
      </c>
      <c r="V242" s="8">
        <f t="shared" si="85"/>
        <v>2313520.4602055908</v>
      </c>
      <c r="W242" s="8">
        <f t="shared" si="86"/>
        <v>3614875.7190712355</v>
      </c>
      <c r="X242" s="8">
        <f t="shared" si="86"/>
        <v>5205421.0354625788</v>
      </c>
      <c r="Y242" s="3">
        <f>SUM('Masses &amp; Spring Data'!$K$11*('Masses &amp; Spring Data'!$I$3+'Vel,Acc,Jer (Inlet)'!C242))</f>
        <v>264247.60255197977</v>
      </c>
      <c r="Z242" s="10">
        <f t="shared" si="87"/>
        <v>408842.63131482922</v>
      </c>
      <c r="AA242" s="10">
        <f t="shared" si="88"/>
        <v>827281.24029413436</v>
      </c>
      <c r="AB242" s="10">
        <f t="shared" si="89"/>
        <v>1565602.8614176244</v>
      </c>
      <c r="AC242" s="10">
        <f t="shared" si="90"/>
        <v>2577768.0627575708</v>
      </c>
      <c r="AD242" s="10">
        <f t="shared" si="91"/>
        <v>3879123.3216232155</v>
      </c>
      <c r="AE242" s="10">
        <f t="shared" si="92"/>
        <v>5469668.6380145587</v>
      </c>
    </row>
    <row r="243" spans="1:31" x14ac:dyDescent="0.2">
      <c r="A243" s="5">
        <v>120</v>
      </c>
      <c r="B243" s="5">
        <f t="shared" si="93"/>
        <v>240</v>
      </c>
      <c r="C243" s="36">
        <v>1.532183438035521</v>
      </c>
      <c r="D243" s="6">
        <f t="shared" si="71"/>
        <v>-9.0936141372716994E-2</v>
      </c>
      <c r="E243" s="7">
        <f t="shared" si="72"/>
        <v>-1091.2336964726039</v>
      </c>
      <c r="F243" s="7">
        <f t="shared" si="73"/>
        <v>-2182.4673929452078</v>
      </c>
      <c r="G243" s="7">
        <f t="shared" si="74"/>
        <v>-3273.701089417812</v>
      </c>
      <c r="H243" s="7">
        <f t="shared" si="75"/>
        <v>-4364.9347858904157</v>
      </c>
      <c r="I243" s="7">
        <f t="shared" si="76"/>
        <v>-5456.1684823630194</v>
      </c>
      <c r="J243" s="7">
        <f t="shared" si="77"/>
        <v>-6547.402178835624</v>
      </c>
      <c r="K243" s="12">
        <f t="shared" si="78"/>
        <v>4.0231448297709527E-3</v>
      </c>
      <c r="L243" s="9">
        <f t="shared" si="79"/>
        <v>579332.85548701719</v>
      </c>
      <c r="M243" s="9">
        <f t="shared" si="80"/>
        <v>2317331.4219480688</v>
      </c>
      <c r="N243" s="9">
        <f t="shared" si="81"/>
        <v>5213995.6993831545</v>
      </c>
      <c r="O243" s="9">
        <f t="shared" si="82"/>
        <v>9269325.6877922751</v>
      </c>
      <c r="P243" s="9">
        <f t="shared" si="83"/>
        <v>14483321.38717543</v>
      </c>
      <c r="Q243" s="9">
        <f t="shared" si="84"/>
        <v>20855982.797532618</v>
      </c>
      <c r="R243" s="8">
        <v>0.24560000000000004</v>
      </c>
      <c r="S243" s="8">
        <f t="shared" si="85"/>
        <v>142284.14930761146</v>
      </c>
      <c r="T243" s="8">
        <f t="shared" si="85"/>
        <v>569136.59723044583</v>
      </c>
      <c r="U243" s="8">
        <f t="shared" si="85"/>
        <v>1280557.3437685031</v>
      </c>
      <c r="V243" s="8">
        <f t="shared" si="85"/>
        <v>2276546.3889217833</v>
      </c>
      <c r="W243" s="8">
        <f t="shared" si="86"/>
        <v>3557103.7326902859</v>
      </c>
      <c r="X243" s="8">
        <f t="shared" si="86"/>
        <v>5122229.3750740122</v>
      </c>
      <c r="Y243" s="3">
        <f>SUM('Masses &amp; Spring Data'!$K$11*('Masses &amp; Spring Data'!$I$3+'Vel,Acc,Jer (Inlet)'!C243))</f>
        <v>248901.12524273663</v>
      </c>
      <c r="Z243" s="10">
        <f t="shared" si="87"/>
        <v>391185.27455034805</v>
      </c>
      <c r="AA243" s="10">
        <f t="shared" si="88"/>
        <v>803351.53564148862</v>
      </c>
      <c r="AB243" s="10">
        <f t="shared" si="89"/>
        <v>1529458.4690112397</v>
      </c>
      <c r="AC243" s="10">
        <f t="shared" si="90"/>
        <v>2525447.51416452</v>
      </c>
      <c r="AD243" s="10">
        <f t="shared" si="91"/>
        <v>3806004.8579330225</v>
      </c>
      <c r="AE243" s="10">
        <f t="shared" si="92"/>
        <v>5371130.5003167484</v>
      </c>
    </row>
    <row r="244" spans="1:31" x14ac:dyDescent="0.2">
      <c r="A244" s="5">
        <v>122</v>
      </c>
      <c r="B244" s="5">
        <f t="shared" si="93"/>
        <v>241</v>
      </c>
      <c r="C244" s="36">
        <v>1.441247296662804</v>
      </c>
      <c r="D244" s="6">
        <f t="shared" si="71"/>
        <v>-8.6912996542946042E-2</v>
      </c>
      <c r="E244" s="7">
        <f t="shared" si="72"/>
        <v>-1042.9559585153524</v>
      </c>
      <c r="F244" s="7">
        <f t="shared" si="73"/>
        <v>-2085.9119170307049</v>
      </c>
      <c r="G244" s="7">
        <f t="shared" si="74"/>
        <v>-3128.8678755460573</v>
      </c>
      <c r="H244" s="7">
        <f t="shared" si="75"/>
        <v>-4171.8238340614098</v>
      </c>
      <c r="I244" s="7">
        <f t="shared" si="76"/>
        <v>-5214.7797925767627</v>
      </c>
      <c r="J244" s="7">
        <f t="shared" si="77"/>
        <v>-6257.7357510921147</v>
      </c>
      <c r="K244" s="12">
        <f t="shared" si="78"/>
        <v>3.9484692876889937E-3</v>
      </c>
      <c r="L244" s="9">
        <f t="shared" si="79"/>
        <v>568579.57742721506</v>
      </c>
      <c r="M244" s="9">
        <f t="shared" si="80"/>
        <v>2274318.3097088602</v>
      </c>
      <c r="N244" s="9">
        <f t="shared" si="81"/>
        <v>5117216.1968449363</v>
      </c>
      <c r="O244" s="9">
        <f t="shared" si="82"/>
        <v>9097273.2388354409</v>
      </c>
      <c r="P244" s="9">
        <f t="shared" si="83"/>
        <v>14214489.435680378</v>
      </c>
      <c r="Q244" s="9">
        <f t="shared" si="84"/>
        <v>20468864.787379745</v>
      </c>
      <c r="R244" s="8">
        <v>0.24560000000000004</v>
      </c>
      <c r="S244" s="8">
        <f t="shared" si="85"/>
        <v>139643.14421612406</v>
      </c>
      <c r="T244" s="8">
        <f t="shared" si="85"/>
        <v>558572.57686449622</v>
      </c>
      <c r="U244" s="8">
        <f t="shared" si="85"/>
        <v>1256788.2979451166</v>
      </c>
      <c r="V244" s="8">
        <f t="shared" si="85"/>
        <v>2234290.3074579849</v>
      </c>
      <c r="W244" s="8">
        <f t="shared" si="86"/>
        <v>3491078.6054031015</v>
      </c>
      <c r="X244" s="8">
        <f t="shared" si="86"/>
        <v>5027153.1917804666</v>
      </c>
      <c r="Y244" s="3">
        <f>SUM('Masses &amp; Spring Data'!$K$11*('Masses &amp; Spring Data'!$I$3+'Vel,Acc,Jer (Inlet)'!C244))</f>
        <v>234214.93841104285</v>
      </c>
      <c r="Z244" s="10">
        <f t="shared" si="87"/>
        <v>373858.08262716688</v>
      </c>
      <c r="AA244" s="10">
        <f t="shared" si="88"/>
        <v>778751.06633385329</v>
      </c>
      <c r="AB244" s="10">
        <f t="shared" si="89"/>
        <v>1491003.2363561594</v>
      </c>
      <c r="AC244" s="10">
        <f t="shared" si="90"/>
        <v>2468505.2458690279</v>
      </c>
      <c r="AD244" s="10">
        <f t="shared" si="91"/>
        <v>3725293.5438141446</v>
      </c>
      <c r="AE244" s="10">
        <f t="shared" si="92"/>
        <v>5261368.1301915096</v>
      </c>
    </row>
    <row r="245" spans="1:31" x14ac:dyDescent="0.2">
      <c r="A245" s="5">
        <v>124</v>
      </c>
      <c r="B245" s="5">
        <f t="shared" si="93"/>
        <v>242</v>
      </c>
      <c r="C245" s="36">
        <v>1.354334300119858</v>
      </c>
      <c r="D245" s="6">
        <f t="shared" si="71"/>
        <v>-8.2964527255257048E-2</v>
      </c>
      <c r="E245" s="7">
        <f t="shared" si="72"/>
        <v>-995.57432706308452</v>
      </c>
      <c r="F245" s="7">
        <f t="shared" si="73"/>
        <v>-1991.148654126169</v>
      </c>
      <c r="G245" s="7">
        <f t="shared" si="74"/>
        <v>-2986.7229811892539</v>
      </c>
      <c r="H245" s="7">
        <f t="shared" si="75"/>
        <v>-3982.2973082523381</v>
      </c>
      <c r="I245" s="7">
        <f t="shared" si="76"/>
        <v>-4977.8716353154232</v>
      </c>
      <c r="J245" s="7">
        <f t="shared" si="77"/>
        <v>-5973.4459623785078</v>
      </c>
      <c r="K245" s="12">
        <f t="shared" si="78"/>
        <v>3.8737937456041482E-3</v>
      </c>
      <c r="L245" s="9">
        <f t="shared" si="79"/>
        <v>557826.29936699732</v>
      </c>
      <c r="M245" s="9">
        <f t="shared" si="80"/>
        <v>2231305.1974679893</v>
      </c>
      <c r="N245" s="9">
        <f t="shared" si="81"/>
        <v>5020436.6943029761</v>
      </c>
      <c r="O245" s="9">
        <f t="shared" si="82"/>
        <v>8925220.7898719572</v>
      </c>
      <c r="P245" s="9">
        <f t="shared" si="83"/>
        <v>13945657.484174933</v>
      </c>
      <c r="Q245" s="9">
        <f t="shared" si="84"/>
        <v>20081746.777211905</v>
      </c>
      <c r="R245" s="8">
        <v>0.24560000000000004</v>
      </c>
      <c r="S245" s="8">
        <f t="shared" si="85"/>
        <v>137002.13912453456</v>
      </c>
      <c r="T245" s="8">
        <f t="shared" si="85"/>
        <v>548008.55649813823</v>
      </c>
      <c r="U245" s="8">
        <f t="shared" si="85"/>
        <v>1233019.252120811</v>
      </c>
      <c r="V245" s="8">
        <f t="shared" si="85"/>
        <v>2192034.2259925529</v>
      </c>
      <c r="W245" s="8">
        <f t="shared" si="86"/>
        <v>3425053.478113364</v>
      </c>
      <c r="X245" s="8">
        <f t="shared" si="86"/>
        <v>4932077.0084832441</v>
      </c>
      <c r="Y245" s="3">
        <f>SUM('Masses &amp; Spring Data'!$K$11*('Masses &amp; Spring Data'!$I$3+'Vel,Acc,Jer (Inlet)'!C245))</f>
        <v>220178.48946935704</v>
      </c>
      <c r="Z245" s="10">
        <f t="shared" si="87"/>
        <v>357180.62859389163</v>
      </c>
      <c r="AA245" s="10">
        <f t="shared" si="88"/>
        <v>754788.27481577126</v>
      </c>
      <c r="AB245" s="10">
        <f t="shared" si="89"/>
        <v>1453197.7415901681</v>
      </c>
      <c r="AC245" s="10">
        <f t="shared" si="90"/>
        <v>2412212.7154619098</v>
      </c>
      <c r="AD245" s="10">
        <f t="shared" si="91"/>
        <v>3645231.9675827208</v>
      </c>
      <c r="AE245" s="10">
        <f t="shared" si="92"/>
        <v>5152255.4979526009</v>
      </c>
    </row>
    <row r="246" spans="1:31" x14ac:dyDescent="0.2">
      <c r="A246" s="5">
        <v>126</v>
      </c>
      <c r="B246" s="5">
        <f t="shared" si="93"/>
        <v>243</v>
      </c>
      <c r="C246" s="36">
        <v>1.271369772864601</v>
      </c>
      <c r="D246" s="6">
        <f t="shared" si="71"/>
        <v>-7.90907335096529E-2</v>
      </c>
      <c r="E246" s="7">
        <f t="shared" si="72"/>
        <v>-949.08880211583482</v>
      </c>
      <c r="F246" s="7">
        <f t="shared" si="73"/>
        <v>-1898.1776042316696</v>
      </c>
      <c r="G246" s="7">
        <f t="shared" si="74"/>
        <v>-2847.2664063475045</v>
      </c>
      <c r="H246" s="7">
        <f t="shared" si="75"/>
        <v>-3796.3552084633393</v>
      </c>
      <c r="I246" s="7">
        <f t="shared" si="76"/>
        <v>-4745.4440105791737</v>
      </c>
      <c r="J246" s="7">
        <f t="shared" si="77"/>
        <v>-5694.5328126950089</v>
      </c>
      <c r="K246" s="12">
        <f t="shared" si="78"/>
        <v>3.7897837607587803E-3</v>
      </c>
      <c r="L246" s="9">
        <f t="shared" si="79"/>
        <v>545728.8615492644</v>
      </c>
      <c r="M246" s="9">
        <f t="shared" si="80"/>
        <v>2182915.4461970576</v>
      </c>
      <c r="N246" s="9">
        <f t="shared" si="81"/>
        <v>4911559.753943379</v>
      </c>
      <c r="O246" s="9">
        <f t="shared" si="82"/>
        <v>8731661.7847882304</v>
      </c>
      <c r="P246" s="9">
        <f t="shared" si="83"/>
        <v>13643221.538731609</v>
      </c>
      <c r="Q246" s="9">
        <f t="shared" si="84"/>
        <v>19646239.015773516</v>
      </c>
      <c r="R246" s="8">
        <v>0.24560000000000004</v>
      </c>
      <c r="S246" s="8">
        <f t="shared" si="85"/>
        <v>134031.00839649935</v>
      </c>
      <c r="T246" s="8">
        <f t="shared" si="85"/>
        <v>536124.03358599741</v>
      </c>
      <c r="U246" s="8">
        <f t="shared" si="85"/>
        <v>1206279.0755684942</v>
      </c>
      <c r="V246" s="8">
        <f t="shared" si="85"/>
        <v>2144496.1343439897</v>
      </c>
      <c r="W246" s="8">
        <f t="shared" si="86"/>
        <v>3350775.2099124836</v>
      </c>
      <c r="X246" s="8">
        <f t="shared" si="86"/>
        <v>4825116.3022739766</v>
      </c>
      <c r="Y246" s="3">
        <f>SUM('Masses &amp; Spring Data'!$K$11*('Masses &amp; Spring Data'!$I$3+'Vel,Acc,Jer (Inlet)'!C246))</f>
        <v>206779.71831763303</v>
      </c>
      <c r="Z246" s="10">
        <f t="shared" si="87"/>
        <v>340810.72671413235</v>
      </c>
      <c r="AA246" s="10">
        <f t="shared" si="88"/>
        <v>730130.59844182152</v>
      </c>
      <c r="AB246" s="10">
        <f t="shared" si="89"/>
        <v>1413058.7938861272</v>
      </c>
      <c r="AC246" s="10">
        <f t="shared" si="90"/>
        <v>2351275.8526616227</v>
      </c>
      <c r="AD246" s="10">
        <f t="shared" si="91"/>
        <v>3557554.9282301166</v>
      </c>
      <c r="AE246" s="10">
        <f t="shared" si="92"/>
        <v>5031896.0205916092</v>
      </c>
    </row>
    <row r="247" spans="1:31" x14ac:dyDescent="0.2">
      <c r="A247" s="5">
        <v>128</v>
      </c>
      <c r="B247" s="5">
        <f t="shared" si="93"/>
        <v>244</v>
      </c>
      <c r="C247" s="36">
        <v>1.1922790393549481</v>
      </c>
      <c r="D247" s="6">
        <f t="shared" si="71"/>
        <v>-7.5300949748894119E-2</v>
      </c>
      <c r="E247" s="7">
        <f t="shared" si="72"/>
        <v>-903.61139698672946</v>
      </c>
      <c r="F247" s="7">
        <f t="shared" si="73"/>
        <v>-1807.2227939734589</v>
      </c>
      <c r="G247" s="7">
        <f t="shared" si="74"/>
        <v>-2710.8341909601882</v>
      </c>
      <c r="H247" s="7">
        <f t="shared" si="75"/>
        <v>-3614.4455879469178</v>
      </c>
      <c r="I247" s="7">
        <f t="shared" si="76"/>
        <v>-4518.0569849336471</v>
      </c>
      <c r="J247" s="7">
        <f t="shared" si="77"/>
        <v>-5421.6683819203763</v>
      </c>
      <c r="K247" s="12">
        <f t="shared" si="78"/>
        <v>3.6964393331562206E-3</v>
      </c>
      <c r="L247" s="9">
        <f t="shared" si="79"/>
        <v>532287.26397449581</v>
      </c>
      <c r="M247" s="9">
        <f t="shared" si="80"/>
        <v>2129149.0558979833</v>
      </c>
      <c r="N247" s="9">
        <f t="shared" si="81"/>
        <v>4790585.3757704617</v>
      </c>
      <c r="O247" s="9">
        <f t="shared" si="82"/>
        <v>8516596.223591933</v>
      </c>
      <c r="P247" s="9">
        <f t="shared" si="83"/>
        <v>13307181.599362394</v>
      </c>
      <c r="Q247" s="9">
        <f t="shared" si="84"/>
        <v>19162341.503081847</v>
      </c>
      <c r="R247" s="8">
        <v>0.24560000000000004</v>
      </c>
      <c r="S247" s="8">
        <f t="shared" si="85"/>
        <v>130729.7520321362</v>
      </c>
      <c r="T247" s="8">
        <f t="shared" si="85"/>
        <v>522919.00812854478</v>
      </c>
      <c r="U247" s="8">
        <f t="shared" si="85"/>
        <v>1176567.7682892256</v>
      </c>
      <c r="V247" s="8">
        <f t="shared" si="85"/>
        <v>2091676.0325141791</v>
      </c>
      <c r="W247" s="8">
        <f t="shared" si="86"/>
        <v>3268243.8008034043</v>
      </c>
      <c r="X247" s="8">
        <f t="shared" si="86"/>
        <v>4706271.0731569026</v>
      </c>
      <c r="Y247" s="3">
        <f>SUM('Masses &amp; Spring Data'!$K$11*('Masses &amp; Spring Data'!$I$3+'Vel,Acc,Jer (Inlet)'!C247))</f>
        <v>194006.56485582411</v>
      </c>
      <c r="Z247" s="10">
        <f t="shared" si="87"/>
        <v>324736.3168879603</v>
      </c>
      <c r="AA247" s="10">
        <f t="shared" si="88"/>
        <v>704764.46959992242</v>
      </c>
      <c r="AB247" s="10">
        <f t="shared" si="89"/>
        <v>1370574.3331450499</v>
      </c>
      <c r="AC247" s="10">
        <f t="shared" si="90"/>
        <v>2285682.5973700034</v>
      </c>
      <c r="AD247" s="10">
        <f t="shared" si="91"/>
        <v>3462250.3656592285</v>
      </c>
      <c r="AE247" s="10">
        <f t="shared" si="92"/>
        <v>4900277.6380127268</v>
      </c>
    </row>
    <row r="248" spans="1:31" x14ac:dyDescent="0.2">
      <c r="A248" s="5">
        <v>130</v>
      </c>
      <c r="B248" s="5">
        <f t="shared" si="93"/>
        <v>245</v>
      </c>
      <c r="C248" s="36">
        <v>1.1169780896060539</v>
      </c>
      <c r="D248" s="6">
        <f t="shared" si="71"/>
        <v>-7.1604510415737899E-2</v>
      </c>
      <c r="E248" s="7">
        <f t="shared" si="72"/>
        <v>-859.25412498885476</v>
      </c>
      <c r="F248" s="7">
        <f t="shared" si="73"/>
        <v>-1718.5082499777095</v>
      </c>
      <c r="G248" s="7">
        <f t="shared" si="74"/>
        <v>-2577.7623749665645</v>
      </c>
      <c r="H248" s="7">
        <f t="shared" si="75"/>
        <v>-3437.016499955419</v>
      </c>
      <c r="I248" s="7">
        <f t="shared" si="76"/>
        <v>-4296.2706249442735</v>
      </c>
      <c r="J248" s="7">
        <f t="shared" si="77"/>
        <v>-5155.524749933129</v>
      </c>
      <c r="K248" s="12">
        <f t="shared" si="78"/>
        <v>3.5937604627898079E-3</v>
      </c>
      <c r="L248" s="9">
        <f t="shared" si="79"/>
        <v>517501.50664173235</v>
      </c>
      <c r="M248" s="9">
        <f t="shared" si="80"/>
        <v>2070006.0265669294</v>
      </c>
      <c r="N248" s="9">
        <f t="shared" si="81"/>
        <v>4657513.5597755909</v>
      </c>
      <c r="O248" s="9">
        <f t="shared" si="82"/>
        <v>8280024.1062677177</v>
      </c>
      <c r="P248" s="9">
        <f t="shared" si="83"/>
        <v>12937537.666043308</v>
      </c>
      <c r="Q248" s="9">
        <f t="shared" si="84"/>
        <v>18630054.239102364</v>
      </c>
      <c r="R248" s="8">
        <v>0.24560000000000004</v>
      </c>
      <c r="S248" s="8">
        <f t="shared" si="85"/>
        <v>127098.37003120949</v>
      </c>
      <c r="T248" s="8">
        <f t="shared" si="85"/>
        <v>508393.48012483795</v>
      </c>
      <c r="U248" s="8">
        <f t="shared" si="85"/>
        <v>1143885.3302808853</v>
      </c>
      <c r="V248" s="8">
        <f t="shared" si="85"/>
        <v>2033573.9204993518</v>
      </c>
      <c r="W248" s="8">
        <f t="shared" si="86"/>
        <v>3177459.2507802369</v>
      </c>
      <c r="X248" s="8">
        <f t="shared" si="86"/>
        <v>4575541.3211235413</v>
      </c>
      <c r="Y248" s="3">
        <f>SUM('Masses &amp; Spring Data'!$K$11*('Masses &amp; Spring Data'!$I$3+'Vel,Acc,Jer (Inlet)'!C248))</f>
        <v>181845.4614713777</v>
      </c>
      <c r="Z248" s="10">
        <f t="shared" si="87"/>
        <v>308943.83150258719</v>
      </c>
      <c r="AA248" s="10">
        <f t="shared" si="88"/>
        <v>678674.81316407397</v>
      </c>
      <c r="AB248" s="10">
        <f t="shared" si="89"/>
        <v>1325730.791752263</v>
      </c>
      <c r="AC248" s="10">
        <f t="shared" si="90"/>
        <v>2215419.3819707297</v>
      </c>
      <c r="AD248" s="10">
        <f t="shared" si="91"/>
        <v>3359304.7122516148</v>
      </c>
      <c r="AE248" s="10">
        <f t="shared" si="92"/>
        <v>4757386.7825949192</v>
      </c>
    </row>
    <row r="249" spans="1:31" x14ac:dyDescent="0.2">
      <c r="A249" s="5">
        <v>132</v>
      </c>
      <c r="B249" s="5">
        <f t="shared" si="93"/>
        <v>246</v>
      </c>
      <c r="C249" s="36">
        <v>1.045373579190316</v>
      </c>
      <c r="D249" s="6">
        <f t="shared" si="71"/>
        <v>-6.8010749952948091E-2</v>
      </c>
      <c r="E249" s="7">
        <f t="shared" si="72"/>
        <v>-816.12899943537707</v>
      </c>
      <c r="F249" s="7">
        <f t="shared" si="73"/>
        <v>-1632.2579988707541</v>
      </c>
      <c r="G249" s="7">
        <f t="shared" si="74"/>
        <v>-2448.3869983061313</v>
      </c>
      <c r="H249" s="7">
        <f t="shared" si="75"/>
        <v>-3264.5159977415083</v>
      </c>
      <c r="I249" s="7">
        <f t="shared" si="76"/>
        <v>-4080.6449971768852</v>
      </c>
      <c r="J249" s="7">
        <f t="shared" si="77"/>
        <v>-4896.7739966122626</v>
      </c>
      <c r="K249" s="12">
        <f t="shared" si="78"/>
        <v>3.5032163680124295E-3</v>
      </c>
      <c r="L249" s="9">
        <f t="shared" si="79"/>
        <v>504463.15699378983</v>
      </c>
      <c r="M249" s="9">
        <f t="shared" si="80"/>
        <v>2017852.6279751593</v>
      </c>
      <c r="N249" s="9">
        <f t="shared" si="81"/>
        <v>4540168.4129441082</v>
      </c>
      <c r="O249" s="9">
        <f t="shared" si="82"/>
        <v>8071410.5119006373</v>
      </c>
      <c r="P249" s="9">
        <f t="shared" si="83"/>
        <v>12611578.924844746</v>
      </c>
      <c r="Q249" s="9">
        <f t="shared" si="84"/>
        <v>18160673.651776433</v>
      </c>
      <c r="R249" s="8">
        <v>0.24560000000000004</v>
      </c>
      <c r="S249" s="8">
        <f t="shared" si="85"/>
        <v>123896.1513576748</v>
      </c>
      <c r="T249" s="8">
        <f t="shared" si="85"/>
        <v>495584.60543069919</v>
      </c>
      <c r="U249" s="8">
        <f t="shared" si="85"/>
        <v>1115065.3622190731</v>
      </c>
      <c r="V249" s="8">
        <f t="shared" si="85"/>
        <v>1982338.4217227967</v>
      </c>
      <c r="W249" s="8">
        <f t="shared" si="86"/>
        <v>3097403.7839418701</v>
      </c>
      <c r="X249" s="8">
        <f t="shared" si="86"/>
        <v>4460261.4488762924</v>
      </c>
      <c r="Y249" s="3">
        <f>SUM('Masses &amp; Spring Data'!$K$11*('Masses &amp; Spring Data'!$I$3+'Vel,Acc,Jer (Inlet)'!C249))</f>
        <v>170281.33303923602</v>
      </c>
      <c r="Z249" s="10">
        <f t="shared" si="87"/>
        <v>294177.48439691082</v>
      </c>
      <c r="AA249" s="10">
        <f t="shared" si="88"/>
        <v>654882.20235253405</v>
      </c>
      <c r="AB249" s="10">
        <f t="shared" si="89"/>
        <v>1285346.6952583091</v>
      </c>
      <c r="AC249" s="10">
        <f t="shared" si="90"/>
        <v>2152619.754762033</v>
      </c>
      <c r="AD249" s="10">
        <f t="shared" si="91"/>
        <v>3267685.1169811059</v>
      </c>
      <c r="AE249" s="10">
        <f t="shared" si="92"/>
        <v>4630542.7819155287</v>
      </c>
    </row>
    <row r="250" spans="1:31" x14ac:dyDescent="0.2">
      <c r="A250" s="5">
        <v>134</v>
      </c>
      <c r="B250" s="5">
        <f t="shared" si="93"/>
        <v>247</v>
      </c>
      <c r="C250" s="36">
        <v>0.97736282923736795</v>
      </c>
      <c r="D250" s="6">
        <f t="shared" si="71"/>
        <v>-6.450753358493555E-2</v>
      </c>
      <c r="E250" s="7">
        <f t="shared" si="72"/>
        <v>-774.09040301922664</v>
      </c>
      <c r="F250" s="7">
        <f t="shared" si="73"/>
        <v>-1548.1808060384533</v>
      </c>
      <c r="G250" s="7">
        <f t="shared" si="74"/>
        <v>-2322.2712090576797</v>
      </c>
      <c r="H250" s="7">
        <f t="shared" si="75"/>
        <v>-3096.3616120769066</v>
      </c>
      <c r="I250" s="7">
        <f t="shared" si="76"/>
        <v>-3870.452015096133</v>
      </c>
      <c r="J250" s="7">
        <f t="shared" si="77"/>
        <v>-4644.5424181153594</v>
      </c>
      <c r="K250" s="12">
        <f t="shared" si="78"/>
        <v>3.3930699434390199E-3</v>
      </c>
      <c r="L250" s="9">
        <f t="shared" si="79"/>
        <v>488602.07185521885</v>
      </c>
      <c r="M250" s="9">
        <f t="shared" si="80"/>
        <v>1954408.2874208754</v>
      </c>
      <c r="N250" s="9">
        <f t="shared" si="81"/>
        <v>4397418.6466969699</v>
      </c>
      <c r="O250" s="9">
        <f t="shared" si="82"/>
        <v>7817633.1496835016</v>
      </c>
      <c r="P250" s="9">
        <f t="shared" si="83"/>
        <v>12215051.796380471</v>
      </c>
      <c r="Q250" s="9">
        <f t="shared" si="84"/>
        <v>17589674.586787879</v>
      </c>
      <c r="R250" s="8">
        <v>0.24560000000000004</v>
      </c>
      <c r="S250" s="8">
        <f t="shared" si="85"/>
        <v>120000.66884764176</v>
      </c>
      <c r="T250" s="8">
        <f t="shared" si="85"/>
        <v>480002.67539056705</v>
      </c>
      <c r="U250" s="8">
        <f t="shared" si="85"/>
        <v>1080006.019628776</v>
      </c>
      <c r="V250" s="8">
        <f t="shared" si="85"/>
        <v>1920010.7015622682</v>
      </c>
      <c r="W250" s="8">
        <f t="shared" si="86"/>
        <v>3000016.7211910444</v>
      </c>
      <c r="X250" s="8">
        <f t="shared" si="86"/>
        <v>4320024.078515104</v>
      </c>
      <c r="Y250" s="3">
        <f>SUM('Masses &amp; Spring Data'!$K$11*('Masses &amp; Spring Data'!$I$3+'Vel,Acc,Jer (Inlet)'!C250))</f>
        <v>159297.59692183492</v>
      </c>
      <c r="Z250" s="10">
        <f t="shared" si="87"/>
        <v>279298.26576947665</v>
      </c>
      <c r="AA250" s="10">
        <f t="shared" si="88"/>
        <v>628882.30563843483</v>
      </c>
      <c r="AB250" s="10">
        <f t="shared" si="89"/>
        <v>1239303.6165506109</v>
      </c>
      <c r="AC250" s="10">
        <f t="shared" si="90"/>
        <v>2079308.2984841031</v>
      </c>
      <c r="AD250" s="10">
        <f t="shared" si="91"/>
        <v>3159314.3181128795</v>
      </c>
      <c r="AE250" s="10">
        <f t="shared" si="92"/>
        <v>4479321.6754369391</v>
      </c>
    </row>
    <row r="251" spans="1:31" x14ac:dyDescent="0.2">
      <c r="A251" s="5">
        <v>136</v>
      </c>
      <c r="B251" s="5">
        <f t="shared" si="93"/>
        <v>248</v>
      </c>
      <c r="C251" s="36">
        <v>0.9128552956524324</v>
      </c>
      <c r="D251" s="6">
        <f t="shared" si="71"/>
        <v>-6.111446364149653E-2</v>
      </c>
      <c r="E251" s="7">
        <f t="shared" si="72"/>
        <v>-733.37356369795839</v>
      </c>
      <c r="F251" s="7">
        <f t="shared" si="73"/>
        <v>-1466.7471273959168</v>
      </c>
      <c r="G251" s="7">
        <f t="shared" si="74"/>
        <v>-2200.1206910938749</v>
      </c>
      <c r="H251" s="7">
        <f t="shared" si="75"/>
        <v>-2933.4942547918336</v>
      </c>
      <c r="I251" s="7">
        <f t="shared" si="76"/>
        <v>-3666.8678184897917</v>
      </c>
      <c r="J251" s="7">
        <f t="shared" si="77"/>
        <v>-4400.2413821877499</v>
      </c>
      <c r="K251" s="12">
        <f t="shared" si="78"/>
        <v>3.2875907402454274E-3</v>
      </c>
      <c r="L251" s="9">
        <f t="shared" si="79"/>
        <v>473413.06659534154</v>
      </c>
      <c r="M251" s="9">
        <f t="shared" si="80"/>
        <v>1893652.2663813662</v>
      </c>
      <c r="N251" s="9">
        <f t="shared" si="81"/>
        <v>4260717.5993580744</v>
      </c>
      <c r="O251" s="9">
        <f t="shared" si="82"/>
        <v>7574609.0655254647</v>
      </c>
      <c r="P251" s="9">
        <f t="shared" si="83"/>
        <v>11835326.664883539</v>
      </c>
      <c r="Q251" s="9">
        <f t="shared" si="84"/>
        <v>17042870.397432297</v>
      </c>
      <c r="R251" s="8">
        <v>0.24560000000000004</v>
      </c>
      <c r="S251" s="8">
        <f t="shared" si="85"/>
        <v>116270.24915581591</v>
      </c>
      <c r="T251" s="8">
        <f t="shared" si="85"/>
        <v>465080.99662326364</v>
      </c>
      <c r="U251" s="8">
        <f t="shared" si="85"/>
        <v>1046432.2424023432</v>
      </c>
      <c r="V251" s="8">
        <f t="shared" si="85"/>
        <v>1860323.9864930545</v>
      </c>
      <c r="W251" s="8">
        <f t="shared" si="86"/>
        <v>2906756.2288953979</v>
      </c>
      <c r="X251" s="8">
        <f t="shared" si="86"/>
        <v>4185728.9696093728</v>
      </c>
      <c r="Y251" s="3">
        <f>SUM('Masses &amp; Spring Data'!$K$11*('Masses &amp; Spring Data'!$I$3+'Vel,Acc,Jer (Inlet)'!C251))</f>
        <v>148879.63024786784</v>
      </c>
      <c r="Z251" s="10">
        <f t="shared" si="87"/>
        <v>265149.87940368376</v>
      </c>
      <c r="AA251" s="10">
        <f t="shared" si="88"/>
        <v>604090.64099302981</v>
      </c>
      <c r="AB251" s="10">
        <f t="shared" si="89"/>
        <v>1195311.872650211</v>
      </c>
      <c r="AC251" s="10">
        <f t="shared" si="90"/>
        <v>2009203.6167409224</v>
      </c>
      <c r="AD251" s="10">
        <f t="shared" si="91"/>
        <v>3055635.8591432655</v>
      </c>
      <c r="AE251" s="10">
        <f t="shared" si="92"/>
        <v>4334608.5998572409</v>
      </c>
    </row>
    <row r="252" spans="1:31" x14ac:dyDescent="0.2">
      <c r="A252" s="5">
        <v>138</v>
      </c>
      <c r="B252" s="5">
        <f t="shared" si="93"/>
        <v>249</v>
      </c>
      <c r="C252" s="36">
        <v>0.85174083201093587</v>
      </c>
      <c r="D252" s="6">
        <f t="shared" si="71"/>
        <v>-5.7826872901251103E-2</v>
      </c>
      <c r="E252" s="7">
        <f t="shared" si="72"/>
        <v>-693.92247481501329</v>
      </c>
      <c r="F252" s="7">
        <f t="shared" si="73"/>
        <v>-1387.8449496300266</v>
      </c>
      <c r="G252" s="7">
        <f t="shared" si="74"/>
        <v>-2081.7674244450395</v>
      </c>
      <c r="H252" s="7">
        <f t="shared" si="75"/>
        <v>-2775.6898992600532</v>
      </c>
      <c r="I252" s="7">
        <f t="shared" si="76"/>
        <v>-3469.6123740750663</v>
      </c>
      <c r="J252" s="7">
        <f t="shared" si="77"/>
        <v>-4163.534848890079</v>
      </c>
      <c r="K252" s="12">
        <f t="shared" si="78"/>
        <v>3.1755774271197135E-3</v>
      </c>
      <c r="L252" s="9">
        <f t="shared" si="79"/>
        <v>457283.14950523875</v>
      </c>
      <c r="M252" s="9">
        <f t="shared" si="80"/>
        <v>1829132.598020955</v>
      </c>
      <c r="N252" s="9">
        <f t="shared" si="81"/>
        <v>4115548.3455471485</v>
      </c>
      <c r="O252" s="9">
        <f t="shared" si="82"/>
        <v>7316530.39208382</v>
      </c>
      <c r="P252" s="9">
        <f t="shared" si="83"/>
        <v>11432078.737630969</v>
      </c>
      <c r="Q252" s="9">
        <f t="shared" si="84"/>
        <v>16462193.382188594</v>
      </c>
      <c r="R252" s="8">
        <v>0.24560000000000004</v>
      </c>
      <c r="S252" s="8">
        <f t="shared" si="85"/>
        <v>112308.74151848665</v>
      </c>
      <c r="T252" s="8">
        <f t="shared" si="85"/>
        <v>449234.96607394662</v>
      </c>
      <c r="U252" s="8">
        <f t="shared" si="85"/>
        <v>1010778.6736663799</v>
      </c>
      <c r="V252" s="8">
        <f t="shared" si="85"/>
        <v>1796939.8642957865</v>
      </c>
      <c r="W252" s="8">
        <f t="shared" si="86"/>
        <v>2807718.5379621666</v>
      </c>
      <c r="X252" s="8">
        <f t="shared" si="86"/>
        <v>4043114.6946655195</v>
      </c>
      <c r="Y252" s="3">
        <f>SUM('Masses &amp; Spring Data'!$K$11*('Masses &amp; Spring Data'!$I$3+'Vel,Acc,Jer (Inlet)'!C252))</f>
        <v>139009.64436976615</v>
      </c>
      <c r="Z252" s="10">
        <f t="shared" si="87"/>
        <v>251318.38588825281</v>
      </c>
      <c r="AA252" s="10">
        <f t="shared" si="88"/>
        <v>578905.57047016069</v>
      </c>
      <c r="AB252" s="10">
        <f t="shared" si="89"/>
        <v>1149788.318036146</v>
      </c>
      <c r="AC252" s="10">
        <f t="shared" si="90"/>
        <v>1935949.5086655526</v>
      </c>
      <c r="AD252" s="10">
        <f t="shared" si="91"/>
        <v>2946728.1823319327</v>
      </c>
      <c r="AE252" s="10">
        <f t="shared" si="92"/>
        <v>4182124.3390352856</v>
      </c>
    </row>
    <row r="253" spans="1:31" x14ac:dyDescent="0.2">
      <c r="A253" s="5">
        <v>140</v>
      </c>
      <c r="B253" s="5">
        <f t="shared" si="93"/>
        <v>250</v>
      </c>
      <c r="C253" s="36">
        <v>0.79391395910968476</v>
      </c>
      <c r="D253" s="6">
        <f t="shared" si="71"/>
        <v>-5.4651295474131389E-2</v>
      </c>
      <c r="E253" s="7">
        <f t="shared" si="72"/>
        <v>-655.81554568957665</v>
      </c>
      <c r="F253" s="7">
        <f t="shared" si="73"/>
        <v>-1311.6310913791533</v>
      </c>
      <c r="G253" s="7">
        <f t="shared" si="74"/>
        <v>-1967.4466370687301</v>
      </c>
      <c r="H253" s="7">
        <f t="shared" si="75"/>
        <v>-2623.2621827583066</v>
      </c>
      <c r="I253" s="7">
        <f t="shared" si="76"/>
        <v>-3279.0777284478831</v>
      </c>
      <c r="J253" s="7">
        <f t="shared" si="77"/>
        <v>-3934.8932741374601</v>
      </c>
      <c r="K253" s="12">
        <f t="shared" si="78"/>
        <v>3.06449755826943E-3</v>
      </c>
      <c r="L253" s="9">
        <f t="shared" si="79"/>
        <v>441287.6483907979</v>
      </c>
      <c r="M253" s="9">
        <f t="shared" si="80"/>
        <v>1765150.5935631916</v>
      </c>
      <c r="N253" s="9">
        <f t="shared" si="81"/>
        <v>3971588.8355171815</v>
      </c>
      <c r="O253" s="9">
        <f t="shared" si="82"/>
        <v>7060602.3742527664</v>
      </c>
      <c r="P253" s="9">
        <f t="shared" si="83"/>
        <v>11032191.209769947</v>
      </c>
      <c r="Q253" s="9">
        <f t="shared" si="84"/>
        <v>15886355.342068726</v>
      </c>
      <c r="R253" s="8">
        <v>0.24560000000000004</v>
      </c>
      <c r="S253" s="8">
        <f t="shared" si="85"/>
        <v>108380.24644477999</v>
      </c>
      <c r="T253" s="8">
        <f t="shared" si="85"/>
        <v>433520.98577911995</v>
      </c>
      <c r="U253" s="8">
        <f t="shared" si="85"/>
        <v>975422.21800301992</v>
      </c>
      <c r="V253" s="8">
        <f t="shared" si="85"/>
        <v>1734083.9431164798</v>
      </c>
      <c r="W253" s="8">
        <f t="shared" si="86"/>
        <v>2709506.1611194997</v>
      </c>
      <c r="X253" s="8">
        <f t="shared" si="86"/>
        <v>3901688.8720120797</v>
      </c>
      <c r="Y253" s="3">
        <f>SUM('Masses &amp; Spring Data'!$K$11*('Masses &amp; Spring Data'!$I$3+'Vel,Acc,Jer (Inlet)'!C253))</f>
        <v>129670.6043962141</v>
      </c>
      <c r="Z253" s="10">
        <f t="shared" si="87"/>
        <v>238050.8508409941</v>
      </c>
      <c r="AA253" s="10">
        <f t="shared" si="88"/>
        <v>554365.40595626179</v>
      </c>
      <c r="AB253" s="10">
        <f t="shared" si="89"/>
        <v>1105092.8223992339</v>
      </c>
      <c r="AC253" s="10">
        <f t="shared" si="90"/>
        <v>1863754.5475126938</v>
      </c>
      <c r="AD253" s="10">
        <f t="shared" si="91"/>
        <v>2839176.765515714</v>
      </c>
      <c r="AE253" s="10">
        <f t="shared" si="92"/>
        <v>4031359.4764082939</v>
      </c>
    </row>
    <row r="254" spans="1:31" x14ac:dyDescent="0.2">
      <c r="A254" s="5">
        <v>142</v>
      </c>
      <c r="B254" s="5">
        <f t="shared" si="93"/>
        <v>251</v>
      </c>
      <c r="C254" s="36">
        <v>0.73926266363555337</v>
      </c>
      <c r="D254" s="6">
        <f t="shared" si="71"/>
        <v>-5.1586797915861959E-2</v>
      </c>
      <c r="E254" s="7">
        <f t="shared" si="72"/>
        <v>-619.04157499034352</v>
      </c>
      <c r="F254" s="7">
        <f t="shared" si="73"/>
        <v>-1238.083149980687</v>
      </c>
      <c r="G254" s="7">
        <f t="shared" si="74"/>
        <v>-1857.1247249710304</v>
      </c>
      <c r="H254" s="7">
        <f t="shared" si="75"/>
        <v>-2476.1662999613741</v>
      </c>
      <c r="I254" s="7">
        <f t="shared" si="76"/>
        <v>-3095.2078749517177</v>
      </c>
      <c r="J254" s="7">
        <f t="shared" si="77"/>
        <v>-3714.2494499420609</v>
      </c>
      <c r="K254" s="12">
        <f t="shared" si="78"/>
        <v>2.9515508008678415E-3</v>
      </c>
      <c r="L254" s="9">
        <f t="shared" si="79"/>
        <v>425023.31532496918</v>
      </c>
      <c r="M254" s="9">
        <f t="shared" si="80"/>
        <v>1700093.2612998767</v>
      </c>
      <c r="N254" s="9">
        <f t="shared" si="81"/>
        <v>3825209.8379247226</v>
      </c>
      <c r="O254" s="9">
        <f t="shared" si="82"/>
        <v>6800373.0451995069</v>
      </c>
      <c r="P254" s="9">
        <f t="shared" si="83"/>
        <v>10625582.883124229</v>
      </c>
      <c r="Q254" s="9">
        <f t="shared" si="84"/>
        <v>15300839.35169889</v>
      </c>
      <c r="R254" s="8">
        <v>0.24560000000000004</v>
      </c>
      <c r="S254" s="8">
        <f t="shared" si="85"/>
        <v>104385.72624381245</v>
      </c>
      <c r="T254" s="8">
        <f t="shared" si="85"/>
        <v>417542.90497524978</v>
      </c>
      <c r="U254" s="8">
        <f t="shared" si="85"/>
        <v>939471.53619431204</v>
      </c>
      <c r="V254" s="8">
        <f t="shared" si="85"/>
        <v>1670171.6199009991</v>
      </c>
      <c r="W254" s="8">
        <f t="shared" si="86"/>
        <v>2609643.156095311</v>
      </c>
      <c r="X254" s="8">
        <f t="shared" si="86"/>
        <v>3757886.1447772481</v>
      </c>
      <c r="Y254" s="3">
        <f>SUM('Masses &amp; Spring Data'!$K$11*('Masses &amp; Spring Data'!$I$3+'Vel,Acc,Jer (Inlet)'!C254))</f>
        <v>120844.42017714187</v>
      </c>
      <c r="Z254" s="10">
        <f t="shared" si="87"/>
        <v>225230.14642095432</v>
      </c>
      <c r="AA254" s="10">
        <f t="shared" si="88"/>
        <v>530056.05728898</v>
      </c>
      <c r="AB254" s="10">
        <f t="shared" si="89"/>
        <v>1060315.9563714538</v>
      </c>
      <c r="AC254" s="10">
        <f t="shared" si="90"/>
        <v>1791016.040078141</v>
      </c>
      <c r="AD254" s="10">
        <f t="shared" si="91"/>
        <v>2730487.5762724527</v>
      </c>
      <c r="AE254" s="10">
        <f t="shared" si="92"/>
        <v>3878730.5649543898</v>
      </c>
    </row>
    <row r="255" spans="1:31" x14ac:dyDescent="0.2">
      <c r="A255" s="5">
        <v>144</v>
      </c>
      <c r="B255" s="5">
        <f t="shared" si="93"/>
        <v>252</v>
      </c>
      <c r="C255" s="36">
        <v>0.68767586571969141</v>
      </c>
      <c r="D255" s="6">
        <f t="shared" si="71"/>
        <v>-4.8635247114994118E-2</v>
      </c>
      <c r="E255" s="7">
        <f t="shared" si="72"/>
        <v>-583.62296537992938</v>
      </c>
      <c r="F255" s="7">
        <f t="shared" si="73"/>
        <v>-1167.2459307598588</v>
      </c>
      <c r="G255" s="7">
        <f t="shared" si="74"/>
        <v>-1750.8688961397881</v>
      </c>
      <c r="H255" s="7">
        <f t="shared" si="75"/>
        <v>-2334.4918615197175</v>
      </c>
      <c r="I255" s="7">
        <f t="shared" si="76"/>
        <v>-2918.1148268996471</v>
      </c>
      <c r="J255" s="7">
        <f t="shared" si="77"/>
        <v>-3501.7377922795763</v>
      </c>
      <c r="K255" s="12">
        <f t="shared" si="78"/>
        <v>2.8386040434658089E-3</v>
      </c>
      <c r="L255" s="9">
        <f t="shared" si="79"/>
        <v>408758.9822590765</v>
      </c>
      <c r="M255" s="9">
        <f t="shared" si="80"/>
        <v>1635035.929036306</v>
      </c>
      <c r="N255" s="9">
        <f t="shared" si="81"/>
        <v>3678830.8403316881</v>
      </c>
      <c r="O255" s="9">
        <f t="shared" si="82"/>
        <v>6540143.7161452239</v>
      </c>
      <c r="P255" s="9">
        <f t="shared" si="83"/>
        <v>10218974.556476912</v>
      </c>
      <c r="Q255" s="9">
        <f t="shared" si="84"/>
        <v>14715323.361326752</v>
      </c>
      <c r="R255" s="8">
        <v>0.24560000000000004</v>
      </c>
      <c r="S255" s="8">
        <f t="shared" si="85"/>
        <v>100391.2060428292</v>
      </c>
      <c r="T255" s="8">
        <f t="shared" si="85"/>
        <v>401564.82417131681</v>
      </c>
      <c r="U255" s="8">
        <f t="shared" si="85"/>
        <v>903520.85438546271</v>
      </c>
      <c r="V255" s="8">
        <f t="shared" si="85"/>
        <v>1606259.2966852672</v>
      </c>
      <c r="W255" s="8">
        <f t="shared" si="86"/>
        <v>2509780.1510707298</v>
      </c>
      <c r="X255" s="8">
        <f t="shared" si="86"/>
        <v>3614083.4175418508</v>
      </c>
      <c r="Y255" s="3">
        <f>SUM('Masses &amp; Spring Data'!$K$11*('Masses &amp; Spring Data'!$I$3+'Vel,Acc,Jer (Inlet)'!C255))</f>
        <v>112513.15231373017</v>
      </c>
      <c r="Z255" s="10">
        <f t="shared" si="87"/>
        <v>212904.35835655936</v>
      </c>
      <c r="AA255" s="10">
        <f t="shared" si="88"/>
        <v>506223.38407597539</v>
      </c>
      <c r="AB255" s="10">
        <f t="shared" si="89"/>
        <v>1016034.0066991929</v>
      </c>
      <c r="AC255" s="10">
        <f t="shared" si="90"/>
        <v>1718772.4489989975</v>
      </c>
      <c r="AD255" s="10">
        <f t="shared" si="91"/>
        <v>2622293.30338446</v>
      </c>
      <c r="AE255" s="10">
        <f t="shared" si="92"/>
        <v>3726596.569855581</v>
      </c>
    </row>
    <row r="256" spans="1:31" x14ac:dyDescent="0.2">
      <c r="A256" s="5">
        <v>146</v>
      </c>
      <c r="B256" s="5">
        <f t="shared" si="93"/>
        <v>253</v>
      </c>
      <c r="C256" s="36">
        <v>0.6390406186046973</v>
      </c>
      <c r="D256" s="6">
        <f t="shared" si="71"/>
        <v>-4.5796643071528309E-2</v>
      </c>
      <c r="E256" s="7">
        <f t="shared" si="72"/>
        <v>-549.5597168583397</v>
      </c>
      <c r="F256" s="7">
        <f t="shared" si="73"/>
        <v>-1099.1194337166794</v>
      </c>
      <c r="G256" s="7">
        <f t="shared" si="74"/>
        <v>-1648.6791505750191</v>
      </c>
      <c r="H256" s="7">
        <f t="shared" si="75"/>
        <v>-2198.2388674333588</v>
      </c>
      <c r="I256" s="7">
        <f t="shared" si="76"/>
        <v>-2747.7985842916987</v>
      </c>
      <c r="J256" s="7">
        <f t="shared" si="77"/>
        <v>-3297.3583011500382</v>
      </c>
      <c r="K256" s="12">
        <f t="shared" si="78"/>
        <v>2.7247238417877906E-3</v>
      </c>
      <c r="L256" s="9">
        <f t="shared" si="79"/>
        <v>392360.23321744183</v>
      </c>
      <c r="M256" s="9">
        <f t="shared" si="80"/>
        <v>1569440.9328697673</v>
      </c>
      <c r="N256" s="9">
        <f t="shared" si="81"/>
        <v>3531242.0989569766</v>
      </c>
      <c r="O256" s="9">
        <f t="shared" si="82"/>
        <v>6277763.7314790692</v>
      </c>
      <c r="P256" s="9">
        <f t="shared" si="83"/>
        <v>9809005.8304360453</v>
      </c>
      <c r="Q256" s="9">
        <f t="shared" si="84"/>
        <v>14124968.395827906</v>
      </c>
      <c r="R256" s="8">
        <v>0.24560000000000004</v>
      </c>
      <c r="S256" s="8">
        <f t="shared" si="85"/>
        <v>96363.673278203729</v>
      </c>
      <c r="T256" s="8">
        <f t="shared" si="85"/>
        <v>385454.69311281492</v>
      </c>
      <c r="U256" s="8">
        <f t="shared" si="85"/>
        <v>867273.05950383353</v>
      </c>
      <c r="V256" s="8">
        <f t="shared" si="85"/>
        <v>1541818.7724512597</v>
      </c>
      <c r="W256" s="8">
        <f t="shared" si="86"/>
        <v>2409091.831955093</v>
      </c>
      <c r="X256" s="8">
        <f t="shared" si="86"/>
        <v>3469092.2380153341</v>
      </c>
      <c r="Y256" s="3">
        <f>SUM('Masses &amp; Spring Data'!$K$11*('Masses &amp; Spring Data'!$I$3+'Vel,Acc,Jer (Inlet)'!C256))</f>
        <v>104658.55990465861</v>
      </c>
      <c r="Z256" s="10">
        <f t="shared" si="87"/>
        <v>201022.23318286234</v>
      </c>
      <c r="AA256" s="10">
        <f t="shared" si="88"/>
        <v>482717.09516142169</v>
      </c>
      <c r="AB256" s="10">
        <f t="shared" si="89"/>
        <v>971931.61940849212</v>
      </c>
      <c r="AC256" s="10">
        <f t="shared" si="90"/>
        <v>1646477.3323559184</v>
      </c>
      <c r="AD256" s="10">
        <f t="shared" si="91"/>
        <v>2513750.3918597517</v>
      </c>
      <c r="AE256" s="10">
        <f t="shared" si="92"/>
        <v>3573750.7979199928</v>
      </c>
    </row>
    <row r="257" spans="1:31" x14ac:dyDescent="0.2">
      <c r="A257" s="5">
        <v>148</v>
      </c>
      <c r="B257" s="5">
        <f t="shared" si="93"/>
        <v>254</v>
      </c>
      <c r="C257" s="36">
        <v>0.59324397553316899</v>
      </c>
      <c r="D257" s="6">
        <f t="shared" si="71"/>
        <v>-4.3071919229740518E-2</v>
      </c>
      <c r="E257" s="7">
        <f t="shared" si="72"/>
        <v>-516.86303075688625</v>
      </c>
      <c r="F257" s="7">
        <f t="shared" si="73"/>
        <v>-1033.7260615137725</v>
      </c>
      <c r="G257" s="7">
        <f t="shared" si="74"/>
        <v>-1550.5890922706587</v>
      </c>
      <c r="H257" s="7">
        <f t="shared" si="75"/>
        <v>-2067.452123027545</v>
      </c>
      <c r="I257" s="7">
        <f t="shared" si="76"/>
        <v>-2584.315153784431</v>
      </c>
      <c r="J257" s="7">
        <f t="shared" si="77"/>
        <v>-3101.1781845413175</v>
      </c>
      <c r="K257" s="12">
        <f t="shared" si="78"/>
        <v>2.6099101958335647E-3</v>
      </c>
      <c r="L257" s="9">
        <f t="shared" si="79"/>
        <v>375827.06820003333</v>
      </c>
      <c r="M257" s="9">
        <f t="shared" si="80"/>
        <v>1503308.2728001333</v>
      </c>
      <c r="N257" s="9">
        <f t="shared" si="81"/>
        <v>3382443.6138002998</v>
      </c>
      <c r="O257" s="9">
        <f t="shared" si="82"/>
        <v>6013233.0912005333</v>
      </c>
      <c r="P257" s="9">
        <f t="shared" si="83"/>
        <v>9395676.7050008327</v>
      </c>
      <c r="Q257" s="9">
        <f t="shared" si="84"/>
        <v>13529774.455201199</v>
      </c>
      <c r="R257" s="8">
        <v>0.24560000000000004</v>
      </c>
      <c r="S257" s="8">
        <f t="shared" si="85"/>
        <v>92303.127949928195</v>
      </c>
      <c r="T257" s="8">
        <f t="shared" si="85"/>
        <v>369212.51179971278</v>
      </c>
      <c r="U257" s="8">
        <f t="shared" si="85"/>
        <v>830728.15154935373</v>
      </c>
      <c r="V257" s="8">
        <f t="shared" si="85"/>
        <v>1476850.0471988511</v>
      </c>
      <c r="W257" s="8">
        <f t="shared" si="86"/>
        <v>2307578.1987482049</v>
      </c>
      <c r="X257" s="8">
        <f t="shared" si="86"/>
        <v>3322912.6061974149</v>
      </c>
      <c r="Y257" s="3">
        <f>SUM('Masses &amp; Spring Data'!$K$11*('Masses &amp; Spring Data'!$I$3+'Vel,Acc,Jer (Inlet)'!C257))</f>
        <v>97262.402048606789</v>
      </c>
      <c r="Z257" s="10">
        <f t="shared" si="87"/>
        <v>189565.529998535</v>
      </c>
      <c r="AA257" s="10">
        <f t="shared" si="88"/>
        <v>459518.79889271647</v>
      </c>
      <c r="AB257" s="10">
        <f t="shared" si="89"/>
        <v>927990.5535979605</v>
      </c>
      <c r="AC257" s="10">
        <f t="shared" si="90"/>
        <v>1574112.449247458</v>
      </c>
      <c r="AD257" s="10">
        <f t="shared" si="91"/>
        <v>2404840.6007968117</v>
      </c>
      <c r="AE257" s="10">
        <f t="shared" si="92"/>
        <v>3420175.0082460218</v>
      </c>
    </row>
    <row r="258" spans="1:31" x14ac:dyDescent="0.2">
      <c r="A258" s="5">
        <v>150</v>
      </c>
      <c r="B258" s="5">
        <f t="shared" si="93"/>
        <v>255</v>
      </c>
      <c r="C258" s="36">
        <v>0.55017205630342847</v>
      </c>
      <c r="D258" s="6">
        <f t="shared" si="71"/>
        <v>-4.0462009033906954E-2</v>
      </c>
      <c r="E258" s="7">
        <f t="shared" si="72"/>
        <v>-485.54410840688342</v>
      </c>
      <c r="F258" s="7">
        <f t="shared" si="73"/>
        <v>-971.08821681376685</v>
      </c>
      <c r="G258" s="7">
        <f t="shared" si="74"/>
        <v>-1456.6323252206503</v>
      </c>
      <c r="H258" s="7">
        <f t="shared" si="75"/>
        <v>-1942.1764336275337</v>
      </c>
      <c r="I258" s="7">
        <f t="shared" si="76"/>
        <v>-2427.7205420344171</v>
      </c>
      <c r="J258" s="7">
        <f t="shared" si="77"/>
        <v>-2913.2646504413005</v>
      </c>
      <c r="K258" s="12">
        <f t="shared" si="78"/>
        <v>2.4969634384317541E-3</v>
      </c>
      <c r="L258" s="9">
        <f t="shared" si="79"/>
        <v>359562.7351341726</v>
      </c>
      <c r="M258" s="9">
        <f t="shared" si="80"/>
        <v>1438250.9405366904</v>
      </c>
      <c r="N258" s="9">
        <f t="shared" si="81"/>
        <v>3236064.6162075531</v>
      </c>
      <c r="O258" s="9">
        <f t="shared" si="82"/>
        <v>5753003.7621467616</v>
      </c>
      <c r="P258" s="9">
        <f t="shared" si="83"/>
        <v>8989068.3783543147</v>
      </c>
      <c r="Q258" s="9">
        <f t="shared" si="84"/>
        <v>12944258.464830212</v>
      </c>
      <c r="R258" s="8">
        <v>0.24560000000000004</v>
      </c>
      <c r="S258" s="8">
        <f t="shared" si="85"/>
        <v>88308.607748952811</v>
      </c>
      <c r="T258" s="8">
        <f t="shared" si="85"/>
        <v>353234.43099581124</v>
      </c>
      <c r="U258" s="8">
        <f t="shared" si="85"/>
        <v>794777.46974057518</v>
      </c>
      <c r="V258" s="8">
        <f t="shared" si="85"/>
        <v>1412937.723983245</v>
      </c>
      <c r="W258" s="8">
        <f t="shared" si="86"/>
        <v>2207715.1937238201</v>
      </c>
      <c r="X258" s="8">
        <f t="shared" si="86"/>
        <v>3179109.8789623007</v>
      </c>
      <c r="Y258" s="3">
        <f>SUM('Masses &amp; Spring Data'!$K$11*('Masses &amp; Spring Data'!$I$3+'Vel,Acc,Jer (Inlet)'!C258))</f>
        <v>90306.287093003702</v>
      </c>
      <c r="Z258" s="10">
        <f t="shared" si="87"/>
        <v>178614.8948419565</v>
      </c>
      <c r="AA258" s="10">
        <f t="shared" si="88"/>
        <v>437006.10362983897</v>
      </c>
      <c r="AB258" s="10">
        <f t="shared" si="89"/>
        <v>885083.75683357893</v>
      </c>
      <c r="AC258" s="10">
        <f t="shared" si="90"/>
        <v>1503244.0110762487</v>
      </c>
      <c r="AD258" s="10">
        <f t="shared" si="91"/>
        <v>2298021.4808168239</v>
      </c>
      <c r="AE258" s="10">
        <f t="shared" si="92"/>
        <v>3269416.1660553045</v>
      </c>
    </row>
    <row r="259" spans="1:31" x14ac:dyDescent="0.2">
      <c r="A259" s="5">
        <v>152</v>
      </c>
      <c r="B259" s="5">
        <f t="shared" si="93"/>
        <v>256</v>
      </c>
      <c r="C259" s="36">
        <v>0.50971004726952152</v>
      </c>
      <c r="D259" s="6">
        <f t="shared" si="71"/>
        <v>-3.79650455954752E-2</v>
      </c>
      <c r="E259" s="7">
        <f t="shared" si="72"/>
        <v>-455.58054714570238</v>
      </c>
      <c r="F259" s="7">
        <f t="shared" si="73"/>
        <v>-911.16109429140477</v>
      </c>
      <c r="G259" s="7">
        <f t="shared" si="74"/>
        <v>-1366.7416414371071</v>
      </c>
      <c r="H259" s="7">
        <f t="shared" si="75"/>
        <v>-1822.3221885828095</v>
      </c>
      <c r="I259" s="7">
        <f t="shared" si="76"/>
        <v>-2277.9027357285122</v>
      </c>
      <c r="J259" s="7">
        <f t="shared" si="77"/>
        <v>-2733.4832828742142</v>
      </c>
      <c r="K259" s="12">
        <f t="shared" si="78"/>
        <v>2.3858835695820257E-3</v>
      </c>
      <c r="L259" s="9">
        <f t="shared" si="79"/>
        <v>343567.23401981173</v>
      </c>
      <c r="M259" s="9">
        <f t="shared" si="80"/>
        <v>1374268.9360792469</v>
      </c>
      <c r="N259" s="9">
        <f t="shared" si="81"/>
        <v>3092105.1061783056</v>
      </c>
      <c r="O259" s="9">
        <f t="shared" si="82"/>
        <v>5497075.7443169877</v>
      </c>
      <c r="P259" s="9">
        <f t="shared" si="83"/>
        <v>8589180.8504952919</v>
      </c>
      <c r="Q259" s="9">
        <f t="shared" si="84"/>
        <v>12368420.424713222</v>
      </c>
      <c r="R259" s="8">
        <v>0.24560000000000004</v>
      </c>
      <c r="S259" s="8">
        <f t="shared" si="85"/>
        <v>84380.112675265773</v>
      </c>
      <c r="T259" s="8">
        <f t="shared" si="85"/>
        <v>337520.45070106309</v>
      </c>
      <c r="U259" s="8">
        <f t="shared" si="85"/>
        <v>759421.01407739194</v>
      </c>
      <c r="V259" s="8">
        <f t="shared" ref="V259:X322" si="94">SUM($R$3*O259)</f>
        <v>1350081.8028042524</v>
      </c>
      <c r="W259" s="8">
        <f t="shared" si="86"/>
        <v>2109502.8168816441</v>
      </c>
      <c r="X259" s="8">
        <f t="shared" si="86"/>
        <v>3037684.0563095678</v>
      </c>
      <c r="Y259" s="3">
        <f>SUM('Masses &amp; Spring Data'!$K$11*('Masses &amp; Spring Data'!$I$3+'Vel,Acc,Jer (Inlet)'!C259))</f>
        <v>83771.672634027724</v>
      </c>
      <c r="Z259" s="10">
        <f t="shared" si="87"/>
        <v>168151.78530929348</v>
      </c>
      <c r="AA259" s="10">
        <f t="shared" si="88"/>
        <v>415160.76847142156</v>
      </c>
      <c r="AB259" s="10">
        <f t="shared" si="89"/>
        <v>843192.68671141961</v>
      </c>
      <c r="AC259" s="10">
        <f t="shared" si="90"/>
        <v>1433853.47543828</v>
      </c>
      <c r="AD259" s="10">
        <f t="shared" si="91"/>
        <v>2193274.489515672</v>
      </c>
      <c r="AE259" s="10">
        <f t="shared" si="92"/>
        <v>3121455.7289435957</v>
      </c>
    </row>
    <row r="260" spans="1:31" x14ac:dyDescent="0.2">
      <c r="A260" s="5">
        <v>154</v>
      </c>
      <c r="B260" s="5">
        <f t="shared" si="93"/>
        <v>257</v>
      </c>
      <c r="C260" s="36">
        <v>0.47174500167404632</v>
      </c>
      <c r="D260" s="6">
        <f t="shared" ref="D260:D323" si="95">SUM((C261-C260)/(B261-B260))</f>
        <v>-3.557916202589323E-2</v>
      </c>
      <c r="E260" s="7">
        <f t="shared" ref="E260:E323" si="96">SUM(D260*(6*2000))</f>
        <v>-426.94994431071876</v>
      </c>
      <c r="F260" s="7">
        <f t="shared" ref="F260:F323" si="97">SUM(D260*(6*4000))</f>
        <v>-853.89988862143753</v>
      </c>
      <c r="G260" s="7">
        <f t="shared" ref="G260:G323" si="98">SUM(D260*(6*6000))</f>
        <v>-1280.8498329321562</v>
      </c>
      <c r="H260" s="7">
        <f t="shared" ref="H260:H323" si="99">SUM(D260*(6*8000))</f>
        <v>-1707.7997772428751</v>
      </c>
      <c r="I260" s="7">
        <f t="shared" ref="I260:I323" si="100">SUM(D260*(6*10000))</f>
        <v>-2134.7497215535936</v>
      </c>
      <c r="J260" s="7">
        <f t="shared" ref="J260:J323" si="101">SUM(D260*(6*12000))</f>
        <v>-2561.6996658643125</v>
      </c>
      <c r="K260" s="12">
        <f t="shared" ref="K260:K323" si="102">SUM((C262-(2*C261)+C260)/((B261-B260)^2))</f>
        <v>2.2748037007321309E-3</v>
      </c>
      <c r="L260" s="9">
        <f t="shared" ref="L260:L323" si="103">SUM(K260*((6*2000)^2))</f>
        <v>327571.73290542688</v>
      </c>
      <c r="M260" s="9">
        <f t="shared" ref="M260:M323" si="104">SUM(K260*((6*4000)^2))</f>
        <v>1310286.9316217075</v>
      </c>
      <c r="N260" s="9">
        <f t="shared" ref="N260:N323" si="105">SUM(K260*((6*6000)^2))</f>
        <v>2948145.5961488415</v>
      </c>
      <c r="O260" s="9">
        <f t="shared" ref="O260:O323" si="106">SUM(K260*((6*8000)^2))</f>
        <v>5241147.72648683</v>
      </c>
      <c r="P260" s="9">
        <f t="shared" ref="P260:P323" si="107">SUM(K260*((6*10000)^2))</f>
        <v>8189293.3226356711</v>
      </c>
      <c r="Q260" s="9">
        <f t="shared" ref="Q260:Q323" si="108">SUM(K260*((6*12000)^2))</f>
        <v>11792582.384595366</v>
      </c>
      <c r="R260" s="8">
        <v>0.24560000000000004</v>
      </c>
      <c r="S260" s="8">
        <f t="shared" ref="S260:X323" si="109">SUM($R$3*L260)</f>
        <v>80451.617601572856</v>
      </c>
      <c r="T260" s="8">
        <f t="shared" si="109"/>
        <v>321806.47040629142</v>
      </c>
      <c r="U260" s="8">
        <f t="shared" si="109"/>
        <v>724064.55841415562</v>
      </c>
      <c r="V260" s="8">
        <f t="shared" si="94"/>
        <v>1287225.8816251657</v>
      </c>
      <c r="W260" s="8">
        <f t="shared" si="94"/>
        <v>2011290.4400393211</v>
      </c>
      <c r="X260" s="8">
        <f t="shared" si="94"/>
        <v>2896258.2336566225</v>
      </c>
      <c r="Y260" s="3">
        <f>SUM('Masses &amp; Spring Data'!$K$11*('Masses &amp; Spring Data'!$I$3+'Vel,Acc,Jer (Inlet)'!C260))</f>
        <v>77640.317770358481</v>
      </c>
      <c r="Z260" s="10">
        <f t="shared" ref="Z260:Z323" si="110">SUM(S260+Y260)</f>
        <v>158091.93537193135</v>
      </c>
      <c r="AA260" s="10">
        <f t="shared" ref="AA260:AA323" si="111">SUM(T260+Y261)</f>
        <v>393700.75350946817</v>
      </c>
      <c r="AB260" s="10">
        <f t="shared" ref="AB260:AB323" si="112">SUM(U260+Y260)</f>
        <v>801704.87618451414</v>
      </c>
      <c r="AC260" s="10">
        <f t="shared" ref="AC260:AC323" si="113">SUM(V260+Y260)</f>
        <v>1364866.1993955241</v>
      </c>
      <c r="AD260" s="10">
        <f t="shared" ref="AD260:AD323" si="114">SUM(W260+Y260)</f>
        <v>2088930.7578096795</v>
      </c>
      <c r="AE260" s="10">
        <f t="shared" ref="AE260:AE323" si="115">SUM(X260+Y260)</f>
        <v>2973898.5514269811</v>
      </c>
    </row>
    <row r="261" spans="1:31" x14ac:dyDescent="0.2">
      <c r="A261" s="5">
        <v>156</v>
      </c>
      <c r="B261" s="5">
        <f t="shared" ref="B261:B324" si="116">B260+1</f>
        <v>258</v>
      </c>
      <c r="C261" s="36">
        <v>0.43616583964815309</v>
      </c>
      <c r="D261" s="6">
        <f t="shared" si="95"/>
        <v>-3.3304358325161099E-2</v>
      </c>
      <c r="E261" s="7">
        <f t="shared" si="96"/>
        <v>-399.65229990193319</v>
      </c>
      <c r="F261" s="7">
        <f t="shared" si="97"/>
        <v>-799.30459980386638</v>
      </c>
      <c r="G261" s="7">
        <f t="shared" si="98"/>
        <v>-1198.9568997057995</v>
      </c>
      <c r="H261" s="7">
        <f t="shared" si="99"/>
        <v>-1598.6091996077328</v>
      </c>
      <c r="I261" s="7">
        <f t="shared" si="100"/>
        <v>-1998.261499509666</v>
      </c>
      <c r="J261" s="7">
        <f t="shared" si="101"/>
        <v>-2397.913799411599</v>
      </c>
      <c r="K261" s="12">
        <f t="shared" si="102"/>
        <v>2.1655907204340963E-3</v>
      </c>
      <c r="L261" s="9">
        <f t="shared" si="103"/>
        <v>311845.06374250987</v>
      </c>
      <c r="M261" s="9">
        <f t="shared" si="104"/>
        <v>1247380.2549700395</v>
      </c>
      <c r="N261" s="9">
        <f t="shared" si="105"/>
        <v>2806605.573682589</v>
      </c>
      <c r="O261" s="9">
        <f t="shared" si="106"/>
        <v>4989521.0198801579</v>
      </c>
      <c r="P261" s="9">
        <f t="shared" si="107"/>
        <v>7796126.5935627464</v>
      </c>
      <c r="Q261" s="9">
        <f t="shared" si="108"/>
        <v>11226422.294730356</v>
      </c>
      <c r="R261" s="8">
        <v>0.24560000000000004</v>
      </c>
      <c r="S261" s="8">
        <f t="shared" si="109"/>
        <v>76589.147655160443</v>
      </c>
      <c r="T261" s="8">
        <f t="shared" si="109"/>
        <v>306356.59062064177</v>
      </c>
      <c r="U261" s="8">
        <f t="shared" si="109"/>
        <v>689302.32889644394</v>
      </c>
      <c r="V261" s="8">
        <f t="shared" si="94"/>
        <v>1225426.3624825671</v>
      </c>
      <c r="W261" s="8">
        <f t="shared" si="94"/>
        <v>1914728.6913790109</v>
      </c>
      <c r="X261" s="8">
        <f t="shared" si="94"/>
        <v>2757209.3155857758</v>
      </c>
      <c r="Y261" s="3">
        <f>SUM('Masses &amp; Spring Data'!$K$11*('Masses &amp; Spring Data'!$I$3+'Vel,Acc,Jer (Inlet)'!C261))</f>
        <v>71894.283103176727</v>
      </c>
      <c r="Z261" s="10">
        <f t="shared" si="110"/>
        <v>148483.43075833717</v>
      </c>
      <c r="AA261" s="10">
        <f t="shared" si="111"/>
        <v>372872.21985430497</v>
      </c>
      <c r="AB261" s="10">
        <f t="shared" si="112"/>
        <v>761196.61199962068</v>
      </c>
      <c r="AC261" s="10">
        <f t="shared" si="113"/>
        <v>1297320.6455857437</v>
      </c>
      <c r="AD261" s="10">
        <f t="shared" si="114"/>
        <v>1986622.9744821875</v>
      </c>
      <c r="AE261" s="10">
        <f t="shared" si="115"/>
        <v>2829103.5986889526</v>
      </c>
    </row>
    <row r="262" spans="1:31" x14ac:dyDescent="0.2">
      <c r="A262" s="5">
        <v>158</v>
      </c>
      <c r="B262" s="5">
        <f t="shared" si="116"/>
        <v>259</v>
      </c>
      <c r="C262" s="36">
        <v>0.40286148132299199</v>
      </c>
      <c r="D262" s="6">
        <f t="shared" si="95"/>
        <v>-3.1138767604727002E-2</v>
      </c>
      <c r="E262" s="7">
        <f t="shared" si="96"/>
        <v>-373.66521125672404</v>
      </c>
      <c r="F262" s="7">
        <f t="shared" si="97"/>
        <v>-747.33042251344807</v>
      </c>
      <c r="G262" s="7">
        <f t="shared" si="98"/>
        <v>-1120.9956337701722</v>
      </c>
      <c r="H262" s="7">
        <f t="shared" si="99"/>
        <v>-1494.6608450268961</v>
      </c>
      <c r="I262" s="7">
        <f t="shared" si="100"/>
        <v>-1868.3260562836201</v>
      </c>
      <c r="J262" s="7">
        <f t="shared" si="101"/>
        <v>-2241.9912675403443</v>
      </c>
      <c r="K262" s="12">
        <f t="shared" si="102"/>
        <v>2.0601115172407258E-3</v>
      </c>
      <c r="L262" s="9">
        <f t="shared" si="103"/>
        <v>296656.05848266452</v>
      </c>
      <c r="M262" s="9">
        <f t="shared" si="104"/>
        <v>1186624.2339306581</v>
      </c>
      <c r="N262" s="9">
        <f t="shared" si="105"/>
        <v>2669904.5263439808</v>
      </c>
      <c r="O262" s="9">
        <f t="shared" si="106"/>
        <v>4746496.9357226323</v>
      </c>
      <c r="P262" s="9">
        <f t="shared" si="107"/>
        <v>7416401.4620666131</v>
      </c>
      <c r="Q262" s="9">
        <f t="shared" si="108"/>
        <v>10679618.105375923</v>
      </c>
      <c r="R262" s="8">
        <v>0.24560000000000004</v>
      </c>
      <c r="S262" s="8">
        <f t="shared" si="109"/>
        <v>72858.727963342419</v>
      </c>
      <c r="T262" s="8">
        <f t="shared" si="109"/>
        <v>291434.91185336967</v>
      </c>
      <c r="U262" s="8">
        <f t="shared" si="109"/>
        <v>655728.5516700818</v>
      </c>
      <c r="V262" s="8">
        <f t="shared" si="94"/>
        <v>1165739.6474134787</v>
      </c>
      <c r="W262" s="8">
        <f t="shared" si="94"/>
        <v>1821468.1990835604</v>
      </c>
      <c r="X262" s="8">
        <f t="shared" si="94"/>
        <v>2622914.2066803272</v>
      </c>
      <c r="Y262" s="3">
        <f>SUM('Masses &amp; Spring Data'!$K$11*('Masses &amp; Spring Data'!$I$3+'Vel,Acc,Jer (Inlet)'!C262))</f>
        <v>66515.629233663203</v>
      </c>
      <c r="Z262" s="10">
        <f t="shared" si="110"/>
        <v>139374.35719700562</v>
      </c>
      <c r="AA262" s="10">
        <f t="shared" si="111"/>
        <v>352921.63011886948</v>
      </c>
      <c r="AB262" s="10">
        <f t="shared" si="112"/>
        <v>722244.180903745</v>
      </c>
      <c r="AC262" s="10">
        <f t="shared" si="113"/>
        <v>1232255.2766471419</v>
      </c>
      <c r="AD262" s="10">
        <f t="shared" si="114"/>
        <v>1887983.8283172236</v>
      </c>
      <c r="AE262" s="10">
        <f t="shared" si="115"/>
        <v>2689429.8359139906</v>
      </c>
    </row>
    <row r="263" spans="1:31" x14ac:dyDescent="0.2">
      <c r="A263" s="5">
        <v>160</v>
      </c>
      <c r="B263" s="5">
        <f t="shared" si="116"/>
        <v>260</v>
      </c>
      <c r="C263" s="36">
        <v>0.37172271371826499</v>
      </c>
      <c r="D263" s="6">
        <f t="shared" si="95"/>
        <v>-2.9078656087486277E-2</v>
      </c>
      <c r="E263" s="7">
        <f t="shared" si="96"/>
        <v>-348.9438730498353</v>
      </c>
      <c r="F263" s="7">
        <f t="shared" si="97"/>
        <v>-697.88774609967061</v>
      </c>
      <c r="G263" s="7">
        <f t="shared" si="98"/>
        <v>-1046.831619149506</v>
      </c>
      <c r="H263" s="7">
        <f t="shared" si="99"/>
        <v>-1395.7754921993412</v>
      </c>
      <c r="I263" s="7">
        <f t="shared" si="100"/>
        <v>-1744.7193652491767</v>
      </c>
      <c r="J263" s="7">
        <f t="shared" si="101"/>
        <v>-2093.6632382990119</v>
      </c>
      <c r="K263" s="12">
        <f t="shared" si="102"/>
        <v>1.9546323140471888E-3</v>
      </c>
      <c r="L263" s="9">
        <f t="shared" si="103"/>
        <v>281467.05322279519</v>
      </c>
      <c r="M263" s="9">
        <f t="shared" si="104"/>
        <v>1125868.2128911808</v>
      </c>
      <c r="N263" s="9">
        <f t="shared" si="105"/>
        <v>2533203.4790051566</v>
      </c>
      <c r="O263" s="9">
        <f t="shared" si="106"/>
        <v>4503472.8515647231</v>
      </c>
      <c r="P263" s="9">
        <f t="shared" si="107"/>
        <v>7036676.3305698801</v>
      </c>
      <c r="Q263" s="9">
        <f t="shared" si="108"/>
        <v>10132813.916020626</v>
      </c>
      <c r="R263" s="8">
        <v>0.24560000000000004</v>
      </c>
      <c r="S263" s="8">
        <f t="shared" si="109"/>
        <v>69128.308271518516</v>
      </c>
      <c r="T263" s="8">
        <f t="shared" si="109"/>
        <v>276513.23308607406</v>
      </c>
      <c r="U263" s="8">
        <f t="shared" si="109"/>
        <v>622154.77444366657</v>
      </c>
      <c r="V263" s="8">
        <f t="shared" si="94"/>
        <v>1106052.9323442962</v>
      </c>
      <c r="W263" s="8">
        <f t="shared" si="94"/>
        <v>1728207.7067879629</v>
      </c>
      <c r="X263" s="8">
        <f t="shared" si="94"/>
        <v>2488619.0977746663</v>
      </c>
      <c r="Y263" s="3">
        <f>SUM('Masses &amp; Spring Data'!$K$11*('Masses &amp; Spring Data'!$I$3+'Vel,Acc,Jer (Inlet)'!C263))</f>
        <v>61486.718265499796</v>
      </c>
      <c r="Z263" s="10">
        <f t="shared" si="110"/>
        <v>130615.0265370183</v>
      </c>
      <c r="AA263" s="10">
        <f t="shared" si="111"/>
        <v>333303.74839344481</v>
      </c>
      <c r="AB263" s="10">
        <f t="shared" si="112"/>
        <v>683641.49270916637</v>
      </c>
      <c r="AC263" s="10">
        <f t="shared" si="113"/>
        <v>1167539.6506097959</v>
      </c>
      <c r="AD263" s="10">
        <f t="shared" si="114"/>
        <v>1789694.4250534626</v>
      </c>
      <c r="AE263" s="10">
        <f t="shared" si="115"/>
        <v>2550105.8160401662</v>
      </c>
    </row>
    <row r="264" spans="1:31" x14ac:dyDescent="0.2">
      <c r="A264" s="5">
        <v>162</v>
      </c>
      <c r="B264" s="5">
        <f t="shared" si="116"/>
        <v>261</v>
      </c>
      <c r="C264" s="36">
        <v>0.34264405763077871</v>
      </c>
      <c r="D264" s="6">
        <f t="shared" si="95"/>
        <v>-2.7124023773439088E-2</v>
      </c>
      <c r="E264" s="7">
        <f t="shared" si="96"/>
        <v>-325.48828528126904</v>
      </c>
      <c r="F264" s="7">
        <f t="shared" si="97"/>
        <v>-650.97657056253809</v>
      </c>
      <c r="G264" s="7">
        <f t="shared" si="98"/>
        <v>-976.46485584380719</v>
      </c>
      <c r="H264" s="7">
        <f t="shared" si="99"/>
        <v>-1301.9531411250762</v>
      </c>
      <c r="I264" s="7">
        <f t="shared" si="100"/>
        <v>-1627.4414264063453</v>
      </c>
      <c r="J264" s="7">
        <f t="shared" si="101"/>
        <v>-1952.9297116876144</v>
      </c>
      <c r="K264" s="12">
        <f t="shared" si="102"/>
        <v>1.8528868879576499E-3</v>
      </c>
      <c r="L264" s="9">
        <f t="shared" si="103"/>
        <v>266815.7118659016</v>
      </c>
      <c r="M264" s="9">
        <f t="shared" si="104"/>
        <v>1067262.8474636064</v>
      </c>
      <c r="N264" s="9">
        <f t="shared" si="105"/>
        <v>2401341.4067931143</v>
      </c>
      <c r="O264" s="9">
        <f t="shared" si="106"/>
        <v>4269051.3898544256</v>
      </c>
      <c r="P264" s="9">
        <f t="shared" si="107"/>
        <v>6670392.7966475394</v>
      </c>
      <c r="Q264" s="9">
        <f t="shared" si="108"/>
        <v>9605365.6271724571</v>
      </c>
      <c r="R264" s="8">
        <v>0.24560000000000004</v>
      </c>
      <c r="S264" s="8">
        <f t="shared" si="109"/>
        <v>65529.938834265442</v>
      </c>
      <c r="T264" s="8">
        <f t="shared" si="109"/>
        <v>262119.75533706177</v>
      </c>
      <c r="U264" s="8">
        <f t="shared" si="109"/>
        <v>589769.44950838899</v>
      </c>
      <c r="V264" s="8">
        <f t="shared" si="94"/>
        <v>1048479.0213482471</v>
      </c>
      <c r="W264" s="8">
        <f t="shared" si="94"/>
        <v>1638248.4708566358</v>
      </c>
      <c r="X264" s="8">
        <f t="shared" si="94"/>
        <v>2359077.798033556</v>
      </c>
      <c r="Y264" s="3">
        <f>SUM('Masses &amp; Spring Data'!$K$11*('Masses &amp; Spring Data'!$I$3+'Vel,Acc,Jer (Inlet)'!C264))</f>
        <v>56790.515307370762</v>
      </c>
      <c r="Z264" s="10">
        <f t="shared" si="110"/>
        <v>122320.4541416362</v>
      </c>
      <c r="AA264" s="10">
        <f t="shared" si="111"/>
        <v>314529.74080502213</v>
      </c>
      <c r="AB264" s="10">
        <f t="shared" si="112"/>
        <v>646559.9648157598</v>
      </c>
      <c r="AC264" s="10">
        <f t="shared" si="113"/>
        <v>1105269.5366556179</v>
      </c>
      <c r="AD264" s="10">
        <f t="shared" si="114"/>
        <v>1695038.9861640066</v>
      </c>
      <c r="AE264" s="10">
        <f t="shared" si="115"/>
        <v>2415868.3133409265</v>
      </c>
    </row>
    <row r="265" spans="1:31" x14ac:dyDescent="0.2">
      <c r="A265" s="5">
        <v>164</v>
      </c>
      <c r="B265" s="5">
        <f t="shared" si="116"/>
        <v>262</v>
      </c>
      <c r="C265" s="36">
        <v>0.31552003385733962</v>
      </c>
      <c r="D265" s="6">
        <f t="shared" si="95"/>
        <v>-2.5271136885481438E-2</v>
      </c>
      <c r="E265" s="7">
        <f t="shared" si="96"/>
        <v>-303.25364262577727</v>
      </c>
      <c r="F265" s="7">
        <f t="shared" si="97"/>
        <v>-606.50728525155455</v>
      </c>
      <c r="G265" s="7">
        <f t="shared" si="98"/>
        <v>-909.76092787733171</v>
      </c>
      <c r="H265" s="7">
        <f t="shared" si="99"/>
        <v>-1213.0145705031091</v>
      </c>
      <c r="I265" s="7">
        <f t="shared" si="100"/>
        <v>-1516.2682131288864</v>
      </c>
      <c r="J265" s="7">
        <f t="shared" si="101"/>
        <v>-1819.5218557546634</v>
      </c>
      <c r="K265" s="12">
        <f t="shared" si="102"/>
        <v>1.7530083504205818E-3</v>
      </c>
      <c r="L265" s="9">
        <f t="shared" si="103"/>
        <v>252433.20246056377</v>
      </c>
      <c r="M265" s="9">
        <f t="shared" si="104"/>
        <v>1009732.8098422551</v>
      </c>
      <c r="N265" s="9">
        <f t="shared" si="105"/>
        <v>2271898.8221450741</v>
      </c>
      <c r="O265" s="9">
        <f t="shared" si="106"/>
        <v>4038931.2393690203</v>
      </c>
      <c r="P265" s="9">
        <f t="shared" si="107"/>
        <v>6310830.0615140945</v>
      </c>
      <c r="Q265" s="9">
        <f t="shared" si="108"/>
        <v>9087595.2885802966</v>
      </c>
      <c r="R265" s="8">
        <v>0.24560000000000004</v>
      </c>
      <c r="S265" s="8">
        <f t="shared" si="109"/>
        <v>61997.594524314474</v>
      </c>
      <c r="T265" s="8">
        <f t="shared" si="109"/>
        <v>247990.3780972579</v>
      </c>
      <c r="U265" s="8">
        <f t="shared" si="109"/>
        <v>557978.35071883025</v>
      </c>
      <c r="V265" s="8">
        <f t="shared" si="94"/>
        <v>991961.51238903159</v>
      </c>
      <c r="W265" s="8">
        <f t="shared" si="94"/>
        <v>1549939.863107862</v>
      </c>
      <c r="X265" s="8">
        <f t="shared" si="94"/>
        <v>2231913.402875321</v>
      </c>
      <c r="Y265" s="3">
        <f>SUM('Masses &amp; Spring Data'!$K$11*('Masses &amp; Spring Data'!$I$3+'Vel,Acc,Jer (Inlet)'!C265))</f>
        <v>52409.985467960352</v>
      </c>
      <c r="Z265" s="10">
        <f t="shared" si="110"/>
        <v>114407.57999227483</v>
      </c>
      <c r="AA265" s="10">
        <f t="shared" si="111"/>
        <v>296319.07495821302</v>
      </c>
      <c r="AB265" s="10">
        <f t="shared" si="112"/>
        <v>610388.33618679061</v>
      </c>
      <c r="AC265" s="10">
        <f t="shared" si="113"/>
        <v>1044371.4978569919</v>
      </c>
      <c r="AD265" s="10">
        <f t="shared" si="114"/>
        <v>1602349.8485758223</v>
      </c>
      <c r="AE265" s="10">
        <f t="shared" si="115"/>
        <v>2284323.3883432811</v>
      </c>
    </row>
    <row r="266" spans="1:31" x14ac:dyDescent="0.2">
      <c r="A266" s="5">
        <v>166</v>
      </c>
      <c r="B266" s="5">
        <f t="shared" si="116"/>
        <v>263</v>
      </c>
      <c r="C266" s="36">
        <v>0.29024889697185818</v>
      </c>
      <c r="D266" s="6">
        <f t="shared" si="95"/>
        <v>-2.3518128535060856E-2</v>
      </c>
      <c r="E266" s="7">
        <f t="shared" si="96"/>
        <v>-282.2175424207303</v>
      </c>
      <c r="F266" s="7">
        <f t="shared" si="97"/>
        <v>-564.43508484146059</v>
      </c>
      <c r="G266" s="7">
        <f t="shared" si="98"/>
        <v>-846.65262726219078</v>
      </c>
      <c r="H266" s="7">
        <f t="shared" si="99"/>
        <v>-1128.8701696829212</v>
      </c>
      <c r="I266" s="7">
        <f t="shared" si="100"/>
        <v>-1411.0877121036513</v>
      </c>
      <c r="J266" s="7">
        <f t="shared" si="101"/>
        <v>-1693.3052545243816</v>
      </c>
      <c r="K266" s="12">
        <f t="shared" si="102"/>
        <v>1.6577970342634418E-3</v>
      </c>
      <c r="L266" s="9">
        <f t="shared" si="103"/>
        <v>238722.77293393563</v>
      </c>
      <c r="M266" s="9">
        <f t="shared" si="104"/>
        <v>954891.09173574252</v>
      </c>
      <c r="N266" s="9">
        <f t="shared" si="105"/>
        <v>2148504.9564054208</v>
      </c>
      <c r="O266" s="9">
        <f t="shared" si="106"/>
        <v>3819564.3669429701</v>
      </c>
      <c r="P266" s="9">
        <f t="shared" si="107"/>
        <v>5968069.3233483909</v>
      </c>
      <c r="Q266" s="9">
        <f t="shared" si="108"/>
        <v>8594019.8256216832</v>
      </c>
      <c r="R266" s="8">
        <v>0.24560000000000004</v>
      </c>
      <c r="S266" s="8">
        <f t="shared" si="109"/>
        <v>58630.313032574602</v>
      </c>
      <c r="T266" s="8">
        <f t="shared" si="109"/>
        <v>234521.25213029841</v>
      </c>
      <c r="U266" s="8">
        <f t="shared" si="109"/>
        <v>527672.81729317142</v>
      </c>
      <c r="V266" s="8">
        <f t="shared" si="94"/>
        <v>938085.00852119364</v>
      </c>
      <c r="W266" s="8">
        <f t="shared" si="94"/>
        <v>1465757.8258143649</v>
      </c>
      <c r="X266" s="8">
        <f t="shared" si="94"/>
        <v>2110691.2691726857</v>
      </c>
      <c r="Y266" s="3">
        <f>SUM('Masses &amp; Spring Data'!$K$11*('Masses &amp; Spring Data'!$I$3+'Vel,Acc,Jer (Inlet)'!C266))</f>
        <v>48328.696860955097</v>
      </c>
      <c r="Z266" s="10">
        <f t="shared" si="110"/>
        <v>106959.0098935297</v>
      </c>
      <c r="AA266" s="10">
        <f t="shared" si="111"/>
        <v>279051.77123284119</v>
      </c>
      <c r="AB266" s="10">
        <f t="shared" si="112"/>
        <v>576001.51415412652</v>
      </c>
      <c r="AC266" s="10">
        <f t="shared" si="113"/>
        <v>986413.70538214874</v>
      </c>
      <c r="AD266" s="10">
        <f t="shared" si="114"/>
        <v>1514086.52267532</v>
      </c>
      <c r="AE266" s="10">
        <f t="shared" si="115"/>
        <v>2159019.9660336408</v>
      </c>
    </row>
    <row r="267" spans="1:31" x14ac:dyDescent="0.2">
      <c r="A267" s="5">
        <v>168</v>
      </c>
      <c r="B267" s="5">
        <f t="shared" si="116"/>
        <v>264</v>
      </c>
      <c r="C267" s="36">
        <v>0.26673076843679733</v>
      </c>
      <c r="D267" s="6">
        <f t="shared" si="95"/>
        <v>-2.1860331500797414E-2</v>
      </c>
      <c r="E267" s="7">
        <f t="shared" si="96"/>
        <v>-262.32397800956898</v>
      </c>
      <c r="F267" s="7">
        <f t="shared" si="97"/>
        <v>-524.64795601913795</v>
      </c>
      <c r="G267" s="7">
        <f t="shared" si="98"/>
        <v>-786.97193402870687</v>
      </c>
      <c r="H267" s="7">
        <f t="shared" si="99"/>
        <v>-1049.2959120382759</v>
      </c>
      <c r="I267" s="7">
        <f t="shared" si="100"/>
        <v>-1311.6198900478448</v>
      </c>
      <c r="J267" s="7">
        <f t="shared" si="101"/>
        <v>-1573.9438680574137</v>
      </c>
      <c r="K267" s="12">
        <f t="shared" si="102"/>
        <v>1.5644526066586062E-3</v>
      </c>
      <c r="L267" s="9">
        <f t="shared" si="103"/>
        <v>225281.1753588393</v>
      </c>
      <c r="M267" s="9">
        <f t="shared" si="104"/>
        <v>901124.70143535722</v>
      </c>
      <c r="N267" s="9">
        <f t="shared" si="105"/>
        <v>2027530.5782295535</v>
      </c>
      <c r="O267" s="9">
        <f t="shared" si="106"/>
        <v>3604498.8057414289</v>
      </c>
      <c r="P267" s="9">
        <f t="shared" si="107"/>
        <v>5632029.3839709824</v>
      </c>
      <c r="Q267" s="9">
        <f t="shared" si="108"/>
        <v>8110122.3129182141</v>
      </c>
      <c r="R267" s="8">
        <v>0.24560000000000004</v>
      </c>
      <c r="S267" s="8">
        <f t="shared" si="109"/>
        <v>55329.056668130943</v>
      </c>
      <c r="T267" s="8">
        <f t="shared" si="109"/>
        <v>221316.22667252377</v>
      </c>
      <c r="U267" s="8">
        <f t="shared" si="109"/>
        <v>497961.51001317846</v>
      </c>
      <c r="V267" s="8">
        <f t="shared" si="94"/>
        <v>885264.90669009509</v>
      </c>
      <c r="W267" s="8">
        <f t="shared" si="94"/>
        <v>1383226.4167032735</v>
      </c>
      <c r="X267" s="8">
        <f t="shared" si="94"/>
        <v>1991846.0400527138</v>
      </c>
      <c r="Y267" s="3">
        <f>SUM('Masses &amp; Spring Data'!$K$11*('Masses &amp; Spring Data'!$I$3+'Vel,Acc,Jer (Inlet)'!C267))</f>
        <v>44530.51910254277</v>
      </c>
      <c r="Z267" s="10">
        <f t="shared" si="110"/>
        <v>99859.57577067372</v>
      </c>
      <c r="AA267" s="10">
        <f t="shared" si="111"/>
        <v>262316.30223768775</v>
      </c>
      <c r="AB267" s="10">
        <f t="shared" si="112"/>
        <v>542492.02911572123</v>
      </c>
      <c r="AC267" s="10">
        <f t="shared" si="113"/>
        <v>929795.42579263786</v>
      </c>
      <c r="AD267" s="10">
        <f t="shared" si="114"/>
        <v>1427756.9358058162</v>
      </c>
      <c r="AE267" s="10">
        <f t="shared" si="115"/>
        <v>2036376.5591552565</v>
      </c>
    </row>
    <row r="268" spans="1:31" x14ac:dyDescent="0.2">
      <c r="A268" s="5">
        <v>170</v>
      </c>
      <c r="B268" s="5">
        <f t="shared" si="116"/>
        <v>265</v>
      </c>
      <c r="C268" s="36">
        <v>0.24487043693599991</v>
      </c>
      <c r="D268" s="6">
        <f t="shared" si="95"/>
        <v>-2.0295878894138808E-2</v>
      </c>
      <c r="E268" s="7">
        <f t="shared" si="96"/>
        <v>-243.55054672966568</v>
      </c>
      <c r="F268" s="7">
        <f t="shared" si="97"/>
        <v>-487.10109345933137</v>
      </c>
      <c r="G268" s="7">
        <f t="shared" si="98"/>
        <v>-730.65164018899713</v>
      </c>
      <c r="H268" s="7">
        <f t="shared" si="99"/>
        <v>-974.20218691866273</v>
      </c>
      <c r="I268" s="7">
        <f t="shared" si="100"/>
        <v>-1217.7527336483286</v>
      </c>
      <c r="J268" s="7">
        <f t="shared" si="101"/>
        <v>-1461.3032803779943</v>
      </c>
      <c r="K268" s="12">
        <f t="shared" si="102"/>
        <v>1.4729750676057141E-3</v>
      </c>
      <c r="L268" s="9">
        <f t="shared" si="103"/>
        <v>212108.40973522281</v>
      </c>
      <c r="M268" s="9">
        <f t="shared" si="104"/>
        <v>848433.63894089125</v>
      </c>
      <c r="N268" s="9">
        <f t="shared" si="105"/>
        <v>1908975.6876170053</v>
      </c>
      <c r="O268" s="9">
        <f t="shared" si="106"/>
        <v>3393734.555763565</v>
      </c>
      <c r="P268" s="9">
        <f t="shared" si="107"/>
        <v>5302710.2433805708</v>
      </c>
      <c r="Q268" s="9">
        <f t="shared" si="108"/>
        <v>7635902.7504680213</v>
      </c>
      <c r="R268" s="8">
        <v>0.24560000000000004</v>
      </c>
      <c r="S268" s="8">
        <f t="shared" si="109"/>
        <v>52093.825430970734</v>
      </c>
      <c r="T268" s="8">
        <f t="shared" si="109"/>
        <v>208375.30172388293</v>
      </c>
      <c r="U268" s="8">
        <f t="shared" si="109"/>
        <v>468844.42887873657</v>
      </c>
      <c r="V268" s="8">
        <f t="shared" si="94"/>
        <v>833501.20689553174</v>
      </c>
      <c r="W268" s="8">
        <f t="shared" si="94"/>
        <v>1302345.6357742683</v>
      </c>
      <c r="X268" s="8">
        <f t="shared" si="94"/>
        <v>1875377.7155149463</v>
      </c>
      <c r="Y268" s="3">
        <f>SUM('Masses &amp; Spring Data'!$K$11*('Masses &amp; Spring Data'!$I$3+'Vel,Acc,Jer (Inlet)'!C268))</f>
        <v>41000.075565163985</v>
      </c>
      <c r="Z268" s="10">
        <f t="shared" si="110"/>
        <v>93093.900996134718</v>
      </c>
      <c r="AA268" s="10">
        <f t="shared" si="111"/>
        <v>246097.59284764351</v>
      </c>
      <c r="AB268" s="10">
        <f t="shared" si="112"/>
        <v>509844.50444390054</v>
      </c>
      <c r="AC268" s="10">
        <f t="shared" si="113"/>
        <v>874501.28246069571</v>
      </c>
      <c r="AD268" s="10">
        <f t="shared" si="114"/>
        <v>1343345.7113394323</v>
      </c>
      <c r="AE268" s="10">
        <f t="shared" si="115"/>
        <v>1916377.7910801102</v>
      </c>
    </row>
    <row r="269" spans="1:31" x14ac:dyDescent="0.2">
      <c r="A269" s="5">
        <v>172</v>
      </c>
      <c r="B269" s="5">
        <f t="shared" si="116"/>
        <v>266</v>
      </c>
      <c r="C269" s="36">
        <v>0.22457455804186111</v>
      </c>
      <c r="D269" s="6">
        <f t="shared" si="95"/>
        <v>-1.8822903826533094E-2</v>
      </c>
      <c r="E269" s="7">
        <f t="shared" si="96"/>
        <v>-225.87484591839711</v>
      </c>
      <c r="F269" s="7">
        <f t="shared" si="97"/>
        <v>-451.74969183679423</v>
      </c>
      <c r="G269" s="7">
        <f t="shared" si="98"/>
        <v>-677.62453775519134</v>
      </c>
      <c r="H269" s="7">
        <f t="shared" si="99"/>
        <v>-903.49938367358845</v>
      </c>
      <c r="I269" s="7">
        <f t="shared" si="100"/>
        <v>-1129.3742295919856</v>
      </c>
      <c r="J269" s="7">
        <f t="shared" si="101"/>
        <v>-1355.2490755103827</v>
      </c>
      <c r="K269" s="12">
        <f t="shared" si="102"/>
        <v>1.6269933731537789E-3</v>
      </c>
      <c r="L269" s="9">
        <f t="shared" si="103"/>
        <v>234287.04573414417</v>
      </c>
      <c r="M269" s="9">
        <f t="shared" si="104"/>
        <v>937148.18293657666</v>
      </c>
      <c r="N269" s="9">
        <f t="shared" si="105"/>
        <v>2108583.4116072976</v>
      </c>
      <c r="O269" s="9">
        <f t="shared" si="106"/>
        <v>3748592.7317463066</v>
      </c>
      <c r="P269" s="9">
        <f t="shared" si="107"/>
        <v>5857176.1433536038</v>
      </c>
      <c r="Q269" s="9">
        <f t="shared" si="108"/>
        <v>8434333.6464291904</v>
      </c>
      <c r="R269" s="8">
        <v>0.24560000000000004</v>
      </c>
      <c r="S269" s="8">
        <f t="shared" si="109"/>
        <v>57540.898432305818</v>
      </c>
      <c r="T269" s="8">
        <f t="shared" si="109"/>
        <v>230163.59372922327</v>
      </c>
      <c r="U269" s="8">
        <f t="shared" si="109"/>
        <v>517868.08589075238</v>
      </c>
      <c r="V269" s="8">
        <f t="shared" si="94"/>
        <v>920654.37491689308</v>
      </c>
      <c r="W269" s="8">
        <f t="shared" si="94"/>
        <v>1438522.4608076452</v>
      </c>
      <c r="X269" s="8">
        <f t="shared" si="94"/>
        <v>2071472.3435630095</v>
      </c>
      <c r="Y269" s="3">
        <f>SUM('Masses &amp; Spring Data'!$K$11*('Masses &amp; Spring Data'!$I$3+'Vel,Acc,Jer (Inlet)'!C269))</f>
        <v>37722.291123760573</v>
      </c>
      <c r="Z269" s="10">
        <f t="shared" si="110"/>
        <v>95263.189556066383</v>
      </c>
      <c r="AA269" s="10">
        <f t="shared" si="111"/>
        <v>264845.98588499875</v>
      </c>
      <c r="AB269" s="10">
        <f t="shared" si="112"/>
        <v>555590.37701451289</v>
      </c>
      <c r="AC269" s="10">
        <f t="shared" si="113"/>
        <v>958376.6660406536</v>
      </c>
      <c r="AD269" s="10">
        <f t="shared" si="114"/>
        <v>1476244.7519314059</v>
      </c>
      <c r="AE269" s="10">
        <f t="shared" si="115"/>
        <v>2109194.6346867699</v>
      </c>
    </row>
    <row r="270" spans="1:31" x14ac:dyDescent="0.2">
      <c r="A270" s="5">
        <v>174</v>
      </c>
      <c r="B270" s="5">
        <f t="shared" si="116"/>
        <v>267</v>
      </c>
      <c r="C270" s="36">
        <v>0.20575165421532801</v>
      </c>
      <c r="D270" s="6">
        <f t="shared" si="95"/>
        <v>-1.7195910453379315E-2</v>
      </c>
      <c r="E270" s="7">
        <f t="shared" si="96"/>
        <v>-206.35092544055178</v>
      </c>
      <c r="F270" s="7">
        <f t="shared" si="97"/>
        <v>-412.70185088110355</v>
      </c>
      <c r="G270" s="7">
        <f t="shared" si="98"/>
        <v>-619.0527763216553</v>
      </c>
      <c r="H270" s="7">
        <f t="shared" si="99"/>
        <v>-825.40370176220711</v>
      </c>
      <c r="I270" s="7">
        <f t="shared" si="100"/>
        <v>-1031.7546272027589</v>
      </c>
      <c r="J270" s="7">
        <f t="shared" si="101"/>
        <v>-1238.1055526433106</v>
      </c>
      <c r="K270" s="12">
        <f t="shared" si="102"/>
        <v>3.9391348449271946E-4</v>
      </c>
      <c r="L270" s="9">
        <f t="shared" si="103"/>
        <v>56723.541766951603</v>
      </c>
      <c r="M270" s="9">
        <f t="shared" si="104"/>
        <v>226894.16706780641</v>
      </c>
      <c r="N270" s="9">
        <f t="shared" si="105"/>
        <v>510511.87590256444</v>
      </c>
      <c r="O270" s="9">
        <f t="shared" si="106"/>
        <v>907576.66827122564</v>
      </c>
      <c r="P270" s="9">
        <f t="shared" si="107"/>
        <v>1418088.5441737901</v>
      </c>
      <c r="Q270" s="9">
        <f t="shared" si="108"/>
        <v>2042047.5036102578</v>
      </c>
      <c r="R270" s="8">
        <v>0.24560000000000004</v>
      </c>
      <c r="S270" s="8">
        <f t="shared" si="109"/>
        <v>13931.301857963315</v>
      </c>
      <c r="T270" s="8">
        <f t="shared" si="109"/>
        <v>55725.207431853261</v>
      </c>
      <c r="U270" s="8">
        <f t="shared" si="109"/>
        <v>125381.71672166984</v>
      </c>
      <c r="V270" s="8">
        <f t="shared" si="94"/>
        <v>222900.82972741305</v>
      </c>
      <c r="W270" s="8">
        <f t="shared" si="94"/>
        <v>348282.5464490829</v>
      </c>
      <c r="X270" s="8">
        <f t="shared" si="94"/>
        <v>501526.86688667937</v>
      </c>
      <c r="Y270" s="3">
        <f>SUM('Masses &amp; Spring Data'!$K$11*('Masses &amp; Spring Data'!$I$3+'Vel,Acc,Jer (Inlet)'!C270))</f>
        <v>34682.392155775473</v>
      </c>
      <c r="Z270" s="10">
        <f t="shared" si="110"/>
        <v>48613.694013738786</v>
      </c>
      <c r="AA270" s="10">
        <f t="shared" si="111"/>
        <v>87630.460049407979</v>
      </c>
      <c r="AB270" s="10">
        <f t="shared" si="112"/>
        <v>160064.10887744531</v>
      </c>
      <c r="AC270" s="10">
        <f t="shared" si="113"/>
        <v>257583.22188318853</v>
      </c>
      <c r="AD270" s="10">
        <f t="shared" si="114"/>
        <v>382964.93860485835</v>
      </c>
      <c r="AE270" s="10">
        <f t="shared" si="115"/>
        <v>536209.25904245488</v>
      </c>
    </row>
    <row r="271" spans="1:31" x14ac:dyDescent="0.2">
      <c r="A271" s="5">
        <v>176</v>
      </c>
      <c r="B271" s="5">
        <f t="shared" si="116"/>
        <v>268</v>
      </c>
      <c r="C271" s="36">
        <v>0.1885557437619487</v>
      </c>
      <c r="D271" s="6">
        <f t="shared" si="95"/>
        <v>-1.6801996968886596E-2</v>
      </c>
      <c r="E271" s="7">
        <f t="shared" si="96"/>
        <v>-201.62396362663915</v>
      </c>
      <c r="F271" s="7">
        <f t="shared" si="97"/>
        <v>-403.24792725327831</v>
      </c>
      <c r="G271" s="7">
        <f t="shared" si="98"/>
        <v>-604.87189087991749</v>
      </c>
      <c r="H271" s="7">
        <f t="shared" si="99"/>
        <v>-806.49585450655661</v>
      </c>
      <c r="I271" s="7">
        <f t="shared" si="100"/>
        <v>-1008.1198181331957</v>
      </c>
      <c r="J271" s="7">
        <f t="shared" si="101"/>
        <v>-1209.743781759835</v>
      </c>
      <c r="K271" s="12">
        <f t="shared" si="102"/>
        <v>1.8668885520986001E-3</v>
      </c>
      <c r="L271" s="9">
        <f t="shared" si="103"/>
        <v>268831.95150219841</v>
      </c>
      <c r="M271" s="9">
        <f t="shared" si="104"/>
        <v>1075327.8060087936</v>
      </c>
      <c r="N271" s="9">
        <f t="shared" si="105"/>
        <v>2419487.5635197856</v>
      </c>
      <c r="O271" s="9">
        <f t="shared" si="106"/>
        <v>4301311.2240351746</v>
      </c>
      <c r="P271" s="9">
        <f t="shared" si="107"/>
        <v>6720798.7875549598</v>
      </c>
      <c r="Q271" s="9">
        <f t="shared" si="108"/>
        <v>9677950.2540791426</v>
      </c>
      <c r="R271" s="8">
        <v>0.24560000000000004</v>
      </c>
      <c r="S271" s="8">
        <f t="shared" si="109"/>
        <v>66025.127288939941</v>
      </c>
      <c r="T271" s="8">
        <f t="shared" si="109"/>
        <v>264100.50915575976</v>
      </c>
      <c r="U271" s="8">
        <f t="shared" si="109"/>
        <v>594226.14560045942</v>
      </c>
      <c r="V271" s="8">
        <f t="shared" si="94"/>
        <v>1056402.0366230391</v>
      </c>
      <c r="W271" s="8">
        <f t="shared" si="94"/>
        <v>1650628.1822234984</v>
      </c>
      <c r="X271" s="8">
        <f t="shared" si="94"/>
        <v>2376904.5824018377</v>
      </c>
      <c r="Y271" s="3">
        <f>SUM('Masses &amp; Spring Data'!$K$11*('Masses &amp; Spring Data'!$I$3+'Vel,Acc,Jer (Inlet)'!C271))</f>
        <v>31905.252617554717</v>
      </c>
      <c r="Z271" s="10">
        <f t="shared" si="110"/>
        <v>97930.379906494665</v>
      </c>
      <c r="AA271" s="10">
        <f t="shared" si="111"/>
        <v>293292.23926283931</v>
      </c>
      <c r="AB271" s="10">
        <f t="shared" si="112"/>
        <v>626131.39821801416</v>
      </c>
      <c r="AC271" s="10">
        <f t="shared" si="113"/>
        <v>1088307.2892405938</v>
      </c>
      <c r="AD271" s="10">
        <f t="shared" si="114"/>
        <v>1682533.4348410531</v>
      </c>
      <c r="AE271" s="10">
        <f t="shared" si="115"/>
        <v>2408809.8350193924</v>
      </c>
    </row>
    <row r="272" spans="1:31" x14ac:dyDescent="0.2">
      <c r="A272" s="5">
        <v>178</v>
      </c>
      <c r="B272" s="5">
        <f t="shared" si="116"/>
        <v>269</v>
      </c>
      <c r="C272" s="36">
        <v>0.1717537467930621</v>
      </c>
      <c r="D272" s="6">
        <f t="shared" si="95"/>
        <v>-1.4935108416787996E-2</v>
      </c>
      <c r="E272" s="7">
        <f t="shared" si="96"/>
        <v>-179.22130100145594</v>
      </c>
      <c r="F272" s="7">
        <f t="shared" si="97"/>
        <v>-358.44260200291188</v>
      </c>
      <c r="G272" s="7">
        <f t="shared" si="98"/>
        <v>-537.66390300436785</v>
      </c>
      <c r="H272" s="7">
        <f t="shared" si="99"/>
        <v>-716.88520400582377</v>
      </c>
      <c r="I272" s="7">
        <f t="shared" si="100"/>
        <v>-896.10650500727968</v>
      </c>
      <c r="J272" s="7">
        <f t="shared" si="101"/>
        <v>-1075.3278060087357</v>
      </c>
      <c r="K272" s="12">
        <f t="shared" si="102"/>
        <v>1.866888552098489E-3</v>
      </c>
      <c r="L272" s="9">
        <f t="shared" si="103"/>
        <v>268831.9515021824</v>
      </c>
      <c r="M272" s="9">
        <f t="shared" si="104"/>
        <v>1075327.8060087296</v>
      </c>
      <c r="N272" s="9">
        <f t="shared" si="105"/>
        <v>2419487.5635196418</v>
      </c>
      <c r="O272" s="9">
        <f t="shared" si="106"/>
        <v>4301311.2240349185</v>
      </c>
      <c r="P272" s="9">
        <f t="shared" si="107"/>
        <v>6720798.7875545602</v>
      </c>
      <c r="Q272" s="9">
        <f t="shared" si="108"/>
        <v>9677950.254078567</v>
      </c>
      <c r="R272" s="8">
        <v>0.24560000000000004</v>
      </c>
      <c r="S272" s="8">
        <f t="shared" si="109"/>
        <v>66025.127288936012</v>
      </c>
      <c r="T272" s="8">
        <f t="shared" si="109"/>
        <v>264100.50915574405</v>
      </c>
      <c r="U272" s="8">
        <f t="shared" si="109"/>
        <v>594226.14560042415</v>
      </c>
      <c r="V272" s="8">
        <f t="shared" si="94"/>
        <v>1056402.0366229762</v>
      </c>
      <c r="W272" s="8">
        <f t="shared" si="94"/>
        <v>1650628.1822234003</v>
      </c>
      <c r="X272" s="8">
        <f t="shared" si="94"/>
        <v>2376904.5824016966</v>
      </c>
      <c r="Y272" s="3">
        <f>SUM('Masses &amp; Spring Data'!$K$11*('Masses &amp; Spring Data'!$I$3+'Vel,Acc,Jer (Inlet)'!C272))</f>
        <v>29191.730107079529</v>
      </c>
      <c r="Z272" s="10">
        <f t="shared" si="110"/>
        <v>95216.857396015548</v>
      </c>
      <c r="AA272" s="10">
        <f t="shared" si="111"/>
        <v>290880.21925351233</v>
      </c>
      <c r="AB272" s="10">
        <f t="shared" si="112"/>
        <v>623417.87570750364</v>
      </c>
      <c r="AC272" s="10">
        <f t="shared" si="113"/>
        <v>1085593.7667300557</v>
      </c>
      <c r="AD272" s="10">
        <f t="shared" si="114"/>
        <v>1679819.9123304798</v>
      </c>
      <c r="AE272" s="10">
        <f t="shared" si="115"/>
        <v>2406096.3125087763</v>
      </c>
    </row>
    <row r="273" spans="1:31" x14ac:dyDescent="0.2">
      <c r="A273" s="5">
        <v>180</v>
      </c>
      <c r="B273" s="5">
        <f t="shared" si="116"/>
        <v>270</v>
      </c>
      <c r="C273" s="36">
        <v>0.15681863837627411</v>
      </c>
      <c r="D273" s="6">
        <f t="shared" si="95"/>
        <v>-1.3068219864689506E-2</v>
      </c>
      <c r="E273" s="7">
        <f t="shared" si="96"/>
        <v>-156.81863837627407</v>
      </c>
      <c r="F273" s="7">
        <f t="shared" si="97"/>
        <v>-313.63727675254813</v>
      </c>
      <c r="G273" s="7">
        <f t="shared" si="98"/>
        <v>-470.45591512882226</v>
      </c>
      <c r="H273" s="7">
        <f t="shared" si="99"/>
        <v>-627.27455350509626</v>
      </c>
      <c r="I273" s="7">
        <f t="shared" si="100"/>
        <v>-784.09319188137044</v>
      </c>
      <c r="J273" s="7">
        <f t="shared" si="101"/>
        <v>-940.91183025764451</v>
      </c>
      <c r="K273" s="12">
        <f t="shared" si="102"/>
        <v>0</v>
      </c>
      <c r="L273" s="9">
        <f t="shared" si="103"/>
        <v>0</v>
      </c>
      <c r="M273" s="9">
        <f t="shared" si="104"/>
        <v>0</v>
      </c>
      <c r="N273" s="9">
        <f t="shared" si="105"/>
        <v>0</v>
      </c>
      <c r="O273" s="9">
        <f t="shared" si="106"/>
        <v>0</v>
      </c>
      <c r="P273" s="9">
        <f t="shared" si="107"/>
        <v>0</v>
      </c>
      <c r="Q273" s="9">
        <f t="shared" si="108"/>
        <v>0</v>
      </c>
      <c r="R273" s="8">
        <v>0.24560000000000004</v>
      </c>
      <c r="S273" s="8">
        <f t="shared" si="109"/>
        <v>0</v>
      </c>
      <c r="T273" s="8">
        <f t="shared" si="109"/>
        <v>0</v>
      </c>
      <c r="U273" s="8">
        <f t="shared" si="109"/>
        <v>0</v>
      </c>
      <c r="V273" s="8">
        <f t="shared" si="94"/>
        <v>0</v>
      </c>
      <c r="W273" s="8">
        <f t="shared" si="94"/>
        <v>0</v>
      </c>
      <c r="X273" s="8">
        <f t="shared" si="94"/>
        <v>0</v>
      </c>
      <c r="Y273" s="3">
        <f>SUM('Masses &amp; Spring Data'!$K$11*('Masses &amp; Spring Data'!$I$3+'Vel,Acc,Jer (Inlet)'!C273))</f>
        <v>26779.710097768268</v>
      </c>
      <c r="Z273" s="10">
        <f t="shared" si="110"/>
        <v>26779.710097768268</v>
      </c>
      <c r="AA273" s="10">
        <f t="shared" si="111"/>
        <v>24669.192589620914</v>
      </c>
      <c r="AB273" s="10">
        <f t="shared" si="112"/>
        <v>26779.710097768268</v>
      </c>
      <c r="AC273" s="10">
        <f t="shared" si="113"/>
        <v>26779.710097768268</v>
      </c>
      <c r="AD273" s="10">
        <f t="shared" si="114"/>
        <v>26779.710097768268</v>
      </c>
      <c r="AE273" s="10">
        <f t="shared" si="115"/>
        <v>26779.710097768268</v>
      </c>
    </row>
    <row r="274" spans="1:31" x14ac:dyDescent="0.2">
      <c r="A274" s="5">
        <v>182</v>
      </c>
      <c r="B274" s="5">
        <f t="shared" si="116"/>
        <v>271</v>
      </c>
      <c r="C274" s="36">
        <v>0.1437504185115846</v>
      </c>
      <c r="D274" s="6">
        <f t="shared" si="95"/>
        <v>-1.3068219864689506E-2</v>
      </c>
      <c r="E274" s="7">
        <f t="shared" si="96"/>
        <v>-156.81863837627407</v>
      </c>
      <c r="F274" s="7">
        <f t="shared" si="97"/>
        <v>-313.63727675254813</v>
      </c>
      <c r="G274" s="7">
        <f t="shared" si="98"/>
        <v>-470.45591512882226</v>
      </c>
      <c r="H274" s="7">
        <f t="shared" si="99"/>
        <v>-627.27455350509626</v>
      </c>
      <c r="I274" s="7">
        <f t="shared" si="100"/>
        <v>-784.09319188137044</v>
      </c>
      <c r="J274" s="7">
        <f t="shared" si="101"/>
        <v>-940.91183025764451</v>
      </c>
      <c r="K274" s="12">
        <f t="shared" si="102"/>
        <v>1.8668885520985168E-3</v>
      </c>
      <c r="L274" s="9">
        <f t="shared" si="103"/>
        <v>268831.95150218642</v>
      </c>
      <c r="M274" s="9">
        <f t="shared" si="104"/>
        <v>1075327.8060087457</v>
      </c>
      <c r="N274" s="9">
        <f t="shared" si="105"/>
        <v>2419487.5635196776</v>
      </c>
      <c r="O274" s="9">
        <f t="shared" si="106"/>
        <v>4301311.2240349827</v>
      </c>
      <c r="P274" s="9">
        <f t="shared" si="107"/>
        <v>6720798.7875546608</v>
      </c>
      <c r="Q274" s="9">
        <f t="shared" si="108"/>
        <v>9677950.2540787105</v>
      </c>
      <c r="R274" s="8">
        <v>0.24560000000000004</v>
      </c>
      <c r="S274" s="8">
        <f t="shared" si="109"/>
        <v>66025.127288937001</v>
      </c>
      <c r="T274" s="8">
        <f t="shared" si="109"/>
        <v>264100.509155748</v>
      </c>
      <c r="U274" s="8">
        <f t="shared" si="109"/>
        <v>594226.14560043288</v>
      </c>
      <c r="V274" s="8">
        <f t="shared" si="94"/>
        <v>1056402.036622992</v>
      </c>
      <c r="W274" s="8">
        <f t="shared" si="94"/>
        <v>1650628.182223425</v>
      </c>
      <c r="X274" s="8">
        <f t="shared" si="94"/>
        <v>2376904.5824017315</v>
      </c>
      <c r="Y274" s="3">
        <f>SUM('Masses &amp; Spring Data'!$K$11*('Masses &amp; Spring Data'!$I$3+'Vel,Acc,Jer (Inlet)'!C274))</f>
        <v>24669.192589620914</v>
      </c>
      <c r="Z274" s="10">
        <f t="shared" si="110"/>
        <v>90694.319878557915</v>
      </c>
      <c r="AA274" s="10">
        <f t="shared" si="111"/>
        <v>286659.18423722155</v>
      </c>
      <c r="AB274" s="10">
        <f t="shared" si="112"/>
        <v>618895.33819005382</v>
      </c>
      <c r="AC274" s="10">
        <f t="shared" si="113"/>
        <v>1081071.2292126128</v>
      </c>
      <c r="AD274" s="10">
        <f t="shared" si="114"/>
        <v>1675297.3748130458</v>
      </c>
      <c r="AE274" s="10">
        <f t="shared" si="115"/>
        <v>2401573.7749913526</v>
      </c>
    </row>
    <row r="275" spans="1:31" x14ac:dyDescent="0.2">
      <c r="A275" s="5">
        <v>184</v>
      </c>
      <c r="B275" s="5">
        <f t="shared" si="116"/>
        <v>272</v>
      </c>
      <c r="C275" s="36">
        <v>0.13068219864689509</v>
      </c>
      <c r="D275" s="6">
        <f t="shared" si="95"/>
        <v>-1.120133131259099E-2</v>
      </c>
      <c r="E275" s="7">
        <f t="shared" si="96"/>
        <v>-134.41597575109188</v>
      </c>
      <c r="F275" s="7">
        <f t="shared" si="97"/>
        <v>-268.83195150218376</v>
      </c>
      <c r="G275" s="7">
        <f t="shared" si="98"/>
        <v>-403.24792725327563</v>
      </c>
      <c r="H275" s="7">
        <f t="shared" si="99"/>
        <v>-537.66390300436751</v>
      </c>
      <c r="I275" s="7">
        <f t="shared" si="100"/>
        <v>-672.07987875545939</v>
      </c>
      <c r="J275" s="7">
        <f t="shared" si="101"/>
        <v>-806.49585450655127</v>
      </c>
      <c r="K275" s="12">
        <f t="shared" si="102"/>
        <v>-2.7755575615628914E-17</v>
      </c>
      <c r="L275" s="9">
        <f t="shared" si="103"/>
        <v>-3.9968028886505635E-9</v>
      </c>
      <c r="M275" s="9">
        <f t="shared" si="104"/>
        <v>-1.5987211554602254E-8</v>
      </c>
      <c r="N275" s="9">
        <f t="shared" si="105"/>
        <v>-3.5971225997855072E-8</v>
      </c>
      <c r="O275" s="9">
        <f t="shared" si="106"/>
        <v>-6.3948846218409017E-8</v>
      </c>
      <c r="P275" s="9">
        <f t="shared" si="107"/>
        <v>-9.9920072216264089E-8</v>
      </c>
      <c r="Q275" s="9">
        <f t="shared" si="108"/>
        <v>-1.4388490399142029E-7</v>
      </c>
      <c r="R275" s="8">
        <v>0.24560000000000004</v>
      </c>
      <c r="S275" s="8">
        <f t="shared" si="109"/>
        <v>-9.8161478945257861E-10</v>
      </c>
      <c r="T275" s="8">
        <f t="shared" si="109"/>
        <v>-3.9264591578103145E-9</v>
      </c>
      <c r="U275" s="8">
        <f t="shared" si="109"/>
        <v>-8.8345331050732073E-9</v>
      </c>
      <c r="V275" s="8">
        <f t="shared" si="94"/>
        <v>-1.5705836631241258E-8</v>
      </c>
      <c r="W275" s="8">
        <f t="shared" si="94"/>
        <v>-2.4540369736314463E-8</v>
      </c>
      <c r="X275" s="8">
        <f t="shared" si="94"/>
        <v>-3.5338132420292829E-8</v>
      </c>
      <c r="Y275" s="3">
        <f>SUM('Masses &amp; Spring Data'!$K$11*('Masses &amp; Spring Data'!$I$3+'Vel,Acc,Jer (Inlet)'!C275))</f>
        <v>22558.675081473557</v>
      </c>
      <c r="Z275" s="10">
        <f t="shared" si="110"/>
        <v>22558.675081472575</v>
      </c>
      <c r="AA275" s="10">
        <f t="shared" si="111"/>
        <v>20749.66007448619</v>
      </c>
      <c r="AB275" s="10">
        <f t="shared" si="112"/>
        <v>22558.675081464724</v>
      </c>
      <c r="AC275" s="10">
        <f t="shared" si="113"/>
        <v>22558.675081457852</v>
      </c>
      <c r="AD275" s="10">
        <f t="shared" si="114"/>
        <v>22558.675081449015</v>
      </c>
      <c r="AE275" s="10">
        <f t="shared" si="115"/>
        <v>22558.675081438218</v>
      </c>
    </row>
    <row r="276" spans="1:31" x14ac:dyDescent="0.2">
      <c r="A276" s="5">
        <v>186</v>
      </c>
      <c r="B276" s="5">
        <f t="shared" si="116"/>
        <v>273</v>
      </c>
      <c r="C276" s="36">
        <v>0.1194808673343041</v>
      </c>
      <c r="D276" s="6">
        <f t="shared" si="95"/>
        <v>-1.1201331312591004E-2</v>
      </c>
      <c r="E276" s="7">
        <f t="shared" si="96"/>
        <v>-134.41597575109205</v>
      </c>
      <c r="F276" s="7">
        <f t="shared" si="97"/>
        <v>-268.8319515021841</v>
      </c>
      <c r="G276" s="7">
        <f t="shared" si="98"/>
        <v>-403.24792725327615</v>
      </c>
      <c r="H276" s="7">
        <f t="shared" si="99"/>
        <v>-537.66390300436819</v>
      </c>
      <c r="I276" s="7">
        <f t="shared" si="100"/>
        <v>-672.07987875546019</v>
      </c>
      <c r="J276" s="7">
        <f t="shared" si="101"/>
        <v>-806.49585450655229</v>
      </c>
      <c r="K276" s="12">
        <f t="shared" si="102"/>
        <v>1.8668885520984752E-3</v>
      </c>
      <c r="L276" s="9">
        <f t="shared" si="103"/>
        <v>268831.95150218043</v>
      </c>
      <c r="M276" s="9">
        <f t="shared" si="104"/>
        <v>1075327.8060087217</v>
      </c>
      <c r="N276" s="9">
        <f t="shared" si="105"/>
        <v>2419487.5635196236</v>
      </c>
      <c r="O276" s="9">
        <f t="shared" si="106"/>
        <v>4301311.2240348868</v>
      </c>
      <c r="P276" s="9">
        <f t="shared" si="107"/>
        <v>6720798.7875545109</v>
      </c>
      <c r="Q276" s="9">
        <f t="shared" si="108"/>
        <v>9677950.2540784944</v>
      </c>
      <c r="R276" s="8">
        <v>0.24560000000000004</v>
      </c>
      <c r="S276" s="8">
        <f t="shared" si="109"/>
        <v>66025.127288935517</v>
      </c>
      <c r="T276" s="8">
        <f t="shared" si="109"/>
        <v>264100.50915574207</v>
      </c>
      <c r="U276" s="8">
        <f t="shared" si="109"/>
        <v>594226.14560041961</v>
      </c>
      <c r="V276" s="8">
        <f t="shared" si="94"/>
        <v>1056402.0366229683</v>
      </c>
      <c r="W276" s="8">
        <f t="shared" si="94"/>
        <v>1650628.1822233882</v>
      </c>
      <c r="X276" s="8">
        <f t="shared" si="94"/>
        <v>2376904.5824016784</v>
      </c>
      <c r="Y276" s="3">
        <f>SUM('Masses &amp; Spring Data'!$K$11*('Masses &amp; Spring Data'!$I$3+'Vel,Acc,Jer (Inlet)'!C276))</f>
        <v>20749.660074490115</v>
      </c>
      <c r="Z276" s="10">
        <f t="shared" si="110"/>
        <v>86774.787363425625</v>
      </c>
      <c r="AA276" s="10">
        <f t="shared" si="111"/>
        <v>283041.15422324871</v>
      </c>
      <c r="AB276" s="10">
        <f t="shared" si="112"/>
        <v>614975.80567490973</v>
      </c>
      <c r="AC276" s="10">
        <f t="shared" si="113"/>
        <v>1077151.6966974584</v>
      </c>
      <c r="AD276" s="10">
        <f t="shared" si="114"/>
        <v>1671377.8422978783</v>
      </c>
      <c r="AE276" s="10">
        <f t="shared" si="115"/>
        <v>2397654.2424761686</v>
      </c>
    </row>
    <row r="277" spans="1:31" x14ac:dyDescent="0.2">
      <c r="A277" s="5">
        <v>188</v>
      </c>
      <c r="B277" s="5">
        <f t="shared" si="116"/>
        <v>274</v>
      </c>
      <c r="C277" s="36">
        <v>0.1082795360217131</v>
      </c>
      <c r="D277" s="6">
        <f t="shared" si="95"/>
        <v>-9.3344427604925284E-3</v>
      </c>
      <c r="E277" s="7">
        <f t="shared" si="96"/>
        <v>-112.01331312591034</v>
      </c>
      <c r="F277" s="7">
        <f t="shared" si="97"/>
        <v>-224.02662625182069</v>
      </c>
      <c r="G277" s="7">
        <f t="shared" si="98"/>
        <v>-336.039939377731</v>
      </c>
      <c r="H277" s="7">
        <f t="shared" si="99"/>
        <v>-448.05325250364137</v>
      </c>
      <c r="I277" s="7">
        <f t="shared" si="100"/>
        <v>-560.06656562955175</v>
      </c>
      <c r="J277" s="7">
        <f t="shared" si="101"/>
        <v>-672.079878755462</v>
      </c>
      <c r="K277" s="12">
        <f t="shared" si="102"/>
        <v>-1.866888552098378E-4</v>
      </c>
      <c r="L277" s="9">
        <f t="shared" si="103"/>
        <v>-26883.195150216645</v>
      </c>
      <c r="M277" s="9">
        <f t="shared" si="104"/>
        <v>-107532.78060086658</v>
      </c>
      <c r="N277" s="9">
        <f t="shared" si="105"/>
        <v>-241948.75635194979</v>
      </c>
      <c r="O277" s="9">
        <f t="shared" si="106"/>
        <v>-430131.12240346632</v>
      </c>
      <c r="P277" s="9">
        <f t="shared" si="107"/>
        <v>-672079.87875541614</v>
      </c>
      <c r="Q277" s="9">
        <f t="shared" si="108"/>
        <v>-967795.02540779917</v>
      </c>
      <c r="R277" s="8">
        <v>0.24560000000000004</v>
      </c>
      <c r="S277" s="8">
        <f t="shared" si="109"/>
        <v>-6602.512728893209</v>
      </c>
      <c r="T277" s="8">
        <f t="shared" si="109"/>
        <v>-26410.050915572836</v>
      </c>
      <c r="U277" s="8">
        <f t="shared" si="109"/>
        <v>-59422.614560038877</v>
      </c>
      <c r="V277" s="8">
        <f t="shared" si="94"/>
        <v>-105640.20366229134</v>
      </c>
      <c r="W277" s="8">
        <f t="shared" si="94"/>
        <v>-165062.81822233024</v>
      </c>
      <c r="X277" s="8">
        <f t="shared" si="94"/>
        <v>-237690.45824015551</v>
      </c>
      <c r="Y277" s="3">
        <f>SUM('Masses &amp; Spring Data'!$K$11*('Masses &amp; Spring Data'!$I$3+'Vel,Acc,Jer (Inlet)'!C277))</f>
        <v>18940.645067506666</v>
      </c>
      <c r="Z277" s="10">
        <f t="shared" si="110"/>
        <v>12338.132338613457</v>
      </c>
      <c r="AA277" s="10">
        <f t="shared" si="111"/>
        <v>-8976.9183538857142</v>
      </c>
      <c r="AB277" s="10">
        <f t="shared" si="112"/>
        <v>-40481.969492532211</v>
      </c>
      <c r="AC277" s="10">
        <f t="shared" si="113"/>
        <v>-86699.55859478467</v>
      </c>
      <c r="AD277" s="10">
        <f t="shared" si="114"/>
        <v>-146122.17315482357</v>
      </c>
      <c r="AE277" s="10">
        <f t="shared" si="115"/>
        <v>-218749.81317264884</v>
      </c>
    </row>
    <row r="278" spans="1:31" x14ac:dyDescent="0.2">
      <c r="A278" s="5">
        <v>190</v>
      </c>
      <c r="B278" s="5">
        <f t="shared" si="116"/>
        <v>275</v>
      </c>
      <c r="C278" s="36">
        <v>9.8945093261220571E-2</v>
      </c>
      <c r="D278" s="6">
        <f t="shared" si="95"/>
        <v>-9.5211316157023662E-3</v>
      </c>
      <c r="E278" s="7">
        <f t="shared" si="96"/>
        <v>-114.25357938842839</v>
      </c>
      <c r="F278" s="7">
        <f t="shared" si="97"/>
        <v>-228.50715877685678</v>
      </c>
      <c r="G278" s="7">
        <f t="shared" si="98"/>
        <v>-342.7607381652852</v>
      </c>
      <c r="H278" s="7">
        <f t="shared" si="99"/>
        <v>-457.01431755371357</v>
      </c>
      <c r="I278" s="7">
        <f t="shared" si="100"/>
        <v>-571.26789694214199</v>
      </c>
      <c r="J278" s="7">
        <f t="shared" si="101"/>
        <v>-685.52147633057041</v>
      </c>
      <c r="K278" s="12">
        <f t="shared" si="102"/>
        <v>1.2134775588640567E-3</v>
      </c>
      <c r="L278" s="9">
        <f t="shared" si="103"/>
        <v>174740.76847642416</v>
      </c>
      <c r="M278" s="9">
        <f t="shared" si="104"/>
        <v>698963.07390569663</v>
      </c>
      <c r="N278" s="9">
        <f t="shared" si="105"/>
        <v>1572666.9162878175</v>
      </c>
      <c r="O278" s="9">
        <f t="shared" si="106"/>
        <v>2795852.2956227865</v>
      </c>
      <c r="P278" s="9">
        <f t="shared" si="107"/>
        <v>4368519.2119106045</v>
      </c>
      <c r="Q278" s="9">
        <f t="shared" si="108"/>
        <v>6290667.6651512701</v>
      </c>
      <c r="R278" s="8">
        <v>0.24560000000000004</v>
      </c>
      <c r="S278" s="8">
        <f t="shared" si="109"/>
        <v>42916.332737809782</v>
      </c>
      <c r="T278" s="8">
        <f t="shared" si="109"/>
        <v>171665.33095123913</v>
      </c>
      <c r="U278" s="8">
        <f t="shared" si="109"/>
        <v>386246.99464028806</v>
      </c>
      <c r="V278" s="8">
        <f t="shared" si="94"/>
        <v>686661.32380495651</v>
      </c>
      <c r="W278" s="8">
        <f t="shared" si="94"/>
        <v>1072908.3184452446</v>
      </c>
      <c r="X278" s="8">
        <f t="shared" si="94"/>
        <v>1544987.9785611522</v>
      </c>
      <c r="Y278" s="3">
        <f>SUM('Masses &amp; Spring Data'!$K$11*('Masses &amp; Spring Data'!$I$3+'Vel,Acc,Jer (Inlet)'!C278))</f>
        <v>17433.132561687122</v>
      </c>
      <c r="Z278" s="10">
        <f t="shared" si="110"/>
        <v>60349.465299496907</v>
      </c>
      <c r="AA278" s="10">
        <f t="shared" si="111"/>
        <v>187560.80075699033</v>
      </c>
      <c r="AB278" s="10">
        <f t="shared" si="112"/>
        <v>403680.12720197521</v>
      </c>
      <c r="AC278" s="10">
        <f t="shared" si="113"/>
        <v>704094.45636664366</v>
      </c>
      <c r="AD278" s="10">
        <f t="shared" si="114"/>
        <v>1090341.4510069317</v>
      </c>
      <c r="AE278" s="10">
        <f t="shared" si="115"/>
        <v>1562421.1111228394</v>
      </c>
    </row>
    <row r="279" spans="1:31" x14ac:dyDescent="0.2">
      <c r="A279" s="5">
        <v>192</v>
      </c>
      <c r="B279" s="5">
        <f t="shared" si="116"/>
        <v>276</v>
      </c>
      <c r="C279" s="36">
        <v>8.9423961645518205E-2</v>
      </c>
      <c r="D279" s="6">
        <f t="shared" si="95"/>
        <v>-8.3076540568383095E-3</v>
      </c>
      <c r="E279" s="7">
        <f t="shared" si="96"/>
        <v>-99.691848682059714</v>
      </c>
      <c r="F279" s="7">
        <f t="shared" si="97"/>
        <v>-199.38369736411943</v>
      </c>
      <c r="G279" s="7">
        <f t="shared" si="98"/>
        <v>-299.07554604617917</v>
      </c>
      <c r="H279" s="7">
        <f t="shared" si="99"/>
        <v>-398.76739472823886</v>
      </c>
      <c r="I279" s="7">
        <f t="shared" si="100"/>
        <v>-498.45924341029854</v>
      </c>
      <c r="J279" s="7">
        <f t="shared" si="101"/>
        <v>-598.15109209235834</v>
      </c>
      <c r="K279" s="12">
        <f t="shared" si="102"/>
        <v>6.5341099323444618E-4</v>
      </c>
      <c r="L279" s="9">
        <f t="shared" si="103"/>
        <v>94091.183025760256</v>
      </c>
      <c r="M279" s="9">
        <f t="shared" si="104"/>
        <v>376364.73210304102</v>
      </c>
      <c r="N279" s="9">
        <f t="shared" si="105"/>
        <v>846820.64723184227</v>
      </c>
      <c r="O279" s="9">
        <f t="shared" si="106"/>
        <v>1505458.9284121641</v>
      </c>
      <c r="P279" s="9">
        <f t="shared" si="107"/>
        <v>2352279.575644006</v>
      </c>
      <c r="Q279" s="9">
        <f t="shared" si="108"/>
        <v>3387282.5889273691</v>
      </c>
      <c r="R279" s="8">
        <v>0.24560000000000004</v>
      </c>
      <c r="S279" s="8">
        <f t="shared" si="109"/>
        <v>23108.794551126724</v>
      </c>
      <c r="T279" s="8">
        <f t="shared" si="109"/>
        <v>92435.178204506898</v>
      </c>
      <c r="U279" s="8">
        <f t="shared" si="109"/>
        <v>207979.15096014048</v>
      </c>
      <c r="V279" s="8">
        <f t="shared" si="94"/>
        <v>369740.71281802759</v>
      </c>
      <c r="W279" s="8">
        <f t="shared" si="94"/>
        <v>577719.86377816799</v>
      </c>
      <c r="X279" s="8">
        <f t="shared" si="94"/>
        <v>831916.60384056193</v>
      </c>
      <c r="Y279" s="3">
        <f>SUM('Masses &amp; Spring Data'!$K$11*('Masses &amp; Spring Data'!$I$3+'Vel,Acc,Jer (Inlet)'!C279))</f>
        <v>15895.469805751189</v>
      </c>
      <c r="Z279" s="10">
        <f t="shared" si="110"/>
        <v>39004.264356877917</v>
      </c>
      <c r="AA279" s="10">
        <f t="shared" si="111"/>
        <v>106988.9618800787</v>
      </c>
      <c r="AB279" s="10">
        <f t="shared" si="112"/>
        <v>223874.62076589168</v>
      </c>
      <c r="AC279" s="10">
        <f t="shared" si="113"/>
        <v>385636.18262377876</v>
      </c>
      <c r="AD279" s="10">
        <f t="shared" si="114"/>
        <v>593615.33358391922</v>
      </c>
      <c r="AE279" s="10">
        <f t="shared" si="115"/>
        <v>847812.07364631316</v>
      </c>
    </row>
    <row r="280" spans="1:31" x14ac:dyDescent="0.2">
      <c r="A280" s="5">
        <v>194</v>
      </c>
      <c r="B280" s="5">
        <f t="shared" si="116"/>
        <v>277</v>
      </c>
      <c r="C280" s="36">
        <v>8.1116307588679895E-2</v>
      </c>
      <c r="D280" s="6">
        <f t="shared" si="95"/>
        <v>-7.6542430636038633E-3</v>
      </c>
      <c r="E280" s="7">
        <f t="shared" si="96"/>
        <v>-91.85091676324636</v>
      </c>
      <c r="F280" s="7">
        <f t="shared" si="97"/>
        <v>-183.70183352649272</v>
      </c>
      <c r="G280" s="7">
        <f t="shared" si="98"/>
        <v>-275.55275028973909</v>
      </c>
      <c r="H280" s="7">
        <f t="shared" si="99"/>
        <v>-367.40366705298544</v>
      </c>
      <c r="I280" s="7">
        <f t="shared" si="100"/>
        <v>-459.25458381623179</v>
      </c>
      <c r="J280" s="7">
        <f t="shared" si="101"/>
        <v>-551.10550057947819</v>
      </c>
      <c r="K280" s="12">
        <f t="shared" si="102"/>
        <v>6.5341099323448781E-4</v>
      </c>
      <c r="L280" s="9">
        <f t="shared" si="103"/>
        <v>94091.183025766251</v>
      </c>
      <c r="M280" s="9">
        <f t="shared" si="104"/>
        <v>376364.73210306501</v>
      </c>
      <c r="N280" s="9">
        <f t="shared" si="105"/>
        <v>846820.64723189618</v>
      </c>
      <c r="O280" s="9">
        <f t="shared" si="106"/>
        <v>1505458.92841226</v>
      </c>
      <c r="P280" s="9">
        <f t="shared" si="107"/>
        <v>2352279.575644156</v>
      </c>
      <c r="Q280" s="9">
        <f t="shared" si="108"/>
        <v>3387282.5889275847</v>
      </c>
      <c r="R280" s="8">
        <v>0.24560000000000004</v>
      </c>
      <c r="S280" s="8">
        <f t="shared" si="109"/>
        <v>23108.794551128194</v>
      </c>
      <c r="T280" s="8">
        <f t="shared" si="109"/>
        <v>92435.178204512777</v>
      </c>
      <c r="U280" s="8">
        <f t="shared" si="109"/>
        <v>207979.15096015373</v>
      </c>
      <c r="V280" s="8">
        <f t="shared" si="94"/>
        <v>369740.71281805111</v>
      </c>
      <c r="W280" s="8">
        <f t="shared" si="94"/>
        <v>577719.86377820477</v>
      </c>
      <c r="X280" s="8">
        <f t="shared" si="94"/>
        <v>831916.6038406149</v>
      </c>
      <c r="Y280" s="3">
        <f>SUM('Masses &amp; Spring Data'!$K$11*('Masses &amp; Spring Data'!$I$3+'Vel,Acc,Jer (Inlet)'!C280))</f>
        <v>14553.783675571802</v>
      </c>
      <c r="Z280" s="10">
        <f t="shared" si="110"/>
        <v>37662.578226699996</v>
      </c>
      <c r="AA280" s="10">
        <f t="shared" si="111"/>
        <v>105752.80162531255</v>
      </c>
      <c r="AB280" s="10">
        <f t="shared" si="112"/>
        <v>222532.93463572551</v>
      </c>
      <c r="AC280" s="10">
        <f t="shared" si="113"/>
        <v>384294.49649362289</v>
      </c>
      <c r="AD280" s="10">
        <f t="shared" si="114"/>
        <v>592273.64745377656</v>
      </c>
      <c r="AE280" s="10">
        <f t="shared" si="115"/>
        <v>846470.38751618669</v>
      </c>
    </row>
    <row r="281" spans="1:31" x14ac:dyDescent="0.2">
      <c r="A281" s="5">
        <v>196</v>
      </c>
      <c r="B281" s="5">
        <f t="shared" si="116"/>
        <v>278</v>
      </c>
      <c r="C281" s="36">
        <v>7.3462064525076032E-2</v>
      </c>
      <c r="D281" s="6">
        <f t="shared" si="95"/>
        <v>-7.0008320703693755E-3</v>
      </c>
      <c r="E281" s="7">
        <f t="shared" si="96"/>
        <v>-84.009984844432509</v>
      </c>
      <c r="F281" s="7">
        <f t="shared" si="97"/>
        <v>-168.01996968886502</v>
      </c>
      <c r="G281" s="7">
        <f t="shared" si="98"/>
        <v>-252.02995453329751</v>
      </c>
      <c r="H281" s="7">
        <f t="shared" si="99"/>
        <v>-336.03993937773004</v>
      </c>
      <c r="I281" s="7">
        <f t="shared" si="100"/>
        <v>-420.04992422216253</v>
      </c>
      <c r="J281" s="7">
        <f t="shared" si="101"/>
        <v>-504.05990906659503</v>
      </c>
      <c r="K281" s="12">
        <f t="shared" si="102"/>
        <v>6.5341099323446006E-4</v>
      </c>
      <c r="L281" s="9">
        <f t="shared" si="103"/>
        <v>94091.18302576225</v>
      </c>
      <c r="M281" s="9">
        <f t="shared" si="104"/>
        <v>376364.732103049</v>
      </c>
      <c r="N281" s="9">
        <f t="shared" si="105"/>
        <v>846820.6472318602</v>
      </c>
      <c r="O281" s="9">
        <f t="shared" si="106"/>
        <v>1505458.928412196</v>
      </c>
      <c r="P281" s="9">
        <f t="shared" si="107"/>
        <v>2352279.5756440563</v>
      </c>
      <c r="Q281" s="9">
        <f t="shared" si="108"/>
        <v>3387282.5889274408</v>
      </c>
      <c r="R281" s="8">
        <v>0.24560000000000004</v>
      </c>
      <c r="S281" s="8">
        <f t="shared" si="109"/>
        <v>23108.794551127212</v>
      </c>
      <c r="T281" s="8">
        <f t="shared" si="109"/>
        <v>92435.178204508848</v>
      </c>
      <c r="U281" s="8">
        <f t="shared" si="109"/>
        <v>207979.15096014491</v>
      </c>
      <c r="V281" s="8">
        <f t="shared" si="94"/>
        <v>369740.71281803539</v>
      </c>
      <c r="W281" s="8">
        <f t="shared" si="94"/>
        <v>577719.86377818033</v>
      </c>
      <c r="X281" s="8">
        <f t="shared" si="94"/>
        <v>831916.60384057963</v>
      </c>
      <c r="Y281" s="3">
        <f>SUM('Masses &amp; Spring Data'!$K$11*('Masses &amp; Spring Data'!$I$3+'Vel,Acc,Jer (Inlet)'!C281))</f>
        <v>13317.623420799779</v>
      </c>
      <c r="Z281" s="10">
        <f t="shared" si="110"/>
        <v>36426.417971926989</v>
      </c>
      <c r="AA281" s="10">
        <f t="shared" si="111"/>
        <v>104622.16724594397</v>
      </c>
      <c r="AB281" s="10">
        <f t="shared" si="112"/>
        <v>221296.7743809447</v>
      </c>
      <c r="AC281" s="10">
        <f t="shared" si="113"/>
        <v>383058.33623883518</v>
      </c>
      <c r="AD281" s="10">
        <f t="shared" si="114"/>
        <v>591037.48719898006</v>
      </c>
      <c r="AE281" s="10">
        <f t="shared" si="115"/>
        <v>845234.22726137936</v>
      </c>
    </row>
    <row r="282" spans="1:31" x14ac:dyDescent="0.2">
      <c r="A282" s="5">
        <v>198</v>
      </c>
      <c r="B282" s="5">
        <f t="shared" si="116"/>
        <v>279</v>
      </c>
      <c r="C282" s="36">
        <v>6.6461232454706656E-2</v>
      </c>
      <c r="D282" s="6">
        <f t="shared" si="95"/>
        <v>-6.3474210771349085E-3</v>
      </c>
      <c r="E282" s="7">
        <f t="shared" si="96"/>
        <v>-76.1690529256189</v>
      </c>
      <c r="F282" s="7">
        <f t="shared" si="97"/>
        <v>-152.3381058512378</v>
      </c>
      <c r="G282" s="7">
        <f t="shared" si="98"/>
        <v>-228.5071587768567</v>
      </c>
      <c r="H282" s="7">
        <f t="shared" si="99"/>
        <v>-304.6762117024756</v>
      </c>
      <c r="I282" s="7">
        <f t="shared" si="100"/>
        <v>-380.84526462809453</v>
      </c>
      <c r="J282" s="7">
        <f t="shared" si="101"/>
        <v>-457.0143175537134</v>
      </c>
      <c r="K282" s="12">
        <f t="shared" si="102"/>
        <v>5.6006656562955504E-4</v>
      </c>
      <c r="L282" s="9">
        <f t="shared" si="103"/>
        <v>80649.585450655926</v>
      </c>
      <c r="M282" s="9">
        <f t="shared" si="104"/>
        <v>322598.34180262371</v>
      </c>
      <c r="N282" s="9">
        <f t="shared" si="105"/>
        <v>725846.26905590331</v>
      </c>
      <c r="O282" s="9">
        <f t="shared" si="106"/>
        <v>1290393.3672104948</v>
      </c>
      <c r="P282" s="9">
        <f t="shared" si="107"/>
        <v>2016239.6362663982</v>
      </c>
      <c r="Q282" s="9">
        <f t="shared" si="108"/>
        <v>2903385.0762236132</v>
      </c>
      <c r="R282" s="8">
        <v>0.24560000000000004</v>
      </c>
      <c r="S282" s="8">
        <f t="shared" si="109"/>
        <v>19807.5381866811</v>
      </c>
      <c r="T282" s="8">
        <f t="shared" si="109"/>
        <v>79230.152746724401</v>
      </c>
      <c r="U282" s="8">
        <f t="shared" si="109"/>
        <v>178267.84368012988</v>
      </c>
      <c r="V282" s="8">
        <f t="shared" si="94"/>
        <v>316920.61098689761</v>
      </c>
      <c r="W282" s="8">
        <f t="shared" si="94"/>
        <v>495188.45466702752</v>
      </c>
      <c r="X282" s="8">
        <f t="shared" si="94"/>
        <v>713071.37472051952</v>
      </c>
      <c r="Y282" s="3">
        <f>SUM('Masses &amp; Spring Data'!$K$11*('Masses &amp; Spring Data'!$I$3+'Vel,Acc,Jer (Inlet)'!C282))</f>
        <v>12186.989041435125</v>
      </c>
      <c r="Z282" s="10">
        <f t="shared" si="110"/>
        <v>31994.527228116225</v>
      </c>
      <c r="AA282" s="10">
        <f t="shared" si="111"/>
        <v>90392.033284202233</v>
      </c>
      <c r="AB282" s="10">
        <f t="shared" si="112"/>
        <v>190454.83272156501</v>
      </c>
      <c r="AC282" s="10">
        <f t="shared" si="113"/>
        <v>329107.60002833273</v>
      </c>
      <c r="AD282" s="10">
        <f t="shared" si="114"/>
        <v>507375.44370846264</v>
      </c>
      <c r="AE282" s="10">
        <f t="shared" si="115"/>
        <v>725258.36376195471</v>
      </c>
    </row>
    <row r="283" spans="1:31" x14ac:dyDescent="0.2">
      <c r="A283" s="5">
        <v>200</v>
      </c>
      <c r="B283" s="5">
        <f t="shared" si="116"/>
        <v>280</v>
      </c>
      <c r="C283" s="36">
        <v>6.0113811377571748E-2</v>
      </c>
      <c r="D283" s="6">
        <f t="shared" si="95"/>
        <v>-5.7873545115053604E-3</v>
      </c>
      <c r="E283" s="7">
        <f t="shared" si="96"/>
        <v>-69.448254138064328</v>
      </c>
      <c r="F283" s="7">
        <f t="shared" si="97"/>
        <v>-138.89650827612866</v>
      </c>
      <c r="G283" s="7">
        <f t="shared" si="98"/>
        <v>-208.34476241419299</v>
      </c>
      <c r="H283" s="7">
        <f t="shared" si="99"/>
        <v>-277.79301655225731</v>
      </c>
      <c r="I283" s="7">
        <f t="shared" si="100"/>
        <v>-347.24127069032164</v>
      </c>
      <c r="J283" s="7">
        <f t="shared" si="101"/>
        <v>-416.68952482838597</v>
      </c>
      <c r="K283" s="12">
        <f t="shared" si="102"/>
        <v>4.6672213802463614E-4</v>
      </c>
      <c r="L283" s="9">
        <f t="shared" si="103"/>
        <v>67207.987875547609</v>
      </c>
      <c r="M283" s="9">
        <f t="shared" si="104"/>
        <v>268831.95150219044</v>
      </c>
      <c r="N283" s="9">
        <f t="shared" si="105"/>
        <v>604871.89087992848</v>
      </c>
      <c r="O283" s="9">
        <f t="shared" si="106"/>
        <v>1075327.8060087617</v>
      </c>
      <c r="P283" s="9">
        <f t="shared" si="107"/>
        <v>1680199.6968886901</v>
      </c>
      <c r="Q283" s="9">
        <f t="shared" si="108"/>
        <v>2419487.5635197139</v>
      </c>
      <c r="R283" s="8">
        <v>0.24560000000000004</v>
      </c>
      <c r="S283" s="8">
        <f t="shared" si="109"/>
        <v>16506.281822234494</v>
      </c>
      <c r="T283" s="8">
        <f t="shared" si="109"/>
        <v>66025.127288937976</v>
      </c>
      <c r="U283" s="8">
        <f t="shared" si="109"/>
        <v>148556.53640011046</v>
      </c>
      <c r="V283" s="8">
        <f t="shared" si="94"/>
        <v>264100.5091557519</v>
      </c>
      <c r="W283" s="8">
        <f t="shared" si="94"/>
        <v>412657.04555586237</v>
      </c>
      <c r="X283" s="8">
        <f t="shared" si="94"/>
        <v>594226.14560044184</v>
      </c>
      <c r="Y283" s="3">
        <f>SUM('Masses &amp; Spring Data'!$K$11*('Masses &amp; Spring Data'!$I$3+'Vel,Acc,Jer (Inlet)'!C283))</f>
        <v>11161.880537477837</v>
      </c>
      <c r="Z283" s="10">
        <f t="shared" si="110"/>
        <v>27668.162359712333</v>
      </c>
      <c r="AA283" s="10">
        <f t="shared" si="111"/>
        <v>76252.350072807691</v>
      </c>
      <c r="AB283" s="10">
        <f t="shared" si="112"/>
        <v>159718.41693758831</v>
      </c>
      <c r="AC283" s="10">
        <f t="shared" si="113"/>
        <v>275262.38969322975</v>
      </c>
      <c r="AD283" s="10">
        <f t="shared" si="114"/>
        <v>423818.92609334021</v>
      </c>
      <c r="AE283" s="10">
        <f t="shared" si="115"/>
        <v>605388.02613791963</v>
      </c>
    </row>
    <row r="284" spans="1:31" x14ac:dyDescent="0.2">
      <c r="A284" s="5">
        <v>202</v>
      </c>
      <c r="B284" s="5">
        <f t="shared" si="116"/>
        <v>281</v>
      </c>
      <c r="C284" s="36">
        <v>5.4326456866066387E-2</v>
      </c>
      <c r="D284" s="6">
        <f t="shared" si="95"/>
        <v>-5.3206323734807243E-3</v>
      </c>
      <c r="E284" s="7">
        <f t="shared" si="96"/>
        <v>-63.847588481768689</v>
      </c>
      <c r="F284" s="7">
        <f t="shared" si="97"/>
        <v>-127.69517696353738</v>
      </c>
      <c r="G284" s="7">
        <f t="shared" si="98"/>
        <v>-191.54276544530606</v>
      </c>
      <c r="H284" s="7">
        <f t="shared" si="99"/>
        <v>-255.39035392707476</v>
      </c>
      <c r="I284" s="7">
        <f t="shared" si="100"/>
        <v>-319.23794240884348</v>
      </c>
      <c r="J284" s="7">
        <f t="shared" si="101"/>
        <v>-383.08553089061212</v>
      </c>
      <c r="K284" s="12">
        <f t="shared" si="102"/>
        <v>4.6672213802462226E-4</v>
      </c>
      <c r="L284" s="9">
        <f t="shared" si="103"/>
        <v>67207.987875545601</v>
      </c>
      <c r="M284" s="9">
        <f t="shared" si="104"/>
        <v>268831.9515021824</v>
      </c>
      <c r="N284" s="9">
        <f t="shared" si="105"/>
        <v>604871.89087991044</v>
      </c>
      <c r="O284" s="9">
        <f t="shared" si="106"/>
        <v>1075327.8060087296</v>
      </c>
      <c r="P284" s="9">
        <f t="shared" si="107"/>
        <v>1680199.6968886401</v>
      </c>
      <c r="Q284" s="9">
        <f t="shared" si="108"/>
        <v>2419487.5635196418</v>
      </c>
      <c r="R284" s="8">
        <v>0.24560000000000004</v>
      </c>
      <c r="S284" s="8">
        <f t="shared" si="109"/>
        <v>16506.281822234003</v>
      </c>
      <c r="T284" s="8">
        <f t="shared" si="109"/>
        <v>66025.127288936012</v>
      </c>
      <c r="U284" s="8">
        <f t="shared" si="109"/>
        <v>148556.53640010604</v>
      </c>
      <c r="V284" s="8">
        <f t="shared" si="94"/>
        <v>264100.50915574405</v>
      </c>
      <c r="W284" s="8">
        <f t="shared" si="94"/>
        <v>412657.04555585008</v>
      </c>
      <c r="X284" s="8">
        <f t="shared" si="94"/>
        <v>594226.14560042415</v>
      </c>
      <c r="Y284" s="3">
        <f>SUM('Masses &amp; Spring Data'!$K$11*('Masses &amp; Spring Data'!$I$3+'Vel,Acc,Jer (Inlet)'!C284))</f>
        <v>10227.222783869722</v>
      </c>
      <c r="Z284" s="10">
        <f t="shared" si="110"/>
        <v>26733.504606103725</v>
      </c>
      <c r="AA284" s="10">
        <f t="shared" si="111"/>
        <v>75393.067944488605</v>
      </c>
      <c r="AB284" s="10">
        <f t="shared" si="112"/>
        <v>158783.75918397575</v>
      </c>
      <c r="AC284" s="10">
        <f t="shared" si="113"/>
        <v>274327.73193961376</v>
      </c>
      <c r="AD284" s="10">
        <f t="shared" si="114"/>
        <v>422884.2683397198</v>
      </c>
      <c r="AE284" s="10">
        <f t="shared" si="115"/>
        <v>604453.36838429386</v>
      </c>
    </row>
    <row r="285" spans="1:31" x14ac:dyDescent="0.2">
      <c r="A285" s="5">
        <v>204</v>
      </c>
      <c r="B285" s="5">
        <f t="shared" si="116"/>
        <v>282</v>
      </c>
      <c r="C285" s="36">
        <v>4.9005824492585663E-2</v>
      </c>
      <c r="D285" s="6">
        <f t="shared" si="95"/>
        <v>-4.853910235456102E-3</v>
      </c>
      <c r="E285" s="7">
        <f t="shared" si="96"/>
        <v>-58.246922825473227</v>
      </c>
      <c r="F285" s="7">
        <f t="shared" si="97"/>
        <v>-116.49384565094645</v>
      </c>
      <c r="G285" s="7">
        <f t="shared" si="98"/>
        <v>-174.74076847641967</v>
      </c>
      <c r="H285" s="7">
        <f t="shared" si="99"/>
        <v>-232.98769130189291</v>
      </c>
      <c r="I285" s="7">
        <f t="shared" si="100"/>
        <v>-291.23461412736611</v>
      </c>
      <c r="J285" s="7">
        <f t="shared" si="101"/>
        <v>-349.48153695283935</v>
      </c>
      <c r="K285" s="12">
        <f t="shared" si="102"/>
        <v>4.6672213802462226E-4</v>
      </c>
      <c r="L285" s="9">
        <f t="shared" si="103"/>
        <v>67207.987875545601</v>
      </c>
      <c r="M285" s="9">
        <f t="shared" si="104"/>
        <v>268831.9515021824</v>
      </c>
      <c r="N285" s="9">
        <f t="shared" si="105"/>
        <v>604871.89087991044</v>
      </c>
      <c r="O285" s="9">
        <f t="shared" si="106"/>
        <v>1075327.8060087296</v>
      </c>
      <c r="P285" s="9">
        <f t="shared" si="107"/>
        <v>1680199.6968886401</v>
      </c>
      <c r="Q285" s="9">
        <f t="shared" si="108"/>
        <v>2419487.5635196418</v>
      </c>
      <c r="R285" s="8">
        <v>0.24560000000000004</v>
      </c>
      <c r="S285" s="8">
        <f t="shared" si="109"/>
        <v>16506.281822234003</v>
      </c>
      <c r="T285" s="8">
        <f t="shared" si="109"/>
        <v>66025.127288936012</v>
      </c>
      <c r="U285" s="8">
        <f t="shared" si="109"/>
        <v>148556.53640010604</v>
      </c>
      <c r="V285" s="8">
        <f t="shared" si="94"/>
        <v>264100.50915574405</v>
      </c>
      <c r="W285" s="8">
        <f t="shared" si="94"/>
        <v>412657.04555585008</v>
      </c>
      <c r="X285" s="8">
        <f t="shared" si="94"/>
        <v>594226.14560042415</v>
      </c>
      <c r="Y285" s="3">
        <f>SUM('Masses &amp; Spring Data'!$K$11*('Masses &amp; Spring Data'!$I$3+'Vel,Acc,Jer (Inlet)'!C285))</f>
        <v>9367.9406555525857</v>
      </c>
      <c r="Z285" s="10">
        <f t="shared" si="110"/>
        <v>25874.222477786589</v>
      </c>
      <c r="AA285" s="10">
        <f t="shared" si="111"/>
        <v>74609.161441462435</v>
      </c>
      <c r="AB285" s="10">
        <f t="shared" si="112"/>
        <v>157924.47705565862</v>
      </c>
      <c r="AC285" s="10">
        <f t="shared" si="113"/>
        <v>273468.44981129665</v>
      </c>
      <c r="AD285" s="10">
        <f t="shared" si="114"/>
        <v>422024.98621140269</v>
      </c>
      <c r="AE285" s="10">
        <f t="shared" si="115"/>
        <v>603594.0862559767</v>
      </c>
    </row>
    <row r="286" spans="1:31" x14ac:dyDescent="0.2">
      <c r="A286" s="5">
        <v>206</v>
      </c>
      <c r="B286" s="5">
        <f t="shared" si="116"/>
        <v>283</v>
      </c>
      <c r="C286" s="36">
        <v>4.4151914257129561E-2</v>
      </c>
      <c r="D286" s="6">
        <f t="shared" si="95"/>
        <v>-4.3871880974314797E-3</v>
      </c>
      <c r="E286" s="7">
        <f t="shared" si="96"/>
        <v>-52.646257169177758</v>
      </c>
      <c r="F286" s="7">
        <f t="shared" si="97"/>
        <v>-105.29251433835552</v>
      </c>
      <c r="G286" s="7">
        <f t="shared" si="98"/>
        <v>-157.93877150753326</v>
      </c>
      <c r="H286" s="7">
        <f t="shared" si="99"/>
        <v>-210.58502867671103</v>
      </c>
      <c r="I286" s="7">
        <f t="shared" si="100"/>
        <v>-263.23128584588881</v>
      </c>
      <c r="J286" s="7">
        <f t="shared" si="101"/>
        <v>-315.87754301506652</v>
      </c>
      <c r="K286" s="12">
        <f t="shared" si="102"/>
        <v>3.7337771041969642E-4</v>
      </c>
      <c r="L286" s="9">
        <f t="shared" si="103"/>
        <v>53766.390300436287</v>
      </c>
      <c r="M286" s="9">
        <f t="shared" si="104"/>
        <v>215065.56120174515</v>
      </c>
      <c r="N286" s="9">
        <f t="shared" si="105"/>
        <v>483897.51270392654</v>
      </c>
      <c r="O286" s="9">
        <f t="shared" si="106"/>
        <v>860262.2448069806</v>
      </c>
      <c r="P286" s="9">
        <f t="shared" si="107"/>
        <v>1344159.757510907</v>
      </c>
      <c r="Q286" s="9">
        <f t="shared" si="108"/>
        <v>1935590.0508157061</v>
      </c>
      <c r="R286" s="8">
        <v>0.24560000000000004</v>
      </c>
      <c r="S286" s="8">
        <f t="shared" si="109"/>
        <v>13205.025457787155</v>
      </c>
      <c r="T286" s="8">
        <f t="shared" si="109"/>
        <v>52820.101831148619</v>
      </c>
      <c r="U286" s="8">
        <f t="shared" si="109"/>
        <v>118845.22912008438</v>
      </c>
      <c r="V286" s="8">
        <f t="shared" si="94"/>
        <v>211280.40732459447</v>
      </c>
      <c r="W286" s="8">
        <f t="shared" si="94"/>
        <v>330125.63644467882</v>
      </c>
      <c r="X286" s="8">
        <f t="shared" si="94"/>
        <v>475380.9164803375</v>
      </c>
      <c r="Y286" s="3">
        <f>SUM('Masses &amp; Spring Data'!$K$11*('Masses &amp; Spring Data'!$I$3+'Vel,Acc,Jer (Inlet)'!C286))</f>
        <v>8584.0341525264248</v>
      </c>
      <c r="Z286" s="10">
        <f t="shared" si="110"/>
        <v>21789.059610313579</v>
      </c>
      <c r="AA286" s="10">
        <f t="shared" si="111"/>
        <v>60695.60510593986</v>
      </c>
      <c r="AB286" s="10">
        <f t="shared" si="112"/>
        <v>127429.2632726108</v>
      </c>
      <c r="AC286" s="10">
        <f t="shared" si="113"/>
        <v>219864.44147712091</v>
      </c>
      <c r="AD286" s="10">
        <f t="shared" si="114"/>
        <v>338709.67059720523</v>
      </c>
      <c r="AE286" s="10">
        <f t="shared" si="115"/>
        <v>483964.95063286391</v>
      </c>
    </row>
    <row r="287" spans="1:31" x14ac:dyDescent="0.2">
      <c r="A287" s="5">
        <v>208</v>
      </c>
      <c r="B287" s="5">
        <f t="shared" si="116"/>
        <v>284</v>
      </c>
      <c r="C287" s="36">
        <v>3.9764726159698081E-2</v>
      </c>
      <c r="D287" s="6">
        <f t="shared" si="95"/>
        <v>-4.0138103870117833E-3</v>
      </c>
      <c r="E287" s="7">
        <f t="shared" si="96"/>
        <v>-48.165724644141399</v>
      </c>
      <c r="F287" s="7">
        <f t="shared" si="97"/>
        <v>-96.331449288282798</v>
      </c>
      <c r="G287" s="7">
        <f t="shared" si="98"/>
        <v>-144.4971739324242</v>
      </c>
      <c r="H287" s="7">
        <f t="shared" si="99"/>
        <v>-192.6628985765656</v>
      </c>
      <c r="I287" s="7">
        <f t="shared" si="100"/>
        <v>-240.82862322070699</v>
      </c>
      <c r="J287" s="7">
        <f t="shared" si="101"/>
        <v>-288.99434786484841</v>
      </c>
      <c r="K287" s="12">
        <f t="shared" si="102"/>
        <v>4.6672213802463614E-4</v>
      </c>
      <c r="L287" s="9">
        <f t="shared" si="103"/>
        <v>67207.987875547609</v>
      </c>
      <c r="M287" s="9">
        <f t="shared" si="104"/>
        <v>268831.95150219044</v>
      </c>
      <c r="N287" s="9">
        <f t="shared" si="105"/>
        <v>604871.89087992848</v>
      </c>
      <c r="O287" s="9">
        <f t="shared" si="106"/>
        <v>1075327.8060087617</v>
      </c>
      <c r="P287" s="9">
        <f t="shared" si="107"/>
        <v>1680199.6968886901</v>
      </c>
      <c r="Q287" s="9">
        <f t="shared" si="108"/>
        <v>2419487.5635197139</v>
      </c>
      <c r="R287" s="8">
        <v>0.24560000000000004</v>
      </c>
      <c r="S287" s="8">
        <f t="shared" si="109"/>
        <v>16506.281822234494</v>
      </c>
      <c r="T287" s="8">
        <f t="shared" si="109"/>
        <v>66025.127288937976</v>
      </c>
      <c r="U287" s="8">
        <f t="shared" si="109"/>
        <v>148556.53640011046</v>
      </c>
      <c r="V287" s="8">
        <f t="shared" si="94"/>
        <v>264100.5091557519</v>
      </c>
      <c r="W287" s="8">
        <f t="shared" si="94"/>
        <v>412657.04555586237</v>
      </c>
      <c r="X287" s="8">
        <f t="shared" si="94"/>
        <v>594226.14560044184</v>
      </c>
      <c r="Y287" s="3">
        <f>SUM('Masses &amp; Spring Data'!$K$11*('Masses &amp; Spring Data'!$I$3+'Vel,Acc,Jer (Inlet)'!C287))</f>
        <v>7875.5032747912401</v>
      </c>
      <c r="Z287" s="10">
        <f t="shared" si="110"/>
        <v>24381.785097025735</v>
      </c>
      <c r="AA287" s="10">
        <f t="shared" si="111"/>
        <v>73252.40018622682</v>
      </c>
      <c r="AB287" s="10">
        <f t="shared" si="112"/>
        <v>156432.03967490169</v>
      </c>
      <c r="AC287" s="10">
        <f t="shared" si="113"/>
        <v>271976.01243054314</v>
      </c>
      <c r="AD287" s="10">
        <f t="shared" si="114"/>
        <v>420532.5488306536</v>
      </c>
      <c r="AE287" s="10">
        <f t="shared" si="115"/>
        <v>602101.64887523314</v>
      </c>
    </row>
    <row r="288" spans="1:31" x14ac:dyDescent="0.2">
      <c r="A288" s="5">
        <v>210</v>
      </c>
      <c r="B288" s="5">
        <f t="shared" si="116"/>
        <v>285</v>
      </c>
      <c r="C288" s="36">
        <v>3.5750915772686298E-2</v>
      </c>
      <c r="D288" s="6">
        <f t="shared" si="95"/>
        <v>-3.5470882489871472E-3</v>
      </c>
      <c r="E288" s="7">
        <f t="shared" si="96"/>
        <v>-42.565058987845767</v>
      </c>
      <c r="F288" s="7">
        <f t="shared" si="97"/>
        <v>-85.130117975691533</v>
      </c>
      <c r="G288" s="7">
        <f t="shared" si="98"/>
        <v>-127.69517696353729</v>
      </c>
      <c r="H288" s="7">
        <f t="shared" si="99"/>
        <v>-170.26023595138307</v>
      </c>
      <c r="I288" s="7">
        <f t="shared" si="100"/>
        <v>-212.82529493922883</v>
      </c>
      <c r="J288" s="7">
        <f t="shared" si="101"/>
        <v>-255.39035392707459</v>
      </c>
      <c r="K288" s="12">
        <f t="shared" si="102"/>
        <v>1.8668885520984474E-4</v>
      </c>
      <c r="L288" s="9">
        <f t="shared" si="103"/>
        <v>26883.195150217642</v>
      </c>
      <c r="M288" s="9">
        <f t="shared" si="104"/>
        <v>107532.78060087057</v>
      </c>
      <c r="N288" s="9">
        <f t="shared" si="105"/>
        <v>241948.75635195879</v>
      </c>
      <c r="O288" s="9">
        <f t="shared" si="106"/>
        <v>430131.12240348227</v>
      </c>
      <c r="P288" s="9">
        <f t="shared" si="107"/>
        <v>672079.87875544105</v>
      </c>
      <c r="Q288" s="9">
        <f t="shared" si="108"/>
        <v>967795.02540783514</v>
      </c>
      <c r="R288" s="8">
        <v>0.24560000000000004</v>
      </c>
      <c r="S288" s="8">
        <f t="shared" si="109"/>
        <v>6602.5127288934536</v>
      </c>
      <c r="T288" s="8">
        <f t="shared" si="109"/>
        <v>26410.050915573815</v>
      </c>
      <c r="U288" s="8">
        <f t="shared" si="109"/>
        <v>59422.614560041089</v>
      </c>
      <c r="V288" s="8">
        <f t="shared" si="94"/>
        <v>105640.20366229526</v>
      </c>
      <c r="W288" s="8">
        <f t="shared" si="94"/>
        <v>165062.81822233635</v>
      </c>
      <c r="X288" s="8">
        <f t="shared" si="94"/>
        <v>237690.45824016436</v>
      </c>
      <c r="Y288" s="3">
        <f>SUM('Masses &amp; Spring Data'!$K$11*('Masses &amp; Spring Data'!$I$3+'Vel,Acc,Jer (Inlet)'!C288))</f>
        <v>7227.2728972888372</v>
      </c>
      <c r="Z288" s="10">
        <f t="shared" si="110"/>
        <v>13829.785626182291</v>
      </c>
      <c r="AA288" s="10">
        <f t="shared" si="111"/>
        <v>33064.46906065123</v>
      </c>
      <c r="AB288" s="10">
        <f t="shared" si="112"/>
        <v>66649.887457329925</v>
      </c>
      <c r="AC288" s="10">
        <f t="shared" si="113"/>
        <v>112867.4765595841</v>
      </c>
      <c r="AD288" s="10">
        <f t="shared" si="114"/>
        <v>172290.0911196252</v>
      </c>
      <c r="AE288" s="10">
        <f t="shared" si="115"/>
        <v>244917.7311374532</v>
      </c>
    </row>
    <row r="289" spans="1:31" x14ac:dyDescent="0.2">
      <c r="A289" s="5">
        <v>212</v>
      </c>
      <c r="B289" s="5">
        <f t="shared" si="116"/>
        <v>286</v>
      </c>
      <c r="C289" s="36">
        <v>3.2203827523699151E-2</v>
      </c>
      <c r="D289" s="6">
        <f t="shared" si="95"/>
        <v>-3.3603993937773025E-3</v>
      </c>
      <c r="E289" s="7">
        <f t="shared" si="96"/>
        <v>-40.324792725327626</v>
      </c>
      <c r="F289" s="7">
        <f t="shared" si="97"/>
        <v>-80.649585450655252</v>
      </c>
      <c r="G289" s="7">
        <f t="shared" si="98"/>
        <v>-120.97437817598289</v>
      </c>
      <c r="H289" s="7">
        <f t="shared" si="99"/>
        <v>-161.2991709013105</v>
      </c>
      <c r="I289" s="7">
        <f t="shared" si="100"/>
        <v>-201.62396362663816</v>
      </c>
      <c r="J289" s="7">
        <f t="shared" si="101"/>
        <v>-241.94875635196578</v>
      </c>
      <c r="K289" s="12">
        <f t="shared" si="102"/>
        <v>3.7337771041970336E-4</v>
      </c>
      <c r="L289" s="9">
        <f t="shared" si="103"/>
        <v>53766.390300437284</v>
      </c>
      <c r="M289" s="9">
        <f t="shared" si="104"/>
        <v>215065.56120174914</v>
      </c>
      <c r="N289" s="9">
        <f t="shared" si="105"/>
        <v>483897.51270393556</v>
      </c>
      <c r="O289" s="9">
        <f t="shared" si="106"/>
        <v>860262.24480699655</v>
      </c>
      <c r="P289" s="9">
        <f t="shared" si="107"/>
        <v>1344159.7575109322</v>
      </c>
      <c r="Q289" s="9">
        <f t="shared" si="108"/>
        <v>1935590.0508157422</v>
      </c>
      <c r="R289" s="8">
        <v>0.24560000000000004</v>
      </c>
      <c r="S289" s="8">
        <f t="shared" si="109"/>
        <v>13205.025457787398</v>
      </c>
      <c r="T289" s="8">
        <f t="shared" si="109"/>
        <v>52820.101831149594</v>
      </c>
      <c r="U289" s="8">
        <f t="shared" si="109"/>
        <v>118845.22912008659</v>
      </c>
      <c r="V289" s="8">
        <f t="shared" si="94"/>
        <v>211280.40732459837</v>
      </c>
      <c r="W289" s="8">
        <f t="shared" si="94"/>
        <v>330125.63644468499</v>
      </c>
      <c r="X289" s="8">
        <f t="shared" si="94"/>
        <v>475380.91648034635</v>
      </c>
      <c r="Y289" s="3">
        <f>SUM('Masses &amp; Spring Data'!$K$11*('Masses &amp; Spring Data'!$I$3+'Vel,Acc,Jer (Inlet)'!C289))</f>
        <v>6654.4181450774131</v>
      </c>
      <c r="Z289" s="10">
        <f t="shared" si="110"/>
        <v>19859.443602864812</v>
      </c>
      <c r="AA289" s="10">
        <f t="shared" si="111"/>
        <v>58931.815474131974</v>
      </c>
      <c r="AB289" s="10">
        <f t="shared" si="112"/>
        <v>125499.64726516401</v>
      </c>
      <c r="AC289" s="10">
        <f t="shared" si="113"/>
        <v>217934.82546967579</v>
      </c>
      <c r="AD289" s="10">
        <f t="shared" si="114"/>
        <v>336780.05458976241</v>
      </c>
      <c r="AE289" s="10">
        <f t="shared" si="115"/>
        <v>482035.33462542377</v>
      </c>
    </row>
    <row r="290" spans="1:31" x14ac:dyDescent="0.2">
      <c r="A290" s="5">
        <v>214</v>
      </c>
      <c r="B290" s="5">
        <f t="shared" si="116"/>
        <v>287</v>
      </c>
      <c r="C290" s="36">
        <v>2.8843428129921848E-2</v>
      </c>
      <c r="D290" s="6">
        <f t="shared" si="95"/>
        <v>-2.9870216833575991E-3</v>
      </c>
      <c r="E290" s="7">
        <f t="shared" si="96"/>
        <v>-35.844260200291188</v>
      </c>
      <c r="F290" s="7">
        <f t="shared" si="97"/>
        <v>-71.688520400582377</v>
      </c>
      <c r="G290" s="7">
        <f t="shared" si="98"/>
        <v>-107.53278060087356</v>
      </c>
      <c r="H290" s="7">
        <f t="shared" si="99"/>
        <v>-143.37704080116475</v>
      </c>
      <c r="I290" s="7">
        <f t="shared" si="100"/>
        <v>-179.22130100145594</v>
      </c>
      <c r="J290" s="7">
        <f t="shared" si="101"/>
        <v>-215.06556120174713</v>
      </c>
      <c r="K290" s="12">
        <f t="shared" si="102"/>
        <v>3.7337771041968948E-4</v>
      </c>
      <c r="L290" s="9">
        <f t="shared" si="103"/>
        <v>53766.390300435283</v>
      </c>
      <c r="M290" s="9">
        <f t="shared" si="104"/>
        <v>215065.56120174113</v>
      </c>
      <c r="N290" s="9">
        <f t="shared" si="105"/>
        <v>483897.51270391757</v>
      </c>
      <c r="O290" s="9">
        <f t="shared" si="106"/>
        <v>860262.24480696453</v>
      </c>
      <c r="P290" s="9">
        <f t="shared" si="107"/>
        <v>1344159.7575108821</v>
      </c>
      <c r="Q290" s="9">
        <f t="shared" si="108"/>
        <v>1935590.0508156703</v>
      </c>
      <c r="R290" s="8">
        <v>0.24560000000000004</v>
      </c>
      <c r="S290" s="8">
        <f t="shared" si="109"/>
        <v>13205.025457786907</v>
      </c>
      <c r="T290" s="8">
        <f t="shared" si="109"/>
        <v>52820.101831147629</v>
      </c>
      <c r="U290" s="8">
        <f t="shared" si="109"/>
        <v>118845.22912008218</v>
      </c>
      <c r="V290" s="8">
        <f t="shared" si="94"/>
        <v>211280.40732459052</v>
      </c>
      <c r="W290" s="8">
        <f t="shared" si="94"/>
        <v>330125.63644467271</v>
      </c>
      <c r="X290" s="8">
        <f t="shared" si="94"/>
        <v>475380.91648032871</v>
      </c>
      <c r="Y290" s="3">
        <f>SUM('Masses &amp; Spring Data'!$K$11*('Masses &amp; Spring Data'!$I$3+'Vel,Acc,Jer (Inlet)'!C290))</f>
        <v>6111.7136429823786</v>
      </c>
      <c r="Z290" s="10">
        <f t="shared" si="110"/>
        <v>19316.739100769286</v>
      </c>
      <c r="AA290" s="10">
        <f t="shared" si="111"/>
        <v>58449.411472267755</v>
      </c>
      <c r="AB290" s="10">
        <f t="shared" si="112"/>
        <v>124956.94276306455</v>
      </c>
      <c r="AC290" s="10">
        <f t="shared" si="113"/>
        <v>217392.1209675729</v>
      </c>
      <c r="AD290" s="10">
        <f t="shared" si="114"/>
        <v>336237.35008765507</v>
      </c>
      <c r="AE290" s="10">
        <f t="shared" si="115"/>
        <v>481492.63012331107</v>
      </c>
    </row>
    <row r="291" spans="1:31" x14ac:dyDescent="0.2">
      <c r="A291" s="5">
        <v>216</v>
      </c>
      <c r="B291" s="5">
        <f t="shared" si="116"/>
        <v>288</v>
      </c>
      <c r="C291" s="36">
        <v>2.5856406446564249E-2</v>
      </c>
      <c r="D291" s="6">
        <f t="shared" si="95"/>
        <v>-2.6136439729379096E-3</v>
      </c>
      <c r="E291" s="7">
        <f t="shared" si="96"/>
        <v>-31.363727675254914</v>
      </c>
      <c r="F291" s="7">
        <f t="shared" si="97"/>
        <v>-62.727455350509828</v>
      </c>
      <c r="G291" s="7">
        <f t="shared" si="98"/>
        <v>-94.091183025764749</v>
      </c>
      <c r="H291" s="7">
        <f t="shared" si="99"/>
        <v>-125.45491070101966</v>
      </c>
      <c r="I291" s="7">
        <f t="shared" si="100"/>
        <v>-156.81863837627458</v>
      </c>
      <c r="J291" s="7">
        <f t="shared" si="101"/>
        <v>-188.1823660515295</v>
      </c>
      <c r="K291" s="12">
        <f t="shared" si="102"/>
        <v>1.8668885520985862E-4</v>
      </c>
      <c r="L291" s="9">
        <f t="shared" si="103"/>
        <v>26883.195150219643</v>
      </c>
      <c r="M291" s="9">
        <f t="shared" si="104"/>
        <v>107532.78060087857</v>
      </c>
      <c r="N291" s="9">
        <f t="shared" si="105"/>
        <v>241948.75635197677</v>
      </c>
      <c r="O291" s="9">
        <f t="shared" si="106"/>
        <v>430131.12240351428</v>
      </c>
      <c r="P291" s="9">
        <f t="shared" si="107"/>
        <v>672079.87875549099</v>
      </c>
      <c r="Q291" s="9">
        <f t="shared" si="108"/>
        <v>967795.02540790709</v>
      </c>
      <c r="R291" s="8">
        <v>0.24560000000000004</v>
      </c>
      <c r="S291" s="8">
        <f t="shared" si="109"/>
        <v>6602.5127288939457</v>
      </c>
      <c r="T291" s="8">
        <f t="shared" si="109"/>
        <v>26410.050915575783</v>
      </c>
      <c r="U291" s="8">
        <f t="shared" si="109"/>
        <v>59422.614560045506</v>
      </c>
      <c r="V291" s="8">
        <f t="shared" si="94"/>
        <v>105640.20366230313</v>
      </c>
      <c r="W291" s="8">
        <f t="shared" si="94"/>
        <v>165062.81822234861</v>
      </c>
      <c r="X291" s="8">
        <f t="shared" si="94"/>
        <v>237690.45824018202</v>
      </c>
      <c r="Y291" s="3">
        <f>SUM('Masses &amp; Spring Data'!$K$11*('Masses &amp; Spring Data'!$I$3+'Vel,Acc,Jer (Inlet)'!C291))</f>
        <v>5629.3096411201268</v>
      </c>
      <c r="Z291" s="10">
        <f t="shared" si="110"/>
        <v>12231.822370014073</v>
      </c>
      <c r="AA291" s="10">
        <f t="shared" si="111"/>
        <v>31617.257055066439</v>
      </c>
      <c r="AB291" s="10">
        <f t="shared" si="112"/>
        <v>65051.924201165632</v>
      </c>
      <c r="AC291" s="10">
        <f t="shared" si="113"/>
        <v>111269.51330342326</v>
      </c>
      <c r="AD291" s="10">
        <f t="shared" si="114"/>
        <v>170692.12786346875</v>
      </c>
      <c r="AE291" s="10">
        <f t="shared" si="115"/>
        <v>243319.76788130216</v>
      </c>
    </row>
    <row r="292" spans="1:31" x14ac:dyDescent="0.2">
      <c r="A292" s="5">
        <v>218</v>
      </c>
      <c r="B292" s="5">
        <f t="shared" si="116"/>
        <v>289</v>
      </c>
      <c r="C292" s="36">
        <v>2.324276247362634E-2</v>
      </c>
      <c r="D292" s="6">
        <f t="shared" si="95"/>
        <v>-2.426955117728051E-3</v>
      </c>
      <c r="E292" s="7">
        <f t="shared" si="96"/>
        <v>-29.123461412736614</v>
      </c>
      <c r="F292" s="7">
        <f t="shared" si="97"/>
        <v>-58.246922825473227</v>
      </c>
      <c r="G292" s="7">
        <f t="shared" si="98"/>
        <v>-87.370384238209837</v>
      </c>
      <c r="H292" s="7">
        <f t="shared" si="99"/>
        <v>-116.49384565094645</v>
      </c>
      <c r="I292" s="7">
        <f t="shared" si="100"/>
        <v>-145.61730706368306</v>
      </c>
      <c r="J292" s="7">
        <f t="shared" si="101"/>
        <v>-174.74076847641967</v>
      </c>
      <c r="K292" s="12">
        <f t="shared" si="102"/>
        <v>1.8668885520985168E-4</v>
      </c>
      <c r="L292" s="9">
        <f t="shared" si="103"/>
        <v>26883.195150218642</v>
      </c>
      <c r="M292" s="9">
        <f t="shared" si="104"/>
        <v>107532.78060087457</v>
      </c>
      <c r="N292" s="9">
        <f t="shared" si="105"/>
        <v>241948.75635196778</v>
      </c>
      <c r="O292" s="9">
        <f t="shared" si="106"/>
        <v>430131.12240349827</v>
      </c>
      <c r="P292" s="9">
        <f t="shared" si="107"/>
        <v>672079.87875546608</v>
      </c>
      <c r="Q292" s="9">
        <f t="shared" si="108"/>
        <v>967795.02540787112</v>
      </c>
      <c r="R292" s="8">
        <v>0.24560000000000004</v>
      </c>
      <c r="S292" s="8">
        <f t="shared" si="109"/>
        <v>6602.5127288936992</v>
      </c>
      <c r="T292" s="8">
        <f t="shared" si="109"/>
        <v>26410.050915574797</v>
      </c>
      <c r="U292" s="8">
        <f t="shared" si="109"/>
        <v>59422.614560043294</v>
      </c>
      <c r="V292" s="8">
        <f t="shared" si="94"/>
        <v>105640.20366229919</v>
      </c>
      <c r="W292" s="8">
        <f t="shared" si="94"/>
        <v>165062.8182223425</v>
      </c>
      <c r="X292" s="8">
        <f t="shared" si="94"/>
        <v>237690.45824017317</v>
      </c>
      <c r="Y292" s="3">
        <f>SUM('Masses &amp; Spring Data'!$K$11*('Masses &amp; Spring Data'!$I$3+'Vel,Acc,Jer (Inlet)'!C292))</f>
        <v>5207.2061394906541</v>
      </c>
      <c r="Z292" s="10">
        <f t="shared" si="110"/>
        <v>11809.718868384352</v>
      </c>
      <c r="AA292" s="10">
        <f t="shared" si="111"/>
        <v>31225.303803552371</v>
      </c>
      <c r="AB292" s="10">
        <f t="shared" si="112"/>
        <v>64629.82069953395</v>
      </c>
      <c r="AC292" s="10">
        <f t="shared" si="113"/>
        <v>110847.40980178984</v>
      </c>
      <c r="AD292" s="10">
        <f t="shared" si="114"/>
        <v>170270.02436183314</v>
      </c>
      <c r="AE292" s="10">
        <f t="shared" si="115"/>
        <v>242897.66437966382</v>
      </c>
    </row>
    <row r="293" spans="1:31" x14ac:dyDescent="0.2">
      <c r="A293" s="5">
        <v>220</v>
      </c>
      <c r="B293" s="5">
        <f t="shared" si="116"/>
        <v>290</v>
      </c>
      <c r="C293" s="36">
        <v>2.0815807355898289E-2</v>
      </c>
      <c r="D293" s="6">
        <f t="shared" si="95"/>
        <v>-2.2402662625181993E-3</v>
      </c>
      <c r="E293" s="7">
        <f t="shared" si="96"/>
        <v>-26.883195150218391</v>
      </c>
      <c r="F293" s="7">
        <f t="shared" si="97"/>
        <v>-53.766390300436782</v>
      </c>
      <c r="G293" s="7">
        <f t="shared" si="98"/>
        <v>-80.649585450655181</v>
      </c>
      <c r="H293" s="7">
        <f t="shared" si="99"/>
        <v>-107.53278060087356</v>
      </c>
      <c r="I293" s="7">
        <f t="shared" si="100"/>
        <v>-134.41597575109196</v>
      </c>
      <c r="J293" s="7">
        <f t="shared" si="101"/>
        <v>-161.29917090131036</v>
      </c>
      <c r="K293" s="12">
        <f t="shared" si="102"/>
        <v>2.8003328281477058E-4</v>
      </c>
      <c r="L293" s="9">
        <f t="shared" si="103"/>
        <v>40324.792725326966</v>
      </c>
      <c r="M293" s="9">
        <f t="shared" si="104"/>
        <v>161299.17090130787</v>
      </c>
      <c r="N293" s="9">
        <f t="shared" si="105"/>
        <v>362923.13452794269</v>
      </c>
      <c r="O293" s="9">
        <f t="shared" si="106"/>
        <v>645196.68360523146</v>
      </c>
      <c r="P293" s="9">
        <f t="shared" si="107"/>
        <v>1008119.8181331741</v>
      </c>
      <c r="Q293" s="9">
        <f t="shared" si="108"/>
        <v>1451692.5381117708</v>
      </c>
      <c r="R293" s="8">
        <v>0.24560000000000004</v>
      </c>
      <c r="S293" s="8">
        <f t="shared" si="109"/>
        <v>9903.7690933403046</v>
      </c>
      <c r="T293" s="8">
        <f t="shared" si="109"/>
        <v>39615.076373361218</v>
      </c>
      <c r="U293" s="8">
        <f t="shared" si="109"/>
        <v>89133.921840062743</v>
      </c>
      <c r="V293" s="8">
        <f t="shared" si="94"/>
        <v>158460.30549344487</v>
      </c>
      <c r="W293" s="8">
        <f t="shared" si="94"/>
        <v>247594.22733350759</v>
      </c>
      <c r="X293" s="8">
        <f t="shared" si="94"/>
        <v>356535.68736025097</v>
      </c>
      <c r="Y293" s="3">
        <f>SUM('Masses &amp; Spring Data'!$K$11*('Masses &amp; Spring Data'!$I$3+'Vel,Acc,Jer (Inlet)'!C293))</f>
        <v>4815.2528879775737</v>
      </c>
      <c r="Z293" s="10">
        <f t="shared" si="110"/>
        <v>14719.021981317877</v>
      </c>
      <c r="AA293" s="10">
        <f t="shared" si="111"/>
        <v>44068.526259942104</v>
      </c>
      <c r="AB293" s="10">
        <f t="shared" si="112"/>
        <v>93949.174728040321</v>
      </c>
      <c r="AC293" s="10">
        <f t="shared" si="113"/>
        <v>163275.55838142245</v>
      </c>
      <c r="AD293" s="10">
        <f t="shared" si="114"/>
        <v>252409.48022148517</v>
      </c>
      <c r="AE293" s="10">
        <f t="shared" si="115"/>
        <v>361350.94024822855</v>
      </c>
    </row>
    <row r="294" spans="1:31" x14ac:dyDescent="0.2">
      <c r="A294" s="5">
        <v>222</v>
      </c>
      <c r="B294" s="5">
        <f t="shared" si="116"/>
        <v>291</v>
      </c>
      <c r="C294" s="36">
        <v>1.8575541093380089E-2</v>
      </c>
      <c r="D294" s="6">
        <f t="shared" si="95"/>
        <v>-1.9602329797034287E-3</v>
      </c>
      <c r="E294" s="7">
        <f t="shared" si="96"/>
        <v>-23.522795756441145</v>
      </c>
      <c r="F294" s="7">
        <f t="shared" si="97"/>
        <v>-47.045591512882289</v>
      </c>
      <c r="G294" s="7">
        <f t="shared" si="98"/>
        <v>-70.568387269323438</v>
      </c>
      <c r="H294" s="7">
        <f t="shared" si="99"/>
        <v>-94.091183025764579</v>
      </c>
      <c r="I294" s="7">
        <f t="shared" si="100"/>
        <v>-117.61397878220572</v>
      </c>
      <c r="J294" s="7">
        <f t="shared" si="101"/>
        <v>-141.13677453864688</v>
      </c>
      <c r="K294" s="12">
        <f t="shared" si="102"/>
        <v>1.8668885520985862E-4</v>
      </c>
      <c r="L294" s="9">
        <f t="shared" si="103"/>
        <v>26883.195150219643</v>
      </c>
      <c r="M294" s="9">
        <f t="shared" si="104"/>
        <v>107532.78060087857</v>
      </c>
      <c r="N294" s="9">
        <f t="shared" si="105"/>
        <v>241948.75635197677</v>
      </c>
      <c r="O294" s="9">
        <f t="shared" si="106"/>
        <v>430131.12240351428</v>
      </c>
      <c r="P294" s="9">
        <f t="shared" si="107"/>
        <v>672079.87875549099</v>
      </c>
      <c r="Q294" s="9">
        <f t="shared" si="108"/>
        <v>967795.02540790709</v>
      </c>
      <c r="R294" s="8">
        <v>0.24560000000000004</v>
      </c>
      <c r="S294" s="8">
        <f t="shared" si="109"/>
        <v>6602.5127288939457</v>
      </c>
      <c r="T294" s="8">
        <f t="shared" si="109"/>
        <v>26410.050915575783</v>
      </c>
      <c r="U294" s="8">
        <f t="shared" si="109"/>
        <v>59422.614560045506</v>
      </c>
      <c r="V294" s="8">
        <f t="shared" si="94"/>
        <v>105640.20366230313</v>
      </c>
      <c r="W294" s="8">
        <f t="shared" si="94"/>
        <v>165062.81822234861</v>
      </c>
      <c r="X294" s="8">
        <f t="shared" si="94"/>
        <v>237690.45824018202</v>
      </c>
      <c r="Y294" s="3">
        <f>SUM('Masses &amp; Spring Data'!$K$11*('Masses &amp; Spring Data'!$I$3+'Vel,Acc,Jer (Inlet)'!C294))</f>
        <v>4453.4498865808846</v>
      </c>
      <c r="Z294" s="10">
        <f t="shared" si="110"/>
        <v>11055.962615474829</v>
      </c>
      <c r="AA294" s="10">
        <f t="shared" si="111"/>
        <v>30546.923175934564</v>
      </c>
      <c r="AB294" s="10">
        <f t="shared" si="112"/>
        <v>63876.064446626391</v>
      </c>
      <c r="AC294" s="10">
        <f t="shared" si="113"/>
        <v>110093.65354888402</v>
      </c>
      <c r="AD294" s="10">
        <f t="shared" si="114"/>
        <v>169516.26810892948</v>
      </c>
      <c r="AE294" s="10">
        <f t="shared" si="115"/>
        <v>242143.90812676289</v>
      </c>
    </row>
    <row r="295" spans="1:31" x14ac:dyDescent="0.2">
      <c r="A295" s="5">
        <v>224</v>
      </c>
      <c r="B295" s="5">
        <f t="shared" si="116"/>
        <v>292</v>
      </c>
      <c r="C295" s="36">
        <v>1.6615308113676661E-2</v>
      </c>
      <c r="D295" s="6">
        <f t="shared" si="95"/>
        <v>-1.7735441244935701E-3</v>
      </c>
      <c r="E295" s="7">
        <f t="shared" si="96"/>
        <v>-21.282529493922841</v>
      </c>
      <c r="F295" s="7">
        <f t="shared" si="97"/>
        <v>-42.565058987845681</v>
      </c>
      <c r="G295" s="7">
        <f t="shared" si="98"/>
        <v>-63.847588481768526</v>
      </c>
      <c r="H295" s="7">
        <f t="shared" si="99"/>
        <v>-85.130117975691363</v>
      </c>
      <c r="I295" s="7">
        <f t="shared" si="100"/>
        <v>-106.41264746961421</v>
      </c>
      <c r="J295" s="7">
        <f t="shared" si="101"/>
        <v>-127.69517696353705</v>
      </c>
      <c r="K295" s="12">
        <f t="shared" si="102"/>
        <v>9.3344427604911961E-5</v>
      </c>
      <c r="L295" s="9">
        <f t="shared" si="103"/>
        <v>13441.597575107322</v>
      </c>
      <c r="M295" s="9">
        <f t="shared" si="104"/>
        <v>53766.390300429288</v>
      </c>
      <c r="N295" s="9">
        <f t="shared" si="105"/>
        <v>120974.3781759659</v>
      </c>
      <c r="O295" s="9">
        <f t="shared" si="106"/>
        <v>215065.56120171715</v>
      </c>
      <c r="P295" s="9">
        <f t="shared" si="107"/>
        <v>336039.93937768304</v>
      </c>
      <c r="Q295" s="9">
        <f t="shared" si="108"/>
        <v>483897.51270386361</v>
      </c>
      <c r="R295" s="8">
        <v>0.24560000000000004</v>
      </c>
      <c r="S295" s="8">
        <f t="shared" si="109"/>
        <v>3301.2563644463589</v>
      </c>
      <c r="T295" s="8">
        <f t="shared" si="109"/>
        <v>13205.025457785436</v>
      </c>
      <c r="U295" s="8">
        <f t="shared" si="109"/>
        <v>29711.30728001723</v>
      </c>
      <c r="V295" s="8">
        <f t="shared" si="94"/>
        <v>52820.101831141743</v>
      </c>
      <c r="W295" s="8">
        <f t="shared" si="94"/>
        <v>82531.409111158966</v>
      </c>
      <c r="X295" s="8">
        <f t="shared" si="94"/>
        <v>118845.22912006892</v>
      </c>
      <c r="Y295" s="3">
        <f>SUM('Masses &amp; Spring Data'!$K$11*('Masses &amp; Spring Data'!$I$3+'Vel,Acc,Jer (Inlet)'!C295))</f>
        <v>4136.8722603587812</v>
      </c>
      <c r="Z295" s="10">
        <f t="shared" si="110"/>
        <v>7438.1286248051401</v>
      </c>
      <c r="AA295" s="10">
        <f t="shared" si="111"/>
        <v>17055.470342038505</v>
      </c>
      <c r="AB295" s="10">
        <f t="shared" si="112"/>
        <v>33848.179540376012</v>
      </c>
      <c r="AC295" s="10">
        <f t="shared" si="113"/>
        <v>56956.974091500524</v>
      </c>
      <c r="AD295" s="10">
        <f t="shared" si="114"/>
        <v>86668.281371517747</v>
      </c>
      <c r="AE295" s="10">
        <f t="shared" si="115"/>
        <v>122982.1013804277</v>
      </c>
    </row>
    <row r="296" spans="1:31" x14ac:dyDescent="0.2">
      <c r="A296" s="5">
        <v>226</v>
      </c>
      <c r="B296" s="5">
        <f t="shared" si="116"/>
        <v>293</v>
      </c>
      <c r="C296" s="36">
        <v>1.484176398918309E-2</v>
      </c>
      <c r="D296" s="6">
        <f t="shared" si="95"/>
        <v>-1.6801996968886599E-3</v>
      </c>
      <c r="E296" s="7">
        <f t="shared" si="96"/>
        <v>-20.16239636266392</v>
      </c>
      <c r="F296" s="7">
        <f t="shared" si="97"/>
        <v>-40.324792725327839</v>
      </c>
      <c r="G296" s="7">
        <f t="shared" si="98"/>
        <v>-60.487189087991759</v>
      </c>
      <c r="H296" s="7">
        <f t="shared" si="99"/>
        <v>-80.649585450655678</v>
      </c>
      <c r="I296" s="7">
        <f t="shared" si="100"/>
        <v>-100.81198181331959</v>
      </c>
      <c r="J296" s="7">
        <f t="shared" si="101"/>
        <v>-120.97437817598352</v>
      </c>
      <c r="K296" s="12">
        <f t="shared" si="102"/>
        <v>2.8003328281478966E-4</v>
      </c>
      <c r="L296" s="9">
        <f t="shared" si="103"/>
        <v>40324.792725329709</v>
      </c>
      <c r="M296" s="9">
        <f t="shared" si="104"/>
        <v>161299.17090131884</v>
      </c>
      <c r="N296" s="9">
        <f t="shared" si="105"/>
        <v>362923.13452796743</v>
      </c>
      <c r="O296" s="9">
        <f t="shared" si="106"/>
        <v>645196.68360527535</v>
      </c>
      <c r="P296" s="9">
        <f t="shared" si="107"/>
        <v>1008119.8181332428</v>
      </c>
      <c r="Q296" s="9">
        <f t="shared" si="108"/>
        <v>1451692.5381118697</v>
      </c>
      <c r="R296" s="8">
        <v>0.24560000000000004</v>
      </c>
      <c r="S296" s="8">
        <f t="shared" si="109"/>
        <v>9903.7690933409776</v>
      </c>
      <c r="T296" s="8">
        <f t="shared" si="109"/>
        <v>39615.076373363911</v>
      </c>
      <c r="U296" s="8">
        <f t="shared" si="109"/>
        <v>89133.921840068811</v>
      </c>
      <c r="V296" s="8">
        <f t="shared" si="94"/>
        <v>158460.30549345564</v>
      </c>
      <c r="W296" s="8">
        <f t="shared" si="94"/>
        <v>247594.22733352447</v>
      </c>
      <c r="X296" s="8">
        <f t="shared" si="94"/>
        <v>356535.68736027525</v>
      </c>
      <c r="Y296" s="3">
        <f>SUM('Masses &amp; Spring Data'!$K$11*('Masses &amp; Spring Data'!$I$3+'Vel,Acc,Jer (Inlet)'!C296))</f>
        <v>3850.4448842530692</v>
      </c>
      <c r="Z296" s="10">
        <f t="shared" si="110"/>
        <v>13754.213977594047</v>
      </c>
      <c r="AA296" s="10">
        <f t="shared" si="111"/>
        <v>43194.169006569464</v>
      </c>
      <c r="AB296" s="10">
        <f t="shared" si="112"/>
        <v>92984.366724321881</v>
      </c>
      <c r="AC296" s="10">
        <f t="shared" si="113"/>
        <v>162310.7503777087</v>
      </c>
      <c r="AD296" s="10">
        <f t="shared" si="114"/>
        <v>251444.67221777752</v>
      </c>
      <c r="AE296" s="10">
        <f t="shared" si="115"/>
        <v>360386.13224452833</v>
      </c>
    </row>
    <row r="297" spans="1:31" x14ac:dyDescent="0.2">
      <c r="A297" s="5">
        <v>228</v>
      </c>
      <c r="B297" s="5">
        <f t="shared" si="116"/>
        <v>294</v>
      </c>
      <c r="C297" s="36">
        <v>1.3161564292294431E-2</v>
      </c>
      <c r="D297" s="6">
        <f t="shared" si="95"/>
        <v>-1.4001664140738702E-3</v>
      </c>
      <c r="E297" s="7">
        <f t="shared" si="96"/>
        <v>-16.801996968886442</v>
      </c>
      <c r="F297" s="7">
        <f t="shared" si="97"/>
        <v>-33.603993937772884</v>
      </c>
      <c r="G297" s="7">
        <f t="shared" si="98"/>
        <v>-50.405990906659326</v>
      </c>
      <c r="H297" s="7">
        <f t="shared" si="99"/>
        <v>-67.207987875545768</v>
      </c>
      <c r="I297" s="7">
        <f t="shared" si="100"/>
        <v>-84.009984844432211</v>
      </c>
      <c r="J297" s="7">
        <f t="shared" si="101"/>
        <v>-100.81198181331865</v>
      </c>
      <c r="K297" s="12">
        <f t="shared" si="102"/>
        <v>9.3344427604920635E-5</v>
      </c>
      <c r="L297" s="9">
        <f t="shared" si="103"/>
        <v>13441.597575108572</v>
      </c>
      <c r="M297" s="9">
        <f t="shared" si="104"/>
        <v>53766.390300434286</v>
      </c>
      <c r="N297" s="9">
        <f t="shared" si="105"/>
        <v>120974.37817597714</v>
      </c>
      <c r="O297" s="9">
        <f t="shared" si="106"/>
        <v>215065.56120173715</v>
      </c>
      <c r="P297" s="9">
        <f t="shared" si="107"/>
        <v>336039.9393777143</v>
      </c>
      <c r="Q297" s="9">
        <f t="shared" si="108"/>
        <v>483897.51270390855</v>
      </c>
      <c r="R297" s="8">
        <v>0.24560000000000004</v>
      </c>
      <c r="S297" s="8">
        <f t="shared" si="109"/>
        <v>3301.2563644466659</v>
      </c>
      <c r="T297" s="8">
        <f t="shared" si="109"/>
        <v>13205.025457786664</v>
      </c>
      <c r="U297" s="8">
        <f t="shared" si="109"/>
        <v>29711.307280019992</v>
      </c>
      <c r="V297" s="8">
        <f t="shared" si="94"/>
        <v>52820.101831146654</v>
      </c>
      <c r="W297" s="8">
        <f t="shared" si="94"/>
        <v>82531.409111166649</v>
      </c>
      <c r="X297" s="8">
        <f t="shared" si="94"/>
        <v>118845.22912007997</v>
      </c>
      <c r="Y297" s="3">
        <f>SUM('Masses &amp; Spring Data'!$K$11*('Masses &amp; Spring Data'!$I$3+'Vel,Acc,Jer (Inlet)'!C297))</f>
        <v>3579.0926332055506</v>
      </c>
      <c r="Z297" s="10">
        <f t="shared" si="110"/>
        <v>6880.348997652216</v>
      </c>
      <c r="AA297" s="10">
        <f t="shared" si="111"/>
        <v>16557.991215119284</v>
      </c>
      <c r="AB297" s="10">
        <f t="shared" si="112"/>
        <v>33290.399913225541</v>
      </c>
      <c r="AC297" s="10">
        <f t="shared" si="113"/>
        <v>56399.194464352207</v>
      </c>
      <c r="AD297" s="10">
        <f t="shared" si="114"/>
        <v>86110.501744372203</v>
      </c>
      <c r="AE297" s="10">
        <f t="shared" si="115"/>
        <v>122424.32175328552</v>
      </c>
    </row>
    <row r="298" spans="1:31" x14ac:dyDescent="0.2">
      <c r="A298" s="5">
        <v>230</v>
      </c>
      <c r="B298" s="5">
        <f t="shared" si="116"/>
        <v>295</v>
      </c>
      <c r="C298" s="36">
        <v>1.176139787822056E-2</v>
      </c>
      <c r="D298" s="6">
        <f t="shared" si="95"/>
        <v>-1.3068219864689496E-3</v>
      </c>
      <c r="E298" s="7">
        <f t="shared" si="96"/>
        <v>-15.681863837627395</v>
      </c>
      <c r="F298" s="7">
        <f t="shared" si="97"/>
        <v>-31.36372767525479</v>
      </c>
      <c r="G298" s="7">
        <f t="shared" si="98"/>
        <v>-47.045591512882183</v>
      </c>
      <c r="H298" s="7">
        <f t="shared" si="99"/>
        <v>-62.72745535050958</v>
      </c>
      <c r="I298" s="7">
        <f t="shared" si="100"/>
        <v>-78.409319188136976</v>
      </c>
      <c r="J298" s="7">
        <f t="shared" si="101"/>
        <v>-94.091183025764366</v>
      </c>
      <c r="K298" s="12">
        <f t="shared" si="102"/>
        <v>1.4935108416787649E-4</v>
      </c>
      <c r="L298" s="9">
        <f t="shared" si="103"/>
        <v>21506.556120174213</v>
      </c>
      <c r="M298" s="9">
        <f t="shared" si="104"/>
        <v>86026.224480696852</v>
      </c>
      <c r="N298" s="9">
        <f t="shared" si="105"/>
        <v>193559.00508156791</v>
      </c>
      <c r="O298" s="9">
        <f t="shared" si="106"/>
        <v>344104.89792278741</v>
      </c>
      <c r="P298" s="9">
        <f t="shared" si="107"/>
        <v>537663.90300435538</v>
      </c>
      <c r="Q298" s="9">
        <f t="shared" si="108"/>
        <v>774236.02032627165</v>
      </c>
      <c r="R298" s="8">
        <v>0.24560000000000004</v>
      </c>
      <c r="S298" s="8">
        <f t="shared" si="109"/>
        <v>5282.0101831147877</v>
      </c>
      <c r="T298" s="8">
        <f t="shared" si="109"/>
        <v>21128.040732459151</v>
      </c>
      <c r="U298" s="8">
        <f t="shared" si="109"/>
        <v>47538.091648033085</v>
      </c>
      <c r="V298" s="8">
        <f t="shared" si="94"/>
        <v>84512.162929836602</v>
      </c>
      <c r="W298" s="8">
        <f t="shared" si="94"/>
        <v>132050.25457786969</v>
      </c>
      <c r="X298" s="8">
        <f t="shared" si="94"/>
        <v>190152.36659213234</v>
      </c>
      <c r="Y298" s="3">
        <f>SUM('Masses &amp; Spring Data'!$K$11*('Masses &amp; Spring Data'!$I$3+'Vel,Acc,Jer (Inlet)'!C298))</f>
        <v>3352.9657573326203</v>
      </c>
      <c r="Z298" s="10">
        <f t="shared" si="110"/>
        <v>8634.975940447408</v>
      </c>
      <c r="AA298" s="10">
        <f t="shared" si="111"/>
        <v>24269.954738977038</v>
      </c>
      <c r="AB298" s="10">
        <f t="shared" si="112"/>
        <v>50891.057405365704</v>
      </c>
      <c r="AC298" s="10">
        <f t="shared" si="113"/>
        <v>87865.128687169228</v>
      </c>
      <c r="AD298" s="10">
        <f t="shared" si="114"/>
        <v>135403.22033520232</v>
      </c>
      <c r="AE298" s="10">
        <f t="shared" si="115"/>
        <v>193505.33234946497</v>
      </c>
    </row>
    <row r="299" spans="1:31" x14ac:dyDescent="0.2">
      <c r="A299" s="5">
        <v>232</v>
      </c>
      <c r="B299" s="5">
        <f t="shared" si="116"/>
        <v>296</v>
      </c>
      <c r="C299" s="36">
        <v>1.0454575891751611E-2</v>
      </c>
      <c r="D299" s="6">
        <f t="shared" si="95"/>
        <v>-1.1574709023010731E-3</v>
      </c>
      <c r="E299" s="7">
        <f t="shared" si="96"/>
        <v>-13.889650827612877</v>
      </c>
      <c r="F299" s="7">
        <f t="shared" si="97"/>
        <v>-27.779301655225755</v>
      </c>
      <c r="G299" s="7">
        <f t="shared" si="98"/>
        <v>-41.668952482838634</v>
      </c>
      <c r="H299" s="7">
        <f t="shared" si="99"/>
        <v>-55.55860331045151</v>
      </c>
      <c r="I299" s="7">
        <f t="shared" si="100"/>
        <v>-69.448254138064385</v>
      </c>
      <c r="J299" s="7">
        <f t="shared" si="101"/>
        <v>-83.337904965677268</v>
      </c>
      <c r="K299" s="12">
        <f t="shared" si="102"/>
        <v>1.120133131259117E-4</v>
      </c>
      <c r="L299" s="9">
        <f t="shared" si="103"/>
        <v>16129.917090131285</v>
      </c>
      <c r="M299" s="9">
        <f t="shared" si="104"/>
        <v>64519.668360525138</v>
      </c>
      <c r="N299" s="9">
        <f t="shared" si="105"/>
        <v>145169.25381118155</v>
      </c>
      <c r="O299" s="9">
        <f t="shared" si="106"/>
        <v>258078.67344210055</v>
      </c>
      <c r="P299" s="9">
        <f t="shared" si="107"/>
        <v>403247.92725328211</v>
      </c>
      <c r="Q299" s="9">
        <f t="shared" si="108"/>
        <v>580677.01524472621</v>
      </c>
      <c r="R299" s="8">
        <v>0.24560000000000004</v>
      </c>
      <c r="S299" s="8">
        <f t="shared" si="109"/>
        <v>3961.507637336244</v>
      </c>
      <c r="T299" s="8">
        <f t="shared" si="109"/>
        <v>15846.030549344976</v>
      </c>
      <c r="U299" s="8">
        <f t="shared" si="109"/>
        <v>35653.568736026195</v>
      </c>
      <c r="V299" s="8">
        <f t="shared" si="94"/>
        <v>63384.122197379904</v>
      </c>
      <c r="W299" s="8">
        <f t="shared" si="94"/>
        <v>99037.690933406106</v>
      </c>
      <c r="X299" s="8">
        <f t="shared" si="94"/>
        <v>142614.27494410478</v>
      </c>
      <c r="Y299" s="3">
        <f>SUM('Masses &amp; Spring Data'!$K$11*('Masses &amp; Spring Data'!$I$3+'Vel,Acc,Jer (Inlet)'!C299))</f>
        <v>3141.9140065178854</v>
      </c>
      <c r="Z299" s="10">
        <f t="shared" si="110"/>
        <v>7103.4216438541298</v>
      </c>
      <c r="AA299" s="10">
        <f t="shared" si="111"/>
        <v>18801.013005141238</v>
      </c>
      <c r="AB299" s="10">
        <f t="shared" si="112"/>
        <v>38795.482742544082</v>
      </c>
      <c r="AC299" s="10">
        <f t="shared" si="113"/>
        <v>66526.036203897791</v>
      </c>
      <c r="AD299" s="10">
        <f t="shared" si="114"/>
        <v>102179.60493992399</v>
      </c>
      <c r="AE299" s="10">
        <f t="shared" si="115"/>
        <v>145756.18895062266</v>
      </c>
    </row>
    <row r="300" spans="1:31" x14ac:dyDescent="0.2">
      <c r="A300" s="5">
        <v>234</v>
      </c>
      <c r="B300" s="5">
        <f t="shared" si="116"/>
        <v>297</v>
      </c>
      <c r="C300" s="36">
        <v>9.2971049894505376E-3</v>
      </c>
      <c r="D300" s="6">
        <f t="shared" si="95"/>
        <v>-1.0454575891751614E-3</v>
      </c>
      <c r="E300" s="7">
        <f t="shared" si="96"/>
        <v>-12.545491070101937</v>
      </c>
      <c r="F300" s="7">
        <f t="shared" si="97"/>
        <v>-25.090982140203874</v>
      </c>
      <c r="G300" s="7">
        <f t="shared" si="98"/>
        <v>-37.636473210305809</v>
      </c>
      <c r="H300" s="7">
        <f t="shared" si="99"/>
        <v>-50.181964280407747</v>
      </c>
      <c r="I300" s="7">
        <f t="shared" si="100"/>
        <v>-62.727455350509686</v>
      </c>
      <c r="J300" s="7">
        <f t="shared" si="101"/>
        <v>-75.272946420611618</v>
      </c>
      <c r="K300" s="12">
        <f t="shared" si="102"/>
        <v>1.1201331312590997E-4</v>
      </c>
      <c r="L300" s="9">
        <f t="shared" si="103"/>
        <v>16129.917090131035</v>
      </c>
      <c r="M300" s="9">
        <f t="shared" si="104"/>
        <v>64519.668360524141</v>
      </c>
      <c r="N300" s="9">
        <f t="shared" si="105"/>
        <v>145169.25381117931</v>
      </c>
      <c r="O300" s="9">
        <f t="shared" si="106"/>
        <v>258078.67344209657</v>
      </c>
      <c r="P300" s="9">
        <f t="shared" si="107"/>
        <v>403247.92725327588</v>
      </c>
      <c r="Q300" s="9">
        <f t="shared" si="108"/>
        <v>580677.01524471724</v>
      </c>
      <c r="R300" s="8">
        <v>0.24560000000000004</v>
      </c>
      <c r="S300" s="8">
        <f t="shared" si="109"/>
        <v>3961.5076373361831</v>
      </c>
      <c r="T300" s="8">
        <f t="shared" si="109"/>
        <v>15846.030549344732</v>
      </c>
      <c r="U300" s="8">
        <f t="shared" si="109"/>
        <v>35653.568736025642</v>
      </c>
      <c r="V300" s="8">
        <f t="shared" si="94"/>
        <v>63384.122197378929</v>
      </c>
      <c r="W300" s="8">
        <f t="shared" si="94"/>
        <v>99037.690933404578</v>
      </c>
      <c r="X300" s="8">
        <f t="shared" si="94"/>
        <v>142614.27494410257</v>
      </c>
      <c r="Y300" s="3">
        <f>SUM('Masses &amp; Spring Data'!$K$11*('Masses &amp; Spring Data'!$I$3+'Vel,Acc,Jer (Inlet)'!C300))</f>
        <v>2954.9824557962615</v>
      </c>
      <c r="Z300" s="10">
        <f t="shared" si="110"/>
        <v>6916.4900931324446</v>
      </c>
      <c r="AA300" s="10">
        <f t="shared" si="111"/>
        <v>18632.171604489205</v>
      </c>
      <c r="AB300" s="10">
        <f t="shared" si="112"/>
        <v>38608.551191821905</v>
      </c>
      <c r="AC300" s="10">
        <f t="shared" si="113"/>
        <v>66339.104653175193</v>
      </c>
      <c r="AD300" s="10">
        <f t="shared" si="114"/>
        <v>101992.67338920083</v>
      </c>
      <c r="AE300" s="10">
        <f t="shared" si="115"/>
        <v>145569.25739989884</v>
      </c>
    </row>
    <row r="301" spans="1:31" x14ac:dyDescent="0.2">
      <c r="A301" s="5">
        <v>236</v>
      </c>
      <c r="B301" s="5">
        <f t="shared" si="116"/>
        <v>298</v>
      </c>
      <c r="C301" s="36">
        <v>8.2516474002753762E-3</v>
      </c>
      <c r="D301" s="6">
        <f t="shared" si="95"/>
        <v>-9.3344427604925059E-4</v>
      </c>
      <c r="E301" s="7">
        <f t="shared" si="96"/>
        <v>-11.201331312591007</v>
      </c>
      <c r="F301" s="7">
        <f t="shared" si="97"/>
        <v>-22.402662625182014</v>
      </c>
      <c r="G301" s="7">
        <f t="shared" si="98"/>
        <v>-33.603993937773019</v>
      </c>
      <c r="H301" s="7">
        <f t="shared" si="99"/>
        <v>-44.805325250364028</v>
      </c>
      <c r="I301" s="7">
        <f t="shared" si="100"/>
        <v>-56.006656562955037</v>
      </c>
      <c r="J301" s="7">
        <f t="shared" si="101"/>
        <v>-67.207987875546038</v>
      </c>
      <c r="K301" s="12">
        <f t="shared" si="102"/>
        <v>1.0267887036541704E-4</v>
      </c>
      <c r="L301" s="9">
        <f t="shared" si="103"/>
        <v>14785.757332620053</v>
      </c>
      <c r="M301" s="9">
        <f t="shared" si="104"/>
        <v>59143.029330480211</v>
      </c>
      <c r="N301" s="9">
        <f t="shared" si="105"/>
        <v>133071.81599358047</v>
      </c>
      <c r="O301" s="9">
        <f t="shared" si="106"/>
        <v>236572.11732192084</v>
      </c>
      <c r="P301" s="9">
        <f t="shared" si="107"/>
        <v>369643.93331550132</v>
      </c>
      <c r="Q301" s="9">
        <f t="shared" si="108"/>
        <v>532287.26397432189</v>
      </c>
      <c r="R301" s="8">
        <v>0.24560000000000004</v>
      </c>
      <c r="S301" s="8">
        <f t="shared" si="109"/>
        <v>3631.3820008914854</v>
      </c>
      <c r="T301" s="8">
        <f t="shared" si="109"/>
        <v>14525.528003565942</v>
      </c>
      <c r="U301" s="8">
        <f t="shared" si="109"/>
        <v>32682.438008023368</v>
      </c>
      <c r="V301" s="8">
        <f t="shared" si="94"/>
        <v>58102.112014263766</v>
      </c>
      <c r="W301" s="8">
        <f t="shared" si="94"/>
        <v>90784.550022287134</v>
      </c>
      <c r="X301" s="8">
        <f t="shared" si="94"/>
        <v>130729.75203209347</v>
      </c>
      <c r="Y301" s="3">
        <f>SUM('Masses &amp; Spring Data'!$K$11*('Masses &amp; Spring Data'!$I$3+'Vel,Acc,Jer (Inlet)'!C301))</f>
        <v>2786.1410551444733</v>
      </c>
      <c r="Z301" s="10">
        <f t="shared" si="110"/>
        <v>6417.5230560359587</v>
      </c>
      <c r="AA301" s="10">
        <f t="shared" si="111"/>
        <v>17160.917808128463</v>
      </c>
      <c r="AB301" s="10">
        <f t="shared" si="112"/>
        <v>35468.579063167839</v>
      </c>
      <c r="AC301" s="10">
        <f t="shared" si="113"/>
        <v>60888.253069408238</v>
      </c>
      <c r="AD301" s="10">
        <f t="shared" si="114"/>
        <v>93570.691077431606</v>
      </c>
      <c r="AE301" s="10">
        <f t="shared" si="115"/>
        <v>133515.89308723796</v>
      </c>
    </row>
    <row r="302" spans="1:31" x14ac:dyDescent="0.2">
      <c r="A302" s="5">
        <v>238</v>
      </c>
      <c r="B302" s="5">
        <f t="shared" si="116"/>
        <v>299</v>
      </c>
      <c r="C302" s="36">
        <v>7.3182031242261256E-3</v>
      </c>
      <c r="D302" s="6">
        <f t="shared" si="95"/>
        <v>-8.3076540568383355E-4</v>
      </c>
      <c r="E302" s="7">
        <f t="shared" si="96"/>
        <v>-9.9691848682060034</v>
      </c>
      <c r="F302" s="7">
        <f t="shared" si="97"/>
        <v>-19.938369736412007</v>
      </c>
      <c r="G302" s="7">
        <f t="shared" si="98"/>
        <v>-29.907554604618007</v>
      </c>
      <c r="H302" s="7">
        <f t="shared" si="99"/>
        <v>-39.876739472824013</v>
      </c>
      <c r="I302" s="7">
        <f t="shared" si="100"/>
        <v>-49.845924341030013</v>
      </c>
      <c r="J302" s="7">
        <f t="shared" si="101"/>
        <v>-59.815109209236013</v>
      </c>
      <c r="K302" s="12">
        <f t="shared" si="102"/>
        <v>8.4009984844433776E-5</v>
      </c>
      <c r="L302" s="9">
        <f t="shared" si="103"/>
        <v>12097.437817598464</v>
      </c>
      <c r="M302" s="9">
        <f t="shared" si="104"/>
        <v>48389.751270393856</v>
      </c>
      <c r="N302" s="9">
        <f t="shared" si="105"/>
        <v>108876.94035838617</v>
      </c>
      <c r="O302" s="9">
        <f t="shared" si="106"/>
        <v>193559.00508157542</v>
      </c>
      <c r="P302" s="9">
        <f t="shared" si="107"/>
        <v>302435.94543996156</v>
      </c>
      <c r="Q302" s="9">
        <f t="shared" si="108"/>
        <v>435507.76143354469</v>
      </c>
      <c r="R302" s="8">
        <v>0.24560000000000004</v>
      </c>
      <c r="S302" s="8">
        <f t="shared" si="109"/>
        <v>2971.1307280021833</v>
      </c>
      <c r="T302" s="8">
        <f t="shared" si="109"/>
        <v>11884.522912008733</v>
      </c>
      <c r="U302" s="8">
        <f t="shared" si="109"/>
        <v>26740.17655201965</v>
      </c>
      <c r="V302" s="8">
        <f t="shared" si="94"/>
        <v>47538.091648034933</v>
      </c>
      <c r="W302" s="8">
        <f t="shared" si="94"/>
        <v>74278.268200054576</v>
      </c>
      <c r="X302" s="8">
        <f t="shared" si="94"/>
        <v>106960.7062080786</v>
      </c>
      <c r="Y302" s="3">
        <f>SUM('Masses &amp; Spring Data'!$K$11*('Masses &amp; Spring Data'!$I$3+'Vel,Acc,Jer (Inlet)'!C302))</f>
        <v>2635.3898045625192</v>
      </c>
      <c r="Z302" s="10">
        <f t="shared" si="110"/>
        <v>5606.5205325647021</v>
      </c>
      <c r="AA302" s="10">
        <f t="shared" si="111"/>
        <v>14385.744103553314</v>
      </c>
      <c r="AB302" s="10">
        <f t="shared" si="112"/>
        <v>29375.566356582167</v>
      </c>
      <c r="AC302" s="10">
        <f t="shared" si="113"/>
        <v>50173.481452597451</v>
      </c>
      <c r="AD302" s="10">
        <f t="shared" si="114"/>
        <v>76913.6580046171</v>
      </c>
      <c r="AE302" s="10">
        <f t="shared" si="115"/>
        <v>109596.09601264112</v>
      </c>
    </row>
    <row r="303" spans="1:31" x14ac:dyDescent="0.2">
      <c r="A303" s="5">
        <v>240</v>
      </c>
      <c r="B303" s="5">
        <f t="shared" si="116"/>
        <v>300</v>
      </c>
      <c r="C303" s="36">
        <v>6.4874377185422921E-3</v>
      </c>
      <c r="D303" s="6">
        <f t="shared" si="95"/>
        <v>-7.4675542083939978E-4</v>
      </c>
      <c r="E303" s="7">
        <f t="shared" si="96"/>
        <v>-8.9610650500727971</v>
      </c>
      <c r="F303" s="7">
        <f t="shared" si="97"/>
        <v>-17.922130100145594</v>
      </c>
      <c r="G303" s="7">
        <f t="shared" si="98"/>
        <v>-26.883195150218391</v>
      </c>
      <c r="H303" s="7">
        <f t="shared" si="99"/>
        <v>-35.844260200291188</v>
      </c>
      <c r="I303" s="7">
        <f t="shared" si="100"/>
        <v>-44.805325250363985</v>
      </c>
      <c r="J303" s="7">
        <f t="shared" si="101"/>
        <v>-53.766390300436782</v>
      </c>
      <c r="K303" s="12">
        <f t="shared" si="102"/>
        <v>8.4009984844431174E-5</v>
      </c>
      <c r="L303" s="9">
        <f t="shared" si="103"/>
        <v>12097.437817598089</v>
      </c>
      <c r="M303" s="9">
        <f t="shared" si="104"/>
        <v>48389.751270392357</v>
      </c>
      <c r="N303" s="9">
        <f t="shared" si="105"/>
        <v>108876.9403583828</v>
      </c>
      <c r="O303" s="9">
        <f t="shared" si="106"/>
        <v>193559.00508156943</v>
      </c>
      <c r="P303" s="9">
        <f t="shared" si="107"/>
        <v>302435.94543995225</v>
      </c>
      <c r="Q303" s="9">
        <f t="shared" si="108"/>
        <v>435507.76143353118</v>
      </c>
      <c r="R303" s="8">
        <v>0.24560000000000004</v>
      </c>
      <c r="S303" s="8">
        <f t="shared" si="109"/>
        <v>2971.130728002091</v>
      </c>
      <c r="T303" s="8">
        <f t="shared" si="109"/>
        <v>11884.522912008364</v>
      </c>
      <c r="U303" s="8">
        <f t="shared" si="109"/>
        <v>26740.17655201882</v>
      </c>
      <c r="V303" s="8">
        <f t="shared" si="94"/>
        <v>47538.091648033456</v>
      </c>
      <c r="W303" s="8">
        <f t="shared" si="94"/>
        <v>74278.268200052291</v>
      </c>
      <c r="X303" s="8">
        <f t="shared" si="94"/>
        <v>106960.70620807528</v>
      </c>
      <c r="Y303" s="3">
        <f>SUM('Masses &amp; Spring Data'!$K$11*('Masses &amp; Spring Data'!$I$3+'Vel,Acc,Jer (Inlet)'!C303))</f>
        <v>2501.2211915445801</v>
      </c>
      <c r="Z303" s="10">
        <f t="shared" si="110"/>
        <v>5472.3519195466706</v>
      </c>
      <c r="AA303" s="10">
        <f t="shared" si="111"/>
        <v>14265.143103087381</v>
      </c>
      <c r="AB303" s="10">
        <f t="shared" si="112"/>
        <v>29241.397743563401</v>
      </c>
      <c r="AC303" s="10">
        <f t="shared" si="113"/>
        <v>50039.312839578037</v>
      </c>
      <c r="AD303" s="10">
        <f t="shared" si="114"/>
        <v>76779.489391596871</v>
      </c>
      <c r="AE303" s="10">
        <f t="shared" si="115"/>
        <v>109461.92739961986</v>
      </c>
    </row>
    <row r="304" spans="1:31" x14ac:dyDescent="0.2">
      <c r="A304" s="5">
        <v>242</v>
      </c>
      <c r="B304" s="5">
        <f t="shared" si="116"/>
        <v>301</v>
      </c>
      <c r="C304" s="36">
        <v>5.7406822977028923E-3</v>
      </c>
      <c r="D304" s="6">
        <f t="shared" si="95"/>
        <v>-6.627454359949686E-4</v>
      </c>
      <c r="E304" s="7">
        <f t="shared" si="96"/>
        <v>-7.9529452319396228</v>
      </c>
      <c r="F304" s="7">
        <f t="shared" si="97"/>
        <v>-15.905890463879246</v>
      </c>
      <c r="G304" s="7">
        <f t="shared" si="98"/>
        <v>-23.858835695818868</v>
      </c>
      <c r="H304" s="7">
        <f t="shared" si="99"/>
        <v>-31.811780927758491</v>
      </c>
      <c r="I304" s="7">
        <f t="shared" si="100"/>
        <v>-39.764726159698114</v>
      </c>
      <c r="J304" s="7">
        <f t="shared" si="101"/>
        <v>-47.717671391637737</v>
      </c>
      <c r="K304" s="12">
        <f t="shared" si="102"/>
        <v>6.5341099323447914E-5</v>
      </c>
      <c r="L304" s="9">
        <f t="shared" si="103"/>
        <v>9409.1183025765004</v>
      </c>
      <c r="M304" s="9">
        <f t="shared" si="104"/>
        <v>37636.473210306001</v>
      </c>
      <c r="N304" s="9">
        <f t="shared" si="105"/>
        <v>84682.064723188494</v>
      </c>
      <c r="O304" s="9">
        <f t="shared" si="106"/>
        <v>150545.89284122401</v>
      </c>
      <c r="P304" s="9">
        <f t="shared" si="107"/>
        <v>235227.9575644125</v>
      </c>
      <c r="Q304" s="9">
        <f t="shared" si="108"/>
        <v>338728.25889275398</v>
      </c>
      <c r="R304" s="8">
        <v>0.24560000000000004</v>
      </c>
      <c r="S304" s="8">
        <f t="shared" si="109"/>
        <v>2310.8794551127889</v>
      </c>
      <c r="T304" s="8">
        <f t="shared" si="109"/>
        <v>9243.5178204511558</v>
      </c>
      <c r="U304" s="8">
        <f t="shared" si="109"/>
        <v>20797.915096015098</v>
      </c>
      <c r="V304" s="8">
        <f t="shared" si="94"/>
        <v>36974.071281804623</v>
      </c>
      <c r="W304" s="8">
        <f t="shared" si="94"/>
        <v>57771.986377819718</v>
      </c>
      <c r="X304" s="8">
        <f t="shared" si="94"/>
        <v>83191.660384060393</v>
      </c>
      <c r="Y304" s="3">
        <f>SUM('Masses &amp; Spring Data'!$K$11*('Masses &amp; Spring Data'!$I$3+'Vel,Acc,Jer (Inlet)'!C304))</f>
        <v>2380.6201910790169</v>
      </c>
      <c r="Z304" s="10">
        <f t="shared" si="110"/>
        <v>4691.4996461918054</v>
      </c>
      <c r="AA304" s="10">
        <f t="shared" si="111"/>
        <v>11517.104623616986</v>
      </c>
      <c r="AB304" s="10">
        <f t="shared" si="112"/>
        <v>23178.535287094113</v>
      </c>
      <c r="AC304" s="10">
        <f t="shared" si="113"/>
        <v>39354.691472883642</v>
      </c>
      <c r="AD304" s="10">
        <f t="shared" si="114"/>
        <v>60152.606568898736</v>
      </c>
      <c r="AE304" s="10">
        <f t="shared" si="115"/>
        <v>85572.280575139404</v>
      </c>
    </row>
    <row r="305" spans="1:31" x14ac:dyDescent="0.2">
      <c r="A305" s="5">
        <v>244</v>
      </c>
      <c r="B305" s="5">
        <f t="shared" si="116"/>
        <v>302</v>
      </c>
      <c r="C305" s="36">
        <v>5.0779368617079237E-3</v>
      </c>
      <c r="D305" s="6">
        <f t="shared" si="95"/>
        <v>-5.9740433667152069E-4</v>
      </c>
      <c r="E305" s="7">
        <f t="shared" si="96"/>
        <v>-7.1688520400582485</v>
      </c>
      <c r="F305" s="7">
        <f t="shared" si="97"/>
        <v>-14.337704080116497</v>
      </c>
      <c r="G305" s="7">
        <f t="shared" si="98"/>
        <v>-21.506556120174746</v>
      </c>
      <c r="H305" s="7">
        <f t="shared" si="99"/>
        <v>-28.675408160232994</v>
      </c>
      <c r="I305" s="7">
        <f t="shared" si="100"/>
        <v>-35.844260200291238</v>
      </c>
      <c r="J305" s="7">
        <f t="shared" si="101"/>
        <v>-43.013112240349493</v>
      </c>
      <c r="K305" s="12">
        <f t="shared" si="102"/>
        <v>7.4675542083940845E-5</v>
      </c>
      <c r="L305" s="9">
        <f t="shared" si="103"/>
        <v>10753.278060087481</v>
      </c>
      <c r="M305" s="9">
        <f t="shared" si="104"/>
        <v>43013.112240349925</v>
      </c>
      <c r="N305" s="9">
        <f t="shared" si="105"/>
        <v>96779.502540787333</v>
      </c>
      <c r="O305" s="9">
        <f t="shared" si="106"/>
        <v>172052.4489613997</v>
      </c>
      <c r="P305" s="9">
        <f t="shared" si="107"/>
        <v>268831.95150218706</v>
      </c>
      <c r="Q305" s="9">
        <f t="shared" si="108"/>
        <v>387118.01016314933</v>
      </c>
      <c r="R305" s="8">
        <v>0.24560000000000004</v>
      </c>
      <c r="S305" s="8">
        <f t="shared" si="109"/>
        <v>2641.0050915574857</v>
      </c>
      <c r="T305" s="8">
        <f t="shared" si="109"/>
        <v>10564.020366229943</v>
      </c>
      <c r="U305" s="8">
        <f t="shared" si="109"/>
        <v>23769.045824017372</v>
      </c>
      <c r="V305" s="8">
        <f t="shared" si="94"/>
        <v>42256.081464919771</v>
      </c>
      <c r="W305" s="8">
        <f t="shared" si="94"/>
        <v>66025.127288937147</v>
      </c>
      <c r="X305" s="8">
        <f t="shared" si="94"/>
        <v>95076.183296069488</v>
      </c>
      <c r="Y305" s="3">
        <f>SUM('Masses &amp; Spring Data'!$K$11*('Masses &amp; Spring Data'!$I$3+'Vel,Acc,Jer (Inlet)'!C305))</f>
        <v>2273.5868031658297</v>
      </c>
      <c r="Z305" s="10">
        <f t="shared" si="110"/>
        <v>4914.5918947233149</v>
      </c>
      <c r="AA305" s="10">
        <f t="shared" si="111"/>
        <v>12741.126369023321</v>
      </c>
      <c r="AB305" s="10">
        <f t="shared" si="112"/>
        <v>26042.6326271832</v>
      </c>
      <c r="AC305" s="10">
        <f t="shared" si="113"/>
        <v>44529.668268085603</v>
      </c>
      <c r="AD305" s="10">
        <f t="shared" si="114"/>
        <v>68298.714092102979</v>
      </c>
      <c r="AE305" s="10">
        <f t="shared" si="115"/>
        <v>97349.77009923532</v>
      </c>
    </row>
    <row r="306" spans="1:31" x14ac:dyDescent="0.2">
      <c r="A306" s="5">
        <v>246</v>
      </c>
      <c r="B306" s="5">
        <f t="shared" si="116"/>
        <v>303</v>
      </c>
      <c r="C306" s="36">
        <v>4.480532525036403E-3</v>
      </c>
      <c r="D306" s="6">
        <f t="shared" si="95"/>
        <v>-5.2272879458757984E-4</v>
      </c>
      <c r="E306" s="7">
        <f t="shared" si="96"/>
        <v>-6.2727455350509578</v>
      </c>
      <c r="F306" s="7">
        <f t="shared" si="97"/>
        <v>-12.545491070101916</v>
      </c>
      <c r="G306" s="7">
        <f t="shared" si="98"/>
        <v>-18.818236605152876</v>
      </c>
      <c r="H306" s="7">
        <f t="shared" si="99"/>
        <v>-25.090982140203831</v>
      </c>
      <c r="I306" s="7">
        <f t="shared" si="100"/>
        <v>-31.36372767525479</v>
      </c>
      <c r="J306" s="7">
        <f t="shared" si="101"/>
        <v>-37.636473210305752</v>
      </c>
      <c r="K306" s="12">
        <f t="shared" si="102"/>
        <v>5.6006656562953248E-5</v>
      </c>
      <c r="L306" s="9">
        <f t="shared" si="103"/>
        <v>8064.9585450652676</v>
      </c>
      <c r="M306" s="9">
        <f t="shared" si="104"/>
        <v>32259.83418026107</v>
      </c>
      <c r="N306" s="9">
        <f t="shared" si="105"/>
        <v>72584.626905587415</v>
      </c>
      <c r="O306" s="9">
        <f t="shared" si="106"/>
        <v>129039.33672104428</v>
      </c>
      <c r="P306" s="9">
        <f t="shared" si="107"/>
        <v>201623.96362663168</v>
      </c>
      <c r="Q306" s="9">
        <f t="shared" si="108"/>
        <v>290338.50762234966</v>
      </c>
      <c r="R306" s="8">
        <v>0.24560000000000004</v>
      </c>
      <c r="S306" s="8">
        <f t="shared" si="109"/>
        <v>1980.7538186680301</v>
      </c>
      <c r="T306" s="8">
        <f t="shared" si="109"/>
        <v>7923.0152746721205</v>
      </c>
      <c r="U306" s="8">
        <f t="shared" si="109"/>
        <v>17826.784368012271</v>
      </c>
      <c r="V306" s="8">
        <f t="shared" si="94"/>
        <v>31692.061098688482</v>
      </c>
      <c r="W306" s="8">
        <f t="shared" si="94"/>
        <v>49518.845466700746</v>
      </c>
      <c r="X306" s="8">
        <f t="shared" si="94"/>
        <v>71307.137472049086</v>
      </c>
      <c r="Y306" s="3">
        <f>SUM('Masses &amp; Spring Data'!$K$11*('Masses &amp; Spring Data'!$I$3+'Vel,Acc,Jer (Inlet)'!C306))</f>
        <v>2177.106002793379</v>
      </c>
      <c r="Z306" s="10">
        <f t="shared" si="110"/>
        <v>4157.8598214614094</v>
      </c>
      <c r="AA306" s="10">
        <f t="shared" si="111"/>
        <v>10015.700577139605</v>
      </c>
      <c r="AB306" s="10">
        <f t="shared" si="112"/>
        <v>20003.89037080565</v>
      </c>
      <c r="AC306" s="10">
        <f t="shared" si="113"/>
        <v>33869.167101481864</v>
      </c>
      <c r="AD306" s="10">
        <f t="shared" si="114"/>
        <v>51695.951469494124</v>
      </c>
      <c r="AE306" s="10">
        <f t="shared" si="115"/>
        <v>73484.243474842471</v>
      </c>
    </row>
    <row r="307" spans="1:31" x14ac:dyDescent="0.2">
      <c r="A307" s="5">
        <v>248</v>
      </c>
      <c r="B307" s="5">
        <f t="shared" si="116"/>
        <v>304</v>
      </c>
      <c r="C307" s="36">
        <v>3.9578037304488231E-3</v>
      </c>
      <c r="D307" s="6">
        <f t="shared" si="95"/>
        <v>-4.6672213802462616E-4</v>
      </c>
      <c r="E307" s="7">
        <f t="shared" si="96"/>
        <v>-5.6006656562955142</v>
      </c>
      <c r="F307" s="7">
        <f t="shared" si="97"/>
        <v>-11.201331312591028</v>
      </c>
      <c r="G307" s="7">
        <f t="shared" si="98"/>
        <v>-16.801996968886542</v>
      </c>
      <c r="H307" s="7">
        <f t="shared" si="99"/>
        <v>-22.402662625182057</v>
      </c>
      <c r="I307" s="7">
        <f t="shared" si="100"/>
        <v>-28.003328281477568</v>
      </c>
      <c r="J307" s="7">
        <f t="shared" si="101"/>
        <v>-33.603993937773083</v>
      </c>
      <c r="K307" s="12">
        <f t="shared" si="102"/>
        <v>4.6672213802463787E-5</v>
      </c>
      <c r="L307" s="9">
        <f t="shared" si="103"/>
        <v>6720.7987875547851</v>
      </c>
      <c r="M307" s="9">
        <f t="shared" si="104"/>
        <v>26883.19515021914</v>
      </c>
      <c r="N307" s="9">
        <f t="shared" si="105"/>
        <v>60487.189087993065</v>
      </c>
      <c r="O307" s="9">
        <f t="shared" si="106"/>
        <v>107532.78060087656</v>
      </c>
      <c r="P307" s="9">
        <f t="shared" si="107"/>
        <v>168019.96968886963</v>
      </c>
      <c r="Q307" s="9">
        <f t="shared" si="108"/>
        <v>241948.75635197226</v>
      </c>
      <c r="R307" s="8">
        <v>0.24560000000000004</v>
      </c>
      <c r="S307" s="8">
        <f t="shared" si="109"/>
        <v>1650.6281822234555</v>
      </c>
      <c r="T307" s="8">
        <f t="shared" si="109"/>
        <v>6602.512728893822</v>
      </c>
      <c r="U307" s="8">
        <f t="shared" si="109"/>
        <v>14855.6536400111</v>
      </c>
      <c r="V307" s="8">
        <f t="shared" si="94"/>
        <v>26410.050915575288</v>
      </c>
      <c r="W307" s="8">
        <f t="shared" si="94"/>
        <v>41265.704555586388</v>
      </c>
      <c r="X307" s="8">
        <f t="shared" si="94"/>
        <v>59422.6145600444</v>
      </c>
      <c r="Y307" s="3">
        <f>SUM('Masses &amp; Spring Data'!$K$11*('Masses &amp; Spring Data'!$I$3+'Vel,Acc,Jer (Inlet)'!C307))</f>
        <v>2092.6853024674851</v>
      </c>
      <c r="Z307" s="10">
        <f t="shared" si="110"/>
        <v>3743.3134846909406</v>
      </c>
      <c r="AA307" s="10">
        <f t="shared" si="111"/>
        <v>8619.8224060703287</v>
      </c>
      <c r="AB307" s="10">
        <f t="shared" si="112"/>
        <v>16948.338942478586</v>
      </c>
      <c r="AC307" s="10">
        <f t="shared" si="113"/>
        <v>28502.736218042774</v>
      </c>
      <c r="AD307" s="10">
        <f t="shared" si="114"/>
        <v>43358.389858053873</v>
      </c>
      <c r="AE307" s="10">
        <f t="shared" si="115"/>
        <v>61515.299862511885</v>
      </c>
    </row>
    <row r="308" spans="1:31" x14ac:dyDescent="0.2">
      <c r="A308" s="5">
        <v>250</v>
      </c>
      <c r="B308" s="5">
        <f t="shared" si="116"/>
        <v>305</v>
      </c>
      <c r="C308" s="36">
        <v>3.491081592424197E-3</v>
      </c>
      <c r="D308" s="6">
        <f t="shared" si="95"/>
        <v>-4.2004992422216194E-4</v>
      </c>
      <c r="E308" s="7">
        <f t="shared" si="96"/>
        <v>-5.0405990906659435</v>
      </c>
      <c r="F308" s="7">
        <f t="shared" si="97"/>
        <v>-10.081198181331887</v>
      </c>
      <c r="G308" s="7">
        <f t="shared" si="98"/>
        <v>-15.12179727199783</v>
      </c>
      <c r="H308" s="7">
        <f t="shared" si="99"/>
        <v>-20.162396362663774</v>
      </c>
      <c r="I308" s="7">
        <f t="shared" si="100"/>
        <v>-25.202995453329716</v>
      </c>
      <c r="J308" s="7">
        <f t="shared" si="101"/>
        <v>-30.243594543995659</v>
      </c>
      <c r="K308" s="12">
        <f t="shared" si="102"/>
        <v>-2.6509817358495737E-3</v>
      </c>
      <c r="L308" s="9">
        <f t="shared" si="103"/>
        <v>-381741.36996233859</v>
      </c>
      <c r="M308" s="9">
        <f t="shared" si="104"/>
        <v>-1526965.4798493544</v>
      </c>
      <c r="N308" s="9">
        <f t="shared" si="105"/>
        <v>-3435672.3296610476</v>
      </c>
      <c r="O308" s="9">
        <f t="shared" si="106"/>
        <v>-6107861.9193974175</v>
      </c>
      <c r="P308" s="9">
        <f t="shared" si="107"/>
        <v>-9543534.2490584645</v>
      </c>
      <c r="Q308" s="9">
        <f t="shared" si="108"/>
        <v>-13742689.31864419</v>
      </c>
      <c r="R308" s="8">
        <v>0.24560000000000004</v>
      </c>
      <c r="S308" s="8">
        <f t="shared" si="109"/>
        <v>-93755.680462750373</v>
      </c>
      <c r="T308" s="8">
        <f t="shared" si="109"/>
        <v>-375022.72185100149</v>
      </c>
      <c r="U308" s="8">
        <f t="shared" si="109"/>
        <v>-843801.12416475336</v>
      </c>
      <c r="V308" s="8">
        <f t="shared" si="94"/>
        <v>-1500090.887404006</v>
      </c>
      <c r="W308" s="8">
        <f t="shared" si="94"/>
        <v>-2343892.0115687591</v>
      </c>
      <c r="X308" s="8">
        <f t="shared" si="94"/>
        <v>-3375204.4966590134</v>
      </c>
      <c r="Y308" s="3">
        <f>SUM('Masses &amp; Spring Data'!$K$11*('Masses &amp; Spring Data'!$I$3+'Vel,Acc,Jer (Inlet)'!C308))</f>
        <v>2017.3096771765076</v>
      </c>
      <c r="Z308" s="10">
        <f t="shared" si="110"/>
        <v>-91738.370785573861</v>
      </c>
      <c r="AA308" s="10">
        <f t="shared" si="111"/>
        <v>-373073.25023658684</v>
      </c>
      <c r="AB308" s="10">
        <f t="shared" si="112"/>
        <v>-841783.81448757683</v>
      </c>
      <c r="AC308" s="10">
        <f t="shared" si="113"/>
        <v>-1498073.5777268296</v>
      </c>
      <c r="AD308" s="10">
        <f t="shared" si="114"/>
        <v>-2341874.7018915825</v>
      </c>
      <c r="AE308" s="10">
        <f t="shared" si="115"/>
        <v>-3373187.1869818368</v>
      </c>
    </row>
    <row r="309" spans="1:31" x14ac:dyDescent="0.2">
      <c r="A309" s="5">
        <v>252</v>
      </c>
      <c r="B309" s="5">
        <f t="shared" si="116"/>
        <v>306</v>
      </c>
      <c r="C309" s="36">
        <v>3.071031668202035E-3</v>
      </c>
      <c r="D309" s="6">
        <f t="shared" si="95"/>
        <v>-3.0710316600717352E-3</v>
      </c>
      <c r="E309" s="7">
        <f t="shared" si="96"/>
        <v>-36.85237992086082</v>
      </c>
      <c r="F309" s="7">
        <f t="shared" si="97"/>
        <v>-73.704759841721639</v>
      </c>
      <c r="G309" s="7">
        <f t="shared" si="98"/>
        <v>-110.55713976258247</v>
      </c>
      <c r="H309" s="7">
        <f t="shared" si="99"/>
        <v>-147.40951968344328</v>
      </c>
      <c r="I309" s="7">
        <f t="shared" si="100"/>
        <v>-184.26189960430412</v>
      </c>
      <c r="J309" s="7">
        <f t="shared" si="101"/>
        <v>-221.11427952516493</v>
      </c>
      <c r="K309" s="12">
        <f t="shared" si="102"/>
        <v>3.0710316622093226E-3</v>
      </c>
      <c r="L309" s="9">
        <f t="shared" si="103"/>
        <v>442228.55935814243</v>
      </c>
      <c r="M309" s="9">
        <f t="shared" si="104"/>
        <v>1768914.2374325697</v>
      </c>
      <c r="N309" s="9">
        <f t="shared" si="105"/>
        <v>3980057.0342232822</v>
      </c>
      <c r="O309" s="9">
        <f t="shared" si="106"/>
        <v>7075656.9497302789</v>
      </c>
      <c r="P309" s="9">
        <f t="shared" si="107"/>
        <v>11055713.983953562</v>
      </c>
      <c r="Q309" s="9">
        <f t="shared" si="108"/>
        <v>15920228.136893129</v>
      </c>
      <c r="R309" s="8">
        <v>0.24560000000000004</v>
      </c>
      <c r="S309" s="8">
        <f t="shared" si="109"/>
        <v>108611.3341783598</v>
      </c>
      <c r="T309" s="8">
        <f t="shared" si="109"/>
        <v>434445.3367134392</v>
      </c>
      <c r="U309" s="8">
        <f t="shared" si="109"/>
        <v>977502.00760523824</v>
      </c>
      <c r="V309" s="8">
        <f t="shared" si="94"/>
        <v>1737781.3468537568</v>
      </c>
      <c r="W309" s="8">
        <f t="shared" si="94"/>
        <v>2715283.3544589952</v>
      </c>
      <c r="X309" s="8">
        <f t="shared" si="94"/>
        <v>3910008.0304209529</v>
      </c>
      <c r="Y309" s="3">
        <f>SUM('Masses &amp; Spring Data'!$K$11*('Masses &amp; Spring Data'!$I$3+'Vel,Acc,Jer (Inlet)'!C309))</f>
        <v>1949.4716144146287</v>
      </c>
      <c r="Z309" s="10">
        <f t="shared" si="110"/>
        <v>110560.80579277442</v>
      </c>
      <c r="AA309" s="10">
        <f t="shared" si="111"/>
        <v>435898.83671475225</v>
      </c>
      <c r="AB309" s="10">
        <f t="shared" si="112"/>
        <v>979451.47921965283</v>
      </c>
      <c r="AC309" s="10">
        <f t="shared" si="113"/>
        <v>1739730.8184681714</v>
      </c>
      <c r="AD309" s="10">
        <f t="shared" si="114"/>
        <v>2717232.82607341</v>
      </c>
      <c r="AE309" s="10">
        <f t="shared" si="115"/>
        <v>3911957.5020353678</v>
      </c>
    </row>
    <row r="310" spans="1:31" x14ac:dyDescent="0.2">
      <c r="A310" s="5">
        <v>254</v>
      </c>
      <c r="B310" s="5">
        <f t="shared" si="116"/>
        <v>307</v>
      </c>
      <c r="C310" s="36">
        <v>8.1302996443889742E-12</v>
      </c>
      <c r="D310" s="6">
        <f t="shared" si="95"/>
        <v>2.1375873921527864E-12</v>
      </c>
      <c r="E310" s="7">
        <f t="shared" si="96"/>
        <v>2.5651048705833436E-8</v>
      </c>
      <c r="F310" s="7">
        <f t="shared" si="97"/>
        <v>5.1302097411666873E-8</v>
      </c>
      <c r="G310" s="7">
        <f t="shared" si="98"/>
        <v>7.6953146117500306E-8</v>
      </c>
      <c r="H310" s="7">
        <f t="shared" si="99"/>
        <v>1.0260419482333375E-7</v>
      </c>
      <c r="I310" s="7">
        <f t="shared" si="100"/>
        <v>1.282552435291672E-7</v>
      </c>
      <c r="J310" s="7">
        <f t="shared" si="101"/>
        <v>1.5390629223500061E-7</v>
      </c>
      <c r="K310" s="12">
        <f t="shared" si="102"/>
        <v>6.6274543599496221E-13</v>
      </c>
      <c r="L310" s="9">
        <f t="shared" si="103"/>
        <v>9.5435342783274554E-5</v>
      </c>
      <c r="M310" s="9">
        <f t="shared" si="104"/>
        <v>3.8174137113309822E-4</v>
      </c>
      <c r="N310" s="9">
        <f t="shared" si="105"/>
        <v>8.5891808504947101E-4</v>
      </c>
      <c r="O310" s="9">
        <f t="shared" si="106"/>
        <v>1.5269654845323929E-3</v>
      </c>
      <c r="P310" s="9">
        <f t="shared" si="107"/>
        <v>2.385883569581864E-3</v>
      </c>
      <c r="Q310" s="9">
        <f t="shared" si="108"/>
        <v>3.435672340197884E-3</v>
      </c>
      <c r="R310" s="8">
        <v>0.24560000000000004</v>
      </c>
      <c r="S310" s="8">
        <f t="shared" si="109"/>
        <v>2.3438920187572236E-5</v>
      </c>
      <c r="T310" s="8">
        <f t="shared" si="109"/>
        <v>9.3755680750288943E-5</v>
      </c>
      <c r="U310" s="8">
        <f t="shared" si="109"/>
        <v>2.1095028168815011E-4</v>
      </c>
      <c r="V310" s="8">
        <f t="shared" si="94"/>
        <v>3.7502272300115577E-4</v>
      </c>
      <c r="W310" s="8">
        <f t="shared" si="94"/>
        <v>5.8597300468930585E-4</v>
      </c>
      <c r="X310" s="8">
        <f t="shared" si="94"/>
        <v>8.4380112675260042E-4</v>
      </c>
      <c r="Y310" s="3">
        <f>SUM('Masses &amp; Spring Data'!$K$11*('Masses &amp; Spring Data'!$I$3+'Vel,Acc,Jer (Inlet)'!C310))</f>
        <v>1453.5000013130434</v>
      </c>
      <c r="Z310" s="10">
        <f t="shared" si="110"/>
        <v>1453.5000247519636</v>
      </c>
      <c r="AA310" s="10">
        <f t="shared" si="111"/>
        <v>1453.5000954139446</v>
      </c>
      <c r="AB310" s="10">
        <f t="shared" si="112"/>
        <v>1453.500212263325</v>
      </c>
      <c r="AC310" s="10">
        <f t="shared" si="113"/>
        <v>1453.5003763357663</v>
      </c>
      <c r="AD310" s="10">
        <f t="shared" si="114"/>
        <v>1453.5005872860481</v>
      </c>
      <c r="AE310" s="10">
        <f t="shared" si="115"/>
        <v>1453.5008451141703</v>
      </c>
    </row>
    <row r="311" spans="1:31" x14ac:dyDescent="0.2">
      <c r="A311" s="5">
        <v>256</v>
      </c>
      <c r="B311" s="5">
        <f t="shared" si="116"/>
        <v>308</v>
      </c>
      <c r="C311" s="36">
        <v>1.0267887036541761E-11</v>
      </c>
      <c r="D311" s="6">
        <f t="shared" si="95"/>
        <v>2.8003328281477486E-12</v>
      </c>
      <c r="E311" s="7">
        <f t="shared" si="96"/>
        <v>3.3603993937772982E-8</v>
      </c>
      <c r="F311" s="7">
        <f t="shared" si="97"/>
        <v>6.7207987875545963E-8</v>
      </c>
      <c r="G311" s="7">
        <f t="shared" si="98"/>
        <v>1.0081198181331895E-7</v>
      </c>
      <c r="H311" s="7">
        <f t="shared" si="99"/>
        <v>1.3441597575109193E-7</v>
      </c>
      <c r="I311" s="7">
        <f t="shared" si="100"/>
        <v>1.6801996968886491E-7</v>
      </c>
      <c r="J311" s="7">
        <f t="shared" si="101"/>
        <v>2.0162396362663789E-7</v>
      </c>
      <c r="K311" s="12">
        <f t="shared" si="102"/>
        <v>6.5341099323448201E-13</v>
      </c>
      <c r="L311" s="9">
        <f t="shared" si="103"/>
        <v>9.4091183025765405E-5</v>
      </c>
      <c r="M311" s="9">
        <f t="shared" si="104"/>
        <v>3.7636473210306162E-4</v>
      </c>
      <c r="N311" s="9">
        <f t="shared" si="105"/>
        <v>8.4682064723188872E-4</v>
      </c>
      <c r="O311" s="9">
        <f t="shared" si="106"/>
        <v>1.5054589284122465E-3</v>
      </c>
      <c r="P311" s="9">
        <f t="shared" si="107"/>
        <v>2.3522795756441353E-3</v>
      </c>
      <c r="Q311" s="9">
        <f t="shared" si="108"/>
        <v>3.3872825889275549E-3</v>
      </c>
      <c r="R311" s="8">
        <v>0.24560000000000004</v>
      </c>
      <c r="S311" s="8">
        <f t="shared" si="109"/>
        <v>2.3108794551127986E-5</v>
      </c>
      <c r="T311" s="8">
        <f t="shared" si="109"/>
        <v>9.2435178204511943E-5</v>
      </c>
      <c r="U311" s="8">
        <f t="shared" si="109"/>
        <v>2.0797915096015191E-4</v>
      </c>
      <c r="V311" s="8">
        <f t="shared" si="94"/>
        <v>3.6974071281804777E-4</v>
      </c>
      <c r="W311" s="8">
        <f t="shared" si="94"/>
        <v>5.7771986377819977E-4</v>
      </c>
      <c r="X311" s="8">
        <f t="shared" si="94"/>
        <v>8.3191660384060765E-4</v>
      </c>
      <c r="Y311" s="3">
        <f>SUM('Masses &amp; Spring Data'!$K$11*('Masses &amp; Spring Data'!$I$3+'Vel,Acc,Jer (Inlet)'!C311))</f>
        <v>1453.5000016582637</v>
      </c>
      <c r="Z311" s="10">
        <f t="shared" si="110"/>
        <v>1453.5000247670582</v>
      </c>
      <c r="AA311" s="10">
        <f t="shared" si="111"/>
        <v>1453.5000945456957</v>
      </c>
      <c r="AB311" s="10">
        <f t="shared" si="112"/>
        <v>1453.5002096374146</v>
      </c>
      <c r="AC311" s="10">
        <f t="shared" si="113"/>
        <v>1453.5003713989765</v>
      </c>
      <c r="AD311" s="10">
        <f t="shared" si="114"/>
        <v>1453.5005793781274</v>
      </c>
      <c r="AE311" s="10">
        <f t="shared" si="115"/>
        <v>1453.5008335748676</v>
      </c>
    </row>
    <row r="312" spans="1:31" x14ac:dyDescent="0.2">
      <c r="A312" s="5">
        <v>258</v>
      </c>
      <c r="B312" s="5">
        <f t="shared" si="116"/>
        <v>309</v>
      </c>
      <c r="C312" s="36">
        <v>1.3068219864689509E-11</v>
      </c>
      <c r="D312" s="6">
        <f t="shared" si="95"/>
        <v>3.4537438213822306E-12</v>
      </c>
      <c r="E312" s="7">
        <f t="shared" si="96"/>
        <v>4.1444925856586768E-8</v>
      </c>
      <c r="F312" s="7">
        <f t="shared" si="97"/>
        <v>8.2889851713173537E-8</v>
      </c>
      <c r="G312" s="7">
        <f t="shared" si="98"/>
        <v>1.243347775697603E-7</v>
      </c>
      <c r="H312" s="7">
        <f t="shared" si="99"/>
        <v>1.6577970342634707E-7</v>
      </c>
      <c r="I312" s="7">
        <f t="shared" si="100"/>
        <v>2.0722462928293384E-7</v>
      </c>
      <c r="J312" s="7">
        <f t="shared" si="101"/>
        <v>2.4866955513952061E-7</v>
      </c>
      <c r="K312" s="12">
        <f t="shared" si="102"/>
        <v>8.4009984844431878E-13</v>
      </c>
      <c r="L312" s="9">
        <f t="shared" si="103"/>
        <v>1.209743781759819E-4</v>
      </c>
      <c r="M312" s="9">
        <f t="shared" si="104"/>
        <v>4.838975127039276E-4</v>
      </c>
      <c r="N312" s="9">
        <f t="shared" si="105"/>
        <v>1.0887694035838372E-3</v>
      </c>
      <c r="O312" s="9">
        <f t="shared" si="106"/>
        <v>1.9355900508157104E-3</v>
      </c>
      <c r="P312" s="9">
        <f t="shared" si="107"/>
        <v>3.0243594543995474E-3</v>
      </c>
      <c r="Q312" s="9">
        <f t="shared" si="108"/>
        <v>4.3550776143353488E-3</v>
      </c>
      <c r="R312" s="8">
        <v>0.24560000000000004</v>
      </c>
      <c r="S312" s="8">
        <f t="shared" si="109"/>
        <v>2.9711307280021161E-5</v>
      </c>
      <c r="T312" s="8">
        <f t="shared" si="109"/>
        <v>1.1884522912008464E-4</v>
      </c>
      <c r="U312" s="8">
        <f t="shared" si="109"/>
        <v>2.6740176552019049E-4</v>
      </c>
      <c r="V312" s="8">
        <f t="shared" si="94"/>
        <v>4.7538091648033858E-4</v>
      </c>
      <c r="W312" s="8">
        <f t="shared" si="94"/>
        <v>7.4278268200052896E-4</v>
      </c>
      <c r="X312" s="8">
        <f t="shared" si="94"/>
        <v>1.069607062080762E-3</v>
      </c>
      <c r="Y312" s="3">
        <f>SUM('Masses &amp; Spring Data'!$K$11*('Masses &amp; Spring Data'!$I$3+'Vel,Acc,Jer (Inlet)'!C312))</f>
        <v>1453.5000021105175</v>
      </c>
      <c r="Z312" s="10">
        <f t="shared" si="110"/>
        <v>1453.5000318218247</v>
      </c>
      <c r="AA312" s="10">
        <f t="shared" si="111"/>
        <v>1453.5001215135262</v>
      </c>
      <c r="AB312" s="10">
        <f t="shared" si="112"/>
        <v>1453.500269512283</v>
      </c>
      <c r="AC312" s="10">
        <f t="shared" si="113"/>
        <v>1453.5004774914339</v>
      </c>
      <c r="AD312" s="10">
        <f t="shared" si="114"/>
        <v>1453.5007448931995</v>
      </c>
      <c r="AE312" s="10">
        <f t="shared" si="115"/>
        <v>1453.5010717175796</v>
      </c>
    </row>
    <row r="313" spans="1:31" x14ac:dyDescent="0.2">
      <c r="A313" s="5">
        <v>260</v>
      </c>
      <c r="B313" s="5">
        <f t="shared" si="116"/>
        <v>310</v>
      </c>
      <c r="C313" s="36">
        <v>1.652196368607174E-11</v>
      </c>
      <c r="D313" s="6">
        <f t="shared" si="95"/>
        <v>4.2938436698265494E-12</v>
      </c>
      <c r="E313" s="7">
        <f t="shared" si="96"/>
        <v>5.1526124037918595E-8</v>
      </c>
      <c r="F313" s="7">
        <f t="shared" si="97"/>
        <v>1.0305224807583719E-7</v>
      </c>
      <c r="G313" s="7">
        <f t="shared" si="98"/>
        <v>1.5457837211375578E-7</v>
      </c>
      <c r="H313" s="7">
        <f t="shared" si="99"/>
        <v>2.0610449615167438E-7</v>
      </c>
      <c r="I313" s="7">
        <f t="shared" si="100"/>
        <v>2.5763062018959296E-7</v>
      </c>
      <c r="J313" s="7">
        <f t="shared" si="101"/>
        <v>3.0915674422751156E-7</v>
      </c>
      <c r="K313" s="12">
        <f t="shared" si="102"/>
        <v>1.2134775588640327E-12</v>
      </c>
      <c r="L313" s="9">
        <f t="shared" si="103"/>
        <v>1.7474076847642071E-4</v>
      </c>
      <c r="M313" s="9">
        <f t="shared" si="104"/>
        <v>6.9896307390568283E-4</v>
      </c>
      <c r="N313" s="9">
        <f t="shared" si="105"/>
        <v>1.5726669162877864E-3</v>
      </c>
      <c r="O313" s="9">
        <f t="shared" si="106"/>
        <v>2.7958522956227313E-3</v>
      </c>
      <c r="P313" s="9">
        <f t="shared" si="107"/>
        <v>4.3685192119105173E-3</v>
      </c>
      <c r="Q313" s="9">
        <f t="shared" si="108"/>
        <v>6.2906676651511458E-3</v>
      </c>
      <c r="R313" s="8">
        <v>0.24560000000000004</v>
      </c>
      <c r="S313" s="8">
        <f t="shared" si="109"/>
        <v>4.2916332737808932E-5</v>
      </c>
      <c r="T313" s="8">
        <f t="shared" si="109"/>
        <v>1.7166533095123573E-4</v>
      </c>
      <c r="U313" s="8">
        <f t="shared" si="109"/>
        <v>3.8624699464028043E-4</v>
      </c>
      <c r="V313" s="8">
        <f t="shared" si="94"/>
        <v>6.8666132380494291E-4</v>
      </c>
      <c r="W313" s="8">
        <f t="shared" si="94"/>
        <v>1.0729083184452231E-3</v>
      </c>
      <c r="X313" s="8">
        <f t="shared" si="94"/>
        <v>1.5449879785611217E-3</v>
      </c>
      <c r="Y313" s="3">
        <f>SUM('Masses &amp; Spring Data'!$K$11*('Masses &amp; Spring Data'!$I$3+'Vel,Acc,Jer (Inlet)'!C313))</f>
        <v>1453.5000026682972</v>
      </c>
      <c r="Z313" s="10">
        <f t="shared" si="110"/>
        <v>1453.5000455846298</v>
      </c>
      <c r="AA313" s="10">
        <f t="shared" si="111"/>
        <v>1453.5001750270837</v>
      </c>
      <c r="AB313" s="10">
        <f t="shared" si="112"/>
        <v>1453.5003889152918</v>
      </c>
      <c r="AC313" s="10">
        <f t="shared" si="113"/>
        <v>1453.5006893296209</v>
      </c>
      <c r="AD313" s="10">
        <f t="shared" si="114"/>
        <v>1453.5010755766157</v>
      </c>
      <c r="AE313" s="10">
        <f t="shared" si="115"/>
        <v>1453.5015476562758</v>
      </c>
    </row>
    <row r="314" spans="1:31" x14ac:dyDescent="0.2">
      <c r="A314" s="5">
        <v>262</v>
      </c>
      <c r="B314" s="5">
        <f t="shared" si="116"/>
        <v>311</v>
      </c>
      <c r="C314" s="36">
        <v>2.0815807355898289E-11</v>
      </c>
      <c r="D314" s="6">
        <f t="shared" si="95"/>
        <v>5.5073212286905821E-12</v>
      </c>
      <c r="E314" s="7">
        <f t="shared" si="96"/>
        <v>6.608785474428698E-8</v>
      </c>
      <c r="F314" s="7">
        <f t="shared" si="97"/>
        <v>1.3217570948857396E-7</v>
      </c>
      <c r="G314" s="7">
        <f t="shared" si="98"/>
        <v>1.9826356423286097E-7</v>
      </c>
      <c r="H314" s="7">
        <f t="shared" si="99"/>
        <v>2.6435141897714792E-7</v>
      </c>
      <c r="I314" s="7">
        <f t="shared" si="100"/>
        <v>3.3043927372143495E-7</v>
      </c>
      <c r="J314" s="7">
        <f t="shared" si="101"/>
        <v>3.9652712846572193E-7</v>
      </c>
      <c r="K314" s="12">
        <f t="shared" si="102"/>
        <v>1.3068219864689446E-12</v>
      </c>
      <c r="L314" s="9">
        <f t="shared" si="103"/>
        <v>1.8818236605152802E-4</v>
      </c>
      <c r="M314" s="9">
        <f t="shared" si="104"/>
        <v>7.5272946420611208E-4</v>
      </c>
      <c r="N314" s="9">
        <f t="shared" si="105"/>
        <v>1.6936412944637523E-3</v>
      </c>
      <c r="O314" s="9">
        <f t="shared" si="106"/>
        <v>3.0109178568244483E-3</v>
      </c>
      <c r="P314" s="9">
        <f t="shared" si="107"/>
        <v>4.7045591512882004E-3</v>
      </c>
      <c r="Q314" s="9">
        <f t="shared" si="108"/>
        <v>6.7745651778550091E-3</v>
      </c>
      <c r="R314" s="8">
        <v>0.24560000000000004</v>
      </c>
      <c r="S314" s="8">
        <f t="shared" si="109"/>
        <v>4.6217589102255287E-5</v>
      </c>
      <c r="T314" s="8">
        <f t="shared" si="109"/>
        <v>1.8487035640902115E-4</v>
      </c>
      <c r="U314" s="8">
        <f t="shared" si="109"/>
        <v>4.1595830192029765E-4</v>
      </c>
      <c r="V314" s="8">
        <f t="shared" si="94"/>
        <v>7.394814256360846E-4</v>
      </c>
      <c r="W314" s="8">
        <f t="shared" si="94"/>
        <v>1.1554397275563822E-3</v>
      </c>
      <c r="X314" s="8">
        <f t="shared" si="94"/>
        <v>1.6638332076811906E-3</v>
      </c>
      <c r="Y314" s="3">
        <f>SUM('Masses &amp; Spring Data'!$K$11*('Masses &amp; Spring Data'!$I$3+'Vel,Acc,Jer (Inlet)'!C314))</f>
        <v>1453.5000033617528</v>
      </c>
      <c r="Z314" s="10">
        <f t="shared" si="110"/>
        <v>1453.500049579342</v>
      </c>
      <c r="AA314" s="10">
        <f t="shared" si="111"/>
        <v>1453.5001891215418</v>
      </c>
      <c r="AB314" s="10">
        <f t="shared" si="112"/>
        <v>1453.5004193200548</v>
      </c>
      <c r="AC314" s="10">
        <f t="shared" si="113"/>
        <v>1453.5007428431784</v>
      </c>
      <c r="AD314" s="10">
        <f t="shared" si="114"/>
        <v>1453.5011588014804</v>
      </c>
      <c r="AE314" s="10">
        <f t="shared" si="115"/>
        <v>1453.5016671949604</v>
      </c>
    </row>
    <row r="315" spans="1:31" x14ac:dyDescent="0.2">
      <c r="A315" s="5">
        <v>264</v>
      </c>
      <c r="B315" s="5">
        <f t="shared" si="116"/>
        <v>312</v>
      </c>
      <c r="C315" s="36">
        <v>2.6323128584588871E-11</v>
      </c>
      <c r="D315" s="6">
        <f t="shared" si="95"/>
        <v>6.8141432151595267E-12</v>
      </c>
      <c r="E315" s="7">
        <f t="shared" si="96"/>
        <v>8.1769718581914315E-8</v>
      </c>
      <c r="F315" s="7">
        <f t="shared" si="97"/>
        <v>1.6353943716382863E-7</v>
      </c>
      <c r="G315" s="7">
        <f t="shared" si="98"/>
        <v>2.4530915574574297E-7</v>
      </c>
      <c r="H315" s="7">
        <f t="shared" si="99"/>
        <v>3.2707887432765726E-7</v>
      </c>
      <c r="I315" s="7">
        <f t="shared" si="100"/>
        <v>4.088485929095716E-7</v>
      </c>
      <c r="J315" s="7">
        <f t="shared" si="101"/>
        <v>4.9061831149148594E-7</v>
      </c>
      <c r="K315" s="12">
        <f t="shared" si="102"/>
        <v>1.8668885520985034E-12</v>
      </c>
      <c r="L315" s="9">
        <f t="shared" si="103"/>
        <v>2.6883195150218447E-4</v>
      </c>
      <c r="M315" s="9">
        <f t="shared" si="104"/>
        <v>1.0753278060087379E-3</v>
      </c>
      <c r="N315" s="9">
        <f t="shared" si="105"/>
        <v>2.4194875635196603E-3</v>
      </c>
      <c r="O315" s="9">
        <f t="shared" si="106"/>
        <v>4.3013112240349516E-3</v>
      </c>
      <c r="P315" s="9">
        <f t="shared" si="107"/>
        <v>6.7207987875546119E-3</v>
      </c>
      <c r="Q315" s="9">
        <f t="shared" si="108"/>
        <v>9.6779502540786412E-3</v>
      </c>
      <c r="R315" s="8">
        <v>0.24560000000000004</v>
      </c>
      <c r="S315" s="8">
        <f t="shared" si="109"/>
        <v>6.6025127288936518E-5</v>
      </c>
      <c r="T315" s="8">
        <f t="shared" si="109"/>
        <v>2.6410050915574607E-4</v>
      </c>
      <c r="U315" s="8">
        <f t="shared" si="109"/>
        <v>5.9422614560042863E-4</v>
      </c>
      <c r="V315" s="8">
        <f t="shared" si="94"/>
        <v>1.0564020366229843E-3</v>
      </c>
      <c r="W315" s="8">
        <f t="shared" si="94"/>
        <v>1.6506281822234129E-3</v>
      </c>
      <c r="X315" s="8">
        <f t="shared" si="94"/>
        <v>2.3769045824017145E-3</v>
      </c>
      <c r="Y315" s="3">
        <f>SUM('Masses &amp; Spring Data'!$K$11*('Masses &amp; Spring Data'!$I$3+'Vel,Acc,Jer (Inlet)'!C315))</f>
        <v>1453.5000042511854</v>
      </c>
      <c r="Z315" s="10">
        <f t="shared" si="110"/>
        <v>1453.5000702763127</v>
      </c>
      <c r="AA315" s="10">
        <f t="shared" si="111"/>
        <v>1453.5002694521786</v>
      </c>
      <c r="AB315" s="10">
        <f t="shared" si="112"/>
        <v>1453.5005984773309</v>
      </c>
      <c r="AC315" s="10">
        <f t="shared" si="113"/>
        <v>1453.5010606532219</v>
      </c>
      <c r="AD315" s="10">
        <f t="shared" si="114"/>
        <v>1453.5016548793676</v>
      </c>
      <c r="AE315" s="10">
        <f t="shared" si="115"/>
        <v>1453.5023811557678</v>
      </c>
    </row>
    <row r="316" spans="1:31" x14ac:dyDescent="0.2">
      <c r="A316" s="5">
        <v>266</v>
      </c>
      <c r="B316" s="5">
        <f t="shared" si="116"/>
        <v>313</v>
      </c>
      <c r="C316" s="36">
        <v>3.3137271799748398E-11</v>
      </c>
      <c r="D316" s="6">
        <f t="shared" si="95"/>
        <v>8.6810317672580302E-12</v>
      </c>
      <c r="E316" s="7">
        <f t="shared" si="96"/>
        <v>1.0417238120709636E-7</v>
      </c>
      <c r="F316" s="7">
        <f t="shared" si="97"/>
        <v>2.0834476241419272E-7</v>
      </c>
      <c r="G316" s="7">
        <f t="shared" si="98"/>
        <v>3.1251714362128909E-7</v>
      </c>
      <c r="H316" s="7">
        <f t="shared" si="99"/>
        <v>4.1668952482838544E-7</v>
      </c>
      <c r="I316" s="7">
        <f t="shared" si="100"/>
        <v>5.2086190603548184E-7</v>
      </c>
      <c r="J316" s="7">
        <f t="shared" si="101"/>
        <v>6.2503428724257818E-7</v>
      </c>
      <c r="K316" s="12">
        <f t="shared" si="102"/>
        <v>2.0535774073083596E-12</v>
      </c>
      <c r="L316" s="9">
        <f t="shared" si="103"/>
        <v>2.9571514665240376E-4</v>
      </c>
      <c r="M316" s="9">
        <f t="shared" si="104"/>
        <v>1.182860586609615E-3</v>
      </c>
      <c r="N316" s="9">
        <f t="shared" si="105"/>
        <v>2.6614363198716341E-3</v>
      </c>
      <c r="O316" s="9">
        <f t="shared" si="106"/>
        <v>4.7314423464384602E-3</v>
      </c>
      <c r="P316" s="9">
        <f t="shared" si="107"/>
        <v>7.3928786663100942E-3</v>
      </c>
      <c r="Q316" s="9">
        <f t="shared" si="108"/>
        <v>1.0645745279486536E-2</v>
      </c>
      <c r="R316" s="8">
        <v>0.24560000000000004</v>
      </c>
      <c r="S316" s="8">
        <f t="shared" si="109"/>
        <v>7.2627640017830381E-5</v>
      </c>
      <c r="T316" s="8">
        <f t="shared" si="109"/>
        <v>2.9051056007132152E-4</v>
      </c>
      <c r="U316" s="8">
        <f t="shared" si="109"/>
        <v>6.5364876016047347E-4</v>
      </c>
      <c r="V316" s="8">
        <f t="shared" si="94"/>
        <v>1.1620422402852861E-3</v>
      </c>
      <c r="W316" s="8">
        <f t="shared" si="94"/>
        <v>1.8156910004457595E-3</v>
      </c>
      <c r="X316" s="8">
        <f t="shared" si="94"/>
        <v>2.6145950406418939E-3</v>
      </c>
      <c r="Y316" s="3">
        <f>SUM('Masses &amp; Spring Data'!$K$11*('Masses &amp; Spring Data'!$I$3+'Vel,Acc,Jer (Inlet)'!C316))</f>
        <v>1453.5000053516694</v>
      </c>
      <c r="Z316" s="10">
        <f t="shared" si="110"/>
        <v>1453.5000779793095</v>
      </c>
      <c r="AA316" s="10">
        <f t="shared" si="111"/>
        <v>1453.500297264216</v>
      </c>
      <c r="AB316" s="10">
        <f t="shared" si="112"/>
        <v>1453.5006590004296</v>
      </c>
      <c r="AC316" s="10">
        <f t="shared" si="113"/>
        <v>1453.5011673939098</v>
      </c>
      <c r="AD316" s="10">
        <f t="shared" si="114"/>
        <v>1453.5018210426699</v>
      </c>
      <c r="AE316" s="10">
        <f t="shared" si="115"/>
        <v>1453.50261994671</v>
      </c>
    </row>
    <row r="317" spans="1:31" x14ac:dyDescent="0.2">
      <c r="A317" s="5">
        <v>268</v>
      </c>
      <c r="B317" s="5">
        <f t="shared" si="116"/>
        <v>314</v>
      </c>
      <c r="C317" s="36">
        <v>4.1818303567006428E-11</v>
      </c>
      <c r="D317" s="6">
        <f t="shared" si="95"/>
        <v>1.073460917456639E-11</v>
      </c>
      <c r="E317" s="7">
        <f t="shared" si="96"/>
        <v>1.2881531009479666E-7</v>
      </c>
      <c r="F317" s="7">
        <f t="shared" si="97"/>
        <v>2.5763062018959333E-7</v>
      </c>
      <c r="G317" s="7">
        <f t="shared" si="98"/>
        <v>3.8644593028439002E-7</v>
      </c>
      <c r="H317" s="7">
        <f t="shared" si="99"/>
        <v>5.1526124037918665E-7</v>
      </c>
      <c r="I317" s="7">
        <f t="shared" si="100"/>
        <v>6.440765504739834E-7</v>
      </c>
      <c r="J317" s="7">
        <f t="shared" si="101"/>
        <v>7.7289186056878003E-7</v>
      </c>
      <c r="K317" s="12">
        <f t="shared" si="102"/>
        <v>2.8003328281477519E-12</v>
      </c>
      <c r="L317" s="9">
        <f t="shared" si="103"/>
        <v>4.0324792725327625E-4</v>
      </c>
      <c r="M317" s="9">
        <f t="shared" si="104"/>
        <v>1.612991709013105E-3</v>
      </c>
      <c r="N317" s="9">
        <f t="shared" si="105"/>
        <v>3.6292313452794865E-3</v>
      </c>
      <c r="O317" s="9">
        <f t="shared" si="106"/>
        <v>6.45196683605242E-3</v>
      </c>
      <c r="P317" s="9">
        <f t="shared" si="107"/>
        <v>1.0081198181331907E-2</v>
      </c>
      <c r="Q317" s="9">
        <f t="shared" si="108"/>
        <v>1.4516925381117946E-2</v>
      </c>
      <c r="R317" s="8">
        <v>0.24560000000000004</v>
      </c>
      <c r="S317" s="8">
        <f t="shared" si="109"/>
        <v>9.9037690933404668E-5</v>
      </c>
      <c r="T317" s="8">
        <f t="shared" si="109"/>
        <v>3.9615076373361867E-4</v>
      </c>
      <c r="U317" s="8">
        <f t="shared" si="109"/>
        <v>8.9133921840064208E-4</v>
      </c>
      <c r="V317" s="8">
        <f t="shared" si="94"/>
        <v>1.5846030549344747E-3</v>
      </c>
      <c r="W317" s="8">
        <f t="shared" si="94"/>
        <v>2.4759422733351168E-3</v>
      </c>
      <c r="X317" s="8">
        <f t="shared" si="94"/>
        <v>3.5653568736025683E-3</v>
      </c>
      <c r="Y317" s="3">
        <f>SUM('Masses &amp; Spring Data'!$K$11*('Masses &amp; Spring Data'!$I$3+'Vel,Acc,Jer (Inlet)'!C317))</f>
        <v>1453.500006753656</v>
      </c>
      <c r="Z317" s="10">
        <f t="shared" si="110"/>
        <v>1453.5001057913469</v>
      </c>
      <c r="AA317" s="10">
        <f t="shared" si="111"/>
        <v>1453.5004046380591</v>
      </c>
      <c r="AB317" s="10">
        <f t="shared" si="112"/>
        <v>1453.5008980928744</v>
      </c>
      <c r="AC317" s="10">
        <f t="shared" si="113"/>
        <v>1453.5015913567108</v>
      </c>
      <c r="AD317" s="10">
        <f t="shared" si="114"/>
        <v>1453.5024826959293</v>
      </c>
      <c r="AE317" s="10">
        <f t="shared" si="115"/>
        <v>1453.5035721105296</v>
      </c>
    </row>
    <row r="318" spans="1:31" x14ac:dyDescent="0.2">
      <c r="A318" s="5">
        <v>270</v>
      </c>
      <c r="B318" s="5">
        <f t="shared" si="116"/>
        <v>315</v>
      </c>
      <c r="C318" s="36">
        <v>5.2552912741572818E-11</v>
      </c>
      <c r="D318" s="6">
        <f t="shared" si="95"/>
        <v>1.3534942002714142E-11</v>
      </c>
      <c r="E318" s="7">
        <f t="shared" si="96"/>
        <v>1.624193040325697E-7</v>
      </c>
      <c r="F318" s="7">
        <f t="shared" si="97"/>
        <v>3.248386080651394E-7</v>
      </c>
      <c r="G318" s="7">
        <f t="shared" si="98"/>
        <v>4.8725791209770915E-7</v>
      </c>
      <c r="H318" s="7">
        <f t="shared" si="99"/>
        <v>6.4967721613027879E-7</v>
      </c>
      <c r="I318" s="7">
        <f t="shared" si="100"/>
        <v>8.1209652016284854E-7</v>
      </c>
      <c r="J318" s="7">
        <f t="shared" si="101"/>
        <v>9.745158241954183E-7</v>
      </c>
      <c r="K318" s="12">
        <f t="shared" si="102"/>
        <v>3.360399393777288E-12</v>
      </c>
      <c r="L318" s="9">
        <f t="shared" si="103"/>
        <v>4.838975127039295E-4</v>
      </c>
      <c r="M318" s="9">
        <f t="shared" si="104"/>
        <v>1.935590050815718E-3</v>
      </c>
      <c r="N318" s="9">
        <f t="shared" si="105"/>
        <v>4.3550776143353653E-3</v>
      </c>
      <c r="O318" s="9">
        <f t="shared" si="106"/>
        <v>7.742360203262872E-3</v>
      </c>
      <c r="P318" s="9">
        <f t="shared" si="107"/>
        <v>1.2097437817598236E-2</v>
      </c>
      <c r="Q318" s="9">
        <f t="shared" si="108"/>
        <v>1.7420310457341461E-2</v>
      </c>
      <c r="R318" s="8">
        <v>0.24560000000000004</v>
      </c>
      <c r="S318" s="8">
        <f t="shared" si="109"/>
        <v>1.1884522912008511E-4</v>
      </c>
      <c r="T318" s="8">
        <f t="shared" si="109"/>
        <v>4.7538091648034042E-4</v>
      </c>
      <c r="U318" s="8">
        <f t="shared" si="109"/>
        <v>1.0696070620807659E-3</v>
      </c>
      <c r="V318" s="8">
        <f t="shared" si="94"/>
        <v>1.9015236659213617E-3</v>
      </c>
      <c r="W318" s="8">
        <f t="shared" si="94"/>
        <v>2.9711307280021275E-3</v>
      </c>
      <c r="X318" s="8">
        <f t="shared" si="94"/>
        <v>4.2784282483230634E-3</v>
      </c>
      <c r="Y318" s="3">
        <f>SUM('Masses &amp; Spring Data'!$K$11*('Masses &amp; Spring Data'!$I$3+'Vel,Acc,Jer (Inlet)'!C318))</f>
        <v>1453.5000084872954</v>
      </c>
      <c r="Z318" s="10">
        <f t="shared" si="110"/>
        <v>1453.5001273325245</v>
      </c>
      <c r="AA318" s="10">
        <f t="shared" si="111"/>
        <v>1453.5004860541048</v>
      </c>
      <c r="AB318" s="10">
        <f t="shared" si="112"/>
        <v>1453.5010780943576</v>
      </c>
      <c r="AC318" s="10">
        <f t="shared" si="113"/>
        <v>1453.5019100109614</v>
      </c>
      <c r="AD318" s="10">
        <f t="shared" si="114"/>
        <v>1453.5029796180233</v>
      </c>
      <c r="AE318" s="10">
        <f t="shared" si="115"/>
        <v>1453.5042869155438</v>
      </c>
    </row>
    <row r="319" spans="1:31" x14ac:dyDescent="0.2">
      <c r="A319" s="5">
        <v>272</v>
      </c>
      <c r="B319" s="5">
        <f t="shared" si="116"/>
        <v>316</v>
      </c>
      <c r="C319" s="36">
        <v>6.608785474428696E-11</v>
      </c>
      <c r="D319" s="6">
        <f t="shared" si="95"/>
        <v>1.689534139649143E-11</v>
      </c>
      <c r="E319" s="7">
        <f t="shared" si="96"/>
        <v>2.0274409675789717E-7</v>
      </c>
      <c r="F319" s="7">
        <f t="shared" si="97"/>
        <v>4.0548819351579433E-7</v>
      </c>
      <c r="G319" s="7">
        <f t="shared" si="98"/>
        <v>6.0823229027369147E-7</v>
      </c>
      <c r="H319" s="7">
        <f t="shared" si="99"/>
        <v>8.1097638703158866E-7</v>
      </c>
      <c r="I319" s="7">
        <f t="shared" si="100"/>
        <v>1.0137204837894857E-6</v>
      </c>
      <c r="J319" s="7">
        <f t="shared" si="101"/>
        <v>1.2164645805473829E-6</v>
      </c>
      <c r="K319" s="12">
        <f t="shared" si="102"/>
        <v>3.733777104196981E-12</v>
      </c>
      <c r="L319" s="9">
        <f t="shared" si="103"/>
        <v>5.3766390300436526E-4</v>
      </c>
      <c r="M319" s="9">
        <f t="shared" si="104"/>
        <v>2.150655612017461E-3</v>
      </c>
      <c r="N319" s="9">
        <f t="shared" si="105"/>
        <v>4.8389751270392876E-3</v>
      </c>
      <c r="O319" s="9">
        <f t="shared" si="106"/>
        <v>8.6026224480698441E-3</v>
      </c>
      <c r="P319" s="9">
        <f t="shared" si="107"/>
        <v>1.3441597575109132E-2</v>
      </c>
      <c r="Q319" s="9">
        <f t="shared" si="108"/>
        <v>1.9355900508157151E-2</v>
      </c>
      <c r="R319" s="8">
        <v>0.24560000000000004</v>
      </c>
      <c r="S319" s="8">
        <f t="shared" si="109"/>
        <v>1.3205025457787214E-4</v>
      </c>
      <c r="T319" s="8">
        <f t="shared" si="109"/>
        <v>5.2820101831148856E-4</v>
      </c>
      <c r="U319" s="8">
        <f t="shared" si="109"/>
        <v>1.1884522912008492E-3</v>
      </c>
      <c r="V319" s="8">
        <f t="shared" si="94"/>
        <v>2.1128040732459543E-3</v>
      </c>
      <c r="W319" s="8">
        <f t="shared" si="94"/>
        <v>3.3012563644468033E-3</v>
      </c>
      <c r="X319" s="8">
        <f t="shared" si="94"/>
        <v>4.753809164803397E-3</v>
      </c>
      <c r="Y319" s="3">
        <f>SUM('Masses &amp; Spring Data'!$K$11*('Masses &amp; Spring Data'!$I$3+'Vel,Acc,Jer (Inlet)'!C319))</f>
        <v>1453.5000106731884</v>
      </c>
      <c r="Z319" s="10">
        <f t="shared" si="110"/>
        <v>1453.5001427234429</v>
      </c>
      <c r="AA319" s="10">
        <f t="shared" si="111"/>
        <v>1453.5005416028046</v>
      </c>
      <c r="AB319" s="10">
        <f t="shared" si="112"/>
        <v>1453.5011991254796</v>
      </c>
      <c r="AC319" s="10">
        <f t="shared" si="113"/>
        <v>1453.5021234772616</v>
      </c>
      <c r="AD319" s="10">
        <f t="shared" si="114"/>
        <v>1453.5033119295529</v>
      </c>
      <c r="AE319" s="10">
        <f t="shared" si="115"/>
        <v>1453.5047644823533</v>
      </c>
    </row>
    <row r="320" spans="1:31" x14ac:dyDescent="0.2">
      <c r="A320" s="5">
        <v>274</v>
      </c>
      <c r="B320" s="5">
        <f t="shared" si="116"/>
        <v>317</v>
      </c>
      <c r="C320" s="36">
        <v>8.2983196140778389E-11</v>
      </c>
      <c r="D320" s="6">
        <f t="shared" si="95"/>
        <v>2.0629118500688411E-11</v>
      </c>
      <c r="E320" s="7">
        <f t="shared" si="96"/>
        <v>2.4754942200826094E-7</v>
      </c>
      <c r="F320" s="7">
        <f t="shared" si="97"/>
        <v>4.9509884401652188E-7</v>
      </c>
      <c r="G320" s="7">
        <f t="shared" si="98"/>
        <v>7.4264826602478276E-7</v>
      </c>
      <c r="H320" s="7">
        <f t="shared" si="99"/>
        <v>9.9019768803304375E-7</v>
      </c>
      <c r="I320" s="7">
        <f t="shared" si="100"/>
        <v>1.2377471100413045E-6</v>
      </c>
      <c r="J320" s="7">
        <f t="shared" si="101"/>
        <v>1.4852965320495655E-6</v>
      </c>
      <c r="K320" s="12">
        <f t="shared" si="102"/>
        <v>6.4407655047398855E-12</v>
      </c>
      <c r="L320" s="9">
        <f t="shared" si="103"/>
        <v>9.2747023268254349E-4</v>
      </c>
      <c r="M320" s="9">
        <f t="shared" si="104"/>
        <v>3.709880930730174E-3</v>
      </c>
      <c r="N320" s="9">
        <f t="shared" si="105"/>
        <v>8.347232094142891E-3</v>
      </c>
      <c r="O320" s="9">
        <f t="shared" si="106"/>
        <v>1.4839523722920696E-2</v>
      </c>
      <c r="P320" s="9">
        <f t="shared" si="107"/>
        <v>2.3186755817063587E-2</v>
      </c>
      <c r="Q320" s="9">
        <f t="shared" si="108"/>
        <v>3.3388928376571564E-2</v>
      </c>
      <c r="R320" s="8">
        <v>0.24560000000000004</v>
      </c>
      <c r="S320" s="8">
        <f t="shared" si="109"/>
        <v>2.2778668914683273E-4</v>
      </c>
      <c r="T320" s="8">
        <f t="shared" si="109"/>
        <v>9.1114675658733092E-4</v>
      </c>
      <c r="U320" s="8">
        <f t="shared" si="109"/>
        <v>2.0500802023214943E-3</v>
      </c>
      <c r="V320" s="8">
        <f t="shared" si="94"/>
        <v>3.6445870263493237E-3</v>
      </c>
      <c r="W320" s="8">
        <f t="shared" si="94"/>
        <v>5.694667228670818E-3</v>
      </c>
      <c r="X320" s="8">
        <f t="shared" si="94"/>
        <v>8.2003208092859773E-3</v>
      </c>
      <c r="Y320" s="3">
        <f>SUM('Masses &amp; Spring Data'!$K$11*('Masses &amp; Spring Data'!$I$3+'Vel,Acc,Jer (Inlet)'!C320))</f>
        <v>1453.5000134017862</v>
      </c>
      <c r="Z320" s="10">
        <f t="shared" si="110"/>
        <v>1453.5002411884752</v>
      </c>
      <c r="AA320" s="10">
        <f t="shared" si="111"/>
        <v>1453.5009278801454</v>
      </c>
      <c r="AB320" s="10">
        <f t="shared" si="112"/>
        <v>1453.5020634819884</v>
      </c>
      <c r="AC320" s="10">
        <f t="shared" si="113"/>
        <v>1453.5036579888126</v>
      </c>
      <c r="AD320" s="10">
        <f t="shared" si="114"/>
        <v>1453.5057080690149</v>
      </c>
      <c r="AE320" s="10">
        <f t="shared" si="115"/>
        <v>1453.5082137225954</v>
      </c>
    </row>
    <row r="321" spans="1:31" x14ac:dyDescent="0.2">
      <c r="A321" s="5">
        <v>276</v>
      </c>
      <c r="B321" s="5">
        <f t="shared" si="116"/>
        <v>318</v>
      </c>
      <c r="C321" s="36">
        <v>1.036123146414668E-10</v>
      </c>
      <c r="D321" s="6">
        <f t="shared" si="95"/>
        <v>2.7069884005428296E-11</v>
      </c>
      <c r="E321" s="7">
        <f t="shared" si="96"/>
        <v>3.2483860806513956E-7</v>
      </c>
      <c r="F321" s="7">
        <f t="shared" si="97"/>
        <v>6.4967721613027911E-7</v>
      </c>
      <c r="G321" s="7">
        <f t="shared" si="98"/>
        <v>9.7451582419541872E-7</v>
      </c>
      <c r="H321" s="7">
        <f t="shared" si="99"/>
        <v>1.2993544322605582E-6</v>
      </c>
      <c r="I321" s="7">
        <f t="shared" si="100"/>
        <v>1.6241930403256977E-6</v>
      </c>
      <c r="J321" s="7">
        <f t="shared" si="101"/>
        <v>1.9490316483908374E-6</v>
      </c>
      <c r="K321" s="12">
        <f t="shared" si="102"/>
        <v>5.6006656562955167E-12</v>
      </c>
      <c r="L321" s="9">
        <f t="shared" si="103"/>
        <v>8.0649585450655445E-4</v>
      </c>
      <c r="M321" s="9">
        <f t="shared" si="104"/>
        <v>3.2259834180262178E-3</v>
      </c>
      <c r="N321" s="9">
        <f t="shared" si="105"/>
        <v>7.2584626905589896E-3</v>
      </c>
      <c r="O321" s="9">
        <f t="shared" si="106"/>
        <v>1.2903933672104871E-2</v>
      </c>
      <c r="P321" s="9">
        <f t="shared" si="107"/>
        <v>2.016239636266386E-2</v>
      </c>
      <c r="Q321" s="9">
        <f t="shared" si="108"/>
        <v>2.9033850762235958E-2</v>
      </c>
      <c r="R321" s="8">
        <v>0.24560000000000004</v>
      </c>
      <c r="S321" s="8">
        <f t="shared" si="109"/>
        <v>1.980753818668098E-4</v>
      </c>
      <c r="T321" s="8">
        <f t="shared" si="109"/>
        <v>7.9230152746723919E-4</v>
      </c>
      <c r="U321" s="8">
        <f t="shared" si="109"/>
        <v>1.7826784368012881E-3</v>
      </c>
      <c r="V321" s="8">
        <f t="shared" si="94"/>
        <v>3.1692061098689567E-3</v>
      </c>
      <c r="W321" s="8">
        <f t="shared" si="94"/>
        <v>4.9518845466702448E-3</v>
      </c>
      <c r="X321" s="8">
        <f t="shared" si="94"/>
        <v>7.1307137472051522E-3</v>
      </c>
      <c r="Y321" s="3">
        <f>SUM('Masses &amp; Spring Data'!$K$11*('Masses &amp; Spring Data'!$I$3+'Vel,Acc,Jer (Inlet)'!C321))</f>
        <v>1453.5000167333887</v>
      </c>
      <c r="Z321" s="10">
        <f t="shared" si="110"/>
        <v>1453.5002148087706</v>
      </c>
      <c r="AA321" s="10">
        <f t="shared" si="111"/>
        <v>1453.5008134067027</v>
      </c>
      <c r="AB321" s="10">
        <f t="shared" si="112"/>
        <v>1453.5017994118255</v>
      </c>
      <c r="AC321" s="10">
        <f t="shared" si="113"/>
        <v>1453.5031859394985</v>
      </c>
      <c r="AD321" s="10">
        <f t="shared" si="114"/>
        <v>1453.5049686179354</v>
      </c>
      <c r="AE321" s="10">
        <f t="shared" si="115"/>
        <v>1453.507147447136</v>
      </c>
    </row>
    <row r="322" spans="1:31" x14ac:dyDescent="0.2">
      <c r="A322" s="5">
        <v>278</v>
      </c>
      <c r="B322" s="5">
        <f t="shared" si="116"/>
        <v>319</v>
      </c>
      <c r="C322" s="36">
        <v>1.306821986468951E-10</v>
      </c>
      <c r="D322" s="6">
        <f t="shared" si="95"/>
        <v>3.2670549661723813E-11</v>
      </c>
      <c r="E322" s="7">
        <f t="shared" si="96"/>
        <v>3.9204659594068573E-7</v>
      </c>
      <c r="F322" s="7">
        <f t="shared" si="97"/>
        <v>7.8409319188137146E-7</v>
      </c>
      <c r="G322" s="7">
        <f t="shared" si="98"/>
        <v>1.1761397878220572E-6</v>
      </c>
      <c r="H322" s="7">
        <f t="shared" si="99"/>
        <v>1.5681863837627429E-6</v>
      </c>
      <c r="I322" s="7">
        <f t="shared" si="100"/>
        <v>1.9602329797034289E-6</v>
      </c>
      <c r="J322" s="7">
        <f t="shared" si="101"/>
        <v>2.3522795756441144E-6</v>
      </c>
      <c r="K322" s="12">
        <f t="shared" si="102"/>
        <v>8.4009984844431716E-12</v>
      </c>
      <c r="L322" s="9">
        <f t="shared" si="103"/>
        <v>1.2097437817598167E-3</v>
      </c>
      <c r="M322" s="9">
        <f t="shared" si="104"/>
        <v>4.8389751270392668E-3</v>
      </c>
      <c r="N322" s="9">
        <f t="shared" si="105"/>
        <v>1.0887694035838351E-2</v>
      </c>
      <c r="O322" s="9">
        <f t="shared" si="106"/>
        <v>1.9355900508157067E-2</v>
      </c>
      <c r="P322" s="9">
        <f t="shared" si="107"/>
        <v>3.0243594543995417E-2</v>
      </c>
      <c r="Q322" s="9">
        <f t="shared" si="108"/>
        <v>4.3550776143353405E-2</v>
      </c>
      <c r="R322" s="8">
        <v>0.24560000000000004</v>
      </c>
      <c r="S322" s="8">
        <f t="shared" si="109"/>
        <v>2.9711307280021101E-4</v>
      </c>
      <c r="T322" s="8">
        <f t="shared" si="109"/>
        <v>1.188452291200844E-3</v>
      </c>
      <c r="U322" s="8">
        <f t="shared" si="109"/>
        <v>2.6740176552018996E-3</v>
      </c>
      <c r="V322" s="8">
        <f t="shared" si="94"/>
        <v>4.7538091648033761E-3</v>
      </c>
      <c r="W322" s="8">
        <f t="shared" si="94"/>
        <v>7.4278268200052757E-3</v>
      </c>
      <c r="X322" s="8">
        <f t="shared" si="94"/>
        <v>1.0696070620807598E-2</v>
      </c>
      <c r="Y322" s="3">
        <f>SUM('Masses &amp; Spring Data'!$K$11*('Masses &amp; Spring Data'!$I$3+'Vel,Acc,Jer (Inlet)'!C322))</f>
        <v>1453.5000211051752</v>
      </c>
      <c r="Z322" s="10">
        <f t="shared" si="110"/>
        <v>1453.5003182182479</v>
      </c>
      <c r="AA322" s="10">
        <f t="shared" si="111"/>
        <v>1453.5012148337598</v>
      </c>
      <c r="AB322" s="10">
        <f t="shared" si="112"/>
        <v>1453.5026951228303</v>
      </c>
      <c r="AC322" s="10">
        <f t="shared" si="113"/>
        <v>1453.50477491434</v>
      </c>
      <c r="AD322" s="10">
        <f t="shared" si="114"/>
        <v>1453.5074489319952</v>
      </c>
      <c r="AE322" s="10">
        <f t="shared" si="115"/>
        <v>1453.5107171757959</v>
      </c>
    </row>
    <row r="323" spans="1:31" x14ac:dyDescent="0.2">
      <c r="A323" s="5">
        <v>280</v>
      </c>
      <c r="B323" s="5">
        <f t="shared" si="116"/>
        <v>320</v>
      </c>
      <c r="C323" s="36">
        <v>1.6335274830861891E-10</v>
      </c>
      <c r="D323" s="6">
        <f t="shared" si="95"/>
        <v>4.1071548146166984E-11</v>
      </c>
      <c r="E323" s="7">
        <f t="shared" si="96"/>
        <v>4.928585777540038E-7</v>
      </c>
      <c r="F323" s="7">
        <f t="shared" si="97"/>
        <v>9.857171555080076E-7</v>
      </c>
      <c r="G323" s="7">
        <f t="shared" si="98"/>
        <v>1.4785757332620115E-6</v>
      </c>
      <c r="H323" s="7">
        <f t="shared" si="99"/>
        <v>1.9714343110160152E-6</v>
      </c>
      <c r="I323" s="7">
        <f t="shared" si="100"/>
        <v>2.4642928887700189E-6</v>
      </c>
      <c r="J323" s="7">
        <f t="shared" si="101"/>
        <v>2.957151466524023E-6</v>
      </c>
      <c r="K323" s="12">
        <f t="shared" si="102"/>
        <v>9.3344427604925364E-12</v>
      </c>
      <c r="L323" s="9">
        <f t="shared" si="103"/>
        <v>1.3441597575109252E-3</v>
      </c>
      <c r="M323" s="9">
        <f t="shared" si="104"/>
        <v>5.3766390300437009E-3</v>
      </c>
      <c r="N323" s="9">
        <f t="shared" si="105"/>
        <v>1.2097437817598327E-2</v>
      </c>
      <c r="O323" s="9">
        <f t="shared" si="106"/>
        <v>2.1506556120174804E-2</v>
      </c>
      <c r="P323" s="9">
        <f t="shared" si="107"/>
        <v>3.3603993937773129E-2</v>
      </c>
      <c r="Q323" s="9">
        <f t="shared" si="108"/>
        <v>4.8389751270393307E-2</v>
      </c>
      <c r="R323" s="8">
        <v>0.24560000000000004</v>
      </c>
      <c r="S323" s="8">
        <f t="shared" si="109"/>
        <v>3.3012563644468327E-4</v>
      </c>
      <c r="T323" s="8">
        <f t="shared" si="109"/>
        <v>1.3205025457787331E-3</v>
      </c>
      <c r="U323" s="8">
        <f t="shared" si="109"/>
        <v>2.9711307280021497E-3</v>
      </c>
      <c r="V323" s="8">
        <f t="shared" si="109"/>
        <v>5.2820101831149322E-3</v>
      </c>
      <c r="W323" s="8">
        <f t="shared" si="109"/>
        <v>8.2531409111170819E-3</v>
      </c>
      <c r="X323" s="8">
        <f t="shared" si="109"/>
        <v>1.1884522912008599E-2</v>
      </c>
      <c r="Y323" s="3">
        <f>SUM('Masses &amp; Spring Data'!$K$11*('Masses &amp; Spring Data'!$I$3+'Vel,Acc,Jer (Inlet)'!C323))</f>
        <v>1453.5000263814686</v>
      </c>
      <c r="Z323" s="10">
        <f t="shared" si="110"/>
        <v>1453.5003565071052</v>
      </c>
      <c r="AA323" s="10">
        <f t="shared" si="111"/>
        <v>1453.5013535170694</v>
      </c>
      <c r="AB323" s="10">
        <f t="shared" si="112"/>
        <v>1453.5029975121965</v>
      </c>
      <c r="AC323" s="10">
        <f t="shared" si="113"/>
        <v>1453.5053083916516</v>
      </c>
      <c r="AD323" s="10">
        <f t="shared" si="114"/>
        <v>1453.5082795223798</v>
      </c>
      <c r="AE323" s="10">
        <f t="shared" si="115"/>
        <v>1453.5119109043806</v>
      </c>
    </row>
    <row r="324" spans="1:31" x14ac:dyDescent="0.2">
      <c r="A324" s="5">
        <v>282</v>
      </c>
      <c r="B324" s="5">
        <f t="shared" si="116"/>
        <v>321</v>
      </c>
      <c r="C324" s="36">
        <v>2.0442429645478589E-10</v>
      </c>
      <c r="D324" s="6">
        <f t="shared" ref="D324:D363" si="117">SUM((C325-C324)/(B325-B324))</f>
        <v>5.0405990906659521E-11</v>
      </c>
      <c r="E324" s="7">
        <f t="shared" ref="E324:E363" si="118">SUM(D324*(6*2000))</f>
        <v>6.0487189087991425E-7</v>
      </c>
      <c r="F324" s="7">
        <f t="shared" ref="F324:F363" si="119">SUM(D324*(6*4000))</f>
        <v>1.2097437817598285E-6</v>
      </c>
      <c r="G324" s="7">
        <f t="shared" ref="G324:G363" si="120">SUM(D324*(6*6000))</f>
        <v>1.8146156726397427E-6</v>
      </c>
      <c r="H324" s="7">
        <f t="shared" ref="H324:H363" si="121">SUM(D324*(6*8000))</f>
        <v>2.419487563519657E-6</v>
      </c>
      <c r="I324" s="7">
        <f t="shared" ref="I324:I363" si="122">SUM(D324*(6*10000))</f>
        <v>3.0243594543995712E-6</v>
      </c>
      <c r="J324" s="7">
        <f t="shared" ref="J324:J363" si="123">SUM(D324*(6*12000))</f>
        <v>3.6292313452794853E-6</v>
      </c>
      <c r="K324" s="12">
        <f t="shared" ref="K324:K363" si="124">SUM((C326-(2*C325)+C324)/((B325-B324)^2))</f>
        <v>1.3068219864689582E-11</v>
      </c>
      <c r="L324" s="9">
        <f t="shared" ref="L324:L363" si="125">SUM(K324*((6*2000)^2))</f>
        <v>1.8818236605152997E-3</v>
      </c>
      <c r="M324" s="9">
        <f t="shared" ref="M324:M363" si="126">SUM(K324*((6*4000)^2))</f>
        <v>7.5272946420611988E-3</v>
      </c>
      <c r="N324" s="9">
        <f t="shared" ref="N324:N363" si="127">SUM(K324*((6*6000)^2))</f>
        <v>1.6936412944637699E-2</v>
      </c>
      <c r="O324" s="9">
        <f t="shared" ref="O324:O363" si="128">SUM(K324*((6*8000)^2))</f>
        <v>3.0109178568244795E-2</v>
      </c>
      <c r="P324" s="9">
        <f t="shared" ref="P324:P363" si="129">SUM(K324*((6*10000)^2))</f>
        <v>4.7045591512882498E-2</v>
      </c>
      <c r="Q324" s="9">
        <f t="shared" ref="Q324:Q363" si="130">SUM(K324*((6*12000)^2))</f>
        <v>6.7745651778550797E-2</v>
      </c>
      <c r="R324" s="8">
        <v>0.24560000000000004</v>
      </c>
      <c r="S324" s="8">
        <f t="shared" ref="S324:X363" si="131">SUM($R$3*L324)</f>
        <v>4.6217589102255771E-4</v>
      </c>
      <c r="T324" s="8">
        <f t="shared" si="131"/>
        <v>1.8487035640902308E-3</v>
      </c>
      <c r="U324" s="8">
        <f t="shared" si="131"/>
        <v>4.1595830192030199E-3</v>
      </c>
      <c r="V324" s="8">
        <f t="shared" si="131"/>
        <v>7.3948142563609234E-3</v>
      </c>
      <c r="W324" s="8">
        <f t="shared" si="131"/>
        <v>1.1554397275563944E-2</v>
      </c>
      <c r="X324" s="8">
        <f t="shared" si="131"/>
        <v>1.663833207681208E-2</v>
      </c>
      <c r="Y324" s="3">
        <f>SUM('Masses &amp; Spring Data'!$K$11*('Masses &amp; Spring Data'!$I$3+'Vel,Acc,Jer (Inlet)'!C324))</f>
        <v>1453.5000330145238</v>
      </c>
      <c r="Z324" s="10">
        <f t="shared" ref="Z324:Z363" si="132">SUM(S324+Y324)</f>
        <v>1453.5004951904148</v>
      </c>
      <c r="AA324" s="10">
        <f t="shared" ref="AA324:AA363" si="133">SUM(T324+Y325)</f>
        <v>1453.5018898586554</v>
      </c>
      <c r="AB324" s="10">
        <f t="shared" ref="AB324:AB363" si="134">SUM(U324+Y324)</f>
        <v>1453.5041925975429</v>
      </c>
      <c r="AC324" s="10">
        <f t="shared" ref="AC324:AC363" si="135">SUM(V324+Y324)</f>
        <v>1453.50742782878</v>
      </c>
      <c r="AD324" s="10">
        <f t="shared" ref="AD324:AD363" si="136">SUM(W324+Y324)</f>
        <v>1453.5115874117994</v>
      </c>
      <c r="AE324" s="10">
        <f t="shared" ref="AE324:AE363" si="137">SUM(X324+Y324)</f>
        <v>1453.5166713466006</v>
      </c>
    </row>
    <row r="325" spans="1:31" x14ac:dyDescent="0.2">
      <c r="A325" s="5">
        <v>284</v>
      </c>
      <c r="B325" s="5">
        <f t="shared" ref="B325:B363" si="138">B324+1</f>
        <v>322</v>
      </c>
      <c r="C325" s="36">
        <v>2.5483028736144541E-10</v>
      </c>
      <c r="D325" s="6">
        <f t="shared" si="117"/>
        <v>6.3474210771349103E-11</v>
      </c>
      <c r="E325" s="7">
        <f t="shared" si="118"/>
        <v>7.6169052925618924E-7</v>
      </c>
      <c r="F325" s="7">
        <f t="shared" si="119"/>
        <v>1.5233810585123785E-6</v>
      </c>
      <c r="G325" s="7">
        <f t="shared" si="120"/>
        <v>2.2850715877685675E-6</v>
      </c>
      <c r="H325" s="7">
        <f t="shared" si="121"/>
        <v>3.046762117024757E-6</v>
      </c>
      <c r="I325" s="7">
        <f t="shared" si="122"/>
        <v>3.808452646280946E-6</v>
      </c>
      <c r="J325" s="7">
        <f t="shared" si="123"/>
        <v>4.570143175537135E-6</v>
      </c>
      <c r="K325" s="12">
        <f t="shared" si="124"/>
        <v>1.4935108416787872E-11</v>
      </c>
      <c r="L325" s="9">
        <f t="shared" si="125"/>
        <v>2.1506556120174537E-3</v>
      </c>
      <c r="M325" s="9">
        <f t="shared" si="126"/>
        <v>8.6026224480698146E-3</v>
      </c>
      <c r="N325" s="9">
        <f t="shared" si="127"/>
        <v>1.9355900508157081E-2</v>
      </c>
      <c r="O325" s="9">
        <f t="shared" si="128"/>
        <v>3.4410489792279259E-2</v>
      </c>
      <c r="P325" s="9">
        <f t="shared" si="129"/>
        <v>5.376639030043634E-2</v>
      </c>
      <c r="Q325" s="9">
        <f t="shared" si="130"/>
        <v>7.7423602032628325E-2</v>
      </c>
      <c r="R325" s="8">
        <v>0.24560000000000004</v>
      </c>
      <c r="S325" s="8">
        <f t="shared" si="131"/>
        <v>5.2820101831148672E-4</v>
      </c>
      <c r="T325" s="8">
        <f t="shared" si="131"/>
        <v>2.1128040732459469E-3</v>
      </c>
      <c r="U325" s="8">
        <f t="shared" si="131"/>
        <v>4.7538091648033796E-3</v>
      </c>
      <c r="V325" s="8">
        <f t="shared" si="131"/>
        <v>8.4512162929837875E-3</v>
      </c>
      <c r="W325" s="8">
        <f t="shared" si="131"/>
        <v>1.3205025457787168E-2</v>
      </c>
      <c r="X325" s="8">
        <f t="shared" si="131"/>
        <v>1.9015236659213518E-2</v>
      </c>
      <c r="Y325" s="3">
        <f>SUM('Masses &amp; Spring Data'!$K$11*('Masses &amp; Spring Data'!$I$3+'Vel,Acc,Jer (Inlet)'!C325))</f>
        <v>1453.5000411550914</v>
      </c>
      <c r="Z325" s="10">
        <f t="shared" si="132"/>
        <v>1453.5005693561097</v>
      </c>
      <c r="AA325" s="10">
        <f t="shared" si="133"/>
        <v>1453.5021642102495</v>
      </c>
      <c r="AB325" s="10">
        <f t="shared" si="134"/>
        <v>1453.5047949642562</v>
      </c>
      <c r="AC325" s="10">
        <f t="shared" si="135"/>
        <v>1453.5084923713844</v>
      </c>
      <c r="AD325" s="10">
        <f t="shared" si="136"/>
        <v>1453.5132461805492</v>
      </c>
      <c r="AE325" s="10">
        <f t="shared" si="137"/>
        <v>1453.5190563917506</v>
      </c>
    </row>
    <row r="326" spans="1:31" x14ac:dyDescent="0.2">
      <c r="A326" s="5">
        <v>286</v>
      </c>
      <c r="B326" s="5">
        <f t="shared" si="138"/>
        <v>323</v>
      </c>
      <c r="C326" s="36">
        <v>3.1830449813279452E-10</v>
      </c>
      <c r="D326" s="6">
        <f t="shared" si="117"/>
        <v>7.8409319188136975E-11</v>
      </c>
      <c r="E326" s="7">
        <f t="shared" si="118"/>
        <v>9.409118302576437E-7</v>
      </c>
      <c r="F326" s="7">
        <f t="shared" si="119"/>
        <v>1.8818236605152874E-6</v>
      </c>
      <c r="G326" s="7">
        <f t="shared" si="120"/>
        <v>2.822735490772931E-6</v>
      </c>
      <c r="H326" s="7">
        <f t="shared" si="121"/>
        <v>3.7636473210305748E-6</v>
      </c>
      <c r="I326" s="7">
        <f t="shared" si="122"/>
        <v>4.7045591512882186E-6</v>
      </c>
      <c r="J326" s="7">
        <f t="shared" si="123"/>
        <v>5.645470981545862E-6</v>
      </c>
      <c r="K326" s="12">
        <f t="shared" si="124"/>
        <v>1.9602329797034489E-11</v>
      </c>
      <c r="L326" s="9">
        <f t="shared" si="125"/>
        <v>2.8227354907729664E-3</v>
      </c>
      <c r="M326" s="9">
        <f t="shared" si="126"/>
        <v>1.1290941963091865E-2</v>
      </c>
      <c r="N326" s="9">
        <f t="shared" si="127"/>
        <v>2.5404619416956698E-2</v>
      </c>
      <c r="O326" s="9">
        <f t="shared" si="128"/>
        <v>4.5163767852367462E-2</v>
      </c>
      <c r="P326" s="9">
        <f t="shared" si="129"/>
        <v>7.0568387269324157E-2</v>
      </c>
      <c r="Q326" s="9">
        <f t="shared" si="130"/>
        <v>0.10161847766782679</v>
      </c>
      <c r="R326" s="8">
        <v>0.24560000000000004</v>
      </c>
      <c r="S326" s="8">
        <f t="shared" si="131"/>
        <v>6.9326383653384063E-4</v>
      </c>
      <c r="T326" s="8">
        <f t="shared" si="131"/>
        <v>2.7730553461353625E-3</v>
      </c>
      <c r="U326" s="8">
        <f t="shared" si="131"/>
        <v>6.2393745288045659E-3</v>
      </c>
      <c r="V326" s="8">
        <f t="shared" si="131"/>
        <v>1.109222138454145E-2</v>
      </c>
      <c r="W326" s="8">
        <f t="shared" si="131"/>
        <v>1.7331595913346015E-2</v>
      </c>
      <c r="X326" s="8">
        <f t="shared" si="131"/>
        <v>2.4957498115218264E-2</v>
      </c>
      <c r="Y326" s="3">
        <f>SUM('Masses &amp; Spring Data'!$K$11*('Masses &amp; Spring Data'!$I$3+'Vel,Acc,Jer (Inlet)'!C326))</f>
        <v>1453.5000514061762</v>
      </c>
      <c r="Z326" s="10">
        <f t="shared" si="132"/>
        <v>1453.5007446700129</v>
      </c>
      <c r="AA326" s="10">
        <f t="shared" si="133"/>
        <v>1453.5028371246276</v>
      </c>
      <c r="AB326" s="10">
        <f t="shared" si="134"/>
        <v>1453.5062907807051</v>
      </c>
      <c r="AC326" s="10">
        <f t="shared" si="135"/>
        <v>1453.5111436275608</v>
      </c>
      <c r="AD326" s="10">
        <f t="shared" si="136"/>
        <v>1453.5173830020897</v>
      </c>
      <c r="AE326" s="10">
        <f t="shared" si="137"/>
        <v>1453.5250089042916</v>
      </c>
    </row>
    <row r="327" spans="1:31" x14ac:dyDescent="0.2">
      <c r="A327" s="5">
        <v>288</v>
      </c>
      <c r="B327" s="5">
        <f t="shared" si="138"/>
        <v>324</v>
      </c>
      <c r="C327" s="36">
        <v>3.9671381732093149E-10</v>
      </c>
      <c r="D327" s="6">
        <f t="shared" si="117"/>
        <v>9.8011648985171464E-11</v>
      </c>
      <c r="E327" s="7">
        <f t="shared" si="118"/>
        <v>1.1761397878220576E-6</v>
      </c>
      <c r="F327" s="7">
        <f t="shared" si="119"/>
        <v>2.3522795756441152E-6</v>
      </c>
      <c r="G327" s="7">
        <f t="shared" si="120"/>
        <v>3.5284193634661726E-6</v>
      </c>
      <c r="H327" s="7">
        <f t="shared" si="121"/>
        <v>4.7045591512882305E-6</v>
      </c>
      <c r="I327" s="7">
        <f t="shared" si="122"/>
        <v>5.8806989391102879E-6</v>
      </c>
      <c r="J327" s="7">
        <f t="shared" si="123"/>
        <v>7.0568387269323453E-6</v>
      </c>
      <c r="K327" s="12">
        <f t="shared" si="124"/>
        <v>2.240266262518186E-11</v>
      </c>
      <c r="L327" s="9">
        <f t="shared" si="125"/>
        <v>3.2259834180261879E-3</v>
      </c>
      <c r="M327" s="9">
        <f t="shared" si="126"/>
        <v>1.2903933672104751E-2</v>
      </c>
      <c r="N327" s="9">
        <f t="shared" si="127"/>
        <v>2.9033850762235691E-2</v>
      </c>
      <c r="O327" s="9">
        <f t="shared" si="128"/>
        <v>5.1615734688419006E-2</v>
      </c>
      <c r="P327" s="9">
        <f t="shared" si="129"/>
        <v>8.064958545065469E-2</v>
      </c>
      <c r="Q327" s="9">
        <f t="shared" si="130"/>
        <v>0.11613540304894276</v>
      </c>
      <c r="R327" s="8">
        <v>0.24560000000000004</v>
      </c>
      <c r="S327" s="8">
        <f t="shared" si="131"/>
        <v>7.9230152746723192E-4</v>
      </c>
      <c r="T327" s="8">
        <f t="shared" si="131"/>
        <v>3.1692061098689277E-3</v>
      </c>
      <c r="U327" s="8">
        <f t="shared" si="131"/>
        <v>7.1307137472050872E-3</v>
      </c>
      <c r="V327" s="8">
        <f t="shared" si="131"/>
        <v>1.2676824439475711E-2</v>
      </c>
      <c r="W327" s="8">
        <f t="shared" si="131"/>
        <v>1.9807538186680795E-2</v>
      </c>
      <c r="X327" s="8">
        <f t="shared" si="131"/>
        <v>2.8522854988820349E-2</v>
      </c>
      <c r="Y327" s="3">
        <f>SUM('Masses &amp; Spring Data'!$K$11*('Masses &amp; Spring Data'!$I$3+'Vel,Acc,Jer (Inlet)'!C327))</f>
        <v>1453.5000640692815</v>
      </c>
      <c r="Z327" s="10">
        <f t="shared" si="132"/>
        <v>1453.5008563708091</v>
      </c>
      <c r="AA327" s="10">
        <f t="shared" si="133"/>
        <v>1453.5032491042723</v>
      </c>
      <c r="AB327" s="10">
        <f t="shared" si="134"/>
        <v>1453.5071947830288</v>
      </c>
      <c r="AC327" s="10">
        <f t="shared" si="135"/>
        <v>1453.512740893721</v>
      </c>
      <c r="AD327" s="10">
        <f t="shared" si="136"/>
        <v>1453.5198716074681</v>
      </c>
      <c r="AE327" s="10">
        <f t="shared" si="137"/>
        <v>1453.5285869242703</v>
      </c>
    </row>
    <row r="328" spans="1:31" x14ac:dyDescent="0.2">
      <c r="A328" s="5">
        <v>290</v>
      </c>
      <c r="B328" s="5">
        <f t="shared" si="138"/>
        <v>325</v>
      </c>
      <c r="C328" s="36">
        <v>4.9472546630610296E-10</v>
      </c>
      <c r="D328" s="6">
        <f t="shared" si="117"/>
        <v>1.2041431161035332E-10</v>
      </c>
      <c r="E328" s="7">
        <f t="shared" si="118"/>
        <v>1.44497173932424E-6</v>
      </c>
      <c r="F328" s="7">
        <f t="shared" si="119"/>
        <v>2.88994347864848E-6</v>
      </c>
      <c r="G328" s="7">
        <f t="shared" si="120"/>
        <v>4.3349152179727193E-6</v>
      </c>
      <c r="H328" s="7">
        <f t="shared" si="121"/>
        <v>5.7798869572969599E-6</v>
      </c>
      <c r="I328" s="7">
        <f t="shared" si="122"/>
        <v>7.2248586966211997E-6</v>
      </c>
      <c r="J328" s="7">
        <f t="shared" si="123"/>
        <v>8.6698304359454386E-6</v>
      </c>
      <c r="K328" s="12">
        <f t="shared" si="124"/>
        <v>2.8936772557526638E-11</v>
      </c>
      <c r="L328" s="9">
        <f t="shared" si="125"/>
        <v>4.1668952482838357E-3</v>
      </c>
      <c r="M328" s="9">
        <f t="shared" si="126"/>
        <v>1.6667580993135343E-2</v>
      </c>
      <c r="N328" s="9">
        <f t="shared" si="127"/>
        <v>3.750205723455452E-2</v>
      </c>
      <c r="O328" s="9">
        <f t="shared" si="128"/>
        <v>6.667032397254137E-2</v>
      </c>
      <c r="P328" s="9">
        <f t="shared" si="129"/>
        <v>0.10417238120709589</v>
      </c>
      <c r="Q328" s="9">
        <f t="shared" si="130"/>
        <v>0.15000822893821808</v>
      </c>
      <c r="R328" s="8">
        <v>0.24560000000000004</v>
      </c>
      <c r="S328" s="8">
        <f t="shared" si="131"/>
        <v>1.0233894729785103E-3</v>
      </c>
      <c r="T328" s="8">
        <f t="shared" si="131"/>
        <v>4.0935578919140412E-3</v>
      </c>
      <c r="U328" s="8">
        <f t="shared" si="131"/>
        <v>9.2105052568065924E-3</v>
      </c>
      <c r="V328" s="8">
        <f t="shared" si="131"/>
        <v>1.6374231567656165E-2</v>
      </c>
      <c r="W328" s="8">
        <f t="shared" si="131"/>
        <v>2.5584736824462755E-2</v>
      </c>
      <c r="X328" s="8">
        <f t="shared" si="131"/>
        <v>3.684202102722637E-2</v>
      </c>
      <c r="Y328" s="3">
        <f>SUM('Masses &amp; Spring Data'!$K$11*('Masses &amp; Spring Data'!$I$3+'Vel,Acc,Jer (Inlet)'!C328))</f>
        <v>1453.5000798981625</v>
      </c>
      <c r="Z328" s="10">
        <f t="shared" si="132"/>
        <v>1453.5011032876355</v>
      </c>
      <c r="AA328" s="10">
        <f t="shared" si="133"/>
        <v>1453.504192902966</v>
      </c>
      <c r="AB328" s="10">
        <f t="shared" si="134"/>
        <v>1453.5092904034193</v>
      </c>
      <c r="AC328" s="10">
        <f t="shared" si="135"/>
        <v>1453.5164541297302</v>
      </c>
      <c r="AD328" s="10">
        <f t="shared" si="136"/>
        <v>1453.5256646349869</v>
      </c>
      <c r="AE328" s="10">
        <f t="shared" si="137"/>
        <v>1453.5369219191898</v>
      </c>
    </row>
    <row r="329" spans="1:31" x14ac:dyDescent="0.2">
      <c r="A329" s="5">
        <v>292</v>
      </c>
      <c r="B329" s="5">
        <f t="shared" si="138"/>
        <v>326</v>
      </c>
      <c r="C329" s="36">
        <v>6.1513977791645628E-10</v>
      </c>
      <c r="D329" s="6">
        <f t="shared" si="117"/>
        <v>1.4935108416787996E-10</v>
      </c>
      <c r="E329" s="7">
        <f t="shared" si="118"/>
        <v>1.7922130100145596E-6</v>
      </c>
      <c r="F329" s="7">
        <f t="shared" si="119"/>
        <v>3.5844260200291192E-6</v>
      </c>
      <c r="G329" s="7">
        <f t="shared" si="120"/>
        <v>5.3766390300436788E-6</v>
      </c>
      <c r="H329" s="7">
        <f t="shared" si="121"/>
        <v>7.1688520400582384E-6</v>
      </c>
      <c r="I329" s="7">
        <f t="shared" si="122"/>
        <v>8.9610650500727971E-6</v>
      </c>
      <c r="J329" s="7">
        <f t="shared" si="123"/>
        <v>1.0753278060087358E-5</v>
      </c>
      <c r="K329" s="12">
        <f t="shared" si="124"/>
        <v>3.8271215318019459E-11</v>
      </c>
      <c r="L329" s="9">
        <f t="shared" si="125"/>
        <v>5.5110550057948021E-3</v>
      </c>
      <c r="M329" s="9">
        <f t="shared" si="126"/>
        <v>2.2044220023179208E-2</v>
      </c>
      <c r="N329" s="9">
        <f t="shared" si="127"/>
        <v>4.959949505215322E-2</v>
      </c>
      <c r="O329" s="9">
        <f t="shared" si="128"/>
        <v>8.8176880092716833E-2</v>
      </c>
      <c r="P329" s="9">
        <f t="shared" si="129"/>
        <v>0.13777637514487004</v>
      </c>
      <c r="Q329" s="9">
        <f t="shared" si="130"/>
        <v>0.19839798020861288</v>
      </c>
      <c r="R329" s="8">
        <v>0.24560000000000004</v>
      </c>
      <c r="S329" s="8">
        <f t="shared" si="131"/>
        <v>1.3535151094232036E-3</v>
      </c>
      <c r="T329" s="8">
        <f t="shared" si="131"/>
        <v>5.4140604376928143E-3</v>
      </c>
      <c r="U329" s="8">
        <f t="shared" si="131"/>
        <v>1.2181635984808833E-2</v>
      </c>
      <c r="V329" s="8">
        <f t="shared" si="131"/>
        <v>2.1656241750771257E-2</v>
      </c>
      <c r="W329" s="8">
        <f t="shared" si="131"/>
        <v>3.3837877735580085E-2</v>
      </c>
      <c r="X329" s="8">
        <f t="shared" si="131"/>
        <v>4.8726543939235333E-2</v>
      </c>
      <c r="Y329" s="3">
        <f>SUM('Masses &amp; Spring Data'!$K$11*('Masses &amp; Spring Data'!$I$3+'Vel,Acc,Jer (Inlet)'!C329))</f>
        <v>1453.500099345074</v>
      </c>
      <c r="Z329" s="10">
        <f t="shared" si="132"/>
        <v>1453.5014528601835</v>
      </c>
      <c r="AA329" s="10">
        <f t="shared" si="133"/>
        <v>1453.5055375257116</v>
      </c>
      <c r="AB329" s="10">
        <f t="shared" si="134"/>
        <v>1453.5122809810589</v>
      </c>
      <c r="AC329" s="10">
        <f t="shared" si="135"/>
        <v>1453.5217555868248</v>
      </c>
      <c r="AD329" s="10">
        <f t="shared" si="136"/>
        <v>1453.5339372228095</v>
      </c>
      <c r="AE329" s="10">
        <f t="shared" si="137"/>
        <v>1453.5488258890132</v>
      </c>
    </row>
    <row r="330" spans="1:31" x14ac:dyDescent="0.2">
      <c r="A330" s="5">
        <v>294</v>
      </c>
      <c r="B330" s="5">
        <f t="shared" si="138"/>
        <v>327</v>
      </c>
      <c r="C330" s="36">
        <v>7.6449086208433624E-10</v>
      </c>
      <c r="D330" s="6">
        <f t="shared" si="117"/>
        <v>1.8762229948589942E-10</v>
      </c>
      <c r="E330" s="7">
        <f t="shared" si="118"/>
        <v>2.2514675938307932E-6</v>
      </c>
      <c r="F330" s="7">
        <f t="shared" si="119"/>
        <v>4.5029351876615865E-6</v>
      </c>
      <c r="G330" s="7">
        <f t="shared" si="120"/>
        <v>6.7544027814923793E-6</v>
      </c>
      <c r="H330" s="7">
        <f t="shared" si="121"/>
        <v>9.005870375323173E-6</v>
      </c>
      <c r="I330" s="7">
        <f t="shared" si="122"/>
        <v>1.1257337969153966E-5</v>
      </c>
      <c r="J330" s="7">
        <f t="shared" si="123"/>
        <v>1.3508805562984759E-5</v>
      </c>
      <c r="K330" s="12">
        <f t="shared" si="124"/>
        <v>3.6404326765920832E-11</v>
      </c>
      <c r="L330" s="9">
        <f t="shared" si="125"/>
        <v>5.2422230542925998E-3</v>
      </c>
      <c r="M330" s="9">
        <f t="shared" si="126"/>
        <v>2.0968892217170399E-2</v>
      </c>
      <c r="N330" s="9">
        <f t="shared" si="127"/>
        <v>4.7180007488633401E-2</v>
      </c>
      <c r="O330" s="9">
        <f t="shared" si="128"/>
        <v>8.3875568868681596E-2</v>
      </c>
      <c r="P330" s="9">
        <f t="shared" si="129"/>
        <v>0.13105557635731499</v>
      </c>
      <c r="Q330" s="9">
        <f t="shared" si="130"/>
        <v>0.1887200299545336</v>
      </c>
      <c r="R330" s="8">
        <v>0.24560000000000004</v>
      </c>
      <c r="S330" s="8">
        <f t="shared" si="131"/>
        <v>1.2874899821342628E-3</v>
      </c>
      <c r="T330" s="8">
        <f t="shared" si="131"/>
        <v>5.149959928537051E-3</v>
      </c>
      <c r="U330" s="8">
        <f t="shared" si="131"/>
        <v>1.1587409839208366E-2</v>
      </c>
      <c r="V330" s="8">
        <f t="shared" si="131"/>
        <v>2.0599839714148204E-2</v>
      </c>
      <c r="W330" s="8">
        <f t="shared" si="131"/>
        <v>3.218724955335657E-2</v>
      </c>
      <c r="X330" s="8">
        <f t="shared" si="131"/>
        <v>4.6349639356833464E-2</v>
      </c>
      <c r="Y330" s="3">
        <f>SUM('Masses &amp; Spring Data'!$K$11*('Masses &amp; Spring Data'!$I$3+'Vel,Acc,Jer (Inlet)'!C330))</f>
        <v>1453.5001234652739</v>
      </c>
      <c r="Z330" s="10">
        <f t="shared" si="132"/>
        <v>1453.501410955256</v>
      </c>
      <c r="AA330" s="10">
        <f t="shared" si="133"/>
        <v>1453.5053037262039</v>
      </c>
      <c r="AB330" s="10">
        <f t="shared" si="134"/>
        <v>1453.5117108751131</v>
      </c>
      <c r="AC330" s="10">
        <f t="shared" si="135"/>
        <v>1453.520723304988</v>
      </c>
      <c r="AD330" s="10">
        <f t="shared" si="136"/>
        <v>1453.5323107148272</v>
      </c>
      <c r="AE330" s="10">
        <f t="shared" si="137"/>
        <v>1453.5464731046306</v>
      </c>
    </row>
    <row r="331" spans="1:31" x14ac:dyDescent="0.2">
      <c r="A331" s="5">
        <v>296</v>
      </c>
      <c r="B331" s="5">
        <f t="shared" si="138"/>
        <v>328</v>
      </c>
      <c r="C331" s="36">
        <v>9.5211316157023566E-10</v>
      </c>
      <c r="D331" s="6">
        <f t="shared" si="117"/>
        <v>2.2402662625182025E-10</v>
      </c>
      <c r="E331" s="7">
        <f t="shared" si="118"/>
        <v>2.6883195150218432E-6</v>
      </c>
      <c r="F331" s="7">
        <f t="shared" si="119"/>
        <v>5.3766390300436864E-6</v>
      </c>
      <c r="G331" s="7">
        <f t="shared" si="120"/>
        <v>8.0649585450655287E-6</v>
      </c>
      <c r="H331" s="7">
        <f t="shared" si="121"/>
        <v>1.0753278060087373E-5</v>
      </c>
      <c r="I331" s="7">
        <f t="shared" si="122"/>
        <v>1.3441597575109215E-5</v>
      </c>
      <c r="J331" s="7">
        <f t="shared" si="123"/>
        <v>1.6129917090131057E-5</v>
      </c>
      <c r="K331" s="12">
        <f t="shared" si="124"/>
        <v>5.6006656562954856E-11</v>
      </c>
      <c r="L331" s="9">
        <f t="shared" si="125"/>
        <v>8.0649585450654985E-3</v>
      </c>
      <c r="M331" s="9">
        <f t="shared" si="126"/>
        <v>3.2259834180261994E-2</v>
      </c>
      <c r="N331" s="9">
        <f t="shared" si="127"/>
        <v>7.2584626905589492E-2</v>
      </c>
      <c r="O331" s="9">
        <f t="shared" si="128"/>
        <v>0.12903933672104798</v>
      </c>
      <c r="P331" s="9">
        <f t="shared" si="129"/>
        <v>0.20162396362663748</v>
      </c>
      <c r="Q331" s="9">
        <f t="shared" si="130"/>
        <v>0.29033850762235797</v>
      </c>
      <c r="R331" s="8">
        <v>0.24560000000000004</v>
      </c>
      <c r="S331" s="8">
        <f t="shared" si="131"/>
        <v>1.9807538186680869E-3</v>
      </c>
      <c r="T331" s="8">
        <f t="shared" si="131"/>
        <v>7.9230152746723476E-3</v>
      </c>
      <c r="U331" s="8">
        <f t="shared" si="131"/>
        <v>1.7826784368012782E-2</v>
      </c>
      <c r="V331" s="8">
        <f t="shared" si="131"/>
        <v>3.1692061098689391E-2</v>
      </c>
      <c r="W331" s="8">
        <f t="shared" si="131"/>
        <v>4.9518845466702176E-2</v>
      </c>
      <c r="X331" s="8">
        <f t="shared" si="131"/>
        <v>7.1307137472051127E-2</v>
      </c>
      <c r="Y331" s="3">
        <f>SUM('Masses &amp; Spring Data'!$K$11*('Masses &amp; Spring Data'!$I$3+'Vel,Acc,Jer (Inlet)'!C331))</f>
        <v>1453.5001537662754</v>
      </c>
      <c r="Z331" s="10">
        <f t="shared" si="132"/>
        <v>1453.5021345200942</v>
      </c>
      <c r="AA331" s="10">
        <f t="shared" si="133"/>
        <v>1453.5081129618502</v>
      </c>
      <c r="AB331" s="10">
        <f t="shared" si="134"/>
        <v>1453.5179805506434</v>
      </c>
      <c r="AC331" s="10">
        <f t="shared" si="135"/>
        <v>1453.5318458273741</v>
      </c>
      <c r="AD331" s="10">
        <f t="shared" si="136"/>
        <v>1453.5496726117422</v>
      </c>
      <c r="AE331" s="10">
        <f t="shared" si="137"/>
        <v>1453.5714609037475</v>
      </c>
    </row>
    <row r="332" spans="1:31" x14ac:dyDescent="0.2">
      <c r="A332" s="5">
        <v>298</v>
      </c>
      <c r="B332" s="5">
        <f t="shared" si="138"/>
        <v>329</v>
      </c>
      <c r="C332" s="36">
        <v>1.1761397878220559E-9</v>
      </c>
      <c r="D332" s="6">
        <f t="shared" si="117"/>
        <v>2.8003328281477511E-10</v>
      </c>
      <c r="E332" s="7">
        <f t="shared" si="118"/>
        <v>3.3603993937773012E-6</v>
      </c>
      <c r="F332" s="7">
        <f t="shared" si="119"/>
        <v>6.7207987875546025E-6</v>
      </c>
      <c r="G332" s="7">
        <f t="shared" si="120"/>
        <v>1.0081198181331904E-5</v>
      </c>
      <c r="H332" s="7">
        <f t="shared" si="121"/>
        <v>1.3441597575109205E-5</v>
      </c>
      <c r="I332" s="7">
        <f t="shared" si="122"/>
        <v>1.6801996968886506E-5</v>
      </c>
      <c r="J332" s="7">
        <f t="shared" si="123"/>
        <v>2.0162396362663808E-5</v>
      </c>
      <c r="K332" s="12">
        <f t="shared" si="124"/>
        <v>7.4675542083939878E-11</v>
      </c>
      <c r="L332" s="9">
        <f t="shared" si="125"/>
        <v>1.0753278060087343E-2</v>
      </c>
      <c r="M332" s="9">
        <f t="shared" si="126"/>
        <v>4.3013112240349372E-2</v>
      </c>
      <c r="N332" s="9">
        <f t="shared" si="127"/>
        <v>9.6779502540786086E-2</v>
      </c>
      <c r="O332" s="9">
        <f t="shared" si="128"/>
        <v>0.17205244896139749</v>
      </c>
      <c r="P332" s="9">
        <f t="shared" si="129"/>
        <v>0.26883195150218359</v>
      </c>
      <c r="Q332" s="9">
        <f t="shared" si="130"/>
        <v>0.38711801016314434</v>
      </c>
      <c r="R332" s="8">
        <v>0.24560000000000004</v>
      </c>
      <c r="S332" s="8">
        <f t="shared" si="131"/>
        <v>2.6410050915574518E-3</v>
      </c>
      <c r="T332" s="8">
        <f t="shared" si="131"/>
        <v>1.0564020366229807E-2</v>
      </c>
      <c r="U332" s="8">
        <f t="shared" si="131"/>
        <v>2.3769045824017065E-2</v>
      </c>
      <c r="V332" s="8">
        <f t="shared" si="131"/>
        <v>4.2256081464919229E-2</v>
      </c>
      <c r="W332" s="8">
        <f t="shared" si="131"/>
        <v>6.6025127288936294E-2</v>
      </c>
      <c r="X332" s="8">
        <f t="shared" si="131"/>
        <v>9.5076183296068262E-2</v>
      </c>
      <c r="Y332" s="3">
        <f>SUM('Masses &amp; Spring Data'!$K$11*('Masses &amp; Spring Data'!$I$3+'Vel,Acc,Jer (Inlet)'!C332))</f>
        <v>1453.5001899465756</v>
      </c>
      <c r="Z332" s="10">
        <f t="shared" si="132"/>
        <v>1453.5028309516672</v>
      </c>
      <c r="AA332" s="10">
        <f t="shared" si="133"/>
        <v>1453.5107991923171</v>
      </c>
      <c r="AB332" s="10">
        <f t="shared" si="134"/>
        <v>1453.5239589923997</v>
      </c>
      <c r="AC332" s="10">
        <f t="shared" si="135"/>
        <v>1453.5424460280406</v>
      </c>
      <c r="AD332" s="10">
        <f t="shared" si="136"/>
        <v>1453.5662150738644</v>
      </c>
      <c r="AE332" s="10">
        <f t="shared" si="137"/>
        <v>1453.5952661298716</v>
      </c>
    </row>
    <row r="333" spans="1:31" x14ac:dyDescent="0.2">
      <c r="A333" s="5">
        <v>300</v>
      </c>
      <c r="B333" s="5">
        <f t="shared" si="138"/>
        <v>330</v>
      </c>
      <c r="C333" s="36">
        <v>1.456173070636831E-9</v>
      </c>
      <c r="D333" s="6">
        <f t="shared" si="117"/>
        <v>3.5470882489871499E-10</v>
      </c>
      <c r="E333" s="7">
        <f t="shared" si="118"/>
        <v>4.2565058987845802E-6</v>
      </c>
      <c r="F333" s="7">
        <f t="shared" si="119"/>
        <v>8.5130117975691604E-6</v>
      </c>
      <c r="G333" s="7">
        <f t="shared" si="120"/>
        <v>1.276951769635374E-5</v>
      </c>
      <c r="H333" s="7">
        <f t="shared" si="121"/>
        <v>1.7026023595138321E-5</v>
      </c>
      <c r="I333" s="7">
        <f t="shared" si="122"/>
        <v>2.12825294939229E-5</v>
      </c>
      <c r="J333" s="7">
        <f t="shared" si="123"/>
        <v>2.5539035392707479E-5</v>
      </c>
      <c r="K333" s="12">
        <f t="shared" si="124"/>
        <v>6.5341099323447987E-11</v>
      </c>
      <c r="L333" s="9">
        <f t="shared" si="125"/>
        <v>9.40911830257651E-3</v>
      </c>
      <c r="M333" s="9">
        <f t="shared" si="126"/>
        <v>3.763647321030604E-2</v>
      </c>
      <c r="N333" s="9">
        <f t="shared" si="127"/>
        <v>8.4682064723188594E-2</v>
      </c>
      <c r="O333" s="9">
        <f t="shared" si="128"/>
        <v>0.15054589284122416</v>
      </c>
      <c r="P333" s="9">
        <f t="shared" si="129"/>
        <v>0.23522795756441275</v>
      </c>
      <c r="Q333" s="9">
        <f t="shared" si="130"/>
        <v>0.33872825889275437</v>
      </c>
      <c r="R333" s="8">
        <v>0.24560000000000004</v>
      </c>
      <c r="S333" s="8">
        <f t="shared" si="131"/>
        <v>2.3108794551127913E-3</v>
      </c>
      <c r="T333" s="8">
        <f t="shared" si="131"/>
        <v>9.243517820451165E-3</v>
      </c>
      <c r="U333" s="8">
        <f t="shared" si="131"/>
        <v>2.0797915096015123E-2</v>
      </c>
      <c r="V333" s="8">
        <f t="shared" si="131"/>
        <v>3.697407128180466E-2</v>
      </c>
      <c r="W333" s="8">
        <f t="shared" si="131"/>
        <v>5.777198637781978E-2</v>
      </c>
      <c r="X333" s="8">
        <f t="shared" si="131"/>
        <v>8.3191660384060492E-2</v>
      </c>
      <c r="Y333" s="3">
        <f>SUM('Masses &amp; Spring Data'!$K$11*('Masses &amp; Spring Data'!$I$3+'Vel,Acc,Jer (Inlet)'!C333))</f>
        <v>1453.5002351719509</v>
      </c>
      <c r="Z333" s="10">
        <f t="shared" si="132"/>
        <v>1453.5025460514059</v>
      </c>
      <c r="AA333" s="10">
        <f t="shared" si="133"/>
        <v>1453.5095359752465</v>
      </c>
      <c r="AB333" s="10">
        <f t="shared" si="134"/>
        <v>1453.5210330870468</v>
      </c>
      <c r="AC333" s="10">
        <f t="shared" si="135"/>
        <v>1453.5372092432326</v>
      </c>
      <c r="AD333" s="10">
        <f t="shared" si="136"/>
        <v>1453.5580071583288</v>
      </c>
      <c r="AE333" s="10">
        <f t="shared" si="137"/>
        <v>1453.5834268323349</v>
      </c>
    </row>
    <row r="334" spans="1:31" x14ac:dyDescent="0.2">
      <c r="A334" s="5">
        <v>302</v>
      </c>
      <c r="B334" s="5">
        <f t="shared" si="138"/>
        <v>331</v>
      </c>
      <c r="C334" s="36">
        <v>1.810881895535546E-9</v>
      </c>
      <c r="D334" s="6">
        <f t="shared" si="117"/>
        <v>4.2004992422216297E-10</v>
      </c>
      <c r="E334" s="7">
        <f t="shared" si="118"/>
        <v>5.0405990906659555E-6</v>
      </c>
      <c r="F334" s="7">
        <f t="shared" si="119"/>
        <v>1.0081198181331911E-5</v>
      </c>
      <c r="G334" s="7">
        <f t="shared" si="120"/>
        <v>1.5121797271997866E-5</v>
      </c>
      <c r="H334" s="7">
        <f t="shared" si="121"/>
        <v>2.0162396362663822E-5</v>
      </c>
      <c r="I334" s="7">
        <f t="shared" si="122"/>
        <v>2.5202995453329779E-5</v>
      </c>
      <c r="J334" s="7">
        <f t="shared" si="123"/>
        <v>3.0243594543995733E-5</v>
      </c>
      <c r="K334" s="12">
        <f t="shared" si="124"/>
        <v>1.1201331312590992E-10</v>
      </c>
      <c r="L334" s="9">
        <f t="shared" si="125"/>
        <v>1.6129917090131028E-2</v>
      </c>
      <c r="M334" s="9">
        <f t="shared" si="126"/>
        <v>6.4519668360524113E-2</v>
      </c>
      <c r="N334" s="9">
        <f t="shared" si="127"/>
        <v>0.14516925381117926</v>
      </c>
      <c r="O334" s="9">
        <f t="shared" si="128"/>
        <v>0.25807867344209645</v>
      </c>
      <c r="P334" s="9">
        <f t="shared" si="129"/>
        <v>0.40324792725327568</v>
      </c>
      <c r="Q334" s="9">
        <f t="shared" si="130"/>
        <v>0.58067701524471704</v>
      </c>
      <c r="R334" s="8">
        <v>0.24560000000000004</v>
      </c>
      <c r="S334" s="8">
        <f t="shared" si="131"/>
        <v>3.9615076373361808E-3</v>
      </c>
      <c r="T334" s="8">
        <f t="shared" si="131"/>
        <v>1.5846030549344723E-2</v>
      </c>
      <c r="U334" s="8">
        <f t="shared" si="131"/>
        <v>3.5653568736025633E-2</v>
      </c>
      <c r="V334" s="8">
        <f t="shared" si="131"/>
        <v>6.3384122197378892E-2</v>
      </c>
      <c r="W334" s="8">
        <f t="shared" si="131"/>
        <v>9.9037690933404518E-2</v>
      </c>
      <c r="X334" s="8">
        <f t="shared" si="131"/>
        <v>0.14261427494410253</v>
      </c>
      <c r="Y334" s="3">
        <f>SUM('Masses &amp; Spring Data'!$K$11*('Masses &amp; Spring Data'!$I$3+'Vel,Acc,Jer (Inlet)'!C334))</f>
        <v>1453.500292457426</v>
      </c>
      <c r="Z334" s="10">
        <f t="shared" si="132"/>
        <v>1453.5042539650633</v>
      </c>
      <c r="AA334" s="10">
        <f t="shared" si="133"/>
        <v>1453.5162063260379</v>
      </c>
      <c r="AB334" s="10">
        <f t="shared" si="134"/>
        <v>1453.535946026162</v>
      </c>
      <c r="AC334" s="10">
        <f t="shared" si="135"/>
        <v>1453.5636765796235</v>
      </c>
      <c r="AD334" s="10">
        <f t="shared" si="136"/>
        <v>1453.5993301483593</v>
      </c>
      <c r="AE334" s="10">
        <f t="shared" si="137"/>
        <v>1453.6429067323702</v>
      </c>
    </row>
    <row r="335" spans="1:31" x14ac:dyDescent="0.2">
      <c r="A335" s="5">
        <v>304</v>
      </c>
      <c r="B335" s="5">
        <f t="shared" si="138"/>
        <v>332</v>
      </c>
      <c r="C335" s="36">
        <v>2.230931819757709E-9</v>
      </c>
      <c r="D335" s="6">
        <f t="shared" si="117"/>
        <v>5.3206323734807289E-10</v>
      </c>
      <c r="E335" s="7">
        <f t="shared" si="118"/>
        <v>6.3847588481768749E-6</v>
      </c>
      <c r="F335" s="7">
        <f t="shared" si="119"/>
        <v>1.276951769635375E-5</v>
      </c>
      <c r="G335" s="7">
        <f t="shared" si="120"/>
        <v>1.9154276544530626E-5</v>
      </c>
      <c r="H335" s="7">
        <f t="shared" si="121"/>
        <v>2.55390353927075E-5</v>
      </c>
      <c r="I335" s="7">
        <f t="shared" si="122"/>
        <v>3.192379424088437E-5</v>
      </c>
      <c r="J335" s="7">
        <f t="shared" si="123"/>
        <v>3.8308553089061251E-5</v>
      </c>
      <c r="K335" s="12">
        <f t="shared" si="124"/>
        <v>1.1201331312591013E-10</v>
      </c>
      <c r="L335" s="9">
        <f t="shared" si="125"/>
        <v>1.6129917090131059E-2</v>
      </c>
      <c r="M335" s="9">
        <f t="shared" si="126"/>
        <v>6.4519668360524238E-2</v>
      </c>
      <c r="N335" s="9">
        <f t="shared" si="127"/>
        <v>0.14516925381117951</v>
      </c>
      <c r="O335" s="9">
        <f t="shared" si="128"/>
        <v>0.25807867344209695</v>
      </c>
      <c r="P335" s="9">
        <f t="shared" si="129"/>
        <v>0.40324792725327646</v>
      </c>
      <c r="Q335" s="9">
        <f t="shared" si="130"/>
        <v>0.58067701524471804</v>
      </c>
      <c r="R335" s="8">
        <v>0.24560000000000004</v>
      </c>
      <c r="S335" s="8">
        <f t="shared" si="131"/>
        <v>3.9615076373361886E-3</v>
      </c>
      <c r="T335" s="8">
        <f t="shared" si="131"/>
        <v>1.5846030549344754E-2</v>
      </c>
      <c r="U335" s="8">
        <f t="shared" si="131"/>
        <v>3.5653568736025695E-2</v>
      </c>
      <c r="V335" s="8">
        <f t="shared" si="131"/>
        <v>6.3384122197379017E-2</v>
      </c>
      <c r="W335" s="8">
        <f t="shared" si="131"/>
        <v>9.9037690933404712E-2</v>
      </c>
      <c r="X335" s="8">
        <f t="shared" si="131"/>
        <v>0.14261427494410278</v>
      </c>
      <c r="Y335" s="3">
        <f>SUM('Masses &amp; Spring Data'!$K$11*('Masses &amp; Spring Data'!$I$3+'Vel,Acc,Jer (Inlet)'!C335))</f>
        <v>1453.5003602954887</v>
      </c>
      <c r="Z335" s="10">
        <f t="shared" si="132"/>
        <v>1453.504321803126</v>
      </c>
      <c r="AA335" s="10">
        <f t="shared" si="133"/>
        <v>1453.5162922542509</v>
      </c>
      <c r="AB335" s="10">
        <f t="shared" si="134"/>
        <v>1453.5360138642247</v>
      </c>
      <c r="AC335" s="10">
        <f t="shared" si="135"/>
        <v>1453.5637444176862</v>
      </c>
      <c r="AD335" s="10">
        <f t="shared" si="136"/>
        <v>1453.599397986422</v>
      </c>
      <c r="AE335" s="10">
        <f t="shared" si="137"/>
        <v>1453.6429745704329</v>
      </c>
    </row>
    <row r="336" spans="1:31" x14ac:dyDescent="0.2">
      <c r="A336" s="5">
        <v>306</v>
      </c>
      <c r="B336" s="5">
        <f t="shared" si="138"/>
        <v>333</v>
      </c>
      <c r="C336" s="36">
        <v>2.7629950571057819E-9</v>
      </c>
      <c r="D336" s="6">
        <f t="shared" si="117"/>
        <v>6.4407655047398302E-10</v>
      </c>
      <c r="E336" s="7">
        <f t="shared" si="118"/>
        <v>7.7289186056877961E-6</v>
      </c>
      <c r="F336" s="7">
        <f t="shared" si="119"/>
        <v>1.5457837211375592E-5</v>
      </c>
      <c r="G336" s="7">
        <f t="shared" si="120"/>
        <v>2.318675581706339E-5</v>
      </c>
      <c r="H336" s="7">
        <f t="shared" si="121"/>
        <v>3.0915674422751184E-5</v>
      </c>
      <c r="I336" s="7">
        <f t="shared" si="122"/>
        <v>3.8644593028438982E-5</v>
      </c>
      <c r="J336" s="7">
        <f t="shared" si="123"/>
        <v>4.637351163412678E-5</v>
      </c>
      <c r="K336" s="12">
        <f t="shared" si="124"/>
        <v>1.4935108416787976E-10</v>
      </c>
      <c r="L336" s="9">
        <f t="shared" si="125"/>
        <v>2.1506556120174686E-2</v>
      </c>
      <c r="M336" s="9">
        <f t="shared" si="126"/>
        <v>8.6026224480698743E-2</v>
      </c>
      <c r="N336" s="9">
        <f t="shared" si="127"/>
        <v>0.19355900508157217</v>
      </c>
      <c r="O336" s="9">
        <f t="shared" si="128"/>
        <v>0.34410489792279497</v>
      </c>
      <c r="P336" s="9">
        <f t="shared" si="129"/>
        <v>0.53766390300436717</v>
      </c>
      <c r="Q336" s="9">
        <f t="shared" si="130"/>
        <v>0.77423602032628869</v>
      </c>
      <c r="R336" s="8">
        <v>0.24560000000000004</v>
      </c>
      <c r="S336" s="8">
        <f t="shared" si="131"/>
        <v>5.2820101831149036E-3</v>
      </c>
      <c r="T336" s="8">
        <f t="shared" si="131"/>
        <v>2.1128040732459615E-2</v>
      </c>
      <c r="U336" s="8">
        <f t="shared" si="131"/>
        <v>4.7538091648034131E-2</v>
      </c>
      <c r="V336" s="8">
        <f t="shared" si="131"/>
        <v>8.4512162929838458E-2</v>
      </c>
      <c r="W336" s="8">
        <f t="shared" si="131"/>
        <v>0.13205025457787259</v>
      </c>
      <c r="X336" s="8">
        <f t="shared" si="131"/>
        <v>0.19015236659213652</v>
      </c>
      <c r="Y336" s="3">
        <f>SUM('Masses &amp; Spring Data'!$K$11*('Masses &amp; Spring Data'!$I$3+'Vel,Acc,Jer (Inlet)'!C336))</f>
        <v>1453.5004462237016</v>
      </c>
      <c r="Z336" s="10">
        <f t="shared" si="132"/>
        <v>1453.5057282338846</v>
      </c>
      <c r="AA336" s="10">
        <f t="shared" si="133"/>
        <v>1453.521678282797</v>
      </c>
      <c r="AB336" s="10">
        <f t="shared" si="134"/>
        <v>1453.5479843153496</v>
      </c>
      <c r="AC336" s="10">
        <f t="shared" si="135"/>
        <v>1453.5849583866313</v>
      </c>
      <c r="AD336" s="10">
        <f t="shared" si="136"/>
        <v>1453.6324964782796</v>
      </c>
      <c r="AE336" s="10">
        <f t="shared" si="137"/>
        <v>1453.6905985902938</v>
      </c>
    </row>
    <row r="337" spans="1:31" x14ac:dyDescent="0.2">
      <c r="A337" s="5">
        <v>308</v>
      </c>
      <c r="B337" s="5">
        <f t="shared" si="138"/>
        <v>334</v>
      </c>
      <c r="C337" s="36">
        <v>3.4070716075797649E-9</v>
      </c>
      <c r="D337" s="6">
        <f t="shared" si="117"/>
        <v>7.9342763464186278E-10</v>
      </c>
      <c r="E337" s="7">
        <f t="shared" si="118"/>
        <v>9.5211316157023532E-6</v>
      </c>
      <c r="F337" s="7">
        <f t="shared" si="119"/>
        <v>1.9042263231404706E-5</v>
      </c>
      <c r="G337" s="7">
        <f t="shared" si="120"/>
        <v>2.8563394847107061E-5</v>
      </c>
      <c r="H337" s="7">
        <f t="shared" si="121"/>
        <v>3.8084526462809413E-5</v>
      </c>
      <c r="I337" s="7">
        <f t="shared" si="122"/>
        <v>4.7605658078511764E-5</v>
      </c>
      <c r="J337" s="7">
        <f t="shared" si="123"/>
        <v>5.7126789694214122E-5</v>
      </c>
      <c r="K337" s="12">
        <f t="shared" si="124"/>
        <v>1.7735441244935915E-10</v>
      </c>
      <c r="L337" s="9">
        <f t="shared" si="125"/>
        <v>2.5539035392707719E-2</v>
      </c>
      <c r="M337" s="9">
        <f t="shared" si="126"/>
        <v>0.10215614157083087</v>
      </c>
      <c r="N337" s="9">
        <f t="shared" si="127"/>
        <v>0.22985131853436946</v>
      </c>
      <c r="O337" s="9">
        <f t="shared" si="128"/>
        <v>0.4086245662833235</v>
      </c>
      <c r="P337" s="9">
        <f t="shared" si="129"/>
        <v>0.63847588481769291</v>
      </c>
      <c r="Q337" s="9">
        <f t="shared" si="130"/>
        <v>0.91940527413747786</v>
      </c>
      <c r="R337" s="8">
        <v>0.24560000000000004</v>
      </c>
      <c r="S337" s="8">
        <f t="shared" si="131"/>
        <v>6.2723870924490171E-3</v>
      </c>
      <c r="T337" s="8">
        <f t="shared" si="131"/>
        <v>2.5089548369796068E-2</v>
      </c>
      <c r="U337" s="8">
        <f t="shared" si="131"/>
        <v>5.6451483832041148E-2</v>
      </c>
      <c r="V337" s="8">
        <f t="shared" si="131"/>
        <v>0.10035819347918427</v>
      </c>
      <c r="W337" s="8">
        <f t="shared" si="131"/>
        <v>0.15680967731122541</v>
      </c>
      <c r="X337" s="8">
        <f t="shared" si="131"/>
        <v>0.22580593532816459</v>
      </c>
      <c r="Y337" s="3">
        <f>SUM('Masses &amp; Spring Data'!$K$11*('Masses &amp; Spring Data'!$I$3+'Vel,Acc,Jer (Inlet)'!C337))</f>
        <v>1453.5005502420645</v>
      </c>
      <c r="Z337" s="10">
        <f t="shared" si="132"/>
        <v>1453.5068226291569</v>
      </c>
      <c r="AA337" s="10">
        <f t="shared" si="133"/>
        <v>1453.5257679289973</v>
      </c>
      <c r="AB337" s="10">
        <f t="shared" si="134"/>
        <v>1453.5570017258965</v>
      </c>
      <c r="AC337" s="10">
        <f t="shared" si="135"/>
        <v>1453.6009084355437</v>
      </c>
      <c r="AD337" s="10">
        <f t="shared" si="136"/>
        <v>1453.6573599193757</v>
      </c>
      <c r="AE337" s="10">
        <f t="shared" si="137"/>
        <v>1453.7263561773927</v>
      </c>
    </row>
    <row r="338" spans="1:31" x14ac:dyDescent="0.2">
      <c r="A338" s="5">
        <v>310</v>
      </c>
      <c r="B338" s="5">
        <f t="shared" si="138"/>
        <v>335</v>
      </c>
      <c r="C338" s="36">
        <v>4.2004992422216277E-9</v>
      </c>
      <c r="D338" s="6">
        <f t="shared" si="117"/>
        <v>9.7078204709122192E-10</v>
      </c>
      <c r="E338" s="7">
        <f t="shared" si="118"/>
        <v>1.1649384565094663E-5</v>
      </c>
      <c r="F338" s="7">
        <f t="shared" si="119"/>
        <v>2.3298769130189326E-5</v>
      </c>
      <c r="G338" s="7">
        <f t="shared" si="120"/>
        <v>3.4948153695283989E-5</v>
      </c>
      <c r="H338" s="7">
        <f t="shared" si="121"/>
        <v>4.6597538260378653E-5</v>
      </c>
      <c r="I338" s="7">
        <f t="shared" si="122"/>
        <v>5.8246922825473316E-5</v>
      </c>
      <c r="J338" s="7">
        <f t="shared" si="123"/>
        <v>6.9896307390567979E-5</v>
      </c>
      <c r="K338" s="12">
        <f t="shared" si="124"/>
        <v>2.240266262518186E-10</v>
      </c>
      <c r="L338" s="9">
        <f t="shared" si="125"/>
        <v>3.2259834180261876E-2</v>
      </c>
      <c r="M338" s="9">
        <f t="shared" si="126"/>
        <v>0.1290393367210475</v>
      </c>
      <c r="N338" s="9">
        <f t="shared" si="127"/>
        <v>0.29033850762235691</v>
      </c>
      <c r="O338" s="9">
        <f t="shared" si="128"/>
        <v>0.51615734688419002</v>
      </c>
      <c r="P338" s="9">
        <f t="shared" si="129"/>
        <v>0.80649585450654693</v>
      </c>
      <c r="Q338" s="9">
        <f t="shared" si="130"/>
        <v>1.1613540304894276</v>
      </c>
      <c r="R338" s="8">
        <v>0.24560000000000004</v>
      </c>
      <c r="S338" s="8">
        <f t="shared" si="131"/>
        <v>7.9230152746723181E-3</v>
      </c>
      <c r="T338" s="8">
        <f t="shared" si="131"/>
        <v>3.1692061098689273E-2</v>
      </c>
      <c r="U338" s="8">
        <f t="shared" si="131"/>
        <v>7.1307137472050863E-2</v>
      </c>
      <c r="V338" s="8">
        <f t="shared" si="131"/>
        <v>0.12676824439475709</v>
      </c>
      <c r="W338" s="8">
        <f t="shared" si="131"/>
        <v>0.19807538186680795</v>
      </c>
      <c r="X338" s="8">
        <f t="shared" si="131"/>
        <v>0.28522854988820345</v>
      </c>
      <c r="Y338" s="3">
        <f>SUM('Masses &amp; Spring Data'!$K$11*('Masses &amp; Spring Data'!$I$3+'Vel,Acc,Jer (Inlet)'!C338))</f>
        <v>1453.5006783806275</v>
      </c>
      <c r="Z338" s="10">
        <f t="shared" si="132"/>
        <v>1453.5086013959021</v>
      </c>
      <c r="AA338" s="10">
        <f t="shared" si="133"/>
        <v>1453.5325272230268</v>
      </c>
      <c r="AB338" s="10">
        <f t="shared" si="134"/>
        <v>1453.5719855180996</v>
      </c>
      <c r="AC338" s="10">
        <f t="shared" si="135"/>
        <v>1453.6274466250222</v>
      </c>
      <c r="AD338" s="10">
        <f t="shared" si="136"/>
        <v>1453.6987537624943</v>
      </c>
      <c r="AE338" s="10">
        <f t="shared" si="137"/>
        <v>1453.7859069305157</v>
      </c>
    </row>
    <row r="339" spans="1:31" x14ac:dyDescent="0.2">
      <c r="A339" s="5">
        <v>312</v>
      </c>
      <c r="B339" s="5">
        <f t="shared" si="138"/>
        <v>336</v>
      </c>
      <c r="C339" s="36">
        <v>5.1712812893128496E-9</v>
      </c>
      <c r="D339" s="6">
        <f t="shared" si="117"/>
        <v>1.1948086733430405E-9</v>
      </c>
      <c r="E339" s="7">
        <f t="shared" si="118"/>
        <v>1.4337704080116487E-5</v>
      </c>
      <c r="F339" s="7">
        <f t="shared" si="119"/>
        <v>2.8675408160232974E-5</v>
      </c>
      <c r="G339" s="7">
        <f t="shared" si="120"/>
        <v>4.3013112240349457E-5</v>
      </c>
      <c r="H339" s="7">
        <f t="shared" si="121"/>
        <v>5.7350816320465947E-5</v>
      </c>
      <c r="I339" s="7">
        <f t="shared" si="122"/>
        <v>7.1688520400582431E-5</v>
      </c>
      <c r="J339" s="7">
        <f t="shared" si="123"/>
        <v>8.6026224480698914E-5</v>
      </c>
      <c r="K339" s="12">
        <f t="shared" si="124"/>
        <v>2.613643972937903E-10</v>
      </c>
      <c r="L339" s="9">
        <f t="shared" si="125"/>
        <v>3.7636473210305804E-2</v>
      </c>
      <c r="M339" s="9">
        <f t="shared" si="126"/>
        <v>0.15054589284122322</v>
      </c>
      <c r="N339" s="9">
        <f t="shared" si="127"/>
        <v>0.33872825889275221</v>
      </c>
      <c r="O339" s="9">
        <f t="shared" si="128"/>
        <v>0.60218357136489287</v>
      </c>
      <c r="P339" s="9">
        <f t="shared" si="129"/>
        <v>0.94091183025764502</v>
      </c>
      <c r="Q339" s="9">
        <f t="shared" si="130"/>
        <v>1.3549130355710088</v>
      </c>
      <c r="R339" s="8">
        <v>0.24560000000000004</v>
      </c>
      <c r="S339" s="8">
        <f t="shared" si="131"/>
        <v>9.2435178204511078E-3</v>
      </c>
      <c r="T339" s="8">
        <f t="shared" si="131"/>
        <v>3.6974071281804431E-2</v>
      </c>
      <c r="U339" s="8">
        <f t="shared" si="131"/>
        <v>8.3191660384059951E-2</v>
      </c>
      <c r="V339" s="8">
        <f t="shared" si="131"/>
        <v>0.14789628512721772</v>
      </c>
      <c r="W339" s="8">
        <f t="shared" si="131"/>
        <v>0.23108794551127765</v>
      </c>
      <c r="X339" s="8">
        <f t="shared" si="131"/>
        <v>0.3327666415362398</v>
      </c>
      <c r="Y339" s="3">
        <f>SUM('Masses &amp; Spring Data'!$K$11*('Masses &amp; Spring Data'!$I$3+'Vel,Acc,Jer (Inlet)'!C339))</f>
        <v>1453.5008351619281</v>
      </c>
      <c r="Z339" s="10">
        <f t="shared" si="132"/>
        <v>1453.5100786797486</v>
      </c>
      <c r="AA339" s="10">
        <f t="shared" si="133"/>
        <v>1453.5380021948106</v>
      </c>
      <c r="AB339" s="10">
        <f t="shared" si="134"/>
        <v>1453.5840268223121</v>
      </c>
      <c r="AC339" s="10">
        <f t="shared" si="135"/>
        <v>1453.6487314470553</v>
      </c>
      <c r="AD339" s="10">
        <f t="shared" si="136"/>
        <v>1453.7319231074393</v>
      </c>
      <c r="AE339" s="10">
        <f t="shared" si="137"/>
        <v>1453.8336018034643</v>
      </c>
    </row>
    <row r="340" spans="1:31" x14ac:dyDescent="0.2">
      <c r="A340" s="5">
        <v>314</v>
      </c>
      <c r="B340" s="5">
        <f t="shared" si="138"/>
        <v>337</v>
      </c>
      <c r="C340" s="36">
        <v>6.3660899626558901E-9</v>
      </c>
      <c r="D340" s="6">
        <f t="shared" si="117"/>
        <v>1.4561730706368308E-9</v>
      </c>
      <c r="E340" s="7">
        <f t="shared" si="118"/>
        <v>1.7474076847641971E-5</v>
      </c>
      <c r="F340" s="7">
        <f t="shared" si="119"/>
        <v>3.4948153695283942E-5</v>
      </c>
      <c r="G340" s="7">
        <f t="shared" si="120"/>
        <v>5.242223054292591E-5</v>
      </c>
      <c r="H340" s="7">
        <f t="shared" si="121"/>
        <v>6.9896307390567884E-5</v>
      </c>
      <c r="I340" s="7">
        <f t="shared" si="122"/>
        <v>8.7370384238209852E-5</v>
      </c>
      <c r="J340" s="7">
        <f t="shared" si="123"/>
        <v>1.0484446108585182E-4</v>
      </c>
      <c r="K340" s="12">
        <f t="shared" si="124"/>
        <v>3.3603993937773121E-10</v>
      </c>
      <c r="L340" s="9">
        <f t="shared" si="125"/>
        <v>4.8389751270393293E-2</v>
      </c>
      <c r="M340" s="9">
        <f t="shared" si="126"/>
        <v>0.19355900508157317</v>
      </c>
      <c r="N340" s="9">
        <f t="shared" si="127"/>
        <v>0.43550776143353964</v>
      </c>
      <c r="O340" s="9">
        <f t="shared" si="128"/>
        <v>0.77423602032629268</v>
      </c>
      <c r="P340" s="9">
        <f t="shared" si="129"/>
        <v>1.2097437817598324</v>
      </c>
      <c r="Q340" s="9">
        <f t="shared" si="130"/>
        <v>1.7420310457341586</v>
      </c>
      <c r="R340" s="8">
        <v>0.24560000000000004</v>
      </c>
      <c r="S340" s="8">
        <f t="shared" si="131"/>
        <v>1.1884522912008595E-2</v>
      </c>
      <c r="T340" s="8">
        <f t="shared" si="131"/>
        <v>4.7538091648034381E-2</v>
      </c>
      <c r="U340" s="8">
        <f t="shared" si="131"/>
        <v>0.10696070620807735</v>
      </c>
      <c r="V340" s="8">
        <f t="shared" si="131"/>
        <v>0.19015236659213752</v>
      </c>
      <c r="W340" s="8">
        <f t="shared" si="131"/>
        <v>0.29711307280021487</v>
      </c>
      <c r="X340" s="8">
        <f t="shared" si="131"/>
        <v>0.4278428248323094</v>
      </c>
      <c r="Y340" s="3">
        <f>SUM('Masses &amp; Spring Data'!$K$11*('Masses &amp; Spring Data'!$I$3+'Vel,Acc,Jer (Inlet)'!C340))</f>
        <v>1453.5010281235288</v>
      </c>
      <c r="Z340" s="10">
        <f t="shared" si="132"/>
        <v>1453.5129126464408</v>
      </c>
      <c r="AA340" s="10">
        <f t="shared" si="133"/>
        <v>1453.5488013871277</v>
      </c>
      <c r="AB340" s="10">
        <f t="shared" si="134"/>
        <v>1453.607988829737</v>
      </c>
      <c r="AC340" s="10">
        <f t="shared" si="135"/>
        <v>1453.691180490121</v>
      </c>
      <c r="AD340" s="10">
        <f t="shared" si="136"/>
        <v>1453.798141196329</v>
      </c>
      <c r="AE340" s="10">
        <f t="shared" si="137"/>
        <v>1453.9288709483612</v>
      </c>
    </row>
    <row r="341" spans="1:31" x14ac:dyDescent="0.2">
      <c r="A341" s="5">
        <v>316</v>
      </c>
      <c r="B341" s="5">
        <f t="shared" si="138"/>
        <v>338</v>
      </c>
      <c r="C341" s="36">
        <v>7.8222630332927209E-9</v>
      </c>
      <c r="D341" s="6">
        <f t="shared" si="117"/>
        <v>1.792213010014562E-9</v>
      </c>
      <c r="E341" s="7">
        <f t="shared" si="118"/>
        <v>2.1506556120174746E-5</v>
      </c>
      <c r="F341" s="7">
        <f t="shared" si="119"/>
        <v>4.3013112240349491E-5</v>
      </c>
      <c r="G341" s="7">
        <f t="shared" si="120"/>
        <v>6.451966836052423E-5</v>
      </c>
      <c r="H341" s="7">
        <f t="shared" si="121"/>
        <v>8.6026224480698982E-5</v>
      </c>
      <c r="I341" s="7">
        <f t="shared" si="122"/>
        <v>1.0753278060087372E-4</v>
      </c>
      <c r="J341" s="7">
        <f t="shared" si="123"/>
        <v>1.2903933672104846E-4</v>
      </c>
      <c r="K341" s="12">
        <f t="shared" si="124"/>
        <v>3.5470882489871581E-10</v>
      </c>
      <c r="L341" s="9">
        <f t="shared" si="125"/>
        <v>5.1078070785415076E-2</v>
      </c>
      <c r="M341" s="9">
        <f t="shared" si="126"/>
        <v>0.20431228314166031</v>
      </c>
      <c r="N341" s="9">
        <f t="shared" si="127"/>
        <v>0.45970263706873571</v>
      </c>
      <c r="O341" s="9">
        <f t="shared" si="128"/>
        <v>0.81724913256664122</v>
      </c>
      <c r="P341" s="9">
        <f t="shared" si="129"/>
        <v>1.2769517696353769</v>
      </c>
      <c r="Q341" s="9">
        <f t="shared" si="130"/>
        <v>1.8388105482749428</v>
      </c>
      <c r="R341" s="8">
        <v>0.24560000000000004</v>
      </c>
      <c r="S341" s="8">
        <f t="shared" si="131"/>
        <v>1.2544774184897944E-2</v>
      </c>
      <c r="T341" s="8">
        <f t="shared" si="131"/>
        <v>5.0179096739591776E-2</v>
      </c>
      <c r="U341" s="8">
        <f t="shared" si="131"/>
        <v>0.1129029676640815</v>
      </c>
      <c r="V341" s="8">
        <f t="shared" si="131"/>
        <v>0.2007163869583671</v>
      </c>
      <c r="W341" s="8">
        <f t="shared" si="131"/>
        <v>0.31361935462244861</v>
      </c>
      <c r="X341" s="8">
        <f t="shared" si="131"/>
        <v>0.45161187065632602</v>
      </c>
      <c r="Y341" s="3">
        <f>SUM('Masses &amp; Spring Data'!$K$11*('Masses &amp; Spring Data'!$I$3+'Vel,Acc,Jer (Inlet)'!C341))</f>
        <v>1453.5012632954797</v>
      </c>
      <c r="Z341" s="10">
        <f t="shared" si="132"/>
        <v>1453.5138080696645</v>
      </c>
      <c r="AA341" s="10">
        <f t="shared" si="133"/>
        <v>1453.5517318346206</v>
      </c>
      <c r="AB341" s="10">
        <f t="shared" si="134"/>
        <v>1453.6141662631437</v>
      </c>
      <c r="AC341" s="10">
        <f t="shared" si="135"/>
        <v>1453.7019796824382</v>
      </c>
      <c r="AD341" s="10">
        <f t="shared" si="136"/>
        <v>1453.8148826501022</v>
      </c>
      <c r="AE341" s="10">
        <f t="shared" si="137"/>
        <v>1453.952875166136</v>
      </c>
    </row>
    <row r="342" spans="1:31" x14ac:dyDescent="0.2">
      <c r="A342" s="5">
        <v>318</v>
      </c>
      <c r="B342" s="5">
        <f t="shared" si="138"/>
        <v>339</v>
      </c>
      <c r="C342" s="36">
        <v>9.614476043307283E-9</v>
      </c>
      <c r="D342" s="6">
        <f t="shared" si="117"/>
        <v>2.1469218349132778E-9</v>
      </c>
      <c r="E342" s="7">
        <f t="shared" si="118"/>
        <v>2.5763062018959335E-5</v>
      </c>
      <c r="F342" s="7">
        <f t="shared" si="119"/>
        <v>5.152612403791867E-5</v>
      </c>
      <c r="G342" s="7">
        <f t="shared" si="120"/>
        <v>7.7289186056878005E-5</v>
      </c>
      <c r="H342" s="7">
        <f t="shared" si="121"/>
        <v>1.0305224807583734E-4</v>
      </c>
      <c r="I342" s="7">
        <f t="shared" si="122"/>
        <v>1.2881531009479666E-4</v>
      </c>
      <c r="J342" s="7">
        <f t="shared" si="123"/>
        <v>1.5457837211375601E-4</v>
      </c>
      <c r="K342" s="12">
        <f t="shared" si="124"/>
        <v>5.6006656562955146E-10</v>
      </c>
      <c r="L342" s="9">
        <f t="shared" si="125"/>
        <v>8.0649585450655412E-2</v>
      </c>
      <c r="M342" s="9">
        <f t="shared" si="126"/>
        <v>0.32259834180262165</v>
      </c>
      <c r="N342" s="9">
        <f t="shared" si="127"/>
        <v>0.72584626905589866</v>
      </c>
      <c r="O342" s="9">
        <f t="shared" si="128"/>
        <v>1.2903933672104866</v>
      </c>
      <c r="P342" s="9">
        <f t="shared" si="129"/>
        <v>2.0162396362663855</v>
      </c>
      <c r="Q342" s="9">
        <f t="shared" si="130"/>
        <v>2.9033850762235947</v>
      </c>
      <c r="R342" s="8">
        <v>0.24560000000000004</v>
      </c>
      <c r="S342" s="8">
        <f t="shared" si="131"/>
        <v>1.9807538186680972E-2</v>
      </c>
      <c r="T342" s="8">
        <f t="shared" si="131"/>
        <v>7.9230152746723889E-2</v>
      </c>
      <c r="U342" s="8">
        <f t="shared" si="131"/>
        <v>0.17826784368012874</v>
      </c>
      <c r="V342" s="8">
        <f t="shared" si="131"/>
        <v>0.31692061098689556</v>
      </c>
      <c r="W342" s="8">
        <f t="shared" si="131"/>
        <v>0.49518845466702438</v>
      </c>
      <c r="X342" s="8">
        <f t="shared" si="131"/>
        <v>0.71307137472051496</v>
      </c>
      <c r="Y342" s="3">
        <f>SUM('Masses &amp; Spring Data'!$K$11*('Masses &amp; Spring Data'!$I$3+'Vel,Acc,Jer (Inlet)'!C342))</f>
        <v>1453.501552737881</v>
      </c>
      <c r="Z342" s="10">
        <f t="shared" si="132"/>
        <v>1453.5213602760675</v>
      </c>
      <c r="AA342" s="10">
        <f t="shared" si="133"/>
        <v>1453.5811296185038</v>
      </c>
      <c r="AB342" s="10">
        <f t="shared" si="134"/>
        <v>1453.679820581561</v>
      </c>
      <c r="AC342" s="10">
        <f t="shared" si="135"/>
        <v>1453.8184733488679</v>
      </c>
      <c r="AD342" s="10">
        <f t="shared" si="136"/>
        <v>1453.9967411925479</v>
      </c>
      <c r="AE342" s="10">
        <f t="shared" si="137"/>
        <v>1454.2146241126015</v>
      </c>
    </row>
    <row r="343" spans="1:31" x14ac:dyDescent="0.2">
      <c r="A343" s="5">
        <v>320</v>
      </c>
      <c r="B343" s="5">
        <f t="shared" si="138"/>
        <v>340</v>
      </c>
      <c r="C343" s="36">
        <v>1.1761397878220561E-8</v>
      </c>
      <c r="D343" s="6">
        <f t="shared" si="117"/>
        <v>2.7069884005428293E-9</v>
      </c>
      <c r="E343" s="7">
        <f t="shared" si="118"/>
        <v>3.2483860806513954E-5</v>
      </c>
      <c r="F343" s="7">
        <f t="shared" si="119"/>
        <v>6.4967721613027907E-5</v>
      </c>
      <c r="G343" s="7">
        <f t="shared" si="120"/>
        <v>9.7451582419541861E-5</v>
      </c>
      <c r="H343" s="7">
        <f t="shared" si="121"/>
        <v>1.2993544322605581E-4</v>
      </c>
      <c r="I343" s="7">
        <f t="shared" si="122"/>
        <v>1.6241930403256975E-4</v>
      </c>
      <c r="J343" s="7">
        <f t="shared" si="123"/>
        <v>1.9490316483908372E-4</v>
      </c>
      <c r="K343" s="12">
        <f t="shared" si="124"/>
        <v>4.667221380246218E-10</v>
      </c>
      <c r="L343" s="9">
        <f t="shared" si="125"/>
        <v>6.7207987875545536E-2</v>
      </c>
      <c r="M343" s="9">
        <f t="shared" si="126"/>
        <v>0.26883195150218214</v>
      </c>
      <c r="N343" s="9">
        <f t="shared" si="127"/>
        <v>0.60487189087990989</v>
      </c>
      <c r="O343" s="9">
        <f t="shared" si="128"/>
        <v>1.0753278060087286</v>
      </c>
      <c r="P343" s="9">
        <f t="shared" si="129"/>
        <v>1.6801996968886386</v>
      </c>
      <c r="Q343" s="9">
        <f t="shared" si="130"/>
        <v>2.4194875635196396</v>
      </c>
      <c r="R343" s="8">
        <v>0.24560000000000004</v>
      </c>
      <c r="S343" s="8">
        <f t="shared" si="131"/>
        <v>1.6506281822233987E-2</v>
      </c>
      <c r="T343" s="8">
        <f t="shared" si="131"/>
        <v>6.6025127288935948E-2</v>
      </c>
      <c r="U343" s="8">
        <f t="shared" si="131"/>
        <v>0.14855653640010588</v>
      </c>
      <c r="V343" s="8">
        <f t="shared" si="131"/>
        <v>0.26410050915574379</v>
      </c>
      <c r="W343" s="8">
        <f t="shared" si="131"/>
        <v>0.4126570455558497</v>
      </c>
      <c r="X343" s="8">
        <f t="shared" si="131"/>
        <v>0.59422614560042353</v>
      </c>
      <c r="Y343" s="3">
        <f>SUM('Masses &amp; Spring Data'!$K$11*('Masses &amp; Spring Data'!$I$3+'Vel,Acc,Jer (Inlet)'!C343))</f>
        <v>1453.5018994657571</v>
      </c>
      <c r="Z343" s="10">
        <f t="shared" si="132"/>
        <v>1453.5184057475794</v>
      </c>
      <c r="AA343" s="10">
        <f t="shared" si="133"/>
        <v>1453.5683617716729</v>
      </c>
      <c r="AB343" s="10">
        <f t="shared" si="134"/>
        <v>1453.6504560021572</v>
      </c>
      <c r="AC343" s="10">
        <f t="shared" si="135"/>
        <v>1453.7659999749128</v>
      </c>
      <c r="AD343" s="10">
        <f t="shared" si="136"/>
        <v>1453.9145565113129</v>
      </c>
      <c r="AE343" s="10">
        <f t="shared" si="137"/>
        <v>1454.0961256113576</v>
      </c>
    </row>
    <row r="344" spans="1:31" x14ac:dyDescent="0.2">
      <c r="A344" s="5">
        <v>322</v>
      </c>
      <c r="B344" s="5">
        <f t="shared" si="138"/>
        <v>341</v>
      </c>
      <c r="C344" s="36">
        <v>1.446838627876339E-8</v>
      </c>
      <c r="D344" s="6">
        <f t="shared" si="117"/>
        <v>3.1737105385674511E-9</v>
      </c>
      <c r="E344" s="7">
        <f t="shared" si="118"/>
        <v>3.8084526462809413E-5</v>
      </c>
      <c r="F344" s="7">
        <f t="shared" si="119"/>
        <v>7.6169052925618825E-5</v>
      </c>
      <c r="G344" s="7">
        <f t="shared" si="120"/>
        <v>1.1425357938842824E-4</v>
      </c>
      <c r="H344" s="7">
        <f t="shared" si="121"/>
        <v>1.5233810585123765E-4</v>
      </c>
      <c r="I344" s="7">
        <f t="shared" si="122"/>
        <v>1.9042263231404706E-4</v>
      </c>
      <c r="J344" s="7">
        <f t="shared" si="123"/>
        <v>2.2850715877685649E-4</v>
      </c>
      <c r="K344" s="12">
        <f t="shared" si="124"/>
        <v>8.4009984844431892E-10</v>
      </c>
      <c r="L344" s="9">
        <f t="shared" si="125"/>
        <v>0.12097437817598193</v>
      </c>
      <c r="M344" s="9">
        <f t="shared" si="126"/>
        <v>0.48389751270392772</v>
      </c>
      <c r="N344" s="9">
        <f t="shared" si="127"/>
        <v>1.0887694035838373</v>
      </c>
      <c r="O344" s="9">
        <f t="shared" si="128"/>
        <v>1.9355900508157109</v>
      </c>
      <c r="P344" s="9">
        <f t="shared" si="129"/>
        <v>3.0243594543995482</v>
      </c>
      <c r="Q344" s="9">
        <f t="shared" si="130"/>
        <v>4.3550776143353493</v>
      </c>
      <c r="R344" s="8">
        <v>0.24560000000000004</v>
      </c>
      <c r="S344" s="8">
        <f t="shared" si="131"/>
        <v>2.9711307280021169E-2</v>
      </c>
      <c r="T344" s="8">
        <f t="shared" si="131"/>
        <v>0.11884522912008467</v>
      </c>
      <c r="U344" s="8">
        <f t="shared" si="131"/>
        <v>0.26740176552019052</v>
      </c>
      <c r="V344" s="8">
        <f t="shared" si="131"/>
        <v>0.4753809164803387</v>
      </c>
      <c r="W344" s="8">
        <f t="shared" si="131"/>
        <v>0.74278268200052922</v>
      </c>
      <c r="X344" s="8">
        <f t="shared" si="131"/>
        <v>1.0696070620807621</v>
      </c>
      <c r="Y344" s="3">
        <f>SUM('Masses &amp; Spring Data'!$K$11*('Masses &amp; Spring Data'!$I$3+'Vel,Acc,Jer (Inlet)'!C344))</f>
        <v>1453.5023366443841</v>
      </c>
      <c r="Z344" s="10">
        <f t="shared" si="132"/>
        <v>1453.532047951664</v>
      </c>
      <c r="AA344" s="10">
        <f t="shared" si="133"/>
        <v>1453.6216944277562</v>
      </c>
      <c r="AB344" s="10">
        <f t="shared" si="134"/>
        <v>1453.7697384099042</v>
      </c>
      <c r="AC344" s="10">
        <f t="shared" si="135"/>
        <v>1453.9777175608644</v>
      </c>
      <c r="AD344" s="10">
        <f t="shared" si="136"/>
        <v>1454.2451193263846</v>
      </c>
      <c r="AE344" s="10">
        <f t="shared" si="137"/>
        <v>1454.5719437064647</v>
      </c>
    </row>
    <row r="345" spans="1:31" x14ac:dyDescent="0.2">
      <c r="A345" s="5">
        <v>324</v>
      </c>
      <c r="B345" s="5">
        <f t="shared" si="138"/>
        <v>342</v>
      </c>
      <c r="C345" s="36">
        <v>1.7642096817330841E-8</v>
      </c>
      <c r="D345" s="6">
        <f t="shared" si="117"/>
        <v>4.01381038701177E-9</v>
      </c>
      <c r="E345" s="7">
        <f t="shared" si="118"/>
        <v>4.8165724644141239E-5</v>
      </c>
      <c r="F345" s="7">
        <f t="shared" si="119"/>
        <v>9.6331449288282478E-5</v>
      </c>
      <c r="G345" s="7">
        <f t="shared" si="120"/>
        <v>1.4449717393242372E-4</v>
      </c>
      <c r="H345" s="7">
        <f t="shared" si="121"/>
        <v>1.9266289857656496E-4</v>
      </c>
      <c r="I345" s="7">
        <f t="shared" si="122"/>
        <v>2.4082862322070619E-4</v>
      </c>
      <c r="J345" s="7">
        <f t="shared" si="123"/>
        <v>2.8899434786484743E-4</v>
      </c>
      <c r="K345" s="12">
        <f t="shared" si="124"/>
        <v>7.4675542083941739E-10</v>
      </c>
      <c r="L345" s="9">
        <f t="shared" si="125"/>
        <v>0.10753278060087611</v>
      </c>
      <c r="M345" s="9">
        <f t="shared" si="126"/>
        <v>0.43013112240350443</v>
      </c>
      <c r="N345" s="9">
        <f t="shared" si="127"/>
        <v>0.96779502540788498</v>
      </c>
      <c r="O345" s="9">
        <f t="shared" si="128"/>
        <v>1.7205244896140177</v>
      </c>
      <c r="P345" s="9">
        <f t="shared" si="129"/>
        <v>2.6883195150219028</v>
      </c>
      <c r="Q345" s="9">
        <f t="shared" si="130"/>
        <v>3.8711801016315399</v>
      </c>
      <c r="R345" s="8">
        <v>0.24560000000000004</v>
      </c>
      <c r="S345" s="8">
        <f t="shared" si="131"/>
        <v>2.6410050915575176E-2</v>
      </c>
      <c r="T345" s="8">
        <f t="shared" si="131"/>
        <v>0.1056402036623007</v>
      </c>
      <c r="U345" s="8">
        <f t="shared" si="131"/>
        <v>0.23769045824017659</v>
      </c>
      <c r="V345" s="8">
        <f t="shared" si="131"/>
        <v>0.42256081464920281</v>
      </c>
      <c r="W345" s="8">
        <f t="shared" si="131"/>
        <v>0.66025127288937946</v>
      </c>
      <c r="X345" s="8">
        <f t="shared" si="131"/>
        <v>0.95076183296070638</v>
      </c>
      <c r="Y345" s="3">
        <f>SUM('Masses &amp; Spring Data'!$K$11*('Masses &amp; Spring Data'!$I$3+'Vel,Acc,Jer (Inlet)'!C345))</f>
        <v>1453.5028491986361</v>
      </c>
      <c r="Z345" s="10">
        <f t="shared" si="132"/>
        <v>1453.5292592495516</v>
      </c>
      <c r="AA345" s="10">
        <f t="shared" si="133"/>
        <v>1453.6091376326756</v>
      </c>
      <c r="AB345" s="10">
        <f t="shared" si="134"/>
        <v>1453.7405396568763</v>
      </c>
      <c r="AC345" s="10">
        <f t="shared" si="135"/>
        <v>1453.9254100132853</v>
      </c>
      <c r="AD345" s="10">
        <f t="shared" si="136"/>
        <v>1454.1631004715255</v>
      </c>
      <c r="AE345" s="10">
        <f t="shared" si="137"/>
        <v>1454.4536110315969</v>
      </c>
    </row>
    <row r="346" spans="1:31" x14ac:dyDescent="0.2">
      <c r="A346" s="5">
        <v>326</v>
      </c>
      <c r="B346" s="5">
        <f t="shared" si="138"/>
        <v>343</v>
      </c>
      <c r="C346" s="36">
        <v>2.1655907204342611E-8</v>
      </c>
      <c r="D346" s="6">
        <f t="shared" si="117"/>
        <v>4.7605658078511874E-9</v>
      </c>
      <c r="E346" s="7">
        <f t="shared" si="118"/>
        <v>5.7126789694214251E-5</v>
      </c>
      <c r="F346" s="7">
        <f t="shared" si="119"/>
        <v>1.142535793884285E-4</v>
      </c>
      <c r="G346" s="7">
        <f t="shared" si="120"/>
        <v>1.7138036908264276E-4</v>
      </c>
      <c r="H346" s="7">
        <f t="shared" si="121"/>
        <v>2.28507158776857E-4</v>
      </c>
      <c r="I346" s="7">
        <f t="shared" si="122"/>
        <v>2.8563394847107125E-4</v>
      </c>
      <c r="J346" s="7">
        <f t="shared" si="123"/>
        <v>3.4276073816528552E-4</v>
      </c>
      <c r="K346" s="12">
        <f t="shared" si="124"/>
        <v>1.1201331312590864E-9</v>
      </c>
      <c r="L346" s="9">
        <f t="shared" si="125"/>
        <v>0.16129917090130844</v>
      </c>
      <c r="M346" s="9">
        <f t="shared" si="126"/>
        <v>0.64519668360523375</v>
      </c>
      <c r="N346" s="9">
        <f t="shared" si="127"/>
        <v>1.451692538111776</v>
      </c>
      <c r="O346" s="9">
        <f t="shared" si="128"/>
        <v>2.580786734420935</v>
      </c>
      <c r="P346" s="9">
        <f t="shared" si="129"/>
        <v>4.0324792725327105</v>
      </c>
      <c r="Q346" s="9">
        <f t="shared" si="130"/>
        <v>5.806770152447104</v>
      </c>
      <c r="R346" s="8">
        <v>0.24560000000000004</v>
      </c>
      <c r="S346" s="8">
        <f t="shared" si="131"/>
        <v>3.9615076373361362E-2</v>
      </c>
      <c r="T346" s="8">
        <f t="shared" si="131"/>
        <v>0.15846030549344545</v>
      </c>
      <c r="U346" s="8">
        <f t="shared" si="131"/>
        <v>0.35653568736025226</v>
      </c>
      <c r="V346" s="8">
        <f t="shared" si="131"/>
        <v>0.63384122197378179</v>
      </c>
      <c r="W346" s="8">
        <f t="shared" si="131"/>
        <v>0.99037690933403388</v>
      </c>
      <c r="X346" s="8">
        <f t="shared" si="131"/>
        <v>1.426142749441009</v>
      </c>
      <c r="Y346" s="3">
        <f>SUM('Masses &amp; Spring Data'!$K$11*('Masses &amp; Spring Data'!$I$3+'Vel,Acc,Jer (Inlet)'!C346))</f>
        <v>1453.5034974290134</v>
      </c>
      <c r="Z346" s="10">
        <f t="shared" si="132"/>
        <v>1453.5431125053867</v>
      </c>
      <c r="AA346" s="10">
        <f t="shared" si="133"/>
        <v>1453.6627265658849</v>
      </c>
      <c r="AB346" s="10">
        <f t="shared" si="134"/>
        <v>1453.8600331163736</v>
      </c>
      <c r="AC346" s="10">
        <f t="shared" si="135"/>
        <v>1454.1373386509872</v>
      </c>
      <c r="AD346" s="10">
        <f t="shared" si="136"/>
        <v>1454.4938743383475</v>
      </c>
      <c r="AE346" s="10">
        <f t="shared" si="137"/>
        <v>1454.9296401784543</v>
      </c>
    </row>
    <row r="347" spans="1:31" x14ac:dyDescent="0.2">
      <c r="A347" s="5">
        <v>328</v>
      </c>
      <c r="B347" s="5">
        <f t="shared" si="138"/>
        <v>344</v>
      </c>
      <c r="C347" s="36">
        <v>2.6416473012193799E-8</v>
      </c>
      <c r="D347" s="6">
        <f t="shared" si="117"/>
        <v>5.8806989391102738E-9</v>
      </c>
      <c r="E347" s="7">
        <f t="shared" si="118"/>
        <v>7.0568387269323292E-5</v>
      </c>
      <c r="F347" s="7">
        <f t="shared" si="119"/>
        <v>1.4113677453864658E-4</v>
      </c>
      <c r="G347" s="7">
        <f t="shared" si="120"/>
        <v>2.1170516180796985E-4</v>
      </c>
      <c r="H347" s="7">
        <f t="shared" si="121"/>
        <v>2.8227354907729317E-4</v>
      </c>
      <c r="I347" s="7">
        <f t="shared" si="122"/>
        <v>3.528419363466164E-4</v>
      </c>
      <c r="J347" s="7">
        <f t="shared" si="123"/>
        <v>4.234103236159397E-4</v>
      </c>
      <c r="K347" s="12">
        <f t="shared" si="124"/>
        <v>1.1201331312591162E-9</v>
      </c>
      <c r="L347" s="9">
        <f t="shared" si="125"/>
        <v>0.16129917090131274</v>
      </c>
      <c r="M347" s="9">
        <f t="shared" si="126"/>
        <v>0.64519668360525095</v>
      </c>
      <c r="N347" s="9">
        <f t="shared" si="127"/>
        <v>1.4516925381118146</v>
      </c>
      <c r="O347" s="9">
        <f t="shared" si="128"/>
        <v>2.5807867344210038</v>
      </c>
      <c r="P347" s="9">
        <f t="shared" si="129"/>
        <v>4.032479272532818</v>
      </c>
      <c r="Q347" s="9">
        <f t="shared" si="130"/>
        <v>5.8067701524472586</v>
      </c>
      <c r="R347" s="8">
        <v>0.24560000000000004</v>
      </c>
      <c r="S347" s="8">
        <f t="shared" si="131"/>
        <v>3.9615076373362416E-2</v>
      </c>
      <c r="T347" s="8">
        <f t="shared" si="131"/>
        <v>0.15846030549344967</v>
      </c>
      <c r="U347" s="8">
        <f t="shared" si="131"/>
        <v>0.35653568736026175</v>
      </c>
      <c r="V347" s="8">
        <f t="shared" si="131"/>
        <v>0.63384122197379866</v>
      </c>
      <c r="W347" s="8">
        <f t="shared" si="131"/>
        <v>0.99037690933406031</v>
      </c>
      <c r="X347" s="8">
        <f t="shared" si="131"/>
        <v>1.426142749441047</v>
      </c>
      <c r="Y347" s="3">
        <f>SUM('Masses &amp; Spring Data'!$K$11*('Masses &amp; Spring Data'!$I$3+'Vel,Acc,Jer (Inlet)'!C347))</f>
        <v>1453.5042662603914</v>
      </c>
      <c r="Z347" s="10">
        <f t="shared" si="132"/>
        <v>1453.5438813367648</v>
      </c>
      <c r="AA347" s="10">
        <f t="shared" si="133"/>
        <v>1453.6636762987634</v>
      </c>
      <c r="AB347" s="10">
        <f t="shared" si="134"/>
        <v>1453.8608019477517</v>
      </c>
      <c r="AC347" s="10">
        <f t="shared" si="135"/>
        <v>1454.1381074823653</v>
      </c>
      <c r="AD347" s="10">
        <f t="shared" si="136"/>
        <v>1454.4946431697256</v>
      </c>
      <c r="AE347" s="10">
        <f t="shared" si="137"/>
        <v>1454.9304090098324</v>
      </c>
    </row>
    <row r="348" spans="1:31" x14ac:dyDescent="0.2">
      <c r="A348" s="5">
        <v>330</v>
      </c>
      <c r="B348" s="5">
        <f t="shared" si="138"/>
        <v>345</v>
      </c>
      <c r="C348" s="36">
        <v>3.2297171951304072E-8</v>
      </c>
      <c r="D348" s="6">
        <f t="shared" si="117"/>
        <v>7.0008320703693899E-9</v>
      </c>
      <c r="E348" s="7">
        <f t="shared" si="118"/>
        <v>8.4009984844432678E-5</v>
      </c>
      <c r="F348" s="7">
        <f t="shared" si="119"/>
        <v>1.6801996968886536E-4</v>
      </c>
      <c r="G348" s="7">
        <f t="shared" si="120"/>
        <v>2.5202995453329802E-4</v>
      </c>
      <c r="H348" s="7">
        <f t="shared" si="121"/>
        <v>3.3603993937773071E-4</v>
      </c>
      <c r="I348" s="7">
        <f t="shared" si="122"/>
        <v>4.200499242221634E-4</v>
      </c>
      <c r="J348" s="7">
        <f t="shared" si="123"/>
        <v>5.0405990906659604E-4</v>
      </c>
      <c r="K348" s="12">
        <f t="shared" si="124"/>
        <v>1.5868552692837148E-9</v>
      </c>
      <c r="L348" s="9">
        <f t="shared" si="125"/>
        <v>0.22850715877685493</v>
      </c>
      <c r="M348" s="9">
        <f t="shared" si="126"/>
        <v>0.91402863510741972</v>
      </c>
      <c r="N348" s="9">
        <f t="shared" si="127"/>
        <v>2.0565644289916944</v>
      </c>
      <c r="O348" s="9">
        <f t="shared" si="128"/>
        <v>3.6561145404296789</v>
      </c>
      <c r="P348" s="9">
        <f t="shared" si="129"/>
        <v>5.7126789694213729</v>
      </c>
      <c r="Q348" s="9">
        <f t="shared" si="130"/>
        <v>8.2262577159667778</v>
      </c>
      <c r="R348" s="8">
        <v>0.24560000000000004</v>
      </c>
      <c r="S348" s="8">
        <f t="shared" si="131"/>
        <v>5.6121358195595578E-2</v>
      </c>
      <c r="T348" s="8">
        <f t="shared" si="131"/>
        <v>0.22448543278238231</v>
      </c>
      <c r="U348" s="8">
        <f t="shared" si="131"/>
        <v>0.50509222376036023</v>
      </c>
      <c r="V348" s="8">
        <f t="shared" si="131"/>
        <v>0.89794173112952924</v>
      </c>
      <c r="W348" s="8">
        <f t="shared" si="131"/>
        <v>1.4030339548898894</v>
      </c>
      <c r="X348" s="8">
        <f t="shared" si="131"/>
        <v>2.0203688950414409</v>
      </c>
      <c r="Y348" s="3">
        <f>SUM('Masses &amp; Spring Data'!$K$11*('Masses &amp; Spring Data'!$I$3+'Vel,Acc,Jer (Inlet)'!C348))</f>
        <v>1453.50521599327</v>
      </c>
      <c r="Z348" s="10">
        <f t="shared" si="132"/>
        <v>1453.5613373514657</v>
      </c>
      <c r="AA348" s="10">
        <f t="shared" si="133"/>
        <v>1453.7308320604316</v>
      </c>
      <c r="AB348" s="10">
        <f t="shared" si="134"/>
        <v>1454.0103082170303</v>
      </c>
      <c r="AC348" s="10">
        <f t="shared" si="135"/>
        <v>1454.4031577243995</v>
      </c>
      <c r="AD348" s="10">
        <f t="shared" si="136"/>
        <v>1454.9082499481599</v>
      </c>
      <c r="AE348" s="10">
        <f t="shared" si="137"/>
        <v>1455.5255848883114</v>
      </c>
    </row>
    <row r="349" spans="1:31" x14ac:dyDescent="0.2">
      <c r="A349" s="5">
        <v>332</v>
      </c>
      <c r="B349" s="5">
        <f t="shared" si="138"/>
        <v>346</v>
      </c>
      <c r="C349" s="36">
        <v>3.9298004021673462E-8</v>
      </c>
      <c r="D349" s="6">
        <f t="shared" si="117"/>
        <v>8.5876873396531047E-9</v>
      </c>
      <c r="E349" s="7">
        <f t="shared" si="118"/>
        <v>1.0305224807583726E-4</v>
      </c>
      <c r="F349" s="7">
        <f t="shared" si="119"/>
        <v>2.0610449615167452E-4</v>
      </c>
      <c r="G349" s="7">
        <f t="shared" si="120"/>
        <v>3.0915674422751175E-4</v>
      </c>
      <c r="H349" s="7">
        <f t="shared" si="121"/>
        <v>4.1220899230334904E-4</v>
      </c>
      <c r="I349" s="7">
        <f t="shared" si="122"/>
        <v>5.1526124037918632E-4</v>
      </c>
      <c r="J349" s="7">
        <f t="shared" si="123"/>
        <v>6.183134884550235E-4</v>
      </c>
      <c r="K349" s="12">
        <f t="shared" si="124"/>
        <v>1.7735441244935807E-9</v>
      </c>
      <c r="L349" s="9">
        <f t="shared" si="125"/>
        <v>0.2553903539270756</v>
      </c>
      <c r="M349" s="9">
        <f t="shared" si="126"/>
        <v>1.0215614157083024</v>
      </c>
      <c r="N349" s="9">
        <f t="shared" si="127"/>
        <v>2.2985131853436807</v>
      </c>
      <c r="O349" s="9">
        <f t="shared" si="128"/>
        <v>4.0862456628332096</v>
      </c>
      <c r="P349" s="9">
        <f t="shared" si="129"/>
        <v>6.3847588481768902</v>
      </c>
      <c r="Q349" s="9">
        <f t="shared" si="130"/>
        <v>9.1940527413747226</v>
      </c>
      <c r="R349" s="8">
        <v>0.24560000000000004</v>
      </c>
      <c r="S349" s="8">
        <f t="shared" si="131"/>
        <v>6.2723870924489777E-2</v>
      </c>
      <c r="T349" s="8">
        <f t="shared" si="131"/>
        <v>0.25089548369795911</v>
      </c>
      <c r="U349" s="8">
        <f t="shared" si="131"/>
        <v>0.56451483832040805</v>
      </c>
      <c r="V349" s="8">
        <f t="shared" si="131"/>
        <v>1.0035819347918364</v>
      </c>
      <c r="W349" s="8">
        <f t="shared" si="131"/>
        <v>1.5680967731122446</v>
      </c>
      <c r="X349" s="8">
        <f t="shared" si="131"/>
        <v>2.2580593532816322</v>
      </c>
      <c r="Y349" s="3">
        <f>SUM('Masses &amp; Spring Data'!$K$11*('Masses &amp; Spring Data'!$I$3+'Vel,Acc,Jer (Inlet)'!C349))</f>
        <v>1453.5063466276492</v>
      </c>
      <c r="Z349" s="10">
        <f t="shared" si="132"/>
        <v>1453.5690704985736</v>
      </c>
      <c r="AA349" s="10">
        <f t="shared" si="133"/>
        <v>1453.7586290228528</v>
      </c>
      <c r="AB349" s="10">
        <f t="shared" si="134"/>
        <v>1454.0708614659698</v>
      </c>
      <c r="AC349" s="10">
        <f t="shared" si="135"/>
        <v>1454.509928562441</v>
      </c>
      <c r="AD349" s="10">
        <f t="shared" si="136"/>
        <v>1455.0744434007615</v>
      </c>
      <c r="AE349" s="10">
        <f t="shared" si="137"/>
        <v>1455.7644059809309</v>
      </c>
    </row>
    <row r="350" spans="1:31" x14ac:dyDescent="0.2">
      <c r="A350" s="5">
        <v>334</v>
      </c>
      <c r="B350" s="5">
        <f t="shared" si="138"/>
        <v>347</v>
      </c>
      <c r="C350" s="36">
        <v>4.7885691361326567E-8</v>
      </c>
      <c r="D350" s="6">
        <f t="shared" si="117"/>
        <v>1.0361231464146685E-8</v>
      </c>
      <c r="E350" s="7">
        <f t="shared" si="118"/>
        <v>1.2433477756976021E-4</v>
      </c>
      <c r="F350" s="7">
        <f t="shared" si="119"/>
        <v>2.4866955513952043E-4</v>
      </c>
      <c r="G350" s="7">
        <f t="shared" si="120"/>
        <v>3.7300433270928067E-4</v>
      </c>
      <c r="H350" s="7">
        <f t="shared" si="121"/>
        <v>4.9733911027904085E-4</v>
      </c>
      <c r="I350" s="7">
        <f t="shared" si="122"/>
        <v>6.2167388784880109E-4</v>
      </c>
      <c r="J350" s="7">
        <f t="shared" si="123"/>
        <v>7.4600866541856133E-4</v>
      </c>
      <c r="K350" s="12">
        <f t="shared" si="124"/>
        <v>2.240266262518186E-9</v>
      </c>
      <c r="L350" s="9">
        <f t="shared" si="125"/>
        <v>0.32259834180261876</v>
      </c>
      <c r="M350" s="9">
        <f t="shared" si="126"/>
        <v>1.290393367210475</v>
      </c>
      <c r="N350" s="9">
        <f t="shared" si="127"/>
        <v>2.9033850762235689</v>
      </c>
      <c r="O350" s="9">
        <f t="shared" si="128"/>
        <v>5.1615734688419002</v>
      </c>
      <c r="P350" s="9">
        <f t="shared" si="129"/>
        <v>8.0649585450654691</v>
      </c>
      <c r="Q350" s="9">
        <f t="shared" si="130"/>
        <v>11.613540304894276</v>
      </c>
      <c r="R350" s="8">
        <v>0.24560000000000004</v>
      </c>
      <c r="S350" s="8">
        <f t="shared" si="131"/>
        <v>7.9230152746723181E-2</v>
      </c>
      <c r="T350" s="8">
        <f t="shared" si="131"/>
        <v>0.31692061098689273</v>
      </c>
      <c r="U350" s="8">
        <f t="shared" si="131"/>
        <v>0.71307137472050863</v>
      </c>
      <c r="V350" s="8">
        <f t="shared" si="131"/>
        <v>1.2676824439475709</v>
      </c>
      <c r="W350" s="8">
        <f t="shared" si="131"/>
        <v>1.9807538186680795</v>
      </c>
      <c r="X350" s="8">
        <f t="shared" si="131"/>
        <v>2.8522854988820345</v>
      </c>
      <c r="Y350" s="3">
        <f>SUM('Masses &amp; Spring Data'!$K$11*('Masses &amp; Spring Data'!$I$3+'Vel,Acc,Jer (Inlet)'!C350))</f>
        <v>1453.5077335391547</v>
      </c>
      <c r="Z350" s="10">
        <f t="shared" si="132"/>
        <v>1453.5869636919015</v>
      </c>
      <c r="AA350" s="10">
        <f t="shared" si="133"/>
        <v>1453.826327489023</v>
      </c>
      <c r="AB350" s="10">
        <f t="shared" si="134"/>
        <v>1454.2208049138753</v>
      </c>
      <c r="AC350" s="10">
        <f t="shared" si="135"/>
        <v>1454.7754159831022</v>
      </c>
      <c r="AD350" s="10">
        <f t="shared" si="136"/>
        <v>1455.4884873578228</v>
      </c>
      <c r="AE350" s="10">
        <f t="shared" si="137"/>
        <v>1456.3600190380369</v>
      </c>
    </row>
    <row r="351" spans="1:31" x14ac:dyDescent="0.2">
      <c r="A351" s="5">
        <v>336</v>
      </c>
      <c r="B351" s="5">
        <f t="shared" si="138"/>
        <v>348</v>
      </c>
      <c r="C351" s="36">
        <v>5.8246922825473253E-8</v>
      </c>
      <c r="D351" s="6">
        <f t="shared" si="117"/>
        <v>1.2601497726664871E-8</v>
      </c>
      <c r="E351" s="7">
        <f t="shared" si="118"/>
        <v>1.5121797271997847E-4</v>
      </c>
      <c r="F351" s="7">
        <f t="shared" si="119"/>
        <v>3.0243594543995694E-4</v>
      </c>
      <c r="G351" s="7">
        <f t="shared" si="120"/>
        <v>4.5365391815993538E-4</v>
      </c>
      <c r="H351" s="7">
        <f t="shared" si="121"/>
        <v>6.0487189087991388E-4</v>
      </c>
      <c r="I351" s="7">
        <f t="shared" si="122"/>
        <v>7.5608986359989227E-4</v>
      </c>
      <c r="J351" s="7">
        <f t="shared" si="123"/>
        <v>9.0730783631987077E-4</v>
      </c>
      <c r="K351" s="12">
        <f t="shared" si="124"/>
        <v>2.6136439729379311E-9</v>
      </c>
      <c r="L351" s="9">
        <f t="shared" si="125"/>
        <v>0.37636473210306209</v>
      </c>
      <c r="M351" s="9">
        <f t="shared" si="126"/>
        <v>1.5054589284122484</v>
      </c>
      <c r="N351" s="9">
        <f t="shared" si="127"/>
        <v>3.3872825889275586</v>
      </c>
      <c r="O351" s="9">
        <f t="shared" si="128"/>
        <v>6.0218357136489935</v>
      </c>
      <c r="P351" s="9">
        <f t="shared" si="129"/>
        <v>9.4091183025765517</v>
      </c>
      <c r="Q351" s="9">
        <f t="shared" si="130"/>
        <v>13.549130355710234</v>
      </c>
      <c r="R351" s="8">
        <v>0.24560000000000004</v>
      </c>
      <c r="S351" s="8">
        <f t="shared" si="131"/>
        <v>9.2435178204512067E-2</v>
      </c>
      <c r="T351" s="8">
        <f t="shared" si="131"/>
        <v>0.36974071281804827</v>
      </c>
      <c r="U351" s="8">
        <f t="shared" si="131"/>
        <v>0.8319166038406085</v>
      </c>
      <c r="V351" s="8">
        <f t="shared" si="131"/>
        <v>1.4789628512721931</v>
      </c>
      <c r="W351" s="8">
        <f t="shared" si="131"/>
        <v>2.3108794551128016</v>
      </c>
      <c r="X351" s="8">
        <f t="shared" si="131"/>
        <v>3.327666415362434</v>
      </c>
      <c r="Y351" s="3">
        <f>SUM('Masses &amp; Spring Data'!$K$11*('Masses &amp; Spring Data'!$I$3+'Vel,Acc,Jer (Inlet)'!C351))</f>
        <v>1453.5094068780361</v>
      </c>
      <c r="Z351" s="10">
        <f t="shared" si="132"/>
        <v>1453.6018420562407</v>
      </c>
      <c r="AA351" s="10">
        <f t="shared" si="133"/>
        <v>1453.8811827327372</v>
      </c>
      <c r="AB351" s="10">
        <f t="shared" si="134"/>
        <v>1454.3413234818768</v>
      </c>
      <c r="AC351" s="10">
        <f t="shared" si="135"/>
        <v>1454.9883697293083</v>
      </c>
      <c r="AD351" s="10">
        <f t="shared" si="136"/>
        <v>1455.8202863331489</v>
      </c>
      <c r="AE351" s="10">
        <f t="shared" si="137"/>
        <v>1456.8370732933986</v>
      </c>
    </row>
    <row r="352" spans="1:31" x14ac:dyDescent="0.2">
      <c r="A352" s="5">
        <v>338</v>
      </c>
      <c r="B352" s="5">
        <f t="shared" si="138"/>
        <v>349</v>
      </c>
      <c r="C352" s="36">
        <v>7.0848420552138124E-8</v>
      </c>
      <c r="D352" s="6">
        <f t="shared" si="117"/>
        <v>1.5215141699602803E-8</v>
      </c>
      <c r="E352" s="7">
        <f t="shared" si="118"/>
        <v>1.8258170039523364E-4</v>
      </c>
      <c r="F352" s="7">
        <f t="shared" si="119"/>
        <v>3.6516340079046727E-4</v>
      </c>
      <c r="G352" s="7">
        <f t="shared" si="120"/>
        <v>5.4774510118570086E-4</v>
      </c>
      <c r="H352" s="7">
        <f t="shared" si="121"/>
        <v>7.3032680158093455E-4</v>
      </c>
      <c r="I352" s="7">
        <f t="shared" si="122"/>
        <v>9.1290850197616813E-4</v>
      </c>
      <c r="J352" s="7">
        <f t="shared" si="123"/>
        <v>1.0954902023714017E-3</v>
      </c>
      <c r="K352" s="12">
        <f t="shared" si="124"/>
        <v>3.2670549661723758E-9</v>
      </c>
      <c r="L352" s="9">
        <f t="shared" si="125"/>
        <v>0.47045591512882212</v>
      </c>
      <c r="M352" s="9">
        <f t="shared" si="126"/>
        <v>1.8818236605152885</v>
      </c>
      <c r="N352" s="9">
        <f t="shared" si="127"/>
        <v>4.2341032361593989</v>
      </c>
      <c r="O352" s="9">
        <f t="shared" si="128"/>
        <v>7.527294642061154</v>
      </c>
      <c r="P352" s="9">
        <f t="shared" si="129"/>
        <v>11.761397878220553</v>
      </c>
      <c r="Q352" s="9">
        <f t="shared" si="130"/>
        <v>16.936412944637596</v>
      </c>
      <c r="R352" s="8">
        <v>0.24560000000000004</v>
      </c>
      <c r="S352" s="8">
        <f t="shared" si="131"/>
        <v>0.11554397275563873</v>
      </c>
      <c r="T352" s="8">
        <f t="shared" si="131"/>
        <v>0.46217589102255491</v>
      </c>
      <c r="U352" s="8">
        <f t="shared" si="131"/>
        <v>1.0398957548007486</v>
      </c>
      <c r="V352" s="8">
        <f t="shared" si="131"/>
        <v>1.8487035640902196</v>
      </c>
      <c r="W352" s="8">
        <f t="shared" si="131"/>
        <v>2.8885993188909684</v>
      </c>
      <c r="X352" s="8">
        <f t="shared" si="131"/>
        <v>4.1595830192029943</v>
      </c>
      <c r="Y352" s="3">
        <f>SUM('Masses &amp; Spring Data'!$K$11*('Masses &amp; Spring Data'!$I$3+'Vel,Acc,Jer (Inlet)'!C352))</f>
        <v>1453.5114420199191</v>
      </c>
      <c r="Z352" s="10">
        <f t="shared" si="132"/>
        <v>1453.6269859926747</v>
      </c>
      <c r="AA352" s="10">
        <f t="shared" si="133"/>
        <v>1453.9760751563263</v>
      </c>
      <c r="AB352" s="10">
        <f t="shared" si="134"/>
        <v>1454.5513377747197</v>
      </c>
      <c r="AC352" s="10">
        <f t="shared" si="135"/>
        <v>1455.3601455840094</v>
      </c>
      <c r="AD352" s="10">
        <f t="shared" si="136"/>
        <v>1456.4000413388101</v>
      </c>
      <c r="AE352" s="10">
        <f t="shared" si="137"/>
        <v>1457.671025039122</v>
      </c>
    </row>
    <row r="353" spans="1:31" x14ac:dyDescent="0.2">
      <c r="A353" s="5">
        <v>340</v>
      </c>
      <c r="B353" s="5">
        <f t="shared" si="138"/>
        <v>350</v>
      </c>
      <c r="C353" s="36">
        <v>8.6063562251740927E-8</v>
      </c>
      <c r="D353" s="6">
        <f t="shared" si="117"/>
        <v>1.8482196665775178E-8</v>
      </c>
      <c r="E353" s="7">
        <f t="shared" si="118"/>
        <v>2.2178635998930214E-4</v>
      </c>
      <c r="F353" s="7">
        <f t="shared" si="119"/>
        <v>4.4357271997860428E-4</v>
      </c>
      <c r="G353" s="7">
        <f t="shared" si="120"/>
        <v>6.6535907996790645E-4</v>
      </c>
      <c r="H353" s="7">
        <f t="shared" si="121"/>
        <v>8.8714543995720857E-4</v>
      </c>
      <c r="I353" s="7">
        <f t="shared" si="122"/>
        <v>1.1089317999465108E-3</v>
      </c>
      <c r="J353" s="7">
        <f t="shared" si="123"/>
        <v>1.3307181599358129E-3</v>
      </c>
      <c r="K353" s="12">
        <f t="shared" si="124"/>
        <v>3.9204659594068271E-9</v>
      </c>
      <c r="L353" s="9">
        <f t="shared" si="125"/>
        <v>0.56454709815458315</v>
      </c>
      <c r="M353" s="9">
        <f t="shared" si="126"/>
        <v>2.2581883926183326</v>
      </c>
      <c r="N353" s="9">
        <f t="shared" si="127"/>
        <v>5.0809238833912476</v>
      </c>
      <c r="O353" s="9">
        <f t="shared" si="128"/>
        <v>9.0327535704733304</v>
      </c>
      <c r="P353" s="9">
        <f t="shared" si="129"/>
        <v>14.113677453864577</v>
      </c>
      <c r="Q353" s="9">
        <f t="shared" si="130"/>
        <v>20.32369553356499</v>
      </c>
      <c r="R353" s="8">
        <v>0.24560000000000004</v>
      </c>
      <c r="S353" s="8">
        <f t="shared" si="131"/>
        <v>0.13865276730676565</v>
      </c>
      <c r="T353" s="8">
        <f t="shared" si="131"/>
        <v>0.5546110692270626</v>
      </c>
      <c r="U353" s="8">
        <f t="shared" si="131"/>
        <v>1.2478749057608907</v>
      </c>
      <c r="V353" s="8">
        <f t="shared" si="131"/>
        <v>2.2184442769082504</v>
      </c>
      <c r="W353" s="8">
        <f t="shared" si="131"/>
        <v>3.4663191826691406</v>
      </c>
      <c r="X353" s="8">
        <f t="shared" si="131"/>
        <v>4.9914996230435627</v>
      </c>
      <c r="Y353" s="3">
        <f>SUM('Masses &amp; Spring Data'!$K$11*('Masses &amp; Spring Data'!$I$3+'Vel,Acc,Jer (Inlet)'!C353))</f>
        <v>1453.5138992653037</v>
      </c>
      <c r="Z353" s="10">
        <f t="shared" si="132"/>
        <v>1453.6525520326104</v>
      </c>
      <c r="AA353" s="10">
        <f t="shared" si="133"/>
        <v>1454.0714952092924</v>
      </c>
      <c r="AB353" s="10">
        <f t="shared" si="134"/>
        <v>1454.7617741710646</v>
      </c>
      <c r="AC353" s="10">
        <f t="shared" si="135"/>
        <v>1455.732343542212</v>
      </c>
      <c r="AD353" s="10">
        <f t="shared" si="136"/>
        <v>1456.9802184479729</v>
      </c>
      <c r="AE353" s="10">
        <f t="shared" si="137"/>
        <v>1458.5053988883474</v>
      </c>
    </row>
    <row r="354" spans="1:31" x14ac:dyDescent="0.2">
      <c r="A354" s="5">
        <v>342</v>
      </c>
      <c r="B354" s="5">
        <f t="shared" si="138"/>
        <v>351</v>
      </c>
      <c r="C354" s="36">
        <v>1.045457589175161E-7</v>
      </c>
      <c r="D354" s="6">
        <f t="shared" si="117"/>
        <v>2.2402662625182005E-8</v>
      </c>
      <c r="E354" s="7">
        <f t="shared" si="118"/>
        <v>2.6883195150218409E-4</v>
      </c>
      <c r="F354" s="7">
        <f t="shared" si="119"/>
        <v>5.3766390300436818E-4</v>
      </c>
      <c r="G354" s="7">
        <f t="shared" si="120"/>
        <v>8.0649585450655217E-4</v>
      </c>
      <c r="H354" s="7">
        <f t="shared" si="121"/>
        <v>1.0753278060087364E-3</v>
      </c>
      <c r="I354" s="7">
        <f t="shared" si="122"/>
        <v>1.3441597575109202E-3</v>
      </c>
      <c r="J354" s="7">
        <f t="shared" si="123"/>
        <v>1.6129917090131043E-3</v>
      </c>
      <c r="K354" s="12">
        <f t="shared" si="124"/>
        <v>3.7337771041969744E-9</v>
      </c>
      <c r="L354" s="9">
        <f t="shared" si="125"/>
        <v>0.53766390300436429</v>
      </c>
      <c r="M354" s="9">
        <f t="shared" si="126"/>
        <v>2.1506556120174571</v>
      </c>
      <c r="N354" s="9">
        <f t="shared" si="127"/>
        <v>4.8389751270392791</v>
      </c>
      <c r="O354" s="9">
        <f t="shared" si="128"/>
        <v>8.6026224480698286</v>
      </c>
      <c r="P354" s="9">
        <f t="shared" si="129"/>
        <v>13.441597575109109</v>
      </c>
      <c r="Q354" s="9">
        <f t="shared" si="130"/>
        <v>19.355900508157116</v>
      </c>
      <c r="R354" s="8">
        <v>0.24560000000000004</v>
      </c>
      <c r="S354" s="8">
        <f t="shared" si="131"/>
        <v>0.1320502545778719</v>
      </c>
      <c r="T354" s="8">
        <f t="shared" si="131"/>
        <v>0.52820101831148758</v>
      </c>
      <c r="U354" s="8">
        <f t="shared" si="131"/>
        <v>1.1884522912008471</v>
      </c>
      <c r="V354" s="8">
        <f t="shared" si="131"/>
        <v>2.1128040732459503</v>
      </c>
      <c r="W354" s="8">
        <f t="shared" si="131"/>
        <v>3.3012563644467976</v>
      </c>
      <c r="X354" s="8">
        <f t="shared" si="131"/>
        <v>4.7538091648033882</v>
      </c>
      <c r="Y354" s="3">
        <f>SUM('Masses &amp; Spring Data'!$K$11*('Masses &amp; Spring Data'!$I$3+'Vel,Acc,Jer (Inlet)'!C354))</f>
        <v>1453.5168841400653</v>
      </c>
      <c r="Z354" s="10">
        <f t="shared" si="132"/>
        <v>1453.6489343946432</v>
      </c>
      <c r="AA354" s="10">
        <f t="shared" si="133"/>
        <v>1454.0487031883904</v>
      </c>
      <c r="AB354" s="10">
        <f t="shared" si="134"/>
        <v>1454.705336431266</v>
      </c>
      <c r="AC354" s="10">
        <f t="shared" si="135"/>
        <v>1455.6296882133113</v>
      </c>
      <c r="AD354" s="10">
        <f t="shared" si="136"/>
        <v>1456.818140504512</v>
      </c>
      <c r="AE354" s="10">
        <f t="shared" si="137"/>
        <v>1458.2706933048687</v>
      </c>
    </row>
    <row r="355" spans="1:31" x14ac:dyDescent="0.2">
      <c r="A355" s="5">
        <v>344</v>
      </c>
      <c r="B355" s="5">
        <f t="shared" si="138"/>
        <v>352</v>
      </c>
      <c r="C355" s="36">
        <v>1.2694842154269811E-7</v>
      </c>
      <c r="D355" s="6">
        <f t="shared" si="117"/>
        <v>2.613643972937898E-8</v>
      </c>
      <c r="E355" s="7">
        <f t="shared" si="118"/>
        <v>3.1363727675254776E-4</v>
      </c>
      <c r="F355" s="7">
        <f t="shared" si="119"/>
        <v>6.2727455350509553E-4</v>
      </c>
      <c r="G355" s="7">
        <f t="shared" si="120"/>
        <v>9.4091183025764324E-4</v>
      </c>
      <c r="H355" s="7">
        <f t="shared" si="121"/>
        <v>1.2545491070101911E-3</v>
      </c>
      <c r="I355" s="7">
        <f t="shared" si="122"/>
        <v>1.5681863837627389E-3</v>
      </c>
      <c r="J355" s="7">
        <f t="shared" si="123"/>
        <v>1.8818236605152865E-3</v>
      </c>
      <c r="K355" s="12">
        <f t="shared" si="124"/>
        <v>5.6006656562956337E-9</v>
      </c>
      <c r="L355" s="9">
        <f t="shared" si="125"/>
        <v>0.80649585450657124</v>
      </c>
      <c r="M355" s="9">
        <f t="shared" si="126"/>
        <v>3.225983418026285</v>
      </c>
      <c r="N355" s="9">
        <f t="shared" si="127"/>
        <v>7.2584626905591412</v>
      </c>
      <c r="O355" s="9">
        <f t="shared" si="128"/>
        <v>12.90393367210514</v>
      </c>
      <c r="P355" s="9">
        <f t="shared" si="129"/>
        <v>20.162396362664282</v>
      </c>
      <c r="Q355" s="9">
        <f t="shared" si="130"/>
        <v>29.033850762236565</v>
      </c>
      <c r="R355" s="8">
        <v>0.24560000000000004</v>
      </c>
      <c r="S355" s="8">
        <f t="shared" si="131"/>
        <v>0.19807538186681392</v>
      </c>
      <c r="T355" s="8">
        <f t="shared" si="131"/>
        <v>0.79230152746725568</v>
      </c>
      <c r="U355" s="8">
        <f t="shared" si="131"/>
        <v>1.7826784368013253</v>
      </c>
      <c r="V355" s="8">
        <f t="shared" si="131"/>
        <v>3.1692061098690227</v>
      </c>
      <c r="W355" s="8">
        <f t="shared" si="131"/>
        <v>4.9518845466703487</v>
      </c>
      <c r="X355" s="8">
        <f t="shared" si="131"/>
        <v>7.1307137472053013</v>
      </c>
      <c r="Y355" s="3">
        <f>SUM('Masses &amp; Spring Data'!$K$11*('Masses &amp; Spring Data'!$I$3+'Vel,Acc,Jer (Inlet)'!C355))</f>
        <v>1453.520502170079</v>
      </c>
      <c r="Z355" s="10">
        <f t="shared" si="132"/>
        <v>1453.7185775519458</v>
      </c>
      <c r="AA355" s="10">
        <f t="shared" si="133"/>
        <v>1454.3170247325627</v>
      </c>
      <c r="AB355" s="10">
        <f t="shared" si="134"/>
        <v>1455.3031806068802</v>
      </c>
      <c r="AC355" s="10">
        <f t="shared" si="135"/>
        <v>1456.689708279948</v>
      </c>
      <c r="AD355" s="10">
        <f t="shared" si="136"/>
        <v>1458.4723867167493</v>
      </c>
      <c r="AE355" s="10">
        <f t="shared" si="137"/>
        <v>1460.6512159172844</v>
      </c>
    </row>
    <row r="356" spans="1:31" x14ac:dyDescent="0.2">
      <c r="A356" s="5">
        <v>346</v>
      </c>
      <c r="B356" s="5">
        <f t="shared" si="138"/>
        <v>353</v>
      </c>
      <c r="C356" s="36">
        <v>1.5308486127207709E-7</v>
      </c>
      <c r="D356" s="6">
        <f t="shared" si="117"/>
        <v>3.1737105385674614E-8</v>
      </c>
      <c r="E356" s="7">
        <f t="shared" si="118"/>
        <v>3.8084526462809536E-4</v>
      </c>
      <c r="F356" s="7">
        <f t="shared" si="119"/>
        <v>7.6169052925619072E-4</v>
      </c>
      <c r="G356" s="7">
        <f t="shared" si="120"/>
        <v>1.1425357938842861E-3</v>
      </c>
      <c r="H356" s="7">
        <f t="shared" si="121"/>
        <v>1.5233810585123814E-3</v>
      </c>
      <c r="I356" s="7">
        <f t="shared" si="122"/>
        <v>1.9042263231404768E-3</v>
      </c>
      <c r="J356" s="7">
        <f t="shared" si="123"/>
        <v>2.2850715877685722E-3</v>
      </c>
      <c r="K356" s="12">
        <f t="shared" si="124"/>
        <v>7.4675542083938695E-9</v>
      </c>
      <c r="L356" s="9">
        <f t="shared" si="125"/>
        <v>1.0753278060087172</v>
      </c>
      <c r="M356" s="9">
        <f t="shared" si="126"/>
        <v>4.301311224034869</v>
      </c>
      <c r="N356" s="9">
        <f t="shared" si="127"/>
        <v>9.6779502540784552</v>
      </c>
      <c r="O356" s="9">
        <f t="shared" si="128"/>
        <v>17.205244896139476</v>
      </c>
      <c r="P356" s="9">
        <f t="shared" si="129"/>
        <v>26.883195150217929</v>
      </c>
      <c r="Q356" s="9">
        <f t="shared" si="130"/>
        <v>38.711801016313821</v>
      </c>
      <c r="R356" s="8">
        <v>0.24560000000000004</v>
      </c>
      <c r="S356" s="8">
        <f t="shared" si="131"/>
        <v>0.26410050915574101</v>
      </c>
      <c r="T356" s="8">
        <f t="shared" si="131"/>
        <v>1.0564020366229641</v>
      </c>
      <c r="U356" s="8">
        <f t="shared" si="131"/>
        <v>2.3769045824016688</v>
      </c>
      <c r="V356" s="8">
        <f t="shared" si="131"/>
        <v>4.2256081464918562</v>
      </c>
      <c r="W356" s="8">
        <f t="shared" si="131"/>
        <v>6.6025127288935241</v>
      </c>
      <c r="X356" s="8">
        <f t="shared" si="131"/>
        <v>9.5076183296066752</v>
      </c>
      <c r="Y356" s="3">
        <f>SUM('Masses &amp; Spring Data'!$K$11*('Masses &amp; Spring Data'!$I$3+'Vel,Acc,Jer (Inlet)'!C356))</f>
        <v>1453.5247232050954</v>
      </c>
      <c r="Z356" s="10">
        <f t="shared" si="132"/>
        <v>1453.7888237142511</v>
      </c>
      <c r="AA356" s="10">
        <f t="shared" si="133"/>
        <v>1454.5862507842382</v>
      </c>
      <c r="AB356" s="10">
        <f t="shared" si="134"/>
        <v>1455.9016277874971</v>
      </c>
      <c r="AC356" s="10">
        <f t="shared" si="135"/>
        <v>1457.7503313515872</v>
      </c>
      <c r="AD356" s="10">
        <f t="shared" si="136"/>
        <v>1460.1272359339889</v>
      </c>
      <c r="AE356" s="10">
        <f t="shared" si="137"/>
        <v>1463.032341534702</v>
      </c>
    </row>
    <row r="357" spans="1:31" x14ac:dyDescent="0.2">
      <c r="A357" s="5">
        <v>348</v>
      </c>
      <c r="B357" s="5">
        <f t="shared" si="138"/>
        <v>354</v>
      </c>
      <c r="C357" s="36">
        <v>1.848219666577517E-7</v>
      </c>
      <c r="D357" s="6">
        <f t="shared" si="117"/>
        <v>3.9204659594068483E-8</v>
      </c>
      <c r="E357" s="7">
        <f t="shared" si="118"/>
        <v>4.7045591512882178E-4</v>
      </c>
      <c r="F357" s="7">
        <f t="shared" si="119"/>
        <v>9.4091183025764356E-4</v>
      </c>
      <c r="G357" s="7">
        <f t="shared" si="120"/>
        <v>1.4113677453864654E-3</v>
      </c>
      <c r="H357" s="7">
        <f t="shared" si="121"/>
        <v>1.8818236605152871E-3</v>
      </c>
      <c r="I357" s="7">
        <f t="shared" si="122"/>
        <v>2.3522795756441089E-3</v>
      </c>
      <c r="J357" s="7">
        <f t="shared" si="123"/>
        <v>2.8227354907729308E-3</v>
      </c>
      <c r="K357" s="12">
        <f t="shared" si="124"/>
        <v>6.5341099323448045E-9</v>
      </c>
      <c r="L357" s="9">
        <f t="shared" si="125"/>
        <v>0.9409118302576519</v>
      </c>
      <c r="M357" s="9">
        <f t="shared" si="126"/>
        <v>3.7636473210306076</v>
      </c>
      <c r="N357" s="9">
        <f t="shared" si="127"/>
        <v>8.468206472318867</v>
      </c>
      <c r="O357" s="9">
        <f t="shared" si="128"/>
        <v>15.05458928412243</v>
      </c>
      <c r="P357" s="9">
        <f t="shared" si="129"/>
        <v>23.522795756441297</v>
      </c>
      <c r="Q357" s="9">
        <f t="shared" si="130"/>
        <v>33.872825889275468</v>
      </c>
      <c r="R357" s="8">
        <v>0.24560000000000004</v>
      </c>
      <c r="S357" s="8">
        <f t="shared" si="131"/>
        <v>0.23108794551127934</v>
      </c>
      <c r="T357" s="8">
        <f t="shared" si="131"/>
        <v>0.92435178204511736</v>
      </c>
      <c r="U357" s="8">
        <f t="shared" si="131"/>
        <v>2.079791509601514</v>
      </c>
      <c r="V357" s="8">
        <f t="shared" si="131"/>
        <v>3.6974071281804695</v>
      </c>
      <c r="W357" s="8">
        <f t="shared" si="131"/>
        <v>5.7771986377819839</v>
      </c>
      <c r="X357" s="8">
        <f t="shared" si="131"/>
        <v>8.3191660384060562</v>
      </c>
      <c r="Y357" s="3">
        <f>SUM('Masses &amp; Spring Data'!$K$11*('Masses &amp; Spring Data'!$I$3+'Vel,Acc,Jer (Inlet)'!C357))</f>
        <v>1453.5298487476152</v>
      </c>
      <c r="Z357" s="10">
        <f t="shared" si="132"/>
        <v>1453.7609366931265</v>
      </c>
      <c r="AA357" s="10">
        <f t="shared" si="133"/>
        <v>1454.4605320821845</v>
      </c>
      <c r="AB357" s="10">
        <f t="shared" si="134"/>
        <v>1455.6096402572168</v>
      </c>
      <c r="AC357" s="10">
        <f t="shared" si="135"/>
        <v>1457.2272558757957</v>
      </c>
      <c r="AD357" s="10">
        <f t="shared" si="136"/>
        <v>1459.3070473853973</v>
      </c>
      <c r="AE357" s="10">
        <f t="shared" si="137"/>
        <v>1461.8490147860214</v>
      </c>
    </row>
    <row r="358" spans="1:31" x14ac:dyDescent="0.2">
      <c r="A358" s="5">
        <v>350</v>
      </c>
      <c r="B358" s="5">
        <f t="shared" si="138"/>
        <v>355</v>
      </c>
      <c r="C358" s="36">
        <v>2.2402662625182019E-7</v>
      </c>
      <c r="D358" s="6">
        <f t="shared" si="117"/>
        <v>4.5738769526413288E-8</v>
      </c>
      <c r="E358" s="7">
        <f t="shared" si="118"/>
        <v>5.4886523431695944E-4</v>
      </c>
      <c r="F358" s="7">
        <f t="shared" si="119"/>
        <v>1.0977304686339189E-3</v>
      </c>
      <c r="G358" s="7">
        <f t="shared" si="120"/>
        <v>1.6465957029508783E-3</v>
      </c>
      <c r="H358" s="7">
        <f t="shared" si="121"/>
        <v>2.1954609372678378E-3</v>
      </c>
      <c r="I358" s="7">
        <f t="shared" si="122"/>
        <v>2.7443261715847972E-3</v>
      </c>
      <c r="J358" s="7">
        <f t="shared" si="123"/>
        <v>3.2931914059017567E-3</v>
      </c>
      <c r="K358" s="12">
        <f t="shared" si="124"/>
        <v>1.0267887036541726E-8</v>
      </c>
      <c r="L358" s="9">
        <f t="shared" si="125"/>
        <v>1.4785757332620086</v>
      </c>
      <c r="M358" s="9">
        <f t="shared" si="126"/>
        <v>5.9143029330480346</v>
      </c>
      <c r="N358" s="9">
        <f t="shared" si="127"/>
        <v>13.307181599358078</v>
      </c>
      <c r="O358" s="9">
        <f t="shared" si="128"/>
        <v>23.657211732192138</v>
      </c>
      <c r="P358" s="9">
        <f t="shared" si="129"/>
        <v>36.964393331550212</v>
      </c>
      <c r="Q358" s="9">
        <f t="shared" si="130"/>
        <v>53.228726397432311</v>
      </c>
      <c r="R358" s="8">
        <v>0.24560000000000004</v>
      </c>
      <c r="S358" s="8">
        <f t="shared" si="131"/>
        <v>0.36313820008914938</v>
      </c>
      <c r="T358" s="8">
        <f t="shared" si="131"/>
        <v>1.4525528003565975</v>
      </c>
      <c r="U358" s="8">
        <f t="shared" si="131"/>
        <v>3.2682438008023444</v>
      </c>
      <c r="V358" s="8">
        <f t="shared" si="131"/>
        <v>5.81021120142639</v>
      </c>
      <c r="W358" s="8">
        <f t="shared" si="131"/>
        <v>9.0784550022287345</v>
      </c>
      <c r="X358" s="8">
        <f t="shared" si="131"/>
        <v>13.072975203209378</v>
      </c>
      <c r="Y358" s="3">
        <f>SUM('Masses &amp; Spring Data'!$K$11*('Masses &amp; Spring Data'!$I$3+'Vel,Acc,Jer (Inlet)'!C358))</f>
        <v>1453.5361803001394</v>
      </c>
      <c r="Z358" s="10">
        <f t="shared" si="132"/>
        <v>1453.8993185002287</v>
      </c>
      <c r="AA358" s="10">
        <f t="shared" si="133"/>
        <v>1454.9961199117747</v>
      </c>
      <c r="AB358" s="10">
        <f t="shared" si="134"/>
        <v>1456.8044241009418</v>
      </c>
      <c r="AC358" s="10">
        <f t="shared" si="135"/>
        <v>1459.3463915015659</v>
      </c>
      <c r="AD358" s="10">
        <f t="shared" si="136"/>
        <v>1462.6146353023682</v>
      </c>
      <c r="AE358" s="10">
        <f t="shared" si="137"/>
        <v>1466.6091555033488</v>
      </c>
    </row>
    <row r="359" spans="1:31" x14ac:dyDescent="0.2">
      <c r="A359" s="5">
        <v>352</v>
      </c>
      <c r="B359" s="5">
        <f t="shared" si="138"/>
        <v>356</v>
      </c>
      <c r="C359" s="36">
        <v>2.6976539577823347E-7</v>
      </c>
      <c r="D359" s="6">
        <f t="shared" si="117"/>
        <v>5.6006656562955014E-8</v>
      </c>
      <c r="E359" s="7">
        <f t="shared" si="118"/>
        <v>6.7207987875546012E-4</v>
      </c>
      <c r="F359" s="7">
        <f t="shared" si="119"/>
        <v>1.3441597575109202E-3</v>
      </c>
      <c r="G359" s="7">
        <f t="shared" si="120"/>
        <v>2.0162396362663807E-3</v>
      </c>
      <c r="H359" s="7">
        <f t="shared" si="121"/>
        <v>2.6883195150218405E-3</v>
      </c>
      <c r="I359" s="7">
        <f t="shared" si="122"/>
        <v>3.3603993937773007E-3</v>
      </c>
      <c r="J359" s="7">
        <f t="shared" si="123"/>
        <v>4.0324792725327614E-3</v>
      </c>
      <c r="K359" s="12">
        <f t="shared" si="124"/>
        <v>1.0267887036541805E-8</v>
      </c>
      <c r="L359" s="9">
        <f t="shared" si="125"/>
        <v>1.47857573326202</v>
      </c>
      <c r="M359" s="9">
        <f t="shared" si="126"/>
        <v>5.9143029330480799</v>
      </c>
      <c r="N359" s="9">
        <f t="shared" si="127"/>
        <v>13.307181599358179</v>
      </c>
      <c r="O359" s="9">
        <f t="shared" si="128"/>
        <v>23.657211732192319</v>
      </c>
      <c r="P359" s="9">
        <f t="shared" si="129"/>
        <v>36.964393331550497</v>
      </c>
      <c r="Q359" s="9">
        <f t="shared" si="130"/>
        <v>53.228726397432716</v>
      </c>
      <c r="R359" s="8">
        <v>0.24560000000000004</v>
      </c>
      <c r="S359" s="8">
        <f t="shared" si="131"/>
        <v>0.36313820008915215</v>
      </c>
      <c r="T359" s="8">
        <f t="shared" si="131"/>
        <v>1.4525528003566086</v>
      </c>
      <c r="U359" s="8">
        <f t="shared" si="131"/>
        <v>3.2682438008023693</v>
      </c>
      <c r="V359" s="8">
        <f t="shared" si="131"/>
        <v>5.8102112014264344</v>
      </c>
      <c r="W359" s="8">
        <f t="shared" si="131"/>
        <v>9.0784550022288037</v>
      </c>
      <c r="X359" s="8">
        <f t="shared" si="131"/>
        <v>13.072975203209477</v>
      </c>
      <c r="Y359" s="3">
        <f>SUM('Masses &amp; Spring Data'!$K$11*('Masses &amp; Spring Data'!$I$3+'Vel,Acc,Jer (Inlet)'!C359))</f>
        <v>1453.543567111418</v>
      </c>
      <c r="Z359" s="10">
        <f t="shared" si="132"/>
        <v>1453.9067053115073</v>
      </c>
      <c r="AA359" s="10">
        <f t="shared" si="133"/>
        <v>1455.0051649868096</v>
      </c>
      <c r="AB359" s="10">
        <f t="shared" si="134"/>
        <v>1456.8118109122204</v>
      </c>
      <c r="AC359" s="10">
        <f t="shared" si="135"/>
        <v>1459.3537783128445</v>
      </c>
      <c r="AD359" s="10">
        <f t="shared" si="136"/>
        <v>1462.6220221136468</v>
      </c>
      <c r="AE359" s="10">
        <f t="shared" si="137"/>
        <v>1466.6165423146276</v>
      </c>
    </row>
    <row r="360" spans="1:31" x14ac:dyDescent="0.2">
      <c r="A360" s="5">
        <v>354</v>
      </c>
      <c r="B360" s="5">
        <f t="shared" si="138"/>
        <v>357</v>
      </c>
      <c r="C360" s="36">
        <v>3.2577205234118849E-7</v>
      </c>
      <c r="D360" s="6">
        <f t="shared" si="117"/>
        <v>6.6274543599496819E-8</v>
      </c>
      <c r="E360" s="7">
        <f t="shared" si="118"/>
        <v>7.9529452319396178E-4</v>
      </c>
      <c r="F360" s="7">
        <f t="shared" si="119"/>
        <v>1.5905890463879236E-3</v>
      </c>
      <c r="G360" s="7">
        <f t="shared" si="120"/>
        <v>2.3858835695818857E-3</v>
      </c>
      <c r="H360" s="7">
        <f t="shared" si="121"/>
        <v>3.1811780927758471E-3</v>
      </c>
      <c r="I360" s="7">
        <f t="shared" si="122"/>
        <v>3.976472615969809E-3</v>
      </c>
      <c r="J360" s="7">
        <f t="shared" si="123"/>
        <v>4.7717671391637713E-3</v>
      </c>
      <c r="K360" s="12">
        <f t="shared" si="124"/>
        <v>1.4001664140738648E-8</v>
      </c>
      <c r="L360" s="9">
        <f t="shared" si="125"/>
        <v>2.016239636266365</v>
      </c>
      <c r="M360" s="9">
        <f t="shared" si="126"/>
        <v>8.0649585450654602</v>
      </c>
      <c r="N360" s="9">
        <f t="shared" si="127"/>
        <v>18.146156726397287</v>
      </c>
      <c r="O360" s="9">
        <f t="shared" si="128"/>
        <v>32.259834180261841</v>
      </c>
      <c r="P360" s="9">
        <f t="shared" si="129"/>
        <v>50.405990906659135</v>
      </c>
      <c r="Q360" s="9">
        <f t="shared" si="130"/>
        <v>72.584626905589147</v>
      </c>
      <c r="R360" s="8">
        <v>0.24560000000000004</v>
      </c>
      <c r="S360" s="8">
        <f t="shared" si="131"/>
        <v>0.49518845466701933</v>
      </c>
      <c r="T360" s="8">
        <f t="shared" si="131"/>
        <v>1.9807538186680773</v>
      </c>
      <c r="U360" s="8">
        <f t="shared" si="131"/>
        <v>4.456696092003174</v>
      </c>
      <c r="V360" s="8">
        <f t="shared" si="131"/>
        <v>7.9230152746723093</v>
      </c>
      <c r="W360" s="8">
        <f t="shared" si="131"/>
        <v>12.379711366675485</v>
      </c>
      <c r="X360" s="8">
        <f t="shared" si="131"/>
        <v>17.826784368012696</v>
      </c>
      <c r="Y360" s="3">
        <f>SUM('Masses &amp; Spring Data'!$K$11*('Masses &amp; Spring Data'!$I$3+'Vel,Acc,Jer (Inlet)'!C360))</f>
        <v>1453.552612186453</v>
      </c>
      <c r="Z360" s="10">
        <f t="shared" si="132"/>
        <v>1454.0478006411199</v>
      </c>
      <c r="AA360" s="10">
        <f t="shared" si="133"/>
        <v>1455.5440693439125</v>
      </c>
      <c r="AB360" s="10">
        <f t="shared" si="134"/>
        <v>1458.009308278456</v>
      </c>
      <c r="AC360" s="10">
        <f t="shared" si="135"/>
        <v>1461.4756274611252</v>
      </c>
      <c r="AD360" s="10">
        <f t="shared" si="136"/>
        <v>1465.9323235531285</v>
      </c>
      <c r="AE360" s="10">
        <f t="shared" si="137"/>
        <v>1471.3793965544658</v>
      </c>
    </row>
    <row r="361" spans="1:31" x14ac:dyDescent="0.2">
      <c r="A361" s="5">
        <v>356</v>
      </c>
      <c r="B361" s="5">
        <f t="shared" si="138"/>
        <v>358</v>
      </c>
      <c r="C361" s="36">
        <v>3.9204659594068531E-7</v>
      </c>
      <c r="D361" s="6">
        <f t="shared" si="117"/>
        <v>8.0276207740235467E-8</v>
      </c>
      <c r="E361" s="7">
        <f t="shared" si="118"/>
        <v>9.6331449288282564E-4</v>
      </c>
      <c r="F361" s="7">
        <f t="shared" si="119"/>
        <v>1.9266289857656513E-3</v>
      </c>
      <c r="G361" s="7">
        <f t="shared" si="120"/>
        <v>2.8899434786484766E-3</v>
      </c>
      <c r="H361" s="7">
        <f t="shared" si="121"/>
        <v>3.8532579715313026E-3</v>
      </c>
      <c r="I361" s="7">
        <f t="shared" si="122"/>
        <v>4.8165724644141277E-3</v>
      </c>
      <c r="J361" s="7">
        <f t="shared" si="123"/>
        <v>5.7798869572969532E-3</v>
      </c>
      <c r="K361" s="12">
        <f t="shared" si="124"/>
        <v>1.4935108416788215E-8</v>
      </c>
      <c r="L361" s="9">
        <f t="shared" si="125"/>
        <v>2.1506556120175029</v>
      </c>
      <c r="M361" s="9">
        <f t="shared" si="126"/>
        <v>8.6026224480700115</v>
      </c>
      <c r="N361" s="9">
        <f t="shared" si="127"/>
        <v>19.355900508157529</v>
      </c>
      <c r="O361" s="9">
        <f t="shared" si="128"/>
        <v>34.410489792280046</v>
      </c>
      <c r="P361" s="9">
        <f t="shared" si="129"/>
        <v>53.766390300437578</v>
      </c>
      <c r="Q361" s="9">
        <f t="shared" si="130"/>
        <v>77.423602032630114</v>
      </c>
      <c r="R361" s="8">
        <v>0.24560000000000004</v>
      </c>
      <c r="S361" s="8">
        <f t="shared" si="131"/>
        <v>0.52820101831149879</v>
      </c>
      <c r="T361" s="8">
        <f t="shared" si="131"/>
        <v>2.1128040732459952</v>
      </c>
      <c r="U361" s="8">
        <f t="shared" si="131"/>
        <v>4.7538091648034895</v>
      </c>
      <c r="V361" s="8">
        <f t="shared" si="131"/>
        <v>8.4512162929839807</v>
      </c>
      <c r="W361" s="8">
        <f t="shared" si="131"/>
        <v>13.205025457787471</v>
      </c>
      <c r="X361" s="8">
        <f t="shared" si="131"/>
        <v>19.015236659213958</v>
      </c>
      <c r="Y361" s="3">
        <f>SUM('Masses &amp; Spring Data'!$K$11*('Masses &amp; Spring Data'!$I$3+'Vel,Acc,Jer (Inlet)'!C361))</f>
        <v>1453.5633155252444</v>
      </c>
      <c r="Z361" s="10">
        <f t="shared" si="132"/>
        <v>1454.0915165435558</v>
      </c>
      <c r="AA361" s="10">
        <f t="shared" si="133"/>
        <v>1455.6890842060404</v>
      </c>
      <c r="AB361" s="10">
        <f t="shared" si="134"/>
        <v>1458.3171246900479</v>
      </c>
      <c r="AC361" s="10">
        <f t="shared" si="135"/>
        <v>1462.0145318182283</v>
      </c>
      <c r="AD361" s="10">
        <f t="shared" si="136"/>
        <v>1466.768340983032</v>
      </c>
      <c r="AE361" s="10">
        <f t="shared" si="137"/>
        <v>1472.5785521844584</v>
      </c>
    </row>
    <row r="362" spans="1:31" x14ac:dyDescent="0.2">
      <c r="A362" s="5">
        <v>358</v>
      </c>
      <c r="B362" s="5">
        <f t="shared" si="138"/>
        <v>359</v>
      </c>
      <c r="C362" s="36">
        <v>4.7232280368092077E-7</v>
      </c>
      <c r="D362" s="6">
        <f t="shared" si="117"/>
        <v>9.5211316157023682E-8</v>
      </c>
      <c r="E362" s="7">
        <f t="shared" si="118"/>
        <v>1.1425357938842841E-3</v>
      </c>
      <c r="F362" s="7">
        <f t="shared" si="119"/>
        <v>2.2850715877685683E-3</v>
      </c>
      <c r="G362" s="7">
        <f t="shared" si="120"/>
        <v>3.4276073816528526E-3</v>
      </c>
      <c r="H362" s="7">
        <f t="shared" si="121"/>
        <v>4.5701431755371365E-3</v>
      </c>
      <c r="I362" s="7">
        <f t="shared" si="122"/>
        <v>5.7126789694214213E-3</v>
      </c>
      <c r="J362" s="7">
        <f t="shared" si="123"/>
        <v>6.8552147633057052E-3</v>
      </c>
      <c r="K362" s="12">
        <f t="shared" si="124"/>
        <v>-6.6274543599496808E-7</v>
      </c>
      <c r="L362" s="9">
        <f t="shared" si="125"/>
        <v>-95.435342783275402</v>
      </c>
      <c r="M362" s="9">
        <f t="shared" si="126"/>
        <v>-381.74137113310161</v>
      </c>
      <c r="N362" s="9">
        <f t="shared" si="127"/>
        <v>-858.91808504947869</v>
      </c>
      <c r="O362" s="9">
        <f t="shared" si="128"/>
        <v>-1526.9654845324064</v>
      </c>
      <c r="P362" s="9">
        <f t="shared" si="129"/>
        <v>-2385.8835695818852</v>
      </c>
      <c r="Q362" s="9">
        <f t="shared" si="130"/>
        <v>-3435.6723401979148</v>
      </c>
      <c r="R362" s="8">
        <v>0.24560000000000004</v>
      </c>
      <c r="S362" s="8">
        <f t="shared" si="131"/>
        <v>-23.438920187572442</v>
      </c>
      <c r="T362" s="8">
        <f t="shared" si="131"/>
        <v>-93.75568075028977</v>
      </c>
      <c r="U362" s="8">
        <f t="shared" si="131"/>
        <v>-210.95028168815199</v>
      </c>
      <c r="V362" s="8">
        <f t="shared" si="131"/>
        <v>-375.02272300115908</v>
      </c>
      <c r="W362" s="8">
        <f t="shared" si="131"/>
        <v>-585.9730046893111</v>
      </c>
      <c r="X362" s="8">
        <f t="shared" si="131"/>
        <v>-843.80112675260796</v>
      </c>
      <c r="Y362" s="3">
        <f>SUM('Masses &amp; Spring Data'!$K$11*('Masses &amp; Spring Data'!$I$3+'Vel,Acc,Jer (Inlet)'!C362))</f>
        <v>1453.5762801327944</v>
      </c>
      <c r="Z362" s="10">
        <f t="shared" si="132"/>
        <v>1430.137359945222</v>
      </c>
      <c r="AA362" s="10">
        <f t="shared" si="133"/>
        <v>1359.8359760100641</v>
      </c>
      <c r="AB362" s="10">
        <f t="shared" si="134"/>
        <v>1242.6259984446424</v>
      </c>
      <c r="AC362" s="10">
        <f t="shared" si="135"/>
        <v>1078.5535571316354</v>
      </c>
      <c r="AD362" s="10">
        <f t="shared" si="136"/>
        <v>867.60327544348331</v>
      </c>
      <c r="AE362" s="10">
        <f t="shared" si="137"/>
        <v>609.77515338018645</v>
      </c>
    </row>
    <row r="363" spans="1:31" x14ac:dyDescent="0.2">
      <c r="A363" s="5">
        <v>360</v>
      </c>
      <c r="B363" s="5">
        <f t="shared" si="138"/>
        <v>360</v>
      </c>
      <c r="C363" s="36">
        <v>5.6753411983794446E-7</v>
      </c>
      <c r="D363" s="6">
        <f t="shared" si="117"/>
        <v>1.5764836662165124E-9</v>
      </c>
      <c r="E363" s="7">
        <f t="shared" si="118"/>
        <v>1.891780399459815E-5</v>
      </c>
      <c r="F363" s="7">
        <f t="shared" si="119"/>
        <v>3.7835607989196301E-5</v>
      </c>
      <c r="G363" s="7">
        <f t="shared" si="120"/>
        <v>5.6753411983794448E-5</v>
      </c>
      <c r="H363" s="7">
        <f t="shared" si="121"/>
        <v>7.5671215978392601E-5</v>
      </c>
      <c r="I363" s="7">
        <f t="shared" si="122"/>
        <v>9.4589019972990748E-5</v>
      </c>
      <c r="J363" s="7">
        <f t="shared" si="123"/>
        <v>1.135068239675889E-4</v>
      </c>
      <c r="K363" s="12">
        <f t="shared" si="124"/>
        <v>4.3791212950458679E-12</v>
      </c>
      <c r="L363" s="9">
        <f t="shared" si="125"/>
        <v>6.3059346648660503E-4</v>
      </c>
      <c r="M363" s="9">
        <f t="shared" si="126"/>
        <v>2.5223738659464201E-3</v>
      </c>
      <c r="N363" s="9">
        <f t="shared" si="127"/>
        <v>5.6753411983794444E-3</v>
      </c>
      <c r="O363" s="9">
        <f t="shared" si="128"/>
        <v>1.008949546378568E-2</v>
      </c>
      <c r="P363" s="9">
        <f t="shared" si="129"/>
        <v>1.5764836662165126E-2</v>
      </c>
      <c r="Q363" s="9">
        <f t="shared" si="130"/>
        <v>2.2701364793517777E-2</v>
      </c>
      <c r="R363" s="8">
        <v>0.24560000000000004</v>
      </c>
      <c r="S363" s="8">
        <f t="shared" si="131"/>
        <v>1.5487375536911023E-4</v>
      </c>
      <c r="T363" s="8">
        <f t="shared" si="131"/>
        <v>6.1949502147644092E-4</v>
      </c>
      <c r="U363" s="8">
        <f t="shared" si="131"/>
        <v>1.3938637983219918E-3</v>
      </c>
      <c r="V363" s="8">
        <f t="shared" si="131"/>
        <v>2.4779800859057637E-3</v>
      </c>
      <c r="W363" s="8">
        <f t="shared" si="131"/>
        <v>3.8718438842277555E-3</v>
      </c>
      <c r="X363" s="8">
        <f t="shared" si="131"/>
        <v>5.5754551932879672E-3</v>
      </c>
      <c r="Y363" s="3">
        <f>SUM('Masses &amp; Spring Data'!$K$11*('Masses &amp; Spring Data'!$I$3+'Vel,Acc,Jer (Inlet)'!C363))</f>
        <v>1453.5916567603538</v>
      </c>
      <c r="Z363" s="10">
        <f t="shared" si="132"/>
        <v>1453.591811634109</v>
      </c>
      <c r="AA363" s="10">
        <f t="shared" si="133"/>
        <v>6.1949502147644092E-4</v>
      </c>
      <c r="AB363" s="10">
        <f t="shared" si="134"/>
        <v>1453.5930506241521</v>
      </c>
      <c r="AC363" s="10">
        <f t="shared" si="135"/>
        <v>1453.5941347404396</v>
      </c>
      <c r="AD363" s="10">
        <f t="shared" si="136"/>
        <v>1453.5955286042381</v>
      </c>
      <c r="AE363" s="10">
        <f t="shared" si="137"/>
        <v>1453.5972322155471</v>
      </c>
    </row>
  </sheetData>
  <phoneticPr fontId="0" type="noConversion"/>
  <pageMargins left="0.75" right="0.75" top="1" bottom="1" header="0.5" footer="0.5"/>
  <pageSetup paperSize="9" orientation="portrait" horizontalDpi="0"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CBDC4-8F89-4343-AF3C-1BD92331C91E}">
  <dimension ref="A1:AE363"/>
  <sheetViews>
    <sheetView topLeftCell="G3" workbookViewId="0">
      <selection activeCell="AI20" sqref="AI20"/>
    </sheetView>
  </sheetViews>
  <sheetFormatPr defaultColWidth="11.42578125" defaultRowHeight="12.75" x14ac:dyDescent="0.2"/>
  <cols>
    <col min="1" max="1" width="17.85546875" bestFit="1" customWidth="1"/>
    <col min="2" max="2" width="17.85546875" customWidth="1"/>
    <col min="3" max="3" width="17.42578125" bestFit="1" customWidth="1"/>
    <col min="4" max="4" width="17.42578125" customWidth="1"/>
    <col min="5" max="8" width="22.140625" bestFit="1" customWidth="1"/>
    <col min="9" max="10" width="23.42578125" bestFit="1" customWidth="1"/>
    <col min="11" max="11" width="23.42578125" customWidth="1"/>
    <col min="12" max="15" width="22.140625" bestFit="1" customWidth="1"/>
    <col min="16" max="17" width="23.42578125" bestFit="1" customWidth="1"/>
    <col min="18" max="24" width="23.42578125" customWidth="1"/>
    <col min="25" max="25" width="19.42578125" bestFit="1" customWidth="1"/>
    <col min="26" max="26" width="28.85546875" bestFit="1" customWidth="1"/>
    <col min="27" max="29" width="28.85546875" customWidth="1"/>
    <col min="30" max="31" width="30.28515625" bestFit="1" customWidth="1"/>
    <col min="32" max="262" width="8.85546875" customWidth="1"/>
  </cols>
  <sheetData>
    <row r="1" spans="1:31" ht="15.75" x14ac:dyDescent="0.25">
      <c r="A1" s="1" t="s">
        <v>28</v>
      </c>
      <c r="B1" s="1" t="s">
        <v>29</v>
      </c>
      <c r="C1" s="1" t="s">
        <v>30</v>
      </c>
      <c r="D1" s="2" t="s">
        <v>31</v>
      </c>
      <c r="E1" s="2" t="s">
        <v>32</v>
      </c>
      <c r="F1" s="2" t="s">
        <v>32</v>
      </c>
      <c r="G1" s="2" t="s">
        <v>32</v>
      </c>
      <c r="H1" s="2" t="s">
        <v>32</v>
      </c>
      <c r="I1" s="2" t="s">
        <v>32</v>
      </c>
      <c r="J1" s="2" t="s">
        <v>32</v>
      </c>
      <c r="K1" s="2" t="s">
        <v>33</v>
      </c>
      <c r="L1" s="2" t="s">
        <v>34</v>
      </c>
      <c r="M1" s="2" t="s">
        <v>34</v>
      </c>
      <c r="N1" s="2" t="s">
        <v>34</v>
      </c>
      <c r="O1" s="2" t="s">
        <v>34</v>
      </c>
      <c r="P1" s="2" t="s">
        <v>34</v>
      </c>
      <c r="Q1" s="2" t="s">
        <v>34</v>
      </c>
      <c r="R1" s="2" t="s">
        <v>35</v>
      </c>
      <c r="S1" s="2" t="s">
        <v>148</v>
      </c>
      <c r="T1" s="2" t="s">
        <v>148</v>
      </c>
      <c r="U1" s="2" t="s">
        <v>148</v>
      </c>
      <c r="V1" s="2" t="s">
        <v>148</v>
      </c>
      <c r="W1" s="2" t="s">
        <v>148</v>
      </c>
      <c r="X1" s="2" t="s">
        <v>148</v>
      </c>
      <c r="Y1" s="1" t="s">
        <v>36</v>
      </c>
      <c r="Z1" s="1" t="s">
        <v>37</v>
      </c>
      <c r="AA1" s="1" t="s">
        <v>37</v>
      </c>
      <c r="AB1" s="1" t="s">
        <v>37</v>
      </c>
      <c r="AC1" s="1" t="s">
        <v>37</v>
      </c>
      <c r="AD1" s="1" t="s">
        <v>37</v>
      </c>
      <c r="AE1" s="1" t="s">
        <v>37</v>
      </c>
    </row>
    <row r="2" spans="1:31" ht="15.75" x14ac:dyDescent="0.25">
      <c r="A2" s="1"/>
      <c r="B2" s="1"/>
      <c r="C2" s="1"/>
      <c r="D2" s="4" t="s">
        <v>38</v>
      </c>
      <c r="E2" s="4" t="s">
        <v>39</v>
      </c>
      <c r="F2" s="4" t="s">
        <v>40</v>
      </c>
      <c r="G2" s="4" t="s">
        <v>41</v>
      </c>
      <c r="H2" s="4" t="s">
        <v>42</v>
      </c>
      <c r="I2" s="4" t="s">
        <v>43</v>
      </c>
      <c r="J2" s="4" t="s">
        <v>44</v>
      </c>
      <c r="K2" s="4" t="s">
        <v>38</v>
      </c>
      <c r="L2" s="4" t="s">
        <v>45</v>
      </c>
      <c r="M2" s="4" t="s">
        <v>46</v>
      </c>
      <c r="N2" s="4" t="s">
        <v>47</v>
      </c>
      <c r="O2" s="4" t="s">
        <v>48</v>
      </c>
      <c r="P2" s="4" t="s">
        <v>49</v>
      </c>
      <c r="Q2" s="4" t="s">
        <v>50</v>
      </c>
      <c r="R2" s="4" t="s">
        <v>51</v>
      </c>
      <c r="S2" s="4" t="s">
        <v>142</v>
      </c>
      <c r="T2" s="4" t="s">
        <v>143</v>
      </c>
      <c r="U2" s="4" t="s">
        <v>144</v>
      </c>
      <c r="V2" s="4" t="s">
        <v>145</v>
      </c>
      <c r="W2" s="4" t="s">
        <v>146</v>
      </c>
      <c r="X2" s="4" t="s">
        <v>147</v>
      </c>
      <c r="Y2" s="1"/>
      <c r="Z2" s="1" t="s">
        <v>52</v>
      </c>
      <c r="AA2" s="1" t="s">
        <v>53</v>
      </c>
      <c r="AB2" s="1" t="s">
        <v>54</v>
      </c>
      <c r="AC2" s="1" t="s">
        <v>55</v>
      </c>
      <c r="AD2" s="1" t="s">
        <v>56</v>
      </c>
      <c r="AE2" s="1" t="s">
        <v>57</v>
      </c>
    </row>
    <row r="3" spans="1:31" x14ac:dyDescent="0.2">
      <c r="A3" s="5">
        <v>-360</v>
      </c>
      <c r="B3" s="5">
        <v>0</v>
      </c>
      <c r="C3" s="36">
        <v>6.0444662367636419E-7</v>
      </c>
      <c r="D3" s="6">
        <f>SUM((C4-C3)/(B4-B3))</f>
        <v>1.2088932473527288E-7</v>
      </c>
      <c r="E3" s="7">
        <f>SUM(D3*(6*2000))</f>
        <v>1.4506718968232747E-3</v>
      </c>
      <c r="F3" s="7">
        <f>SUM(D3*(6*4000))</f>
        <v>2.9013437936465493E-3</v>
      </c>
      <c r="G3" s="7">
        <f>SUM(D3*(6*6000))</f>
        <v>4.3520156904698236E-3</v>
      </c>
      <c r="H3" s="7">
        <f>SUM(D3*(6*8000))</f>
        <v>5.8026875872930987E-3</v>
      </c>
      <c r="I3" s="7">
        <f>SUM(D3*(6*10000))</f>
        <v>7.2533594841163729E-3</v>
      </c>
      <c r="J3" s="7">
        <f>SUM(D3*(6*12000))</f>
        <v>8.7040313809396471E-3</v>
      </c>
      <c r="K3" s="12">
        <f>SUM((C5-(2*C4)+C3)/((B4-B3)^2))</f>
        <v>2.3184254058819344E-8</v>
      </c>
      <c r="L3" s="9">
        <f>SUM($K$3*((6*2000)^2))</f>
        <v>3.3385325844699856</v>
      </c>
      <c r="M3" s="9">
        <f>SUM(K3*((6*4000)^2))</f>
        <v>13.354130337879942</v>
      </c>
      <c r="N3" s="9">
        <f>SUM(K3*((6*6000)^2))</f>
        <v>30.046793260229869</v>
      </c>
      <c r="O3" s="9">
        <f>SUM(K3*((6*8000)^2))</f>
        <v>53.416521351519769</v>
      </c>
      <c r="P3" s="9">
        <f>SUM(K3*((6*10000)^2))</f>
        <v>83.463314611749638</v>
      </c>
      <c r="Q3" s="9">
        <f>SUM(K3*((6*12000)^2))</f>
        <v>120.18717304091948</v>
      </c>
      <c r="R3" s="8">
        <v>0.23360000000000003</v>
      </c>
      <c r="S3" s="8">
        <f>SUM($R$3*L3)</f>
        <v>0.77988121173218872</v>
      </c>
      <c r="T3" s="8">
        <f t="shared" ref="T3:X18" si="0">SUM($R$3*M3)</f>
        <v>3.1195248469287549</v>
      </c>
      <c r="U3" s="8">
        <f t="shared" si="0"/>
        <v>7.0189309055896985</v>
      </c>
      <c r="V3" s="8">
        <f t="shared" si="0"/>
        <v>12.478099387715019</v>
      </c>
      <c r="W3" s="8">
        <f t="shared" si="0"/>
        <v>19.497030293304718</v>
      </c>
      <c r="X3" s="8">
        <f t="shared" si="0"/>
        <v>28.075723622358794</v>
      </c>
      <c r="Y3" s="3">
        <f>SUM('Masses &amp; Spring Data'!$K$11*('Masses &amp; Spring Data'!$I$3+'Vel,Acc,Jer (Inlet)'!C3))</f>
        <v>1453.6100484129247</v>
      </c>
      <c r="Z3" s="10">
        <f>SUM(S3+Y3)</f>
        <v>1454.3899296246568</v>
      </c>
      <c r="AA3" s="10">
        <f>SUM(T3+Y4)</f>
        <v>1456.7515829424385</v>
      </c>
      <c r="AB3" s="10">
        <f>SUM(U3+Y3)</f>
        <v>1460.6289793185144</v>
      </c>
      <c r="AC3" s="10">
        <f>SUM(V3+Y3)</f>
        <v>1466.0881478006397</v>
      </c>
      <c r="AD3" s="10">
        <f>SUM(W3+Y3)</f>
        <v>1473.1070787062295</v>
      </c>
      <c r="AE3" s="10">
        <f>SUM(X3+Y3)</f>
        <v>1481.6857720352834</v>
      </c>
    </row>
    <row r="4" spans="1:31" x14ac:dyDescent="0.2">
      <c r="A4" s="5">
        <v>-358</v>
      </c>
      <c r="B4" s="5">
        <f>B3+1</f>
        <v>1</v>
      </c>
      <c r="C4" s="36">
        <v>7.2533594841163708E-7</v>
      </c>
      <c r="D4" s="6">
        <f t="shared" ref="D4:D67" si="1">SUM((C5-C4)/(B5-B4))</f>
        <v>1.4407357879409222E-7</v>
      </c>
      <c r="E4" s="7">
        <f t="shared" ref="E4:E67" si="2">SUM(D4*(6*2000))</f>
        <v>1.7288829455291068E-3</v>
      </c>
      <c r="F4" s="7">
        <f t="shared" ref="F4:F67" si="3">SUM(D4*(6*4000))</f>
        <v>3.4577658910582136E-3</v>
      </c>
      <c r="G4" s="7">
        <f t="shared" ref="G4:G67" si="4">SUM(D4*(6*6000))</f>
        <v>5.1866488365873197E-3</v>
      </c>
      <c r="H4" s="7">
        <f t="shared" ref="H4:H67" si="5">SUM(D4*(6*8000))</f>
        <v>6.9155317821164271E-3</v>
      </c>
      <c r="I4" s="7">
        <f t="shared" ref="I4:I67" si="6">SUM(D4*(6*10000))</f>
        <v>8.6444147276455337E-3</v>
      </c>
      <c r="J4" s="7">
        <f t="shared" ref="J4:J67" si="7">SUM(D4*(6*12000))</f>
        <v>1.0373297673174639E-2</v>
      </c>
      <c r="K4" s="12">
        <f t="shared" ref="K4:K67" si="8">SUM((C6-(2*C5)+C4)/((B5-B4)^2))</f>
        <v>2.9808326647053381E-8</v>
      </c>
      <c r="L4" s="9">
        <f>SUM(K4*((6*2000)^2))</f>
        <v>4.292399037175687</v>
      </c>
      <c r="M4" s="9">
        <f t="shared" ref="M4:M67" si="9">SUM(K4*((6*4000)^2))</f>
        <v>17.169596148702748</v>
      </c>
      <c r="N4" s="9">
        <f t="shared" ref="N4:N67" si="10">SUM(K4*((6*6000)^2))</f>
        <v>38.631591334581181</v>
      </c>
      <c r="O4" s="9">
        <f t="shared" ref="O4:O67" si="11">SUM(K4*((6*8000)^2))</f>
        <v>68.678384594810993</v>
      </c>
      <c r="P4" s="9">
        <f t="shared" ref="P4:P67" si="12">SUM(K4*((6*10000)^2))</f>
        <v>107.30997592939217</v>
      </c>
      <c r="Q4" s="9">
        <f t="shared" ref="Q4:Q67" si="13">SUM(K4*((6*12000)^2))</f>
        <v>154.52636533832472</v>
      </c>
      <c r="R4" s="8">
        <v>0.23360000000000003</v>
      </c>
      <c r="S4" s="8">
        <f t="shared" ref="S4:X67" si="14">SUM($R$3*L4)</f>
        <v>1.0027044150842406</v>
      </c>
      <c r="T4" s="8">
        <f t="shared" si="0"/>
        <v>4.0108176603369623</v>
      </c>
      <c r="U4" s="8">
        <f t="shared" si="0"/>
        <v>9.0243397357581649</v>
      </c>
      <c r="V4" s="8">
        <f t="shared" si="0"/>
        <v>16.043270641347849</v>
      </c>
      <c r="W4" s="8">
        <f t="shared" si="0"/>
        <v>25.067610377106014</v>
      </c>
      <c r="X4" s="8">
        <f t="shared" si="0"/>
        <v>36.09735894303266</v>
      </c>
      <c r="Y4" s="3">
        <f>SUM('Masses &amp; Spring Data'!$K$11*('Masses &amp; Spring Data'!$I$3+'Vel,Acc,Jer (Inlet)'!C4))</f>
        <v>1453.6320580955098</v>
      </c>
      <c r="Z4" s="10">
        <f t="shared" ref="Z4:Z67" si="15">SUM(S4+Y4)</f>
        <v>1454.6347625105941</v>
      </c>
      <c r="AA4" s="10">
        <f t="shared" ref="AA4:AA67" si="16">SUM(T4+Y5)</f>
        <v>1457.6691064734478</v>
      </c>
      <c r="AB4" s="10">
        <f t="shared" ref="AB4:AB67" si="17">SUM(U4+Y4)</f>
        <v>1462.6563978312679</v>
      </c>
      <c r="AC4" s="10">
        <f t="shared" ref="AC4:AC67" si="18">SUM(V4+Y4)</f>
        <v>1469.6753287368576</v>
      </c>
      <c r="AD4" s="10">
        <f t="shared" ref="AD4:AD67" si="19">SUM(W4+Y4)</f>
        <v>1478.6996684726159</v>
      </c>
      <c r="AE4" s="10">
        <f t="shared" ref="AE4:AE67" si="20">SUM(X4+Y4)</f>
        <v>1489.7294170385426</v>
      </c>
    </row>
    <row r="5" spans="1:31" x14ac:dyDescent="0.2">
      <c r="A5" s="5">
        <v>-356</v>
      </c>
      <c r="B5" s="5">
        <f t="shared" ref="B5:B68" si="21">B4+1</f>
        <v>2</v>
      </c>
      <c r="C5" s="36">
        <v>8.694095272057293E-7</v>
      </c>
      <c r="D5" s="6">
        <f t="shared" si="1"/>
        <v>1.7388190544114561E-7</v>
      </c>
      <c r="E5" s="7">
        <f t="shared" si="2"/>
        <v>2.0865828652937473E-3</v>
      </c>
      <c r="F5" s="7">
        <f t="shared" si="3"/>
        <v>4.1731657305874945E-3</v>
      </c>
      <c r="G5" s="7">
        <f t="shared" si="4"/>
        <v>6.2597485958812418E-3</v>
      </c>
      <c r="H5" s="7">
        <f t="shared" si="5"/>
        <v>8.3463314611749891E-3</v>
      </c>
      <c r="I5" s="7">
        <f t="shared" si="6"/>
        <v>1.0432914326468737E-2</v>
      </c>
      <c r="J5" s="7">
        <f t="shared" si="7"/>
        <v>1.2519497191762484E-2</v>
      </c>
      <c r="K5" s="12">
        <f t="shared" si="8"/>
        <v>2.4840272205878488E-8</v>
      </c>
      <c r="L5" s="9">
        <f t="shared" ref="L5:L67" si="22">SUM(K5*((6*2000)^2))</f>
        <v>3.5769991976465021</v>
      </c>
      <c r="M5" s="9">
        <f t="shared" si="9"/>
        <v>14.307996790586008</v>
      </c>
      <c r="N5" s="9">
        <f t="shared" si="10"/>
        <v>32.192992778818521</v>
      </c>
      <c r="O5" s="9">
        <f t="shared" si="11"/>
        <v>57.231987162344033</v>
      </c>
      <c r="P5" s="9">
        <f t="shared" si="12"/>
        <v>89.424979941162562</v>
      </c>
      <c r="Q5" s="9">
        <f t="shared" si="13"/>
        <v>128.77197111527408</v>
      </c>
      <c r="R5" s="8">
        <v>0.23360000000000003</v>
      </c>
      <c r="S5" s="8">
        <f t="shared" si="14"/>
        <v>0.83558701257022294</v>
      </c>
      <c r="T5" s="8">
        <f t="shared" si="0"/>
        <v>3.3423480502808918</v>
      </c>
      <c r="U5" s="8">
        <f t="shared" si="0"/>
        <v>7.5202831131320078</v>
      </c>
      <c r="V5" s="8">
        <f t="shared" si="0"/>
        <v>13.369392201123567</v>
      </c>
      <c r="W5" s="8">
        <f t="shared" si="0"/>
        <v>20.889675314255577</v>
      </c>
      <c r="X5" s="8">
        <f t="shared" si="0"/>
        <v>30.081132452528031</v>
      </c>
      <c r="Y5" s="3">
        <f>SUM('Masses &amp; Spring Data'!$K$11*('Masses &amp; Spring Data'!$I$3+'Vel,Acc,Jer (Inlet)'!C5))</f>
        <v>1453.6582888131109</v>
      </c>
      <c r="Z5" s="10">
        <f t="shared" si="15"/>
        <v>1454.493875825681</v>
      </c>
      <c r="AA5" s="10">
        <f t="shared" si="16"/>
        <v>1457.0322946260139</v>
      </c>
      <c r="AB5" s="10">
        <f t="shared" si="17"/>
        <v>1461.178571926243</v>
      </c>
      <c r="AC5" s="10">
        <f t="shared" si="18"/>
        <v>1467.0276810142345</v>
      </c>
      <c r="AD5" s="10">
        <f t="shared" si="19"/>
        <v>1474.5479641273664</v>
      </c>
      <c r="AE5" s="10">
        <f t="shared" si="20"/>
        <v>1483.7394212656388</v>
      </c>
    </row>
    <row r="6" spans="1:31" x14ac:dyDescent="0.2">
      <c r="A6" s="5">
        <v>-354</v>
      </c>
      <c r="B6" s="5">
        <f t="shared" si="21"/>
        <v>3</v>
      </c>
      <c r="C6" s="36">
        <v>1.0432914326468749E-6</v>
      </c>
      <c r="D6" s="6">
        <f t="shared" si="1"/>
        <v>1.9872217764702409E-7</v>
      </c>
      <c r="E6" s="7">
        <f t="shared" si="2"/>
        <v>2.3846661317642893E-3</v>
      </c>
      <c r="F6" s="7">
        <f t="shared" si="3"/>
        <v>4.7693322635285786E-3</v>
      </c>
      <c r="G6" s="7">
        <f t="shared" si="4"/>
        <v>7.153998395292867E-3</v>
      </c>
      <c r="H6" s="7">
        <f t="shared" si="5"/>
        <v>9.5386645270571571E-3</v>
      </c>
      <c r="I6" s="7">
        <f t="shared" si="6"/>
        <v>1.1923330658821446E-2</v>
      </c>
      <c r="J6" s="7">
        <f t="shared" si="7"/>
        <v>1.4307996790585734E-2</v>
      </c>
      <c r="K6" s="12">
        <f t="shared" si="8"/>
        <v>4.9680544411755918E-8</v>
      </c>
      <c r="L6" s="9">
        <f t="shared" si="22"/>
        <v>7.1539983952928523</v>
      </c>
      <c r="M6" s="9">
        <f t="shared" si="9"/>
        <v>28.615993581171409</v>
      </c>
      <c r="N6" s="9">
        <f t="shared" si="10"/>
        <v>64.385985557635664</v>
      </c>
      <c r="O6" s="9">
        <f t="shared" si="11"/>
        <v>114.46397432468564</v>
      </c>
      <c r="P6" s="9">
        <f t="shared" si="12"/>
        <v>178.84995988232131</v>
      </c>
      <c r="Q6" s="9">
        <f t="shared" si="13"/>
        <v>257.54394223054265</v>
      </c>
      <c r="R6" s="8">
        <v>0.23360000000000003</v>
      </c>
      <c r="S6" s="8">
        <f t="shared" si="14"/>
        <v>1.6711740251404106</v>
      </c>
      <c r="T6" s="8">
        <f t="shared" si="0"/>
        <v>6.6846961005616423</v>
      </c>
      <c r="U6" s="8">
        <f t="shared" si="0"/>
        <v>15.040566226263692</v>
      </c>
      <c r="V6" s="8">
        <f t="shared" si="0"/>
        <v>26.738784402246569</v>
      </c>
      <c r="W6" s="8">
        <f t="shared" si="0"/>
        <v>41.779350628510265</v>
      </c>
      <c r="X6" s="8">
        <f t="shared" si="0"/>
        <v>60.162264905054769</v>
      </c>
      <c r="Y6" s="3">
        <f>SUM('Masses &amp; Spring Data'!$K$11*('Masses &amp; Spring Data'!$I$3+'Vel,Acc,Jer (Inlet)'!C6))</f>
        <v>1453.6899465757331</v>
      </c>
      <c r="Z6" s="10">
        <f t="shared" si="15"/>
        <v>1455.3611206008734</v>
      </c>
      <c r="AA6" s="10">
        <f t="shared" si="16"/>
        <v>1460.4108229764345</v>
      </c>
      <c r="AB6" s="10">
        <f t="shared" si="17"/>
        <v>1468.7305128019968</v>
      </c>
      <c r="AC6" s="10">
        <f t="shared" si="18"/>
        <v>1480.4287309779797</v>
      </c>
      <c r="AD6" s="10">
        <f t="shared" si="19"/>
        <v>1495.4692972042433</v>
      </c>
      <c r="AE6" s="10">
        <f t="shared" si="20"/>
        <v>1513.8522114807879</v>
      </c>
    </row>
    <row r="7" spans="1:31" x14ac:dyDescent="0.2">
      <c r="A7" s="5">
        <v>-352</v>
      </c>
      <c r="B7" s="5">
        <f t="shared" si="21"/>
        <v>4</v>
      </c>
      <c r="C7" s="36">
        <v>1.242013610293899E-6</v>
      </c>
      <c r="D7" s="6">
        <f t="shared" si="1"/>
        <v>2.4840272205878001E-7</v>
      </c>
      <c r="E7" s="7">
        <f t="shared" si="2"/>
        <v>2.9808326647053603E-3</v>
      </c>
      <c r="F7" s="7">
        <f t="shared" si="3"/>
        <v>5.9616653294107206E-3</v>
      </c>
      <c r="G7" s="7">
        <f t="shared" si="4"/>
        <v>8.94249799411608E-3</v>
      </c>
      <c r="H7" s="7">
        <f t="shared" si="5"/>
        <v>1.1923330658821441E-2</v>
      </c>
      <c r="I7" s="7">
        <f t="shared" si="6"/>
        <v>1.4904163323526801E-2</v>
      </c>
      <c r="J7" s="7">
        <f t="shared" si="7"/>
        <v>1.788499598823216E-2</v>
      </c>
      <c r="K7" s="12">
        <f t="shared" si="8"/>
        <v>3.3120362941169977E-8</v>
      </c>
      <c r="L7" s="9">
        <f t="shared" si="22"/>
        <v>4.7693322635284767</v>
      </c>
      <c r="M7" s="9">
        <f t="shared" si="9"/>
        <v>19.077329054113907</v>
      </c>
      <c r="N7" s="9">
        <f t="shared" si="10"/>
        <v>42.92399037175629</v>
      </c>
      <c r="O7" s="9">
        <f t="shared" si="11"/>
        <v>76.309316216455628</v>
      </c>
      <c r="P7" s="9">
        <f t="shared" si="12"/>
        <v>119.23330658821192</v>
      </c>
      <c r="Q7" s="9">
        <f t="shared" si="13"/>
        <v>171.69596148702516</v>
      </c>
      <c r="R7" s="8">
        <v>0.23360000000000003</v>
      </c>
      <c r="S7" s="8">
        <f t="shared" si="14"/>
        <v>1.1141160167602524</v>
      </c>
      <c r="T7" s="8">
        <f t="shared" si="0"/>
        <v>4.4564640670410096</v>
      </c>
      <c r="U7" s="8">
        <f t="shared" si="0"/>
        <v>10.02704415084227</v>
      </c>
      <c r="V7" s="8">
        <f t="shared" si="0"/>
        <v>17.825856268164038</v>
      </c>
      <c r="W7" s="8">
        <f t="shared" si="0"/>
        <v>27.852900419006307</v>
      </c>
      <c r="X7" s="8">
        <f t="shared" si="0"/>
        <v>40.108176603369081</v>
      </c>
      <c r="Y7" s="3">
        <f>SUM('Masses &amp; Spring Data'!$K$11*('Masses &amp; Spring Data'!$I$3+'Vel,Acc,Jer (Inlet)'!C7))</f>
        <v>1453.7261268758728</v>
      </c>
      <c r="Z7" s="10">
        <f t="shared" si="15"/>
        <v>1454.8402428926331</v>
      </c>
      <c r="AA7" s="10">
        <f t="shared" si="16"/>
        <v>1458.2278163180883</v>
      </c>
      <c r="AB7" s="10">
        <f t="shared" si="17"/>
        <v>1463.7531710267151</v>
      </c>
      <c r="AC7" s="10">
        <f t="shared" si="18"/>
        <v>1471.5519831440367</v>
      </c>
      <c r="AD7" s="10">
        <f t="shared" si="19"/>
        <v>1481.5790272948791</v>
      </c>
      <c r="AE7" s="10">
        <f t="shared" si="20"/>
        <v>1493.8343034792417</v>
      </c>
    </row>
    <row r="8" spans="1:31" x14ac:dyDescent="0.2">
      <c r="A8" s="5">
        <v>-350</v>
      </c>
      <c r="B8" s="5">
        <f t="shared" si="21"/>
        <v>5</v>
      </c>
      <c r="C8" s="36">
        <v>1.490416332352679E-6</v>
      </c>
      <c r="D8" s="6">
        <f t="shared" si="1"/>
        <v>2.8152308499994999E-7</v>
      </c>
      <c r="E8" s="7">
        <f t="shared" si="2"/>
        <v>3.3782770199994E-3</v>
      </c>
      <c r="F8" s="7">
        <f t="shared" si="3"/>
        <v>6.7565540399988E-3</v>
      </c>
      <c r="G8" s="7">
        <f t="shared" si="4"/>
        <v>1.01348310599982E-2</v>
      </c>
      <c r="H8" s="7">
        <f t="shared" si="5"/>
        <v>1.35131080799976E-2</v>
      </c>
      <c r="I8" s="7">
        <f t="shared" si="6"/>
        <v>1.6891385099996999E-2</v>
      </c>
      <c r="J8" s="7">
        <f t="shared" si="7"/>
        <v>2.0269662119996399E-2</v>
      </c>
      <c r="K8" s="12">
        <f t="shared" si="8"/>
        <v>6.6240725882341859E-8</v>
      </c>
      <c r="L8" s="9">
        <f t="shared" si="22"/>
        <v>9.538664527057227</v>
      </c>
      <c r="M8" s="9">
        <f t="shared" si="9"/>
        <v>38.154658108228908</v>
      </c>
      <c r="N8" s="9">
        <f t="shared" si="10"/>
        <v>85.847980743515052</v>
      </c>
      <c r="O8" s="9">
        <f t="shared" si="11"/>
        <v>152.61863243291563</v>
      </c>
      <c r="P8" s="9">
        <f t="shared" si="12"/>
        <v>238.46661317643068</v>
      </c>
      <c r="Q8" s="9">
        <f t="shared" si="13"/>
        <v>343.39192297406021</v>
      </c>
      <c r="R8" s="8">
        <v>0.23360000000000003</v>
      </c>
      <c r="S8" s="8">
        <f t="shared" si="14"/>
        <v>2.2282320335205683</v>
      </c>
      <c r="T8" s="8">
        <f t="shared" si="0"/>
        <v>8.9129281340822732</v>
      </c>
      <c r="U8" s="8">
        <f t="shared" si="0"/>
        <v>20.05408830168512</v>
      </c>
      <c r="V8" s="8">
        <f t="shared" si="0"/>
        <v>35.651712536329093</v>
      </c>
      <c r="W8" s="8">
        <f t="shared" si="0"/>
        <v>55.705800838014213</v>
      </c>
      <c r="X8" s="8">
        <f t="shared" si="0"/>
        <v>80.216353206740479</v>
      </c>
      <c r="Y8" s="3">
        <f>SUM('Masses &amp; Spring Data'!$K$11*('Masses &amp; Spring Data'!$I$3+'Vel,Acc,Jer (Inlet)'!C8))</f>
        <v>1453.7713522510473</v>
      </c>
      <c r="Z8" s="10">
        <f t="shared" si="15"/>
        <v>1455.9995842845678</v>
      </c>
      <c r="AA8" s="10">
        <f t="shared" si="16"/>
        <v>1462.7355358103275</v>
      </c>
      <c r="AB8" s="10">
        <f t="shared" si="17"/>
        <v>1473.8254405527325</v>
      </c>
      <c r="AC8" s="10">
        <f t="shared" si="18"/>
        <v>1489.4230647873765</v>
      </c>
      <c r="AD8" s="10">
        <f t="shared" si="19"/>
        <v>1509.4771530890616</v>
      </c>
      <c r="AE8" s="10">
        <f t="shared" si="20"/>
        <v>1533.9877054577878</v>
      </c>
    </row>
    <row r="9" spans="1:31" x14ac:dyDescent="0.2">
      <c r="A9" s="5">
        <v>-348</v>
      </c>
      <c r="B9" s="5">
        <f t="shared" si="21"/>
        <v>6</v>
      </c>
      <c r="C9" s="36">
        <v>1.771939417352629E-6</v>
      </c>
      <c r="D9" s="6">
        <f t="shared" si="1"/>
        <v>3.4776381088229185E-7</v>
      </c>
      <c r="E9" s="7">
        <f t="shared" si="2"/>
        <v>4.1731657305875023E-3</v>
      </c>
      <c r="F9" s="7">
        <f t="shared" si="3"/>
        <v>8.3463314611750047E-3</v>
      </c>
      <c r="G9" s="7">
        <f t="shared" si="4"/>
        <v>1.2519497191762506E-2</v>
      </c>
      <c r="H9" s="7">
        <f t="shared" si="5"/>
        <v>1.6692662922350009E-2</v>
      </c>
      <c r="I9" s="7">
        <f t="shared" si="6"/>
        <v>2.0865828652937513E-2</v>
      </c>
      <c r="J9" s="7">
        <f t="shared" si="7"/>
        <v>2.5038994383525012E-2</v>
      </c>
      <c r="K9" s="12">
        <f t="shared" si="8"/>
        <v>5.7960635147048253E-8</v>
      </c>
      <c r="L9" s="9">
        <f t="shared" si="22"/>
        <v>8.3463314611749482</v>
      </c>
      <c r="M9" s="9">
        <f t="shared" si="9"/>
        <v>33.385325844699793</v>
      </c>
      <c r="N9" s="9">
        <f t="shared" si="10"/>
        <v>75.116983150574541</v>
      </c>
      <c r="O9" s="9">
        <f t="shared" si="11"/>
        <v>133.54130337879917</v>
      </c>
      <c r="P9" s="9">
        <f t="shared" si="12"/>
        <v>208.6582865293737</v>
      </c>
      <c r="Q9" s="9">
        <f t="shared" si="13"/>
        <v>300.46793260229816</v>
      </c>
      <c r="R9" s="8">
        <v>0.23360000000000003</v>
      </c>
      <c r="S9" s="8">
        <f t="shared" si="14"/>
        <v>1.9497030293304682</v>
      </c>
      <c r="T9" s="8">
        <f t="shared" si="0"/>
        <v>7.798812117321873</v>
      </c>
      <c r="U9" s="8">
        <f t="shared" si="0"/>
        <v>17.547327263974214</v>
      </c>
      <c r="V9" s="8">
        <f t="shared" si="0"/>
        <v>31.195248469287492</v>
      </c>
      <c r="W9" s="8">
        <f t="shared" si="0"/>
        <v>48.742575733261702</v>
      </c>
      <c r="X9" s="8">
        <f t="shared" si="0"/>
        <v>70.189309055896857</v>
      </c>
      <c r="Y9" s="3">
        <f>SUM('Masses &amp; Spring Data'!$K$11*('Masses &amp; Spring Data'!$I$3+'Vel,Acc,Jer (Inlet)'!C9))</f>
        <v>1453.8226076762453</v>
      </c>
      <c r="Z9" s="10">
        <f t="shared" si="15"/>
        <v>1455.7723107055758</v>
      </c>
      <c r="AA9" s="10">
        <f t="shared" si="16"/>
        <v>1461.6847353188116</v>
      </c>
      <c r="AB9" s="10">
        <f t="shared" si="17"/>
        <v>1471.3699349402195</v>
      </c>
      <c r="AC9" s="10">
        <f t="shared" si="18"/>
        <v>1485.0178561455327</v>
      </c>
      <c r="AD9" s="10">
        <f t="shared" si="19"/>
        <v>1502.565183409507</v>
      </c>
      <c r="AE9" s="10">
        <f t="shared" si="20"/>
        <v>1524.0119167321423</v>
      </c>
    </row>
    <row r="10" spans="1:31" x14ac:dyDescent="0.2">
      <c r="A10" s="5">
        <v>-346</v>
      </c>
      <c r="B10" s="5">
        <f t="shared" si="21"/>
        <v>7</v>
      </c>
      <c r="C10" s="36">
        <v>2.1197032282349208E-6</v>
      </c>
      <c r="D10" s="6">
        <f t="shared" si="1"/>
        <v>4.057244460293401E-7</v>
      </c>
      <c r="E10" s="7">
        <f t="shared" si="2"/>
        <v>4.868693352352081E-3</v>
      </c>
      <c r="F10" s="7">
        <f t="shared" si="3"/>
        <v>9.737386704704162E-3</v>
      </c>
      <c r="G10" s="7">
        <f t="shared" si="4"/>
        <v>1.4606080057056244E-2</v>
      </c>
      <c r="H10" s="7">
        <f t="shared" si="5"/>
        <v>1.9474773409408324E-2</v>
      </c>
      <c r="I10" s="7">
        <f t="shared" si="6"/>
        <v>2.4343466761760406E-2</v>
      </c>
      <c r="J10" s="7">
        <f t="shared" si="7"/>
        <v>2.9212160114112488E-2</v>
      </c>
      <c r="K10" s="12">
        <f t="shared" si="8"/>
        <v>6.6240725882342918E-8</v>
      </c>
      <c r="L10" s="9">
        <f t="shared" si="22"/>
        <v>9.5386645270573798</v>
      </c>
      <c r="M10" s="9">
        <f t="shared" si="9"/>
        <v>38.154658108229519</v>
      </c>
      <c r="N10" s="9">
        <f t="shared" si="10"/>
        <v>85.847980743516416</v>
      </c>
      <c r="O10" s="9">
        <f t="shared" si="11"/>
        <v>152.61863243291808</v>
      </c>
      <c r="P10" s="9">
        <f t="shared" si="12"/>
        <v>238.46661317643449</v>
      </c>
      <c r="Q10" s="9">
        <f t="shared" si="13"/>
        <v>343.39192297406566</v>
      </c>
      <c r="R10" s="8">
        <v>0.23360000000000003</v>
      </c>
      <c r="S10" s="8">
        <f t="shared" si="14"/>
        <v>2.2282320335206043</v>
      </c>
      <c r="T10" s="8">
        <f t="shared" si="0"/>
        <v>8.9129281340824171</v>
      </c>
      <c r="U10" s="8">
        <f t="shared" si="0"/>
        <v>20.054088301685436</v>
      </c>
      <c r="V10" s="8">
        <f t="shared" si="0"/>
        <v>35.651712536329669</v>
      </c>
      <c r="W10" s="8">
        <f t="shared" si="0"/>
        <v>55.705800838015108</v>
      </c>
      <c r="X10" s="8">
        <f t="shared" si="0"/>
        <v>80.216353206741744</v>
      </c>
      <c r="Y10" s="3">
        <f>SUM('Masses &amp; Spring Data'!$K$11*('Masses &amp; Spring Data'!$I$3+'Vel,Acc,Jer (Inlet)'!C10))</f>
        <v>1453.8859232014897</v>
      </c>
      <c r="Z10" s="10">
        <f t="shared" si="15"/>
        <v>1456.1141552350102</v>
      </c>
      <c r="AA10" s="10">
        <f t="shared" si="16"/>
        <v>1462.8727194483572</v>
      </c>
      <c r="AB10" s="10">
        <f t="shared" si="17"/>
        <v>1473.9400115031751</v>
      </c>
      <c r="AC10" s="10">
        <f t="shared" si="18"/>
        <v>1489.5376357378193</v>
      </c>
      <c r="AD10" s="10">
        <f t="shared" si="19"/>
        <v>1509.5917240395049</v>
      </c>
      <c r="AE10" s="10">
        <f t="shared" si="20"/>
        <v>1534.1022764082315</v>
      </c>
    </row>
    <row r="11" spans="1:31" x14ac:dyDescent="0.2">
      <c r="A11" s="5">
        <v>-344</v>
      </c>
      <c r="B11" s="5">
        <f t="shared" si="21"/>
        <v>8</v>
      </c>
      <c r="C11" s="36">
        <v>2.5254276742642609E-6</v>
      </c>
      <c r="D11" s="6">
        <f t="shared" si="1"/>
        <v>4.7196517191168302E-7</v>
      </c>
      <c r="E11" s="7">
        <f t="shared" si="2"/>
        <v>5.6635820629401959E-3</v>
      </c>
      <c r="F11" s="7">
        <f t="shared" si="3"/>
        <v>1.1327164125880392E-2</v>
      </c>
      <c r="G11" s="7">
        <f t="shared" si="4"/>
        <v>1.6990746188820589E-2</v>
      </c>
      <c r="H11" s="7">
        <f t="shared" si="5"/>
        <v>2.2654328251760784E-2</v>
      </c>
      <c r="I11" s="7">
        <f t="shared" si="6"/>
        <v>2.8317910314700982E-2</v>
      </c>
      <c r="J11" s="7">
        <f t="shared" si="7"/>
        <v>3.3981492377641177E-2</v>
      </c>
      <c r="K11" s="12">
        <f t="shared" si="8"/>
        <v>9.9361088823510141E-8</v>
      </c>
      <c r="L11" s="9">
        <f t="shared" si="22"/>
        <v>14.307996790585459</v>
      </c>
      <c r="M11" s="9">
        <f t="shared" si="9"/>
        <v>57.231987162341838</v>
      </c>
      <c r="N11" s="9">
        <f t="shared" si="10"/>
        <v>128.77197111526914</v>
      </c>
      <c r="O11" s="9">
        <f t="shared" si="11"/>
        <v>228.92794864936735</v>
      </c>
      <c r="P11" s="9">
        <f t="shared" si="12"/>
        <v>357.69991976463649</v>
      </c>
      <c r="Q11" s="9">
        <f t="shared" si="13"/>
        <v>515.08788446107656</v>
      </c>
      <c r="R11" s="8">
        <v>0.23360000000000003</v>
      </c>
      <c r="S11" s="8">
        <f t="shared" si="14"/>
        <v>3.3423480502807639</v>
      </c>
      <c r="T11" s="8">
        <f t="shared" si="0"/>
        <v>13.369392201123055</v>
      </c>
      <c r="U11" s="8">
        <f t="shared" si="0"/>
        <v>30.081132452526873</v>
      </c>
      <c r="V11" s="8">
        <f t="shared" si="0"/>
        <v>53.477568804492222</v>
      </c>
      <c r="W11" s="8">
        <f t="shared" si="0"/>
        <v>83.558701257019095</v>
      </c>
      <c r="X11" s="8">
        <f t="shared" si="0"/>
        <v>120.32452981010749</v>
      </c>
      <c r="Y11" s="3">
        <f>SUM('Masses &amp; Spring Data'!$K$11*('Masses &amp; Spring Data'!$I$3+'Vel,Acc,Jer (Inlet)'!C11))</f>
        <v>1453.9597913142748</v>
      </c>
      <c r="Z11" s="10">
        <f t="shared" si="15"/>
        <v>1457.3021393645556</v>
      </c>
      <c r="AA11" s="10">
        <f t="shared" si="16"/>
        <v>1467.4151117282295</v>
      </c>
      <c r="AB11" s="10">
        <f t="shared" si="17"/>
        <v>1484.0409237668016</v>
      </c>
      <c r="AC11" s="10">
        <f t="shared" si="18"/>
        <v>1507.4373601187669</v>
      </c>
      <c r="AD11" s="10">
        <f t="shared" si="19"/>
        <v>1537.5184925712938</v>
      </c>
      <c r="AE11" s="10">
        <f t="shared" si="20"/>
        <v>1574.2843211243821</v>
      </c>
    </row>
    <row r="12" spans="1:31" x14ac:dyDescent="0.2">
      <c r="A12" s="5">
        <v>-342</v>
      </c>
      <c r="B12" s="5">
        <f t="shared" si="21"/>
        <v>9</v>
      </c>
      <c r="C12" s="36">
        <v>2.997392846175944E-6</v>
      </c>
      <c r="D12" s="6">
        <f t="shared" si="1"/>
        <v>5.7132626073519316E-7</v>
      </c>
      <c r="E12" s="7">
        <f t="shared" si="2"/>
        <v>6.855915128822318E-3</v>
      </c>
      <c r="F12" s="7">
        <f t="shared" si="3"/>
        <v>1.3711830257644636E-2</v>
      </c>
      <c r="G12" s="7">
        <f t="shared" si="4"/>
        <v>2.0567745386466954E-2</v>
      </c>
      <c r="H12" s="7">
        <f t="shared" si="5"/>
        <v>2.7423660515289272E-2</v>
      </c>
      <c r="I12" s="7">
        <f t="shared" si="6"/>
        <v>3.427957564411159E-2</v>
      </c>
      <c r="J12" s="7">
        <f t="shared" si="7"/>
        <v>4.1135490772933908E-2</v>
      </c>
      <c r="K12" s="12">
        <f t="shared" si="8"/>
        <v>9.9361088823513106E-8</v>
      </c>
      <c r="L12" s="9">
        <f t="shared" si="22"/>
        <v>14.307996790585888</v>
      </c>
      <c r="M12" s="9">
        <f t="shared" si="9"/>
        <v>57.23198716234355</v>
      </c>
      <c r="N12" s="9">
        <f t="shared" si="10"/>
        <v>128.77197111527298</v>
      </c>
      <c r="O12" s="9">
        <f t="shared" si="11"/>
        <v>228.9279486493742</v>
      </c>
      <c r="P12" s="9">
        <f t="shared" si="12"/>
        <v>357.69991976464718</v>
      </c>
      <c r="Q12" s="9">
        <f t="shared" si="13"/>
        <v>515.0878844610919</v>
      </c>
      <c r="R12" s="8">
        <v>0.23360000000000003</v>
      </c>
      <c r="S12" s="8">
        <f t="shared" si="14"/>
        <v>3.3423480502808638</v>
      </c>
      <c r="T12" s="8">
        <f t="shared" si="0"/>
        <v>13.369392201123455</v>
      </c>
      <c r="U12" s="8">
        <f t="shared" si="0"/>
        <v>30.081132452527772</v>
      </c>
      <c r="V12" s="8">
        <f t="shared" si="0"/>
        <v>53.477568804493821</v>
      </c>
      <c r="W12" s="8">
        <f t="shared" si="0"/>
        <v>83.558701257021596</v>
      </c>
      <c r="X12" s="8">
        <f t="shared" si="0"/>
        <v>120.32452981011109</v>
      </c>
      <c r="Y12" s="3">
        <f>SUM('Masses &amp; Spring Data'!$K$11*('Masses &amp; Spring Data'!$I$3+'Vel,Acc,Jer (Inlet)'!C12))</f>
        <v>1454.0457195271065</v>
      </c>
      <c r="Z12" s="10">
        <f t="shared" si="15"/>
        <v>1457.3880675773873</v>
      </c>
      <c r="AA12" s="10">
        <f t="shared" si="16"/>
        <v>1467.5191300911315</v>
      </c>
      <c r="AB12" s="10">
        <f t="shared" si="17"/>
        <v>1484.1268519796342</v>
      </c>
      <c r="AC12" s="10">
        <f t="shared" si="18"/>
        <v>1507.5232883316003</v>
      </c>
      <c r="AD12" s="10">
        <f t="shared" si="19"/>
        <v>1537.604420784128</v>
      </c>
      <c r="AE12" s="10">
        <f t="shared" si="20"/>
        <v>1574.3702493372175</v>
      </c>
    </row>
    <row r="13" spans="1:31" x14ac:dyDescent="0.2">
      <c r="A13" s="5">
        <v>-340</v>
      </c>
      <c r="B13" s="5">
        <f t="shared" si="21"/>
        <v>10</v>
      </c>
      <c r="C13" s="36">
        <v>3.5687191069111371E-6</v>
      </c>
      <c r="D13" s="6">
        <f t="shared" si="1"/>
        <v>6.7068734955870626E-7</v>
      </c>
      <c r="E13" s="7">
        <f t="shared" si="2"/>
        <v>8.0482481947044757E-3</v>
      </c>
      <c r="F13" s="7">
        <f t="shared" si="3"/>
        <v>1.6096496389408951E-2</v>
      </c>
      <c r="G13" s="7">
        <f t="shared" si="4"/>
        <v>2.4144744584113427E-2</v>
      </c>
      <c r="H13" s="7">
        <f t="shared" si="5"/>
        <v>3.2192992778817903E-2</v>
      </c>
      <c r="I13" s="7">
        <f t="shared" si="6"/>
        <v>4.0241240973522378E-2</v>
      </c>
      <c r="J13" s="7">
        <f t="shared" si="7"/>
        <v>4.8289489168226854E-2</v>
      </c>
      <c r="K13" s="12">
        <f t="shared" si="8"/>
        <v>1.1592127029409608E-7</v>
      </c>
      <c r="L13" s="9">
        <f t="shared" si="22"/>
        <v>16.692662922349836</v>
      </c>
      <c r="M13" s="9">
        <f t="shared" si="9"/>
        <v>66.770651689399344</v>
      </c>
      <c r="N13" s="9">
        <f t="shared" si="10"/>
        <v>150.23396630114851</v>
      </c>
      <c r="O13" s="9">
        <f t="shared" si="11"/>
        <v>267.08260675759738</v>
      </c>
      <c r="P13" s="9">
        <f t="shared" si="12"/>
        <v>417.31657305874592</v>
      </c>
      <c r="Q13" s="9">
        <f t="shared" si="13"/>
        <v>600.93586520459405</v>
      </c>
      <c r="R13" s="8">
        <v>0.23360000000000003</v>
      </c>
      <c r="S13" s="8">
        <f t="shared" si="14"/>
        <v>3.8994060586609223</v>
      </c>
      <c r="T13" s="8">
        <f t="shared" si="0"/>
        <v>15.597624234643689</v>
      </c>
      <c r="U13" s="8">
        <f t="shared" si="0"/>
        <v>35.0946545279483</v>
      </c>
      <c r="V13" s="8">
        <f t="shared" si="0"/>
        <v>62.390496938574756</v>
      </c>
      <c r="W13" s="8">
        <f t="shared" si="0"/>
        <v>97.485151466523064</v>
      </c>
      <c r="X13" s="8">
        <f t="shared" si="0"/>
        <v>140.3786181117932</v>
      </c>
      <c r="Y13" s="3">
        <f>SUM('Masses &amp; Spring Data'!$K$11*('Masses &amp; Spring Data'!$I$3+'Vel,Acc,Jer (Inlet)'!C13))</f>
        <v>1454.1497378900081</v>
      </c>
      <c r="Z13" s="10">
        <f t="shared" si="15"/>
        <v>1458.0491439486689</v>
      </c>
      <c r="AA13" s="10">
        <f t="shared" si="16"/>
        <v>1469.8694706376232</v>
      </c>
      <c r="AB13" s="10">
        <f t="shared" si="17"/>
        <v>1489.2443924179563</v>
      </c>
      <c r="AC13" s="10">
        <f t="shared" si="18"/>
        <v>1516.5402348285829</v>
      </c>
      <c r="AD13" s="10">
        <f t="shared" si="19"/>
        <v>1551.6348893565312</v>
      </c>
      <c r="AE13" s="10">
        <f t="shared" si="20"/>
        <v>1594.5283560018013</v>
      </c>
    </row>
    <row r="14" spans="1:31" x14ac:dyDescent="0.2">
      <c r="A14" s="5">
        <v>-338</v>
      </c>
      <c r="B14" s="5">
        <f t="shared" si="21"/>
        <v>11</v>
      </c>
      <c r="C14" s="36">
        <v>4.2394064564698434E-6</v>
      </c>
      <c r="D14" s="6">
        <f t="shared" si="1"/>
        <v>7.8660861985280235E-7</v>
      </c>
      <c r="E14" s="7">
        <f t="shared" si="2"/>
        <v>9.4393034382336278E-3</v>
      </c>
      <c r="F14" s="7">
        <f t="shared" si="3"/>
        <v>1.8878606876467256E-2</v>
      </c>
      <c r="G14" s="7">
        <f t="shared" si="4"/>
        <v>2.8317910314700885E-2</v>
      </c>
      <c r="H14" s="7">
        <f t="shared" si="5"/>
        <v>3.7757213752934511E-2</v>
      </c>
      <c r="I14" s="7">
        <f t="shared" si="6"/>
        <v>4.7196517191168144E-2</v>
      </c>
      <c r="J14" s="7">
        <f t="shared" si="7"/>
        <v>5.663582062940177E-2</v>
      </c>
      <c r="K14" s="12">
        <f t="shared" si="8"/>
        <v>1.4076154249997478E-7</v>
      </c>
      <c r="L14" s="9">
        <f t="shared" si="22"/>
        <v>20.269662119996369</v>
      </c>
      <c r="M14" s="9">
        <f t="shared" si="9"/>
        <v>81.078648479985475</v>
      </c>
      <c r="N14" s="9">
        <f t="shared" si="10"/>
        <v>182.4269590799673</v>
      </c>
      <c r="O14" s="9">
        <f t="shared" si="11"/>
        <v>324.3145939199419</v>
      </c>
      <c r="P14" s="9">
        <f t="shared" si="12"/>
        <v>506.74155299990923</v>
      </c>
      <c r="Q14" s="9">
        <f t="shared" si="13"/>
        <v>729.70783631986922</v>
      </c>
      <c r="R14" s="8">
        <v>0.23360000000000003</v>
      </c>
      <c r="S14" s="8">
        <f t="shared" si="14"/>
        <v>4.7349930712311528</v>
      </c>
      <c r="T14" s="8">
        <f t="shared" si="0"/>
        <v>18.939972284924611</v>
      </c>
      <c r="U14" s="8">
        <f t="shared" si="0"/>
        <v>42.614937641080367</v>
      </c>
      <c r="V14" s="8">
        <f t="shared" si="0"/>
        <v>75.759889139698444</v>
      </c>
      <c r="W14" s="8">
        <f t="shared" si="0"/>
        <v>118.37482678077882</v>
      </c>
      <c r="X14" s="8">
        <f t="shared" si="0"/>
        <v>170.45975056432147</v>
      </c>
      <c r="Y14" s="3">
        <f>SUM('Masses &amp; Spring Data'!$K$11*('Masses &amp; Spring Data'!$I$3+'Vel,Acc,Jer (Inlet)'!C14))</f>
        <v>1454.2718464029795</v>
      </c>
      <c r="Z14" s="10">
        <f t="shared" si="15"/>
        <v>1459.0068394742107</v>
      </c>
      <c r="AA14" s="10">
        <f t="shared" si="16"/>
        <v>1473.3550323759569</v>
      </c>
      <c r="AB14" s="10">
        <f t="shared" si="17"/>
        <v>1496.8867840440598</v>
      </c>
      <c r="AC14" s="10">
        <f t="shared" si="18"/>
        <v>1530.031735542678</v>
      </c>
      <c r="AD14" s="10">
        <f t="shared" si="19"/>
        <v>1572.6466731837584</v>
      </c>
      <c r="AE14" s="10">
        <f t="shared" si="20"/>
        <v>1624.7315969673009</v>
      </c>
    </row>
    <row r="15" spans="1:31" x14ac:dyDescent="0.2">
      <c r="A15" s="5">
        <v>-336</v>
      </c>
      <c r="B15" s="5">
        <f t="shared" si="21"/>
        <v>12</v>
      </c>
      <c r="C15" s="36">
        <v>5.0260150763226457E-6</v>
      </c>
      <c r="D15" s="6">
        <f t="shared" si="1"/>
        <v>9.2737016235277713E-7</v>
      </c>
      <c r="E15" s="7">
        <f t="shared" si="2"/>
        <v>1.1128441948233326E-2</v>
      </c>
      <c r="F15" s="7">
        <f t="shared" si="3"/>
        <v>2.2256883896466653E-2</v>
      </c>
      <c r="G15" s="7">
        <f t="shared" si="4"/>
        <v>3.3385325844699977E-2</v>
      </c>
      <c r="H15" s="7">
        <f t="shared" si="5"/>
        <v>4.4513767792933305E-2</v>
      </c>
      <c r="I15" s="7">
        <f t="shared" si="6"/>
        <v>5.5642209741166626E-2</v>
      </c>
      <c r="J15" s="7">
        <f t="shared" si="7"/>
        <v>6.6770651689399954E-2</v>
      </c>
      <c r="K15" s="12">
        <f t="shared" si="8"/>
        <v>1.7388190544114666E-7</v>
      </c>
      <c r="L15" s="9">
        <f t="shared" si="22"/>
        <v>25.038994383525118</v>
      </c>
      <c r="M15" s="9">
        <f t="shared" si="9"/>
        <v>100.15597753410047</v>
      </c>
      <c r="N15" s="9">
        <f t="shared" si="10"/>
        <v>225.35094945172608</v>
      </c>
      <c r="O15" s="9">
        <f t="shared" si="11"/>
        <v>400.62391013640189</v>
      </c>
      <c r="P15" s="9">
        <f t="shared" si="12"/>
        <v>625.97485958812797</v>
      </c>
      <c r="Q15" s="9">
        <f t="shared" si="13"/>
        <v>901.40379780690432</v>
      </c>
      <c r="R15" s="8">
        <v>0.23360000000000003</v>
      </c>
      <c r="S15" s="8">
        <f t="shared" si="14"/>
        <v>5.8491090879914687</v>
      </c>
      <c r="T15" s="8">
        <f t="shared" si="0"/>
        <v>23.396436351965875</v>
      </c>
      <c r="U15" s="8">
        <f t="shared" si="0"/>
        <v>52.641981791923222</v>
      </c>
      <c r="V15" s="8">
        <f t="shared" si="0"/>
        <v>93.585745407863499</v>
      </c>
      <c r="W15" s="8">
        <f t="shared" si="0"/>
        <v>146.2277271997867</v>
      </c>
      <c r="X15" s="8">
        <f t="shared" si="0"/>
        <v>210.56792716769289</v>
      </c>
      <c r="Y15" s="3">
        <f>SUM('Masses &amp; Spring Data'!$K$11*('Masses &amp; Spring Data'!$I$3+'Vel,Acc,Jer (Inlet)'!C15))</f>
        <v>1454.4150600910323</v>
      </c>
      <c r="Z15" s="10">
        <f t="shared" si="15"/>
        <v>1460.2641691790238</v>
      </c>
      <c r="AA15" s="10">
        <f t="shared" si="16"/>
        <v>1477.98033784365</v>
      </c>
      <c r="AB15" s="10">
        <f t="shared" si="17"/>
        <v>1507.0570418829554</v>
      </c>
      <c r="AC15" s="10">
        <f t="shared" si="18"/>
        <v>1548.0008054988957</v>
      </c>
      <c r="AD15" s="10">
        <f t="shared" si="19"/>
        <v>1600.6427872908189</v>
      </c>
      <c r="AE15" s="10">
        <f t="shared" si="20"/>
        <v>1664.9829872587252</v>
      </c>
    </row>
    <row r="16" spans="1:31" x14ac:dyDescent="0.2">
      <c r="A16" s="5">
        <v>-334</v>
      </c>
      <c r="B16" s="5">
        <f t="shared" si="21"/>
        <v>13</v>
      </c>
      <c r="C16" s="36">
        <v>5.9533852386754229E-6</v>
      </c>
      <c r="D16" s="6">
        <f t="shared" si="1"/>
        <v>1.1012520677939238E-6</v>
      </c>
      <c r="E16" s="7">
        <f t="shared" si="2"/>
        <v>1.3215024813527085E-2</v>
      </c>
      <c r="F16" s="7">
        <f t="shared" si="3"/>
        <v>2.643004962705417E-2</v>
      </c>
      <c r="G16" s="7">
        <f t="shared" si="4"/>
        <v>3.9645074440581254E-2</v>
      </c>
      <c r="H16" s="7">
        <f t="shared" si="5"/>
        <v>5.2860099254108339E-2</v>
      </c>
      <c r="I16" s="7">
        <f t="shared" si="6"/>
        <v>6.6075124067635424E-2</v>
      </c>
      <c r="J16" s="7">
        <f t="shared" si="7"/>
        <v>7.9290148881162509E-2</v>
      </c>
      <c r="K16" s="12">
        <f t="shared" si="8"/>
        <v>2.0700226838231685E-7</v>
      </c>
      <c r="L16" s="9">
        <f t="shared" si="22"/>
        <v>29.808326647053626</v>
      </c>
      <c r="M16" s="9">
        <f t="shared" si="9"/>
        <v>119.2333065882145</v>
      </c>
      <c r="N16" s="9">
        <f t="shared" si="10"/>
        <v>268.27493982348267</v>
      </c>
      <c r="O16" s="9">
        <f t="shared" si="11"/>
        <v>476.93322635285801</v>
      </c>
      <c r="P16" s="9">
        <f t="shared" si="12"/>
        <v>745.20816617634068</v>
      </c>
      <c r="Q16" s="9">
        <f t="shared" si="13"/>
        <v>1073.0997592939307</v>
      </c>
      <c r="R16" s="8">
        <v>0.23360000000000003</v>
      </c>
      <c r="S16" s="8">
        <f t="shared" si="14"/>
        <v>6.9632251047517277</v>
      </c>
      <c r="T16" s="8">
        <f t="shared" si="0"/>
        <v>27.852900419006911</v>
      </c>
      <c r="U16" s="8">
        <f t="shared" si="0"/>
        <v>62.669025942765558</v>
      </c>
      <c r="V16" s="8">
        <f t="shared" si="0"/>
        <v>111.41160167602764</v>
      </c>
      <c r="W16" s="8">
        <f t="shared" si="0"/>
        <v>174.08062761879322</v>
      </c>
      <c r="X16" s="8">
        <f t="shared" si="0"/>
        <v>250.67610377106223</v>
      </c>
      <c r="Y16" s="3">
        <f>SUM('Masses &amp; Spring Data'!$K$11*('Masses &amp; Spring Data'!$I$3+'Vel,Acc,Jer (Inlet)'!C16))</f>
        <v>1454.5839014916842</v>
      </c>
      <c r="Z16" s="10">
        <f t="shared" si="15"/>
        <v>1461.5471265964359</v>
      </c>
      <c r="AA16" s="10">
        <f t="shared" si="16"/>
        <v>1482.6373010739651</v>
      </c>
      <c r="AB16" s="10">
        <f t="shared" si="17"/>
        <v>1517.2529274344497</v>
      </c>
      <c r="AC16" s="10">
        <f t="shared" si="18"/>
        <v>1565.9955031677118</v>
      </c>
      <c r="AD16" s="10">
        <f t="shared" si="19"/>
        <v>1628.6645291104774</v>
      </c>
      <c r="AE16" s="10">
        <f t="shared" si="20"/>
        <v>1705.2600052627463</v>
      </c>
    </row>
    <row r="17" spans="1:31" x14ac:dyDescent="0.2">
      <c r="A17" s="5">
        <v>-332</v>
      </c>
      <c r="B17" s="5">
        <f t="shared" si="21"/>
        <v>14</v>
      </c>
      <c r="C17" s="36">
        <v>7.0546373064693467E-6</v>
      </c>
      <c r="D17" s="6">
        <f t="shared" si="1"/>
        <v>1.3082543361762406E-6</v>
      </c>
      <c r="E17" s="7">
        <f t="shared" si="2"/>
        <v>1.5699052034114886E-2</v>
      </c>
      <c r="F17" s="7">
        <f t="shared" si="3"/>
        <v>3.1398104068229772E-2</v>
      </c>
      <c r="G17" s="7">
        <f t="shared" si="4"/>
        <v>4.7097156102344662E-2</v>
      </c>
      <c r="H17" s="7">
        <f t="shared" si="5"/>
        <v>6.2796208136459544E-2</v>
      </c>
      <c r="I17" s="7">
        <f t="shared" si="6"/>
        <v>7.8495260170574441E-2</v>
      </c>
      <c r="J17" s="7">
        <f t="shared" si="7"/>
        <v>9.4194312204689323E-2</v>
      </c>
      <c r="K17" s="12">
        <f t="shared" si="8"/>
        <v>1.8216199617643731E-7</v>
      </c>
      <c r="L17" s="9">
        <f t="shared" si="22"/>
        <v>26.231327449406972</v>
      </c>
      <c r="M17" s="9">
        <f t="shared" si="9"/>
        <v>104.92530979762789</v>
      </c>
      <c r="N17" s="9">
        <f t="shared" si="10"/>
        <v>236.08194704466274</v>
      </c>
      <c r="O17" s="9">
        <f t="shared" si="11"/>
        <v>419.70123919051156</v>
      </c>
      <c r="P17" s="9">
        <f t="shared" si="12"/>
        <v>655.7831862351743</v>
      </c>
      <c r="Q17" s="9">
        <f t="shared" si="13"/>
        <v>944.32778817865096</v>
      </c>
      <c r="R17" s="8">
        <v>0.23360000000000003</v>
      </c>
      <c r="S17" s="8">
        <f t="shared" si="14"/>
        <v>6.1276380921814697</v>
      </c>
      <c r="T17" s="8">
        <f t="shared" si="0"/>
        <v>24.510552368725879</v>
      </c>
      <c r="U17" s="8">
        <f t="shared" si="0"/>
        <v>55.148742829633221</v>
      </c>
      <c r="V17" s="8">
        <f t="shared" si="0"/>
        <v>98.042209474903515</v>
      </c>
      <c r="W17" s="8">
        <f t="shared" si="0"/>
        <v>153.19095230453672</v>
      </c>
      <c r="X17" s="8">
        <f t="shared" si="0"/>
        <v>220.59497131853288</v>
      </c>
      <c r="Y17" s="3">
        <f>SUM('Masses &amp; Spring Data'!$K$11*('Masses &amp; Spring Data'!$I$3+'Vel,Acc,Jer (Inlet)'!C17))</f>
        <v>1454.7844006549583</v>
      </c>
      <c r="Z17" s="10">
        <f t="shared" si="15"/>
        <v>1460.9120387471398</v>
      </c>
      <c r="AA17" s="10">
        <f t="shared" si="16"/>
        <v>1479.5331399996035</v>
      </c>
      <c r="AB17" s="10">
        <f t="shared" si="17"/>
        <v>1509.9331434845915</v>
      </c>
      <c r="AC17" s="10">
        <f t="shared" si="18"/>
        <v>1552.8266101298618</v>
      </c>
      <c r="AD17" s="10">
        <f t="shared" si="19"/>
        <v>1607.975352959495</v>
      </c>
      <c r="AE17" s="10">
        <f t="shared" si="20"/>
        <v>1675.3793719734913</v>
      </c>
    </row>
    <row r="18" spans="1:31" x14ac:dyDescent="0.2">
      <c r="A18" s="5">
        <v>-330</v>
      </c>
      <c r="B18" s="5">
        <f t="shared" si="21"/>
        <v>15</v>
      </c>
      <c r="C18" s="36">
        <v>8.3628916426455873E-6</v>
      </c>
      <c r="D18" s="6">
        <f t="shared" si="1"/>
        <v>1.490416332352678E-6</v>
      </c>
      <c r="E18" s="7">
        <f t="shared" si="2"/>
        <v>1.7884995988232136E-2</v>
      </c>
      <c r="F18" s="7">
        <f t="shared" si="3"/>
        <v>3.5769991976464272E-2</v>
      </c>
      <c r="G18" s="7">
        <f t="shared" si="4"/>
        <v>5.3654987964696407E-2</v>
      </c>
      <c r="H18" s="7">
        <f t="shared" si="5"/>
        <v>7.1539983952928543E-2</v>
      </c>
      <c r="I18" s="7">
        <f t="shared" si="6"/>
        <v>8.9424979941160679E-2</v>
      </c>
      <c r="J18" s="7">
        <f t="shared" si="7"/>
        <v>0.10730997592939281</v>
      </c>
      <c r="K18" s="12">
        <f t="shared" si="8"/>
        <v>2.48402722058787E-7</v>
      </c>
      <c r="L18" s="9">
        <f t="shared" si="22"/>
        <v>35.769991976465327</v>
      </c>
      <c r="M18" s="9">
        <f t="shared" si="9"/>
        <v>143.07996790586131</v>
      </c>
      <c r="N18" s="9">
        <f t="shared" si="10"/>
        <v>321.92992778818797</v>
      </c>
      <c r="O18" s="9">
        <f t="shared" si="11"/>
        <v>572.31987162344524</v>
      </c>
      <c r="P18" s="9">
        <f t="shared" si="12"/>
        <v>894.24979941163315</v>
      </c>
      <c r="Q18" s="9">
        <f t="shared" si="13"/>
        <v>1287.7197111527519</v>
      </c>
      <c r="R18" s="8">
        <v>0.23360000000000003</v>
      </c>
      <c r="S18" s="8">
        <f t="shared" si="14"/>
        <v>8.3558701257023014</v>
      </c>
      <c r="T18" s="8">
        <f t="shared" si="0"/>
        <v>33.423480502809205</v>
      </c>
      <c r="U18" s="8">
        <f t="shared" si="0"/>
        <v>75.202831131320721</v>
      </c>
      <c r="V18" s="8">
        <f t="shared" si="0"/>
        <v>133.69392201123682</v>
      </c>
      <c r="W18" s="8">
        <f t="shared" si="0"/>
        <v>208.89675314255754</v>
      </c>
      <c r="X18" s="8">
        <f t="shared" si="0"/>
        <v>300.81132452528288</v>
      </c>
      <c r="Y18" s="3">
        <f>SUM('Masses &amp; Spring Data'!$K$11*('Masses &amp; Spring Data'!$I$3+'Vel,Acc,Jer (Inlet)'!C18))</f>
        <v>1455.0225876308775</v>
      </c>
      <c r="Z18" s="10">
        <f t="shared" si="15"/>
        <v>1463.3784577565798</v>
      </c>
      <c r="AA18" s="10">
        <f t="shared" si="16"/>
        <v>1488.7174203847346</v>
      </c>
      <c r="AB18" s="10">
        <f t="shared" si="17"/>
        <v>1530.2254187621982</v>
      </c>
      <c r="AC18" s="10">
        <f t="shared" si="18"/>
        <v>1588.7165096421143</v>
      </c>
      <c r="AD18" s="10">
        <f t="shared" si="19"/>
        <v>1663.9193407734351</v>
      </c>
      <c r="AE18" s="10">
        <f t="shared" si="20"/>
        <v>1755.8339121561603</v>
      </c>
    </row>
    <row r="19" spans="1:31" x14ac:dyDescent="0.2">
      <c r="A19" s="5">
        <v>-328</v>
      </c>
      <c r="B19" s="5">
        <f t="shared" si="21"/>
        <v>16</v>
      </c>
      <c r="C19" s="36">
        <v>9.8533079749982653E-6</v>
      </c>
      <c r="D19" s="6">
        <f t="shared" si="1"/>
        <v>1.738819054411465E-6</v>
      </c>
      <c r="E19" s="7">
        <f t="shared" si="2"/>
        <v>2.0865828652937578E-2</v>
      </c>
      <c r="F19" s="7">
        <f t="shared" si="3"/>
        <v>4.1731657305875157E-2</v>
      </c>
      <c r="G19" s="7">
        <f t="shared" si="4"/>
        <v>6.2597485958812732E-2</v>
      </c>
      <c r="H19" s="7">
        <f t="shared" si="5"/>
        <v>8.3463314611750314E-2</v>
      </c>
      <c r="I19" s="7">
        <f t="shared" si="6"/>
        <v>0.1043291432646879</v>
      </c>
      <c r="J19" s="7">
        <f t="shared" si="7"/>
        <v>0.12519497191762546</v>
      </c>
      <c r="K19" s="12">
        <f t="shared" si="8"/>
        <v>4.1400453676462524E-7</v>
      </c>
      <c r="L19" s="9">
        <f t="shared" si="22"/>
        <v>59.616653294106037</v>
      </c>
      <c r="M19" s="9">
        <f t="shared" si="9"/>
        <v>238.46661317642415</v>
      </c>
      <c r="N19" s="9">
        <f t="shared" si="10"/>
        <v>536.54987964695431</v>
      </c>
      <c r="O19" s="9">
        <f t="shared" si="11"/>
        <v>953.86645270569659</v>
      </c>
      <c r="P19" s="9">
        <f t="shared" si="12"/>
        <v>1490.4163323526509</v>
      </c>
      <c r="Q19" s="9">
        <f t="shared" si="13"/>
        <v>2146.1995185878172</v>
      </c>
      <c r="R19" s="8">
        <v>0.23360000000000003</v>
      </c>
      <c r="S19" s="8">
        <f t="shared" si="14"/>
        <v>13.926450209503171</v>
      </c>
      <c r="T19" s="8">
        <f t="shared" si="14"/>
        <v>55.705800838012685</v>
      </c>
      <c r="U19" s="8">
        <f t="shared" si="14"/>
        <v>125.33805188552854</v>
      </c>
      <c r="V19" s="8">
        <f t="shared" si="14"/>
        <v>222.82320335205074</v>
      </c>
      <c r="W19" s="8">
        <f t="shared" si="14"/>
        <v>348.16125523757927</v>
      </c>
      <c r="X19" s="8">
        <f t="shared" si="14"/>
        <v>501.35220754211417</v>
      </c>
      <c r="Y19" s="3">
        <f>SUM('Masses &amp; Spring Data'!$K$11*('Masses &amp; Spring Data'!$I$3+'Vel,Acc,Jer (Inlet)'!C19))</f>
        <v>1455.2939398819253</v>
      </c>
      <c r="Z19" s="10">
        <f t="shared" si="15"/>
        <v>1469.2203900914285</v>
      </c>
      <c r="AA19" s="10">
        <f t="shared" si="16"/>
        <v>1511.3163183461597</v>
      </c>
      <c r="AB19" s="10">
        <f t="shared" si="17"/>
        <v>1580.6319917674539</v>
      </c>
      <c r="AC19" s="10">
        <f t="shared" si="18"/>
        <v>1678.1171432339761</v>
      </c>
      <c r="AD19" s="10">
        <f t="shared" si="19"/>
        <v>1803.4551951195047</v>
      </c>
      <c r="AE19" s="10">
        <f t="shared" si="20"/>
        <v>1956.6461474240396</v>
      </c>
    </row>
    <row r="20" spans="1:31" x14ac:dyDescent="0.2">
      <c r="A20" s="5">
        <v>-326</v>
      </c>
      <c r="B20" s="5">
        <f t="shared" si="21"/>
        <v>17</v>
      </c>
      <c r="C20" s="36">
        <v>1.159212702940973E-5</v>
      </c>
      <c r="D20" s="6">
        <f t="shared" si="1"/>
        <v>2.1528235911760902E-6</v>
      </c>
      <c r="E20" s="7">
        <f t="shared" si="2"/>
        <v>2.5833883094113084E-2</v>
      </c>
      <c r="F20" s="7">
        <f t="shared" si="3"/>
        <v>5.1667766188226168E-2</v>
      </c>
      <c r="G20" s="7">
        <f t="shared" si="4"/>
        <v>7.7501649282339241E-2</v>
      </c>
      <c r="H20" s="7">
        <f t="shared" si="5"/>
        <v>0.10333553237645234</v>
      </c>
      <c r="I20" s="7">
        <f t="shared" si="6"/>
        <v>0.1291694154705654</v>
      </c>
      <c r="J20" s="7">
        <f t="shared" si="7"/>
        <v>0.15500329856467848</v>
      </c>
      <c r="K20" s="12">
        <f t="shared" si="8"/>
        <v>2.4840272205878022E-7</v>
      </c>
      <c r="L20" s="9">
        <f t="shared" si="22"/>
        <v>35.769991976464354</v>
      </c>
      <c r="M20" s="9">
        <f t="shared" si="9"/>
        <v>143.07996790585742</v>
      </c>
      <c r="N20" s="9">
        <f t="shared" si="10"/>
        <v>321.92992778817916</v>
      </c>
      <c r="O20" s="9">
        <f t="shared" si="11"/>
        <v>572.31987162342966</v>
      </c>
      <c r="P20" s="9">
        <f t="shared" si="12"/>
        <v>894.24979941160882</v>
      </c>
      <c r="Q20" s="9">
        <f t="shared" si="13"/>
        <v>1287.7197111527166</v>
      </c>
      <c r="R20" s="8">
        <v>0.23360000000000003</v>
      </c>
      <c r="S20" s="8">
        <f t="shared" si="14"/>
        <v>8.355870125702074</v>
      </c>
      <c r="T20" s="8">
        <f t="shared" si="14"/>
        <v>33.423480502808296</v>
      </c>
      <c r="U20" s="8">
        <f t="shared" si="14"/>
        <v>75.202831131318661</v>
      </c>
      <c r="V20" s="8">
        <f t="shared" si="14"/>
        <v>133.69392201123318</v>
      </c>
      <c r="W20" s="8">
        <f t="shared" si="14"/>
        <v>208.89675314255186</v>
      </c>
      <c r="X20" s="8">
        <f t="shared" si="14"/>
        <v>300.81132452527464</v>
      </c>
      <c r="Y20" s="3">
        <f>SUM('Masses &amp; Spring Data'!$K$11*('Masses &amp; Spring Data'!$I$3+'Vel,Acc,Jer (Inlet)'!C20))</f>
        <v>1455.610517508147</v>
      </c>
      <c r="Z20" s="10">
        <f t="shared" si="15"/>
        <v>1463.9663876338491</v>
      </c>
      <c r="AA20" s="10">
        <f t="shared" si="16"/>
        <v>1489.4259512624687</v>
      </c>
      <c r="AB20" s="10">
        <f t="shared" si="17"/>
        <v>1530.8133486394656</v>
      </c>
      <c r="AC20" s="10">
        <f t="shared" si="18"/>
        <v>1589.3044395193801</v>
      </c>
      <c r="AD20" s="10">
        <f t="shared" si="19"/>
        <v>1664.507270650699</v>
      </c>
      <c r="AE20" s="10">
        <f t="shared" si="20"/>
        <v>1756.4218420334216</v>
      </c>
    </row>
    <row r="21" spans="1:31" x14ac:dyDescent="0.2">
      <c r="A21" s="5">
        <v>-324</v>
      </c>
      <c r="B21" s="5">
        <f t="shared" si="21"/>
        <v>18</v>
      </c>
      <c r="C21" s="36">
        <v>1.374495062058582E-5</v>
      </c>
      <c r="D21" s="6">
        <f t="shared" si="1"/>
        <v>2.4012263132348704E-6</v>
      </c>
      <c r="E21" s="7">
        <f t="shared" si="2"/>
        <v>2.8814715758818443E-2</v>
      </c>
      <c r="F21" s="7">
        <f t="shared" si="3"/>
        <v>5.7629431517636887E-2</v>
      </c>
      <c r="G21" s="7">
        <f t="shared" si="4"/>
        <v>8.644414727645533E-2</v>
      </c>
      <c r="H21" s="7">
        <f t="shared" si="5"/>
        <v>0.11525886303527377</v>
      </c>
      <c r="I21" s="7">
        <f t="shared" si="6"/>
        <v>0.14407357879409222</v>
      </c>
      <c r="J21" s="7">
        <f t="shared" si="7"/>
        <v>0.17288829455291066</v>
      </c>
      <c r="K21" s="12">
        <f t="shared" si="8"/>
        <v>4.9680544411755875E-7</v>
      </c>
      <c r="L21" s="9">
        <f t="shared" si="22"/>
        <v>71.539983952928466</v>
      </c>
      <c r="M21" s="9">
        <f t="shared" si="9"/>
        <v>286.15993581171386</v>
      </c>
      <c r="N21" s="9">
        <f t="shared" si="10"/>
        <v>643.85985557635615</v>
      </c>
      <c r="O21" s="9">
        <f t="shared" si="11"/>
        <v>1144.6397432468555</v>
      </c>
      <c r="P21" s="9">
        <f t="shared" si="12"/>
        <v>1788.4995988232115</v>
      </c>
      <c r="Q21" s="9">
        <f t="shared" si="13"/>
        <v>2575.4394223054246</v>
      </c>
      <c r="R21" s="8">
        <v>0.23360000000000003</v>
      </c>
      <c r="S21" s="8">
        <f t="shared" si="14"/>
        <v>16.711740251404091</v>
      </c>
      <c r="T21" s="8">
        <f t="shared" si="14"/>
        <v>66.846961005616365</v>
      </c>
      <c r="U21" s="8">
        <f t="shared" si="14"/>
        <v>150.40566226263681</v>
      </c>
      <c r="V21" s="8">
        <f t="shared" si="14"/>
        <v>267.38784402246546</v>
      </c>
      <c r="W21" s="8">
        <f t="shared" si="14"/>
        <v>417.79350628510224</v>
      </c>
      <c r="X21" s="8">
        <f t="shared" si="14"/>
        <v>601.62264905054724</v>
      </c>
      <c r="Y21" s="3">
        <f>SUM('Masses &amp; Spring Data'!$K$11*('Masses &amp; Spring Data'!$I$3+'Vel,Acc,Jer (Inlet)'!C21))</f>
        <v>1456.0024707596604</v>
      </c>
      <c r="Z21" s="10">
        <f t="shared" si="15"/>
        <v>1472.7142110110644</v>
      </c>
      <c r="AA21" s="10">
        <f t="shared" si="16"/>
        <v>1523.2866103919644</v>
      </c>
      <c r="AB21" s="10">
        <f t="shared" si="17"/>
        <v>1606.4081330222971</v>
      </c>
      <c r="AC21" s="10">
        <f t="shared" si="18"/>
        <v>1723.3903147821259</v>
      </c>
      <c r="AD21" s="10">
        <f t="shared" si="19"/>
        <v>1873.7959770447626</v>
      </c>
      <c r="AE21" s="10">
        <f t="shared" si="20"/>
        <v>2057.6251198102077</v>
      </c>
    </row>
    <row r="22" spans="1:31" x14ac:dyDescent="0.2">
      <c r="A22" s="5">
        <v>-322</v>
      </c>
      <c r="B22" s="5">
        <f t="shared" si="21"/>
        <v>19</v>
      </c>
      <c r="C22" s="36">
        <v>1.6146176933820691E-5</v>
      </c>
      <c r="D22" s="6">
        <f t="shared" si="1"/>
        <v>2.8980317573524292E-6</v>
      </c>
      <c r="E22" s="7">
        <f t="shared" si="2"/>
        <v>3.4776381088229148E-2</v>
      </c>
      <c r="F22" s="7">
        <f t="shared" si="3"/>
        <v>6.9552762176458297E-2</v>
      </c>
      <c r="G22" s="7">
        <f t="shared" si="4"/>
        <v>0.10432914326468745</v>
      </c>
      <c r="H22" s="7">
        <f t="shared" si="5"/>
        <v>0.13910552435291659</v>
      </c>
      <c r="I22" s="7">
        <f t="shared" si="6"/>
        <v>0.17388190544114576</v>
      </c>
      <c r="J22" s="7">
        <f t="shared" si="7"/>
        <v>0.2086582865293749</v>
      </c>
      <c r="K22" s="12">
        <f t="shared" si="8"/>
        <v>4.1400453676463032E-7</v>
      </c>
      <c r="L22" s="9">
        <f t="shared" si="22"/>
        <v>59.616653294106769</v>
      </c>
      <c r="M22" s="9">
        <f t="shared" si="9"/>
        <v>238.46661317642707</v>
      </c>
      <c r="N22" s="9">
        <f t="shared" si="10"/>
        <v>536.5498796469609</v>
      </c>
      <c r="O22" s="9">
        <f t="shared" si="11"/>
        <v>953.8664527057083</v>
      </c>
      <c r="P22" s="9">
        <f t="shared" si="12"/>
        <v>1490.4163323526691</v>
      </c>
      <c r="Q22" s="9">
        <f t="shared" si="13"/>
        <v>2146.1995185878436</v>
      </c>
      <c r="R22" s="8">
        <v>0.23360000000000003</v>
      </c>
      <c r="S22" s="8">
        <f t="shared" si="14"/>
        <v>13.926450209503344</v>
      </c>
      <c r="T22" s="8">
        <f t="shared" si="14"/>
        <v>55.705800838013374</v>
      </c>
      <c r="U22" s="8">
        <f t="shared" si="14"/>
        <v>125.33805188553008</v>
      </c>
      <c r="V22" s="8">
        <f t="shared" si="14"/>
        <v>222.8232033520535</v>
      </c>
      <c r="W22" s="8">
        <f t="shared" si="14"/>
        <v>348.16125523758353</v>
      </c>
      <c r="X22" s="8">
        <f t="shared" si="14"/>
        <v>501.35220754212031</v>
      </c>
      <c r="Y22" s="3">
        <f>SUM('Masses &amp; Spring Data'!$K$11*('Masses &amp; Spring Data'!$I$3+'Vel,Acc,Jer (Inlet)'!C22))</f>
        <v>1456.439649386348</v>
      </c>
      <c r="Z22" s="10">
        <f t="shared" si="15"/>
        <v>1470.3660995958514</v>
      </c>
      <c r="AA22" s="10">
        <f t="shared" si="16"/>
        <v>1512.6730796013983</v>
      </c>
      <c r="AB22" s="10">
        <f t="shared" si="17"/>
        <v>1581.7777012718782</v>
      </c>
      <c r="AC22" s="10">
        <f t="shared" si="18"/>
        <v>1679.2628527384015</v>
      </c>
      <c r="AD22" s="10">
        <f t="shared" si="19"/>
        <v>1804.6009046239315</v>
      </c>
      <c r="AE22" s="10">
        <f t="shared" si="20"/>
        <v>1957.7918569284684</v>
      </c>
    </row>
    <row r="23" spans="1:31" x14ac:dyDescent="0.2">
      <c r="A23" s="5">
        <v>-320</v>
      </c>
      <c r="B23" s="5">
        <f t="shared" si="21"/>
        <v>20</v>
      </c>
      <c r="C23" s="36">
        <v>1.904420869117312E-5</v>
      </c>
      <c r="D23" s="6">
        <f t="shared" si="1"/>
        <v>3.3120362941170595E-6</v>
      </c>
      <c r="E23" s="7">
        <f t="shared" si="2"/>
        <v>3.9744435529404716E-2</v>
      </c>
      <c r="F23" s="7">
        <f t="shared" si="3"/>
        <v>7.9488871058809432E-2</v>
      </c>
      <c r="G23" s="7">
        <f t="shared" si="4"/>
        <v>0.11923330658821414</v>
      </c>
      <c r="H23" s="7">
        <f t="shared" si="5"/>
        <v>0.15897774211761886</v>
      </c>
      <c r="I23" s="7">
        <f t="shared" si="6"/>
        <v>0.19872217764702357</v>
      </c>
      <c r="J23" s="7">
        <f t="shared" si="7"/>
        <v>0.23846661317642828</v>
      </c>
      <c r="K23" s="12">
        <f t="shared" si="8"/>
        <v>5.7960635147049058E-7</v>
      </c>
      <c r="L23" s="9">
        <f t="shared" si="22"/>
        <v>83.463314611750647</v>
      </c>
      <c r="M23" s="9">
        <f t="shared" si="9"/>
        <v>333.85325844700259</v>
      </c>
      <c r="N23" s="9">
        <f t="shared" si="10"/>
        <v>751.16983150575584</v>
      </c>
      <c r="O23" s="9">
        <f t="shared" si="11"/>
        <v>1335.4130337880104</v>
      </c>
      <c r="P23" s="9">
        <f t="shared" si="12"/>
        <v>2086.5828652937662</v>
      </c>
      <c r="Q23" s="9">
        <f t="shared" si="13"/>
        <v>3004.6793260230233</v>
      </c>
      <c r="R23" s="8">
        <v>0.23360000000000003</v>
      </c>
      <c r="S23" s="8">
        <f t="shared" si="14"/>
        <v>19.497030293304952</v>
      </c>
      <c r="T23" s="8">
        <f t="shared" si="14"/>
        <v>77.98812117321981</v>
      </c>
      <c r="U23" s="8">
        <f t="shared" si="14"/>
        <v>175.47327263974458</v>
      </c>
      <c r="V23" s="8">
        <f t="shared" si="14"/>
        <v>311.95248469287924</v>
      </c>
      <c r="W23" s="8">
        <f t="shared" si="14"/>
        <v>487.42575733262385</v>
      </c>
      <c r="X23" s="8">
        <f t="shared" si="14"/>
        <v>701.89309055897832</v>
      </c>
      <c r="Y23" s="3">
        <f>SUM('Masses &amp; Spring Data'!$K$11*('Masses &amp; Spring Data'!$I$3+'Vel,Acc,Jer (Inlet)'!C23))</f>
        <v>1456.9672787633849</v>
      </c>
      <c r="Z23" s="10">
        <f t="shared" si="15"/>
        <v>1476.4643090566899</v>
      </c>
      <c r="AA23" s="10">
        <f t="shared" si="16"/>
        <v>1535.5584049389322</v>
      </c>
      <c r="AB23" s="10">
        <f t="shared" si="17"/>
        <v>1632.4405514031296</v>
      </c>
      <c r="AC23" s="10">
        <f t="shared" si="18"/>
        <v>1768.9197634562643</v>
      </c>
      <c r="AD23" s="10">
        <f t="shared" si="19"/>
        <v>1944.3930360960087</v>
      </c>
      <c r="AE23" s="10">
        <f t="shared" si="20"/>
        <v>2158.8603693223631</v>
      </c>
    </row>
    <row r="24" spans="1:31" x14ac:dyDescent="0.2">
      <c r="A24" s="5">
        <v>-318</v>
      </c>
      <c r="B24" s="5">
        <f t="shared" si="21"/>
        <v>21</v>
      </c>
      <c r="C24" s="36">
        <v>2.2356244985290179E-5</v>
      </c>
      <c r="D24" s="6">
        <f t="shared" si="1"/>
        <v>3.8916426455875501E-6</v>
      </c>
      <c r="E24" s="7">
        <f t="shared" si="2"/>
        <v>4.66997117470506E-2</v>
      </c>
      <c r="F24" s="7">
        <f t="shared" si="3"/>
        <v>9.33994234941012E-2</v>
      </c>
      <c r="G24" s="7">
        <f t="shared" si="4"/>
        <v>0.14009913524115181</v>
      </c>
      <c r="H24" s="7">
        <f t="shared" si="5"/>
        <v>0.1867988469882024</v>
      </c>
      <c r="I24" s="7">
        <f t="shared" si="6"/>
        <v>0.23349855873525299</v>
      </c>
      <c r="J24" s="7">
        <f t="shared" si="7"/>
        <v>0.28019827048230361</v>
      </c>
      <c r="K24" s="12">
        <f t="shared" si="8"/>
        <v>6.6240725882342071E-7</v>
      </c>
      <c r="L24" s="9">
        <f t="shared" si="22"/>
        <v>95.386645270572586</v>
      </c>
      <c r="M24" s="9">
        <f t="shared" si="9"/>
        <v>381.54658108229034</v>
      </c>
      <c r="N24" s="9">
        <f t="shared" si="10"/>
        <v>858.47980743515325</v>
      </c>
      <c r="O24" s="9">
        <f t="shared" si="11"/>
        <v>1526.1863243291614</v>
      </c>
      <c r="P24" s="9">
        <f t="shared" si="12"/>
        <v>2384.6661317643147</v>
      </c>
      <c r="Q24" s="9">
        <f t="shared" si="13"/>
        <v>3433.919229740613</v>
      </c>
      <c r="R24" s="8">
        <v>0.23360000000000003</v>
      </c>
      <c r="S24" s="8">
        <f t="shared" si="14"/>
        <v>22.28232033520576</v>
      </c>
      <c r="T24" s="8">
        <f t="shared" si="14"/>
        <v>89.129281340823042</v>
      </c>
      <c r="U24" s="8">
        <f t="shared" si="14"/>
        <v>200.54088301685184</v>
      </c>
      <c r="V24" s="8">
        <f t="shared" si="14"/>
        <v>356.51712536329217</v>
      </c>
      <c r="W24" s="8">
        <f t="shared" si="14"/>
        <v>557.05800838014397</v>
      </c>
      <c r="X24" s="8">
        <f t="shared" si="14"/>
        <v>802.16353206740735</v>
      </c>
      <c r="Y24" s="3">
        <f>SUM('Masses &amp; Spring Data'!$K$11*('Masses &amp; Spring Data'!$I$3+'Vel,Acc,Jer (Inlet)'!C24))</f>
        <v>1457.5702837657125</v>
      </c>
      <c r="Z24" s="10">
        <f t="shared" si="15"/>
        <v>1479.8526041009181</v>
      </c>
      <c r="AA24" s="10">
        <f t="shared" si="16"/>
        <v>1547.4080959842709</v>
      </c>
      <c r="AB24" s="10">
        <f t="shared" si="17"/>
        <v>1658.1111667825644</v>
      </c>
      <c r="AC24" s="10">
        <f t="shared" si="18"/>
        <v>1814.0874091290048</v>
      </c>
      <c r="AD24" s="10">
        <f t="shared" si="19"/>
        <v>2014.6282921458564</v>
      </c>
      <c r="AE24" s="10">
        <f t="shared" si="20"/>
        <v>2259.7338158331199</v>
      </c>
    </row>
    <row r="25" spans="1:31" x14ac:dyDescent="0.2">
      <c r="A25" s="5">
        <v>-316</v>
      </c>
      <c r="B25" s="5">
        <f t="shared" si="21"/>
        <v>22</v>
      </c>
      <c r="C25" s="36">
        <v>2.624788763087773E-5</v>
      </c>
      <c r="D25" s="6">
        <f t="shared" si="1"/>
        <v>4.5540499044109708E-6</v>
      </c>
      <c r="E25" s="7">
        <f t="shared" si="2"/>
        <v>5.4648598852931649E-2</v>
      </c>
      <c r="F25" s="7">
        <f t="shared" si="3"/>
        <v>0.1092971977058633</v>
      </c>
      <c r="G25" s="7">
        <f t="shared" si="4"/>
        <v>0.16394579655879496</v>
      </c>
      <c r="H25" s="7">
        <f t="shared" si="5"/>
        <v>0.21859439541172659</v>
      </c>
      <c r="I25" s="7">
        <f t="shared" si="6"/>
        <v>0.27324299426465826</v>
      </c>
      <c r="J25" s="7">
        <f t="shared" si="7"/>
        <v>0.32789159311758992</v>
      </c>
      <c r="K25" s="12">
        <f t="shared" si="8"/>
        <v>7.4520816617632712E-7</v>
      </c>
      <c r="L25" s="9">
        <f t="shared" si="22"/>
        <v>107.3099759293911</v>
      </c>
      <c r="M25" s="9">
        <f t="shared" si="9"/>
        <v>429.2399037175644</v>
      </c>
      <c r="N25" s="9">
        <f t="shared" si="10"/>
        <v>965.78978336451996</v>
      </c>
      <c r="O25" s="9">
        <f t="shared" si="11"/>
        <v>1716.9596148702576</v>
      </c>
      <c r="P25" s="9">
        <f t="shared" si="12"/>
        <v>2682.7493982347778</v>
      </c>
      <c r="Q25" s="9">
        <f t="shared" si="13"/>
        <v>3863.1591334580799</v>
      </c>
      <c r="R25" s="8">
        <v>0.23360000000000003</v>
      </c>
      <c r="S25" s="8">
        <f t="shared" si="14"/>
        <v>25.067610377105765</v>
      </c>
      <c r="T25" s="8">
        <f t="shared" si="14"/>
        <v>100.27044150842306</v>
      </c>
      <c r="U25" s="8">
        <f t="shared" si="14"/>
        <v>225.6084933939519</v>
      </c>
      <c r="V25" s="8">
        <f t="shared" si="14"/>
        <v>401.08176603369225</v>
      </c>
      <c r="W25" s="8">
        <f t="shared" si="14"/>
        <v>626.69025942764415</v>
      </c>
      <c r="X25" s="8">
        <f t="shared" si="14"/>
        <v>902.43397357580761</v>
      </c>
      <c r="Y25" s="3">
        <f>SUM('Masses &amp; Spring Data'!$K$11*('Masses &amp; Spring Data'!$I$3+'Vel,Acc,Jer (Inlet)'!C25))</f>
        <v>1458.2788146434477</v>
      </c>
      <c r="Z25" s="10">
        <f t="shared" si="15"/>
        <v>1483.3464250205534</v>
      </c>
      <c r="AA25" s="10">
        <f t="shared" si="16"/>
        <v>1559.3783880300716</v>
      </c>
      <c r="AB25" s="10">
        <f t="shared" si="17"/>
        <v>1683.8873080373996</v>
      </c>
      <c r="AC25" s="10">
        <f t="shared" si="18"/>
        <v>1859.36058067714</v>
      </c>
      <c r="AD25" s="10">
        <f t="shared" si="19"/>
        <v>2084.9690740710921</v>
      </c>
      <c r="AE25" s="10">
        <f t="shared" si="20"/>
        <v>2360.7127882192553</v>
      </c>
    </row>
    <row r="26" spans="1:31" x14ac:dyDescent="0.2">
      <c r="A26" s="5">
        <v>-314</v>
      </c>
      <c r="B26" s="5">
        <f t="shared" si="21"/>
        <v>23</v>
      </c>
      <c r="C26" s="36">
        <v>3.08019375352887E-5</v>
      </c>
      <c r="D26" s="6">
        <f t="shared" si="1"/>
        <v>5.2992580705872979E-6</v>
      </c>
      <c r="E26" s="7">
        <f t="shared" si="2"/>
        <v>6.3591096847047571E-2</v>
      </c>
      <c r="F26" s="7">
        <f t="shared" si="3"/>
        <v>0.12718219369409514</v>
      </c>
      <c r="G26" s="7">
        <f t="shared" si="4"/>
        <v>0.19077329054114273</v>
      </c>
      <c r="H26" s="7">
        <f t="shared" si="5"/>
        <v>0.25436438738819028</v>
      </c>
      <c r="I26" s="7">
        <f t="shared" si="6"/>
        <v>0.3179554842352379</v>
      </c>
      <c r="J26" s="7">
        <f t="shared" si="7"/>
        <v>0.38154658108228545</v>
      </c>
      <c r="K26" s="12">
        <f t="shared" si="8"/>
        <v>8.2800907352928096E-7</v>
      </c>
      <c r="L26" s="9">
        <f t="shared" si="22"/>
        <v>119.23330658821646</v>
      </c>
      <c r="M26" s="9">
        <f t="shared" si="9"/>
        <v>476.93322635286586</v>
      </c>
      <c r="N26" s="9">
        <f t="shared" si="10"/>
        <v>1073.0997592939482</v>
      </c>
      <c r="O26" s="9">
        <f t="shared" si="11"/>
        <v>1907.7329054114634</v>
      </c>
      <c r="P26" s="9">
        <f t="shared" si="12"/>
        <v>2980.8326647054114</v>
      </c>
      <c r="Q26" s="9">
        <f t="shared" si="13"/>
        <v>4292.3990371757927</v>
      </c>
      <c r="R26" s="8">
        <v>0.23360000000000003</v>
      </c>
      <c r="S26" s="8">
        <f t="shared" si="14"/>
        <v>27.852900419007369</v>
      </c>
      <c r="T26" s="8">
        <f t="shared" si="14"/>
        <v>111.41160167602948</v>
      </c>
      <c r="U26" s="8">
        <f t="shared" si="14"/>
        <v>250.67610377106632</v>
      </c>
      <c r="V26" s="8">
        <f t="shared" si="14"/>
        <v>445.64640670411791</v>
      </c>
      <c r="W26" s="8">
        <f t="shared" si="14"/>
        <v>696.32251047518423</v>
      </c>
      <c r="X26" s="8">
        <f t="shared" si="14"/>
        <v>1002.7044150842653</v>
      </c>
      <c r="Y26" s="3">
        <f>SUM('Masses &amp; Spring Data'!$K$11*('Masses &amp; Spring Data'!$I$3+'Vel,Acc,Jer (Inlet)'!C26))</f>
        <v>1459.1079465216485</v>
      </c>
      <c r="Z26" s="10">
        <f t="shared" si="15"/>
        <v>1486.9608469406558</v>
      </c>
      <c r="AA26" s="10">
        <f t="shared" si="16"/>
        <v>1571.4843562014025</v>
      </c>
      <c r="AB26" s="10">
        <f t="shared" si="17"/>
        <v>1709.7840502927147</v>
      </c>
      <c r="AC26" s="10">
        <f t="shared" si="18"/>
        <v>1904.7543532257664</v>
      </c>
      <c r="AD26" s="10">
        <f t="shared" si="19"/>
        <v>2155.4304569968326</v>
      </c>
      <c r="AE26" s="10">
        <f t="shared" si="20"/>
        <v>2461.8123616059138</v>
      </c>
    </row>
    <row r="27" spans="1:31" x14ac:dyDescent="0.2">
      <c r="A27" s="5">
        <v>-312</v>
      </c>
      <c r="B27" s="5">
        <f t="shared" si="21"/>
        <v>24</v>
      </c>
      <c r="C27" s="36">
        <v>3.6101195605875998E-5</v>
      </c>
      <c r="D27" s="6">
        <f t="shared" si="1"/>
        <v>6.1272671441165788E-6</v>
      </c>
      <c r="E27" s="7">
        <f t="shared" si="2"/>
        <v>7.3527205729398942E-2</v>
      </c>
      <c r="F27" s="7">
        <f t="shared" si="3"/>
        <v>0.14705441145879788</v>
      </c>
      <c r="G27" s="7">
        <f t="shared" si="4"/>
        <v>0.22058161718819683</v>
      </c>
      <c r="H27" s="7">
        <f t="shared" si="5"/>
        <v>0.29410882291759577</v>
      </c>
      <c r="I27" s="7">
        <f t="shared" si="6"/>
        <v>0.36763602864699474</v>
      </c>
      <c r="J27" s="7">
        <f t="shared" si="7"/>
        <v>0.44116323437639365</v>
      </c>
      <c r="K27" s="12">
        <f t="shared" si="8"/>
        <v>1.0764117955880273E-6</v>
      </c>
      <c r="L27" s="9">
        <f t="shared" si="22"/>
        <v>155.00329856467593</v>
      </c>
      <c r="M27" s="9">
        <f t="shared" si="9"/>
        <v>620.01319425870372</v>
      </c>
      <c r="N27" s="9">
        <f t="shared" si="10"/>
        <v>1395.0296870820835</v>
      </c>
      <c r="O27" s="9">
        <f t="shared" si="11"/>
        <v>2480.0527770348149</v>
      </c>
      <c r="P27" s="9">
        <f t="shared" si="12"/>
        <v>3875.0824641168983</v>
      </c>
      <c r="Q27" s="9">
        <f t="shared" si="13"/>
        <v>5580.1187483283338</v>
      </c>
      <c r="R27" s="8">
        <v>0.23360000000000003</v>
      </c>
      <c r="S27" s="8">
        <f t="shared" si="14"/>
        <v>36.208770544708301</v>
      </c>
      <c r="T27" s="8">
        <f t="shared" si="14"/>
        <v>144.8350821788332</v>
      </c>
      <c r="U27" s="8">
        <f t="shared" si="14"/>
        <v>325.87893490237474</v>
      </c>
      <c r="V27" s="8">
        <f t="shared" si="14"/>
        <v>579.34032871533282</v>
      </c>
      <c r="W27" s="8">
        <f t="shared" si="14"/>
        <v>905.21926361770761</v>
      </c>
      <c r="X27" s="8">
        <f t="shared" si="14"/>
        <v>1303.515739609499</v>
      </c>
      <c r="Y27" s="3">
        <f>SUM('Masses &amp; Spring Data'!$K$11*('Masses &amp; Spring Data'!$I$3+'Vel,Acc,Jer (Inlet)'!C27))</f>
        <v>1460.0727545253731</v>
      </c>
      <c r="Z27" s="10">
        <f t="shared" si="15"/>
        <v>1496.2815250700814</v>
      </c>
      <c r="AA27" s="10">
        <f t="shared" si="16"/>
        <v>1606.0233959585125</v>
      </c>
      <c r="AB27" s="10">
        <f t="shared" si="17"/>
        <v>1785.9516894277479</v>
      </c>
      <c r="AC27" s="10">
        <f t="shared" si="18"/>
        <v>2039.4130832407059</v>
      </c>
      <c r="AD27" s="10">
        <f t="shared" si="19"/>
        <v>2365.2920181430809</v>
      </c>
      <c r="AE27" s="10">
        <f t="shared" si="20"/>
        <v>2763.5884941348722</v>
      </c>
    </row>
    <row r="28" spans="1:31" x14ac:dyDescent="0.2">
      <c r="A28" s="5">
        <v>-310</v>
      </c>
      <c r="B28" s="5">
        <f t="shared" si="21"/>
        <v>25</v>
      </c>
      <c r="C28" s="36">
        <v>4.2228462749992577E-5</v>
      </c>
      <c r="D28" s="6">
        <f t="shared" si="1"/>
        <v>7.2036789397046062E-6</v>
      </c>
      <c r="E28" s="7">
        <f t="shared" si="2"/>
        <v>8.6444147276455274E-2</v>
      </c>
      <c r="F28" s="7">
        <f t="shared" si="3"/>
        <v>0.17288829455291055</v>
      </c>
      <c r="G28" s="7">
        <f t="shared" si="4"/>
        <v>0.25933244182936582</v>
      </c>
      <c r="H28" s="7">
        <f t="shared" si="5"/>
        <v>0.3457765891058211</v>
      </c>
      <c r="I28" s="7">
        <f t="shared" si="6"/>
        <v>0.43222073638227637</v>
      </c>
      <c r="J28" s="7">
        <f t="shared" si="7"/>
        <v>0.51866488365873165</v>
      </c>
      <c r="K28" s="12">
        <f t="shared" si="8"/>
        <v>1.1592127029409879E-6</v>
      </c>
      <c r="L28" s="9">
        <f t="shared" si="22"/>
        <v>166.92662922350226</v>
      </c>
      <c r="M28" s="9">
        <f t="shared" si="9"/>
        <v>667.70651689400904</v>
      </c>
      <c r="N28" s="9">
        <f t="shared" si="10"/>
        <v>1502.3396630115203</v>
      </c>
      <c r="O28" s="9">
        <f t="shared" si="11"/>
        <v>2670.8260675760362</v>
      </c>
      <c r="P28" s="9">
        <f t="shared" si="12"/>
        <v>4173.1657305875569</v>
      </c>
      <c r="Q28" s="9">
        <f t="shared" si="13"/>
        <v>6009.3586520460813</v>
      </c>
      <c r="R28" s="8">
        <v>0.23360000000000003</v>
      </c>
      <c r="S28" s="8">
        <f t="shared" si="14"/>
        <v>38.994060586610132</v>
      </c>
      <c r="T28" s="8">
        <f t="shared" si="14"/>
        <v>155.97624234644053</v>
      </c>
      <c r="U28" s="8">
        <f t="shared" si="14"/>
        <v>350.9465452794912</v>
      </c>
      <c r="V28" s="8">
        <f t="shared" si="14"/>
        <v>623.90496938576212</v>
      </c>
      <c r="W28" s="8">
        <f t="shared" si="14"/>
        <v>974.85151466525338</v>
      </c>
      <c r="X28" s="8">
        <f t="shared" si="14"/>
        <v>1403.7861811179648</v>
      </c>
      <c r="Y28" s="3">
        <f>SUM('Masses &amp; Spring Data'!$K$11*('Masses &amp; Spring Data'!$I$3+'Vel,Acc,Jer (Inlet)'!C28))</f>
        <v>1461.1883137796794</v>
      </c>
      <c r="Z28" s="10">
        <f t="shared" si="15"/>
        <v>1500.1823743662897</v>
      </c>
      <c r="AA28" s="10">
        <f t="shared" si="16"/>
        <v>1618.4760920061831</v>
      </c>
      <c r="AB28" s="10">
        <f t="shared" si="17"/>
        <v>1812.1348590591706</v>
      </c>
      <c r="AC28" s="10">
        <f t="shared" si="18"/>
        <v>2085.0932831654418</v>
      </c>
      <c r="AD28" s="10">
        <f t="shared" si="19"/>
        <v>2436.0398284449329</v>
      </c>
      <c r="AE28" s="10">
        <f t="shared" si="20"/>
        <v>2864.974494897644</v>
      </c>
    </row>
    <row r="29" spans="1:31" x14ac:dyDescent="0.2">
      <c r="A29" s="5">
        <v>-308</v>
      </c>
      <c r="B29" s="5">
        <f t="shared" si="21"/>
        <v>26</v>
      </c>
      <c r="C29" s="36">
        <v>4.9432141689697183E-5</v>
      </c>
      <c r="D29" s="6">
        <f t="shared" si="1"/>
        <v>8.3628916426455941E-6</v>
      </c>
      <c r="E29" s="7">
        <f t="shared" si="2"/>
        <v>0.10035469971174713</v>
      </c>
      <c r="F29" s="7">
        <f t="shared" si="3"/>
        <v>0.20070939942349425</v>
      </c>
      <c r="G29" s="7">
        <f t="shared" si="4"/>
        <v>0.3010640991352414</v>
      </c>
      <c r="H29" s="7">
        <f t="shared" si="5"/>
        <v>0.4014187988469885</v>
      </c>
      <c r="I29" s="7">
        <f t="shared" si="6"/>
        <v>0.50177349855873565</v>
      </c>
      <c r="J29" s="7">
        <f t="shared" si="7"/>
        <v>0.60212819827048281</v>
      </c>
      <c r="K29" s="12">
        <f t="shared" si="8"/>
        <v>1.2420136102938876E-6</v>
      </c>
      <c r="L29" s="9">
        <f t="shared" si="22"/>
        <v>178.84995988231981</v>
      </c>
      <c r="M29" s="9">
        <f t="shared" si="9"/>
        <v>715.39983952927923</v>
      </c>
      <c r="N29" s="9">
        <f t="shared" si="10"/>
        <v>1609.6496389408783</v>
      </c>
      <c r="O29" s="9">
        <f t="shared" si="11"/>
        <v>2861.5993581171169</v>
      </c>
      <c r="P29" s="9">
        <f t="shared" si="12"/>
        <v>4471.2489970579954</v>
      </c>
      <c r="Q29" s="9">
        <f t="shared" si="13"/>
        <v>6438.5985557635131</v>
      </c>
      <c r="R29" s="8">
        <v>0.23360000000000003</v>
      </c>
      <c r="S29" s="8">
        <f t="shared" si="14"/>
        <v>41.77935062850991</v>
      </c>
      <c r="T29" s="8">
        <f t="shared" si="14"/>
        <v>167.11740251403964</v>
      </c>
      <c r="U29" s="8">
        <f t="shared" si="14"/>
        <v>376.0141556565892</v>
      </c>
      <c r="V29" s="8">
        <f t="shared" si="14"/>
        <v>668.46961005615856</v>
      </c>
      <c r="W29" s="8">
        <f t="shared" si="14"/>
        <v>1044.483765712748</v>
      </c>
      <c r="X29" s="8">
        <f t="shared" si="14"/>
        <v>1504.0566226263568</v>
      </c>
      <c r="Y29" s="3">
        <f>SUM('Masses &amp; Spring Data'!$K$11*('Masses &amp; Spring Data'!$I$3+'Vel,Acc,Jer (Inlet)'!C29))</f>
        <v>1462.4998496597425</v>
      </c>
      <c r="Z29" s="10">
        <f t="shared" si="15"/>
        <v>1504.2792002882525</v>
      </c>
      <c r="AA29" s="10">
        <f t="shared" si="16"/>
        <v>1631.1398398046599</v>
      </c>
      <c r="AB29" s="10">
        <f t="shared" si="17"/>
        <v>1838.5140053163318</v>
      </c>
      <c r="AC29" s="10">
        <f t="shared" si="18"/>
        <v>2130.9694597159009</v>
      </c>
      <c r="AD29" s="10">
        <f t="shared" si="19"/>
        <v>2506.9836153724905</v>
      </c>
      <c r="AE29" s="10">
        <f t="shared" si="20"/>
        <v>2966.5564722860991</v>
      </c>
    </row>
    <row r="30" spans="1:31" x14ac:dyDescent="0.2">
      <c r="A30" s="5">
        <v>-306</v>
      </c>
      <c r="B30" s="5">
        <f t="shared" si="21"/>
        <v>27</v>
      </c>
      <c r="C30" s="36">
        <v>5.7795033332342777E-5</v>
      </c>
      <c r="D30" s="6">
        <f t="shared" si="1"/>
        <v>9.6049052529394817E-6</v>
      </c>
      <c r="E30" s="7">
        <f t="shared" si="2"/>
        <v>0.11525886303527377</v>
      </c>
      <c r="F30" s="7">
        <f t="shared" si="3"/>
        <v>0.23051772607054755</v>
      </c>
      <c r="G30" s="7">
        <f t="shared" si="4"/>
        <v>0.34577658910582132</v>
      </c>
      <c r="H30" s="7">
        <f t="shared" si="5"/>
        <v>0.46103545214109509</v>
      </c>
      <c r="I30" s="7">
        <f t="shared" si="6"/>
        <v>0.57629431517636887</v>
      </c>
      <c r="J30" s="7">
        <f t="shared" si="7"/>
        <v>0.69155317821164264</v>
      </c>
      <c r="K30" s="12">
        <f t="shared" si="8"/>
        <v>1.6560181470585416E-6</v>
      </c>
      <c r="L30" s="9">
        <f t="shared" si="22"/>
        <v>238.46661317643</v>
      </c>
      <c r="M30" s="9">
        <f t="shared" si="9"/>
        <v>953.86645270572001</v>
      </c>
      <c r="N30" s="9">
        <f t="shared" si="10"/>
        <v>2146.19951858787</v>
      </c>
      <c r="O30" s="9">
        <f t="shared" si="11"/>
        <v>3815.46581082288</v>
      </c>
      <c r="P30" s="9">
        <f t="shared" si="12"/>
        <v>5961.66532941075</v>
      </c>
      <c r="Q30" s="9">
        <f t="shared" si="13"/>
        <v>8584.79807435148</v>
      </c>
      <c r="R30" s="8">
        <v>0.23360000000000003</v>
      </c>
      <c r="S30" s="8">
        <f t="shared" si="14"/>
        <v>55.705800838014056</v>
      </c>
      <c r="T30" s="8">
        <f t="shared" si="14"/>
        <v>222.82320335205623</v>
      </c>
      <c r="U30" s="8">
        <f t="shared" si="14"/>
        <v>501.35220754212651</v>
      </c>
      <c r="V30" s="8">
        <f t="shared" si="14"/>
        <v>891.2928134082249</v>
      </c>
      <c r="W30" s="8">
        <f t="shared" si="14"/>
        <v>1392.6450209503514</v>
      </c>
      <c r="X30" s="8">
        <f t="shared" si="14"/>
        <v>2005.408830168506</v>
      </c>
      <c r="Y30" s="3">
        <f>SUM('Masses &amp; Spring Data'!$K$11*('Masses &amp; Spring Data'!$I$3+'Vel,Acc,Jer (Inlet)'!C30))</f>
        <v>1464.0224372906202</v>
      </c>
      <c r="Z30" s="10">
        <f t="shared" si="15"/>
        <v>1519.7282381286343</v>
      </c>
      <c r="AA30" s="10">
        <f t="shared" si="16"/>
        <v>1688.5943551494272</v>
      </c>
      <c r="AB30" s="10">
        <f t="shared" si="17"/>
        <v>1965.3746448327468</v>
      </c>
      <c r="AC30" s="10">
        <f t="shared" si="18"/>
        <v>2355.3152506988454</v>
      </c>
      <c r="AD30" s="10">
        <f t="shared" si="19"/>
        <v>2856.6674582409714</v>
      </c>
      <c r="AE30" s="10">
        <f t="shared" si="20"/>
        <v>3469.4312674591265</v>
      </c>
    </row>
    <row r="31" spans="1:31" x14ac:dyDescent="0.2">
      <c r="A31" s="5">
        <v>-304</v>
      </c>
      <c r="B31" s="5">
        <f t="shared" si="21"/>
        <v>28</v>
      </c>
      <c r="C31" s="36">
        <v>6.7399938585282259E-5</v>
      </c>
      <c r="D31" s="6">
        <f t="shared" si="1"/>
        <v>1.1260923399998023E-5</v>
      </c>
      <c r="E31" s="7">
        <f t="shared" si="2"/>
        <v>0.13513108079997627</v>
      </c>
      <c r="F31" s="7">
        <f t="shared" si="3"/>
        <v>0.27026216159995253</v>
      </c>
      <c r="G31" s="7">
        <f t="shared" si="4"/>
        <v>0.40539324239992885</v>
      </c>
      <c r="H31" s="7">
        <f t="shared" si="5"/>
        <v>0.54052432319990507</v>
      </c>
      <c r="I31" s="7">
        <f t="shared" si="6"/>
        <v>0.67565540399988144</v>
      </c>
      <c r="J31" s="7">
        <f t="shared" si="7"/>
        <v>0.81078648479985771</v>
      </c>
      <c r="K31" s="12">
        <f t="shared" si="8"/>
        <v>1.9872217764702282E-6</v>
      </c>
      <c r="L31" s="9">
        <f t="shared" si="22"/>
        <v>286.15993581171284</v>
      </c>
      <c r="M31" s="9">
        <f t="shared" si="9"/>
        <v>1144.6397432468514</v>
      </c>
      <c r="N31" s="9">
        <f t="shared" si="10"/>
        <v>2575.439422305416</v>
      </c>
      <c r="O31" s="9">
        <f t="shared" si="11"/>
        <v>4578.5589729874055</v>
      </c>
      <c r="P31" s="9">
        <f t="shared" si="12"/>
        <v>7153.9983952928214</v>
      </c>
      <c r="Q31" s="9">
        <f t="shared" si="13"/>
        <v>10301.757689221664</v>
      </c>
      <c r="R31" s="8">
        <v>0.23360000000000003</v>
      </c>
      <c r="S31" s="8">
        <f t="shared" si="14"/>
        <v>66.846961005616123</v>
      </c>
      <c r="T31" s="8">
        <f t="shared" si="14"/>
        <v>267.38784402246449</v>
      </c>
      <c r="U31" s="8">
        <f t="shared" si="14"/>
        <v>601.62264905054519</v>
      </c>
      <c r="V31" s="8">
        <f t="shared" si="14"/>
        <v>1069.551376089858</v>
      </c>
      <c r="W31" s="8">
        <f t="shared" si="14"/>
        <v>1671.1740251404033</v>
      </c>
      <c r="X31" s="8">
        <f t="shared" si="14"/>
        <v>2406.4905962021808</v>
      </c>
      <c r="Y31" s="3">
        <f>SUM('Masses &amp; Spring Data'!$K$11*('Masses &amp; Spring Data'!$I$3+'Vel,Acc,Jer (Inlet)'!C31))</f>
        <v>1465.771151797371</v>
      </c>
      <c r="Z31" s="10">
        <f t="shared" si="15"/>
        <v>1532.6181128029871</v>
      </c>
      <c r="AA31" s="10">
        <f t="shared" si="16"/>
        <v>1735.20921282775</v>
      </c>
      <c r="AB31" s="10">
        <f t="shared" si="17"/>
        <v>2067.3938008479163</v>
      </c>
      <c r="AC31" s="10">
        <f t="shared" si="18"/>
        <v>2535.3225278872287</v>
      </c>
      <c r="AD31" s="10">
        <f t="shared" si="19"/>
        <v>3136.9451769377742</v>
      </c>
      <c r="AE31" s="10">
        <f t="shared" si="20"/>
        <v>3872.2617479995515</v>
      </c>
    </row>
    <row r="32" spans="1:31" x14ac:dyDescent="0.2">
      <c r="A32" s="5">
        <v>-302</v>
      </c>
      <c r="B32" s="5">
        <f t="shared" si="21"/>
        <v>29</v>
      </c>
      <c r="C32" s="36">
        <v>7.8660861985280282E-5</v>
      </c>
      <c r="D32" s="6">
        <f t="shared" si="1"/>
        <v>1.3248145176468251E-5</v>
      </c>
      <c r="E32" s="7">
        <f t="shared" si="2"/>
        <v>0.15897774211761903</v>
      </c>
      <c r="F32" s="7">
        <f t="shared" si="3"/>
        <v>0.31795548423523806</v>
      </c>
      <c r="G32" s="7">
        <f t="shared" si="4"/>
        <v>0.47693322635285706</v>
      </c>
      <c r="H32" s="7">
        <f t="shared" si="5"/>
        <v>0.63591096847047612</v>
      </c>
      <c r="I32" s="7">
        <f t="shared" si="6"/>
        <v>0.79488871058809507</v>
      </c>
      <c r="J32" s="7">
        <f t="shared" si="7"/>
        <v>0.95386645270571413</v>
      </c>
      <c r="K32" s="12">
        <f t="shared" si="8"/>
        <v>1.6560181470585213E-6</v>
      </c>
      <c r="L32" s="9">
        <f t="shared" si="22"/>
        <v>238.46661317642707</v>
      </c>
      <c r="M32" s="9">
        <f t="shared" si="9"/>
        <v>953.8664527057083</v>
      </c>
      <c r="N32" s="9">
        <f t="shared" si="10"/>
        <v>2146.1995185878436</v>
      </c>
      <c r="O32" s="9">
        <f t="shared" si="11"/>
        <v>3815.4658108228332</v>
      </c>
      <c r="P32" s="9">
        <f t="shared" si="12"/>
        <v>5961.6653294106763</v>
      </c>
      <c r="Q32" s="9">
        <f t="shared" si="13"/>
        <v>8584.7980743513745</v>
      </c>
      <c r="R32" s="8">
        <v>0.23360000000000003</v>
      </c>
      <c r="S32" s="8">
        <f t="shared" si="14"/>
        <v>55.705800838013374</v>
      </c>
      <c r="T32" s="8">
        <f t="shared" si="14"/>
        <v>222.8232033520535</v>
      </c>
      <c r="U32" s="8">
        <f t="shared" si="14"/>
        <v>501.35220754212031</v>
      </c>
      <c r="V32" s="8">
        <f t="shared" si="14"/>
        <v>891.29281340821399</v>
      </c>
      <c r="W32" s="8">
        <f t="shared" si="14"/>
        <v>1392.6450209503341</v>
      </c>
      <c r="X32" s="8">
        <f t="shared" si="14"/>
        <v>2005.4088301684812</v>
      </c>
      <c r="Y32" s="3">
        <f>SUM('Masses &amp; Spring Data'!$K$11*('Masses &amp; Spring Data'!$I$3+'Vel,Acc,Jer (Inlet)'!C32))</f>
        <v>1467.8213688052854</v>
      </c>
      <c r="Z32" s="10">
        <f t="shared" si="15"/>
        <v>1523.5271696432987</v>
      </c>
      <c r="AA32" s="10">
        <f t="shared" si="16"/>
        <v>1693.0565921666503</v>
      </c>
      <c r="AB32" s="10">
        <f t="shared" si="17"/>
        <v>1969.1735763474057</v>
      </c>
      <c r="AC32" s="10">
        <f t="shared" si="18"/>
        <v>2359.1141822134996</v>
      </c>
      <c r="AD32" s="10">
        <f t="shared" si="19"/>
        <v>2860.4663897556193</v>
      </c>
      <c r="AE32" s="10">
        <f t="shared" si="20"/>
        <v>3473.2301989737666</v>
      </c>
    </row>
    <row r="33" spans="1:31" x14ac:dyDescent="0.2">
      <c r="A33" s="5">
        <v>-300</v>
      </c>
      <c r="B33" s="5">
        <f t="shared" si="21"/>
        <v>30</v>
      </c>
      <c r="C33" s="36">
        <v>9.1909007161748534E-5</v>
      </c>
      <c r="D33" s="6">
        <f t="shared" si="1"/>
        <v>1.4904163323526773E-5</v>
      </c>
      <c r="E33" s="7">
        <f t="shared" si="2"/>
        <v>0.17884995988232127</v>
      </c>
      <c r="F33" s="7">
        <f t="shared" si="3"/>
        <v>0.35769991976464255</v>
      </c>
      <c r="G33" s="7">
        <f t="shared" si="4"/>
        <v>0.53654987964696377</v>
      </c>
      <c r="H33" s="7">
        <f t="shared" si="5"/>
        <v>0.7153998395292851</v>
      </c>
      <c r="I33" s="7">
        <f t="shared" si="6"/>
        <v>0.89424979941160632</v>
      </c>
      <c r="J33" s="7">
        <f t="shared" si="7"/>
        <v>1.0730997592939275</v>
      </c>
      <c r="K33" s="12">
        <f t="shared" si="8"/>
        <v>2.4840272205878158E-6</v>
      </c>
      <c r="L33" s="9">
        <f t="shared" si="22"/>
        <v>357.69991976464547</v>
      </c>
      <c r="M33" s="9">
        <f t="shared" si="9"/>
        <v>1430.7996790585819</v>
      </c>
      <c r="N33" s="9">
        <f t="shared" si="10"/>
        <v>3219.2992778818093</v>
      </c>
      <c r="O33" s="9">
        <f t="shared" si="11"/>
        <v>5723.1987162343275</v>
      </c>
      <c r="P33" s="9">
        <f t="shared" si="12"/>
        <v>8942.4979941161364</v>
      </c>
      <c r="Q33" s="9">
        <f t="shared" si="13"/>
        <v>12877.197111527237</v>
      </c>
      <c r="R33" s="8">
        <v>0.23360000000000003</v>
      </c>
      <c r="S33" s="8">
        <f t="shared" si="14"/>
        <v>83.558701257021198</v>
      </c>
      <c r="T33" s="8">
        <f t="shared" si="14"/>
        <v>334.23480502808479</v>
      </c>
      <c r="U33" s="8">
        <f t="shared" si="14"/>
        <v>752.02831131319078</v>
      </c>
      <c r="V33" s="8">
        <f t="shared" si="14"/>
        <v>1336.9392201123392</v>
      </c>
      <c r="W33" s="8">
        <f t="shared" si="14"/>
        <v>2088.9675314255296</v>
      </c>
      <c r="X33" s="8">
        <f t="shared" si="14"/>
        <v>3008.1132452527631</v>
      </c>
      <c r="Y33" s="3">
        <f>SUM('Masses &amp; Spring Data'!$K$11*('Masses &amp; Spring Data'!$I$3+'Vel,Acc,Jer (Inlet)'!C33))</f>
        <v>1470.2333888145968</v>
      </c>
      <c r="Z33" s="10">
        <f t="shared" si="15"/>
        <v>1553.7920900716181</v>
      </c>
      <c r="AA33" s="10">
        <f t="shared" si="16"/>
        <v>1807.1817163531566</v>
      </c>
      <c r="AB33" s="10">
        <f t="shared" si="17"/>
        <v>2222.2617001277877</v>
      </c>
      <c r="AC33" s="10">
        <f t="shared" si="18"/>
        <v>2807.1726089269359</v>
      </c>
      <c r="AD33" s="10">
        <f t="shared" si="19"/>
        <v>3559.2009202401264</v>
      </c>
      <c r="AE33" s="10">
        <f t="shared" si="20"/>
        <v>4478.3466340673604</v>
      </c>
    </row>
    <row r="34" spans="1:31" x14ac:dyDescent="0.2">
      <c r="A34" s="5">
        <v>-298</v>
      </c>
      <c r="B34" s="5">
        <f t="shared" si="21"/>
        <v>31</v>
      </c>
      <c r="C34" s="36">
        <v>1.0681317048527531E-4</v>
      </c>
      <c r="D34" s="6">
        <f t="shared" si="1"/>
        <v>1.7388190544114589E-5</v>
      </c>
      <c r="E34" s="7">
        <f t="shared" si="2"/>
        <v>0.20865828652937507</v>
      </c>
      <c r="F34" s="7">
        <f t="shared" si="3"/>
        <v>0.41731657305875014</v>
      </c>
      <c r="G34" s="7">
        <f t="shared" si="4"/>
        <v>0.62597485958812515</v>
      </c>
      <c r="H34" s="7">
        <f t="shared" si="5"/>
        <v>0.83463314611750028</v>
      </c>
      <c r="I34" s="7">
        <f t="shared" si="6"/>
        <v>1.0432914326468754</v>
      </c>
      <c r="J34" s="7">
        <f t="shared" si="7"/>
        <v>1.2519497191762503</v>
      </c>
      <c r="K34" s="12">
        <f t="shared" si="8"/>
        <v>2.4840272205878293E-6</v>
      </c>
      <c r="L34" s="9">
        <f t="shared" si="22"/>
        <v>357.6999197646474</v>
      </c>
      <c r="M34" s="9">
        <f t="shared" si="9"/>
        <v>1430.7996790585896</v>
      </c>
      <c r="N34" s="9">
        <f t="shared" si="10"/>
        <v>3219.299277881827</v>
      </c>
      <c r="O34" s="9">
        <f t="shared" si="11"/>
        <v>5723.1987162343585</v>
      </c>
      <c r="P34" s="9">
        <f t="shared" si="12"/>
        <v>8942.4979941161855</v>
      </c>
      <c r="Q34" s="9">
        <f t="shared" si="13"/>
        <v>12877.197111527308</v>
      </c>
      <c r="R34" s="8">
        <v>0.23360000000000003</v>
      </c>
      <c r="S34" s="8">
        <f t="shared" si="14"/>
        <v>83.558701257021639</v>
      </c>
      <c r="T34" s="8">
        <f t="shared" si="14"/>
        <v>334.23480502808656</v>
      </c>
      <c r="U34" s="8">
        <f t="shared" si="14"/>
        <v>752.02831131319488</v>
      </c>
      <c r="V34" s="8">
        <f t="shared" si="14"/>
        <v>1336.9392201123462</v>
      </c>
      <c r="W34" s="8">
        <f t="shared" si="14"/>
        <v>2088.967531425541</v>
      </c>
      <c r="X34" s="8">
        <f t="shared" si="14"/>
        <v>3008.1132452527795</v>
      </c>
      <c r="Y34" s="3">
        <f>SUM('Masses &amp; Spring Data'!$K$11*('Masses &amp; Spring Data'!$I$3+'Vel,Acc,Jer (Inlet)'!C34))</f>
        <v>1472.9469113250718</v>
      </c>
      <c r="Z34" s="10">
        <f t="shared" si="15"/>
        <v>1556.5056125820934</v>
      </c>
      <c r="AA34" s="10">
        <f t="shared" si="16"/>
        <v>1810.3474926153795</v>
      </c>
      <c r="AB34" s="10">
        <f t="shared" si="17"/>
        <v>2224.9752226382666</v>
      </c>
      <c r="AC34" s="10">
        <f t="shared" si="18"/>
        <v>2809.886131437418</v>
      </c>
      <c r="AD34" s="10">
        <f t="shared" si="19"/>
        <v>3561.9144427506126</v>
      </c>
      <c r="AE34" s="10">
        <f t="shared" si="20"/>
        <v>4481.0601565778516</v>
      </c>
    </row>
    <row r="35" spans="1:31" x14ac:dyDescent="0.2">
      <c r="A35" s="5">
        <v>-296</v>
      </c>
      <c r="B35" s="5">
        <f t="shared" si="21"/>
        <v>32</v>
      </c>
      <c r="C35" s="36">
        <v>1.2420136102938989E-4</v>
      </c>
      <c r="D35" s="6">
        <f t="shared" si="1"/>
        <v>1.9872217764702418E-5</v>
      </c>
      <c r="E35" s="7">
        <f t="shared" si="2"/>
        <v>0.238466613176429</v>
      </c>
      <c r="F35" s="7">
        <f t="shared" si="3"/>
        <v>0.47693322635285801</v>
      </c>
      <c r="G35" s="7">
        <f t="shared" si="4"/>
        <v>0.7153998395292871</v>
      </c>
      <c r="H35" s="7">
        <f t="shared" si="5"/>
        <v>0.95386645270571602</v>
      </c>
      <c r="I35" s="7">
        <f t="shared" si="6"/>
        <v>1.1923330658821452</v>
      </c>
      <c r="J35" s="7">
        <f t="shared" si="7"/>
        <v>1.4307996790585742</v>
      </c>
      <c r="K35" s="12">
        <f t="shared" si="8"/>
        <v>3.3120362941170696E-6</v>
      </c>
      <c r="L35" s="9">
        <f t="shared" si="22"/>
        <v>476.93322635285801</v>
      </c>
      <c r="M35" s="9">
        <f t="shared" si="9"/>
        <v>1907.7329054114321</v>
      </c>
      <c r="N35" s="9">
        <f t="shared" si="10"/>
        <v>4292.3990371757227</v>
      </c>
      <c r="O35" s="9">
        <f t="shared" si="11"/>
        <v>7630.9316216457282</v>
      </c>
      <c r="P35" s="9">
        <f t="shared" si="12"/>
        <v>11923.330658821451</v>
      </c>
      <c r="Q35" s="9">
        <f t="shared" si="13"/>
        <v>17169.596148702891</v>
      </c>
      <c r="R35" s="8">
        <v>0.23360000000000003</v>
      </c>
      <c r="S35" s="8">
        <f t="shared" si="14"/>
        <v>111.41160167602764</v>
      </c>
      <c r="T35" s="8">
        <f t="shared" si="14"/>
        <v>445.64640670411057</v>
      </c>
      <c r="U35" s="8">
        <f t="shared" si="14"/>
        <v>1002.7044150842489</v>
      </c>
      <c r="V35" s="8">
        <f t="shared" si="14"/>
        <v>1782.5856268164423</v>
      </c>
      <c r="W35" s="8">
        <f t="shared" si="14"/>
        <v>2785.2900419006914</v>
      </c>
      <c r="X35" s="8">
        <f t="shared" si="14"/>
        <v>4010.8176603369957</v>
      </c>
      <c r="Y35" s="3">
        <f>SUM('Masses &amp; Spring Data'!$K$11*('Masses &amp; Spring Data'!$I$3+'Vel,Acc,Jer (Inlet)'!C35))</f>
        <v>1476.1126875872928</v>
      </c>
      <c r="Z35" s="10">
        <f t="shared" si="15"/>
        <v>1587.5242892633205</v>
      </c>
      <c r="AA35" s="10">
        <f t="shared" si="16"/>
        <v>1925.3771243053707</v>
      </c>
      <c r="AB35" s="10">
        <f t="shared" si="17"/>
        <v>2478.8171026715418</v>
      </c>
      <c r="AC35" s="10">
        <f t="shared" si="18"/>
        <v>3258.6983144037349</v>
      </c>
      <c r="AD35" s="10">
        <f t="shared" si="19"/>
        <v>4261.4027294879843</v>
      </c>
      <c r="AE35" s="10">
        <f t="shared" si="20"/>
        <v>5486.9303479242881</v>
      </c>
    </row>
    <row r="36" spans="1:31" x14ac:dyDescent="0.2">
      <c r="A36" s="5">
        <v>-294</v>
      </c>
      <c r="B36" s="5">
        <f t="shared" si="21"/>
        <v>33</v>
      </c>
      <c r="C36" s="36">
        <v>1.4407357879409231E-4</v>
      </c>
      <c r="D36" s="6">
        <f t="shared" si="1"/>
        <v>2.3184254058819488E-5</v>
      </c>
      <c r="E36" s="7">
        <f t="shared" si="2"/>
        <v>0.27821104870583385</v>
      </c>
      <c r="F36" s="7">
        <f t="shared" si="3"/>
        <v>0.5564220974116677</v>
      </c>
      <c r="G36" s="7">
        <f t="shared" si="4"/>
        <v>0.8346331461175015</v>
      </c>
      <c r="H36" s="7">
        <f t="shared" si="5"/>
        <v>1.1128441948233354</v>
      </c>
      <c r="I36" s="7">
        <f t="shared" si="6"/>
        <v>1.3910552435291692</v>
      </c>
      <c r="J36" s="7">
        <f t="shared" si="7"/>
        <v>1.669266292235003</v>
      </c>
      <c r="K36" s="12">
        <f t="shared" si="8"/>
        <v>3.312036294116907E-6</v>
      </c>
      <c r="L36" s="9">
        <f t="shared" si="22"/>
        <v>476.93322635283459</v>
      </c>
      <c r="M36" s="9">
        <f t="shared" si="9"/>
        <v>1907.7329054113384</v>
      </c>
      <c r="N36" s="9">
        <f t="shared" si="10"/>
        <v>4292.3990371755117</v>
      </c>
      <c r="O36" s="9">
        <f t="shared" si="11"/>
        <v>7630.9316216453535</v>
      </c>
      <c r="P36" s="9">
        <f t="shared" si="12"/>
        <v>11923.330658820865</v>
      </c>
      <c r="Q36" s="9">
        <f t="shared" si="13"/>
        <v>17169.596148702047</v>
      </c>
      <c r="R36" s="8">
        <v>0.23360000000000003</v>
      </c>
      <c r="S36" s="8">
        <f t="shared" si="14"/>
        <v>111.41160167602217</v>
      </c>
      <c r="T36" s="8">
        <f t="shared" si="14"/>
        <v>445.64640670408869</v>
      </c>
      <c r="U36" s="8">
        <f t="shared" si="14"/>
        <v>1002.7044150841997</v>
      </c>
      <c r="V36" s="8">
        <f t="shared" si="14"/>
        <v>1782.5856268163548</v>
      </c>
      <c r="W36" s="8">
        <f t="shared" si="14"/>
        <v>2785.2900419005546</v>
      </c>
      <c r="X36" s="8">
        <f t="shared" si="14"/>
        <v>4010.8176603367988</v>
      </c>
      <c r="Y36" s="3">
        <f>SUM('Masses &amp; Spring Data'!$K$11*('Masses &amp; Spring Data'!$I$3+'Vel,Acc,Jer (Inlet)'!C36))</f>
        <v>1479.73071760126</v>
      </c>
      <c r="Z36" s="10">
        <f t="shared" si="15"/>
        <v>1591.1423192772822</v>
      </c>
      <c r="AA36" s="10">
        <f t="shared" si="16"/>
        <v>1929.5981593216434</v>
      </c>
      <c r="AB36" s="10">
        <f t="shared" si="17"/>
        <v>2482.4351326854598</v>
      </c>
      <c r="AC36" s="10">
        <f t="shared" si="18"/>
        <v>3262.3163444176148</v>
      </c>
      <c r="AD36" s="10">
        <f t="shared" si="19"/>
        <v>4265.0207595018146</v>
      </c>
      <c r="AE36" s="10">
        <f t="shared" si="20"/>
        <v>5490.5483779380593</v>
      </c>
    </row>
    <row r="37" spans="1:31" x14ac:dyDescent="0.2">
      <c r="A37" s="5">
        <v>-292</v>
      </c>
      <c r="B37" s="5">
        <f t="shared" si="21"/>
        <v>34</v>
      </c>
      <c r="C37" s="36">
        <v>1.672578328529118E-4</v>
      </c>
      <c r="D37" s="6">
        <f t="shared" si="1"/>
        <v>2.6496290352936395E-5</v>
      </c>
      <c r="E37" s="7">
        <f t="shared" si="2"/>
        <v>0.31795548423523673</v>
      </c>
      <c r="F37" s="7">
        <f t="shared" si="3"/>
        <v>0.63591096847047346</v>
      </c>
      <c r="G37" s="7">
        <f t="shared" si="4"/>
        <v>0.95386645270571024</v>
      </c>
      <c r="H37" s="7">
        <f t="shared" si="5"/>
        <v>1.2718219369409469</v>
      </c>
      <c r="I37" s="7">
        <f t="shared" si="6"/>
        <v>1.5897774211761837</v>
      </c>
      <c r="J37" s="7">
        <f t="shared" si="7"/>
        <v>1.9077329054114205</v>
      </c>
      <c r="K37" s="12">
        <f t="shared" si="8"/>
        <v>4.1400453676465132E-6</v>
      </c>
      <c r="L37" s="9">
        <f t="shared" si="22"/>
        <v>596.1665329410979</v>
      </c>
      <c r="M37" s="9">
        <f t="shared" si="9"/>
        <v>2384.6661317643916</v>
      </c>
      <c r="N37" s="9">
        <f t="shared" si="10"/>
        <v>5365.4987964698812</v>
      </c>
      <c r="O37" s="9">
        <f t="shared" si="11"/>
        <v>9538.6645270575664</v>
      </c>
      <c r="P37" s="9">
        <f t="shared" si="12"/>
        <v>14904.163323527448</v>
      </c>
      <c r="Q37" s="9">
        <f t="shared" si="13"/>
        <v>21461.995185879525</v>
      </c>
      <c r="R37" s="8">
        <v>0.23360000000000003</v>
      </c>
      <c r="S37" s="8">
        <f t="shared" si="14"/>
        <v>139.26450209504048</v>
      </c>
      <c r="T37" s="8">
        <f t="shared" si="14"/>
        <v>557.05800838016194</v>
      </c>
      <c r="U37" s="8">
        <f t="shared" si="14"/>
        <v>1253.3805188553645</v>
      </c>
      <c r="V37" s="8">
        <f t="shared" si="14"/>
        <v>2228.2320335206477</v>
      </c>
      <c r="W37" s="8">
        <f t="shared" si="14"/>
        <v>3481.612552376012</v>
      </c>
      <c r="X37" s="8">
        <f t="shared" si="14"/>
        <v>5013.5220754214579</v>
      </c>
      <c r="Y37" s="3">
        <f>SUM('Masses &amp; Spring Data'!$K$11*('Masses &amp; Spring Data'!$I$3+'Vel,Acc,Jer (Inlet)'!C37))</f>
        <v>1483.9517526175546</v>
      </c>
      <c r="Z37" s="10">
        <f t="shared" si="15"/>
        <v>1623.2162547125949</v>
      </c>
      <c r="AA37" s="10">
        <f t="shared" si="16"/>
        <v>2045.8338010163391</v>
      </c>
      <c r="AB37" s="10">
        <f t="shared" si="17"/>
        <v>2737.3322714729193</v>
      </c>
      <c r="AC37" s="10">
        <f t="shared" si="18"/>
        <v>3712.1837861382023</v>
      </c>
      <c r="AD37" s="10">
        <f t="shared" si="19"/>
        <v>4965.5643049935661</v>
      </c>
      <c r="AE37" s="10">
        <f t="shared" si="20"/>
        <v>6497.473828039012</v>
      </c>
    </row>
    <row r="38" spans="1:31" x14ac:dyDescent="0.2">
      <c r="A38" s="5">
        <v>-290</v>
      </c>
      <c r="B38" s="5">
        <f t="shared" si="21"/>
        <v>35</v>
      </c>
      <c r="C38" s="36">
        <v>1.9375412320584819E-4</v>
      </c>
      <c r="D38" s="6">
        <f t="shared" si="1"/>
        <v>3.0636335720582908E-5</v>
      </c>
      <c r="E38" s="7">
        <f t="shared" si="2"/>
        <v>0.36763602864699491</v>
      </c>
      <c r="F38" s="7">
        <f t="shared" si="3"/>
        <v>0.73527205729398981</v>
      </c>
      <c r="G38" s="7">
        <f t="shared" si="4"/>
        <v>1.1029080859409848</v>
      </c>
      <c r="H38" s="7">
        <f t="shared" si="5"/>
        <v>1.4705441145879796</v>
      </c>
      <c r="I38" s="7">
        <f t="shared" si="6"/>
        <v>1.8381801432349745</v>
      </c>
      <c r="J38" s="7">
        <f t="shared" si="7"/>
        <v>2.2058161718819695</v>
      </c>
      <c r="K38" s="12">
        <f t="shared" si="8"/>
        <v>4.1400453676462693E-6</v>
      </c>
      <c r="L38" s="9">
        <f t="shared" si="22"/>
        <v>596.16653294106277</v>
      </c>
      <c r="M38" s="9">
        <f t="shared" si="9"/>
        <v>2384.6661317642511</v>
      </c>
      <c r="N38" s="9">
        <f t="shared" si="10"/>
        <v>5365.4987964695647</v>
      </c>
      <c r="O38" s="9">
        <f t="shared" si="11"/>
        <v>9538.6645270570043</v>
      </c>
      <c r="P38" s="9">
        <f t="shared" si="12"/>
        <v>14904.163323526569</v>
      </c>
      <c r="Q38" s="9">
        <f t="shared" si="13"/>
        <v>21461.995185878259</v>
      </c>
      <c r="R38" s="8">
        <v>0.23360000000000003</v>
      </c>
      <c r="S38" s="8">
        <f t="shared" si="14"/>
        <v>139.26450209503227</v>
      </c>
      <c r="T38" s="8">
        <f t="shared" si="14"/>
        <v>557.05800838012908</v>
      </c>
      <c r="U38" s="8">
        <f t="shared" si="14"/>
        <v>1253.3805188552906</v>
      </c>
      <c r="V38" s="8">
        <f t="shared" si="14"/>
        <v>2228.2320335205163</v>
      </c>
      <c r="W38" s="8">
        <f t="shared" si="14"/>
        <v>3481.6125523758069</v>
      </c>
      <c r="X38" s="8">
        <f t="shared" si="14"/>
        <v>5013.5220754211623</v>
      </c>
      <c r="Y38" s="3">
        <f>SUM('Masses &amp; Spring Data'!$K$11*('Masses &amp; Spring Data'!$I$3+'Vel,Acc,Jer (Inlet)'!C38))</f>
        <v>1488.7757926361771</v>
      </c>
      <c r="Z38" s="10">
        <f t="shared" si="15"/>
        <v>1628.0402947312093</v>
      </c>
      <c r="AA38" s="10">
        <f t="shared" si="16"/>
        <v>2051.4115972878385</v>
      </c>
      <c r="AB38" s="10">
        <f t="shared" si="17"/>
        <v>2742.1563114914679</v>
      </c>
      <c r="AC38" s="10">
        <f t="shared" si="18"/>
        <v>3717.0078261566932</v>
      </c>
      <c r="AD38" s="10">
        <f t="shared" si="19"/>
        <v>4970.3883450119838</v>
      </c>
      <c r="AE38" s="10">
        <f t="shared" si="20"/>
        <v>6502.2978680573397</v>
      </c>
    </row>
    <row r="39" spans="1:31" x14ac:dyDescent="0.2">
      <c r="A39" s="5">
        <v>-288</v>
      </c>
      <c r="B39" s="5">
        <f t="shared" si="21"/>
        <v>36</v>
      </c>
      <c r="C39" s="36">
        <v>2.243904589264311E-4</v>
      </c>
      <c r="D39" s="6">
        <f t="shared" si="1"/>
        <v>3.4776381088229177E-5</v>
      </c>
      <c r="E39" s="7">
        <f t="shared" si="2"/>
        <v>0.41731657305875014</v>
      </c>
      <c r="F39" s="7">
        <f t="shared" si="3"/>
        <v>0.83463314611750028</v>
      </c>
      <c r="G39" s="7">
        <f t="shared" si="4"/>
        <v>1.2519497191762503</v>
      </c>
      <c r="H39" s="7">
        <f t="shared" si="5"/>
        <v>1.6692662922350006</v>
      </c>
      <c r="I39" s="7">
        <f t="shared" si="6"/>
        <v>2.0865828652937508</v>
      </c>
      <c r="J39" s="7">
        <f t="shared" si="7"/>
        <v>2.5038994383525006</v>
      </c>
      <c r="K39" s="12">
        <f t="shared" si="8"/>
        <v>5.7960635147048312E-6</v>
      </c>
      <c r="L39" s="9">
        <f t="shared" si="22"/>
        <v>834.6331461174957</v>
      </c>
      <c r="M39" s="9">
        <f t="shared" si="9"/>
        <v>3338.5325844699828</v>
      </c>
      <c r="N39" s="9">
        <f t="shared" si="10"/>
        <v>7511.6983150574615</v>
      </c>
      <c r="O39" s="9">
        <f t="shared" si="11"/>
        <v>13354.130337879931</v>
      </c>
      <c r="P39" s="9">
        <f t="shared" si="12"/>
        <v>20865.828652937391</v>
      </c>
      <c r="Q39" s="9">
        <f t="shared" si="13"/>
        <v>30046.793260229846</v>
      </c>
      <c r="R39" s="8">
        <v>0.23360000000000003</v>
      </c>
      <c r="S39" s="8">
        <f t="shared" si="14"/>
        <v>194.97030293304701</v>
      </c>
      <c r="T39" s="8">
        <f t="shared" si="14"/>
        <v>779.88121173218804</v>
      </c>
      <c r="U39" s="8">
        <f t="shared" si="14"/>
        <v>1754.7327263974232</v>
      </c>
      <c r="V39" s="8">
        <f t="shared" si="14"/>
        <v>3119.5248469287521</v>
      </c>
      <c r="W39" s="8">
        <f t="shared" si="14"/>
        <v>4874.2575733261747</v>
      </c>
      <c r="X39" s="8">
        <f t="shared" si="14"/>
        <v>7018.9309055896929</v>
      </c>
      <c r="Y39" s="3">
        <f>SUM('Masses &amp; Spring Data'!$K$11*('Masses &amp; Spring Data'!$I$3+'Vel,Acc,Jer (Inlet)'!C39))</f>
        <v>1494.3535889077093</v>
      </c>
      <c r="Z39" s="10">
        <f t="shared" si="15"/>
        <v>1689.3238918407562</v>
      </c>
      <c r="AA39" s="10">
        <f t="shared" si="16"/>
        <v>2280.5663531643395</v>
      </c>
      <c r="AB39" s="10">
        <f t="shared" si="17"/>
        <v>3249.0863153051323</v>
      </c>
      <c r="AC39" s="10">
        <f t="shared" si="18"/>
        <v>4613.878435836461</v>
      </c>
      <c r="AD39" s="10">
        <f t="shared" si="19"/>
        <v>6368.611162233884</v>
      </c>
      <c r="AE39" s="10">
        <f t="shared" si="20"/>
        <v>8513.2844944974022</v>
      </c>
    </row>
    <row r="40" spans="1:31" x14ac:dyDescent="0.2">
      <c r="A40" s="5">
        <v>-286</v>
      </c>
      <c r="B40" s="5">
        <f t="shared" si="21"/>
        <v>37</v>
      </c>
      <c r="C40" s="36">
        <v>2.5916684001466028E-4</v>
      </c>
      <c r="D40" s="6">
        <f t="shared" si="1"/>
        <v>4.0572444602934008E-5</v>
      </c>
      <c r="E40" s="7">
        <f t="shared" si="2"/>
        <v>0.48686933523520809</v>
      </c>
      <c r="F40" s="7">
        <f t="shared" si="3"/>
        <v>0.97373867047041618</v>
      </c>
      <c r="G40" s="7">
        <f t="shared" si="4"/>
        <v>1.4606080057056243</v>
      </c>
      <c r="H40" s="7">
        <f t="shared" si="5"/>
        <v>1.9474773409408324</v>
      </c>
      <c r="I40" s="7">
        <f t="shared" si="6"/>
        <v>2.4343466761760406</v>
      </c>
      <c r="J40" s="7">
        <f t="shared" si="7"/>
        <v>2.9212160114112486</v>
      </c>
      <c r="K40" s="12">
        <f t="shared" si="8"/>
        <v>5.796063514705021E-6</v>
      </c>
      <c r="L40" s="9">
        <f t="shared" si="22"/>
        <v>834.63314611752298</v>
      </c>
      <c r="M40" s="9">
        <f t="shared" si="9"/>
        <v>3338.5325844700919</v>
      </c>
      <c r="N40" s="9">
        <f t="shared" si="10"/>
        <v>7511.6983150577071</v>
      </c>
      <c r="O40" s="9">
        <f t="shared" si="11"/>
        <v>13354.130337880368</v>
      </c>
      <c r="P40" s="9">
        <f t="shared" si="12"/>
        <v>20865.828652938075</v>
      </c>
      <c r="Q40" s="9">
        <f t="shared" si="13"/>
        <v>30046.793260230828</v>
      </c>
      <c r="R40" s="8">
        <v>0.23360000000000003</v>
      </c>
      <c r="S40" s="8">
        <f t="shared" si="14"/>
        <v>194.9703029330534</v>
      </c>
      <c r="T40" s="8">
        <f t="shared" si="14"/>
        <v>779.88121173221361</v>
      </c>
      <c r="U40" s="8">
        <f t="shared" si="14"/>
        <v>1754.7327263974805</v>
      </c>
      <c r="V40" s="8">
        <f t="shared" si="14"/>
        <v>3119.5248469288545</v>
      </c>
      <c r="W40" s="8">
        <f t="shared" si="14"/>
        <v>4874.2575733263348</v>
      </c>
      <c r="X40" s="8">
        <f t="shared" si="14"/>
        <v>7018.9309055899221</v>
      </c>
      <c r="Y40" s="3">
        <f>SUM('Masses &amp; Spring Data'!$K$11*('Masses &amp; Spring Data'!$I$3+'Vel,Acc,Jer (Inlet)'!C40))</f>
        <v>1500.6851414321513</v>
      </c>
      <c r="Z40" s="10">
        <f t="shared" si="15"/>
        <v>1695.6554443652049</v>
      </c>
      <c r="AA40" s="10">
        <f t="shared" si="16"/>
        <v>2287.9531644428807</v>
      </c>
      <c r="AB40" s="10">
        <f t="shared" si="17"/>
        <v>3255.4178678296321</v>
      </c>
      <c r="AC40" s="10">
        <f t="shared" si="18"/>
        <v>4620.2099883610063</v>
      </c>
      <c r="AD40" s="10">
        <f t="shared" si="19"/>
        <v>6374.9427147584865</v>
      </c>
      <c r="AE40" s="10">
        <f t="shared" si="20"/>
        <v>8519.616047022073</v>
      </c>
    </row>
    <row r="41" spans="1:31" x14ac:dyDescent="0.2">
      <c r="A41" s="5">
        <v>-284</v>
      </c>
      <c r="B41" s="5">
        <f t="shared" si="21"/>
        <v>38</v>
      </c>
      <c r="C41" s="36">
        <v>2.9973928461759429E-4</v>
      </c>
      <c r="D41" s="6">
        <f t="shared" si="1"/>
        <v>4.6368508117639029E-5</v>
      </c>
      <c r="E41" s="7">
        <f t="shared" si="2"/>
        <v>0.55642209741166837</v>
      </c>
      <c r="F41" s="7">
        <f t="shared" si="3"/>
        <v>1.1128441948233367</v>
      </c>
      <c r="G41" s="7">
        <f t="shared" si="4"/>
        <v>1.669266292235005</v>
      </c>
      <c r="H41" s="7">
        <f t="shared" si="5"/>
        <v>2.2256883896466735</v>
      </c>
      <c r="I41" s="7">
        <f t="shared" si="6"/>
        <v>2.782110487058342</v>
      </c>
      <c r="J41" s="7">
        <f t="shared" si="7"/>
        <v>3.33853258447001</v>
      </c>
      <c r="K41" s="12">
        <f t="shared" si="8"/>
        <v>6.6240725882339767E-6</v>
      </c>
      <c r="L41" s="9">
        <f t="shared" si="22"/>
        <v>953.86645270569261</v>
      </c>
      <c r="M41" s="9">
        <f t="shared" si="9"/>
        <v>3815.4658108227704</v>
      </c>
      <c r="N41" s="9">
        <f t="shared" si="10"/>
        <v>8584.7980743512344</v>
      </c>
      <c r="O41" s="9">
        <f t="shared" si="11"/>
        <v>15261.863243291082</v>
      </c>
      <c r="P41" s="9">
        <f t="shared" si="12"/>
        <v>23846.661317642316</v>
      </c>
      <c r="Q41" s="9">
        <f t="shared" si="13"/>
        <v>34339.192297404938</v>
      </c>
      <c r="R41" s="8">
        <v>0.23360000000000003</v>
      </c>
      <c r="S41" s="8">
        <f t="shared" si="14"/>
        <v>222.82320335204983</v>
      </c>
      <c r="T41" s="8">
        <f t="shared" si="14"/>
        <v>891.29281340819932</v>
      </c>
      <c r="U41" s="8">
        <f t="shared" si="14"/>
        <v>2005.4088301684485</v>
      </c>
      <c r="V41" s="8">
        <f t="shared" si="14"/>
        <v>3565.1712536327973</v>
      </c>
      <c r="W41" s="8">
        <f t="shared" si="14"/>
        <v>5570.5800838012456</v>
      </c>
      <c r="X41" s="8">
        <f t="shared" si="14"/>
        <v>8021.635320673794</v>
      </c>
      <c r="Y41" s="3">
        <f>SUM('Masses &amp; Spring Data'!$K$11*('Masses &amp; Spring Data'!$I$3+'Vel,Acc,Jer (Inlet)'!C41))</f>
        <v>1508.0719527106673</v>
      </c>
      <c r="Z41" s="10">
        <f t="shared" si="15"/>
        <v>1730.8951560627172</v>
      </c>
      <c r="AA41" s="10">
        <f t="shared" si="16"/>
        <v>2407.8068361514561</v>
      </c>
      <c r="AB41" s="10">
        <f t="shared" si="17"/>
        <v>3513.4807828791158</v>
      </c>
      <c r="AC41" s="10">
        <f t="shared" si="18"/>
        <v>5073.2432063434644</v>
      </c>
      <c r="AD41" s="10">
        <f t="shared" si="19"/>
        <v>7078.6520365119131</v>
      </c>
      <c r="AE41" s="10">
        <f t="shared" si="20"/>
        <v>9529.7072733844616</v>
      </c>
    </row>
    <row r="42" spans="1:31" x14ac:dyDescent="0.2">
      <c r="A42" s="5">
        <v>-282</v>
      </c>
      <c r="B42" s="5">
        <f t="shared" si="21"/>
        <v>39</v>
      </c>
      <c r="C42" s="36">
        <v>3.4610779273523332E-4</v>
      </c>
      <c r="D42" s="6">
        <f t="shared" si="1"/>
        <v>5.2992580705873006E-5</v>
      </c>
      <c r="E42" s="7">
        <f t="shared" si="2"/>
        <v>0.63591096847047612</v>
      </c>
      <c r="F42" s="7">
        <f t="shared" si="3"/>
        <v>1.2718219369409522</v>
      </c>
      <c r="G42" s="7">
        <f t="shared" si="4"/>
        <v>1.9077329054114283</v>
      </c>
      <c r="H42" s="7">
        <f t="shared" si="5"/>
        <v>2.5436438738819045</v>
      </c>
      <c r="I42" s="7">
        <f t="shared" si="6"/>
        <v>3.1795548423523803</v>
      </c>
      <c r="J42" s="7">
        <f t="shared" si="7"/>
        <v>3.8154658108228565</v>
      </c>
      <c r="K42" s="12">
        <f t="shared" si="8"/>
        <v>7.4520816617633661E-6</v>
      </c>
      <c r="L42" s="9">
        <f t="shared" si="22"/>
        <v>1073.0997592939248</v>
      </c>
      <c r="M42" s="9">
        <f t="shared" si="9"/>
        <v>4292.399037175699</v>
      </c>
      <c r="N42" s="9">
        <f t="shared" si="10"/>
        <v>9657.897833645322</v>
      </c>
      <c r="O42" s="9">
        <f t="shared" si="11"/>
        <v>17169.596148702796</v>
      </c>
      <c r="P42" s="9">
        <f t="shared" si="12"/>
        <v>26827.493982348118</v>
      </c>
      <c r="Q42" s="9">
        <f t="shared" si="13"/>
        <v>38631.591334581288</v>
      </c>
      <c r="R42" s="8">
        <v>0.23360000000000003</v>
      </c>
      <c r="S42" s="8">
        <f t="shared" si="14"/>
        <v>250.67610377106087</v>
      </c>
      <c r="T42" s="8">
        <f t="shared" si="14"/>
        <v>1002.7044150842435</v>
      </c>
      <c r="U42" s="8">
        <f t="shared" si="14"/>
        <v>2256.0849339395477</v>
      </c>
      <c r="V42" s="8">
        <f t="shared" si="14"/>
        <v>4010.8176603369739</v>
      </c>
      <c r="W42" s="8">
        <f t="shared" si="14"/>
        <v>6266.9025942765211</v>
      </c>
      <c r="X42" s="8">
        <f t="shared" si="14"/>
        <v>9024.3397357581907</v>
      </c>
      <c r="Y42" s="3">
        <f>SUM('Masses &amp; Spring Data'!$K$11*('Masses &amp; Spring Data'!$I$3+'Vel,Acc,Jer (Inlet)'!C42))</f>
        <v>1516.5140227432566</v>
      </c>
      <c r="Z42" s="10">
        <f t="shared" si="15"/>
        <v>1767.1901265143174</v>
      </c>
      <c r="AA42" s="10">
        <f t="shared" si="16"/>
        <v>2528.8665178647452</v>
      </c>
      <c r="AB42" s="10">
        <f t="shared" si="17"/>
        <v>3772.5989566828043</v>
      </c>
      <c r="AC42" s="10">
        <f t="shared" si="18"/>
        <v>5527.3316830802305</v>
      </c>
      <c r="AD42" s="10">
        <f t="shared" si="19"/>
        <v>7783.4166170197777</v>
      </c>
      <c r="AE42" s="10">
        <f t="shared" si="20"/>
        <v>10540.853758501447</v>
      </c>
    </row>
    <row r="43" spans="1:31" x14ac:dyDescent="0.2">
      <c r="A43" s="5">
        <v>-280</v>
      </c>
      <c r="B43" s="5">
        <f t="shared" si="21"/>
        <v>40</v>
      </c>
      <c r="C43" s="36">
        <v>3.9910037344110632E-4</v>
      </c>
      <c r="D43" s="6">
        <f t="shared" si="1"/>
        <v>6.0444662367636372E-5</v>
      </c>
      <c r="E43" s="7">
        <f t="shared" si="2"/>
        <v>0.72533594841163651</v>
      </c>
      <c r="F43" s="7">
        <f t="shared" si="3"/>
        <v>1.450671896823273</v>
      </c>
      <c r="G43" s="7">
        <f t="shared" si="4"/>
        <v>2.1760078452349094</v>
      </c>
      <c r="H43" s="7">
        <f t="shared" si="5"/>
        <v>2.901343793646546</v>
      </c>
      <c r="I43" s="7">
        <f t="shared" si="6"/>
        <v>3.6266797420581822</v>
      </c>
      <c r="J43" s="7">
        <f t="shared" si="7"/>
        <v>4.3520156904698188</v>
      </c>
      <c r="K43" s="12">
        <f t="shared" si="8"/>
        <v>8.280090735292647E-6</v>
      </c>
      <c r="L43" s="9">
        <f t="shared" si="22"/>
        <v>1192.3330658821412</v>
      </c>
      <c r="M43" s="9">
        <f t="shared" si="9"/>
        <v>4769.3322635285649</v>
      </c>
      <c r="N43" s="9">
        <f t="shared" si="10"/>
        <v>10730.997592939271</v>
      </c>
      <c r="O43" s="9">
        <f t="shared" si="11"/>
        <v>19077.32905411426</v>
      </c>
      <c r="P43" s="9">
        <f t="shared" si="12"/>
        <v>29808.326647053531</v>
      </c>
      <c r="Q43" s="9">
        <f t="shared" si="13"/>
        <v>42923.990371757085</v>
      </c>
      <c r="R43" s="8">
        <v>0.23360000000000003</v>
      </c>
      <c r="S43" s="8">
        <f t="shared" si="14"/>
        <v>278.52900419006824</v>
      </c>
      <c r="T43" s="8">
        <f t="shared" si="14"/>
        <v>1114.1160167602729</v>
      </c>
      <c r="U43" s="8">
        <f t="shared" si="14"/>
        <v>2506.7610377106139</v>
      </c>
      <c r="V43" s="8">
        <f t="shared" si="14"/>
        <v>4456.4640670410918</v>
      </c>
      <c r="W43" s="8">
        <f t="shared" si="14"/>
        <v>6963.2251047517057</v>
      </c>
      <c r="X43" s="8">
        <f t="shared" si="14"/>
        <v>10027.044150842456</v>
      </c>
      <c r="Y43" s="3">
        <f>SUM('Masses &amp; Spring Data'!$K$11*('Masses &amp; Spring Data'!$I$3+'Vel,Acc,Jer (Inlet)'!C43))</f>
        <v>1526.1621027805018</v>
      </c>
      <c r="Z43" s="10">
        <f t="shared" si="15"/>
        <v>1804.69110697057</v>
      </c>
      <c r="AA43" s="10">
        <f t="shared" si="16"/>
        <v>2651.2829608332572</v>
      </c>
      <c r="AB43" s="10">
        <f t="shared" si="17"/>
        <v>4032.9231404911156</v>
      </c>
      <c r="AC43" s="10">
        <f t="shared" si="18"/>
        <v>5982.6261698215931</v>
      </c>
      <c r="AD43" s="10">
        <f t="shared" si="19"/>
        <v>8489.387207532207</v>
      </c>
      <c r="AE43" s="10">
        <f t="shared" si="20"/>
        <v>11553.206253622957</v>
      </c>
    </row>
    <row r="44" spans="1:31" x14ac:dyDescent="0.2">
      <c r="A44" s="5">
        <v>-278</v>
      </c>
      <c r="B44" s="5">
        <f t="shared" si="21"/>
        <v>41</v>
      </c>
      <c r="C44" s="36">
        <v>4.595450358087427E-4</v>
      </c>
      <c r="D44" s="6">
        <f t="shared" si="1"/>
        <v>6.8724753102929019E-5</v>
      </c>
      <c r="E44" s="7">
        <f t="shared" si="2"/>
        <v>0.8246970372351482</v>
      </c>
      <c r="F44" s="7">
        <f t="shared" si="3"/>
        <v>1.6493940744702964</v>
      </c>
      <c r="G44" s="7">
        <f t="shared" si="4"/>
        <v>2.4740911117054445</v>
      </c>
      <c r="H44" s="7">
        <f t="shared" si="5"/>
        <v>3.2987881489405928</v>
      </c>
      <c r="I44" s="7">
        <f t="shared" si="6"/>
        <v>4.1234851861757411</v>
      </c>
      <c r="J44" s="7">
        <f t="shared" si="7"/>
        <v>4.948182223410889</v>
      </c>
      <c r="K44" s="12">
        <f t="shared" si="8"/>
        <v>1.0764117955880544E-5</v>
      </c>
      <c r="L44" s="9">
        <f t="shared" si="22"/>
        <v>1550.0329856467984</v>
      </c>
      <c r="M44" s="9">
        <f t="shared" si="9"/>
        <v>6200.1319425871934</v>
      </c>
      <c r="N44" s="9">
        <f t="shared" si="10"/>
        <v>13950.296870821185</v>
      </c>
      <c r="O44" s="9">
        <f t="shared" si="11"/>
        <v>24800.527770348774</v>
      </c>
      <c r="P44" s="9">
        <f t="shared" si="12"/>
        <v>38750.824641169958</v>
      </c>
      <c r="Q44" s="9">
        <f t="shared" si="13"/>
        <v>55801.187483284739</v>
      </c>
      <c r="R44" s="8">
        <v>0.23360000000000003</v>
      </c>
      <c r="S44" s="8">
        <f t="shared" si="14"/>
        <v>362.08770544709216</v>
      </c>
      <c r="T44" s="8">
        <f t="shared" si="14"/>
        <v>1448.3508217883686</v>
      </c>
      <c r="U44" s="8">
        <f t="shared" si="14"/>
        <v>3258.7893490238293</v>
      </c>
      <c r="V44" s="8">
        <f t="shared" si="14"/>
        <v>5793.4032871534746</v>
      </c>
      <c r="W44" s="8">
        <f t="shared" si="14"/>
        <v>9052.1926361773039</v>
      </c>
      <c r="X44" s="8">
        <f t="shared" si="14"/>
        <v>13035.157396095317</v>
      </c>
      <c r="Y44" s="3">
        <f>SUM('Masses &amp; Spring Data'!$K$11*('Masses &amp; Spring Data'!$I$3+'Vel,Acc,Jer (Inlet)'!C44))</f>
        <v>1537.1669440729843</v>
      </c>
      <c r="Z44" s="10">
        <f t="shared" si="15"/>
        <v>1899.2546495200763</v>
      </c>
      <c r="AA44" s="10">
        <f t="shared" si="16"/>
        <v>2998.0301196596552</v>
      </c>
      <c r="AB44" s="10">
        <f t="shared" si="17"/>
        <v>4795.9562930968132</v>
      </c>
      <c r="AC44" s="10">
        <f t="shared" si="18"/>
        <v>7330.5702312264584</v>
      </c>
      <c r="AD44" s="10">
        <f t="shared" si="19"/>
        <v>10589.359580250288</v>
      </c>
      <c r="AE44" s="10">
        <f t="shared" si="20"/>
        <v>14572.324340168301</v>
      </c>
    </row>
    <row r="45" spans="1:31" x14ac:dyDescent="0.2">
      <c r="A45" s="5">
        <v>-276</v>
      </c>
      <c r="B45" s="5">
        <f t="shared" si="21"/>
        <v>42</v>
      </c>
      <c r="C45" s="36">
        <v>5.2826978891167171E-4</v>
      </c>
      <c r="D45" s="6">
        <f t="shared" si="1"/>
        <v>7.9488871058809563E-5</v>
      </c>
      <c r="E45" s="7">
        <f t="shared" si="2"/>
        <v>0.9538664527057148</v>
      </c>
      <c r="F45" s="7">
        <f t="shared" si="3"/>
        <v>1.9077329054114296</v>
      </c>
      <c r="G45" s="7">
        <f t="shared" si="4"/>
        <v>2.8615993581171444</v>
      </c>
      <c r="H45" s="7">
        <f t="shared" si="5"/>
        <v>3.8154658108228592</v>
      </c>
      <c r="I45" s="7">
        <f t="shared" si="6"/>
        <v>4.7693322635285735</v>
      </c>
      <c r="J45" s="7">
        <f t="shared" si="7"/>
        <v>5.7231987162342888</v>
      </c>
      <c r="K45" s="12">
        <f t="shared" si="8"/>
        <v>1.0764117955880436E-5</v>
      </c>
      <c r="L45" s="9">
        <f t="shared" si="22"/>
        <v>1550.0329856467827</v>
      </c>
      <c r="M45" s="9">
        <f t="shared" si="9"/>
        <v>6200.1319425871307</v>
      </c>
      <c r="N45" s="9">
        <f t="shared" si="10"/>
        <v>13950.296870821045</v>
      </c>
      <c r="O45" s="9">
        <f t="shared" si="11"/>
        <v>24800.527770348523</v>
      </c>
      <c r="P45" s="9">
        <f t="shared" si="12"/>
        <v>38750.824641169565</v>
      </c>
      <c r="Q45" s="9">
        <f t="shared" si="13"/>
        <v>55801.187483284179</v>
      </c>
      <c r="R45" s="8">
        <v>0.23360000000000003</v>
      </c>
      <c r="S45" s="8">
        <f t="shared" si="14"/>
        <v>362.08770544708847</v>
      </c>
      <c r="T45" s="8">
        <f t="shared" si="14"/>
        <v>1448.3508217883539</v>
      </c>
      <c r="U45" s="8">
        <f t="shared" si="14"/>
        <v>3258.7893490237966</v>
      </c>
      <c r="V45" s="8">
        <f t="shared" si="14"/>
        <v>5793.4032871534155</v>
      </c>
      <c r="W45" s="8">
        <f t="shared" si="14"/>
        <v>9052.1926361772112</v>
      </c>
      <c r="X45" s="8">
        <f t="shared" si="14"/>
        <v>13035.157396095186</v>
      </c>
      <c r="Y45" s="3">
        <f>SUM('Masses &amp; Spring Data'!$K$11*('Masses &amp; Spring Data'!$I$3+'Vel,Acc,Jer (Inlet)'!C45))</f>
        <v>1549.6792978712865</v>
      </c>
      <c r="Z45" s="10">
        <f t="shared" si="15"/>
        <v>1911.7670033183749</v>
      </c>
      <c r="AA45" s="10">
        <f t="shared" si="16"/>
        <v>3012.502239715508</v>
      </c>
      <c r="AB45" s="10">
        <f t="shared" si="17"/>
        <v>4808.4686468950831</v>
      </c>
      <c r="AC45" s="10">
        <f t="shared" si="18"/>
        <v>7343.082585024702</v>
      </c>
      <c r="AD45" s="10">
        <f t="shared" si="19"/>
        <v>10601.871934048497</v>
      </c>
      <c r="AE45" s="10">
        <f t="shared" si="20"/>
        <v>14584.836693966474</v>
      </c>
    </row>
    <row r="46" spans="1:31" x14ac:dyDescent="0.2">
      <c r="A46" s="5">
        <v>-274</v>
      </c>
      <c r="B46" s="5">
        <f t="shared" si="21"/>
        <v>43</v>
      </c>
      <c r="C46" s="36">
        <v>6.0775865997048128E-4</v>
      </c>
      <c r="D46" s="6">
        <f t="shared" si="1"/>
        <v>9.0252989014689999E-5</v>
      </c>
      <c r="E46" s="7">
        <f t="shared" si="2"/>
        <v>1.0830358681762799</v>
      </c>
      <c r="F46" s="7">
        <f t="shared" si="3"/>
        <v>2.1660717363525599</v>
      </c>
      <c r="G46" s="7">
        <f t="shared" si="4"/>
        <v>3.2491076045288398</v>
      </c>
      <c r="H46" s="7">
        <f t="shared" si="5"/>
        <v>4.3321434727051198</v>
      </c>
      <c r="I46" s="7">
        <f t="shared" si="6"/>
        <v>5.4151793408813997</v>
      </c>
      <c r="J46" s="7">
        <f t="shared" si="7"/>
        <v>6.4982152090576797</v>
      </c>
      <c r="K46" s="12">
        <f t="shared" si="8"/>
        <v>1.2420136102938998E-5</v>
      </c>
      <c r="L46" s="9">
        <f t="shared" si="22"/>
        <v>1788.4995988232156</v>
      </c>
      <c r="M46" s="9">
        <f t="shared" si="9"/>
        <v>7153.9983952928624</v>
      </c>
      <c r="N46" s="9">
        <f t="shared" si="10"/>
        <v>16096.496389408941</v>
      </c>
      <c r="O46" s="9">
        <f t="shared" si="11"/>
        <v>28615.993581171449</v>
      </c>
      <c r="P46" s="9">
        <f t="shared" si="12"/>
        <v>44712.489970580391</v>
      </c>
      <c r="Q46" s="9">
        <f t="shared" si="13"/>
        <v>64385.985557635766</v>
      </c>
      <c r="R46" s="8">
        <v>0.23360000000000003</v>
      </c>
      <c r="S46" s="8">
        <f t="shared" si="14"/>
        <v>417.79350628510321</v>
      </c>
      <c r="T46" s="8">
        <f t="shared" si="14"/>
        <v>1671.1740251404128</v>
      </c>
      <c r="U46" s="8">
        <f t="shared" si="14"/>
        <v>3760.141556565929</v>
      </c>
      <c r="V46" s="8">
        <f t="shared" si="14"/>
        <v>6684.6961005616513</v>
      </c>
      <c r="W46" s="8">
        <f t="shared" si="14"/>
        <v>10444.83765712758</v>
      </c>
      <c r="X46" s="8">
        <f t="shared" si="14"/>
        <v>15040.566226263716</v>
      </c>
      <c r="Y46" s="3">
        <f>SUM('Masses &amp; Spring Data'!$K$11*('Masses &amp; Spring Data'!$I$3+'Vel,Acc,Jer (Inlet)'!C46))</f>
        <v>1564.1514179271542</v>
      </c>
      <c r="Z46" s="10">
        <f t="shared" si="15"/>
        <v>1981.9449242122573</v>
      </c>
      <c r="AA46" s="10">
        <f t="shared" si="16"/>
        <v>3251.7573293810001</v>
      </c>
      <c r="AB46" s="10">
        <f t="shared" si="17"/>
        <v>5324.2929744930834</v>
      </c>
      <c r="AC46" s="10">
        <f t="shared" si="18"/>
        <v>8248.8475184888048</v>
      </c>
      <c r="AD46" s="10">
        <f t="shared" si="19"/>
        <v>12008.989075054735</v>
      </c>
      <c r="AE46" s="10">
        <f t="shared" si="20"/>
        <v>16604.71764419087</v>
      </c>
    </row>
    <row r="47" spans="1:31" x14ac:dyDescent="0.2">
      <c r="A47" s="5">
        <v>-272</v>
      </c>
      <c r="B47" s="5">
        <f t="shared" si="21"/>
        <v>44</v>
      </c>
      <c r="C47" s="36">
        <v>6.9801164898517128E-4</v>
      </c>
      <c r="D47" s="6">
        <f t="shared" si="1"/>
        <v>1.02673125117629E-4</v>
      </c>
      <c r="E47" s="7">
        <f t="shared" si="2"/>
        <v>1.2320775014115479</v>
      </c>
      <c r="F47" s="7">
        <f t="shared" si="3"/>
        <v>2.4641550028230959</v>
      </c>
      <c r="G47" s="7">
        <f t="shared" si="4"/>
        <v>3.696232504234644</v>
      </c>
      <c r="H47" s="7">
        <f t="shared" si="5"/>
        <v>4.9283100056461917</v>
      </c>
      <c r="I47" s="7">
        <f t="shared" si="6"/>
        <v>6.1603875070577399</v>
      </c>
      <c r="J47" s="7">
        <f t="shared" si="7"/>
        <v>7.392465008469288</v>
      </c>
      <c r="K47" s="12">
        <f t="shared" si="8"/>
        <v>1.5732172397056121E-5</v>
      </c>
      <c r="L47" s="9">
        <f t="shared" si="22"/>
        <v>2265.4328251760817</v>
      </c>
      <c r="M47" s="9">
        <f t="shared" si="9"/>
        <v>9061.7313007043267</v>
      </c>
      <c r="N47" s="9">
        <f t="shared" si="10"/>
        <v>20388.895426584735</v>
      </c>
      <c r="O47" s="9">
        <f t="shared" si="11"/>
        <v>36246.925202817307</v>
      </c>
      <c r="P47" s="9">
        <f t="shared" si="12"/>
        <v>56635.820629402035</v>
      </c>
      <c r="Q47" s="9">
        <f t="shared" si="13"/>
        <v>81555.58170633894</v>
      </c>
      <c r="R47" s="8">
        <v>0.23360000000000003</v>
      </c>
      <c r="S47" s="8">
        <f t="shared" si="14"/>
        <v>529.20510796113274</v>
      </c>
      <c r="T47" s="8">
        <f t="shared" si="14"/>
        <v>2116.820431844531</v>
      </c>
      <c r="U47" s="8">
        <f t="shared" si="14"/>
        <v>4762.8459716501948</v>
      </c>
      <c r="V47" s="8">
        <f t="shared" si="14"/>
        <v>8467.2817273781238</v>
      </c>
      <c r="W47" s="8">
        <f t="shared" si="14"/>
        <v>13230.127699028317</v>
      </c>
      <c r="X47" s="8">
        <f t="shared" si="14"/>
        <v>19051.383886600779</v>
      </c>
      <c r="Y47" s="3">
        <f>SUM('Masses &amp; Spring Data'!$K$11*('Masses &amp; Spring Data'!$I$3+'Vel,Acc,Jer (Inlet)'!C47))</f>
        <v>1580.583304240587</v>
      </c>
      <c r="Z47" s="10">
        <f t="shared" si="15"/>
        <v>2109.7884122017199</v>
      </c>
      <c r="AA47" s="10">
        <f t="shared" si="16"/>
        <v>3716.09689115728</v>
      </c>
      <c r="AB47" s="10">
        <f t="shared" si="17"/>
        <v>6343.4292758907814</v>
      </c>
      <c r="AC47" s="10">
        <f t="shared" si="18"/>
        <v>10047.86503161871</v>
      </c>
      <c r="AD47" s="10">
        <f t="shared" si="19"/>
        <v>14810.711003268903</v>
      </c>
      <c r="AE47" s="10">
        <f t="shared" si="20"/>
        <v>20631.967190841366</v>
      </c>
    </row>
    <row r="48" spans="1:31" x14ac:dyDescent="0.2">
      <c r="A48" s="5">
        <v>-270</v>
      </c>
      <c r="B48" s="5">
        <f t="shared" si="21"/>
        <v>45</v>
      </c>
      <c r="C48" s="36">
        <v>8.0068477410280027E-4</v>
      </c>
      <c r="D48" s="6">
        <f t="shared" si="1"/>
        <v>1.1840529751468512E-4</v>
      </c>
      <c r="E48" s="7">
        <f t="shared" si="2"/>
        <v>1.4208635701762213</v>
      </c>
      <c r="F48" s="7">
        <f t="shared" si="3"/>
        <v>2.8417271403524427</v>
      </c>
      <c r="G48" s="7">
        <f t="shared" si="4"/>
        <v>4.2625907105286647</v>
      </c>
      <c r="H48" s="7">
        <f t="shared" si="5"/>
        <v>5.6834542807048853</v>
      </c>
      <c r="I48" s="7">
        <f t="shared" si="6"/>
        <v>7.1043178508811069</v>
      </c>
      <c r="J48" s="7">
        <f t="shared" si="7"/>
        <v>8.5251814210573293</v>
      </c>
      <c r="K48" s="12">
        <f t="shared" si="8"/>
        <v>1.4076154249997451E-5</v>
      </c>
      <c r="L48" s="9">
        <f t="shared" si="22"/>
        <v>2026.9662119996331</v>
      </c>
      <c r="M48" s="9">
        <f t="shared" si="9"/>
        <v>8107.8648479985322</v>
      </c>
      <c r="N48" s="9">
        <f t="shared" si="10"/>
        <v>18242.695907996698</v>
      </c>
      <c r="O48" s="9">
        <f t="shared" si="11"/>
        <v>32431.459391994129</v>
      </c>
      <c r="P48" s="9">
        <f t="shared" si="12"/>
        <v>50674.155299990824</v>
      </c>
      <c r="Q48" s="9">
        <f t="shared" si="13"/>
        <v>72970.783631986793</v>
      </c>
      <c r="R48" s="8">
        <v>0.23360000000000003</v>
      </c>
      <c r="S48" s="8">
        <f t="shared" si="14"/>
        <v>473.49930712311436</v>
      </c>
      <c r="T48" s="8">
        <f t="shared" si="14"/>
        <v>1893.9972284924575</v>
      </c>
      <c r="U48" s="8">
        <f t="shared" si="14"/>
        <v>4261.4937641080296</v>
      </c>
      <c r="V48" s="8">
        <f t="shared" si="14"/>
        <v>7575.9889139698298</v>
      </c>
      <c r="W48" s="8">
        <f t="shared" si="14"/>
        <v>11837.482678077859</v>
      </c>
      <c r="X48" s="8">
        <f t="shared" si="14"/>
        <v>17045.975056432118</v>
      </c>
      <c r="Y48" s="3">
        <f>SUM('Masses &amp; Spring Data'!$K$11*('Masses &amp; Spring Data'!$I$3+'Vel,Acc,Jer (Inlet)'!C48))</f>
        <v>1599.2764593127492</v>
      </c>
      <c r="Z48" s="10">
        <f t="shared" si="15"/>
        <v>2072.7757664358637</v>
      </c>
      <c r="AA48" s="10">
        <f t="shared" si="16"/>
        <v>3514.8311166384265</v>
      </c>
      <c r="AB48" s="10">
        <f t="shared" si="17"/>
        <v>5860.7702234207791</v>
      </c>
      <c r="AC48" s="10">
        <f t="shared" si="18"/>
        <v>9175.2653732825784</v>
      </c>
      <c r="AD48" s="10">
        <f t="shared" si="19"/>
        <v>13436.759137390607</v>
      </c>
      <c r="AE48" s="10">
        <f t="shared" si="20"/>
        <v>18645.251515744869</v>
      </c>
    </row>
    <row r="49" spans="1:31" x14ac:dyDescent="0.2">
      <c r="A49" s="5">
        <v>-268</v>
      </c>
      <c r="B49" s="5">
        <f t="shared" si="21"/>
        <v>46</v>
      </c>
      <c r="C49" s="36">
        <v>9.1909007161748539E-4</v>
      </c>
      <c r="D49" s="6">
        <f t="shared" si="1"/>
        <v>1.3248145176468257E-4</v>
      </c>
      <c r="E49" s="7">
        <f t="shared" si="2"/>
        <v>1.5897774211761908</v>
      </c>
      <c r="F49" s="7">
        <f t="shared" si="3"/>
        <v>3.1795548423523816</v>
      </c>
      <c r="G49" s="7">
        <f t="shared" si="4"/>
        <v>4.7693322635285726</v>
      </c>
      <c r="H49" s="7">
        <f t="shared" si="5"/>
        <v>6.3591096847047632</v>
      </c>
      <c r="I49" s="7">
        <f t="shared" si="6"/>
        <v>7.9488871058809538</v>
      </c>
      <c r="J49" s="7">
        <f t="shared" si="7"/>
        <v>9.5386645270571453</v>
      </c>
      <c r="K49" s="12">
        <f t="shared" si="8"/>
        <v>1.6560181470585402E-5</v>
      </c>
      <c r="L49" s="9">
        <f t="shared" si="22"/>
        <v>2384.6661317642979</v>
      </c>
      <c r="M49" s="9">
        <f t="shared" si="9"/>
        <v>9538.6645270571917</v>
      </c>
      <c r="N49" s="9">
        <f t="shared" si="10"/>
        <v>21461.995185878681</v>
      </c>
      <c r="O49" s="9">
        <f t="shared" si="11"/>
        <v>38154.658108228767</v>
      </c>
      <c r="P49" s="9">
        <f t="shared" si="12"/>
        <v>59616.653294107447</v>
      </c>
      <c r="Q49" s="9">
        <f t="shared" si="13"/>
        <v>85847.980743514723</v>
      </c>
      <c r="R49" s="8">
        <v>0.23360000000000003</v>
      </c>
      <c r="S49" s="8">
        <f t="shared" si="14"/>
        <v>557.05800838014011</v>
      </c>
      <c r="T49" s="8">
        <f t="shared" si="14"/>
        <v>2228.2320335205604</v>
      </c>
      <c r="U49" s="8">
        <f t="shared" si="14"/>
        <v>5013.5220754212605</v>
      </c>
      <c r="V49" s="8">
        <f t="shared" si="14"/>
        <v>8912.9281340822417</v>
      </c>
      <c r="W49" s="8">
        <f t="shared" si="14"/>
        <v>13926.450209503502</v>
      </c>
      <c r="X49" s="8">
        <f t="shared" si="14"/>
        <v>20054.088301685042</v>
      </c>
      <c r="Y49" s="3">
        <f>SUM('Masses &amp; Spring Data'!$K$11*('Masses &amp; Spring Data'!$I$3+'Vel,Acc,Jer (Inlet)'!C49))</f>
        <v>1620.8338881459688</v>
      </c>
      <c r="Z49" s="10">
        <f t="shared" si="15"/>
        <v>2177.8918965261091</v>
      </c>
      <c r="AA49" s="10">
        <f t="shared" si="16"/>
        <v>3873.186121759642</v>
      </c>
      <c r="AB49" s="10">
        <f t="shared" si="17"/>
        <v>6634.3559635672291</v>
      </c>
      <c r="AC49" s="10">
        <f t="shared" si="18"/>
        <v>10533.762022228211</v>
      </c>
      <c r="AD49" s="10">
        <f t="shared" si="19"/>
        <v>15547.284097649472</v>
      </c>
      <c r="AE49" s="10">
        <f t="shared" si="20"/>
        <v>21674.92218983101</v>
      </c>
    </row>
    <row r="50" spans="1:31" x14ac:dyDescent="0.2">
      <c r="A50" s="5">
        <v>-266</v>
      </c>
      <c r="B50" s="5">
        <f t="shared" si="21"/>
        <v>47</v>
      </c>
      <c r="C50" s="36">
        <v>1.051571523382168E-3</v>
      </c>
      <c r="D50" s="6">
        <f t="shared" si="1"/>
        <v>1.4904163323526797E-4</v>
      </c>
      <c r="E50" s="7">
        <f t="shared" si="2"/>
        <v>1.7884995988232157</v>
      </c>
      <c r="F50" s="7">
        <f t="shared" si="3"/>
        <v>3.5769991976464315</v>
      </c>
      <c r="G50" s="7">
        <f t="shared" si="4"/>
        <v>5.3654987964696472</v>
      </c>
      <c r="H50" s="7">
        <f t="shared" si="5"/>
        <v>7.153998395292863</v>
      </c>
      <c r="I50" s="7">
        <f t="shared" si="6"/>
        <v>8.9424979941160778</v>
      </c>
      <c r="J50" s="7">
        <f t="shared" si="7"/>
        <v>10.730997592939294</v>
      </c>
      <c r="K50" s="12">
        <f t="shared" si="8"/>
        <v>2.4840272205877995E-5</v>
      </c>
      <c r="L50" s="9">
        <f t="shared" si="22"/>
        <v>3576.9991976464312</v>
      </c>
      <c r="M50" s="9">
        <f t="shared" si="9"/>
        <v>14307.996790585725</v>
      </c>
      <c r="N50" s="9">
        <f t="shared" si="10"/>
        <v>32192.992778817883</v>
      </c>
      <c r="O50" s="9">
        <f t="shared" si="11"/>
        <v>57231.987162342899</v>
      </c>
      <c r="P50" s="9">
        <f t="shared" si="12"/>
        <v>89424.979941160782</v>
      </c>
      <c r="Q50" s="9">
        <f t="shared" si="13"/>
        <v>128771.97111527153</v>
      </c>
      <c r="R50" s="8">
        <v>0.23360000000000003</v>
      </c>
      <c r="S50" s="8">
        <f t="shared" si="14"/>
        <v>835.58701257020641</v>
      </c>
      <c r="T50" s="8">
        <f t="shared" si="14"/>
        <v>3342.3480502808256</v>
      </c>
      <c r="U50" s="8">
        <f t="shared" si="14"/>
        <v>7520.283113131858</v>
      </c>
      <c r="V50" s="8">
        <f t="shared" si="14"/>
        <v>13369.392201123303</v>
      </c>
      <c r="W50" s="8">
        <f t="shared" si="14"/>
        <v>20889.675314255161</v>
      </c>
      <c r="X50" s="8">
        <f t="shared" si="14"/>
        <v>30081.132452527432</v>
      </c>
      <c r="Y50" s="3">
        <f>SUM('Masses &amp; Spring Data'!$K$11*('Masses &amp; Spring Data'!$I$3+'Vel,Acc,Jer (Inlet)'!C50))</f>
        <v>1644.9540882390816</v>
      </c>
      <c r="Z50" s="10">
        <f t="shared" si="15"/>
        <v>2480.5411008092879</v>
      </c>
      <c r="AA50" s="10">
        <f t="shared" si="16"/>
        <v>5014.4373636246592</v>
      </c>
      <c r="AB50" s="10">
        <f t="shared" si="17"/>
        <v>9165.2372013709391</v>
      </c>
      <c r="AC50" s="10">
        <f t="shared" si="18"/>
        <v>15014.346289362384</v>
      </c>
      <c r="AD50" s="10">
        <f t="shared" si="19"/>
        <v>22534.629402494244</v>
      </c>
      <c r="AE50" s="10">
        <f t="shared" si="20"/>
        <v>31726.086540766515</v>
      </c>
    </row>
    <row r="51" spans="1:31" x14ac:dyDescent="0.2">
      <c r="A51" s="5">
        <v>-264</v>
      </c>
      <c r="B51" s="5">
        <f t="shared" si="21"/>
        <v>48</v>
      </c>
      <c r="C51" s="36">
        <v>1.2006131566174359E-3</v>
      </c>
      <c r="D51" s="6">
        <f t="shared" si="1"/>
        <v>1.7388190544114597E-4</v>
      </c>
      <c r="E51" s="7">
        <f t="shared" si="2"/>
        <v>2.0865828652937517</v>
      </c>
      <c r="F51" s="7">
        <f t="shared" si="3"/>
        <v>4.1731657305875034</v>
      </c>
      <c r="G51" s="7">
        <f t="shared" si="4"/>
        <v>6.2597485958812547</v>
      </c>
      <c r="H51" s="7">
        <f t="shared" si="5"/>
        <v>8.3463314611750068</v>
      </c>
      <c r="I51" s="7">
        <f t="shared" si="6"/>
        <v>10.432914326468758</v>
      </c>
      <c r="J51" s="7">
        <f t="shared" si="7"/>
        <v>12.519497191762509</v>
      </c>
      <c r="K51" s="12">
        <f t="shared" si="8"/>
        <v>1.6560181470585186E-5</v>
      </c>
      <c r="L51" s="9">
        <f t="shared" si="22"/>
        <v>2384.6661317642665</v>
      </c>
      <c r="M51" s="9">
        <f t="shared" si="9"/>
        <v>9538.6645270570662</v>
      </c>
      <c r="N51" s="9">
        <f t="shared" si="10"/>
        <v>21461.995185878401</v>
      </c>
      <c r="O51" s="9">
        <f t="shared" si="11"/>
        <v>38154.658108228265</v>
      </c>
      <c r="P51" s="9">
        <f t="shared" si="12"/>
        <v>59616.653294106669</v>
      </c>
      <c r="Q51" s="9">
        <f t="shared" si="13"/>
        <v>85847.980743513603</v>
      </c>
      <c r="R51" s="8">
        <v>0.23360000000000003</v>
      </c>
      <c r="S51" s="8">
        <f t="shared" si="14"/>
        <v>557.05800838013272</v>
      </c>
      <c r="T51" s="8">
        <f t="shared" si="14"/>
        <v>2228.2320335205309</v>
      </c>
      <c r="U51" s="8">
        <f t="shared" si="14"/>
        <v>5013.522075421195</v>
      </c>
      <c r="V51" s="8">
        <f t="shared" si="14"/>
        <v>8912.9281340821235</v>
      </c>
      <c r="W51" s="8">
        <f t="shared" si="14"/>
        <v>13926.45020950332</v>
      </c>
      <c r="X51" s="8">
        <f t="shared" si="14"/>
        <v>20054.08830168478</v>
      </c>
      <c r="Y51" s="3">
        <f>SUM('Masses &amp; Spring Data'!$K$11*('Masses &amp; Spring Data'!$I$3+'Vel,Acc,Jer (Inlet)'!C51))</f>
        <v>1672.0893133438333</v>
      </c>
      <c r="Z51" s="10">
        <f t="shared" si="15"/>
        <v>2229.1473217239659</v>
      </c>
      <c r="AA51" s="10">
        <f t="shared" si="16"/>
        <v>3931.9791094865741</v>
      </c>
      <c r="AB51" s="10">
        <f t="shared" si="17"/>
        <v>6685.6113887650281</v>
      </c>
      <c r="AC51" s="10">
        <f t="shared" si="18"/>
        <v>10585.017447425957</v>
      </c>
      <c r="AD51" s="10">
        <f t="shared" si="19"/>
        <v>15598.539522847153</v>
      </c>
      <c r="AE51" s="10">
        <f t="shared" si="20"/>
        <v>21726.177615028613</v>
      </c>
    </row>
    <row r="52" spans="1:31" x14ac:dyDescent="0.2">
      <c r="A52" s="5">
        <v>-262</v>
      </c>
      <c r="B52" s="5">
        <f t="shared" si="21"/>
        <v>49</v>
      </c>
      <c r="C52" s="36">
        <v>1.3744950620585819E-3</v>
      </c>
      <c r="D52" s="6">
        <f t="shared" si="1"/>
        <v>1.9044208691173115E-4</v>
      </c>
      <c r="E52" s="7">
        <f t="shared" si="2"/>
        <v>2.2853050429407737</v>
      </c>
      <c r="F52" s="7">
        <f t="shared" si="3"/>
        <v>4.5706100858815475</v>
      </c>
      <c r="G52" s="7">
        <f t="shared" si="4"/>
        <v>6.8559151288223212</v>
      </c>
      <c r="H52" s="7">
        <f t="shared" si="5"/>
        <v>9.141220171763095</v>
      </c>
      <c r="I52" s="7">
        <f t="shared" si="6"/>
        <v>11.426525214703869</v>
      </c>
      <c r="J52" s="7">
        <f t="shared" si="7"/>
        <v>13.711830257644642</v>
      </c>
      <c r="K52" s="12">
        <f t="shared" si="8"/>
        <v>3.3120362941170805E-5</v>
      </c>
      <c r="L52" s="9">
        <f t="shared" si="22"/>
        <v>4769.3322635285958</v>
      </c>
      <c r="M52" s="9">
        <f t="shared" si="9"/>
        <v>19077.329054114383</v>
      </c>
      <c r="N52" s="9">
        <f t="shared" si="10"/>
        <v>42923.990371757362</v>
      </c>
      <c r="O52" s="9">
        <f t="shared" si="11"/>
        <v>76309.316216457533</v>
      </c>
      <c r="P52" s="9">
        <f t="shared" si="12"/>
        <v>119233.30658821489</v>
      </c>
      <c r="Q52" s="9">
        <f t="shared" si="13"/>
        <v>171695.96148702945</v>
      </c>
      <c r="R52" s="8">
        <v>0.23360000000000003</v>
      </c>
      <c r="S52" s="8">
        <f t="shared" si="14"/>
        <v>1114.1160167602802</v>
      </c>
      <c r="T52" s="8">
        <f t="shared" si="14"/>
        <v>4456.4640670411209</v>
      </c>
      <c r="U52" s="8">
        <f t="shared" si="14"/>
        <v>10027.044150842521</v>
      </c>
      <c r="V52" s="8">
        <f t="shared" si="14"/>
        <v>17825.856268164483</v>
      </c>
      <c r="W52" s="8">
        <f t="shared" si="14"/>
        <v>27852.900419007005</v>
      </c>
      <c r="X52" s="8">
        <f t="shared" si="14"/>
        <v>40108.176603370084</v>
      </c>
      <c r="Y52" s="3">
        <f>SUM('Masses &amp; Spring Data'!$K$11*('Masses &amp; Spring Data'!$I$3+'Vel,Acc,Jer (Inlet)'!C52))</f>
        <v>1703.7470759660434</v>
      </c>
      <c r="Z52" s="10">
        <f t="shared" si="15"/>
        <v>2817.8630927263239</v>
      </c>
      <c r="AA52" s="10">
        <f t="shared" si="16"/>
        <v>6194.8839306410136</v>
      </c>
      <c r="AB52" s="10">
        <f t="shared" si="17"/>
        <v>11730.791226808564</v>
      </c>
      <c r="AC52" s="10">
        <f t="shared" si="18"/>
        <v>19529.603344130526</v>
      </c>
      <c r="AD52" s="10">
        <f t="shared" si="19"/>
        <v>29556.647494973047</v>
      </c>
      <c r="AE52" s="10">
        <f t="shared" si="20"/>
        <v>41811.923679336127</v>
      </c>
    </row>
    <row r="53" spans="1:31" x14ac:dyDescent="0.2">
      <c r="A53" s="5">
        <v>-260</v>
      </c>
      <c r="B53" s="5">
        <f t="shared" si="21"/>
        <v>50</v>
      </c>
      <c r="C53" s="36">
        <v>1.5649371489703131E-3</v>
      </c>
      <c r="D53" s="6">
        <f t="shared" si="1"/>
        <v>2.2356244985290196E-4</v>
      </c>
      <c r="E53" s="7">
        <f t="shared" si="2"/>
        <v>2.6827493982348236</v>
      </c>
      <c r="F53" s="7">
        <f t="shared" si="3"/>
        <v>5.3654987964696472</v>
      </c>
      <c r="G53" s="7">
        <f t="shared" si="4"/>
        <v>8.0482481947044704</v>
      </c>
      <c r="H53" s="7">
        <f t="shared" si="5"/>
        <v>10.730997592939294</v>
      </c>
      <c r="I53" s="7">
        <f t="shared" si="6"/>
        <v>13.413746991174117</v>
      </c>
      <c r="J53" s="7">
        <f t="shared" si="7"/>
        <v>16.096496389408941</v>
      </c>
      <c r="K53" s="12">
        <f t="shared" si="8"/>
        <v>2.4840272205878212E-5</v>
      </c>
      <c r="L53" s="9">
        <f t="shared" si="22"/>
        <v>3576.9991976464626</v>
      </c>
      <c r="M53" s="9">
        <f t="shared" si="9"/>
        <v>14307.99679058585</v>
      </c>
      <c r="N53" s="9">
        <f t="shared" si="10"/>
        <v>32192.992778818163</v>
      </c>
      <c r="O53" s="9">
        <f t="shared" si="11"/>
        <v>57231.987162343401</v>
      </c>
      <c r="P53" s="9">
        <f t="shared" si="12"/>
        <v>89424.979941161568</v>
      </c>
      <c r="Q53" s="9">
        <f t="shared" si="13"/>
        <v>128771.97111527265</v>
      </c>
      <c r="R53" s="8">
        <v>0.23360000000000003</v>
      </c>
      <c r="S53" s="8">
        <f t="shared" si="14"/>
        <v>835.5870125702138</v>
      </c>
      <c r="T53" s="8">
        <f t="shared" si="14"/>
        <v>3342.3480502808552</v>
      </c>
      <c r="U53" s="8">
        <f t="shared" si="14"/>
        <v>7520.2831131319235</v>
      </c>
      <c r="V53" s="8">
        <f t="shared" si="14"/>
        <v>13369.392201123421</v>
      </c>
      <c r="W53" s="8">
        <f t="shared" si="14"/>
        <v>20889.675314255346</v>
      </c>
      <c r="X53" s="8">
        <f t="shared" si="14"/>
        <v>30081.132452527694</v>
      </c>
      <c r="Y53" s="3">
        <f>SUM('Masses &amp; Spring Data'!$K$11*('Masses &amp; Spring Data'!$I$3+'Vel,Acc,Jer (Inlet)'!C53))</f>
        <v>1738.419863599893</v>
      </c>
      <c r="Z53" s="10">
        <f t="shared" si="15"/>
        <v>2574.0068761701068</v>
      </c>
      <c r="AA53" s="10">
        <f t="shared" si="16"/>
        <v>5121.4707515378759</v>
      </c>
      <c r="AB53" s="10">
        <f t="shared" si="17"/>
        <v>9258.7029767318163</v>
      </c>
      <c r="AC53" s="10">
        <f t="shared" si="18"/>
        <v>15107.812064723314</v>
      </c>
      <c r="AD53" s="10">
        <f t="shared" si="19"/>
        <v>22628.095177855241</v>
      </c>
      <c r="AE53" s="10">
        <f t="shared" si="20"/>
        <v>31819.552316127589</v>
      </c>
    </row>
    <row r="54" spans="1:31" x14ac:dyDescent="0.2">
      <c r="A54" s="5">
        <v>-258</v>
      </c>
      <c r="B54" s="5">
        <f t="shared" si="21"/>
        <v>51</v>
      </c>
      <c r="C54" s="36">
        <v>1.788499598823215E-3</v>
      </c>
      <c r="D54" s="6">
        <f t="shared" si="1"/>
        <v>2.4840272205878017E-4</v>
      </c>
      <c r="E54" s="7">
        <f t="shared" si="2"/>
        <v>2.9808326647053622</v>
      </c>
      <c r="F54" s="7">
        <f t="shared" si="3"/>
        <v>5.9616653294107245</v>
      </c>
      <c r="G54" s="7">
        <f t="shared" si="4"/>
        <v>8.9424979941160867</v>
      </c>
      <c r="H54" s="7">
        <f t="shared" si="5"/>
        <v>11.923330658821449</v>
      </c>
      <c r="I54" s="7">
        <f t="shared" si="6"/>
        <v>14.904163323526809</v>
      </c>
      <c r="J54" s="7">
        <f t="shared" si="7"/>
        <v>17.884995988232173</v>
      </c>
      <c r="K54" s="12">
        <f t="shared" si="8"/>
        <v>3.3120362941169721E-5</v>
      </c>
      <c r="L54" s="9">
        <f t="shared" si="22"/>
        <v>4769.3322635284394</v>
      </c>
      <c r="M54" s="9">
        <f t="shared" si="9"/>
        <v>19077.329054113758</v>
      </c>
      <c r="N54" s="9">
        <f t="shared" si="10"/>
        <v>42923.990371755957</v>
      </c>
      <c r="O54" s="9">
        <f t="shared" si="11"/>
        <v>76309.31621645503</v>
      </c>
      <c r="P54" s="9">
        <f t="shared" si="12"/>
        <v>119233.30658821099</v>
      </c>
      <c r="Q54" s="9">
        <f t="shared" si="13"/>
        <v>171695.96148702383</v>
      </c>
      <c r="R54" s="8">
        <v>0.23360000000000003</v>
      </c>
      <c r="S54" s="8">
        <f t="shared" si="14"/>
        <v>1114.1160167602436</v>
      </c>
      <c r="T54" s="8">
        <f t="shared" si="14"/>
        <v>4456.4640670409744</v>
      </c>
      <c r="U54" s="8">
        <f t="shared" si="14"/>
        <v>10027.044150842194</v>
      </c>
      <c r="V54" s="8">
        <f t="shared" si="14"/>
        <v>17825.856268163898</v>
      </c>
      <c r="W54" s="8">
        <f t="shared" si="14"/>
        <v>27852.900419006091</v>
      </c>
      <c r="X54" s="8">
        <f t="shared" si="14"/>
        <v>40108.176603368775</v>
      </c>
      <c r="Y54" s="3">
        <f>SUM('Masses &amp; Spring Data'!$K$11*('Masses &amp; Spring Data'!$I$3+'Vel,Acc,Jer (Inlet)'!C54))</f>
        <v>1779.1227012570205</v>
      </c>
      <c r="Z54" s="10">
        <f t="shared" si="15"/>
        <v>2893.2387180172641</v>
      </c>
      <c r="AA54" s="10">
        <f t="shared" si="16"/>
        <v>6280.8121434725817</v>
      </c>
      <c r="AB54" s="10">
        <f t="shared" si="17"/>
        <v>11806.166852099213</v>
      </c>
      <c r="AC54" s="10">
        <f t="shared" si="18"/>
        <v>19604.978969420918</v>
      </c>
      <c r="AD54" s="10">
        <f t="shared" si="19"/>
        <v>29632.023120263111</v>
      </c>
      <c r="AE54" s="10">
        <f t="shared" si="20"/>
        <v>41887.299304625798</v>
      </c>
    </row>
    <row r="55" spans="1:31" x14ac:dyDescent="0.2">
      <c r="A55" s="5">
        <v>-256</v>
      </c>
      <c r="B55" s="5">
        <f t="shared" si="21"/>
        <v>52</v>
      </c>
      <c r="C55" s="36">
        <v>2.0369023208819952E-3</v>
      </c>
      <c r="D55" s="6">
        <f t="shared" si="1"/>
        <v>2.8152308499994989E-4</v>
      </c>
      <c r="E55" s="7">
        <f t="shared" si="2"/>
        <v>3.3782770199993988</v>
      </c>
      <c r="F55" s="7">
        <f t="shared" si="3"/>
        <v>6.7565540399987976</v>
      </c>
      <c r="G55" s="7">
        <f t="shared" si="4"/>
        <v>10.134831059998197</v>
      </c>
      <c r="H55" s="7">
        <f t="shared" si="5"/>
        <v>13.513108079997595</v>
      </c>
      <c r="I55" s="7">
        <f t="shared" si="6"/>
        <v>16.891385099996992</v>
      </c>
      <c r="J55" s="7">
        <f t="shared" si="7"/>
        <v>20.269662119996394</v>
      </c>
      <c r="K55" s="12">
        <f t="shared" si="8"/>
        <v>3.3120362941171239E-5</v>
      </c>
      <c r="L55" s="9">
        <f t="shared" si="22"/>
        <v>4769.3322635286586</v>
      </c>
      <c r="M55" s="9">
        <f t="shared" si="9"/>
        <v>19077.329054114634</v>
      </c>
      <c r="N55" s="9">
        <f t="shared" si="10"/>
        <v>42923.990371757922</v>
      </c>
      <c r="O55" s="9">
        <f t="shared" si="11"/>
        <v>76309.316216458537</v>
      </c>
      <c r="P55" s="9">
        <f t="shared" si="12"/>
        <v>119233.30658821645</v>
      </c>
      <c r="Q55" s="9">
        <f t="shared" si="13"/>
        <v>171695.96148703169</v>
      </c>
      <c r="R55" s="8">
        <v>0.23360000000000003</v>
      </c>
      <c r="S55" s="8">
        <f t="shared" si="14"/>
        <v>1114.1160167602948</v>
      </c>
      <c r="T55" s="8">
        <f t="shared" si="14"/>
        <v>4456.4640670411791</v>
      </c>
      <c r="U55" s="8">
        <f t="shared" si="14"/>
        <v>10027.044150842652</v>
      </c>
      <c r="V55" s="8">
        <f t="shared" si="14"/>
        <v>17825.856268164716</v>
      </c>
      <c r="W55" s="8">
        <f t="shared" si="14"/>
        <v>27852.900419007368</v>
      </c>
      <c r="X55" s="8">
        <f t="shared" si="14"/>
        <v>40108.176603370608</v>
      </c>
      <c r="Y55" s="3">
        <f>SUM('Masses &amp; Spring Data'!$K$11*('Masses &amp; Spring Data'!$I$3+'Vel,Acc,Jer (Inlet)'!C55))</f>
        <v>1824.3480764316068</v>
      </c>
      <c r="Z55" s="10">
        <f t="shared" si="15"/>
        <v>2938.4640931919016</v>
      </c>
      <c r="AA55" s="10">
        <f t="shared" si="16"/>
        <v>6332.06756867065</v>
      </c>
      <c r="AB55" s="10">
        <f t="shared" si="17"/>
        <v>11851.392227274258</v>
      </c>
      <c r="AC55" s="10">
        <f t="shared" si="18"/>
        <v>19650.204344596325</v>
      </c>
      <c r="AD55" s="10">
        <f t="shared" si="19"/>
        <v>29677.248495438977</v>
      </c>
      <c r="AE55" s="10">
        <f t="shared" si="20"/>
        <v>41932.524679802213</v>
      </c>
    </row>
    <row r="56" spans="1:31" x14ac:dyDescent="0.2">
      <c r="A56" s="5">
        <v>-254</v>
      </c>
      <c r="B56" s="5">
        <f t="shared" si="21"/>
        <v>53</v>
      </c>
      <c r="C56" s="36">
        <v>2.3184254058819451E-3</v>
      </c>
      <c r="D56" s="6">
        <f t="shared" si="1"/>
        <v>3.1464344794112113E-4</v>
      </c>
      <c r="E56" s="7">
        <f t="shared" si="2"/>
        <v>3.7757213752934535</v>
      </c>
      <c r="F56" s="7">
        <f t="shared" si="3"/>
        <v>7.5514427505869071</v>
      </c>
      <c r="G56" s="7">
        <f t="shared" si="4"/>
        <v>11.32716412588036</v>
      </c>
      <c r="H56" s="7">
        <f t="shared" si="5"/>
        <v>15.102885501173814</v>
      </c>
      <c r="I56" s="7">
        <f t="shared" si="6"/>
        <v>18.878606876467266</v>
      </c>
      <c r="J56" s="7">
        <f t="shared" si="7"/>
        <v>22.65432825176072</v>
      </c>
      <c r="K56" s="12">
        <f t="shared" si="8"/>
        <v>4.9680544411755557E-5</v>
      </c>
      <c r="L56" s="9">
        <f t="shared" si="22"/>
        <v>7153.9983952928005</v>
      </c>
      <c r="M56" s="9">
        <f t="shared" si="9"/>
        <v>28615.993581171202</v>
      </c>
      <c r="N56" s="9">
        <f t="shared" si="10"/>
        <v>64385.985557635198</v>
      </c>
      <c r="O56" s="9">
        <f t="shared" si="11"/>
        <v>114463.97432468481</v>
      </c>
      <c r="P56" s="9">
        <f t="shared" si="12"/>
        <v>178849.95988231999</v>
      </c>
      <c r="Q56" s="9">
        <f t="shared" si="13"/>
        <v>257543.94223054079</v>
      </c>
      <c r="R56" s="8">
        <v>0.23360000000000003</v>
      </c>
      <c r="S56" s="8">
        <f t="shared" si="14"/>
        <v>1671.1740251403985</v>
      </c>
      <c r="T56" s="8">
        <f t="shared" si="14"/>
        <v>6684.696100561594</v>
      </c>
      <c r="U56" s="8">
        <f t="shared" si="14"/>
        <v>15040.566226263585</v>
      </c>
      <c r="V56" s="8">
        <f t="shared" si="14"/>
        <v>26738.784402246376</v>
      </c>
      <c r="W56" s="8">
        <f t="shared" si="14"/>
        <v>41779.350628509957</v>
      </c>
      <c r="X56" s="8">
        <f t="shared" si="14"/>
        <v>60162.26490505434</v>
      </c>
      <c r="Y56" s="3">
        <f>SUM('Masses &amp; Spring Data'!$K$11*('Masses &amp; Spring Data'!$I$3+'Vel,Acc,Jer (Inlet)'!C56))</f>
        <v>1875.6035016294709</v>
      </c>
      <c r="Z56" s="10">
        <f t="shared" si="15"/>
        <v>3546.7775267698694</v>
      </c>
      <c r="AA56" s="10">
        <f t="shared" si="16"/>
        <v>8617.5850774122082</v>
      </c>
      <c r="AB56" s="10">
        <f t="shared" si="17"/>
        <v>16916.169727893055</v>
      </c>
      <c r="AC56" s="10">
        <f t="shared" si="18"/>
        <v>28614.387903875846</v>
      </c>
      <c r="AD56" s="10">
        <f t="shared" si="19"/>
        <v>43654.954130139427</v>
      </c>
      <c r="AE56" s="10">
        <f t="shared" si="20"/>
        <v>62037.86840668381</v>
      </c>
    </row>
    <row r="57" spans="1:31" x14ac:dyDescent="0.2">
      <c r="A57" s="5">
        <v>-252</v>
      </c>
      <c r="B57" s="5">
        <f t="shared" si="21"/>
        <v>54</v>
      </c>
      <c r="C57" s="36">
        <v>2.6330688538230662E-3</v>
      </c>
      <c r="D57" s="6">
        <f t="shared" si="1"/>
        <v>3.6432399235287669E-4</v>
      </c>
      <c r="E57" s="7">
        <f t="shared" si="2"/>
        <v>4.3718879082345206</v>
      </c>
      <c r="F57" s="7">
        <f t="shared" si="3"/>
        <v>8.7437758164690411</v>
      </c>
      <c r="G57" s="7">
        <f t="shared" si="4"/>
        <v>13.115663724703561</v>
      </c>
      <c r="H57" s="7">
        <f t="shared" si="5"/>
        <v>17.487551632938082</v>
      </c>
      <c r="I57" s="7">
        <f t="shared" si="6"/>
        <v>21.859439541172602</v>
      </c>
      <c r="J57" s="7">
        <f t="shared" si="7"/>
        <v>26.231327449407122</v>
      </c>
      <c r="K57" s="12">
        <f t="shared" si="8"/>
        <v>3.3120362941171239E-5</v>
      </c>
      <c r="L57" s="9">
        <f t="shared" si="22"/>
        <v>4769.3322635286586</v>
      </c>
      <c r="M57" s="9">
        <f t="shared" si="9"/>
        <v>19077.329054114634</v>
      </c>
      <c r="N57" s="9">
        <f t="shared" si="10"/>
        <v>42923.990371757922</v>
      </c>
      <c r="O57" s="9">
        <f t="shared" si="11"/>
        <v>76309.316216458537</v>
      </c>
      <c r="P57" s="9">
        <f t="shared" si="12"/>
        <v>119233.30658821645</v>
      </c>
      <c r="Q57" s="9">
        <f t="shared" si="13"/>
        <v>171695.96148703169</v>
      </c>
      <c r="R57" s="8">
        <v>0.23360000000000003</v>
      </c>
      <c r="S57" s="8">
        <f t="shared" si="14"/>
        <v>1114.1160167602948</v>
      </c>
      <c r="T57" s="8">
        <f t="shared" si="14"/>
        <v>4456.4640670411791</v>
      </c>
      <c r="U57" s="8">
        <f t="shared" si="14"/>
        <v>10027.044150842652</v>
      </c>
      <c r="V57" s="8">
        <f t="shared" si="14"/>
        <v>17825.856268164716</v>
      </c>
      <c r="W57" s="8">
        <f t="shared" si="14"/>
        <v>27852.900419007368</v>
      </c>
      <c r="X57" s="8">
        <f t="shared" si="14"/>
        <v>40108.176603370608</v>
      </c>
      <c r="Y57" s="3">
        <f>SUM('Masses &amp; Spring Data'!$K$11*('Masses &amp; Spring Data'!$I$3+'Vel,Acc,Jer (Inlet)'!C57))</f>
        <v>1932.8889768506135</v>
      </c>
      <c r="Z57" s="10">
        <f t="shared" si="15"/>
        <v>3047.0049936109081</v>
      </c>
      <c r="AA57" s="10">
        <f t="shared" si="16"/>
        <v>6455.683594147853</v>
      </c>
      <c r="AB57" s="10">
        <f t="shared" si="17"/>
        <v>11959.933127693266</v>
      </c>
      <c r="AC57" s="10">
        <f t="shared" si="18"/>
        <v>19758.745245015329</v>
      </c>
      <c r="AD57" s="10">
        <f t="shared" si="19"/>
        <v>29785.789395857981</v>
      </c>
      <c r="AE57" s="10">
        <f t="shared" si="20"/>
        <v>42041.06558022122</v>
      </c>
    </row>
    <row r="58" spans="1:31" x14ac:dyDescent="0.2">
      <c r="A58" s="5">
        <v>-250</v>
      </c>
      <c r="B58" s="5">
        <f t="shared" si="21"/>
        <v>55</v>
      </c>
      <c r="C58" s="36">
        <v>2.9973928461759429E-3</v>
      </c>
      <c r="D58" s="6">
        <f t="shared" si="1"/>
        <v>3.9744435529404792E-4</v>
      </c>
      <c r="E58" s="7">
        <f t="shared" si="2"/>
        <v>4.7693322635285753</v>
      </c>
      <c r="F58" s="7">
        <f t="shared" si="3"/>
        <v>9.5386645270571506</v>
      </c>
      <c r="G58" s="7">
        <f t="shared" si="4"/>
        <v>14.307996790585726</v>
      </c>
      <c r="H58" s="7">
        <f t="shared" si="5"/>
        <v>19.077329054114301</v>
      </c>
      <c r="I58" s="7">
        <f t="shared" si="6"/>
        <v>23.846661317642877</v>
      </c>
      <c r="J58" s="7">
        <f t="shared" si="7"/>
        <v>28.615993581171452</v>
      </c>
      <c r="K58" s="12">
        <f t="shared" si="8"/>
        <v>5.7960635147048366E-5</v>
      </c>
      <c r="L58" s="9">
        <f t="shared" si="22"/>
        <v>8346.3314611749647</v>
      </c>
      <c r="M58" s="9">
        <f t="shared" si="9"/>
        <v>33385.325844699859</v>
      </c>
      <c r="N58" s="9">
        <f t="shared" si="10"/>
        <v>75116.983150574684</v>
      </c>
      <c r="O58" s="9">
        <f t="shared" si="11"/>
        <v>133541.30337879944</v>
      </c>
      <c r="P58" s="9">
        <f t="shared" si="12"/>
        <v>208658.28652937411</v>
      </c>
      <c r="Q58" s="9">
        <f t="shared" si="13"/>
        <v>300467.93260229874</v>
      </c>
      <c r="R58" s="8">
        <v>0.23360000000000003</v>
      </c>
      <c r="S58" s="8">
        <f t="shared" si="14"/>
        <v>1949.703029330472</v>
      </c>
      <c r="T58" s="8">
        <f t="shared" si="14"/>
        <v>7798.8121173218879</v>
      </c>
      <c r="U58" s="8">
        <f t="shared" si="14"/>
        <v>17547.32726397425</v>
      </c>
      <c r="V58" s="8">
        <f t="shared" si="14"/>
        <v>31195.248469287551</v>
      </c>
      <c r="W58" s="8">
        <f t="shared" si="14"/>
        <v>48742.575733261794</v>
      </c>
      <c r="X58" s="8">
        <f t="shared" si="14"/>
        <v>70189.309055897</v>
      </c>
      <c r="Y58" s="3">
        <f>SUM('Masses &amp; Spring Data'!$K$11*('Masses &amp; Spring Data'!$I$3+'Vel,Acc,Jer (Inlet)'!C58))</f>
        <v>1999.2195271066735</v>
      </c>
      <c r="Z58" s="10">
        <f t="shared" si="15"/>
        <v>3948.9225564371454</v>
      </c>
      <c r="AA58" s="10">
        <f t="shared" si="16"/>
        <v>9870.3922447078985</v>
      </c>
      <c r="AB58" s="10">
        <f t="shared" si="17"/>
        <v>19546.546791080924</v>
      </c>
      <c r="AC58" s="10">
        <f t="shared" si="18"/>
        <v>33194.467996394225</v>
      </c>
      <c r="AD58" s="10">
        <f t="shared" si="19"/>
        <v>50741.795260368468</v>
      </c>
      <c r="AE58" s="10">
        <f t="shared" si="20"/>
        <v>72188.528583003674</v>
      </c>
    </row>
    <row r="59" spans="1:31" x14ac:dyDescent="0.2">
      <c r="A59" s="5">
        <v>-248</v>
      </c>
      <c r="B59" s="5">
        <f t="shared" si="21"/>
        <v>56</v>
      </c>
      <c r="C59" s="36">
        <v>3.3948372014699908E-3</v>
      </c>
      <c r="D59" s="6">
        <f t="shared" si="1"/>
        <v>4.5540499044109629E-4</v>
      </c>
      <c r="E59" s="7">
        <f t="shared" si="2"/>
        <v>5.4648598852931558</v>
      </c>
      <c r="F59" s="7">
        <f t="shared" si="3"/>
        <v>10.929719770586312</v>
      </c>
      <c r="G59" s="7">
        <f t="shared" si="4"/>
        <v>16.394579655879465</v>
      </c>
      <c r="H59" s="7">
        <f t="shared" si="5"/>
        <v>21.859439541172623</v>
      </c>
      <c r="I59" s="7">
        <f t="shared" si="6"/>
        <v>27.324299426465778</v>
      </c>
      <c r="J59" s="7">
        <f t="shared" si="7"/>
        <v>32.78915931175893</v>
      </c>
      <c r="K59" s="12">
        <f t="shared" si="8"/>
        <v>5.7960635147049234E-5</v>
      </c>
      <c r="L59" s="9">
        <f t="shared" si="22"/>
        <v>8346.3314611750902</v>
      </c>
      <c r="M59" s="9">
        <f t="shared" si="9"/>
        <v>33385.325844700361</v>
      </c>
      <c r="N59" s="9">
        <f t="shared" si="10"/>
        <v>75116.983150575805</v>
      </c>
      <c r="O59" s="9">
        <f t="shared" si="11"/>
        <v>133541.30337880144</v>
      </c>
      <c r="P59" s="9">
        <f t="shared" si="12"/>
        <v>208658.28652937725</v>
      </c>
      <c r="Q59" s="9">
        <f t="shared" si="13"/>
        <v>300467.93260230322</v>
      </c>
      <c r="R59" s="8">
        <v>0.23360000000000003</v>
      </c>
      <c r="S59" s="8">
        <f t="shared" ref="S59:X122" si="23">SUM($R$3*L59)</f>
        <v>1949.7030293305013</v>
      </c>
      <c r="T59" s="8">
        <f t="shared" si="23"/>
        <v>7798.8121173220052</v>
      </c>
      <c r="U59" s="8">
        <f t="shared" si="23"/>
        <v>17547.327263974512</v>
      </c>
      <c r="V59" s="8">
        <f t="shared" si="23"/>
        <v>31195.248469288021</v>
      </c>
      <c r="W59" s="8">
        <f t="shared" si="23"/>
        <v>48742.575733262529</v>
      </c>
      <c r="X59" s="8">
        <f t="shared" si="23"/>
        <v>70189.309055898048</v>
      </c>
      <c r="Y59" s="3">
        <f>SUM('Masses &amp; Spring Data'!$K$11*('Masses &amp; Spring Data'!$I$3+'Vel,Acc,Jer (Inlet)'!C59))</f>
        <v>2071.5801273860111</v>
      </c>
      <c r="Z59" s="10">
        <f t="shared" si="15"/>
        <v>4021.2831567165122</v>
      </c>
      <c r="AA59" s="10">
        <f t="shared" si="16"/>
        <v>9953.30543252809</v>
      </c>
      <c r="AB59" s="10">
        <f t="shared" si="17"/>
        <v>19618.907391360524</v>
      </c>
      <c r="AC59" s="10">
        <f t="shared" si="18"/>
        <v>33266.82859667403</v>
      </c>
      <c r="AD59" s="10">
        <f t="shared" si="19"/>
        <v>50814.155860648541</v>
      </c>
      <c r="AE59" s="10">
        <f t="shared" si="20"/>
        <v>72260.88918328406</v>
      </c>
    </row>
    <row r="60" spans="1:31" x14ac:dyDescent="0.2">
      <c r="A60" s="5">
        <v>-246</v>
      </c>
      <c r="B60" s="5">
        <f t="shared" si="21"/>
        <v>57</v>
      </c>
      <c r="C60" s="36">
        <v>3.8502421919110871E-3</v>
      </c>
      <c r="D60" s="6">
        <f t="shared" si="1"/>
        <v>5.1336562558814552E-4</v>
      </c>
      <c r="E60" s="7">
        <f t="shared" si="2"/>
        <v>6.1603875070577461</v>
      </c>
      <c r="F60" s="7">
        <f t="shared" si="3"/>
        <v>12.320775014115492</v>
      </c>
      <c r="G60" s="7">
        <f t="shared" si="4"/>
        <v>18.481162521173239</v>
      </c>
      <c r="H60" s="7">
        <f t="shared" si="5"/>
        <v>24.641550028230984</v>
      </c>
      <c r="I60" s="7">
        <f t="shared" si="6"/>
        <v>30.801937535288733</v>
      </c>
      <c r="J60" s="7">
        <f t="shared" si="7"/>
        <v>36.962325042346478</v>
      </c>
      <c r="K60" s="12">
        <f t="shared" si="8"/>
        <v>5.7960635147047933E-5</v>
      </c>
      <c r="L60" s="9">
        <f t="shared" si="22"/>
        <v>8346.3314611749029</v>
      </c>
      <c r="M60" s="9">
        <f t="shared" si="9"/>
        <v>33385.325844699611</v>
      </c>
      <c r="N60" s="9">
        <f t="shared" si="10"/>
        <v>75116.983150574117</v>
      </c>
      <c r="O60" s="9">
        <f t="shared" si="11"/>
        <v>133541.30337879845</v>
      </c>
      <c r="P60" s="9">
        <f t="shared" si="12"/>
        <v>208658.28652937256</v>
      </c>
      <c r="Q60" s="9">
        <f t="shared" si="13"/>
        <v>300467.93260229647</v>
      </c>
      <c r="R60" s="8">
        <v>0.23360000000000003</v>
      </c>
      <c r="S60" s="8">
        <f t="shared" si="23"/>
        <v>1949.7030293304576</v>
      </c>
      <c r="T60" s="8">
        <f t="shared" si="23"/>
        <v>7798.8121173218306</v>
      </c>
      <c r="U60" s="8">
        <f t="shared" si="23"/>
        <v>17547.327263974115</v>
      </c>
      <c r="V60" s="8">
        <f t="shared" si="23"/>
        <v>31195.248469287322</v>
      </c>
      <c r="W60" s="8">
        <f t="shared" si="23"/>
        <v>48742.575733261438</v>
      </c>
      <c r="X60" s="8">
        <f t="shared" si="23"/>
        <v>70189.309055896461</v>
      </c>
      <c r="Y60" s="3">
        <f>SUM('Masses &amp; Spring Data'!$K$11*('Masses &amp; Spring Data'!$I$3+'Vel,Acc,Jer (Inlet)'!C60))</f>
        <v>2154.4933152060858</v>
      </c>
      <c r="Z60" s="10">
        <f t="shared" si="15"/>
        <v>4104.1963445365436</v>
      </c>
      <c r="AA60" s="10">
        <f t="shared" si="16"/>
        <v>10046.771207888727</v>
      </c>
      <c r="AB60" s="10">
        <f t="shared" si="17"/>
        <v>19701.820579180203</v>
      </c>
      <c r="AC60" s="10">
        <f t="shared" si="18"/>
        <v>33349.74178449341</v>
      </c>
      <c r="AD60" s="10">
        <f t="shared" si="19"/>
        <v>50897.069048467521</v>
      </c>
      <c r="AE60" s="10">
        <f t="shared" si="20"/>
        <v>72343.802371102545</v>
      </c>
    </row>
    <row r="61" spans="1:31" x14ac:dyDescent="0.2">
      <c r="A61" s="5">
        <v>-244</v>
      </c>
      <c r="B61" s="5">
        <f t="shared" si="21"/>
        <v>58</v>
      </c>
      <c r="C61" s="36">
        <v>4.3636078174992326E-3</v>
      </c>
      <c r="D61" s="6">
        <f t="shared" si="1"/>
        <v>5.7132626073519346E-4</v>
      </c>
      <c r="E61" s="7">
        <f t="shared" si="2"/>
        <v>6.8559151288223212</v>
      </c>
      <c r="F61" s="7">
        <f t="shared" si="3"/>
        <v>13.711830257644642</v>
      </c>
      <c r="G61" s="7">
        <f t="shared" si="4"/>
        <v>20.567745386466964</v>
      </c>
      <c r="H61" s="7">
        <f t="shared" si="5"/>
        <v>27.423660515289285</v>
      </c>
      <c r="I61" s="7">
        <f t="shared" si="6"/>
        <v>34.27957564411161</v>
      </c>
      <c r="J61" s="7">
        <f t="shared" si="7"/>
        <v>41.135490772933927</v>
      </c>
      <c r="K61" s="12">
        <f t="shared" si="8"/>
        <v>6.624072588234161E-5</v>
      </c>
      <c r="L61" s="9">
        <f t="shared" si="22"/>
        <v>9538.6645270571917</v>
      </c>
      <c r="M61" s="9">
        <f t="shared" si="9"/>
        <v>38154.658108228767</v>
      </c>
      <c r="N61" s="9">
        <f t="shared" si="10"/>
        <v>85847.980743514723</v>
      </c>
      <c r="O61" s="9">
        <f t="shared" si="11"/>
        <v>152618.63243291507</v>
      </c>
      <c r="P61" s="9">
        <f t="shared" si="12"/>
        <v>238466.61317642979</v>
      </c>
      <c r="Q61" s="9">
        <f t="shared" si="13"/>
        <v>343391.92297405889</v>
      </c>
      <c r="R61" s="8">
        <v>0.23360000000000003</v>
      </c>
      <c r="S61" s="8">
        <f t="shared" si="23"/>
        <v>2228.2320335205604</v>
      </c>
      <c r="T61" s="8">
        <f t="shared" si="23"/>
        <v>8912.9281340822417</v>
      </c>
      <c r="U61" s="8">
        <f t="shared" si="23"/>
        <v>20054.088301685042</v>
      </c>
      <c r="V61" s="8">
        <f t="shared" si="23"/>
        <v>35651.712536328967</v>
      </c>
      <c r="W61" s="8">
        <f t="shared" si="23"/>
        <v>55705.800838014009</v>
      </c>
      <c r="X61" s="8">
        <f t="shared" si="23"/>
        <v>80216.353206740168</v>
      </c>
      <c r="Y61" s="3">
        <f>SUM('Masses &amp; Spring Data'!$K$11*('Masses &amp; Spring Data'!$I$3+'Vel,Acc,Jer (Inlet)'!C61))</f>
        <v>2247.9590905668974</v>
      </c>
      <c r="Z61" s="10">
        <f t="shared" si="15"/>
        <v>4476.1911240874579</v>
      </c>
      <c r="AA61" s="10">
        <f t="shared" si="16"/>
        <v>11264.905587550687</v>
      </c>
      <c r="AB61" s="10">
        <f t="shared" si="17"/>
        <v>22302.047392251938</v>
      </c>
      <c r="AC61" s="10">
        <f t="shared" si="18"/>
        <v>37899.671626895863</v>
      </c>
      <c r="AD61" s="10">
        <f t="shared" si="19"/>
        <v>57953.759928580905</v>
      </c>
      <c r="AE61" s="10">
        <f t="shared" si="20"/>
        <v>82464.312297307071</v>
      </c>
    </row>
    <row r="62" spans="1:31" x14ac:dyDescent="0.2">
      <c r="A62" s="5">
        <v>-242</v>
      </c>
      <c r="B62" s="5">
        <f t="shared" si="21"/>
        <v>59</v>
      </c>
      <c r="C62" s="36">
        <v>4.9349340782344261E-3</v>
      </c>
      <c r="D62" s="6">
        <f t="shared" si="1"/>
        <v>6.3756698661753507E-4</v>
      </c>
      <c r="E62" s="7">
        <f t="shared" si="2"/>
        <v>7.650803839410421</v>
      </c>
      <c r="F62" s="7">
        <f t="shared" si="3"/>
        <v>15.301607678820842</v>
      </c>
      <c r="G62" s="7">
        <f t="shared" si="4"/>
        <v>22.952411518231262</v>
      </c>
      <c r="H62" s="7">
        <f t="shared" si="5"/>
        <v>30.603215357641684</v>
      </c>
      <c r="I62" s="7">
        <f t="shared" si="6"/>
        <v>38.254019197052102</v>
      </c>
      <c r="J62" s="7">
        <f t="shared" si="7"/>
        <v>45.904823036462524</v>
      </c>
      <c r="K62" s="12">
        <f t="shared" si="8"/>
        <v>8.2800907352926362E-5</v>
      </c>
      <c r="L62" s="9">
        <f t="shared" si="22"/>
        <v>11923.330658821396</v>
      </c>
      <c r="M62" s="9">
        <f t="shared" si="9"/>
        <v>47693.322635285585</v>
      </c>
      <c r="N62" s="9">
        <f t="shared" si="10"/>
        <v>107309.97592939256</v>
      </c>
      <c r="O62" s="9">
        <f t="shared" si="11"/>
        <v>190773.29054114234</v>
      </c>
      <c r="P62" s="9">
        <f t="shared" si="12"/>
        <v>298083.2664705349</v>
      </c>
      <c r="Q62" s="9">
        <f t="shared" si="13"/>
        <v>429239.90371757024</v>
      </c>
      <c r="R62" s="8">
        <v>0.23360000000000003</v>
      </c>
      <c r="S62" s="8">
        <f t="shared" si="23"/>
        <v>2785.2900419006787</v>
      </c>
      <c r="T62" s="8">
        <f t="shared" si="23"/>
        <v>11141.160167602715</v>
      </c>
      <c r="U62" s="8">
        <f t="shared" si="23"/>
        <v>25067.610377106106</v>
      </c>
      <c r="V62" s="8">
        <f t="shared" si="23"/>
        <v>44564.640670410859</v>
      </c>
      <c r="W62" s="8">
        <f t="shared" si="23"/>
        <v>69632.251047516955</v>
      </c>
      <c r="X62" s="8">
        <f t="shared" si="23"/>
        <v>100270.44150842442</v>
      </c>
      <c r="Y62" s="3">
        <f>SUM('Masses &amp; Spring Data'!$K$11*('Masses &amp; Spring Data'!$I$3+'Vel,Acc,Jer (Inlet)'!C62))</f>
        <v>2351.9774534684457</v>
      </c>
      <c r="Z62" s="10">
        <f t="shared" si="15"/>
        <v>5137.2674953691239</v>
      </c>
      <c r="AA62" s="10">
        <f t="shared" si="16"/>
        <v>13609.216084019265</v>
      </c>
      <c r="AB62" s="10">
        <f t="shared" si="17"/>
        <v>27419.58783057455</v>
      </c>
      <c r="AC62" s="10">
        <f t="shared" si="18"/>
        <v>46916.618123879307</v>
      </c>
      <c r="AD62" s="10">
        <f t="shared" si="19"/>
        <v>71984.228500985395</v>
      </c>
      <c r="AE62" s="10">
        <f t="shared" si="20"/>
        <v>102622.41896189286</v>
      </c>
    </row>
    <row r="63" spans="1:31" x14ac:dyDescent="0.2">
      <c r="A63" s="5">
        <v>-240</v>
      </c>
      <c r="B63" s="5">
        <f t="shared" si="21"/>
        <v>60</v>
      </c>
      <c r="C63" s="36">
        <v>5.5725010648519611E-3</v>
      </c>
      <c r="D63" s="6">
        <f t="shared" si="1"/>
        <v>7.2036789397046143E-4</v>
      </c>
      <c r="E63" s="7">
        <f t="shared" si="2"/>
        <v>8.6444147276455379</v>
      </c>
      <c r="F63" s="7">
        <f t="shared" si="3"/>
        <v>17.288829455291076</v>
      </c>
      <c r="G63" s="7">
        <f t="shared" si="4"/>
        <v>25.933244182936612</v>
      </c>
      <c r="H63" s="7">
        <f t="shared" si="5"/>
        <v>34.577658910582151</v>
      </c>
      <c r="I63" s="7">
        <f t="shared" si="6"/>
        <v>43.222073638227684</v>
      </c>
      <c r="J63" s="7">
        <f t="shared" si="7"/>
        <v>51.866488365873224</v>
      </c>
      <c r="K63" s="12">
        <f t="shared" si="8"/>
        <v>8.2800907352926362E-5</v>
      </c>
      <c r="L63" s="9">
        <f t="shared" si="22"/>
        <v>11923.330658821396</v>
      </c>
      <c r="M63" s="9">
        <f t="shared" si="9"/>
        <v>47693.322635285585</v>
      </c>
      <c r="N63" s="9">
        <f t="shared" si="10"/>
        <v>107309.97592939256</v>
      </c>
      <c r="O63" s="9">
        <f t="shared" si="11"/>
        <v>190773.29054114234</v>
      </c>
      <c r="P63" s="9">
        <f t="shared" si="12"/>
        <v>298083.2664705349</v>
      </c>
      <c r="Q63" s="9">
        <f t="shared" si="13"/>
        <v>429239.90371757024</v>
      </c>
      <c r="R63" s="8">
        <v>0.23360000000000003</v>
      </c>
      <c r="S63" s="8">
        <f t="shared" si="23"/>
        <v>2785.2900419006787</v>
      </c>
      <c r="T63" s="8">
        <f t="shared" si="23"/>
        <v>11141.160167602715</v>
      </c>
      <c r="U63" s="8">
        <f t="shared" si="23"/>
        <v>25067.610377106106</v>
      </c>
      <c r="V63" s="8">
        <f t="shared" si="23"/>
        <v>44564.640670410859</v>
      </c>
      <c r="W63" s="8">
        <f t="shared" si="23"/>
        <v>69632.251047516955</v>
      </c>
      <c r="X63" s="8">
        <f t="shared" si="23"/>
        <v>100270.44150842442</v>
      </c>
      <c r="Y63" s="3">
        <f>SUM('Masses &amp; Spring Data'!$K$11*('Masses &amp; Spring Data'!$I$3+'Vel,Acc,Jer (Inlet)'!C63))</f>
        <v>2468.0559164165502</v>
      </c>
      <c r="Z63" s="10">
        <f t="shared" si="15"/>
        <v>5253.3459583172289</v>
      </c>
      <c r="AA63" s="10">
        <f t="shared" si="16"/>
        <v>13740.369672025565</v>
      </c>
      <c r="AB63" s="10">
        <f t="shared" si="17"/>
        <v>27535.666293522656</v>
      </c>
      <c r="AC63" s="10">
        <f t="shared" si="18"/>
        <v>47032.696586827413</v>
      </c>
      <c r="AD63" s="10">
        <f t="shared" si="19"/>
        <v>72100.306963933501</v>
      </c>
      <c r="AE63" s="10">
        <f t="shared" si="20"/>
        <v>102738.49742484097</v>
      </c>
    </row>
    <row r="64" spans="1:31" x14ac:dyDescent="0.2">
      <c r="A64" s="5">
        <v>-238</v>
      </c>
      <c r="B64" s="5">
        <f t="shared" si="21"/>
        <v>61</v>
      </c>
      <c r="C64" s="36">
        <v>6.2928689588224226E-3</v>
      </c>
      <c r="D64" s="6">
        <f t="shared" si="1"/>
        <v>8.0316880132338779E-4</v>
      </c>
      <c r="E64" s="7">
        <f t="shared" si="2"/>
        <v>9.6380256158806539</v>
      </c>
      <c r="F64" s="7">
        <f t="shared" si="3"/>
        <v>19.276051231761308</v>
      </c>
      <c r="G64" s="7">
        <f t="shared" si="4"/>
        <v>28.914076847641962</v>
      </c>
      <c r="H64" s="7">
        <f t="shared" si="5"/>
        <v>38.552102463522615</v>
      </c>
      <c r="I64" s="7">
        <f t="shared" si="6"/>
        <v>48.190128079403266</v>
      </c>
      <c r="J64" s="7">
        <f t="shared" si="7"/>
        <v>57.828153695283923</v>
      </c>
      <c r="K64" s="12">
        <f t="shared" si="8"/>
        <v>9.9361088823511981E-5</v>
      </c>
      <c r="L64" s="9">
        <f t="shared" si="22"/>
        <v>14307.996790585725</v>
      </c>
      <c r="M64" s="9">
        <f t="shared" si="9"/>
        <v>57231.987162342899</v>
      </c>
      <c r="N64" s="9">
        <f t="shared" si="10"/>
        <v>128771.97111527153</v>
      </c>
      <c r="O64" s="9">
        <f t="shared" si="11"/>
        <v>228927.9486493716</v>
      </c>
      <c r="P64" s="9">
        <f t="shared" si="12"/>
        <v>357699.91976464313</v>
      </c>
      <c r="Q64" s="9">
        <f t="shared" si="13"/>
        <v>515087.88446108613</v>
      </c>
      <c r="R64" s="8">
        <v>0.23360000000000003</v>
      </c>
      <c r="S64" s="8">
        <f t="shared" si="23"/>
        <v>3342.3480502808256</v>
      </c>
      <c r="T64" s="8">
        <f t="shared" si="23"/>
        <v>13369.392201123303</v>
      </c>
      <c r="U64" s="8">
        <f t="shared" si="23"/>
        <v>30081.132452527432</v>
      </c>
      <c r="V64" s="8">
        <f t="shared" si="23"/>
        <v>53477.56880449321</v>
      </c>
      <c r="W64" s="8">
        <f t="shared" si="23"/>
        <v>83558.701257020643</v>
      </c>
      <c r="X64" s="8">
        <f t="shared" si="23"/>
        <v>120324.52981010973</v>
      </c>
      <c r="Y64" s="3">
        <f>SUM('Masses &amp; Spring Data'!$K$11*('Masses &amp; Spring Data'!$I$3+'Vel,Acc,Jer (Inlet)'!C64))</f>
        <v>2599.2095044228504</v>
      </c>
      <c r="Z64" s="10">
        <f t="shared" si="15"/>
        <v>5941.557554703676</v>
      </c>
      <c r="AA64" s="10">
        <f t="shared" si="16"/>
        <v>16114.830418610647</v>
      </c>
      <c r="AB64" s="10">
        <f t="shared" si="17"/>
        <v>32680.341956950284</v>
      </c>
      <c r="AC64" s="10">
        <f t="shared" si="18"/>
        <v>56076.778308916058</v>
      </c>
      <c r="AD64" s="10">
        <f t="shared" si="19"/>
        <v>86157.910761443491</v>
      </c>
      <c r="AE64" s="10">
        <f t="shared" si="20"/>
        <v>122923.73931453258</v>
      </c>
    </row>
    <row r="65" spans="1:31" x14ac:dyDescent="0.2">
      <c r="A65" s="5">
        <v>-236</v>
      </c>
      <c r="B65" s="5">
        <f t="shared" si="21"/>
        <v>62</v>
      </c>
      <c r="C65" s="36">
        <v>7.0960377601458104E-3</v>
      </c>
      <c r="D65" s="6">
        <f t="shared" si="1"/>
        <v>9.0252989014689977E-4</v>
      </c>
      <c r="E65" s="7">
        <f t="shared" si="2"/>
        <v>10.830358681762798</v>
      </c>
      <c r="F65" s="7">
        <f t="shared" si="3"/>
        <v>21.660717363525595</v>
      </c>
      <c r="G65" s="7">
        <f t="shared" si="4"/>
        <v>32.491076045288395</v>
      </c>
      <c r="H65" s="7">
        <f t="shared" si="5"/>
        <v>43.321434727051191</v>
      </c>
      <c r="I65" s="7">
        <f t="shared" si="6"/>
        <v>54.151793408813987</v>
      </c>
      <c r="J65" s="7">
        <f t="shared" si="7"/>
        <v>64.98215209057679</v>
      </c>
      <c r="K65" s="12">
        <f t="shared" si="8"/>
        <v>1.2420136102939128E-4</v>
      </c>
      <c r="L65" s="9">
        <f t="shared" si="22"/>
        <v>17884.995988232346</v>
      </c>
      <c r="M65" s="9">
        <f t="shared" si="9"/>
        <v>71539.983952929382</v>
      </c>
      <c r="N65" s="9">
        <f t="shared" si="10"/>
        <v>160964.96389409108</v>
      </c>
      <c r="O65" s="9">
        <f t="shared" si="11"/>
        <v>286159.93581171753</v>
      </c>
      <c r="P65" s="9">
        <f t="shared" si="12"/>
        <v>447124.89970580861</v>
      </c>
      <c r="Q65" s="9">
        <f t="shared" si="13"/>
        <v>643859.85557636432</v>
      </c>
      <c r="R65" s="8">
        <v>0.23360000000000003</v>
      </c>
      <c r="S65" s="8">
        <f t="shared" si="23"/>
        <v>4177.9350628510765</v>
      </c>
      <c r="T65" s="8">
        <f t="shared" si="23"/>
        <v>16711.740251404306</v>
      </c>
      <c r="U65" s="8">
        <f t="shared" si="23"/>
        <v>37601.415565659678</v>
      </c>
      <c r="V65" s="8">
        <f t="shared" si="23"/>
        <v>66846.961005617224</v>
      </c>
      <c r="W65" s="8">
        <f t="shared" si="23"/>
        <v>104448.37657127691</v>
      </c>
      <c r="X65" s="8">
        <f t="shared" si="23"/>
        <v>150405.66226263871</v>
      </c>
      <c r="Y65" s="3">
        <f>SUM('Masses &amp; Spring Data'!$K$11*('Masses &amp; Spring Data'!$I$3+'Vel,Acc,Jer (Inlet)'!C65))</f>
        <v>2745.4382174873454</v>
      </c>
      <c r="Z65" s="10">
        <f t="shared" si="15"/>
        <v>6923.3732803384219</v>
      </c>
      <c r="AA65" s="10">
        <f t="shared" si="16"/>
        <v>19621.497332025981</v>
      </c>
      <c r="AB65" s="10">
        <f t="shared" si="17"/>
        <v>40346.853783147024</v>
      </c>
      <c r="AC65" s="10">
        <f t="shared" si="18"/>
        <v>69592.39922310457</v>
      </c>
      <c r="AD65" s="10">
        <f t="shared" si="19"/>
        <v>107193.81478876426</v>
      </c>
      <c r="AE65" s="10">
        <f t="shared" si="20"/>
        <v>153151.10048012604</v>
      </c>
    </row>
    <row r="66" spans="1:31" x14ac:dyDescent="0.2">
      <c r="A66" s="5">
        <v>-234</v>
      </c>
      <c r="B66" s="5">
        <f t="shared" si="21"/>
        <v>63</v>
      </c>
      <c r="C66" s="36">
        <v>7.9985676502927101E-3</v>
      </c>
      <c r="D66" s="6">
        <f t="shared" si="1"/>
        <v>1.026731251176291E-3</v>
      </c>
      <c r="E66" s="7">
        <f t="shared" si="2"/>
        <v>12.320775014115492</v>
      </c>
      <c r="F66" s="7">
        <f t="shared" si="3"/>
        <v>24.641550028230984</v>
      </c>
      <c r="G66" s="7">
        <f t="shared" si="4"/>
        <v>36.962325042346478</v>
      </c>
      <c r="H66" s="7">
        <f t="shared" si="5"/>
        <v>49.283100056461969</v>
      </c>
      <c r="I66" s="7">
        <f t="shared" si="6"/>
        <v>61.603875070577466</v>
      </c>
      <c r="J66" s="7">
        <f t="shared" si="7"/>
        <v>73.924650084692956</v>
      </c>
      <c r="K66" s="12">
        <f t="shared" si="8"/>
        <v>4.9680544411758593E-5</v>
      </c>
      <c r="L66" s="9">
        <f t="shared" si="22"/>
        <v>7153.9983952932371</v>
      </c>
      <c r="M66" s="9">
        <f t="shared" si="9"/>
        <v>28615.993581172948</v>
      </c>
      <c r="N66" s="9">
        <f t="shared" si="10"/>
        <v>64385.985557639135</v>
      </c>
      <c r="O66" s="9">
        <f t="shared" si="11"/>
        <v>114463.97432469179</v>
      </c>
      <c r="P66" s="9">
        <f t="shared" si="12"/>
        <v>178849.95988233094</v>
      </c>
      <c r="Q66" s="9">
        <f t="shared" si="13"/>
        <v>257543.94223055654</v>
      </c>
      <c r="R66" s="8">
        <v>0.23360000000000003</v>
      </c>
      <c r="S66" s="8">
        <f t="shared" si="23"/>
        <v>1671.1740251405004</v>
      </c>
      <c r="T66" s="8">
        <f t="shared" si="23"/>
        <v>6684.6961005620014</v>
      </c>
      <c r="U66" s="8">
        <f t="shared" si="23"/>
        <v>15040.566226264504</v>
      </c>
      <c r="V66" s="8">
        <f t="shared" si="23"/>
        <v>26738.784402248006</v>
      </c>
      <c r="W66" s="8">
        <f t="shared" si="23"/>
        <v>41779.350628512511</v>
      </c>
      <c r="X66" s="8">
        <f t="shared" si="23"/>
        <v>60162.264905058015</v>
      </c>
      <c r="Y66" s="3">
        <f>SUM('Masses &amp; Spring Data'!$K$11*('Masses &amp; Spring Data'!$I$3+'Vel,Acc,Jer (Inlet)'!C66))</f>
        <v>2909.757080621675</v>
      </c>
      <c r="Z66" s="10">
        <f t="shared" si="15"/>
        <v>4580.9311057621753</v>
      </c>
      <c r="AA66" s="10">
        <f t="shared" si="16"/>
        <v>9781.3847319052984</v>
      </c>
      <c r="AB66" s="10">
        <f t="shared" si="17"/>
        <v>17950.323306886177</v>
      </c>
      <c r="AC66" s="10">
        <f t="shared" si="18"/>
        <v>29648.541482869681</v>
      </c>
      <c r="AD66" s="10">
        <f t="shared" si="19"/>
        <v>44689.107709134187</v>
      </c>
      <c r="AE66" s="10">
        <f t="shared" si="20"/>
        <v>63072.02198567969</v>
      </c>
    </row>
    <row r="67" spans="1:31" x14ac:dyDescent="0.2">
      <c r="A67" s="5">
        <v>-232</v>
      </c>
      <c r="B67" s="5">
        <f t="shared" si="21"/>
        <v>64</v>
      </c>
      <c r="C67" s="36">
        <v>9.0252989014690012E-3</v>
      </c>
      <c r="D67" s="6">
        <f t="shared" si="1"/>
        <v>1.0764117955880496E-3</v>
      </c>
      <c r="E67" s="7">
        <f t="shared" si="2"/>
        <v>12.916941547056595</v>
      </c>
      <c r="F67" s="7">
        <f t="shared" si="3"/>
        <v>25.83388309411319</v>
      </c>
      <c r="G67" s="7">
        <f t="shared" si="4"/>
        <v>38.750824641169785</v>
      </c>
      <c r="H67" s="7">
        <f t="shared" si="5"/>
        <v>51.667766188226381</v>
      </c>
      <c r="I67" s="7">
        <f t="shared" si="6"/>
        <v>64.584707735282976</v>
      </c>
      <c r="J67" s="7">
        <f t="shared" si="7"/>
        <v>77.501649282339571</v>
      </c>
      <c r="K67" s="12">
        <f t="shared" si="8"/>
        <v>1.6560181470584925E-4</v>
      </c>
      <c r="L67" s="9">
        <f t="shared" si="22"/>
        <v>23846.661317642294</v>
      </c>
      <c r="M67" s="9">
        <f t="shared" si="9"/>
        <v>95386.645270569177</v>
      </c>
      <c r="N67" s="9">
        <f t="shared" si="10"/>
        <v>214619.95185878064</v>
      </c>
      <c r="O67" s="9">
        <f t="shared" si="11"/>
        <v>381546.58108227671</v>
      </c>
      <c r="P67" s="9">
        <f t="shared" si="12"/>
        <v>596166.53294105735</v>
      </c>
      <c r="Q67" s="9">
        <f t="shared" si="13"/>
        <v>858479.80743512255</v>
      </c>
      <c r="R67" s="8">
        <v>0.23360000000000003</v>
      </c>
      <c r="S67" s="8">
        <f t="shared" si="23"/>
        <v>5570.580083801241</v>
      </c>
      <c r="T67" s="8">
        <f t="shared" si="23"/>
        <v>22282.320335204964</v>
      </c>
      <c r="U67" s="8">
        <f t="shared" si="23"/>
        <v>50135.220754211165</v>
      </c>
      <c r="V67" s="8">
        <f t="shared" si="23"/>
        <v>89129.281340819856</v>
      </c>
      <c r="W67" s="8">
        <f t="shared" si="23"/>
        <v>139264.50209503103</v>
      </c>
      <c r="X67" s="8">
        <f t="shared" si="23"/>
        <v>200540.88301684466</v>
      </c>
      <c r="Y67" s="3">
        <f>SUM('Masses &amp; Spring Data'!$K$11*('Masses &amp; Spring Data'!$I$3+'Vel,Acc,Jer (Inlet)'!C67))</f>
        <v>3096.6886313432974</v>
      </c>
      <c r="Z67" s="10">
        <f t="shared" si="15"/>
        <v>8667.2687151445389</v>
      </c>
      <c r="AA67" s="10">
        <f t="shared" si="16"/>
        <v>25574.985592304802</v>
      </c>
      <c r="AB67" s="10">
        <f t="shared" si="17"/>
        <v>53231.909385554463</v>
      </c>
      <c r="AC67" s="10">
        <f t="shared" si="18"/>
        <v>92225.969972163148</v>
      </c>
      <c r="AD67" s="10">
        <f t="shared" si="19"/>
        <v>142361.19072637433</v>
      </c>
      <c r="AE67" s="10">
        <f t="shared" si="20"/>
        <v>203637.57164818796</v>
      </c>
    </row>
    <row r="68" spans="1:31" x14ac:dyDescent="0.2">
      <c r="A68" s="5">
        <v>-230</v>
      </c>
      <c r="B68" s="5">
        <f t="shared" si="21"/>
        <v>65</v>
      </c>
      <c r="C68" s="36">
        <v>1.0101710697057051E-2</v>
      </c>
      <c r="D68" s="6">
        <f t="shared" ref="D68:D131" si="24">SUM((C69-C68)/(B69-B68))</f>
        <v>1.2420136102938989E-3</v>
      </c>
      <c r="E68" s="7">
        <f t="shared" ref="E68:E131" si="25">SUM(D68*(6*2000))</f>
        <v>14.904163323526786</v>
      </c>
      <c r="F68" s="7">
        <f t="shared" ref="F68:F131" si="26">SUM(D68*(6*4000))</f>
        <v>29.808326647053573</v>
      </c>
      <c r="G68" s="7">
        <f t="shared" ref="G68:G131" si="27">SUM(D68*(6*6000))</f>
        <v>44.712489970580357</v>
      </c>
      <c r="H68" s="7">
        <f t="shared" ref="H68:H131" si="28">SUM(D68*(6*8000))</f>
        <v>59.616653294107145</v>
      </c>
      <c r="I68" s="7">
        <f t="shared" ref="I68:I131" si="29">SUM(D68*(6*10000))</f>
        <v>74.52081661763394</v>
      </c>
      <c r="J68" s="7">
        <f t="shared" ref="J68:J131" si="30">SUM(D68*(6*12000))</f>
        <v>89.424979941160714</v>
      </c>
      <c r="K68" s="12">
        <f t="shared" ref="K68:K131" si="31">SUM((C70-(2*C69)+C68)/((B69-B68)^2))</f>
        <v>1.6560181470585099E-4</v>
      </c>
      <c r="L68" s="9">
        <f t="shared" ref="L68:L131" si="32">SUM(K68*((6*2000)^2))</f>
        <v>23846.661317642542</v>
      </c>
      <c r="M68" s="9">
        <f t="shared" ref="M68:M131" si="33">SUM(K68*((6*4000)^2))</f>
        <v>95386.645270570167</v>
      </c>
      <c r="N68" s="9">
        <f t="shared" ref="N68:N131" si="34">SUM(K68*((6*6000)^2))</f>
        <v>214619.95185878288</v>
      </c>
      <c r="O68" s="9">
        <f t="shared" ref="O68:O131" si="35">SUM(K68*((6*8000)^2))</f>
        <v>381546.58108228067</v>
      </c>
      <c r="P68" s="9">
        <f t="shared" ref="P68:P131" si="36">SUM(K68*((6*10000)^2))</f>
        <v>596166.53294106352</v>
      </c>
      <c r="Q68" s="9">
        <f t="shared" ref="Q68:Q131" si="37">SUM(K68*((6*12000)^2))</f>
        <v>858479.80743513152</v>
      </c>
      <c r="R68" s="8">
        <v>0.23360000000000003</v>
      </c>
      <c r="S68" s="8">
        <f t="shared" si="23"/>
        <v>5570.5800838012983</v>
      </c>
      <c r="T68" s="8">
        <f t="shared" si="23"/>
        <v>22282.320335205193</v>
      </c>
      <c r="U68" s="8">
        <f t="shared" si="23"/>
        <v>50135.220754211688</v>
      </c>
      <c r="V68" s="8">
        <f t="shared" si="23"/>
        <v>89129.281340820773</v>
      </c>
      <c r="W68" s="8">
        <f t="shared" si="23"/>
        <v>139264.50209503245</v>
      </c>
      <c r="X68" s="8">
        <f t="shared" si="23"/>
        <v>200540.88301684675</v>
      </c>
      <c r="Y68" s="3">
        <f>SUM('Masses &amp; Spring Data'!$K$11*('Masses &amp; Spring Data'!$I$3+'Vel,Acc,Jer (Inlet)'!C68))</f>
        <v>3292.665257099839</v>
      </c>
      <c r="Z68" s="10">
        <f t="shared" ref="Z68:Z131" si="38">SUM(S68+Y68)</f>
        <v>8863.2453409011378</v>
      </c>
      <c r="AA68" s="10">
        <f t="shared" ref="AA68:AA131" si="39">SUM(T68+Y69)</f>
        <v>25801.112468177962</v>
      </c>
      <c r="AB68" s="10">
        <f t="shared" ref="AB68:AB131" si="40">SUM(U68+Y68)</f>
        <v>53427.88601131153</v>
      </c>
      <c r="AC68" s="10">
        <f t="shared" ref="AC68:AC131" si="41">SUM(V68+Y68)</f>
        <v>92421.946597920614</v>
      </c>
      <c r="AD68" s="10">
        <f t="shared" ref="AD68:AD131" si="42">SUM(W68+Y68)</f>
        <v>142557.1673521323</v>
      </c>
      <c r="AE68" s="10">
        <f t="shared" ref="AE68:AE131" si="43">SUM(X68+Y68)</f>
        <v>203833.5482739466</v>
      </c>
    </row>
    <row r="69" spans="1:31" x14ac:dyDescent="0.2">
      <c r="A69" s="5">
        <v>-228</v>
      </c>
      <c r="B69" s="5">
        <f t="shared" ref="B69:B132" si="44">B68+1</f>
        <v>66</v>
      </c>
      <c r="C69" s="36">
        <v>1.134372430735095E-2</v>
      </c>
      <c r="D69" s="6">
        <f t="shared" si="24"/>
        <v>1.4076154249997499E-3</v>
      </c>
      <c r="E69" s="7">
        <f t="shared" si="25"/>
        <v>16.891385099996999</v>
      </c>
      <c r="F69" s="7">
        <f t="shared" si="26"/>
        <v>33.782770199993998</v>
      </c>
      <c r="G69" s="7">
        <f t="shared" si="27"/>
        <v>50.674155299990993</v>
      </c>
      <c r="H69" s="7">
        <f t="shared" si="28"/>
        <v>67.565540399987995</v>
      </c>
      <c r="I69" s="7">
        <f t="shared" si="29"/>
        <v>84.45692549998499</v>
      </c>
      <c r="J69" s="7">
        <f t="shared" si="30"/>
        <v>101.34831059998199</v>
      </c>
      <c r="K69" s="12">
        <f t="shared" si="31"/>
        <v>1.6560181470585099E-4</v>
      </c>
      <c r="L69" s="9">
        <f t="shared" si="32"/>
        <v>23846.661317642542</v>
      </c>
      <c r="M69" s="9">
        <f t="shared" si="33"/>
        <v>95386.645270570167</v>
      </c>
      <c r="N69" s="9">
        <f t="shared" si="34"/>
        <v>214619.95185878288</v>
      </c>
      <c r="O69" s="9">
        <f t="shared" si="35"/>
        <v>381546.58108228067</v>
      </c>
      <c r="P69" s="9">
        <f t="shared" si="36"/>
        <v>596166.53294106352</v>
      </c>
      <c r="Q69" s="9">
        <f t="shared" si="37"/>
        <v>858479.80743513152</v>
      </c>
      <c r="R69" s="8">
        <v>0.23360000000000003</v>
      </c>
      <c r="S69" s="8">
        <f t="shared" si="23"/>
        <v>5570.5800838012983</v>
      </c>
      <c r="T69" s="8">
        <f t="shared" si="23"/>
        <v>22282.320335205193</v>
      </c>
      <c r="U69" s="8">
        <f t="shared" si="23"/>
        <v>50135.220754211688</v>
      </c>
      <c r="V69" s="8">
        <f t="shared" si="23"/>
        <v>89129.281340820773</v>
      </c>
      <c r="W69" s="8">
        <f t="shared" si="23"/>
        <v>139264.50209503245</v>
      </c>
      <c r="X69" s="8">
        <f t="shared" si="23"/>
        <v>200540.88301684675</v>
      </c>
      <c r="Y69" s="3">
        <f>SUM('Masses &amp; Spring Data'!$K$11*('Masses &amp; Spring Data'!$I$3+'Vel,Acc,Jer (Inlet)'!C69))</f>
        <v>3518.7921329727701</v>
      </c>
      <c r="Z69" s="10">
        <f t="shared" si="38"/>
        <v>9089.3722167740689</v>
      </c>
      <c r="AA69" s="10">
        <f t="shared" si="39"/>
        <v>26057.389594167285</v>
      </c>
      <c r="AB69" s="10">
        <f t="shared" si="40"/>
        <v>53654.012887184457</v>
      </c>
      <c r="AC69" s="10">
        <f t="shared" si="41"/>
        <v>92648.073473793542</v>
      </c>
      <c r="AD69" s="10">
        <f t="shared" si="42"/>
        <v>142783.29422800522</v>
      </c>
      <c r="AE69" s="10">
        <f t="shared" si="43"/>
        <v>204059.67514981952</v>
      </c>
    </row>
    <row r="70" spans="1:31" x14ac:dyDescent="0.2">
      <c r="A70" s="5">
        <v>-226</v>
      </c>
      <c r="B70" s="5">
        <f t="shared" si="44"/>
        <v>67</v>
      </c>
      <c r="C70" s="36">
        <v>1.27513397323507E-2</v>
      </c>
      <c r="D70" s="6">
        <f t="shared" si="24"/>
        <v>1.5732172397056009E-3</v>
      </c>
      <c r="E70" s="7">
        <f t="shared" si="25"/>
        <v>18.878606876467209</v>
      </c>
      <c r="F70" s="7">
        <f t="shared" si="26"/>
        <v>37.757213752934419</v>
      </c>
      <c r="G70" s="7">
        <f t="shared" si="27"/>
        <v>56.635820629401628</v>
      </c>
      <c r="H70" s="7">
        <f t="shared" si="28"/>
        <v>75.514427505868838</v>
      </c>
      <c r="I70" s="7">
        <f t="shared" si="29"/>
        <v>94.393034382336054</v>
      </c>
      <c r="J70" s="7">
        <f t="shared" si="30"/>
        <v>113.27164125880326</v>
      </c>
      <c r="K70" s="12">
        <f t="shared" si="31"/>
        <v>8.2800907352938505E-5</v>
      </c>
      <c r="L70" s="9">
        <f t="shared" si="32"/>
        <v>11923.330658823144</v>
      </c>
      <c r="M70" s="9">
        <f t="shared" si="33"/>
        <v>47693.322635292578</v>
      </c>
      <c r="N70" s="9">
        <f t="shared" si="34"/>
        <v>107309.97592940831</v>
      </c>
      <c r="O70" s="9">
        <f t="shared" si="35"/>
        <v>190773.29054117031</v>
      </c>
      <c r="P70" s="9">
        <f t="shared" si="36"/>
        <v>298083.26647057862</v>
      </c>
      <c r="Q70" s="9">
        <f t="shared" si="37"/>
        <v>429239.90371763322</v>
      </c>
      <c r="R70" s="8">
        <v>0.23360000000000003</v>
      </c>
      <c r="S70" s="8">
        <f t="shared" si="23"/>
        <v>2785.2900419010871</v>
      </c>
      <c r="T70" s="8">
        <f t="shared" si="23"/>
        <v>11141.160167604348</v>
      </c>
      <c r="U70" s="8">
        <f t="shared" si="23"/>
        <v>25067.610377109784</v>
      </c>
      <c r="V70" s="8">
        <f t="shared" si="23"/>
        <v>44564.640670417393</v>
      </c>
      <c r="W70" s="8">
        <f t="shared" si="23"/>
        <v>69632.25104752717</v>
      </c>
      <c r="X70" s="8">
        <f t="shared" si="23"/>
        <v>100270.44150843914</v>
      </c>
      <c r="Y70" s="3">
        <f>SUM('Masses &amp; Spring Data'!$K$11*('Masses &amp; Spring Data'!$I$3+'Vel,Acc,Jer (Inlet)'!C70))</f>
        <v>3775.0692589620912</v>
      </c>
      <c r="Z70" s="10">
        <f t="shared" si="38"/>
        <v>6560.3593008631779</v>
      </c>
      <c r="AA70" s="10">
        <f t="shared" si="39"/>
        <v>15202.656802672152</v>
      </c>
      <c r="AB70" s="10">
        <f t="shared" si="40"/>
        <v>28842.679636071876</v>
      </c>
      <c r="AC70" s="10">
        <f t="shared" si="41"/>
        <v>48339.709929379482</v>
      </c>
      <c r="AD70" s="10">
        <f t="shared" si="42"/>
        <v>73407.320306489259</v>
      </c>
      <c r="AE70" s="10">
        <f t="shared" si="43"/>
        <v>104045.51076740123</v>
      </c>
    </row>
    <row r="71" spans="1:31" x14ac:dyDescent="0.2">
      <c r="A71" s="5">
        <v>-224</v>
      </c>
      <c r="B71" s="5">
        <f t="shared" si="44"/>
        <v>68</v>
      </c>
      <c r="C71" s="36">
        <v>1.43245569720563E-2</v>
      </c>
      <c r="D71" s="6">
        <f t="shared" si="24"/>
        <v>1.6560181470585394E-3</v>
      </c>
      <c r="E71" s="7">
        <f t="shared" si="25"/>
        <v>19.872217764702473</v>
      </c>
      <c r="F71" s="7">
        <f t="shared" si="26"/>
        <v>39.744435529404946</v>
      </c>
      <c r="G71" s="7">
        <f t="shared" si="27"/>
        <v>59.616653294107415</v>
      </c>
      <c r="H71" s="7">
        <f t="shared" si="28"/>
        <v>79.488871058809892</v>
      </c>
      <c r="I71" s="7">
        <f t="shared" si="29"/>
        <v>99.361088823512361</v>
      </c>
      <c r="J71" s="7">
        <f t="shared" si="30"/>
        <v>119.23330658821483</v>
      </c>
      <c r="K71" s="12">
        <f t="shared" si="31"/>
        <v>2.4840272205877041E-4</v>
      </c>
      <c r="L71" s="9">
        <f t="shared" si="32"/>
        <v>35769.991976462938</v>
      </c>
      <c r="M71" s="9">
        <f t="shared" si="33"/>
        <v>143079.96790585175</v>
      </c>
      <c r="N71" s="9">
        <f t="shared" si="34"/>
        <v>321929.92778816645</v>
      </c>
      <c r="O71" s="9">
        <f t="shared" si="35"/>
        <v>572319.871623407</v>
      </c>
      <c r="P71" s="9">
        <f t="shared" si="36"/>
        <v>894249.79941157345</v>
      </c>
      <c r="Q71" s="9">
        <f t="shared" si="37"/>
        <v>1287719.7111526658</v>
      </c>
      <c r="R71" s="8">
        <v>0.23360000000000003</v>
      </c>
      <c r="S71" s="8">
        <f t="shared" si="23"/>
        <v>8355.8701257017437</v>
      </c>
      <c r="T71" s="8">
        <f t="shared" si="23"/>
        <v>33423.480502806975</v>
      </c>
      <c r="U71" s="8">
        <f t="shared" si="23"/>
        <v>75202.831131315688</v>
      </c>
      <c r="V71" s="8">
        <f t="shared" si="23"/>
        <v>133693.9220112279</v>
      </c>
      <c r="W71" s="8">
        <f t="shared" si="23"/>
        <v>208896.75314254357</v>
      </c>
      <c r="X71" s="8">
        <f t="shared" si="23"/>
        <v>300811.32452526275</v>
      </c>
      <c r="Y71" s="3">
        <f>SUM('Masses &amp; Spring Data'!$K$11*('Masses &amp; Spring Data'!$I$3+'Vel,Acc,Jer (Inlet)'!C71))</f>
        <v>4061.4966350678042</v>
      </c>
      <c r="Z71" s="10">
        <f t="shared" si="38"/>
        <v>12417.366760769548</v>
      </c>
      <c r="AA71" s="10">
        <f t="shared" si="39"/>
        <v>37786.479639038691</v>
      </c>
      <c r="AB71" s="10">
        <f t="shared" si="40"/>
        <v>79264.327766383489</v>
      </c>
      <c r="AC71" s="10">
        <f t="shared" si="41"/>
        <v>137755.4186462957</v>
      </c>
      <c r="AD71" s="10">
        <f t="shared" si="42"/>
        <v>212958.24977761137</v>
      </c>
      <c r="AE71" s="10">
        <f t="shared" si="43"/>
        <v>304872.82116033055</v>
      </c>
    </row>
    <row r="72" spans="1:31" x14ac:dyDescent="0.2">
      <c r="A72" s="5">
        <v>-222</v>
      </c>
      <c r="B72" s="5">
        <f t="shared" si="44"/>
        <v>69</v>
      </c>
      <c r="C72" s="36">
        <v>1.598057511911484E-2</v>
      </c>
      <c r="D72" s="6">
        <f t="shared" si="24"/>
        <v>1.9044208691173098E-3</v>
      </c>
      <c r="E72" s="7">
        <f t="shared" si="25"/>
        <v>22.853050429407716</v>
      </c>
      <c r="F72" s="7">
        <f t="shared" si="26"/>
        <v>45.706100858815432</v>
      </c>
      <c r="G72" s="7">
        <f t="shared" si="27"/>
        <v>68.559151288223148</v>
      </c>
      <c r="H72" s="7">
        <f t="shared" si="28"/>
        <v>91.412201717630865</v>
      </c>
      <c r="I72" s="7">
        <f t="shared" si="29"/>
        <v>114.26525214703858</v>
      </c>
      <c r="J72" s="7">
        <f t="shared" si="30"/>
        <v>137.1183025764463</v>
      </c>
      <c r="K72" s="12">
        <f t="shared" si="31"/>
        <v>2.4840272205877909E-4</v>
      </c>
      <c r="L72" s="9">
        <f t="shared" si="32"/>
        <v>35769.991976464189</v>
      </c>
      <c r="M72" s="9">
        <f t="shared" si="33"/>
        <v>143079.96790585676</v>
      </c>
      <c r="N72" s="9">
        <f t="shared" si="34"/>
        <v>321929.92778817768</v>
      </c>
      <c r="O72" s="9">
        <f t="shared" si="35"/>
        <v>572319.87162342703</v>
      </c>
      <c r="P72" s="9">
        <f t="shared" si="36"/>
        <v>894249.79941160476</v>
      </c>
      <c r="Q72" s="9">
        <f t="shared" si="37"/>
        <v>1287719.7111527107</v>
      </c>
      <c r="R72" s="8">
        <v>0.23360000000000003</v>
      </c>
      <c r="S72" s="8">
        <f t="shared" si="23"/>
        <v>8355.8701257020348</v>
      </c>
      <c r="T72" s="8">
        <f t="shared" si="23"/>
        <v>33423.480502808139</v>
      </c>
      <c r="U72" s="8">
        <f t="shared" si="23"/>
        <v>75202.831131318322</v>
      </c>
      <c r="V72" s="8">
        <f t="shared" si="23"/>
        <v>133693.92201123256</v>
      </c>
      <c r="W72" s="8">
        <f t="shared" si="23"/>
        <v>208896.75314255091</v>
      </c>
      <c r="X72" s="8">
        <f t="shared" si="23"/>
        <v>300811.32452527329</v>
      </c>
      <c r="Y72" s="3">
        <f>SUM('Masses &amp; Spring Data'!$K$11*('Masses &amp; Spring Data'!$I$3+'Vel,Acc,Jer (Inlet)'!C72))</f>
        <v>4362.9991362317123</v>
      </c>
      <c r="Z72" s="10">
        <f t="shared" si="38"/>
        <v>12718.869261933747</v>
      </c>
      <c r="AA72" s="10">
        <f t="shared" si="39"/>
        <v>38133.207515378344</v>
      </c>
      <c r="AB72" s="10">
        <f t="shared" si="40"/>
        <v>79565.830267550031</v>
      </c>
      <c r="AC72" s="10">
        <f t="shared" si="41"/>
        <v>138056.92114746428</v>
      </c>
      <c r="AD72" s="10">
        <f t="shared" si="42"/>
        <v>213259.75227878263</v>
      </c>
      <c r="AE72" s="10">
        <f t="shared" si="43"/>
        <v>305174.32366150501</v>
      </c>
    </row>
    <row r="73" spans="1:31" x14ac:dyDescent="0.2">
      <c r="A73" s="5">
        <v>-220</v>
      </c>
      <c r="B73" s="5">
        <f t="shared" si="44"/>
        <v>70</v>
      </c>
      <c r="C73" s="36">
        <v>1.788499598823215E-2</v>
      </c>
      <c r="D73" s="6">
        <f t="shared" si="24"/>
        <v>2.1528235911760889E-3</v>
      </c>
      <c r="E73" s="7">
        <f t="shared" si="25"/>
        <v>25.833883094113066</v>
      </c>
      <c r="F73" s="7">
        <f t="shared" si="26"/>
        <v>51.667766188226132</v>
      </c>
      <c r="G73" s="7">
        <f t="shared" si="27"/>
        <v>77.501649282339201</v>
      </c>
      <c r="H73" s="7">
        <f t="shared" si="28"/>
        <v>103.33553237645226</v>
      </c>
      <c r="I73" s="7">
        <f t="shared" si="29"/>
        <v>129.16941547056533</v>
      </c>
      <c r="J73" s="7">
        <f t="shared" si="30"/>
        <v>155.0032985646784</v>
      </c>
      <c r="K73" s="12">
        <f t="shared" si="31"/>
        <v>1.6560181470585272E-4</v>
      </c>
      <c r="L73" s="9">
        <f t="shared" si="32"/>
        <v>23846.661317642793</v>
      </c>
      <c r="M73" s="9">
        <f t="shared" si="33"/>
        <v>95386.645270571171</v>
      </c>
      <c r="N73" s="9">
        <f t="shared" si="34"/>
        <v>214619.95185878512</v>
      </c>
      <c r="O73" s="9">
        <f t="shared" si="35"/>
        <v>381546.58108228468</v>
      </c>
      <c r="P73" s="9">
        <f t="shared" si="36"/>
        <v>596166.5329410698</v>
      </c>
      <c r="Q73" s="9">
        <f t="shared" si="37"/>
        <v>858479.80743514048</v>
      </c>
      <c r="R73" s="8">
        <v>0.23360000000000003</v>
      </c>
      <c r="S73" s="8">
        <f t="shared" si="23"/>
        <v>5570.5800838013574</v>
      </c>
      <c r="T73" s="8">
        <f t="shared" si="23"/>
        <v>22282.32033520543</v>
      </c>
      <c r="U73" s="8">
        <f t="shared" si="23"/>
        <v>50135.220754212212</v>
      </c>
      <c r="V73" s="8">
        <f t="shared" si="23"/>
        <v>89129.281340821719</v>
      </c>
      <c r="W73" s="8">
        <f t="shared" si="23"/>
        <v>139264.50209503391</v>
      </c>
      <c r="X73" s="8">
        <f t="shared" si="23"/>
        <v>200540.88301684885</v>
      </c>
      <c r="Y73" s="3">
        <f>SUM('Masses &amp; Spring Data'!$K$11*('Masses &amp; Spring Data'!$I$3+'Vel,Acc,Jer (Inlet)'!C73))</f>
        <v>4709.7270125702071</v>
      </c>
      <c r="Z73" s="10">
        <f t="shared" si="38"/>
        <v>10280.307096371565</v>
      </c>
      <c r="AA73" s="10">
        <f t="shared" si="39"/>
        <v>27384.000599288716</v>
      </c>
      <c r="AB73" s="10">
        <f t="shared" si="40"/>
        <v>54844.947766782418</v>
      </c>
      <c r="AC73" s="10">
        <f t="shared" si="41"/>
        <v>93839.008353391924</v>
      </c>
      <c r="AD73" s="10">
        <f t="shared" si="42"/>
        <v>143974.22910760413</v>
      </c>
      <c r="AE73" s="10">
        <f t="shared" si="43"/>
        <v>205250.61002941907</v>
      </c>
    </row>
    <row r="74" spans="1:31" x14ac:dyDescent="0.2">
      <c r="A74" s="5">
        <v>-218</v>
      </c>
      <c r="B74" s="5">
        <f t="shared" si="44"/>
        <v>71</v>
      </c>
      <c r="C74" s="36">
        <v>2.0037819579408239E-2</v>
      </c>
      <c r="D74" s="6">
        <f t="shared" si="24"/>
        <v>2.3184254058819416E-3</v>
      </c>
      <c r="E74" s="7">
        <f t="shared" si="25"/>
        <v>27.821104870583298</v>
      </c>
      <c r="F74" s="7">
        <f t="shared" si="26"/>
        <v>55.642209741166596</v>
      </c>
      <c r="G74" s="7">
        <f t="shared" si="27"/>
        <v>83.463314611749894</v>
      </c>
      <c r="H74" s="7">
        <f t="shared" si="28"/>
        <v>111.28441948233319</v>
      </c>
      <c r="I74" s="7">
        <f t="shared" si="29"/>
        <v>139.10552435291649</v>
      </c>
      <c r="J74" s="7">
        <f t="shared" si="30"/>
        <v>166.92662922349979</v>
      </c>
      <c r="K74" s="12">
        <f t="shared" si="31"/>
        <v>2.4840272205878949E-4</v>
      </c>
      <c r="L74" s="9">
        <f t="shared" si="32"/>
        <v>35769.991976465688</v>
      </c>
      <c r="M74" s="9">
        <f t="shared" si="33"/>
        <v>143079.96790586275</v>
      </c>
      <c r="N74" s="9">
        <f t="shared" si="34"/>
        <v>321929.92778819118</v>
      </c>
      <c r="O74" s="9">
        <f t="shared" si="35"/>
        <v>572319.87162345101</v>
      </c>
      <c r="P74" s="9">
        <f t="shared" si="36"/>
        <v>894249.79941164213</v>
      </c>
      <c r="Q74" s="9">
        <f t="shared" si="37"/>
        <v>1287719.7111527647</v>
      </c>
      <c r="R74" s="8">
        <v>0.23360000000000003</v>
      </c>
      <c r="S74" s="8">
        <f t="shared" si="23"/>
        <v>8355.8701257023858</v>
      </c>
      <c r="T74" s="8">
        <f t="shared" si="23"/>
        <v>33423.480502809543</v>
      </c>
      <c r="U74" s="8">
        <f t="shared" si="23"/>
        <v>75202.831131321465</v>
      </c>
      <c r="V74" s="8">
        <f t="shared" si="23"/>
        <v>133693.92201123817</v>
      </c>
      <c r="W74" s="8">
        <f t="shared" si="23"/>
        <v>208896.75314255964</v>
      </c>
      <c r="X74" s="8">
        <f t="shared" si="23"/>
        <v>300811.32452528586</v>
      </c>
      <c r="Y74" s="3">
        <f>SUM('Masses &amp; Spring Data'!$K$11*('Masses &amp; Spring Data'!$I$3+'Vel,Acc,Jer (Inlet)'!C74))</f>
        <v>5101.6802640832866</v>
      </c>
      <c r="Z74" s="10">
        <f t="shared" si="38"/>
        <v>13457.550389785672</v>
      </c>
      <c r="AA74" s="10">
        <f t="shared" si="39"/>
        <v>38947.264268522304</v>
      </c>
      <c r="AB74" s="10">
        <f t="shared" si="40"/>
        <v>80304.511395404756</v>
      </c>
      <c r="AC74" s="10">
        <f t="shared" si="41"/>
        <v>138795.60227532146</v>
      </c>
      <c r="AD74" s="10">
        <f t="shared" si="42"/>
        <v>213998.43340664293</v>
      </c>
      <c r="AE74" s="10">
        <f t="shared" si="43"/>
        <v>305913.00478936912</v>
      </c>
    </row>
    <row r="75" spans="1:31" x14ac:dyDescent="0.2">
      <c r="A75" s="5">
        <v>-216</v>
      </c>
      <c r="B75" s="5">
        <f t="shared" si="44"/>
        <v>72</v>
      </c>
      <c r="C75" s="36">
        <v>2.235624498529018E-2</v>
      </c>
      <c r="D75" s="6">
        <f t="shared" si="24"/>
        <v>2.5668281279407311E-3</v>
      </c>
      <c r="E75" s="7">
        <f t="shared" si="25"/>
        <v>30.801937535288772</v>
      </c>
      <c r="F75" s="7">
        <f t="shared" si="26"/>
        <v>61.603875070577544</v>
      </c>
      <c r="G75" s="7">
        <f t="shared" si="27"/>
        <v>92.405812605866316</v>
      </c>
      <c r="H75" s="7">
        <f t="shared" si="28"/>
        <v>123.20775014115509</v>
      </c>
      <c r="I75" s="7">
        <f t="shared" si="29"/>
        <v>154.00968767644386</v>
      </c>
      <c r="J75" s="7">
        <f t="shared" si="30"/>
        <v>184.81162521173263</v>
      </c>
      <c r="K75" s="12">
        <f t="shared" si="31"/>
        <v>2.4840272205877909E-4</v>
      </c>
      <c r="L75" s="9">
        <f t="shared" si="32"/>
        <v>35769.991976464189</v>
      </c>
      <c r="M75" s="9">
        <f t="shared" si="33"/>
        <v>143079.96790585676</v>
      </c>
      <c r="N75" s="9">
        <f t="shared" si="34"/>
        <v>321929.92778817768</v>
      </c>
      <c r="O75" s="9">
        <f t="shared" si="35"/>
        <v>572319.87162342703</v>
      </c>
      <c r="P75" s="9">
        <f t="shared" si="36"/>
        <v>894249.79941160476</v>
      </c>
      <c r="Q75" s="9">
        <f t="shared" si="37"/>
        <v>1287719.7111527107</v>
      </c>
      <c r="R75" s="8">
        <v>0.23360000000000003</v>
      </c>
      <c r="S75" s="8">
        <f t="shared" si="23"/>
        <v>8355.8701257020348</v>
      </c>
      <c r="T75" s="8">
        <f t="shared" si="23"/>
        <v>33423.480502808139</v>
      </c>
      <c r="U75" s="8">
        <f t="shared" si="23"/>
        <v>75202.831131318322</v>
      </c>
      <c r="V75" s="8">
        <f t="shared" si="23"/>
        <v>133693.92201123256</v>
      </c>
      <c r="W75" s="8">
        <f t="shared" si="23"/>
        <v>208896.75314255091</v>
      </c>
      <c r="X75" s="8">
        <f t="shared" si="23"/>
        <v>300811.32452527329</v>
      </c>
      <c r="Y75" s="3">
        <f>SUM('Masses &amp; Spring Data'!$K$11*('Masses &amp; Spring Data'!$I$3+'Vel,Acc,Jer (Inlet)'!C75))</f>
        <v>5523.7837657127575</v>
      </c>
      <c r="Z75" s="10">
        <f t="shared" si="38"/>
        <v>13879.653891414793</v>
      </c>
      <c r="AA75" s="10">
        <f t="shared" si="39"/>
        <v>39414.593145324958</v>
      </c>
      <c r="AB75" s="10">
        <f t="shared" si="40"/>
        <v>80726.614897031075</v>
      </c>
      <c r="AC75" s="10">
        <f t="shared" si="41"/>
        <v>139217.70577694531</v>
      </c>
      <c r="AD75" s="10">
        <f t="shared" si="42"/>
        <v>214420.53690826366</v>
      </c>
      <c r="AE75" s="10">
        <f t="shared" si="43"/>
        <v>306335.10829098604</v>
      </c>
    </row>
    <row r="76" spans="1:31" x14ac:dyDescent="0.2">
      <c r="A76" s="5">
        <v>-214</v>
      </c>
      <c r="B76" s="5">
        <f t="shared" si="44"/>
        <v>73</v>
      </c>
      <c r="C76" s="36">
        <v>2.4923073113230911E-2</v>
      </c>
      <c r="D76" s="6">
        <f t="shared" si="24"/>
        <v>2.8152308499995102E-3</v>
      </c>
      <c r="E76" s="7">
        <f t="shared" si="25"/>
        <v>33.782770199994125</v>
      </c>
      <c r="F76" s="7">
        <f t="shared" si="26"/>
        <v>67.565540399988251</v>
      </c>
      <c r="G76" s="7">
        <f t="shared" si="27"/>
        <v>101.34831059998237</v>
      </c>
      <c r="H76" s="7">
        <f t="shared" si="28"/>
        <v>135.1310807999765</v>
      </c>
      <c r="I76" s="7">
        <f t="shared" si="29"/>
        <v>168.91385099997061</v>
      </c>
      <c r="J76" s="7">
        <f t="shared" si="30"/>
        <v>202.69662119996474</v>
      </c>
      <c r="K76" s="12">
        <f t="shared" si="31"/>
        <v>3.312036294116881E-4</v>
      </c>
      <c r="L76" s="9">
        <f t="shared" si="32"/>
        <v>47693.32263528309</v>
      </c>
      <c r="M76" s="9">
        <f t="shared" si="33"/>
        <v>190773.29054113236</v>
      </c>
      <c r="N76" s="9">
        <f t="shared" si="34"/>
        <v>429239.90371754777</v>
      </c>
      <c r="O76" s="9">
        <f t="shared" si="35"/>
        <v>763093.16216452944</v>
      </c>
      <c r="P76" s="9">
        <f t="shared" si="36"/>
        <v>1192333.0658820772</v>
      </c>
      <c r="Q76" s="9">
        <f t="shared" si="37"/>
        <v>1716959.6148701911</v>
      </c>
      <c r="R76" s="8">
        <v>0.23360000000000003</v>
      </c>
      <c r="S76" s="8">
        <f t="shared" si="23"/>
        <v>11141.160167602131</v>
      </c>
      <c r="T76" s="8">
        <f t="shared" si="23"/>
        <v>44564.640670408524</v>
      </c>
      <c r="U76" s="8">
        <f t="shared" si="23"/>
        <v>100270.44150841917</v>
      </c>
      <c r="V76" s="8">
        <f t="shared" si="23"/>
        <v>178258.5626816341</v>
      </c>
      <c r="W76" s="8">
        <f t="shared" si="23"/>
        <v>278529.00419005327</v>
      </c>
      <c r="X76" s="8">
        <f t="shared" si="23"/>
        <v>401081.76603367669</v>
      </c>
      <c r="Y76" s="3">
        <f>SUM('Masses &amp; Spring Data'!$K$11*('Masses &amp; Spring Data'!$I$3+'Vel,Acc,Jer (Inlet)'!C76))</f>
        <v>5991.1126425168159</v>
      </c>
      <c r="Z76" s="10">
        <f t="shared" si="38"/>
        <v>17132.272810118946</v>
      </c>
      <c r="AA76" s="10">
        <f t="shared" si="39"/>
        <v>51068.307564903982</v>
      </c>
      <c r="AB76" s="10">
        <f t="shared" si="40"/>
        <v>106261.55415093599</v>
      </c>
      <c r="AC76" s="10">
        <f t="shared" si="41"/>
        <v>184249.67532415091</v>
      </c>
      <c r="AD76" s="10">
        <f t="shared" si="42"/>
        <v>284520.11683257006</v>
      </c>
      <c r="AE76" s="10">
        <f t="shared" si="43"/>
        <v>407072.87867619348</v>
      </c>
    </row>
    <row r="77" spans="1:31" x14ac:dyDescent="0.2">
      <c r="A77" s="5">
        <v>-212</v>
      </c>
      <c r="B77" s="5">
        <f t="shared" si="44"/>
        <v>74</v>
      </c>
      <c r="C77" s="36">
        <v>2.7738303963230421E-2</v>
      </c>
      <c r="D77" s="6">
        <f t="shared" si="24"/>
        <v>3.1464344794111983E-3</v>
      </c>
      <c r="E77" s="7">
        <f t="shared" si="25"/>
        <v>37.757213752934376</v>
      </c>
      <c r="F77" s="7">
        <f t="shared" si="26"/>
        <v>75.514427505868753</v>
      </c>
      <c r="G77" s="7">
        <f t="shared" si="27"/>
        <v>113.27164125880314</v>
      </c>
      <c r="H77" s="7">
        <f t="shared" si="28"/>
        <v>151.02885501173751</v>
      </c>
      <c r="I77" s="7">
        <f t="shared" si="29"/>
        <v>188.78606876467191</v>
      </c>
      <c r="J77" s="7">
        <f t="shared" si="30"/>
        <v>226.54328251760629</v>
      </c>
      <c r="K77" s="12">
        <f t="shared" si="31"/>
        <v>3.3120362941172973E-4</v>
      </c>
      <c r="L77" s="9">
        <f t="shared" si="32"/>
        <v>47693.322635289085</v>
      </c>
      <c r="M77" s="9">
        <f t="shared" si="33"/>
        <v>190773.29054115634</v>
      </c>
      <c r="N77" s="9">
        <f t="shared" si="34"/>
        <v>429239.90371760173</v>
      </c>
      <c r="O77" s="9">
        <f t="shared" si="35"/>
        <v>763093.16216462536</v>
      </c>
      <c r="P77" s="9">
        <f t="shared" si="36"/>
        <v>1192333.0658822272</v>
      </c>
      <c r="Q77" s="9">
        <f t="shared" si="37"/>
        <v>1716959.6148704069</v>
      </c>
      <c r="R77" s="8">
        <v>0.23360000000000003</v>
      </c>
      <c r="S77" s="8">
        <f t="shared" si="23"/>
        <v>11141.160167603532</v>
      </c>
      <c r="T77" s="8">
        <f t="shared" si="23"/>
        <v>44564.640670414126</v>
      </c>
      <c r="U77" s="8">
        <f t="shared" si="23"/>
        <v>100270.44150843177</v>
      </c>
      <c r="V77" s="8">
        <f t="shared" si="23"/>
        <v>178258.56268165651</v>
      </c>
      <c r="W77" s="8">
        <f t="shared" si="23"/>
        <v>278529.00419008831</v>
      </c>
      <c r="X77" s="8">
        <f t="shared" si="23"/>
        <v>401081.76603372709</v>
      </c>
      <c r="Y77" s="3">
        <f>SUM('Masses &amp; Spring Data'!$K$11*('Masses &amp; Spring Data'!$I$3+'Vel,Acc,Jer (Inlet)'!C77))</f>
        <v>6503.666894495459</v>
      </c>
      <c r="Z77" s="10">
        <f t="shared" si="38"/>
        <v>17644.82706209899</v>
      </c>
      <c r="AA77" s="10">
        <f t="shared" si="39"/>
        <v>51641.162317121009</v>
      </c>
      <c r="AB77" s="10">
        <f t="shared" si="40"/>
        <v>106774.10840292723</v>
      </c>
      <c r="AC77" s="10">
        <f t="shared" si="41"/>
        <v>184762.22957615196</v>
      </c>
      <c r="AD77" s="10">
        <f t="shared" si="42"/>
        <v>285032.6710845838</v>
      </c>
      <c r="AE77" s="10">
        <f t="shared" si="43"/>
        <v>407585.43292822258</v>
      </c>
    </row>
    <row r="78" spans="1:31" x14ac:dyDescent="0.2">
      <c r="A78" s="5">
        <v>-210</v>
      </c>
      <c r="B78" s="5">
        <f t="shared" si="44"/>
        <v>75</v>
      </c>
      <c r="C78" s="36">
        <v>3.088473844264162E-2</v>
      </c>
      <c r="D78" s="6">
        <f t="shared" si="24"/>
        <v>3.477638108822928E-3</v>
      </c>
      <c r="E78" s="7">
        <f t="shared" si="25"/>
        <v>41.731657305875139</v>
      </c>
      <c r="F78" s="7">
        <f t="shared" si="26"/>
        <v>83.463314611750278</v>
      </c>
      <c r="G78" s="7">
        <f t="shared" si="27"/>
        <v>125.19497191762541</v>
      </c>
      <c r="H78" s="7">
        <f t="shared" si="28"/>
        <v>166.92662922350056</v>
      </c>
      <c r="I78" s="7">
        <f t="shared" si="29"/>
        <v>208.65828652937569</v>
      </c>
      <c r="J78" s="7">
        <f t="shared" si="30"/>
        <v>250.38994383525082</v>
      </c>
      <c r="K78" s="12">
        <f t="shared" si="31"/>
        <v>3.3120362941169157E-4</v>
      </c>
      <c r="L78" s="9">
        <f t="shared" si="32"/>
        <v>47693.322635283585</v>
      </c>
      <c r="M78" s="9">
        <f t="shared" si="33"/>
        <v>190773.29054113434</v>
      </c>
      <c r="N78" s="9">
        <f t="shared" si="34"/>
        <v>429239.90371755225</v>
      </c>
      <c r="O78" s="9">
        <f t="shared" si="35"/>
        <v>763093.16216453735</v>
      </c>
      <c r="P78" s="9">
        <f t="shared" si="36"/>
        <v>1192333.0658820895</v>
      </c>
      <c r="Q78" s="9">
        <f t="shared" si="37"/>
        <v>1716959.614870209</v>
      </c>
      <c r="R78" s="8">
        <v>0.23360000000000003</v>
      </c>
      <c r="S78" s="8">
        <f t="shared" si="23"/>
        <v>11141.160167602247</v>
      </c>
      <c r="T78" s="8">
        <f t="shared" si="23"/>
        <v>44564.64067040899</v>
      </c>
      <c r="U78" s="8">
        <f t="shared" si="23"/>
        <v>100270.44150842022</v>
      </c>
      <c r="V78" s="8">
        <f t="shared" si="23"/>
        <v>178258.56268163596</v>
      </c>
      <c r="W78" s="8">
        <f t="shared" si="23"/>
        <v>278529.00419005618</v>
      </c>
      <c r="X78" s="8">
        <f t="shared" si="23"/>
        <v>401081.76603368088</v>
      </c>
      <c r="Y78" s="3">
        <f>SUM('Masses &amp; Spring Data'!$K$11*('Masses &amp; Spring Data'!$I$3+'Vel,Acc,Jer (Inlet)'!C78))</f>
        <v>7076.5216467068831</v>
      </c>
      <c r="Z78" s="10">
        <f t="shared" si="38"/>
        <v>18217.68181430913</v>
      </c>
      <c r="AA78" s="10">
        <f t="shared" si="39"/>
        <v>52274.31756956008</v>
      </c>
      <c r="AB78" s="10">
        <f t="shared" si="40"/>
        <v>107346.9631551271</v>
      </c>
      <c r="AC78" s="10">
        <f t="shared" si="41"/>
        <v>185335.08432834284</v>
      </c>
      <c r="AD78" s="10">
        <f t="shared" si="42"/>
        <v>285605.52583676309</v>
      </c>
      <c r="AE78" s="10">
        <f t="shared" si="43"/>
        <v>408158.28768038779</v>
      </c>
    </row>
    <row r="79" spans="1:31" x14ac:dyDescent="0.2">
      <c r="A79" s="5">
        <v>-208</v>
      </c>
      <c r="B79" s="5">
        <f t="shared" si="44"/>
        <v>76</v>
      </c>
      <c r="C79" s="36">
        <v>3.4362376551464548E-2</v>
      </c>
      <c r="D79" s="6">
        <f t="shared" si="24"/>
        <v>3.8088417382346196E-3</v>
      </c>
      <c r="E79" s="7">
        <f t="shared" si="25"/>
        <v>45.706100858815432</v>
      </c>
      <c r="F79" s="7">
        <f t="shared" si="26"/>
        <v>91.412201717630865</v>
      </c>
      <c r="G79" s="7">
        <f t="shared" si="27"/>
        <v>137.1183025764463</v>
      </c>
      <c r="H79" s="7">
        <f t="shared" si="28"/>
        <v>182.82440343526173</v>
      </c>
      <c r="I79" s="7">
        <f t="shared" si="29"/>
        <v>228.53050429407716</v>
      </c>
      <c r="J79" s="7">
        <f t="shared" si="30"/>
        <v>274.23660515289259</v>
      </c>
      <c r="K79" s="12">
        <f t="shared" si="31"/>
        <v>3.5413948074847212E-4</v>
      </c>
      <c r="L79" s="9">
        <f t="shared" si="32"/>
        <v>50996.085227779986</v>
      </c>
      <c r="M79" s="9">
        <f t="shared" si="33"/>
        <v>203984.34091111994</v>
      </c>
      <c r="N79" s="9">
        <f t="shared" si="34"/>
        <v>458964.76705001987</v>
      </c>
      <c r="O79" s="9">
        <f t="shared" si="35"/>
        <v>815937.36364447977</v>
      </c>
      <c r="P79" s="9">
        <f t="shared" si="36"/>
        <v>1274902.1306944997</v>
      </c>
      <c r="Q79" s="9">
        <f t="shared" si="37"/>
        <v>1835859.0682000795</v>
      </c>
      <c r="R79" s="8">
        <v>0.23360000000000003</v>
      </c>
      <c r="S79" s="8">
        <f t="shared" si="23"/>
        <v>11912.685509209407</v>
      </c>
      <c r="T79" s="8">
        <f t="shared" si="23"/>
        <v>47650.742036837626</v>
      </c>
      <c r="U79" s="8">
        <f t="shared" si="23"/>
        <v>107214.16958288466</v>
      </c>
      <c r="V79" s="8">
        <f t="shared" si="23"/>
        <v>190602.9681473505</v>
      </c>
      <c r="W79" s="8">
        <f t="shared" si="23"/>
        <v>297817.13773023518</v>
      </c>
      <c r="X79" s="8">
        <f t="shared" si="23"/>
        <v>428856.67833153863</v>
      </c>
      <c r="Y79" s="3">
        <f>SUM('Masses &amp; Spring Data'!$K$11*('Masses &amp; Spring Data'!$I$3+'Vel,Acc,Jer (Inlet)'!C79))</f>
        <v>7709.6768991510917</v>
      </c>
      <c r="Z79" s="10">
        <f t="shared" si="38"/>
        <v>19622.362408360499</v>
      </c>
      <c r="AA79" s="10">
        <f t="shared" si="39"/>
        <v>56053.874688665703</v>
      </c>
      <c r="AB79" s="10">
        <f t="shared" si="40"/>
        <v>114923.84648203575</v>
      </c>
      <c r="AC79" s="10">
        <f t="shared" si="41"/>
        <v>198312.6450465016</v>
      </c>
      <c r="AD79" s="10">
        <f t="shared" si="42"/>
        <v>305526.8146293863</v>
      </c>
      <c r="AE79" s="10">
        <f t="shared" si="43"/>
        <v>436566.35523068975</v>
      </c>
    </row>
    <row r="80" spans="1:31" x14ac:dyDescent="0.2">
      <c r="A80" s="5">
        <v>-206</v>
      </c>
      <c r="B80" s="5">
        <f t="shared" si="44"/>
        <v>77</v>
      </c>
      <c r="C80" s="36">
        <v>3.8171218289699167E-2</v>
      </c>
      <c r="D80" s="6">
        <f t="shared" si="24"/>
        <v>4.1629812189830917E-3</v>
      </c>
      <c r="E80" s="7">
        <f t="shared" si="25"/>
        <v>49.955774627797098</v>
      </c>
      <c r="F80" s="7">
        <f t="shared" si="26"/>
        <v>99.911549255594196</v>
      </c>
      <c r="G80" s="7">
        <f t="shared" si="27"/>
        <v>149.86732388339129</v>
      </c>
      <c r="H80" s="7">
        <f t="shared" si="28"/>
        <v>199.82309851118839</v>
      </c>
      <c r="I80" s="7">
        <f t="shared" si="29"/>
        <v>249.77887313898549</v>
      </c>
      <c r="J80" s="7">
        <f t="shared" si="30"/>
        <v>299.73464776678259</v>
      </c>
      <c r="K80" s="12">
        <f t="shared" si="31"/>
        <v>4.2990231097638637E-4</v>
      </c>
      <c r="L80" s="9">
        <f t="shared" si="32"/>
        <v>61905.932780599636</v>
      </c>
      <c r="M80" s="9">
        <f t="shared" si="33"/>
        <v>247623.73112239855</v>
      </c>
      <c r="N80" s="9">
        <f t="shared" si="34"/>
        <v>557153.39502539672</v>
      </c>
      <c r="O80" s="9">
        <f t="shared" si="35"/>
        <v>990494.92448959418</v>
      </c>
      <c r="P80" s="9">
        <f t="shared" si="36"/>
        <v>1547648.319514991</v>
      </c>
      <c r="Q80" s="9">
        <f t="shared" si="37"/>
        <v>2228613.5801015869</v>
      </c>
      <c r="R80" s="8">
        <v>0.23360000000000003</v>
      </c>
      <c r="S80" s="8">
        <f t="shared" si="23"/>
        <v>14461.225897548076</v>
      </c>
      <c r="T80" s="8">
        <f t="shared" si="23"/>
        <v>57844.903590192305</v>
      </c>
      <c r="U80" s="8">
        <f t="shared" si="23"/>
        <v>130151.03307793269</v>
      </c>
      <c r="V80" s="8">
        <f t="shared" si="23"/>
        <v>231379.61436076922</v>
      </c>
      <c r="W80" s="8">
        <f t="shared" si="23"/>
        <v>361530.64743870194</v>
      </c>
      <c r="X80" s="8">
        <f t="shared" si="23"/>
        <v>520604.13231173076</v>
      </c>
      <c r="Y80" s="3">
        <f>SUM('Masses &amp; Spring Data'!$K$11*('Masses &amp; Spring Data'!$I$3+'Vel,Acc,Jer (Inlet)'!C80))</f>
        <v>8403.1326518280785</v>
      </c>
      <c r="Z80" s="10">
        <f t="shared" si="38"/>
        <v>22864.358549376157</v>
      </c>
      <c r="AA80" s="10">
        <f t="shared" si="39"/>
        <v>67005.968304571274</v>
      </c>
      <c r="AB80" s="10">
        <f t="shared" si="40"/>
        <v>138554.16572976077</v>
      </c>
      <c r="AC80" s="10">
        <f t="shared" si="41"/>
        <v>239782.74701259731</v>
      </c>
      <c r="AD80" s="10">
        <f t="shared" si="42"/>
        <v>369933.78009053</v>
      </c>
      <c r="AE80" s="10">
        <f t="shared" si="43"/>
        <v>529007.26496355888</v>
      </c>
    </row>
    <row r="81" spans="1:31" x14ac:dyDescent="0.2">
      <c r="A81" s="5">
        <v>-204</v>
      </c>
      <c r="B81" s="5">
        <f t="shared" si="44"/>
        <v>78</v>
      </c>
      <c r="C81" s="36">
        <v>4.2334199508682259E-2</v>
      </c>
      <c r="D81" s="6">
        <f t="shared" si="24"/>
        <v>4.5928835299594781E-3</v>
      </c>
      <c r="E81" s="7">
        <f t="shared" si="25"/>
        <v>55.114602359513739</v>
      </c>
      <c r="F81" s="7">
        <f t="shared" si="26"/>
        <v>110.22920471902748</v>
      </c>
      <c r="G81" s="7">
        <f t="shared" si="27"/>
        <v>165.3438070785412</v>
      </c>
      <c r="H81" s="7">
        <f t="shared" si="28"/>
        <v>220.45840943805496</v>
      </c>
      <c r="I81" s="7">
        <f t="shared" si="29"/>
        <v>275.57301179756871</v>
      </c>
      <c r="J81" s="7">
        <f t="shared" si="30"/>
        <v>330.68761415708241</v>
      </c>
      <c r="K81" s="12">
        <f t="shared" si="31"/>
        <v>4.4563448337346656E-4</v>
      </c>
      <c r="L81" s="9">
        <f t="shared" si="32"/>
        <v>64171.365605779181</v>
      </c>
      <c r="M81" s="9">
        <f t="shared" si="33"/>
        <v>256685.46242311673</v>
      </c>
      <c r="N81" s="9">
        <f t="shared" si="34"/>
        <v>577542.29045201268</v>
      </c>
      <c r="O81" s="9">
        <f t="shared" si="35"/>
        <v>1026741.8496924669</v>
      </c>
      <c r="P81" s="9">
        <f t="shared" si="36"/>
        <v>1604284.1401444797</v>
      </c>
      <c r="Q81" s="9">
        <f t="shared" si="37"/>
        <v>2310169.1618080507</v>
      </c>
      <c r="R81" s="8">
        <v>0.23360000000000003</v>
      </c>
      <c r="S81" s="8">
        <f t="shared" si="23"/>
        <v>14990.43100551002</v>
      </c>
      <c r="T81" s="8">
        <f t="shared" si="23"/>
        <v>59961.724022040078</v>
      </c>
      <c r="U81" s="8">
        <f t="shared" si="23"/>
        <v>134913.87904959018</v>
      </c>
      <c r="V81" s="8">
        <f t="shared" si="23"/>
        <v>239846.89608816031</v>
      </c>
      <c r="W81" s="8">
        <f t="shared" si="23"/>
        <v>374760.77513775049</v>
      </c>
      <c r="X81" s="8">
        <f t="shared" si="23"/>
        <v>539655.51619836071</v>
      </c>
      <c r="Y81" s="3">
        <f>SUM('Masses &amp; Spring Data'!$K$11*('Masses &amp; Spring Data'!$I$3+'Vel,Acc,Jer (Inlet)'!C81))</f>
        <v>9161.0647143789702</v>
      </c>
      <c r="Z81" s="10">
        <f t="shared" si="38"/>
        <v>24151.49571988899</v>
      </c>
      <c r="AA81" s="10">
        <f t="shared" si="39"/>
        <v>69958.990848272093</v>
      </c>
      <c r="AB81" s="10">
        <f t="shared" si="40"/>
        <v>144074.94376396915</v>
      </c>
      <c r="AC81" s="10">
        <f t="shared" si="41"/>
        <v>249007.96080253928</v>
      </c>
      <c r="AD81" s="10">
        <f t="shared" si="42"/>
        <v>383921.83985212946</v>
      </c>
      <c r="AE81" s="10">
        <f t="shared" si="43"/>
        <v>548816.58091273974</v>
      </c>
    </row>
    <row r="82" spans="1:31" x14ac:dyDescent="0.2">
      <c r="A82" s="5">
        <v>-202</v>
      </c>
      <c r="B82" s="5">
        <f t="shared" si="44"/>
        <v>79</v>
      </c>
      <c r="C82" s="36">
        <v>4.6927083038641737E-2</v>
      </c>
      <c r="D82" s="6">
        <f t="shared" si="24"/>
        <v>5.0385180133329446E-3</v>
      </c>
      <c r="E82" s="7">
        <f t="shared" si="25"/>
        <v>60.462216159995336</v>
      </c>
      <c r="F82" s="7">
        <f t="shared" si="26"/>
        <v>120.92443231999067</v>
      </c>
      <c r="G82" s="7">
        <f t="shared" si="27"/>
        <v>181.38664847998601</v>
      </c>
      <c r="H82" s="7">
        <f t="shared" si="28"/>
        <v>241.84886463998134</v>
      </c>
      <c r="I82" s="7">
        <f t="shared" si="29"/>
        <v>302.31108079997665</v>
      </c>
      <c r="J82" s="7">
        <f t="shared" si="30"/>
        <v>362.77329695997201</v>
      </c>
      <c r="K82" s="12">
        <f t="shared" si="31"/>
        <v>4.8272928986755476E-4</v>
      </c>
      <c r="L82" s="9">
        <f t="shared" si="32"/>
        <v>69513.017740927884</v>
      </c>
      <c r="M82" s="9">
        <f t="shared" si="33"/>
        <v>278052.07096371154</v>
      </c>
      <c r="N82" s="9">
        <f t="shared" si="34"/>
        <v>625617.15966835094</v>
      </c>
      <c r="O82" s="9">
        <f t="shared" si="35"/>
        <v>1112208.2838548461</v>
      </c>
      <c r="P82" s="9">
        <f t="shared" si="36"/>
        <v>1737825.4435231972</v>
      </c>
      <c r="Q82" s="9">
        <f t="shared" si="37"/>
        <v>2502468.6386734038</v>
      </c>
      <c r="R82" s="8">
        <v>0.23360000000000003</v>
      </c>
      <c r="S82" s="8">
        <f t="shared" si="23"/>
        <v>16238.240944280757</v>
      </c>
      <c r="T82" s="8">
        <f t="shared" si="23"/>
        <v>64952.963777123026</v>
      </c>
      <c r="U82" s="8">
        <f t="shared" si="23"/>
        <v>146144.16849852679</v>
      </c>
      <c r="V82" s="8">
        <f t="shared" si="23"/>
        <v>259811.85510849211</v>
      </c>
      <c r="W82" s="8">
        <f t="shared" si="23"/>
        <v>405956.02360701893</v>
      </c>
      <c r="X82" s="8">
        <f t="shared" si="23"/>
        <v>584576.67399410717</v>
      </c>
      <c r="Y82" s="3">
        <f>SUM('Masses &amp; Spring Data'!$K$11*('Masses &amp; Spring Data'!$I$3+'Vel,Acc,Jer (Inlet)'!C82))</f>
        <v>9997.2668262320094</v>
      </c>
      <c r="Z82" s="10">
        <f t="shared" si="38"/>
        <v>26235.507770512766</v>
      </c>
      <c r="AA82" s="10">
        <f t="shared" si="39"/>
        <v>75867.567038271285</v>
      </c>
      <c r="AB82" s="10">
        <f t="shared" si="40"/>
        <v>156141.43532475882</v>
      </c>
      <c r="AC82" s="10">
        <f t="shared" si="41"/>
        <v>269809.1219347241</v>
      </c>
      <c r="AD82" s="10">
        <f t="shared" si="42"/>
        <v>415953.29043325095</v>
      </c>
      <c r="AE82" s="10">
        <f t="shared" si="43"/>
        <v>594573.94082033914</v>
      </c>
    </row>
    <row r="83" spans="1:31" x14ac:dyDescent="0.2">
      <c r="A83" s="5">
        <v>-200</v>
      </c>
      <c r="B83" s="5">
        <f t="shared" si="44"/>
        <v>80</v>
      </c>
      <c r="C83" s="36">
        <v>5.1965601051974682E-2</v>
      </c>
      <c r="D83" s="6">
        <f t="shared" si="24"/>
        <v>5.5212473032004994E-3</v>
      </c>
      <c r="E83" s="7">
        <f t="shared" si="25"/>
        <v>66.254967638405986</v>
      </c>
      <c r="F83" s="7">
        <f t="shared" si="26"/>
        <v>132.50993527681197</v>
      </c>
      <c r="G83" s="7">
        <f t="shared" si="27"/>
        <v>198.76490291521799</v>
      </c>
      <c r="H83" s="7">
        <f t="shared" si="28"/>
        <v>265.01987055362395</v>
      </c>
      <c r="I83" s="7">
        <f t="shared" si="29"/>
        <v>331.27483819202996</v>
      </c>
      <c r="J83" s="7">
        <f t="shared" si="30"/>
        <v>397.52980583043598</v>
      </c>
      <c r="K83" s="12">
        <f t="shared" si="31"/>
        <v>5.2214252176755599E-4</v>
      </c>
      <c r="L83" s="9">
        <f t="shared" si="32"/>
        <v>75188.523134528063</v>
      </c>
      <c r="M83" s="9">
        <f t="shared" si="33"/>
        <v>300754.09253811225</v>
      </c>
      <c r="N83" s="9">
        <f t="shared" si="34"/>
        <v>676696.70821075258</v>
      </c>
      <c r="O83" s="9">
        <f t="shared" si="35"/>
        <v>1203016.370152449</v>
      </c>
      <c r="P83" s="9">
        <f t="shared" si="36"/>
        <v>1879713.0783632016</v>
      </c>
      <c r="Q83" s="9">
        <f t="shared" si="37"/>
        <v>2706786.8328430103</v>
      </c>
      <c r="R83" s="8">
        <v>0.23360000000000003</v>
      </c>
      <c r="S83" s="8">
        <f t="shared" si="23"/>
        <v>17564.039004225757</v>
      </c>
      <c r="T83" s="8">
        <f t="shared" si="23"/>
        <v>70256.156016903027</v>
      </c>
      <c r="U83" s="8">
        <f t="shared" si="23"/>
        <v>158076.35103803183</v>
      </c>
      <c r="V83" s="8">
        <f t="shared" si="23"/>
        <v>281024.62406761211</v>
      </c>
      <c r="W83" s="8">
        <f t="shared" si="23"/>
        <v>439100.97510564397</v>
      </c>
      <c r="X83" s="8">
        <f t="shared" si="23"/>
        <v>632305.40415212733</v>
      </c>
      <c r="Y83" s="3">
        <f>SUM('Masses &amp; Spring Data'!$K$11*('Masses &amp; Spring Data'!$I$3+'Vel,Acc,Jer (Inlet)'!C83))</f>
        <v>10914.603261148257</v>
      </c>
      <c r="Z83" s="10">
        <f t="shared" si="38"/>
        <v>28478.642265374016</v>
      </c>
      <c r="AA83" s="10">
        <f t="shared" si="39"/>
        <v>82175.98369205682</v>
      </c>
      <c r="AB83" s="10">
        <f t="shared" si="40"/>
        <v>168990.9542991801</v>
      </c>
      <c r="AC83" s="10">
        <f t="shared" si="41"/>
        <v>291939.22732876037</v>
      </c>
      <c r="AD83" s="10">
        <f t="shared" si="42"/>
        <v>450015.57836679224</v>
      </c>
      <c r="AE83" s="10">
        <f t="shared" si="43"/>
        <v>643220.00741327554</v>
      </c>
    </row>
    <row r="84" spans="1:31" x14ac:dyDescent="0.2">
      <c r="A84" s="5">
        <v>-198</v>
      </c>
      <c r="B84" s="5">
        <f t="shared" si="44"/>
        <v>81</v>
      </c>
      <c r="C84" s="36">
        <v>5.7486848355175181E-2</v>
      </c>
      <c r="D84" s="6">
        <f t="shared" si="24"/>
        <v>6.0433898249680554E-3</v>
      </c>
      <c r="E84" s="7">
        <f t="shared" si="25"/>
        <v>72.520677899616658</v>
      </c>
      <c r="F84" s="7">
        <f t="shared" si="26"/>
        <v>145.04135579923332</v>
      </c>
      <c r="G84" s="7">
        <f t="shared" si="27"/>
        <v>217.56203369885</v>
      </c>
      <c r="H84" s="7">
        <f t="shared" si="28"/>
        <v>290.08271159846663</v>
      </c>
      <c r="I84" s="7">
        <f t="shared" si="29"/>
        <v>362.60338949808335</v>
      </c>
      <c r="J84" s="7">
        <f t="shared" si="30"/>
        <v>435.1240673977</v>
      </c>
      <c r="K84" s="12">
        <f t="shared" si="31"/>
        <v>5.6420538270284676E-4</v>
      </c>
      <c r="L84" s="9">
        <f t="shared" si="32"/>
        <v>81245.575109209938</v>
      </c>
      <c r="M84" s="9">
        <f t="shared" si="33"/>
        <v>324982.30043683975</v>
      </c>
      <c r="N84" s="9">
        <f t="shared" si="34"/>
        <v>731210.17598288937</v>
      </c>
      <c r="O84" s="9">
        <f t="shared" si="35"/>
        <v>1299929.201747359</v>
      </c>
      <c r="P84" s="9">
        <f t="shared" si="36"/>
        <v>2031139.3777302483</v>
      </c>
      <c r="Q84" s="9">
        <f t="shared" si="37"/>
        <v>2924840.7039315575</v>
      </c>
      <c r="R84" s="8">
        <v>0.23360000000000003</v>
      </c>
      <c r="S84" s="8">
        <f t="shared" si="23"/>
        <v>18978.966345511442</v>
      </c>
      <c r="T84" s="8">
        <f t="shared" si="23"/>
        <v>75915.865382045769</v>
      </c>
      <c r="U84" s="8">
        <f t="shared" si="23"/>
        <v>170810.69710960297</v>
      </c>
      <c r="V84" s="8">
        <f t="shared" si="23"/>
        <v>303663.46152818308</v>
      </c>
      <c r="W84" s="8">
        <f t="shared" si="23"/>
        <v>474474.15863778605</v>
      </c>
      <c r="X84" s="8">
        <f t="shared" si="23"/>
        <v>683242.7884384119</v>
      </c>
      <c r="Y84" s="3">
        <f>SUM('Masses &amp; Spring Data'!$K$11*('Masses &amp; Spring Data'!$I$3+'Vel,Acc,Jer (Inlet)'!C84))</f>
        <v>11919.827675153785</v>
      </c>
      <c r="Z84" s="10">
        <f t="shared" si="38"/>
        <v>30898.794020665227</v>
      </c>
      <c r="AA84" s="10">
        <f t="shared" si="39"/>
        <v>88935.981209822057</v>
      </c>
      <c r="AB84" s="10">
        <f t="shared" si="40"/>
        <v>182730.52478475677</v>
      </c>
      <c r="AC84" s="10">
        <f t="shared" si="41"/>
        <v>315583.28920333687</v>
      </c>
      <c r="AD84" s="10">
        <f t="shared" si="42"/>
        <v>486393.98631293984</v>
      </c>
      <c r="AE84" s="10">
        <f t="shared" si="43"/>
        <v>695162.61611356563</v>
      </c>
    </row>
    <row r="85" spans="1:31" x14ac:dyDescent="0.2">
      <c r="A85" s="5">
        <v>-196</v>
      </c>
      <c r="B85" s="5">
        <f t="shared" si="44"/>
        <v>82</v>
      </c>
      <c r="C85" s="36">
        <v>6.3530238180143236E-2</v>
      </c>
      <c r="D85" s="6">
        <f t="shared" si="24"/>
        <v>6.6075952076709021E-3</v>
      </c>
      <c r="E85" s="7">
        <f t="shared" si="25"/>
        <v>79.291142492050824</v>
      </c>
      <c r="F85" s="7">
        <f t="shared" si="26"/>
        <v>158.58228498410165</v>
      </c>
      <c r="G85" s="7">
        <f t="shared" si="27"/>
        <v>237.87342747615247</v>
      </c>
      <c r="H85" s="7">
        <f t="shared" si="28"/>
        <v>317.1645699682033</v>
      </c>
      <c r="I85" s="7">
        <f t="shared" si="29"/>
        <v>396.45571246025412</v>
      </c>
      <c r="J85" s="7">
        <f t="shared" si="30"/>
        <v>475.74685495230494</v>
      </c>
      <c r="K85" s="12">
        <f t="shared" si="31"/>
        <v>6.0875227085870065E-4</v>
      </c>
      <c r="L85" s="9">
        <f t="shared" si="32"/>
        <v>87660.327003652899</v>
      </c>
      <c r="M85" s="9">
        <f t="shared" si="33"/>
        <v>350641.3080146116</v>
      </c>
      <c r="N85" s="9">
        <f t="shared" si="34"/>
        <v>788942.94303287601</v>
      </c>
      <c r="O85" s="9">
        <f t="shared" si="35"/>
        <v>1402565.2320584464</v>
      </c>
      <c r="P85" s="9">
        <f t="shared" si="36"/>
        <v>2191508.1750913225</v>
      </c>
      <c r="Q85" s="9">
        <f t="shared" si="37"/>
        <v>3155771.772131504</v>
      </c>
      <c r="R85" s="8">
        <v>0.23360000000000003</v>
      </c>
      <c r="S85" s="8">
        <f t="shared" si="23"/>
        <v>20477.45238805332</v>
      </c>
      <c r="T85" s="8">
        <f t="shared" si="23"/>
        <v>81909.809552213279</v>
      </c>
      <c r="U85" s="8">
        <f t="shared" si="23"/>
        <v>184297.07149247985</v>
      </c>
      <c r="V85" s="8">
        <f t="shared" si="23"/>
        <v>327639.23820885312</v>
      </c>
      <c r="W85" s="8">
        <f t="shared" si="23"/>
        <v>511936.309701333</v>
      </c>
      <c r="X85" s="8">
        <f t="shared" si="23"/>
        <v>737188.28596991941</v>
      </c>
      <c r="Y85" s="3">
        <f>SUM('Masses &amp; Spring Data'!$K$11*('Masses &amp; Spring Data'!$I$3+'Vel,Acc,Jer (Inlet)'!C85))</f>
        <v>13020.115827776293</v>
      </c>
      <c r="Z85" s="10">
        <f t="shared" si="38"/>
        <v>33497.568215829611</v>
      </c>
      <c r="AA85" s="10">
        <f t="shared" si="39"/>
        <v>96132.93543475862</v>
      </c>
      <c r="AB85" s="10">
        <f t="shared" si="40"/>
        <v>197317.18732025614</v>
      </c>
      <c r="AC85" s="10">
        <f t="shared" si="41"/>
        <v>340659.35403662943</v>
      </c>
      <c r="AD85" s="10">
        <f t="shared" si="42"/>
        <v>524956.42552910931</v>
      </c>
      <c r="AE85" s="10">
        <f t="shared" si="43"/>
        <v>750208.40179769567</v>
      </c>
    </row>
    <row r="86" spans="1:31" x14ac:dyDescent="0.2">
      <c r="A86" s="5">
        <v>-194</v>
      </c>
      <c r="B86" s="5">
        <f t="shared" si="44"/>
        <v>83</v>
      </c>
      <c r="C86" s="36">
        <v>7.0137833387814139E-2</v>
      </c>
      <c r="D86" s="6">
        <f t="shared" si="24"/>
        <v>7.2163474785296028E-3</v>
      </c>
      <c r="E86" s="7">
        <f t="shared" si="25"/>
        <v>86.596169742355229</v>
      </c>
      <c r="F86" s="7">
        <f t="shared" si="26"/>
        <v>173.19233948471046</v>
      </c>
      <c r="G86" s="7">
        <f t="shared" si="27"/>
        <v>259.78850922706567</v>
      </c>
      <c r="H86" s="7">
        <f t="shared" si="28"/>
        <v>346.38467896942092</v>
      </c>
      <c r="I86" s="7">
        <f t="shared" si="29"/>
        <v>432.98084871177616</v>
      </c>
      <c r="J86" s="7">
        <f t="shared" si="30"/>
        <v>519.57701845413135</v>
      </c>
      <c r="K86" s="12">
        <f t="shared" si="31"/>
        <v>6.5644559349400944E-4</v>
      </c>
      <c r="L86" s="9">
        <f t="shared" si="32"/>
        <v>94528.165463137353</v>
      </c>
      <c r="M86" s="9">
        <f t="shared" si="33"/>
        <v>378112.66185254941</v>
      </c>
      <c r="N86" s="9">
        <f t="shared" si="34"/>
        <v>850753.48916823626</v>
      </c>
      <c r="O86" s="9">
        <f t="shared" si="35"/>
        <v>1512450.6474101976</v>
      </c>
      <c r="P86" s="9">
        <f t="shared" si="36"/>
        <v>2363204.1365784341</v>
      </c>
      <c r="Q86" s="9">
        <f t="shared" si="37"/>
        <v>3403013.9566729451</v>
      </c>
      <c r="R86" s="8">
        <v>0.23360000000000003</v>
      </c>
      <c r="S86" s="8">
        <f t="shared" si="23"/>
        <v>22081.77945218889</v>
      </c>
      <c r="T86" s="8">
        <f t="shared" si="23"/>
        <v>88327.11780875556</v>
      </c>
      <c r="U86" s="8">
        <f t="shared" si="23"/>
        <v>198736.01506970002</v>
      </c>
      <c r="V86" s="8">
        <f t="shared" si="23"/>
        <v>353308.47123502224</v>
      </c>
      <c r="W86" s="8">
        <f t="shared" si="23"/>
        <v>552044.48630472226</v>
      </c>
      <c r="X86" s="8">
        <f t="shared" si="23"/>
        <v>794944.06027880008</v>
      </c>
      <c r="Y86" s="3">
        <f>SUM('Masses &amp; Spring Data'!$K$11*('Masses &amp; Spring Data'!$I$3+'Vel,Acc,Jer (Inlet)'!C86))</f>
        <v>14223.125882545344</v>
      </c>
      <c r="Z86" s="10">
        <f t="shared" si="38"/>
        <v>36304.905334734234</v>
      </c>
      <c r="AA86" s="10">
        <f t="shared" si="39"/>
        <v>103864.0860654978</v>
      </c>
      <c r="AB86" s="10">
        <f t="shared" si="40"/>
        <v>212959.14095224536</v>
      </c>
      <c r="AC86" s="10">
        <f t="shared" si="41"/>
        <v>367531.59711756761</v>
      </c>
      <c r="AD86" s="10">
        <f t="shared" si="42"/>
        <v>566267.61218726763</v>
      </c>
      <c r="AE86" s="10">
        <f t="shared" si="43"/>
        <v>809167.18616134545</v>
      </c>
    </row>
    <row r="87" spans="1:31" x14ac:dyDescent="0.2">
      <c r="A87" s="5">
        <v>-192</v>
      </c>
      <c r="B87" s="5">
        <f t="shared" si="44"/>
        <v>84</v>
      </c>
      <c r="C87" s="36">
        <v>7.7354180866343741E-2</v>
      </c>
      <c r="D87" s="6">
        <f t="shared" si="24"/>
        <v>7.8727930720236122E-3</v>
      </c>
      <c r="E87" s="7">
        <f t="shared" si="25"/>
        <v>94.47351686428334</v>
      </c>
      <c r="F87" s="7">
        <f t="shared" si="26"/>
        <v>188.94703372856668</v>
      </c>
      <c r="G87" s="7">
        <f t="shared" si="27"/>
        <v>283.42055059285002</v>
      </c>
      <c r="H87" s="7">
        <f t="shared" si="28"/>
        <v>377.89406745713336</v>
      </c>
      <c r="I87" s="7">
        <f t="shared" si="29"/>
        <v>472.36758432141676</v>
      </c>
      <c r="J87" s="7">
        <f t="shared" si="30"/>
        <v>566.84110118570004</v>
      </c>
      <c r="K87" s="12">
        <f t="shared" si="31"/>
        <v>7.0538092973958244E-4</v>
      </c>
      <c r="L87" s="9">
        <f t="shared" si="32"/>
        <v>101574.85388249987</v>
      </c>
      <c r="M87" s="9">
        <f t="shared" si="33"/>
        <v>406299.41552999947</v>
      </c>
      <c r="N87" s="9">
        <f t="shared" si="34"/>
        <v>914173.6849424988</v>
      </c>
      <c r="O87" s="9">
        <f t="shared" si="35"/>
        <v>1625197.6621199979</v>
      </c>
      <c r="P87" s="9">
        <f t="shared" si="36"/>
        <v>2539371.3470624969</v>
      </c>
      <c r="Q87" s="9">
        <f t="shared" si="37"/>
        <v>3656694.7397699952</v>
      </c>
      <c r="R87" s="8">
        <v>0.23360000000000003</v>
      </c>
      <c r="S87" s="8">
        <f t="shared" si="23"/>
        <v>23727.885866951972</v>
      </c>
      <c r="T87" s="8">
        <f t="shared" si="23"/>
        <v>94911.543467807889</v>
      </c>
      <c r="U87" s="8">
        <f t="shared" si="23"/>
        <v>213550.97280256776</v>
      </c>
      <c r="V87" s="8">
        <f t="shared" si="23"/>
        <v>379646.17387123156</v>
      </c>
      <c r="W87" s="8">
        <f t="shared" si="23"/>
        <v>593197.14667379938</v>
      </c>
      <c r="X87" s="8">
        <f t="shared" si="23"/>
        <v>854203.89121027105</v>
      </c>
      <c r="Y87" s="3">
        <f>SUM('Masses &amp; Spring Data'!$K$11*('Masses &amp; Spring Data'!$I$3+'Vel,Acc,Jer (Inlet)'!C87))</f>
        <v>15536.968256742246</v>
      </c>
      <c r="Z87" s="10">
        <f t="shared" si="38"/>
        <v>39264.854123694218</v>
      </c>
      <c r="AA87" s="10">
        <f t="shared" si="39"/>
        <v>111881.8696902084</v>
      </c>
      <c r="AB87" s="10">
        <f t="shared" si="40"/>
        <v>229087.94105931002</v>
      </c>
      <c r="AC87" s="10">
        <f t="shared" si="41"/>
        <v>395183.14212797378</v>
      </c>
      <c r="AD87" s="10">
        <f t="shared" si="42"/>
        <v>608734.1149305416</v>
      </c>
      <c r="AE87" s="10">
        <f t="shared" si="43"/>
        <v>869740.85946701327</v>
      </c>
    </row>
    <row r="88" spans="1:31" x14ac:dyDescent="0.2">
      <c r="A88" s="5">
        <v>-190</v>
      </c>
      <c r="B88" s="5">
        <f t="shared" si="44"/>
        <v>85</v>
      </c>
      <c r="C88" s="36">
        <v>8.5226973938367354E-2</v>
      </c>
      <c r="D88" s="6">
        <f t="shared" si="24"/>
        <v>8.5781740017631947E-3</v>
      </c>
      <c r="E88" s="7">
        <f t="shared" si="25"/>
        <v>102.93808802115834</v>
      </c>
      <c r="F88" s="7">
        <f t="shared" si="26"/>
        <v>205.87617604231667</v>
      </c>
      <c r="G88" s="7">
        <f t="shared" si="27"/>
        <v>308.81426406347498</v>
      </c>
      <c r="H88" s="7">
        <f t="shared" si="28"/>
        <v>411.75235208463334</v>
      </c>
      <c r="I88" s="7">
        <f t="shared" si="29"/>
        <v>514.69044010579171</v>
      </c>
      <c r="J88" s="7">
        <f t="shared" si="30"/>
        <v>617.62852812694996</v>
      </c>
      <c r="K88" s="12">
        <f t="shared" si="31"/>
        <v>7.5928432042635108E-4</v>
      </c>
      <c r="L88" s="9">
        <f t="shared" si="32"/>
        <v>109336.94214139455</v>
      </c>
      <c r="M88" s="9">
        <f t="shared" si="33"/>
        <v>437347.76856557821</v>
      </c>
      <c r="N88" s="9">
        <f t="shared" si="34"/>
        <v>984032.47927255102</v>
      </c>
      <c r="O88" s="9">
        <f t="shared" si="35"/>
        <v>1749391.0742623128</v>
      </c>
      <c r="P88" s="9">
        <f t="shared" si="36"/>
        <v>2733423.553534864</v>
      </c>
      <c r="Q88" s="9">
        <f t="shared" si="37"/>
        <v>3936129.9170902041</v>
      </c>
      <c r="R88" s="8">
        <v>0.23360000000000003</v>
      </c>
      <c r="S88" s="8">
        <f t="shared" si="23"/>
        <v>25541.10968422977</v>
      </c>
      <c r="T88" s="8">
        <f t="shared" si="23"/>
        <v>102164.43873691908</v>
      </c>
      <c r="U88" s="8">
        <f t="shared" si="23"/>
        <v>229869.98715806796</v>
      </c>
      <c r="V88" s="8">
        <f t="shared" si="23"/>
        <v>408657.75494767632</v>
      </c>
      <c r="W88" s="8">
        <f t="shared" si="23"/>
        <v>638527.74210574431</v>
      </c>
      <c r="X88" s="8">
        <f t="shared" si="23"/>
        <v>919479.94863227184</v>
      </c>
      <c r="Y88" s="3">
        <f>SUM('Masses &amp; Spring Data'!$K$11*('Masses &amp; Spring Data'!$I$3+'Vel,Acc,Jer (Inlet)'!C88))</f>
        <v>16970.326222400523</v>
      </c>
      <c r="Z88" s="10">
        <f t="shared" si="38"/>
        <v>42511.435906630293</v>
      </c>
      <c r="AA88" s="10">
        <f t="shared" si="39"/>
        <v>120696.54791534864</v>
      </c>
      <c r="AB88" s="10">
        <f t="shared" si="40"/>
        <v>246840.31338046849</v>
      </c>
      <c r="AC88" s="10">
        <f t="shared" si="41"/>
        <v>425628.08117007685</v>
      </c>
      <c r="AD88" s="10">
        <f t="shared" si="42"/>
        <v>655498.06832814484</v>
      </c>
      <c r="AE88" s="10">
        <f t="shared" si="43"/>
        <v>936450.27485467237</v>
      </c>
    </row>
    <row r="89" spans="1:31" x14ac:dyDescent="0.2">
      <c r="A89" s="5">
        <v>-188</v>
      </c>
      <c r="B89" s="5">
        <f t="shared" si="44"/>
        <v>86</v>
      </c>
      <c r="C89" s="36">
        <v>9.3805147940130548E-2</v>
      </c>
      <c r="D89" s="6">
        <f t="shared" si="24"/>
        <v>9.3374583221895457E-3</v>
      </c>
      <c r="E89" s="7">
        <f t="shared" si="25"/>
        <v>112.04949986627454</v>
      </c>
      <c r="F89" s="7">
        <f t="shared" si="26"/>
        <v>224.09899973254909</v>
      </c>
      <c r="G89" s="7">
        <f t="shared" si="27"/>
        <v>336.14849959882366</v>
      </c>
      <c r="H89" s="7">
        <f t="shared" si="28"/>
        <v>448.19799946509818</v>
      </c>
      <c r="I89" s="7">
        <f t="shared" si="29"/>
        <v>560.24749933137275</v>
      </c>
      <c r="J89" s="7">
        <f t="shared" si="30"/>
        <v>672.29699919764732</v>
      </c>
      <c r="K89" s="12">
        <f t="shared" si="31"/>
        <v>8.1476092835275349E-4</v>
      </c>
      <c r="L89" s="9">
        <f t="shared" si="32"/>
        <v>117325.5736827965</v>
      </c>
      <c r="M89" s="9">
        <f t="shared" si="33"/>
        <v>469302.294731186</v>
      </c>
      <c r="N89" s="9">
        <f t="shared" si="34"/>
        <v>1055930.1631451685</v>
      </c>
      <c r="O89" s="9">
        <f t="shared" si="35"/>
        <v>1877209.178924744</v>
      </c>
      <c r="P89" s="9">
        <f t="shared" si="36"/>
        <v>2933139.3420699127</v>
      </c>
      <c r="Q89" s="9">
        <f t="shared" si="37"/>
        <v>4223720.6525806738</v>
      </c>
      <c r="R89" s="8">
        <v>0.23360000000000003</v>
      </c>
      <c r="S89" s="8">
        <f t="shared" si="23"/>
        <v>27407.254012301266</v>
      </c>
      <c r="T89" s="8">
        <f t="shared" si="23"/>
        <v>109629.01604920506</v>
      </c>
      <c r="U89" s="8">
        <f t="shared" si="23"/>
        <v>246665.28611071137</v>
      </c>
      <c r="V89" s="8">
        <f t="shared" si="23"/>
        <v>438516.06419682025</v>
      </c>
      <c r="W89" s="8">
        <f t="shared" si="23"/>
        <v>685181.35030753165</v>
      </c>
      <c r="X89" s="8">
        <f t="shared" si="23"/>
        <v>986661.14444284549</v>
      </c>
      <c r="Y89" s="3">
        <f>SUM('Masses &amp; Spring Data'!$K$11*('Masses &amp; Spring Data'!$I$3+'Vel,Acc,Jer (Inlet)'!C89))</f>
        <v>18532.109178429564</v>
      </c>
      <c r="Z89" s="10">
        <f t="shared" si="38"/>
        <v>45939.36319073083</v>
      </c>
      <c r="AA89" s="10">
        <f t="shared" si="39"/>
        <v>129861.14708044732</v>
      </c>
      <c r="AB89" s="10">
        <f t="shared" si="40"/>
        <v>265197.39528914093</v>
      </c>
      <c r="AC89" s="10">
        <f t="shared" si="41"/>
        <v>457048.17337524984</v>
      </c>
      <c r="AD89" s="10">
        <f t="shared" si="42"/>
        <v>703713.45948596124</v>
      </c>
      <c r="AE89" s="10">
        <f t="shared" si="43"/>
        <v>1005193.2536212751</v>
      </c>
    </row>
    <row r="90" spans="1:31" x14ac:dyDescent="0.2">
      <c r="A90" s="5">
        <v>-186</v>
      </c>
      <c r="B90" s="5">
        <f t="shared" si="44"/>
        <v>87</v>
      </c>
      <c r="C90" s="36">
        <v>0.10314260626232009</v>
      </c>
      <c r="D90" s="6">
        <f t="shared" si="24"/>
        <v>1.0152219250542299E-2</v>
      </c>
      <c r="E90" s="7">
        <f t="shared" si="25"/>
        <v>121.8266310065076</v>
      </c>
      <c r="F90" s="7">
        <f t="shared" si="26"/>
        <v>243.65326201301519</v>
      </c>
      <c r="G90" s="7">
        <f t="shared" si="27"/>
        <v>365.47989301952276</v>
      </c>
      <c r="H90" s="7">
        <f t="shared" si="28"/>
        <v>487.30652402603039</v>
      </c>
      <c r="I90" s="7">
        <f t="shared" si="29"/>
        <v>609.13315503253796</v>
      </c>
      <c r="J90" s="7">
        <f t="shared" si="30"/>
        <v>730.95978603904553</v>
      </c>
      <c r="K90" s="12">
        <f t="shared" si="31"/>
        <v>8.7272156349990637E-4</v>
      </c>
      <c r="L90" s="9">
        <f t="shared" si="32"/>
        <v>125671.90514398651</v>
      </c>
      <c r="M90" s="9">
        <f t="shared" si="33"/>
        <v>502687.62057594606</v>
      </c>
      <c r="N90" s="9">
        <f t="shared" si="34"/>
        <v>1131047.1462958786</v>
      </c>
      <c r="O90" s="9">
        <f t="shared" si="35"/>
        <v>2010750.4823037842</v>
      </c>
      <c r="P90" s="9">
        <f t="shared" si="36"/>
        <v>3141797.6285996628</v>
      </c>
      <c r="Q90" s="9">
        <f t="shared" si="37"/>
        <v>4524188.5851835143</v>
      </c>
      <c r="R90" s="8">
        <v>0.23360000000000003</v>
      </c>
      <c r="S90" s="8">
        <f t="shared" si="23"/>
        <v>29356.957041635254</v>
      </c>
      <c r="T90" s="8">
        <f t="shared" si="23"/>
        <v>117427.82816654102</v>
      </c>
      <c r="U90" s="8">
        <f t="shared" si="23"/>
        <v>264212.61337471724</v>
      </c>
      <c r="V90" s="8">
        <f t="shared" si="23"/>
        <v>469711.31266616407</v>
      </c>
      <c r="W90" s="8">
        <f t="shared" si="23"/>
        <v>733923.92604088131</v>
      </c>
      <c r="X90" s="8">
        <f t="shared" si="23"/>
        <v>1056850.453498869</v>
      </c>
      <c r="Y90" s="3">
        <f>SUM('Masses &amp; Spring Data'!$K$11*('Masses &amp; Spring Data'!$I$3+'Vel,Acc,Jer (Inlet)'!C90))</f>
        <v>20232.131031242261</v>
      </c>
      <c r="Z90" s="10">
        <f t="shared" si="38"/>
        <v>49589.088072877516</v>
      </c>
      <c r="AA90" s="10">
        <f t="shared" si="39"/>
        <v>139508.32028116862</v>
      </c>
      <c r="AB90" s="10">
        <f t="shared" si="40"/>
        <v>284444.7444059595</v>
      </c>
      <c r="AC90" s="10">
        <f t="shared" si="41"/>
        <v>489943.44369740633</v>
      </c>
      <c r="AD90" s="10">
        <f t="shared" si="42"/>
        <v>754156.05707212363</v>
      </c>
      <c r="AE90" s="10">
        <f t="shared" si="43"/>
        <v>1077082.5845301112</v>
      </c>
    </row>
    <row r="91" spans="1:31" x14ac:dyDescent="0.2">
      <c r="A91" s="5">
        <v>-184</v>
      </c>
      <c r="B91" s="5">
        <f t="shared" si="44"/>
        <v>88</v>
      </c>
      <c r="C91" s="36">
        <v>0.11329482551286239</v>
      </c>
      <c r="D91" s="6">
        <f t="shared" si="24"/>
        <v>1.1024940814042206E-2</v>
      </c>
      <c r="E91" s="7">
        <f t="shared" si="25"/>
        <v>132.29928976850647</v>
      </c>
      <c r="F91" s="7">
        <f t="shared" si="26"/>
        <v>264.59857953701294</v>
      </c>
      <c r="G91" s="7">
        <f t="shared" si="27"/>
        <v>396.89786930551941</v>
      </c>
      <c r="H91" s="7">
        <f t="shared" si="28"/>
        <v>529.19715907402588</v>
      </c>
      <c r="I91" s="7">
        <f t="shared" si="29"/>
        <v>661.49644884253235</v>
      </c>
      <c r="J91" s="7">
        <f t="shared" si="30"/>
        <v>793.79573861103881</v>
      </c>
      <c r="K91" s="12">
        <f t="shared" si="31"/>
        <v>9.3482224401449099E-4</v>
      </c>
      <c r="L91" s="9">
        <f t="shared" si="32"/>
        <v>134614.40313808669</v>
      </c>
      <c r="M91" s="9">
        <f t="shared" si="33"/>
        <v>538457.61255234678</v>
      </c>
      <c r="N91" s="9">
        <f t="shared" si="34"/>
        <v>1211529.6282427802</v>
      </c>
      <c r="O91" s="9">
        <f t="shared" si="35"/>
        <v>2153830.4502093871</v>
      </c>
      <c r="P91" s="9">
        <f t="shared" si="36"/>
        <v>3365360.0784521676</v>
      </c>
      <c r="Q91" s="9">
        <f t="shared" si="37"/>
        <v>4846118.5129711209</v>
      </c>
      <c r="R91" s="8">
        <v>0.23360000000000003</v>
      </c>
      <c r="S91" s="8">
        <f t="shared" si="23"/>
        <v>31445.924573057055</v>
      </c>
      <c r="T91" s="8">
        <f t="shared" si="23"/>
        <v>125783.69829222822</v>
      </c>
      <c r="U91" s="8">
        <f t="shared" si="23"/>
        <v>283013.32115751348</v>
      </c>
      <c r="V91" s="8">
        <f t="shared" si="23"/>
        <v>503134.79316891287</v>
      </c>
      <c r="W91" s="8">
        <f t="shared" si="23"/>
        <v>786148.11432642641</v>
      </c>
      <c r="X91" s="8">
        <f t="shared" si="23"/>
        <v>1132053.2846300539</v>
      </c>
      <c r="Y91" s="3">
        <f>SUM('Masses &amp; Spring Data'!$K$11*('Masses &amp; Spring Data'!$I$3+'Vel,Acc,Jer (Inlet)'!C91))</f>
        <v>22080.492114627606</v>
      </c>
      <c r="Z91" s="10">
        <f t="shared" si="38"/>
        <v>53526.416687684658</v>
      </c>
      <c r="AA91" s="10">
        <f t="shared" si="39"/>
        <v>149871.44330835453</v>
      </c>
      <c r="AB91" s="10">
        <f t="shared" si="40"/>
        <v>305093.81327214109</v>
      </c>
      <c r="AC91" s="10">
        <f t="shared" si="41"/>
        <v>525215.28528354049</v>
      </c>
      <c r="AD91" s="10">
        <f t="shared" si="42"/>
        <v>808228.60644105403</v>
      </c>
      <c r="AE91" s="10">
        <f t="shared" si="43"/>
        <v>1154133.7767446814</v>
      </c>
    </row>
    <row r="92" spans="1:31" x14ac:dyDescent="0.2">
      <c r="A92" s="5">
        <v>-182</v>
      </c>
      <c r="B92" s="5">
        <f t="shared" si="44"/>
        <v>89</v>
      </c>
      <c r="C92" s="36">
        <v>0.1243197663269046</v>
      </c>
      <c r="D92" s="6">
        <f t="shared" si="24"/>
        <v>1.1959763058056697E-2</v>
      </c>
      <c r="E92" s="7">
        <f t="shared" si="25"/>
        <v>143.51715669668036</v>
      </c>
      <c r="F92" s="7">
        <f t="shared" si="26"/>
        <v>287.03431339336072</v>
      </c>
      <c r="G92" s="7">
        <f t="shared" si="27"/>
        <v>430.55147009004105</v>
      </c>
      <c r="H92" s="7">
        <f t="shared" si="28"/>
        <v>574.06862678672144</v>
      </c>
      <c r="I92" s="7">
        <f t="shared" si="29"/>
        <v>717.58578348340177</v>
      </c>
      <c r="J92" s="7">
        <f t="shared" si="30"/>
        <v>861.1029401800821</v>
      </c>
      <c r="K92" s="12">
        <f t="shared" si="31"/>
        <v>9.9940695174989547E-4</v>
      </c>
      <c r="L92" s="9">
        <f t="shared" si="32"/>
        <v>143914.60105198494</v>
      </c>
      <c r="M92" s="9">
        <f t="shared" si="33"/>
        <v>575658.40420793975</v>
      </c>
      <c r="N92" s="9">
        <f t="shared" si="34"/>
        <v>1295231.4094678645</v>
      </c>
      <c r="O92" s="9">
        <f t="shared" si="35"/>
        <v>2302633.616831759</v>
      </c>
      <c r="P92" s="9">
        <f t="shared" si="36"/>
        <v>3597865.0262996238</v>
      </c>
      <c r="Q92" s="9">
        <f t="shared" si="37"/>
        <v>5180925.6378714582</v>
      </c>
      <c r="R92" s="8">
        <v>0.23360000000000003</v>
      </c>
      <c r="S92" s="8">
        <f t="shared" si="23"/>
        <v>33618.450805743683</v>
      </c>
      <c r="T92" s="8">
        <f t="shared" si="23"/>
        <v>134473.80322297473</v>
      </c>
      <c r="U92" s="8">
        <f t="shared" si="23"/>
        <v>302566.05725169322</v>
      </c>
      <c r="V92" s="8">
        <f t="shared" si="23"/>
        <v>537895.21289189893</v>
      </c>
      <c r="W92" s="8">
        <f t="shared" si="23"/>
        <v>840461.27014359226</v>
      </c>
      <c r="X92" s="8">
        <f t="shared" si="23"/>
        <v>1210264.2290067729</v>
      </c>
      <c r="Y92" s="3">
        <f>SUM('Masses &amp; Spring Data'!$K$11*('Masses &amp; Spring Data'!$I$3+'Vel,Acc,Jer (Inlet)'!C92))</f>
        <v>24087.745016126326</v>
      </c>
      <c r="Z92" s="10">
        <f t="shared" si="38"/>
        <v>57706.195821870009</v>
      </c>
      <c r="AA92" s="10">
        <f t="shared" si="39"/>
        <v>160738.9993025068</v>
      </c>
      <c r="AB92" s="10">
        <f t="shared" si="40"/>
        <v>326653.80226781953</v>
      </c>
      <c r="AC92" s="10">
        <f t="shared" si="41"/>
        <v>561982.95790802524</v>
      </c>
      <c r="AD92" s="10">
        <f t="shared" si="42"/>
        <v>864549.01515971858</v>
      </c>
      <c r="AE92" s="10">
        <f t="shared" si="43"/>
        <v>1234351.9740228993</v>
      </c>
    </row>
    <row r="93" spans="1:31" x14ac:dyDescent="0.2">
      <c r="A93" s="5">
        <v>-180</v>
      </c>
      <c r="B93" s="5">
        <f t="shared" si="44"/>
        <v>90</v>
      </c>
      <c r="C93" s="36">
        <v>0.1362795293849613</v>
      </c>
      <c r="D93" s="6">
        <f t="shared" si="24"/>
        <v>1.2959170009806592E-2</v>
      </c>
      <c r="E93" s="7">
        <f t="shared" si="25"/>
        <v>155.5100401176791</v>
      </c>
      <c r="F93" s="7">
        <f t="shared" si="26"/>
        <v>311.02008023535819</v>
      </c>
      <c r="G93" s="7">
        <f t="shared" si="27"/>
        <v>466.53012035303732</v>
      </c>
      <c r="H93" s="7">
        <f t="shared" si="28"/>
        <v>622.04016047071639</v>
      </c>
      <c r="I93" s="7">
        <f t="shared" si="29"/>
        <v>777.55020058839557</v>
      </c>
      <c r="J93" s="7">
        <f t="shared" si="30"/>
        <v>933.06024070607464</v>
      </c>
      <c r="K93" s="12">
        <f t="shared" si="31"/>
        <v>1.0664756867056202E-3</v>
      </c>
      <c r="L93" s="9">
        <f t="shared" si="32"/>
        <v>153572.4988856093</v>
      </c>
      <c r="M93" s="9">
        <f t="shared" si="33"/>
        <v>614289.99554243719</v>
      </c>
      <c r="N93" s="9">
        <f t="shared" si="34"/>
        <v>1382152.4899704838</v>
      </c>
      <c r="O93" s="9">
        <f t="shared" si="35"/>
        <v>2457159.9821697487</v>
      </c>
      <c r="P93" s="9">
        <f t="shared" si="36"/>
        <v>3839312.4721402326</v>
      </c>
      <c r="Q93" s="9">
        <f t="shared" si="37"/>
        <v>5528609.9598819353</v>
      </c>
      <c r="R93" s="8">
        <v>0.23360000000000003</v>
      </c>
      <c r="S93" s="8">
        <f t="shared" si="23"/>
        <v>35874.535739678337</v>
      </c>
      <c r="T93" s="8">
        <f t="shared" si="23"/>
        <v>143498.14295871335</v>
      </c>
      <c r="U93" s="8">
        <f t="shared" si="23"/>
        <v>322870.82165710506</v>
      </c>
      <c r="V93" s="8">
        <f t="shared" si="23"/>
        <v>573992.57183485338</v>
      </c>
      <c r="W93" s="8">
        <f t="shared" si="23"/>
        <v>896863.39349195838</v>
      </c>
      <c r="X93" s="8">
        <f t="shared" si="23"/>
        <v>1291483.2866284202</v>
      </c>
      <c r="Y93" s="3">
        <f>SUM('Masses &amp; Spring Data'!$K$11*('Masses &amp; Spring Data'!$I$3+'Vel,Acc,Jer (Inlet)'!C93))</f>
        <v>26265.196079532074</v>
      </c>
      <c r="Z93" s="10">
        <f t="shared" si="38"/>
        <v>62139.731819210414</v>
      </c>
      <c r="AA93" s="10">
        <f t="shared" si="39"/>
        <v>172122.74686110357</v>
      </c>
      <c r="AB93" s="10">
        <f t="shared" si="40"/>
        <v>349136.01773663715</v>
      </c>
      <c r="AC93" s="10">
        <f t="shared" si="41"/>
        <v>600257.76791438542</v>
      </c>
      <c r="AD93" s="10">
        <f t="shared" si="42"/>
        <v>923128.58957149042</v>
      </c>
      <c r="AE93" s="10">
        <f t="shared" si="43"/>
        <v>1317748.4827079524</v>
      </c>
    </row>
    <row r="94" spans="1:31" x14ac:dyDescent="0.2">
      <c r="A94" s="5">
        <v>-178</v>
      </c>
      <c r="B94" s="5">
        <f t="shared" si="44"/>
        <v>91</v>
      </c>
      <c r="C94" s="36">
        <v>0.14923869939476789</v>
      </c>
      <c r="D94" s="6">
        <f t="shared" si="24"/>
        <v>1.4025645696512212E-2</v>
      </c>
      <c r="E94" s="7">
        <f t="shared" si="25"/>
        <v>168.30774835814654</v>
      </c>
      <c r="F94" s="7">
        <f t="shared" si="26"/>
        <v>336.61549671629308</v>
      </c>
      <c r="G94" s="7">
        <f t="shared" si="27"/>
        <v>504.92324507443965</v>
      </c>
      <c r="H94" s="7">
        <f t="shared" si="28"/>
        <v>673.23099343258616</v>
      </c>
      <c r="I94" s="7">
        <f t="shared" si="29"/>
        <v>841.53874179073273</v>
      </c>
      <c r="J94" s="7">
        <f t="shared" si="30"/>
        <v>1009.8464901488793</v>
      </c>
      <c r="K94" s="12">
        <f t="shared" si="31"/>
        <v>1.137684467029193E-3</v>
      </c>
      <c r="L94" s="9">
        <f t="shared" si="32"/>
        <v>163826.56325220381</v>
      </c>
      <c r="M94" s="9">
        <f t="shared" si="33"/>
        <v>655306.25300881523</v>
      </c>
      <c r="N94" s="9">
        <f t="shared" si="34"/>
        <v>1474439.0692698341</v>
      </c>
      <c r="O94" s="9">
        <f t="shared" si="35"/>
        <v>2621225.0120352609</v>
      </c>
      <c r="P94" s="9">
        <f t="shared" si="36"/>
        <v>4095664.081305095</v>
      </c>
      <c r="Q94" s="9">
        <f t="shared" si="37"/>
        <v>5897756.2770793363</v>
      </c>
      <c r="R94" s="8">
        <v>0.23360000000000003</v>
      </c>
      <c r="S94" s="8">
        <f t="shared" si="23"/>
        <v>38269.885175714815</v>
      </c>
      <c r="T94" s="8">
        <f t="shared" si="23"/>
        <v>153079.54070285926</v>
      </c>
      <c r="U94" s="8">
        <f t="shared" si="23"/>
        <v>344428.96658143331</v>
      </c>
      <c r="V94" s="8">
        <f t="shared" si="23"/>
        <v>612318.16281143704</v>
      </c>
      <c r="W94" s="8">
        <f t="shared" si="23"/>
        <v>956747.12939287035</v>
      </c>
      <c r="X94" s="8">
        <f t="shared" si="23"/>
        <v>1377715.8663257333</v>
      </c>
      <c r="Y94" s="3">
        <f>SUM('Masses &amp; Spring Data'!$K$11*('Masses &amp; Spring Data'!$I$3+'Vel,Acc,Jer (Inlet)'!C94))</f>
        <v>28624.603902390234</v>
      </c>
      <c r="Z94" s="10">
        <f t="shared" si="38"/>
        <v>66894.489078105049</v>
      </c>
      <c r="AA94" s="10">
        <f t="shared" si="39"/>
        <v>184257.72003885719</v>
      </c>
      <c r="AB94" s="10">
        <f t="shared" si="40"/>
        <v>373053.57048382354</v>
      </c>
      <c r="AC94" s="10">
        <f t="shared" si="41"/>
        <v>640942.76671382727</v>
      </c>
      <c r="AD94" s="10">
        <f t="shared" si="42"/>
        <v>985371.73329526058</v>
      </c>
      <c r="AE94" s="10">
        <f t="shared" si="43"/>
        <v>1406340.4702281235</v>
      </c>
    </row>
    <row r="95" spans="1:31" x14ac:dyDescent="0.2">
      <c r="A95" s="5">
        <v>-176</v>
      </c>
      <c r="B95" s="5">
        <f t="shared" si="44"/>
        <v>92</v>
      </c>
      <c r="C95" s="36">
        <v>0.1632643450912801</v>
      </c>
      <c r="D95" s="6">
        <f t="shared" si="24"/>
        <v>1.5163330163541405E-2</v>
      </c>
      <c r="E95" s="7">
        <f t="shared" si="25"/>
        <v>181.95996196249686</v>
      </c>
      <c r="F95" s="7">
        <f t="shared" si="26"/>
        <v>363.91992392499372</v>
      </c>
      <c r="G95" s="7">
        <f t="shared" si="27"/>
        <v>545.87988588749056</v>
      </c>
      <c r="H95" s="7">
        <f t="shared" si="28"/>
        <v>727.83984784998745</v>
      </c>
      <c r="I95" s="7">
        <f t="shared" si="29"/>
        <v>909.79980981248434</v>
      </c>
      <c r="J95" s="7">
        <f t="shared" si="30"/>
        <v>1091.7597717749811</v>
      </c>
      <c r="K95" s="12">
        <f t="shared" si="31"/>
        <v>1.2105492654998773E-3</v>
      </c>
      <c r="L95" s="9">
        <f t="shared" si="32"/>
        <v>174319.09423198234</v>
      </c>
      <c r="M95" s="9">
        <f t="shared" si="33"/>
        <v>697276.37692792935</v>
      </c>
      <c r="N95" s="9">
        <f t="shared" si="34"/>
        <v>1568871.8480878409</v>
      </c>
      <c r="O95" s="9">
        <f t="shared" si="35"/>
        <v>2789105.5077117174</v>
      </c>
      <c r="P95" s="9">
        <f t="shared" si="36"/>
        <v>4357977.3557995586</v>
      </c>
      <c r="Q95" s="9">
        <f t="shared" si="37"/>
        <v>6275487.3923513638</v>
      </c>
      <c r="R95" s="8">
        <v>0.23360000000000003</v>
      </c>
      <c r="S95" s="8">
        <f t="shared" si="23"/>
        <v>40720.940412591081</v>
      </c>
      <c r="T95" s="8">
        <f t="shared" si="23"/>
        <v>162883.76165036432</v>
      </c>
      <c r="U95" s="8">
        <f t="shared" si="23"/>
        <v>366488.46371331968</v>
      </c>
      <c r="V95" s="8">
        <f t="shared" si="23"/>
        <v>651535.04660145729</v>
      </c>
      <c r="W95" s="8">
        <f t="shared" si="23"/>
        <v>1018023.510314777</v>
      </c>
      <c r="X95" s="8">
        <f t="shared" si="23"/>
        <v>1465953.8548532787</v>
      </c>
      <c r="Y95" s="3">
        <f>SUM('Masses &amp; Spring Data'!$K$11*('Masses &amp; Spring Data'!$I$3+'Vel,Acc,Jer (Inlet)'!C95))</f>
        <v>31178.179335997938</v>
      </c>
      <c r="Z95" s="10">
        <f t="shared" si="38"/>
        <v>71899.119748589015</v>
      </c>
      <c r="AA95" s="10">
        <f t="shared" si="39"/>
        <v>196822.64863826957</v>
      </c>
      <c r="AB95" s="10">
        <f t="shared" si="40"/>
        <v>397666.64304931764</v>
      </c>
      <c r="AC95" s="10">
        <f t="shared" si="41"/>
        <v>682713.22593745519</v>
      </c>
      <c r="AD95" s="10">
        <f t="shared" si="42"/>
        <v>1049201.6896507749</v>
      </c>
      <c r="AE95" s="10">
        <f t="shared" si="43"/>
        <v>1497132.0341892766</v>
      </c>
    </row>
    <row r="96" spans="1:31" x14ac:dyDescent="0.2">
      <c r="A96" s="5">
        <v>-174</v>
      </c>
      <c r="B96" s="5">
        <f t="shared" si="44"/>
        <v>93</v>
      </c>
      <c r="C96" s="36">
        <v>0.17842767525482151</v>
      </c>
      <c r="D96" s="6">
        <f t="shared" si="24"/>
        <v>1.6373879429041283E-2</v>
      </c>
      <c r="E96" s="7">
        <f t="shared" si="25"/>
        <v>196.4865531484954</v>
      </c>
      <c r="F96" s="7">
        <f t="shared" si="26"/>
        <v>392.97310629699081</v>
      </c>
      <c r="G96" s="7">
        <f t="shared" si="27"/>
        <v>589.45965944548618</v>
      </c>
      <c r="H96" s="7">
        <f t="shared" si="28"/>
        <v>785.94621259398161</v>
      </c>
      <c r="I96" s="7">
        <f t="shared" si="29"/>
        <v>982.43276574247693</v>
      </c>
      <c r="J96" s="7">
        <f t="shared" si="30"/>
        <v>1178.9193188909724</v>
      </c>
      <c r="K96" s="12">
        <f t="shared" si="31"/>
        <v>1.2867261002644237E-3</v>
      </c>
      <c r="L96" s="9">
        <f t="shared" si="32"/>
        <v>185288.55843807702</v>
      </c>
      <c r="M96" s="9">
        <f t="shared" si="33"/>
        <v>741154.23375230806</v>
      </c>
      <c r="N96" s="9">
        <f t="shared" si="34"/>
        <v>1667597.025942693</v>
      </c>
      <c r="O96" s="9">
        <f t="shared" si="35"/>
        <v>2964616.9350092323</v>
      </c>
      <c r="P96" s="9">
        <f t="shared" si="36"/>
        <v>4632213.9609519253</v>
      </c>
      <c r="Q96" s="9">
        <f t="shared" si="37"/>
        <v>6670388.103770772</v>
      </c>
      <c r="R96" s="8">
        <v>0.23360000000000003</v>
      </c>
      <c r="S96" s="8">
        <f t="shared" si="23"/>
        <v>43283.407251134799</v>
      </c>
      <c r="T96" s="8">
        <f t="shared" si="23"/>
        <v>173133.62900453919</v>
      </c>
      <c r="U96" s="8">
        <f t="shared" si="23"/>
        <v>389550.66526021314</v>
      </c>
      <c r="V96" s="8">
        <f t="shared" si="23"/>
        <v>692534.51601815678</v>
      </c>
      <c r="W96" s="8">
        <f t="shared" si="23"/>
        <v>1082085.1812783699</v>
      </c>
      <c r="X96" s="8">
        <f t="shared" si="23"/>
        <v>1558202.6610408525</v>
      </c>
      <c r="Y96" s="3">
        <f>SUM('Masses &amp; Spring Data'!$K$11*('Masses &amp; Spring Data'!$I$3+'Vel,Acc,Jer (Inlet)'!C96))</f>
        <v>33938.886987905258</v>
      </c>
      <c r="Z96" s="10">
        <f t="shared" si="38"/>
        <v>77222.294239040057</v>
      </c>
      <c r="AA96" s="10">
        <f t="shared" si="39"/>
        <v>210053.62197270262</v>
      </c>
      <c r="AB96" s="10">
        <f t="shared" si="40"/>
        <v>423489.55224811839</v>
      </c>
      <c r="AC96" s="10">
        <f t="shared" si="41"/>
        <v>726473.40300606203</v>
      </c>
      <c r="AD96" s="10">
        <f t="shared" si="42"/>
        <v>1116024.0682662751</v>
      </c>
      <c r="AE96" s="10">
        <f t="shared" si="43"/>
        <v>1592141.5480287578</v>
      </c>
    </row>
    <row r="97" spans="1:31" x14ac:dyDescent="0.2">
      <c r="A97" s="5">
        <v>-172</v>
      </c>
      <c r="B97" s="5">
        <f t="shared" si="44"/>
        <v>94</v>
      </c>
      <c r="C97" s="36">
        <v>0.19480155468386279</v>
      </c>
      <c r="D97" s="6">
        <f t="shared" si="24"/>
        <v>1.7660605529305706E-2</v>
      </c>
      <c r="E97" s="7">
        <f t="shared" si="25"/>
        <v>211.92726635166846</v>
      </c>
      <c r="F97" s="7">
        <f t="shared" si="26"/>
        <v>423.85453270333693</v>
      </c>
      <c r="G97" s="7">
        <f t="shared" si="27"/>
        <v>635.78179905500542</v>
      </c>
      <c r="H97" s="7">
        <f t="shared" si="28"/>
        <v>847.70906540667386</v>
      </c>
      <c r="I97" s="7">
        <f t="shared" si="29"/>
        <v>1059.6363317583423</v>
      </c>
      <c r="J97" s="7">
        <f t="shared" si="30"/>
        <v>1271.5635981100108</v>
      </c>
      <c r="K97" s="12">
        <f t="shared" si="31"/>
        <v>1.3670429803968043E-3</v>
      </c>
      <c r="L97" s="9">
        <f t="shared" si="32"/>
        <v>196854.18917713981</v>
      </c>
      <c r="M97" s="9">
        <f t="shared" si="33"/>
        <v>787416.75670855923</v>
      </c>
      <c r="N97" s="9">
        <f t="shared" si="34"/>
        <v>1771687.7025942584</v>
      </c>
      <c r="O97" s="9">
        <f t="shared" si="35"/>
        <v>3149667.0268342369</v>
      </c>
      <c r="P97" s="9">
        <f t="shared" si="36"/>
        <v>4921354.7294284953</v>
      </c>
      <c r="Q97" s="9">
        <f t="shared" si="37"/>
        <v>7086750.8103770334</v>
      </c>
      <c r="R97" s="8">
        <v>0.23360000000000003</v>
      </c>
      <c r="S97" s="8">
        <f t="shared" si="23"/>
        <v>45985.138591779862</v>
      </c>
      <c r="T97" s="8">
        <f t="shared" si="23"/>
        <v>183940.55436711945</v>
      </c>
      <c r="U97" s="8">
        <f t="shared" si="23"/>
        <v>413866.24732601881</v>
      </c>
      <c r="V97" s="8">
        <f t="shared" si="23"/>
        <v>735762.21746847779</v>
      </c>
      <c r="W97" s="8">
        <f t="shared" si="23"/>
        <v>1149628.4647944965</v>
      </c>
      <c r="X97" s="8">
        <f t="shared" si="23"/>
        <v>1655464.9893040753</v>
      </c>
      <c r="Y97" s="3">
        <f>SUM('Masses &amp; Spring Data'!$K$11*('Masses &amp; Spring Data'!$I$3+'Vel,Acc,Jer (Inlet)'!C97))</f>
        <v>36919.992968163409</v>
      </c>
      <c r="Z97" s="10">
        <f t="shared" si="38"/>
        <v>82905.131559943271</v>
      </c>
      <c r="AA97" s="10">
        <f t="shared" si="39"/>
        <v>224075.92075894534</v>
      </c>
      <c r="AB97" s="10">
        <f t="shared" si="40"/>
        <v>450786.24029418221</v>
      </c>
      <c r="AC97" s="10">
        <f t="shared" si="41"/>
        <v>772682.21043664124</v>
      </c>
      <c r="AD97" s="10">
        <f t="shared" si="42"/>
        <v>1186548.45776266</v>
      </c>
      <c r="AE97" s="10">
        <f t="shared" si="43"/>
        <v>1692384.9822722387</v>
      </c>
    </row>
    <row r="98" spans="1:31" x14ac:dyDescent="0.2">
      <c r="A98" s="5">
        <v>-170</v>
      </c>
      <c r="B98" s="5">
        <f t="shared" si="44"/>
        <v>95</v>
      </c>
      <c r="C98" s="36">
        <v>0.21246216021316849</v>
      </c>
      <c r="D98" s="6">
        <f t="shared" si="24"/>
        <v>1.9027648509702511E-2</v>
      </c>
      <c r="E98" s="7">
        <f t="shared" si="25"/>
        <v>228.33178211643013</v>
      </c>
      <c r="F98" s="7">
        <f t="shared" si="26"/>
        <v>456.66356423286027</v>
      </c>
      <c r="G98" s="7">
        <f t="shared" si="27"/>
        <v>684.99534634929034</v>
      </c>
      <c r="H98" s="7">
        <f t="shared" si="28"/>
        <v>913.32712846572053</v>
      </c>
      <c r="I98" s="7">
        <f t="shared" si="29"/>
        <v>1141.6589105821506</v>
      </c>
      <c r="J98" s="7">
        <f t="shared" si="30"/>
        <v>1369.9906926985807</v>
      </c>
      <c r="K98" s="12">
        <f t="shared" si="31"/>
        <v>1.4481878696027684E-3</v>
      </c>
      <c r="L98" s="9">
        <f t="shared" si="32"/>
        <v>208539.05322279866</v>
      </c>
      <c r="M98" s="9">
        <f t="shared" si="33"/>
        <v>834156.21289119462</v>
      </c>
      <c r="N98" s="9">
        <f t="shared" si="34"/>
        <v>1876851.4790051877</v>
      </c>
      <c r="O98" s="9">
        <f t="shared" si="35"/>
        <v>3336624.8515647785</v>
      </c>
      <c r="P98" s="9">
        <f t="shared" si="36"/>
        <v>5213476.3305699658</v>
      </c>
      <c r="Q98" s="9">
        <f t="shared" si="37"/>
        <v>7507405.916020751</v>
      </c>
      <c r="R98" s="8">
        <v>0.23360000000000003</v>
      </c>
      <c r="S98" s="8">
        <f t="shared" si="23"/>
        <v>48714.722832845771</v>
      </c>
      <c r="T98" s="8">
        <f t="shared" si="23"/>
        <v>194858.89133138309</v>
      </c>
      <c r="U98" s="8">
        <f t="shared" si="23"/>
        <v>438432.50549561193</v>
      </c>
      <c r="V98" s="8">
        <f t="shared" si="23"/>
        <v>779435.56532553234</v>
      </c>
      <c r="W98" s="8">
        <f t="shared" si="23"/>
        <v>1217868.0708211442</v>
      </c>
      <c r="X98" s="8">
        <f t="shared" si="23"/>
        <v>1753730.0219824477</v>
      </c>
      <c r="Y98" s="3">
        <f>SUM('Masses &amp; Spring Data'!$K$11*('Masses &amp; Spring Data'!$I$3+'Vel,Acc,Jer (Inlet)'!C98))</f>
        <v>40135.366391825897</v>
      </c>
      <c r="Z98" s="10">
        <f t="shared" si="38"/>
        <v>88850.089224671668</v>
      </c>
      <c r="AA98" s="10">
        <f t="shared" si="39"/>
        <v>238458.52146158228</v>
      </c>
      <c r="AB98" s="10">
        <f t="shared" si="40"/>
        <v>478567.87188743782</v>
      </c>
      <c r="AC98" s="10">
        <f t="shared" si="41"/>
        <v>819570.9317173583</v>
      </c>
      <c r="AD98" s="10">
        <f t="shared" si="42"/>
        <v>1258003.4372129701</v>
      </c>
      <c r="AE98" s="10">
        <f t="shared" si="43"/>
        <v>1793865.3883742737</v>
      </c>
    </row>
    <row r="99" spans="1:31" x14ac:dyDescent="0.2">
      <c r="A99" s="5">
        <v>-168</v>
      </c>
      <c r="B99" s="5">
        <f t="shared" si="44"/>
        <v>96</v>
      </c>
      <c r="C99" s="36">
        <v>0.231489808722871</v>
      </c>
      <c r="D99" s="6">
        <f t="shared" si="24"/>
        <v>2.0475836379305279E-2</v>
      </c>
      <c r="E99" s="7">
        <f t="shared" si="25"/>
        <v>245.71003655166334</v>
      </c>
      <c r="F99" s="7">
        <f t="shared" si="26"/>
        <v>491.42007310332667</v>
      </c>
      <c r="G99" s="7">
        <f t="shared" si="27"/>
        <v>737.13010965499006</v>
      </c>
      <c r="H99" s="7">
        <f t="shared" si="28"/>
        <v>982.84014620665334</v>
      </c>
      <c r="I99" s="7">
        <f t="shared" si="29"/>
        <v>1228.5501827583166</v>
      </c>
      <c r="J99" s="7">
        <f t="shared" si="30"/>
        <v>1474.2602193099801</v>
      </c>
      <c r="K99" s="12">
        <f t="shared" si="31"/>
        <v>1.5334728041761503E-3</v>
      </c>
      <c r="L99" s="9">
        <f t="shared" si="32"/>
        <v>220820.08380136563</v>
      </c>
      <c r="M99" s="9">
        <f t="shared" si="33"/>
        <v>883280.33520546253</v>
      </c>
      <c r="N99" s="9">
        <f t="shared" si="34"/>
        <v>1987380.7542122907</v>
      </c>
      <c r="O99" s="9">
        <f t="shared" si="35"/>
        <v>3533121.3408218501</v>
      </c>
      <c r="P99" s="9">
        <f t="shared" si="36"/>
        <v>5520502.0950341411</v>
      </c>
      <c r="Q99" s="9">
        <f t="shared" si="37"/>
        <v>7949523.016849163</v>
      </c>
      <c r="R99" s="8">
        <v>0.23360000000000003</v>
      </c>
      <c r="S99" s="8">
        <f t="shared" si="23"/>
        <v>51583.57157599902</v>
      </c>
      <c r="T99" s="8">
        <f t="shared" si="23"/>
        <v>206334.28630399608</v>
      </c>
      <c r="U99" s="8">
        <f t="shared" si="23"/>
        <v>464252.14418399119</v>
      </c>
      <c r="V99" s="8">
        <f t="shared" si="23"/>
        <v>825337.14521598432</v>
      </c>
      <c r="W99" s="8">
        <f t="shared" si="23"/>
        <v>1289589.2893999754</v>
      </c>
      <c r="X99" s="8">
        <f t="shared" si="23"/>
        <v>1857008.5767359647</v>
      </c>
      <c r="Y99" s="3">
        <f>SUM('Masses &amp; Spring Data'!$K$11*('Masses &amp; Spring Data'!$I$3+'Vel,Acc,Jer (Inlet)'!C99))</f>
        <v>43599.630130199206</v>
      </c>
      <c r="Z99" s="10">
        <f t="shared" si="38"/>
        <v>95183.201706198219</v>
      </c>
      <c r="AA99" s="10">
        <f t="shared" si="39"/>
        <v>253661.84410983644</v>
      </c>
      <c r="AB99" s="10">
        <f t="shared" si="40"/>
        <v>507851.77431419038</v>
      </c>
      <c r="AC99" s="10">
        <f t="shared" si="41"/>
        <v>868936.77534618357</v>
      </c>
      <c r="AD99" s="10">
        <f t="shared" si="42"/>
        <v>1333188.9195301747</v>
      </c>
      <c r="AE99" s="10">
        <f t="shared" si="43"/>
        <v>1900608.206866164</v>
      </c>
    </row>
    <row r="100" spans="1:31" x14ac:dyDescent="0.2">
      <c r="A100" s="5">
        <v>-166</v>
      </c>
      <c r="B100" s="5">
        <f t="shared" si="44"/>
        <v>97</v>
      </c>
      <c r="C100" s="36">
        <v>0.25196564510217628</v>
      </c>
      <c r="D100" s="6">
        <f t="shared" si="24"/>
        <v>2.2009309183481429E-2</v>
      </c>
      <c r="E100" s="7">
        <f t="shared" si="25"/>
        <v>264.11171020177716</v>
      </c>
      <c r="F100" s="7">
        <f t="shared" si="26"/>
        <v>528.22342040355431</v>
      </c>
      <c r="G100" s="7">
        <f t="shared" si="27"/>
        <v>792.33513060533141</v>
      </c>
      <c r="H100" s="7">
        <f t="shared" si="28"/>
        <v>1056.4468408071086</v>
      </c>
      <c r="I100" s="7">
        <f t="shared" si="29"/>
        <v>1320.5585510088858</v>
      </c>
      <c r="J100" s="7">
        <f t="shared" si="30"/>
        <v>1584.6702612106628</v>
      </c>
      <c r="K100" s="12">
        <f t="shared" si="31"/>
        <v>1.6212417659702827E-3</v>
      </c>
      <c r="L100" s="9">
        <f t="shared" si="32"/>
        <v>233458.81429972072</v>
      </c>
      <c r="M100" s="9">
        <f t="shared" si="33"/>
        <v>933835.25719888287</v>
      </c>
      <c r="N100" s="9">
        <f t="shared" si="34"/>
        <v>2101129.3286974863</v>
      </c>
      <c r="O100" s="9">
        <f t="shared" si="35"/>
        <v>3735341.0287955315</v>
      </c>
      <c r="P100" s="9">
        <f t="shared" si="36"/>
        <v>5836470.3574930178</v>
      </c>
      <c r="Q100" s="9">
        <f t="shared" si="37"/>
        <v>8404517.3147899453</v>
      </c>
      <c r="R100" s="8">
        <v>0.23360000000000003</v>
      </c>
      <c r="S100" s="8">
        <f t="shared" si="23"/>
        <v>54535.979020414765</v>
      </c>
      <c r="T100" s="8">
        <f t="shared" si="23"/>
        <v>218143.91608165906</v>
      </c>
      <c r="U100" s="8">
        <f t="shared" si="23"/>
        <v>490823.81118373288</v>
      </c>
      <c r="V100" s="8">
        <f t="shared" si="23"/>
        <v>872575.66432663624</v>
      </c>
      <c r="W100" s="8">
        <f t="shared" si="23"/>
        <v>1363399.4755103691</v>
      </c>
      <c r="X100" s="8">
        <f t="shared" si="23"/>
        <v>1963295.2447349315</v>
      </c>
      <c r="Y100" s="3">
        <f>SUM('Masses &amp; Spring Data'!$K$11*('Masses &amp; Spring Data'!$I$3+'Vel,Acc,Jer (Inlet)'!C100))</f>
        <v>47327.557805840348</v>
      </c>
      <c r="Z100" s="10">
        <f t="shared" si="38"/>
        <v>101863.53682625512</v>
      </c>
      <c r="AA100" s="10">
        <f t="shared" si="39"/>
        <v>269478.59287921834</v>
      </c>
      <c r="AB100" s="10">
        <f t="shared" si="40"/>
        <v>538151.36898957321</v>
      </c>
      <c r="AC100" s="10">
        <f t="shared" si="41"/>
        <v>919903.22213247663</v>
      </c>
      <c r="AD100" s="10">
        <f t="shared" si="42"/>
        <v>1410727.0333162094</v>
      </c>
      <c r="AE100" s="10">
        <f t="shared" si="43"/>
        <v>2010622.8025407719</v>
      </c>
    </row>
    <row r="101" spans="1:31" x14ac:dyDescent="0.2">
      <c r="A101" s="5">
        <v>-164</v>
      </c>
      <c r="B101" s="5">
        <f t="shared" si="44"/>
        <v>98</v>
      </c>
      <c r="C101" s="36">
        <v>0.27397495428565771</v>
      </c>
      <c r="D101" s="6">
        <f t="shared" si="24"/>
        <v>2.3630550949451712E-2</v>
      </c>
      <c r="E101" s="7">
        <f t="shared" si="25"/>
        <v>283.56661139342054</v>
      </c>
      <c r="F101" s="7">
        <f t="shared" si="26"/>
        <v>567.13322278684109</v>
      </c>
      <c r="G101" s="7">
        <f t="shared" si="27"/>
        <v>850.69983418026163</v>
      </c>
      <c r="H101" s="7">
        <f t="shared" si="28"/>
        <v>1134.2664455736822</v>
      </c>
      <c r="I101" s="7">
        <f t="shared" si="29"/>
        <v>1417.8330569671027</v>
      </c>
      <c r="J101" s="7">
        <f t="shared" si="30"/>
        <v>1701.3996683605233</v>
      </c>
      <c r="K101" s="12">
        <f t="shared" si="31"/>
        <v>1.7098387368379431E-3</v>
      </c>
      <c r="L101" s="9">
        <f t="shared" si="32"/>
        <v>246216.7781046638</v>
      </c>
      <c r="M101" s="9">
        <f t="shared" si="33"/>
        <v>984867.11241865519</v>
      </c>
      <c r="N101" s="9">
        <f t="shared" si="34"/>
        <v>2215951.0029419744</v>
      </c>
      <c r="O101" s="9">
        <f t="shared" si="35"/>
        <v>3939468.4496746208</v>
      </c>
      <c r="P101" s="9">
        <f t="shared" si="36"/>
        <v>6155419.4526165947</v>
      </c>
      <c r="Q101" s="9">
        <f t="shared" si="37"/>
        <v>8863804.0117678978</v>
      </c>
      <c r="R101" s="8">
        <v>0.23360000000000003</v>
      </c>
      <c r="S101" s="8">
        <f t="shared" si="23"/>
        <v>57516.239365249472</v>
      </c>
      <c r="T101" s="8">
        <f t="shared" si="23"/>
        <v>230064.95746099789</v>
      </c>
      <c r="U101" s="8">
        <f t="shared" si="23"/>
        <v>517646.1542872453</v>
      </c>
      <c r="V101" s="8">
        <f t="shared" ref="S101:X164" si="45">SUM($R$3*O101)</f>
        <v>920259.82984399155</v>
      </c>
      <c r="W101" s="8">
        <f t="shared" si="45"/>
        <v>1437905.9841312368</v>
      </c>
      <c r="X101" s="8">
        <f t="shared" si="45"/>
        <v>2070584.6171489812</v>
      </c>
      <c r="Y101" s="3">
        <f>SUM('Masses &amp; Spring Data'!$K$11*('Masses &amp; Spring Data'!$I$3+'Vel,Acc,Jer (Inlet)'!C101))</f>
        <v>51334.676797559267</v>
      </c>
      <c r="Z101" s="10">
        <f t="shared" si="38"/>
        <v>108850.91616280875</v>
      </c>
      <c r="AA101" s="10">
        <f t="shared" si="39"/>
        <v>285701.92419891554</v>
      </c>
      <c r="AB101" s="10">
        <f t="shared" si="40"/>
        <v>568980.83108480461</v>
      </c>
      <c r="AC101" s="10">
        <f t="shared" si="41"/>
        <v>971594.5066415508</v>
      </c>
      <c r="AD101" s="10">
        <f t="shared" si="42"/>
        <v>1489240.660928796</v>
      </c>
      <c r="AE101" s="10">
        <f t="shared" si="43"/>
        <v>2121919.2939465404</v>
      </c>
    </row>
    <row r="102" spans="1:31" x14ac:dyDescent="0.2">
      <c r="A102" s="5">
        <v>-162</v>
      </c>
      <c r="B102" s="5">
        <f t="shared" si="44"/>
        <v>99</v>
      </c>
      <c r="C102" s="36">
        <v>0.29760550523510942</v>
      </c>
      <c r="D102" s="6">
        <f t="shared" si="24"/>
        <v>2.5340389686289655E-2</v>
      </c>
      <c r="E102" s="7">
        <f t="shared" si="25"/>
        <v>304.08467623547585</v>
      </c>
      <c r="F102" s="7">
        <f t="shared" si="26"/>
        <v>608.16935247095171</v>
      </c>
      <c r="G102" s="7">
        <f t="shared" si="27"/>
        <v>912.25402870642756</v>
      </c>
      <c r="H102" s="7">
        <f t="shared" si="28"/>
        <v>1216.3387049419034</v>
      </c>
      <c r="I102" s="7">
        <f t="shared" si="29"/>
        <v>1520.4233811773793</v>
      </c>
      <c r="J102" s="7">
        <f t="shared" si="30"/>
        <v>1824.5080574128551</v>
      </c>
      <c r="K102" s="12">
        <f t="shared" si="31"/>
        <v>1.8034037621467713E-3</v>
      </c>
      <c r="L102" s="9">
        <f t="shared" si="32"/>
        <v>259690.14174913507</v>
      </c>
      <c r="M102" s="9">
        <f t="shared" si="33"/>
        <v>1038760.5669965403</v>
      </c>
      <c r="N102" s="9">
        <f t="shared" si="34"/>
        <v>2337211.2757422156</v>
      </c>
      <c r="O102" s="9">
        <f t="shared" si="35"/>
        <v>4155042.2679861612</v>
      </c>
      <c r="P102" s="9">
        <f t="shared" si="36"/>
        <v>6492253.5437283767</v>
      </c>
      <c r="Q102" s="9">
        <f t="shared" si="37"/>
        <v>9348845.1029688623</v>
      </c>
      <c r="R102" s="8">
        <v>0.23360000000000003</v>
      </c>
      <c r="S102" s="8">
        <f t="shared" si="45"/>
        <v>60663.61711259796</v>
      </c>
      <c r="T102" s="8">
        <f t="shared" si="45"/>
        <v>242654.46845039184</v>
      </c>
      <c r="U102" s="8">
        <f t="shared" si="45"/>
        <v>545972.5540133816</v>
      </c>
      <c r="V102" s="8">
        <f t="shared" si="45"/>
        <v>970617.87380156736</v>
      </c>
      <c r="W102" s="8">
        <f t="shared" si="45"/>
        <v>1516590.4278149491</v>
      </c>
      <c r="X102" s="8">
        <f t="shared" si="45"/>
        <v>2183890.2160535264</v>
      </c>
      <c r="Y102" s="3">
        <f>SUM('Masses &amp; Spring Data'!$K$11*('Masses &amp; Spring Data'!$I$3+'Vel,Acc,Jer (Inlet)'!C102))</f>
        <v>55636.966737917639</v>
      </c>
      <c r="Z102" s="10">
        <f t="shared" si="38"/>
        <v>116300.5838505156</v>
      </c>
      <c r="AA102" s="10">
        <f t="shared" si="39"/>
        <v>302905.02646111959</v>
      </c>
      <c r="AB102" s="10">
        <f t="shared" si="40"/>
        <v>601609.52075129922</v>
      </c>
      <c r="AC102" s="10">
        <f t="shared" si="41"/>
        <v>1026254.840539485</v>
      </c>
      <c r="AD102" s="10">
        <f t="shared" si="42"/>
        <v>1572227.3945528667</v>
      </c>
      <c r="AE102" s="10">
        <f t="shared" si="43"/>
        <v>2239527.182791444</v>
      </c>
    </row>
    <row r="103" spans="1:31" x14ac:dyDescent="0.2">
      <c r="A103" s="5">
        <v>-160</v>
      </c>
      <c r="B103" s="5">
        <f t="shared" si="44"/>
        <v>100</v>
      </c>
      <c r="C103" s="36">
        <v>0.32294589492139908</v>
      </c>
      <c r="D103" s="6">
        <f t="shared" si="24"/>
        <v>2.7143793448436426E-2</v>
      </c>
      <c r="E103" s="7">
        <f t="shared" si="25"/>
        <v>325.72552138123712</v>
      </c>
      <c r="F103" s="7">
        <f t="shared" si="26"/>
        <v>651.45104276247423</v>
      </c>
      <c r="G103" s="7">
        <f t="shared" si="27"/>
        <v>977.1765641437114</v>
      </c>
      <c r="H103" s="7">
        <f t="shared" si="28"/>
        <v>1302.9020855249485</v>
      </c>
      <c r="I103" s="7">
        <f t="shared" si="29"/>
        <v>1628.6276069061855</v>
      </c>
      <c r="J103" s="7">
        <f t="shared" si="30"/>
        <v>1954.3531282874228</v>
      </c>
      <c r="K103" s="12">
        <f t="shared" si="31"/>
        <v>1.8961407783819606E-3</v>
      </c>
      <c r="L103" s="9">
        <f t="shared" si="32"/>
        <v>273044.27208700235</v>
      </c>
      <c r="M103" s="9">
        <f t="shared" si="33"/>
        <v>1092177.0883480094</v>
      </c>
      <c r="N103" s="9">
        <f t="shared" si="34"/>
        <v>2457398.448783021</v>
      </c>
      <c r="O103" s="9">
        <f t="shared" si="35"/>
        <v>4368708.3533920376</v>
      </c>
      <c r="P103" s="9">
        <f t="shared" si="36"/>
        <v>6826106.8021750581</v>
      </c>
      <c r="Q103" s="9">
        <f t="shared" si="37"/>
        <v>9829593.7951320838</v>
      </c>
      <c r="R103" s="8">
        <v>0.23360000000000003</v>
      </c>
      <c r="S103" s="8">
        <f t="shared" si="45"/>
        <v>63783.141959523753</v>
      </c>
      <c r="T103" s="8">
        <f t="shared" si="45"/>
        <v>255132.56783809501</v>
      </c>
      <c r="U103" s="8">
        <f t="shared" si="45"/>
        <v>574048.27763571381</v>
      </c>
      <c r="V103" s="8">
        <f t="shared" si="45"/>
        <v>1020530.27135238</v>
      </c>
      <c r="W103" s="8">
        <f t="shared" si="45"/>
        <v>1594578.5489880939</v>
      </c>
      <c r="X103" s="8">
        <f t="shared" si="45"/>
        <v>2296193.1105428552</v>
      </c>
      <c r="Y103" s="3">
        <f>SUM('Masses &amp; Spring Data'!$K$11*('Masses &amp; Spring Data'!$I$3+'Vel,Acc,Jer (Inlet)'!C103))</f>
        <v>60250.558010727764</v>
      </c>
      <c r="Z103" s="10">
        <f t="shared" si="38"/>
        <v>124033.69997025152</v>
      </c>
      <c r="AA103" s="10">
        <f t="shared" si="39"/>
        <v>320325.05334540037</v>
      </c>
      <c r="AB103" s="10">
        <f t="shared" si="40"/>
        <v>634298.83564644156</v>
      </c>
      <c r="AC103" s="10">
        <f t="shared" si="41"/>
        <v>1080780.8293631079</v>
      </c>
      <c r="AD103" s="10">
        <f t="shared" si="42"/>
        <v>1654829.1069988217</v>
      </c>
      <c r="AE103" s="10">
        <f t="shared" si="43"/>
        <v>2356443.6685535829</v>
      </c>
    </row>
    <row r="104" spans="1:31" x14ac:dyDescent="0.2">
      <c r="A104" s="5">
        <v>-158</v>
      </c>
      <c r="B104" s="5">
        <f t="shared" si="44"/>
        <v>101</v>
      </c>
      <c r="C104" s="36">
        <v>0.35008968836983551</v>
      </c>
      <c r="D104" s="6">
        <f t="shared" si="24"/>
        <v>2.9039934226818387E-2</v>
      </c>
      <c r="E104" s="7">
        <f t="shared" si="25"/>
        <v>348.47921072182066</v>
      </c>
      <c r="F104" s="7">
        <f t="shared" si="26"/>
        <v>696.95842144364133</v>
      </c>
      <c r="G104" s="7">
        <f t="shared" si="27"/>
        <v>1045.437632165462</v>
      </c>
      <c r="H104" s="7">
        <f t="shared" si="28"/>
        <v>1393.9168428872827</v>
      </c>
      <c r="I104" s="7">
        <f t="shared" si="29"/>
        <v>1742.3960536091033</v>
      </c>
      <c r="J104" s="7">
        <f t="shared" si="30"/>
        <v>2090.875264330924</v>
      </c>
      <c r="K104" s="12">
        <f t="shared" si="31"/>
        <v>1.9930178399850118E-3</v>
      </c>
      <c r="L104" s="9">
        <f t="shared" si="32"/>
        <v>286994.56895784172</v>
      </c>
      <c r="M104" s="9">
        <f t="shared" si="33"/>
        <v>1147978.2758313669</v>
      </c>
      <c r="N104" s="9">
        <f t="shared" si="34"/>
        <v>2582951.1206205753</v>
      </c>
      <c r="O104" s="9">
        <f t="shared" si="35"/>
        <v>4591913.1033254676</v>
      </c>
      <c r="P104" s="9">
        <f t="shared" si="36"/>
        <v>7174864.2239460424</v>
      </c>
      <c r="Q104" s="9">
        <f t="shared" si="37"/>
        <v>10331804.482482301</v>
      </c>
      <c r="R104" s="8">
        <v>0.23360000000000003</v>
      </c>
      <c r="S104" s="8">
        <f t="shared" si="45"/>
        <v>67041.931308551837</v>
      </c>
      <c r="T104" s="8">
        <f t="shared" si="45"/>
        <v>268167.72523420735</v>
      </c>
      <c r="U104" s="8">
        <f t="shared" si="45"/>
        <v>603377.3817769665</v>
      </c>
      <c r="V104" s="8">
        <f t="shared" si="45"/>
        <v>1072670.9009368294</v>
      </c>
      <c r="W104" s="8">
        <f t="shared" si="45"/>
        <v>1676048.2827137958</v>
      </c>
      <c r="X104" s="8">
        <f t="shared" si="45"/>
        <v>2413509.527107866</v>
      </c>
      <c r="Y104" s="3">
        <f>SUM('Masses &amp; Spring Data'!$K$11*('Masses &amp; Spring Data'!$I$3+'Vel,Acc,Jer (Inlet)'!C104))</f>
        <v>65192.485507305384</v>
      </c>
      <c r="Z104" s="10">
        <f t="shared" si="38"/>
        <v>132234.41681585723</v>
      </c>
      <c r="AA104" s="10">
        <f t="shared" si="39"/>
        <v>338647.35860192298</v>
      </c>
      <c r="AB104" s="10">
        <f t="shared" si="40"/>
        <v>668569.86728427187</v>
      </c>
      <c r="AC104" s="10">
        <f t="shared" si="41"/>
        <v>1137863.3864441349</v>
      </c>
      <c r="AD104" s="10">
        <f t="shared" si="42"/>
        <v>1741240.7682211013</v>
      </c>
      <c r="AE104" s="10">
        <f t="shared" si="43"/>
        <v>2478702.0126151713</v>
      </c>
    </row>
    <row r="105" spans="1:31" x14ac:dyDescent="0.2">
      <c r="A105" s="5">
        <v>-156</v>
      </c>
      <c r="B105" s="5">
        <f t="shared" si="44"/>
        <v>102</v>
      </c>
      <c r="C105" s="36">
        <v>0.37912962259665389</v>
      </c>
      <c r="D105" s="6">
        <f t="shared" si="24"/>
        <v>3.1032952066803399E-2</v>
      </c>
      <c r="E105" s="7">
        <f t="shared" si="25"/>
        <v>372.39542480164079</v>
      </c>
      <c r="F105" s="7">
        <f t="shared" si="26"/>
        <v>744.79084960328157</v>
      </c>
      <c r="G105" s="7">
        <f t="shared" si="27"/>
        <v>1117.1862744049224</v>
      </c>
      <c r="H105" s="7">
        <f t="shared" si="28"/>
        <v>1489.5816992065631</v>
      </c>
      <c r="I105" s="7">
        <f t="shared" si="29"/>
        <v>1861.9771240082039</v>
      </c>
      <c r="J105" s="7">
        <f t="shared" si="30"/>
        <v>2234.3725488098448</v>
      </c>
      <c r="K105" s="12">
        <f t="shared" si="31"/>
        <v>2.0915509197347859E-3</v>
      </c>
      <c r="L105" s="9">
        <f t="shared" si="32"/>
        <v>301183.33244180918</v>
      </c>
      <c r="M105" s="9">
        <f t="shared" si="33"/>
        <v>1204733.3297672367</v>
      </c>
      <c r="N105" s="9">
        <f t="shared" si="34"/>
        <v>2710649.9919762826</v>
      </c>
      <c r="O105" s="9">
        <f t="shared" si="35"/>
        <v>4818933.3190689469</v>
      </c>
      <c r="P105" s="9">
        <f t="shared" si="36"/>
        <v>7529583.3110452294</v>
      </c>
      <c r="Q105" s="9">
        <f t="shared" si="37"/>
        <v>10842599.96790513</v>
      </c>
      <c r="R105" s="8">
        <v>0.23360000000000003</v>
      </c>
      <c r="S105" s="8">
        <f t="shared" si="45"/>
        <v>70356.42645840664</v>
      </c>
      <c r="T105" s="8">
        <f t="shared" si="45"/>
        <v>281425.70583362656</v>
      </c>
      <c r="U105" s="8">
        <f t="shared" si="45"/>
        <v>633207.83812565973</v>
      </c>
      <c r="V105" s="8">
        <f t="shared" si="45"/>
        <v>1125702.8233345062</v>
      </c>
      <c r="W105" s="8">
        <f t="shared" si="45"/>
        <v>1758910.6614601659</v>
      </c>
      <c r="X105" s="8">
        <f t="shared" si="45"/>
        <v>2532831.3525026389</v>
      </c>
      <c r="Y105" s="3">
        <f>SUM('Masses &amp; Spring Data'!$K$11*('Masses &amp; Spring Data'!$I$3+'Vel,Acc,Jer (Inlet)'!C105))</f>
        <v>70479.633367715665</v>
      </c>
      <c r="Z105" s="10">
        <f t="shared" si="38"/>
        <v>140836.05982612231</v>
      </c>
      <c r="AA105" s="10">
        <f t="shared" si="39"/>
        <v>357555.3453219033</v>
      </c>
      <c r="AB105" s="10">
        <f t="shared" si="40"/>
        <v>703687.47149337537</v>
      </c>
      <c r="AC105" s="10">
        <f t="shared" si="41"/>
        <v>1196182.4567022219</v>
      </c>
      <c r="AD105" s="10">
        <f t="shared" si="42"/>
        <v>1829390.2948278815</v>
      </c>
      <c r="AE105" s="10">
        <f t="shared" si="43"/>
        <v>2603310.9858703548</v>
      </c>
    </row>
    <row r="106" spans="1:31" x14ac:dyDescent="0.2">
      <c r="A106" s="5">
        <v>-154</v>
      </c>
      <c r="B106" s="5">
        <f t="shared" si="44"/>
        <v>103</v>
      </c>
      <c r="C106" s="36">
        <v>0.41016257466345729</v>
      </c>
      <c r="D106" s="6">
        <f t="shared" si="24"/>
        <v>3.3124502986538185E-2</v>
      </c>
      <c r="E106" s="7">
        <f t="shared" si="25"/>
        <v>397.49403583845822</v>
      </c>
      <c r="F106" s="7">
        <f t="shared" si="26"/>
        <v>794.98807167691643</v>
      </c>
      <c r="G106" s="7">
        <f t="shared" si="27"/>
        <v>1192.4821075153745</v>
      </c>
      <c r="H106" s="7">
        <f t="shared" si="28"/>
        <v>1589.9761433538329</v>
      </c>
      <c r="I106" s="7">
        <f t="shared" si="29"/>
        <v>1987.470179192291</v>
      </c>
      <c r="J106" s="7">
        <f t="shared" si="30"/>
        <v>2384.9642150307491</v>
      </c>
      <c r="K106" s="12">
        <f t="shared" si="31"/>
        <v>2.1892559904115316E-3</v>
      </c>
      <c r="L106" s="9">
        <f t="shared" si="32"/>
        <v>315252.86261926056</v>
      </c>
      <c r="M106" s="9">
        <f t="shared" si="33"/>
        <v>1261011.4504770422</v>
      </c>
      <c r="N106" s="9">
        <f t="shared" si="34"/>
        <v>2837275.7635733448</v>
      </c>
      <c r="O106" s="9">
        <f t="shared" si="35"/>
        <v>5044045.8019081689</v>
      </c>
      <c r="P106" s="9">
        <f t="shared" si="36"/>
        <v>7881321.5654815137</v>
      </c>
      <c r="Q106" s="9">
        <f t="shared" si="37"/>
        <v>11349103.054293379</v>
      </c>
      <c r="R106" s="8">
        <v>0.23360000000000003</v>
      </c>
      <c r="S106" s="8">
        <f t="shared" si="45"/>
        <v>73643.068707859275</v>
      </c>
      <c r="T106" s="8">
        <f t="shared" si="45"/>
        <v>294572.2748314371</v>
      </c>
      <c r="U106" s="8">
        <f t="shared" si="45"/>
        <v>662787.61837073346</v>
      </c>
      <c r="V106" s="8">
        <f t="shared" si="45"/>
        <v>1178289.0993257484</v>
      </c>
      <c r="W106" s="8">
        <f t="shared" si="45"/>
        <v>1841076.7176964818</v>
      </c>
      <c r="X106" s="8">
        <f t="shared" si="45"/>
        <v>2651150.4734829338</v>
      </c>
      <c r="Y106" s="3">
        <f>SUM('Masses &amp; Spring Data'!$K$11*('Masses &amp; Spring Data'!$I$3+'Vel,Acc,Jer (Inlet)'!C106))</f>
        <v>76129.639488276734</v>
      </c>
      <c r="Z106" s="10">
        <f t="shared" si="38"/>
        <v>149772.70819613599</v>
      </c>
      <c r="AA106" s="10">
        <f t="shared" si="39"/>
        <v>376732.71809924487</v>
      </c>
      <c r="AB106" s="10">
        <f t="shared" si="40"/>
        <v>738917.25785901025</v>
      </c>
      <c r="AC106" s="10">
        <f t="shared" si="41"/>
        <v>1254418.7388140252</v>
      </c>
      <c r="AD106" s="10">
        <f t="shared" si="42"/>
        <v>1917206.3571847586</v>
      </c>
      <c r="AE106" s="10">
        <f t="shared" si="43"/>
        <v>2727280.1129712104</v>
      </c>
    </row>
    <row r="107" spans="1:31" x14ac:dyDescent="0.2">
      <c r="A107" s="5">
        <v>-152</v>
      </c>
      <c r="B107" s="5">
        <f t="shared" si="44"/>
        <v>104</v>
      </c>
      <c r="C107" s="36">
        <v>0.44328707764999548</v>
      </c>
      <c r="D107" s="6">
        <f t="shared" si="24"/>
        <v>3.5313758976949716E-2</v>
      </c>
      <c r="E107" s="7">
        <f t="shared" si="25"/>
        <v>423.76510772339657</v>
      </c>
      <c r="F107" s="7">
        <f t="shared" si="26"/>
        <v>847.53021544679314</v>
      </c>
      <c r="G107" s="7">
        <f t="shared" si="27"/>
        <v>1271.2953231701897</v>
      </c>
      <c r="H107" s="7">
        <f t="shared" si="28"/>
        <v>1695.0604308935863</v>
      </c>
      <c r="I107" s="7">
        <f t="shared" si="29"/>
        <v>2118.8255386169831</v>
      </c>
      <c r="J107" s="7">
        <f t="shared" si="30"/>
        <v>2542.5906463403794</v>
      </c>
      <c r="K107" s="12">
        <f t="shared" si="31"/>
        <v>2.2894450883083617E-3</v>
      </c>
      <c r="L107" s="9">
        <f t="shared" si="32"/>
        <v>329680.09271640406</v>
      </c>
      <c r="M107" s="9">
        <f t="shared" si="33"/>
        <v>1318720.3708656162</v>
      </c>
      <c r="N107" s="9">
        <f t="shared" si="34"/>
        <v>2967120.8344476367</v>
      </c>
      <c r="O107" s="9">
        <f t="shared" si="35"/>
        <v>5274881.483462465</v>
      </c>
      <c r="P107" s="9">
        <f t="shared" si="36"/>
        <v>8242002.3179101022</v>
      </c>
      <c r="Q107" s="9">
        <f t="shared" si="37"/>
        <v>11868483.337790547</v>
      </c>
      <c r="R107" s="8">
        <v>0.23360000000000003</v>
      </c>
      <c r="S107" s="8">
        <f t="shared" si="45"/>
        <v>77013.269658552003</v>
      </c>
      <c r="T107" s="8">
        <f t="shared" si="45"/>
        <v>308053.07863420801</v>
      </c>
      <c r="U107" s="8">
        <f t="shared" si="45"/>
        <v>693119.42692696804</v>
      </c>
      <c r="V107" s="8">
        <f t="shared" si="45"/>
        <v>1232212.314536832</v>
      </c>
      <c r="W107" s="8">
        <f t="shared" si="45"/>
        <v>1925331.7414638002</v>
      </c>
      <c r="X107" s="8">
        <f t="shared" si="45"/>
        <v>2772477.7077078721</v>
      </c>
      <c r="Y107" s="3">
        <f>SUM('Masses &amp; Spring Data'!$K$11*('Masses &amp; Spring Data'!$I$3+'Vel,Acc,Jer (Inlet)'!C107))</f>
        <v>82160.443267807801</v>
      </c>
      <c r="Z107" s="10">
        <f t="shared" si="38"/>
        <v>159173.71292635979</v>
      </c>
      <c r="AA107" s="10">
        <f t="shared" si="39"/>
        <v>396642.9119880856</v>
      </c>
      <c r="AB107" s="10">
        <f t="shared" si="40"/>
        <v>775279.87019477587</v>
      </c>
      <c r="AC107" s="10">
        <f t="shared" si="41"/>
        <v>1314372.7578046399</v>
      </c>
      <c r="AD107" s="10">
        <f t="shared" si="42"/>
        <v>2007492.184731608</v>
      </c>
      <c r="AE107" s="10">
        <f t="shared" si="43"/>
        <v>2854638.15097568</v>
      </c>
    </row>
    <row r="108" spans="1:31" x14ac:dyDescent="0.2">
      <c r="A108" s="5">
        <v>-150</v>
      </c>
      <c r="B108" s="5">
        <f t="shared" si="44"/>
        <v>105</v>
      </c>
      <c r="C108" s="36">
        <v>0.47860083662694519</v>
      </c>
      <c r="D108" s="6">
        <f t="shared" si="24"/>
        <v>3.7603204065258078E-2</v>
      </c>
      <c r="E108" s="7">
        <f t="shared" si="25"/>
        <v>451.23844878309694</v>
      </c>
      <c r="F108" s="7">
        <f t="shared" si="26"/>
        <v>902.47689756619388</v>
      </c>
      <c r="G108" s="7">
        <f t="shared" si="27"/>
        <v>1353.7153463492907</v>
      </c>
      <c r="H108" s="7">
        <f t="shared" si="28"/>
        <v>1804.9537951323878</v>
      </c>
      <c r="I108" s="7">
        <f t="shared" si="29"/>
        <v>2256.1922439154846</v>
      </c>
      <c r="J108" s="7">
        <f t="shared" si="30"/>
        <v>2707.4306926985814</v>
      </c>
      <c r="K108" s="12">
        <f t="shared" si="31"/>
        <v>2.3912902043525808E-3</v>
      </c>
      <c r="L108" s="9">
        <f t="shared" si="32"/>
        <v>344345.78942677163</v>
      </c>
      <c r="M108" s="9">
        <f t="shared" si="33"/>
        <v>1377383.1577070865</v>
      </c>
      <c r="N108" s="9">
        <f t="shared" si="34"/>
        <v>3099112.1048409445</v>
      </c>
      <c r="O108" s="9">
        <f t="shared" si="35"/>
        <v>5509532.6308283461</v>
      </c>
      <c r="P108" s="9">
        <f t="shared" si="36"/>
        <v>8608644.7356692906</v>
      </c>
      <c r="Q108" s="9">
        <f t="shared" si="37"/>
        <v>12396448.419363778</v>
      </c>
      <c r="R108" s="8">
        <v>0.23360000000000003</v>
      </c>
      <c r="S108" s="8">
        <f t="shared" si="45"/>
        <v>80439.17641009386</v>
      </c>
      <c r="T108" s="8">
        <f t="shared" si="45"/>
        <v>321756.70564037544</v>
      </c>
      <c r="U108" s="8">
        <f t="shared" si="45"/>
        <v>723952.58769084478</v>
      </c>
      <c r="V108" s="8">
        <f t="shared" si="45"/>
        <v>1287026.8225615018</v>
      </c>
      <c r="W108" s="8">
        <f t="shared" si="45"/>
        <v>2010979.4102523467</v>
      </c>
      <c r="X108" s="8">
        <f t="shared" si="45"/>
        <v>2895810.3507633791</v>
      </c>
      <c r="Y108" s="3">
        <f>SUM('Masses &amp; Spring Data'!$K$11*('Masses &amp; Spring Data'!$I$3+'Vel,Acc,Jer (Inlet)'!C108))</f>
        <v>88589.833353877562</v>
      </c>
      <c r="Z108" s="10">
        <f t="shared" si="38"/>
        <v>169029.00976397144</v>
      </c>
      <c r="AA108" s="10">
        <f t="shared" si="39"/>
        <v>417192.75628818187</v>
      </c>
      <c r="AB108" s="10">
        <f t="shared" si="40"/>
        <v>812542.42104472232</v>
      </c>
      <c r="AC108" s="10">
        <f t="shared" si="41"/>
        <v>1375616.6559153793</v>
      </c>
      <c r="AD108" s="10">
        <f t="shared" si="42"/>
        <v>2099569.2436062242</v>
      </c>
      <c r="AE108" s="10">
        <f t="shared" si="43"/>
        <v>2984400.1841172567</v>
      </c>
    </row>
    <row r="109" spans="1:31" x14ac:dyDescent="0.2">
      <c r="A109" s="5">
        <v>-148</v>
      </c>
      <c r="B109" s="5">
        <f t="shared" si="44"/>
        <v>106</v>
      </c>
      <c r="C109" s="36">
        <v>0.51620404069220327</v>
      </c>
      <c r="D109" s="6">
        <f t="shared" si="24"/>
        <v>3.9994494269610659E-2</v>
      </c>
      <c r="E109" s="7">
        <f t="shared" si="25"/>
        <v>479.93393123532792</v>
      </c>
      <c r="F109" s="7">
        <f t="shared" si="26"/>
        <v>959.86786247065584</v>
      </c>
      <c r="G109" s="7">
        <f t="shared" si="27"/>
        <v>1439.8017937059838</v>
      </c>
      <c r="H109" s="7">
        <f t="shared" si="28"/>
        <v>1919.7357249413117</v>
      </c>
      <c r="I109" s="7">
        <f t="shared" si="29"/>
        <v>2399.6696561766394</v>
      </c>
      <c r="J109" s="7">
        <f t="shared" si="30"/>
        <v>2879.6035874119675</v>
      </c>
      <c r="K109" s="12">
        <f t="shared" si="31"/>
        <v>2.4906512931759384E-3</v>
      </c>
      <c r="L109" s="9">
        <f t="shared" si="32"/>
        <v>358653.78621733515</v>
      </c>
      <c r="M109" s="9">
        <f t="shared" si="33"/>
        <v>1434615.1448693406</v>
      </c>
      <c r="N109" s="9">
        <f t="shared" si="34"/>
        <v>3227884.0759560163</v>
      </c>
      <c r="O109" s="9">
        <f t="shared" si="35"/>
        <v>5738460.5794773623</v>
      </c>
      <c r="P109" s="9">
        <f t="shared" si="36"/>
        <v>8966344.6554333773</v>
      </c>
      <c r="Q109" s="9">
        <f t="shared" si="37"/>
        <v>12911536.303824065</v>
      </c>
      <c r="R109" s="8">
        <v>0.23360000000000003</v>
      </c>
      <c r="S109" s="8">
        <f t="shared" si="45"/>
        <v>83781.524460369503</v>
      </c>
      <c r="T109" s="8">
        <f t="shared" si="45"/>
        <v>335126.09784147801</v>
      </c>
      <c r="U109" s="8">
        <f t="shared" si="45"/>
        <v>754033.72014332551</v>
      </c>
      <c r="V109" s="8">
        <f t="shared" si="45"/>
        <v>1340504.391365912</v>
      </c>
      <c r="W109" s="8">
        <f t="shared" si="45"/>
        <v>2094538.1115092372</v>
      </c>
      <c r="X109" s="8">
        <f t="shared" si="45"/>
        <v>3016134.880573302</v>
      </c>
      <c r="Y109" s="3">
        <f>SUM('Masses &amp; Spring Data'!$K$11*('Masses &amp; Spring Data'!$I$3+'Vel,Acc,Jer (Inlet)'!C109))</f>
        <v>95436.050647806405</v>
      </c>
      <c r="Z109" s="10">
        <f t="shared" si="38"/>
        <v>179217.57510817592</v>
      </c>
      <c r="AA109" s="10">
        <f t="shared" si="39"/>
        <v>437843.73539489397</v>
      </c>
      <c r="AB109" s="10">
        <f t="shared" si="40"/>
        <v>849469.77079113189</v>
      </c>
      <c r="AC109" s="10">
        <f t="shared" si="41"/>
        <v>1435940.4420137184</v>
      </c>
      <c r="AD109" s="10">
        <f t="shared" si="42"/>
        <v>2189974.1621570438</v>
      </c>
      <c r="AE109" s="10">
        <f t="shared" si="43"/>
        <v>3111570.9312211084</v>
      </c>
    </row>
    <row r="110" spans="1:31" x14ac:dyDescent="0.2">
      <c r="A110" s="5">
        <v>-146</v>
      </c>
      <c r="B110" s="5">
        <f t="shared" si="44"/>
        <v>107</v>
      </c>
      <c r="C110" s="36">
        <v>0.55619853496181393</v>
      </c>
      <c r="D110" s="6">
        <f t="shared" si="24"/>
        <v>4.2485145562786597E-2</v>
      </c>
      <c r="E110" s="7">
        <f t="shared" si="25"/>
        <v>509.82174675343919</v>
      </c>
      <c r="F110" s="7">
        <f t="shared" si="26"/>
        <v>1019.6434935068784</v>
      </c>
      <c r="G110" s="7">
        <f t="shared" si="27"/>
        <v>1529.4652402603174</v>
      </c>
      <c r="H110" s="7">
        <f t="shared" si="28"/>
        <v>2039.2869870137567</v>
      </c>
      <c r="I110" s="7">
        <f t="shared" si="29"/>
        <v>2549.1087337671956</v>
      </c>
      <c r="J110" s="7">
        <f t="shared" si="30"/>
        <v>3058.9304805206348</v>
      </c>
      <c r="K110" s="12">
        <f t="shared" si="31"/>
        <v>2.5933244182937409E-3</v>
      </c>
      <c r="L110" s="9">
        <f t="shared" si="32"/>
        <v>373438.71623429871</v>
      </c>
      <c r="M110" s="9">
        <f t="shared" si="33"/>
        <v>1493754.8649371949</v>
      </c>
      <c r="N110" s="9">
        <f t="shared" si="34"/>
        <v>3360948.4461086881</v>
      </c>
      <c r="O110" s="9">
        <f t="shared" si="35"/>
        <v>5975019.4597487794</v>
      </c>
      <c r="P110" s="9">
        <f t="shared" si="36"/>
        <v>9335967.905857468</v>
      </c>
      <c r="Q110" s="9">
        <f t="shared" si="37"/>
        <v>13443793.784434753</v>
      </c>
      <c r="R110" s="8">
        <v>0.23360000000000003</v>
      </c>
      <c r="S110" s="8">
        <f t="shared" si="45"/>
        <v>87235.284112332185</v>
      </c>
      <c r="T110" s="8">
        <f t="shared" si="45"/>
        <v>348941.13644932874</v>
      </c>
      <c r="U110" s="8">
        <f t="shared" si="45"/>
        <v>785117.55701098964</v>
      </c>
      <c r="V110" s="8">
        <f t="shared" si="45"/>
        <v>1395764.545797315</v>
      </c>
      <c r="W110" s="8">
        <f t="shared" si="45"/>
        <v>2180882.1028083046</v>
      </c>
      <c r="X110" s="8">
        <f t="shared" si="45"/>
        <v>3140470.2280439585</v>
      </c>
      <c r="Y110" s="3">
        <f>SUM('Masses &amp; Spring Data'!$K$11*('Masses &amp; Spring Data'!$I$3+'Vel,Acc,Jer (Inlet)'!C110))</f>
        <v>102717.63755341596</v>
      </c>
      <c r="Z110" s="10">
        <f t="shared" si="38"/>
        <v>189952.92166574814</v>
      </c>
      <c r="AA110" s="10">
        <f t="shared" si="39"/>
        <v>459393.82067010476</v>
      </c>
      <c r="AB110" s="10">
        <f t="shared" si="40"/>
        <v>887835.1945644056</v>
      </c>
      <c r="AC110" s="10">
        <f t="shared" si="41"/>
        <v>1498482.1833507309</v>
      </c>
      <c r="AD110" s="10">
        <f t="shared" si="42"/>
        <v>2283599.7403617203</v>
      </c>
      <c r="AE110" s="10">
        <f t="shared" si="43"/>
        <v>3243187.8655973747</v>
      </c>
    </row>
    <row r="111" spans="1:31" x14ac:dyDescent="0.2">
      <c r="A111" s="5">
        <v>-144</v>
      </c>
      <c r="B111" s="5">
        <f t="shared" si="44"/>
        <v>108</v>
      </c>
      <c r="C111" s="36">
        <v>0.59868368052460053</v>
      </c>
      <c r="D111" s="6">
        <f t="shared" si="24"/>
        <v>4.5078469981080338E-2</v>
      </c>
      <c r="E111" s="7">
        <f t="shared" si="25"/>
        <v>540.94163977296409</v>
      </c>
      <c r="F111" s="7">
        <f t="shared" si="26"/>
        <v>1081.8832795459282</v>
      </c>
      <c r="G111" s="7">
        <f t="shared" si="27"/>
        <v>1622.8249193188922</v>
      </c>
      <c r="H111" s="7">
        <f t="shared" si="28"/>
        <v>2163.7665590918564</v>
      </c>
      <c r="I111" s="7">
        <f t="shared" si="29"/>
        <v>2704.7081988648201</v>
      </c>
      <c r="J111" s="7">
        <f t="shared" si="30"/>
        <v>3245.6498386377843</v>
      </c>
      <c r="K111" s="12">
        <f t="shared" si="31"/>
        <v>2.6926855071172096E-3</v>
      </c>
      <c r="L111" s="9">
        <f t="shared" si="32"/>
        <v>387746.71302487818</v>
      </c>
      <c r="M111" s="9">
        <f t="shared" si="33"/>
        <v>1550986.8520995127</v>
      </c>
      <c r="N111" s="9">
        <f t="shared" si="34"/>
        <v>3489720.4172239034</v>
      </c>
      <c r="O111" s="9">
        <f t="shared" si="35"/>
        <v>6203947.4083980508</v>
      </c>
      <c r="P111" s="9">
        <f t="shared" si="36"/>
        <v>9693667.8256219551</v>
      </c>
      <c r="Q111" s="9">
        <f t="shared" si="37"/>
        <v>13958881.668895613</v>
      </c>
      <c r="R111" s="8">
        <v>0.23360000000000003</v>
      </c>
      <c r="S111" s="8">
        <f t="shared" si="45"/>
        <v>90577.632162611553</v>
      </c>
      <c r="T111" s="8">
        <f t="shared" si="45"/>
        <v>362310.52865044621</v>
      </c>
      <c r="U111" s="8">
        <f t="shared" si="45"/>
        <v>815198.68946350389</v>
      </c>
      <c r="V111" s="8">
        <f t="shared" si="45"/>
        <v>1449242.1146017849</v>
      </c>
      <c r="W111" s="8">
        <f t="shared" si="45"/>
        <v>2264440.804065289</v>
      </c>
      <c r="X111" s="8">
        <f t="shared" si="45"/>
        <v>3260794.7578540156</v>
      </c>
      <c r="Y111" s="3">
        <f>SUM('Masses &amp; Spring Data'!$K$11*('Masses &amp; Spring Data'!$I$3+'Vel,Acc,Jer (Inlet)'!C111))</f>
        <v>110452.68422077601</v>
      </c>
      <c r="Z111" s="10">
        <f t="shared" si="38"/>
        <v>201030.31638338754</v>
      </c>
      <c r="AA111" s="10">
        <f t="shared" si="39"/>
        <v>480970.41245540499</v>
      </c>
      <c r="AB111" s="10">
        <f t="shared" si="40"/>
        <v>925651.37368427985</v>
      </c>
      <c r="AC111" s="10">
        <f t="shared" si="41"/>
        <v>1559694.7988225608</v>
      </c>
      <c r="AD111" s="10">
        <f t="shared" si="42"/>
        <v>2374893.4882860649</v>
      </c>
      <c r="AE111" s="10">
        <f t="shared" si="43"/>
        <v>3371247.4420747915</v>
      </c>
    </row>
    <row r="112" spans="1:31" x14ac:dyDescent="0.2">
      <c r="A112" s="5">
        <v>-142</v>
      </c>
      <c r="B112" s="5">
        <f t="shared" si="44"/>
        <v>109</v>
      </c>
      <c r="C112" s="36">
        <v>0.64376215050568086</v>
      </c>
      <c r="D112" s="6">
        <f t="shared" si="24"/>
        <v>4.7771155488197548E-2</v>
      </c>
      <c r="E112" s="7">
        <f t="shared" si="25"/>
        <v>573.25386585837055</v>
      </c>
      <c r="F112" s="7">
        <f t="shared" si="26"/>
        <v>1146.5077317167411</v>
      </c>
      <c r="G112" s="7">
        <f t="shared" si="27"/>
        <v>1719.7615975751116</v>
      </c>
      <c r="H112" s="7">
        <f t="shared" si="28"/>
        <v>2293.0154634334822</v>
      </c>
      <c r="I112" s="7">
        <f t="shared" si="29"/>
        <v>2866.269329291853</v>
      </c>
      <c r="J112" s="7">
        <f t="shared" si="30"/>
        <v>3439.5231951502233</v>
      </c>
      <c r="K112" s="12">
        <f t="shared" si="31"/>
        <v>2.7920465959405671E-3</v>
      </c>
      <c r="L112" s="9">
        <f t="shared" si="32"/>
        <v>402054.70981544169</v>
      </c>
      <c r="M112" s="9">
        <f t="shared" si="33"/>
        <v>1608218.8392617668</v>
      </c>
      <c r="N112" s="9">
        <f t="shared" si="34"/>
        <v>3618492.3883389751</v>
      </c>
      <c r="O112" s="9">
        <f t="shared" si="35"/>
        <v>6432875.357047067</v>
      </c>
      <c r="P112" s="9">
        <f t="shared" si="36"/>
        <v>10051367.745386042</v>
      </c>
      <c r="Q112" s="9">
        <f t="shared" si="37"/>
        <v>14473969.553355901</v>
      </c>
      <c r="R112" s="8">
        <v>0.23360000000000003</v>
      </c>
      <c r="S112" s="8">
        <f t="shared" si="45"/>
        <v>93919.980212887196</v>
      </c>
      <c r="T112" s="8">
        <f t="shared" si="45"/>
        <v>375679.92085154878</v>
      </c>
      <c r="U112" s="8">
        <f t="shared" si="45"/>
        <v>845279.82191598474</v>
      </c>
      <c r="V112" s="8">
        <f t="shared" si="45"/>
        <v>1502719.6834061951</v>
      </c>
      <c r="W112" s="8">
        <f t="shared" si="45"/>
        <v>2347999.5053221798</v>
      </c>
      <c r="X112" s="8">
        <f t="shared" si="45"/>
        <v>3381119.2876639389</v>
      </c>
      <c r="Y112" s="3">
        <f>SUM('Masses &amp; Spring Data'!$K$11*('Masses &amp; Spring Data'!$I$3+'Vel,Acc,Jer (Inlet)'!C112))</f>
        <v>118659.88380495876</v>
      </c>
      <c r="Z112" s="10">
        <f t="shared" si="38"/>
        <v>212579.86401784595</v>
      </c>
      <c r="AA112" s="10">
        <f t="shared" si="39"/>
        <v>503037.24730758282</v>
      </c>
      <c r="AB112" s="10">
        <f t="shared" si="40"/>
        <v>963939.70572094352</v>
      </c>
      <c r="AC112" s="10">
        <f t="shared" si="41"/>
        <v>1621379.5672111539</v>
      </c>
      <c r="AD112" s="10">
        <f t="shared" si="42"/>
        <v>2466659.3891271385</v>
      </c>
      <c r="AE112" s="10">
        <f t="shared" si="43"/>
        <v>3499779.1714688977</v>
      </c>
    </row>
    <row r="113" spans="1:31" x14ac:dyDescent="0.2">
      <c r="A113" s="5">
        <v>-140</v>
      </c>
      <c r="B113" s="5">
        <f t="shared" si="44"/>
        <v>110</v>
      </c>
      <c r="C113" s="36">
        <v>0.69153330599387841</v>
      </c>
      <c r="D113" s="6">
        <f t="shared" si="24"/>
        <v>5.0563202084138115E-2</v>
      </c>
      <c r="E113" s="7">
        <f t="shared" si="25"/>
        <v>606.75842500965734</v>
      </c>
      <c r="F113" s="7">
        <f t="shared" si="26"/>
        <v>1213.5168500193147</v>
      </c>
      <c r="G113" s="7">
        <f t="shared" si="27"/>
        <v>1820.2752750289721</v>
      </c>
      <c r="H113" s="7">
        <f t="shared" si="28"/>
        <v>2427.0337000386294</v>
      </c>
      <c r="I113" s="7">
        <f t="shared" si="29"/>
        <v>3033.7921250482868</v>
      </c>
      <c r="J113" s="7">
        <f t="shared" si="30"/>
        <v>3640.5505500579443</v>
      </c>
      <c r="K113" s="12">
        <f t="shared" si="31"/>
        <v>2.8905796756907298E-3</v>
      </c>
      <c r="L113" s="9">
        <f t="shared" si="32"/>
        <v>416243.47329946508</v>
      </c>
      <c r="M113" s="9">
        <f t="shared" si="33"/>
        <v>1664973.8931978603</v>
      </c>
      <c r="N113" s="9">
        <f t="shared" si="34"/>
        <v>3746191.2596951858</v>
      </c>
      <c r="O113" s="9">
        <f t="shared" si="35"/>
        <v>6659895.5727914413</v>
      </c>
      <c r="P113" s="9">
        <f t="shared" si="36"/>
        <v>10406086.832486628</v>
      </c>
      <c r="Q113" s="9">
        <f t="shared" si="37"/>
        <v>14984765.038780743</v>
      </c>
      <c r="R113" s="8">
        <v>0.23360000000000003</v>
      </c>
      <c r="S113" s="8">
        <f t="shared" si="45"/>
        <v>97234.475362755053</v>
      </c>
      <c r="T113" s="8">
        <f t="shared" si="45"/>
        <v>388937.90145102021</v>
      </c>
      <c r="U113" s="8">
        <f t="shared" si="45"/>
        <v>875110.27826479555</v>
      </c>
      <c r="V113" s="8">
        <f t="shared" si="45"/>
        <v>1555751.6058040808</v>
      </c>
      <c r="W113" s="8">
        <f t="shared" si="45"/>
        <v>2430861.8840688765</v>
      </c>
      <c r="X113" s="8">
        <f t="shared" si="45"/>
        <v>3500441.1130591822</v>
      </c>
      <c r="Y113" s="3">
        <f>SUM('Masses &amp; Spring Data'!$K$11*('Masses &amp; Spring Data'!$I$3+'Vel,Acc,Jer (Inlet)'!C113))</f>
        <v>127357.32645603402</v>
      </c>
      <c r="Z113" s="10">
        <f t="shared" si="38"/>
        <v>224591.80181878907</v>
      </c>
      <c r="AA113" s="10">
        <f t="shared" si="39"/>
        <v>525501.00377509184</v>
      </c>
      <c r="AB113" s="10">
        <f t="shared" si="40"/>
        <v>1002467.6047208295</v>
      </c>
      <c r="AC113" s="10">
        <f t="shared" si="41"/>
        <v>1683108.9322601149</v>
      </c>
      <c r="AD113" s="10">
        <f t="shared" si="42"/>
        <v>2558219.2105249106</v>
      </c>
      <c r="AE113" s="10">
        <f t="shared" si="43"/>
        <v>3627798.4395152163</v>
      </c>
    </row>
    <row r="114" spans="1:31" x14ac:dyDescent="0.2">
      <c r="A114" s="5">
        <v>-138</v>
      </c>
      <c r="B114" s="5">
        <f t="shared" si="44"/>
        <v>111</v>
      </c>
      <c r="C114" s="36">
        <v>0.74209650807801653</v>
      </c>
      <c r="D114" s="6">
        <f t="shared" si="24"/>
        <v>5.3453781759828844E-2</v>
      </c>
      <c r="E114" s="7">
        <f t="shared" si="25"/>
        <v>641.44538111794611</v>
      </c>
      <c r="F114" s="7">
        <f t="shared" si="26"/>
        <v>1282.8907622358922</v>
      </c>
      <c r="G114" s="7">
        <f t="shared" si="27"/>
        <v>1924.3361433538385</v>
      </c>
      <c r="H114" s="7">
        <f t="shared" si="28"/>
        <v>2565.7815244717845</v>
      </c>
      <c r="I114" s="7">
        <f t="shared" si="29"/>
        <v>3207.2269055897304</v>
      </c>
      <c r="J114" s="7">
        <f t="shared" si="30"/>
        <v>3848.6722867076769</v>
      </c>
      <c r="K114" s="12">
        <f t="shared" si="31"/>
        <v>2.9841447009995026E-3</v>
      </c>
      <c r="L114" s="9">
        <f t="shared" si="32"/>
        <v>429716.83694392839</v>
      </c>
      <c r="M114" s="9">
        <f t="shared" si="33"/>
        <v>1718867.3477757135</v>
      </c>
      <c r="N114" s="9">
        <f t="shared" si="34"/>
        <v>3867451.5324953552</v>
      </c>
      <c r="O114" s="9">
        <f t="shared" si="35"/>
        <v>6875469.3911028542</v>
      </c>
      <c r="P114" s="9">
        <f t="shared" si="36"/>
        <v>10742920.923598209</v>
      </c>
      <c r="Q114" s="9">
        <f t="shared" si="37"/>
        <v>15469806.129981421</v>
      </c>
      <c r="R114" s="8">
        <v>0.23360000000000003</v>
      </c>
      <c r="S114" s="8">
        <f t="shared" si="45"/>
        <v>100381.85311010169</v>
      </c>
      <c r="T114" s="8">
        <f t="shared" si="45"/>
        <v>401527.41244040674</v>
      </c>
      <c r="U114" s="8">
        <f t="shared" si="45"/>
        <v>903436.67799091514</v>
      </c>
      <c r="V114" s="8">
        <f t="shared" si="45"/>
        <v>1606109.649761627</v>
      </c>
      <c r="W114" s="8">
        <f t="shared" si="45"/>
        <v>2509546.3277525422</v>
      </c>
      <c r="X114" s="8">
        <f t="shared" si="45"/>
        <v>3613746.7119636605</v>
      </c>
      <c r="Y114" s="3">
        <f>SUM('Masses &amp; Spring Data'!$K$11*('Masses &amp; Spring Data'!$I$3+'Vel,Acc,Jer (Inlet)'!C114))</f>
        <v>136563.1023240716</v>
      </c>
      <c r="Z114" s="10">
        <f t="shared" si="38"/>
        <v>236944.95543417329</v>
      </c>
      <c r="AA114" s="10">
        <f t="shared" si="39"/>
        <v>547822.56324829755</v>
      </c>
      <c r="AB114" s="10">
        <f t="shared" si="40"/>
        <v>1039999.7803149867</v>
      </c>
      <c r="AC114" s="10">
        <f t="shared" si="41"/>
        <v>1742672.7520856985</v>
      </c>
      <c r="AD114" s="10">
        <f t="shared" si="42"/>
        <v>2646109.430076614</v>
      </c>
      <c r="AE114" s="10">
        <f t="shared" si="43"/>
        <v>3750309.8142877324</v>
      </c>
    </row>
    <row r="115" spans="1:31" x14ac:dyDescent="0.2">
      <c r="A115" s="5">
        <v>-136</v>
      </c>
      <c r="B115" s="5">
        <f t="shared" si="44"/>
        <v>112</v>
      </c>
      <c r="C115" s="36">
        <v>0.79555028983784537</v>
      </c>
      <c r="D115" s="6">
        <f t="shared" si="24"/>
        <v>5.6437926460828347E-2</v>
      </c>
      <c r="E115" s="7">
        <f t="shared" si="25"/>
        <v>677.25511752994021</v>
      </c>
      <c r="F115" s="7">
        <f t="shared" si="26"/>
        <v>1354.5102350598804</v>
      </c>
      <c r="G115" s="7">
        <f t="shared" si="27"/>
        <v>2031.7653525898204</v>
      </c>
      <c r="H115" s="7">
        <f t="shared" si="28"/>
        <v>2709.0204701197608</v>
      </c>
      <c r="I115" s="7">
        <f t="shared" si="29"/>
        <v>3386.2755876497008</v>
      </c>
      <c r="J115" s="7">
        <f t="shared" si="30"/>
        <v>4063.5307051796408</v>
      </c>
      <c r="K115" s="12">
        <f t="shared" si="31"/>
        <v>3.0876458351906111E-3</v>
      </c>
      <c r="L115" s="9">
        <f t="shared" si="32"/>
        <v>444621.00026744802</v>
      </c>
      <c r="M115" s="9">
        <f t="shared" si="33"/>
        <v>1778484.0010697921</v>
      </c>
      <c r="N115" s="9">
        <f t="shared" si="34"/>
        <v>4001589.0024070321</v>
      </c>
      <c r="O115" s="9">
        <f t="shared" si="35"/>
        <v>7113936.0042791683</v>
      </c>
      <c r="P115" s="9">
        <f t="shared" si="36"/>
        <v>11115525.006686199</v>
      </c>
      <c r="Q115" s="9">
        <f t="shared" si="37"/>
        <v>16006356.009628128</v>
      </c>
      <c r="R115" s="8">
        <v>0.23360000000000003</v>
      </c>
      <c r="S115" s="8">
        <f t="shared" si="45"/>
        <v>103863.46566247586</v>
      </c>
      <c r="T115" s="8">
        <f t="shared" si="45"/>
        <v>415453.86264990346</v>
      </c>
      <c r="U115" s="8">
        <f t="shared" si="45"/>
        <v>934771.19096228282</v>
      </c>
      <c r="V115" s="8">
        <f t="shared" si="45"/>
        <v>1661815.4505996138</v>
      </c>
      <c r="W115" s="8">
        <f t="shared" si="45"/>
        <v>2596586.6415618965</v>
      </c>
      <c r="X115" s="8">
        <f t="shared" si="45"/>
        <v>3739084.7638491313</v>
      </c>
      <c r="Y115" s="3">
        <f>SUM('Masses &amp; Spring Data'!$K$11*('Masses &amp; Spring Data'!$I$3+'Vel,Acc,Jer (Inlet)'!C115))</f>
        <v>146295.15080789081</v>
      </c>
      <c r="Z115" s="10">
        <f t="shared" si="38"/>
        <v>250158.61647036666</v>
      </c>
      <c r="AA115" s="10">
        <f t="shared" si="39"/>
        <v>572024.36944871082</v>
      </c>
      <c r="AB115" s="10">
        <f t="shared" si="40"/>
        <v>1081066.3417701735</v>
      </c>
      <c r="AC115" s="10">
        <f t="shared" si="41"/>
        <v>1808110.6014075046</v>
      </c>
      <c r="AD115" s="10">
        <f t="shared" si="42"/>
        <v>2742881.7923697876</v>
      </c>
      <c r="AE115" s="10">
        <f t="shared" si="43"/>
        <v>3885379.9146570219</v>
      </c>
    </row>
    <row r="116" spans="1:31" x14ac:dyDescent="0.2">
      <c r="A116" s="5">
        <v>-134</v>
      </c>
      <c r="B116" s="5">
        <f t="shared" si="44"/>
        <v>113</v>
      </c>
      <c r="C116" s="36">
        <v>0.85198821629867372</v>
      </c>
      <c r="D116" s="6">
        <f t="shared" si="24"/>
        <v>5.9525572296018958E-2</v>
      </c>
      <c r="E116" s="7">
        <f t="shared" si="25"/>
        <v>714.30686755222746</v>
      </c>
      <c r="F116" s="7">
        <f t="shared" si="26"/>
        <v>1428.6137351044549</v>
      </c>
      <c r="G116" s="7">
        <f t="shared" si="27"/>
        <v>2142.9206026566826</v>
      </c>
      <c r="H116" s="7">
        <f t="shared" si="28"/>
        <v>2857.2274702089098</v>
      </c>
      <c r="I116" s="7">
        <f t="shared" si="29"/>
        <v>3571.5343377611375</v>
      </c>
      <c r="J116" s="7">
        <f t="shared" si="30"/>
        <v>4285.8412053133652</v>
      </c>
      <c r="K116" s="12">
        <f t="shared" si="31"/>
        <v>3.1629946608817683E-3</v>
      </c>
      <c r="L116" s="9">
        <f t="shared" si="32"/>
        <v>455471.23116697464</v>
      </c>
      <c r="M116" s="9">
        <f t="shared" si="33"/>
        <v>1821884.9246678986</v>
      </c>
      <c r="N116" s="9">
        <f t="shared" si="34"/>
        <v>4099241.0805027718</v>
      </c>
      <c r="O116" s="9">
        <f t="shared" si="35"/>
        <v>7287539.6986715943</v>
      </c>
      <c r="P116" s="9">
        <f t="shared" si="36"/>
        <v>11386780.779174365</v>
      </c>
      <c r="Q116" s="9">
        <f t="shared" si="37"/>
        <v>16396964.322011087</v>
      </c>
      <c r="R116" s="8">
        <v>0.23360000000000003</v>
      </c>
      <c r="S116" s="8">
        <f t="shared" si="45"/>
        <v>106398.07960060528</v>
      </c>
      <c r="T116" s="8">
        <f t="shared" si="45"/>
        <v>425592.31840242114</v>
      </c>
      <c r="U116" s="8">
        <f t="shared" si="45"/>
        <v>957582.71640544757</v>
      </c>
      <c r="V116" s="8">
        <f t="shared" si="45"/>
        <v>1702369.2736096845</v>
      </c>
      <c r="W116" s="8">
        <f t="shared" si="45"/>
        <v>2659951.9900151319</v>
      </c>
      <c r="X116" s="8">
        <f t="shared" si="45"/>
        <v>3830330.8656217903</v>
      </c>
      <c r="Y116" s="3">
        <f>SUM('Masses &amp; Spring Data'!$K$11*('Masses &amp; Spring Data'!$I$3+'Vel,Acc,Jer (Inlet)'!C116))</f>
        <v>156570.50679880739</v>
      </c>
      <c r="Z116" s="10">
        <f t="shared" si="38"/>
        <v>262968.58639941266</v>
      </c>
      <c r="AA116" s="10">
        <f t="shared" si="39"/>
        <v>593000.3326055652</v>
      </c>
      <c r="AB116" s="10">
        <f t="shared" si="40"/>
        <v>1114153.2232042549</v>
      </c>
      <c r="AC116" s="10">
        <f t="shared" si="41"/>
        <v>1858939.7804084918</v>
      </c>
      <c r="AD116" s="10">
        <f t="shared" si="42"/>
        <v>2816522.4968139394</v>
      </c>
      <c r="AE116" s="10">
        <f t="shared" si="43"/>
        <v>3986901.3724205978</v>
      </c>
    </row>
    <row r="117" spans="1:31" x14ac:dyDescent="0.2">
      <c r="A117" s="5">
        <v>-132</v>
      </c>
      <c r="B117" s="5">
        <f t="shared" si="44"/>
        <v>114</v>
      </c>
      <c r="C117" s="36">
        <v>0.91151378859469268</v>
      </c>
      <c r="D117" s="6">
        <f t="shared" si="24"/>
        <v>6.2688566956900726E-2</v>
      </c>
      <c r="E117" s="7">
        <f t="shared" si="25"/>
        <v>752.26280348280875</v>
      </c>
      <c r="F117" s="7">
        <f t="shared" si="26"/>
        <v>1504.5256069656175</v>
      </c>
      <c r="G117" s="7">
        <f t="shared" si="27"/>
        <v>2256.788410448426</v>
      </c>
      <c r="H117" s="7">
        <f t="shared" si="28"/>
        <v>3009.051213931235</v>
      </c>
      <c r="I117" s="7">
        <f t="shared" si="29"/>
        <v>3761.3140174140435</v>
      </c>
      <c r="J117" s="7">
        <f t="shared" si="30"/>
        <v>4513.576820896852</v>
      </c>
      <c r="K117" s="12">
        <f t="shared" si="31"/>
        <v>3.2540756589698461E-3</v>
      </c>
      <c r="L117" s="9">
        <f t="shared" si="32"/>
        <v>468586.89489165781</v>
      </c>
      <c r="M117" s="9">
        <f t="shared" si="33"/>
        <v>1874347.5795666312</v>
      </c>
      <c r="N117" s="9">
        <f t="shared" si="34"/>
        <v>4217282.0540249208</v>
      </c>
      <c r="O117" s="9">
        <f t="shared" si="35"/>
        <v>7497390.3182665249</v>
      </c>
      <c r="P117" s="9">
        <f t="shared" si="36"/>
        <v>11714672.372291446</v>
      </c>
      <c r="Q117" s="9">
        <f t="shared" si="37"/>
        <v>16869128.216099683</v>
      </c>
      <c r="R117" s="8">
        <v>0.23360000000000003</v>
      </c>
      <c r="S117" s="8">
        <f t="shared" si="45"/>
        <v>109461.89864669128</v>
      </c>
      <c r="T117" s="8">
        <f t="shared" si="45"/>
        <v>437847.5945867651</v>
      </c>
      <c r="U117" s="8">
        <f t="shared" si="45"/>
        <v>985157.08782022167</v>
      </c>
      <c r="V117" s="8">
        <f t="shared" si="45"/>
        <v>1751390.3783470604</v>
      </c>
      <c r="W117" s="8">
        <f t="shared" si="45"/>
        <v>2736547.4661672818</v>
      </c>
      <c r="X117" s="8">
        <f t="shared" si="45"/>
        <v>3940628.3512808867</v>
      </c>
      <c r="Y117" s="3">
        <f>SUM('Masses &amp; Spring Data'!$K$11*('Masses &amp; Spring Data'!$I$3+'Vel,Acc,Jer (Inlet)'!C117))</f>
        <v>167408.01420314409</v>
      </c>
      <c r="Z117" s="10">
        <f t="shared" si="38"/>
        <v>276869.91284983535</v>
      </c>
      <c r="AA117" s="10">
        <f t="shared" si="39"/>
        <v>616668.98597146897</v>
      </c>
      <c r="AB117" s="10">
        <f t="shared" si="40"/>
        <v>1152565.1020233657</v>
      </c>
      <c r="AC117" s="10">
        <f t="shared" si="41"/>
        <v>1918798.3925502044</v>
      </c>
      <c r="AD117" s="10">
        <f t="shared" si="42"/>
        <v>2903955.4803704261</v>
      </c>
      <c r="AE117" s="10">
        <f t="shared" si="43"/>
        <v>4108036.3654840309</v>
      </c>
    </row>
    <row r="118" spans="1:31" x14ac:dyDescent="0.2">
      <c r="A118" s="5">
        <v>-130</v>
      </c>
      <c r="B118" s="5">
        <f t="shared" si="44"/>
        <v>115</v>
      </c>
      <c r="C118" s="36">
        <v>0.9742023555515934</v>
      </c>
      <c r="D118" s="6">
        <f t="shared" si="24"/>
        <v>6.5942642615870573E-2</v>
      </c>
      <c r="E118" s="7">
        <f t="shared" si="25"/>
        <v>791.31171139044682</v>
      </c>
      <c r="F118" s="7">
        <f t="shared" si="26"/>
        <v>1582.6234227808936</v>
      </c>
      <c r="G118" s="7">
        <f t="shared" si="27"/>
        <v>2373.9351341713405</v>
      </c>
      <c r="H118" s="7">
        <f t="shared" si="28"/>
        <v>3165.2468455617873</v>
      </c>
      <c r="I118" s="7">
        <f t="shared" si="29"/>
        <v>3956.5585569522345</v>
      </c>
      <c r="J118" s="7">
        <f t="shared" si="30"/>
        <v>4747.8702683426809</v>
      </c>
      <c r="K118" s="12">
        <f t="shared" si="31"/>
        <v>3.345156657058479E-3</v>
      </c>
      <c r="L118" s="9">
        <f t="shared" si="32"/>
        <v>481702.55861642095</v>
      </c>
      <c r="M118" s="9">
        <f t="shared" si="33"/>
        <v>1926810.2344656838</v>
      </c>
      <c r="N118" s="9">
        <f t="shared" si="34"/>
        <v>4335323.0275477888</v>
      </c>
      <c r="O118" s="9">
        <f t="shared" si="35"/>
        <v>7707240.9378627352</v>
      </c>
      <c r="P118" s="9">
        <f t="shared" si="36"/>
        <v>12042563.965410525</v>
      </c>
      <c r="Q118" s="9">
        <f t="shared" si="37"/>
        <v>17341292.110191155</v>
      </c>
      <c r="R118" s="8">
        <v>0.23360000000000003</v>
      </c>
      <c r="S118" s="8">
        <f t="shared" si="45"/>
        <v>112525.71769279595</v>
      </c>
      <c r="T118" s="8">
        <f t="shared" si="45"/>
        <v>450102.87077118381</v>
      </c>
      <c r="U118" s="8">
        <f t="shared" si="45"/>
        <v>1012731.4592351636</v>
      </c>
      <c r="V118" s="8">
        <f t="shared" si="45"/>
        <v>1800411.4830847352</v>
      </c>
      <c r="W118" s="8">
        <f t="shared" si="45"/>
        <v>2813142.9423198989</v>
      </c>
      <c r="X118" s="8">
        <f t="shared" si="45"/>
        <v>4050925.8369406546</v>
      </c>
      <c r="Y118" s="3">
        <f>SUM('Masses &amp; Spring Data'!$K$11*('Masses &amp; Spring Data'!$I$3+'Vel,Acc,Jer (Inlet)'!C118))</f>
        <v>178821.39138470386</v>
      </c>
      <c r="Z118" s="10">
        <f t="shared" si="38"/>
        <v>291347.10907749983</v>
      </c>
      <c r="AA118" s="10">
        <f t="shared" si="39"/>
        <v>640930.09175223438</v>
      </c>
      <c r="AB118" s="10">
        <f t="shared" si="40"/>
        <v>1191552.8506198674</v>
      </c>
      <c r="AC118" s="10">
        <f t="shared" si="41"/>
        <v>1979232.874469439</v>
      </c>
      <c r="AD118" s="10">
        <f t="shared" si="42"/>
        <v>2991964.3337046029</v>
      </c>
      <c r="AE118" s="10">
        <f t="shared" si="43"/>
        <v>4229747.2283253586</v>
      </c>
    </row>
    <row r="119" spans="1:31" x14ac:dyDescent="0.2">
      <c r="A119" s="5">
        <v>-128</v>
      </c>
      <c r="B119" s="5">
        <f t="shared" si="44"/>
        <v>116</v>
      </c>
      <c r="C119" s="36">
        <v>1.040144998167464</v>
      </c>
      <c r="D119" s="6">
        <f t="shared" si="24"/>
        <v>6.9287799272929051E-2</v>
      </c>
      <c r="E119" s="7">
        <f t="shared" si="25"/>
        <v>831.4535912751486</v>
      </c>
      <c r="F119" s="7">
        <f t="shared" si="26"/>
        <v>1662.9071825502972</v>
      </c>
      <c r="G119" s="7">
        <f t="shared" si="27"/>
        <v>2494.3607738254459</v>
      </c>
      <c r="H119" s="7">
        <f t="shared" si="28"/>
        <v>3325.8143651005944</v>
      </c>
      <c r="I119" s="7">
        <f t="shared" si="29"/>
        <v>4157.2679563757429</v>
      </c>
      <c r="J119" s="7">
        <f t="shared" si="30"/>
        <v>4988.7215476508918</v>
      </c>
      <c r="K119" s="12">
        <f t="shared" si="31"/>
        <v>3.4196774736758861E-3</v>
      </c>
      <c r="L119" s="9">
        <f t="shared" si="32"/>
        <v>492433.55620932759</v>
      </c>
      <c r="M119" s="9">
        <f t="shared" si="33"/>
        <v>1969734.2248373104</v>
      </c>
      <c r="N119" s="9">
        <f t="shared" si="34"/>
        <v>4431902.0058839489</v>
      </c>
      <c r="O119" s="9">
        <f t="shared" si="35"/>
        <v>7878936.8993492415</v>
      </c>
      <c r="P119" s="9">
        <f t="shared" si="36"/>
        <v>12310838.905233189</v>
      </c>
      <c r="Q119" s="9">
        <f t="shared" si="37"/>
        <v>17727608.023535796</v>
      </c>
      <c r="R119" s="8">
        <v>0.23360000000000003</v>
      </c>
      <c r="S119" s="8">
        <f t="shared" si="45"/>
        <v>115032.47873049894</v>
      </c>
      <c r="T119" s="8">
        <f t="shared" si="45"/>
        <v>460129.91492199578</v>
      </c>
      <c r="U119" s="8">
        <f t="shared" si="45"/>
        <v>1035292.3085744906</v>
      </c>
      <c r="V119" s="8">
        <f t="shared" si="45"/>
        <v>1840519.6596879831</v>
      </c>
      <c r="W119" s="8">
        <f t="shared" si="45"/>
        <v>2875811.9682624736</v>
      </c>
      <c r="X119" s="8">
        <f t="shared" si="45"/>
        <v>4141169.2342979624</v>
      </c>
      <c r="Y119" s="3">
        <f>SUM('Masses &amp; Spring Data'!$K$11*('Masses &amp; Spring Data'!$I$3+'Vel,Acc,Jer (Inlet)'!C119))</f>
        <v>190827.22098105063</v>
      </c>
      <c r="Z119" s="10">
        <f t="shared" si="38"/>
        <v>305859.69971154956</v>
      </c>
      <c r="AA119" s="10">
        <f t="shared" si="39"/>
        <v>663572.00055174425</v>
      </c>
      <c r="AB119" s="10">
        <f t="shared" si="40"/>
        <v>1226119.5295555412</v>
      </c>
      <c r="AC119" s="10">
        <f t="shared" si="41"/>
        <v>2031346.8806690336</v>
      </c>
      <c r="AD119" s="10">
        <f t="shared" si="42"/>
        <v>3066639.1892435243</v>
      </c>
      <c r="AE119" s="10">
        <f t="shared" si="43"/>
        <v>4331996.4552790131</v>
      </c>
    </row>
    <row r="120" spans="1:31" x14ac:dyDescent="0.2">
      <c r="A120" s="5">
        <v>-126</v>
      </c>
      <c r="B120" s="5">
        <f t="shared" si="44"/>
        <v>117</v>
      </c>
      <c r="C120" s="36">
        <v>1.109432797440393</v>
      </c>
      <c r="D120" s="6">
        <f t="shared" si="24"/>
        <v>7.2707476746604938E-2</v>
      </c>
      <c r="E120" s="7">
        <f t="shared" si="25"/>
        <v>872.48972095925922</v>
      </c>
      <c r="F120" s="7">
        <f t="shared" si="26"/>
        <v>1744.9794419185184</v>
      </c>
      <c r="G120" s="7">
        <f t="shared" si="27"/>
        <v>2617.4691628777778</v>
      </c>
      <c r="H120" s="7">
        <f t="shared" si="28"/>
        <v>3489.9588838370369</v>
      </c>
      <c r="I120" s="7">
        <f t="shared" si="29"/>
        <v>4362.4486047962964</v>
      </c>
      <c r="J120" s="7">
        <f t="shared" si="30"/>
        <v>5234.9383257555555</v>
      </c>
      <c r="K120" s="12">
        <f t="shared" si="31"/>
        <v>3.4776381088230668E-3</v>
      </c>
      <c r="L120" s="9">
        <f t="shared" si="32"/>
        <v>500779.88767052162</v>
      </c>
      <c r="M120" s="9">
        <f t="shared" si="33"/>
        <v>2003119.5506820865</v>
      </c>
      <c r="N120" s="9">
        <f t="shared" si="34"/>
        <v>4507018.9890346946</v>
      </c>
      <c r="O120" s="9">
        <f t="shared" si="35"/>
        <v>8012478.202728346</v>
      </c>
      <c r="P120" s="9">
        <f t="shared" si="36"/>
        <v>12519497.19176304</v>
      </c>
      <c r="Q120" s="9">
        <f t="shared" si="37"/>
        <v>18028075.956138778</v>
      </c>
      <c r="R120" s="8">
        <v>0.23360000000000003</v>
      </c>
      <c r="S120" s="8">
        <f t="shared" si="45"/>
        <v>116982.18175983387</v>
      </c>
      <c r="T120" s="8">
        <f t="shared" si="45"/>
        <v>467928.72703933547</v>
      </c>
      <c r="U120" s="8">
        <f t="shared" si="45"/>
        <v>1052839.6358385049</v>
      </c>
      <c r="V120" s="8">
        <f t="shared" si="45"/>
        <v>1871714.9081573419</v>
      </c>
      <c r="W120" s="8">
        <f t="shared" si="45"/>
        <v>2924554.5439958465</v>
      </c>
      <c r="X120" s="8">
        <f t="shared" si="45"/>
        <v>4211358.5433540195</v>
      </c>
      <c r="Y120" s="3">
        <f>SUM('Masses &amp; Spring Data'!$K$11*('Masses &amp; Spring Data'!$I$3+'Vel,Acc,Jer (Inlet)'!C120))</f>
        <v>203442.0856297485</v>
      </c>
      <c r="Z120" s="10">
        <f t="shared" si="38"/>
        <v>320424.26738958235</v>
      </c>
      <c r="AA120" s="10">
        <f t="shared" si="39"/>
        <v>684608.27998268534</v>
      </c>
      <c r="AB120" s="10">
        <f t="shared" si="40"/>
        <v>1256281.7214682533</v>
      </c>
      <c r="AC120" s="10">
        <f t="shared" si="41"/>
        <v>2075156.9937870903</v>
      </c>
      <c r="AD120" s="10">
        <f t="shared" si="42"/>
        <v>3127996.6296255952</v>
      </c>
      <c r="AE120" s="10">
        <f t="shared" si="43"/>
        <v>4414800.6289837677</v>
      </c>
    </row>
    <row r="121" spans="1:31" x14ac:dyDescent="0.2">
      <c r="A121" s="5">
        <v>-124</v>
      </c>
      <c r="B121" s="5">
        <f t="shared" si="44"/>
        <v>118</v>
      </c>
      <c r="C121" s="36">
        <v>1.182140274186998</v>
      </c>
      <c r="D121" s="6">
        <f t="shared" si="24"/>
        <v>7.6185114855428004E-2</v>
      </c>
      <c r="E121" s="7">
        <f t="shared" si="25"/>
        <v>914.22137826513608</v>
      </c>
      <c r="F121" s="7">
        <f t="shared" si="26"/>
        <v>1828.4427565302722</v>
      </c>
      <c r="G121" s="7">
        <f t="shared" si="27"/>
        <v>2742.6641347954082</v>
      </c>
      <c r="H121" s="7">
        <f t="shared" si="28"/>
        <v>3656.8855130605443</v>
      </c>
      <c r="I121" s="7">
        <f t="shared" si="29"/>
        <v>4571.1068913256804</v>
      </c>
      <c r="J121" s="7">
        <f t="shared" si="30"/>
        <v>5485.3282695908165</v>
      </c>
      <c r="K121" s="12">
        <f t="shared" si="31"/>
        <v>3.5604390161749766E-3</v>
      </c>
      <c r="L121" s="9">
        <f t="shared" si="32"/>
        <v>512703.21832919662</v>
      </c>
      <c r="M121" s="9">
        <f t="shared" si="33"/>
        <v>2050812.8733167865</v>
      </c>
      <c r="N121" s="9">
        <f t="shared" si="34"/>
        <v>4614328.9649627693</v>
      </c>
      <c r="O121" s="9">
        <f t="shared" si="35"/>
        <v>8203251.4932671459</v>
      </c>
      <c r="P121" s="9">
        <f t="shared" si="36"/>
        <v>12817580.458229916</v>
      </c>
      <c r="Q121" s="9">
        <f t="shared" si="37"/>
        <v>18457315.859851077</v>
      </c>
      <c r="R121" s="8">
        <v>0.23360000000000003</v>
      </c>
      <c r="S121" s="8">
        <f t="shared" si="45"/>
        <v>119767.47180170035</v>
      </c>
      <c r="T121" s="8">
        <f t="shared" si="45"/>
        <v>479069.88720680139</v>
      </c>
      <c r="U121" s="8">
        <f t="shared" si="45"/>
        <v>1077907.246215303</v>
      </c>
      <c r="V121" s="8">
        <f t="shared" si="45"/>
        <v>1916279.5488272056</v>
      </c>
      <c r="W121" s="8">
        <f t="shared" si="45"/>
        <v>2994186.7950425087</v>
      </c>
      <c r="X121" s="8">
        <f t="shared" si="45"/>
        <v>4311628.9848612119</v>
      </c>
      <c r="Y121" s="3">
        <f>SUM('Masses &amp; Spring Data'!$K$11*('Masses &amp; Spring Data'!$I$3+'Vel,Acc,Jer (Inlet)'!C121))</f>
        <v>216679.5529433499</v>
      </c>
      <c r="Z121" s="10">
        <f t="shared" si="38"/>
        <v>336447.02474505024</v>
      </c>
      <c r="AA121" s="10">
        <f t="shared" si="39"/>
        <v>709620.06271619676</v>
      </c>
      <c r="AB121" s="10">
        <f t="shared" si="40"/>
        <v>1294586.7991586528</v>
      </c>
      <c r="AC121" s="10">
        <f t="shared" si="41"/>
        <v>2132959.1017705556</v>
      </c>
      <c r="AD121" s="10">
        <f t="shared" si="42"/>
        <v>3210866.3479858586</v>
      </c>
      <c r="AE121" s="10">
        <f t="shared" si="43"/>
        <v>4528308.5378045617</v>
      </c>
    </row>
    <row r="122" spans="1:31" x14ac:dyDescent="0.2">
      <c r="A122" s="5">
        <v>-122</v>
      </c>
      <c r="B122" s="5">
        <f t="shared" si="44"/>
        <v>119</v>
      </c>
      <c r="C122" s="36">
        <v>1.258325389042426</v>
      </c>
      <c r="D122" s="6">
        <f t="shared" si="24"/>
        <v>7.9745553871602981E-2</v>
      </c>
      <c r="E122" s="7">
        <f t="shared" si="25"/>
        <v>956.94664645923581</v>
      </c>
      <c r="F122" s="7">
        <f t="shared" si="26"/>
        <v>1913.8932929184716</v>
      </c>
      <c r="G122" s="7">
        <f t="shared" si="27"/>
        <v>2870.8399393777072</v>
      </c>
      <c r="H122" s="7">
        <f t="shared" si="28"/>
        <v>3827.7865858369432</v>
      </c>
      <c r="I122" s="7">
        <f t="shared" si="29"/>
        <v>4784.7332322961793</v>
      </c>
      <c r="J122" s="7">
        <f t="shared" si="30"/>
        <v>5741.6798787554144</v>
      </c>
      <c r="K122" s="12">
        <f t="shared" si="31"/>
        <v>3.6183996513241556E-3</v>
      </c>
      <c r="L122" s="9">
        <f t="shared" si="32"/>
        <v>521049.54979067843</v>
      </c>
      <c r="M122" s="9">
        <f t="shared" si="33"/>
        <v>2084198.1991627137</v>
      </c>
      <c r="N122" s="9">
        <f t="shared" si="34"/>
        <v>4689445.948116106</v>
      </c>
      <c r="O122" s="9">
        <f t="shared" si="35"/>
        <v>8336792.7966508549</v>
      </c>
      <c r="P122" s="9">
        <f t="shared" si="36"/>
        <v>13026238.74476696</v>
      </c>
      <c r="Q122" s="9">
        <f t="shared" si="37"/>
        <v>18757783.792464424</v>
      </c>
      <c r="R122" s="8">
        <v>0.23360000000000003</v>
      </c>
      <c r="S122" s="8">
        <f t="shared" si="45"/>
        <v>121717.1748311025</v>
      </c>
      <c r="T122" s="8">
        <f t="shared" si="45"/>
        <v>486868.69932441</v>
      </c>
      <c r="U122" s="8">
        <f t="shared" si="45"/>
        <v>1095454.5734799225</v>
      </c>
      <c r="V122" s="8">
        <f t="shared" si="45"/>
        <v>1947474.79729764</v>
      </c>
      <c r="W122" s="8">
        <f t="shared" si="45"/>
        <v>3042929.3707775623</v>
      </c>
      <c r="X122" s="8">
        <f t="shared" si="45"/>
        <v>4381818.29391969</v>
      </c>
      <c r="Y122" s="3">
        <f>SUM('Masses &amp; Spring Data'!$K$11*('Masses &amp; Spring Data'!$I$3+'Vel,Acc,Jer (Inlet)'!C122))</f>
        <v>230550.1755093954</v>
      </c>
      <c r="Z122" s="10">
        <f t="shared" si="38"/>
        <v>352267.35034049791</v>
      </c>
      <c r="AA122" s="10">
        <f t="shared" si="39"/>
        <v>731937.72777735349</v>
      </c>
      <c r="AB122" s="10">
        <f t="shared" si="40"/>
        <v>1326004.7489893178</v>
      </c>
      <c r="AC122" s="10">
        <f t="shared" si="41"/>
        <v>2178024.9728070353</v>
      </c>
      <c r="AD122" s="10">
        <f t="shared" si="42"/>
        <v>3273479.5462869578</v>
      </c>
      <c r="AE122" s="10">
        <f t="shared" si="43"/>
        <v>4612368.469429085</v>
      </c>
    </row>
    <row r="123" spans="1:31" x14ac:dyDescent="0.2">
      <c r="A123" s="5">
        <v>-120</v>
      </c>
      <c r="B123" s="5">
        <f t="shared" si="44"/>
        <v>120</v>
      </c>
      <c r="C123" s="36">
        <v>1.3380709429140289</v>
      </c>
      <c r="D123" s="6">
        <f t="shared" si="24"/>
        <v>8.3363953522927137E-2</v>
      </c>
      <c r="E123" s="7">
        <f t="shared" si="25"/>
        <v>1000.3674422751257</v>
      </c>
      <c r="F123" s="7">
        <f t="shared" si="26"/>
        <v>2000.7348845502513</v>
      </c>
      <c r="G123" s="7">
        <f t="shared" si="27"/>
        <v>3001.1023268253771</v>
      </c>
      <c r="H123" s="7">
        <f t="shared" si="28"/>
        <v>4001.4697691005026</v>
      </c>
      <c r="I123" s="7">
        <f t="shared" si="29"/>
        <v>5001.8372113756286</v>
      </c>
      <c r="J123" s="7">
        <f t="shared" si="30"/>
        <v>6002.2046536507542</v>
      </c>
      <c r="K123" s="12">
        <f t="shared" si="31"/>
        <v>3.6515200142628323E-3</v>
      </c>
      <c r="L123" s="9">
        <f t="shared" si="32"/>
        <v>525818.88205384789</v>
      </c>
      <c r="M123" s="9">
        <f t="shared" si="33"/>
        <v>2103275.5282153916</v>
      </c>
      <c r="N123" s="9">
        <f t="shared" si="34"/>
        <v>4732369.9384846305</v>
      </c>
      <c r="O123" s="9">
        <f t="shared" si="35"/>
        <v>8413102.1128615662</v>
      </c>
      <c r="P123" s="9">
        <f t="shared" si="36"/>
        <v>13145472.051346196</v>
      </c>
      <c r="Q123" s="9">
        <f t="shared" si="37"/>
        <v>18929479.753938522</v>
      </c>
      <c r="R123" s="8">
        <v>0.23360000000000003</v>
      </c>
      <c r="S123" s="8">
        <f t="shared" si="45"/>
        <v>122831.29084777889</v>
      </c>
      <c r="T123" s="8">
        <f t="shared" si="45"/>
        <v>491325.16339111555</v>
      </c>
      <c r="U123" s="8">
        <f t="shared" si="45"/>
        <v>1105481.6176300098</v>
      </c>
      <c r="V123" s="8">
        <f t="shared" si="45"/>
        <v>1965300.6535644622</v>
      </c>
      <c r="W123" s="8">
        <f t="shared" si="45"/>
        <v>3070782.271194472</v>
      </c>
      <c r="X123" s="8">
        <f t="shared" si="45"/>
        <v>4421926.4705200391</v>
      </c>
      <c r="Y123" s="3">
        <f>SUM('Masses &amp; Spring Data'!$K$11*('Masses &amp; Spring Data'!$I$3+'Vel,Acc,Jer (Inlet)'!C123))</f>
        <v>245069.02845294352</v>
      </c>
      <c r="Z123" s="10">
        <f t="shared" si="38"/>
        <v>367900.31930072239</v>
      </c>
      <c r="AA123" s="10">
        <f t="shared" si="39"/>
        <v>751571.82775265013</v>
      </c>
      <c r="AB123" s="10">
        <f t="shared" si="40"/>
        <v>1350550.6460829533</v>
      </c>
      <c r="AC123" s="10">
        <f t="shared" si="41"/>
        <v>2210369.6820174055</v>
      </c>
      <c r="AD123" s="10">
        <f t="shared" si="42"/>
        <v>3315851.2996474155</v>
      </c>
      <c r="AE123" s="10">
        <f t="shared" si="43"/>
        <v>4666995.4989729822</v>
      </c>
    </row>
    <row r="124" spans="1:31" x14ac:dyDescent="0.2">
      <c r="A124" s="5">
        <v>-118</v>
      </c>
      <c r="B124" s="5">
        <f t="shared" si="44"/>
        <v>121</v>
      </c>
      <c r="C124" s="36">
        <v>1.4214348964369561</v>
      </c>
      <c r="D124" s="6">
        <f t="shared" si="24"/>
        <v>8.7015473537189969E-2</v>
      </c>
      <c r="E124" s="7">
        <f t="shared" si="25"/>
        <v>1044.1856824462795</v>
      </c>
      <c r="F124" s="7">
        <f t="shared" si="26"/>
        <v>2088.3713648925591</v>
      </c>
      <c r="G124" s="7">
        <f t="shared" si="27"/>
        <v>3132.5570473388389</v>
      </c>
      <c r="H124" s="7">
        <f t="shared" si="28"/>
        <v>4176.7427297851182</v>
      </c>
      <c r="I124" s="7">
        <f t="shared" si="29"/>
        <v>5220.9284122313984</v>
      </c>
      <c r="J124" s="7">
        <f t="shared" si="30"/>
        <v>6265.1140946776777</v>
      </c>
      <c r="K124" s="12">
        <f t="shared" si="31"/>
        <v>3.7177607401470691E-3</v>
      </c>
      <c r="L124" s="9">
        <f t="shared" si="32"/>
        <v>535357.54658117797</v>
      </c>
      <c r="M124" s="9">
        <f t="shared" si="33"/>
        <v>2141430.1863247119</v>
      </c>
      <c r="N124" s="9">
        <f t="shared" si="34"/>
        <v>4818217.9192306018</v>
      </c>
      <c r="O124" s="9">
        <f t="shared" si="35"/>
        <v>8565720.7452988476</v>
      </c>
      <c r="P124" s="9">
        <f t="shared" si="36"/>
        <v>13383938.664529448</v>
      </c>
      <c r="Q124" s="9">
        <f t="shared" si="37"/>
        <v>19272871.676922407</v>
      </c>
      <c r="R124" s="8">
        <v>0.23360000000000003</v>
      </c>
      <c r="S124" s="8">
        <f t="shared" si="45"/>
        <v>125059.52288136318</v>
      </c>
      <c r="T124" s="8">
        <f t="shared" si="45"/>
        <v>500238.09152545274</v>
      </c>
      <c r="U124" s="8">
        <f t="shared" si="45"/>
        <v>1125535.7059322686</v>
      </c>
      <c r="V124" s="8">
        <f t="shared" si="45"/>
        <v>2000952.3661018109</v>
      </c>
      <c r="W124" s="8">
        <f t="shared" si="45"/>
        <v>3126488.0720340796</v>
      </c>
      <c r="X124" s="8">
        <f t="shared" si="45"/>
        <v>4502142.8237290746</v>
      </c>
      <c r="Y124" s="3">
        <f>SUM('Masses &amp; Spring Data'!$K$11*('Masses &amp; Spring Data'!$I$3+'Vel,Acc,Jer (Inlet)'!C124))</f>
        <v>260246.66436153455</v>
      </c>
      <c r="Z124" s="10">
        <f t="shared" si="38"/>
        <v>385306.18724289775</v>
      </c>
      <c r="AA124" s="10">
        <f t="shared" si="39"/>
        <v>776327.20481064485</v>
      </c>
      <c r="AB124" s="10">
        <f t="shared" si="40"/>
        <v>1385782.3702938033</v>
      </c>
      <c r="AC124" s="10">
        <f t="shared" si="41"/>
        <v>2261199.0304633453</v>
      </c>
      <c r="AD124" s="10">
        <f t="shared" si="42"/>
        <v>3386734.7363956142</v>
      </c>
      <c r="AE124" s="10">
        <f t="shared" si="43"/>
        <v>4762389.4880906092</v>
      </c>
    </row>
    <row r="125" spans="1:31" x14ac:dyDescent="0.2">
      <c r="A125" s="5">
        <v>-116</v>
      </c>
      <c r="B125" s="5">
        <f t="shared" si="44"/>
        <v>122</v>
      </c>
      <c r="C125" s="36">
        <v>1.5084503699741461</v>
      </c>
      <c r="D125" s="6">
        <f t="shared" si="24"/>
        <v>9.0733234277337038E-2</v>
      </c>
      <c r="E125" s="7">
        <f t="shared" si="25"/>
        <v>1088.7988113280444</v>
      </c>
      <c r="F125" s="7">
        <f t="shared" si="26"/>
        <v>2177.5976226560888</v>
      </c>
      <c r="G125" s="7">
        <f t="shared" si="27"/>
        <v>3266.3964339841332</v>
      </c>
      <c r="H125" s="7">
        <f t="shared" si="28"/>
        <v>4355.1952453121776</v>
      </c>
      <c r="I125" s="7">
        <f t="shared" si="29"/>
        <v>5443.994056640222</v>
      </c>
      <c r="J125" s="7">
        <f t="shared" si="30"/>
        <v>6532.7928679682664</v>
      </c>
      <c r="K125" s="12">
        <f t="shared" si="31"/>
        <v>3.7260408308819049E-3</v>
      </c>
      <c r="L125" s="9">
        <f t="shared" si="32"/>
        <v>536549.87964699429</v>
      </c>
      <c r="M125" s="9">
        <f t="shared" si="33"/>
        <v>2146199.5185879772</v>
      </c>
      <c r="N125" s="9">
        <f t="shared" si="34"/>
        <v>4828948.9168229485</v>
      </c>
      <c r="O125" s="9">
        <f t="shared" si="35"/>
        <v>8584798.0743519086</v>
      </c>
      <c r="P125" s="9">
        <f t="shared" si="36"/>
        <v>13413746.991174858</v>
      </c>
      <c r="Q125" s="9">
        <f t="shared" si="37"/>
        <v>19315795.667291794</v>
      </c>
      <c r="R125" s="8">
        <v>0.23360000000000003</v>
      </c>
      <c r="S125" s="8">
        <f t="shared" si="45"/>
        <v>125338.05188553788</v>
      </c>
      <c r="T125" s="8">
        <f t="shared" si="45"/>
        <v>501352.2075421515</v>
      </c>
      <c r="U125" s="8">
        <f t="shared" si="45"/>
        <v>1128042.4669698409</v>
      </c>
      <c r="V125" s="8">
        <f t="shared" si="45"/>
        <v>2005408.830168606</v>
      </c>
      <c r="W125" s="8">
        <f t="shared" si="45"/>
        <v>3133451.2971384474</v>
      </c>
      <c r="X125" s="8">
        <f t="shared" si="45"/>
        <v>4512169.8678793637</v>
      </c>
      <c r="Y125" s="3">
        <f>SUM('Masses &amp; Spring Data'!$K$11*('Masses &amp; Spring Data'!$I$3+'Vel,Acc,Jer (Inlet)'!C125))</f>
        <v>276089.11328519211</v>
      </c>
      <c r="Z125" s="10">
        <f t="shared" si="38"/>
        <v>401427.16517072998</v>
      </c>
      <c r="AA125" s="10">
        <f t="shared" si="39"/>
        <v>793960.64286611415</v>
      </c>
      <c r="AB125" s="10">
        <f t="shared" si="40"/>
        <v>1404131.580255033</v>
      </c>
      <c r="AC125" s="10">
        <f t="shared" si="41"/>
        <v>2281497.9434537981</v>
      </c>
      <c r="AD125" s="10">
        <f t="shared" si="42"/>
        <v>3409540.4104236397</v>
      </c>
      <c r="AE125" s="10">
        <f t="shared" si="43"/>
        <v>4788258.981164556</v>
      </c>
    </row>
    <row r="126" spans="1:31" x14ac:dyDescent="0.2">
      <c r="A126" s="5">
        <v>-114</v>
      </c>
      <c r="B126" s="5">
        <f t="shared" si="44"/>
        <v>123</v>
      </c>
      <c r="C126" s="36">
        <v>1.5991836042514831</v>
      </c>
      <c r="D126" s="6">
        <f t="shared" si="24"/>
        <v>9.4459275108218943E-2</v>
      </c>
      <c r="E126" s="7">
        <f t="shared" si="25"/>
        <v>1133.5113012986274</v>
      </c>
      <c r="F126" s="7">
        <f t="shared" si="26"/>
        <v>2267.0226025972547</v>
      </c>
      <c r="G126" s="7">
        <f t="shared" si="27"/>
        <v>3400.5339038958818</v>
      </c>
      <c r="H126" s="7">
        <f t="shared" si="28"/>
        <v>4534.0452051945094</v>
      </c>
      <c r="I126" s="7">
        <f t="shared" si="29"/>
        <v>5667.556506493137</v>
      </c>
      <c r="J126" s="7">
        <f t="shared" si="30"/>
        <v>6801.0678077917637</v>
      </c>
      <c r="K126" s="12">
        <f t="shared" si="31"/>
        <v>3.7757213752929175E-3</v>
      </c>
      <c r="L126" s="9">
        <f t="shared" si="32"/>
        <v>543703.87804218009</v>
      </c>
      <c r="M126" s="9">
        <f t="shared" si="33"/>
        <v>2174815.5121687204</v>
      </c>
      <c r="N126" s="9">
        <f t="shared" si="34"/>
        <v>4893334.9023796208</v>
      </c>
      <c r="O126" s="9">
        <f t="shared" si="35"/>
        <v>8699262.0486748815</v>
      </c>
      <c r="P126" s="9">
        <f t="shared" si="36"/>
        <v>13592596.951054502</v>
      </c>
      <c r="Q126" s="9">
        <f t="shared" si="37"/>
        <v>19573339.609518483</v>
      </c>
      <c r="R126" s="8">
        <v>0.23360000000000003</v>
      </c>
      <c r="S126" s="8">
        <f t="shared" si="45"/>
        <v>127009.22591065329</v>
      </c>
      <c r="T126" s="8">
        <f t="shared" si="45"/>
        <v>508036.90364261315</v>
      </c>
      <c r="U126" s="8">
        <f t="shared" si="45"/>
        <v>1143083.0331958795</v>
      </c>
      <c r="V126" s="8">
        <f t="shared" si="45"/>
        <v>2032147.6145704526</v>
      </c>
      <c r="W126" s="8">
        <f t="shared" si="45"/>
        <v>3175230.6477663321</v>
      </c>
      <c r="X126" s="8">
        <f t="shared" si="45"/>
        <v>4572332.1327835182</v>
      </c>
      <c r="Y126" s="3">
        <f>SUM('Masses &amp; Spring Data'!$K$11*('Masses &amp; Spring Data'!$I$3+'Vel,Acc,Jer (Inlet)'!C126))</f>
        <v>292608.43532396265</v>
      </c>
      <c r="Z126" s="10">
        <f t="shared" si="38"/>
        <v>419617.66123461595</v>
      </c>
      <c r="AA126" s="10">
        <f t="shared" si="39"/>
        <v>817843.04163296521</v>
      </c>
      <c r="AB126" s="10">
        <f t="shared" si="40"/>
        <v>1435691.4685198423</v>
      </c>
      <c r="AC126" s="10">
        <f t="shared" si="41"/>
        <v>2324756.0498944153</v>
      </c>
      <c r="AD126" s="10">
        <f t="shared" si="42"/>
        <v>3467839.0830902946</v>
      </c>
      <c r="AE126" s="10">
        <f t="shared" si="43"/>
        <v>4864940.5681074811</v>
      </c>
    </row>
    <row r="127" spans="1:31" x14ac:dyDescent="0.2">
      <c r="A127" s="5">
        <v>-112</v>
      </c>
      <c r="B127" s="5">
        <f t="shared" si="44"/>
        <v>124</v>
      </c>
      <c r="C127" s="36">
        <v>1.693642879359702</v>
      </c>
      <c r="D127" s="6">
        <f t="shared" si="24"/>
        <v>9.8234996483511861E-2</v>
      </c>
      <c r="E127" s="7">
        <f t="shared" si="25"/>
        <v>1178.8199578021424</v>
      </c>
      <c r="F127" s="7">
        <f t="shared" si="26"/>
        <v>2357.6399156042849</v>
      </c>
      <c r="G127" s="7">
        <f t="shared" si="27"/>
        <v>3536.4598734064271</v>
      </c>
      <c r="H127" s="7">
        <f t="shared" si="28"/>
        <v>4715.2798312085697</v>
      </c>
      <c r="I127" s="7">
        <f t="shared" si="29"/>
        <v>5894.0997890107119</v>
      </c>
      <c r="J127" s="7">
        <f t="shared" si="30"/>
        <v>7072.9197468128541</v>
      </c>
      <c r="K127" s="12">
        <f t="shared" si="31"/>
        <v>3.7674412845583038E-3</v>
      </c>
      <c r="L127" s="9">
        <f t="shared" si="32"/>
        <v>542511.54497639579</v>
      </c>
      <c r="M127" s="9">
        <f t="shared" si="33"/>
        <v>2170046.1799055832</v>
      </c>
      <c r="N127" s="9">
        <f t="shared" si="34"/>
        <v>4882603.9047875619</v>
      </c>
      <c r="O127" s="9">
        <f t="shared" si="35"/>
        <v>8680184.7196223326</v>
      </c>
      <c r="P127" s="9">
        <f t="shared" si="36"/>
        <v>13562788.624409894</v>
      </c>
      <c r="Q127" s="9">
        <f t="shared" si="37"/>
        <v>19530415.619150247</v>
      </c>
      <c r="R127" s="8">
        <v>0.23360000000000003</v>
      </c>
      <c r="S127" s="8">
        <f t="shared" si="45"/>
        <v>126730.69690648608</v>
      </c>
      <c r="T127" s="8">
        <f t="shared" si="45"/>
        <v>506922.7876259443</v>
      </c>
      <c r="U127" s="8">
        <f t="shared" si="45"/>
        <v>1140576.2721583745</v>
      </c>
      <c r="V127" s="8">
        <f t="shared" si="45"/>
        <v>2027691.1505037772</v>
      </c>
      <c r="W127" s="8">
        <f t="shared" si="45"/>
        <v>3168267.4226621515</v>
      </c>
      <c r="X127" s="8">
        <f t="shared" si="45"/>
        <v>4562305.0886334982</v>
      </c>
      <c r="Y127" s="3">
        <f>SUM('Masses &amp; Spring Data'!$K$11*('Masses &amp; Spring Data'!$I$3+'Vel,Acc,Jer (Inlet)'!C127))</f>
        <v>309806.13799035206</v>
      </c>
      <c r="Z127" s="10">
        <f t="shared" si="38"/>
        <v>436536.83489683812</v>
      </c>
      <c r="AA127" s="10">
        <f t="shared" si="39"/>
        <v>834614.05398533924</v>
      </c>
      <c r="AB127" s="10">
        <f t="shared" si="40"/>
        <v>1450382.4101487265</v>
      </c>
      <c r="AC127" s="10">
        <f t="shared" si="41"/>
        <v>2337497.2884941292</v>
      </c>
      <c r="AD127" s="10">
        <f t="shared" si="42"/>
        <v>3478073.5606525037</v>
      </c>
      <c r="AE127" s="10">
        <f t="shared" si="43"/>
        <v>4872111.2266238499</v>
      </c>
    </row>
    <row r="128" spans="1:31" x14ac:dyDescent="0.2">
      <c r="A128" s="5">
        <v>-110</v>
      </c>
      <c r="B128" s="5">
        <f t="shared" si="44"/>
        <v>125</v>
      </c>
      <c r="C128" s="36">
        <v>1.7918778758432139</v>
      </c>
      <c r="D128" s="6">
        <f t="shared" si="24"/>
        <v>0.10200243776807016</v>
      </c>
      <c r="E128" s="7">
        <f t="shared" si="25"/>
        <v>1224.0292532168419</v>
      </c>
      <c r="F128" s="7">
        <f t="shared" si="26"/>
        <v>2448.0585064336838</v>
      </c>
      <c r="G128" s="7">
        <f t="shared" si="27"/>
        <v>3672.0877596505261</v>
      </c>
      <c r="H128" s="7">
        <f t="shared" si="28"/>
        <v>4896.1170128673675</v>
      </c>
      <c r="I128" s="7">
        <f t="shared" si="29"/>
        <v>6120.1462660842099</v>
      </c>
      <c r="J128" s="7">
        <f t="shared" si="30"/>
        <v>7344.1755193010522</v>
      </c>
      <c r="K128" s="12">
        <f t="shared" si="31"/>
        <v>3.7840014660288634E-3</v>
      </c>
      <c r="L128" s="9">
        <f t="shared" si="32"/>
        <v>544896.21110815636</v>
      </c>
      <c r="M128" s="9">
        <f t="shared" si="33"/>
        <v>2179584.8444326255</v>
      </c>
      <c r="N128" s="9">
        <f t="shared" si="34"/>
        <v>4904065.8999734074</v>
      </c>
      <c r="O128" s="9">
        <f t="shared" si="35"/>
        <v>8718339.3777305018</v>
      </c>
      <c r="P128" s="9">
        <f t="shared" si="36"/>
        <v>13622405.277703909</v>
      </c>
      <c r="Q128" s="9">
        <f t="shared" si="37"/>
        <v>19616263.59989363</v>
      </c>
      <c r="R128" s="8">
        <v>0.23360000000000003</v>
      </c>
      <c r="S128" s="8">
        <f t="shared" si="45"/>
        <v>127287.75491486535</v>
      </c>
      <c r="T128" s="8">
        <f t="shared" si="45"/>
        <v>509151.0196594614</v>
      </c>
      <c r="U128" s="8">
        <f t="shared" si="45"/>
        <v>1145589.794233788</v>
      </c>
      <c r="V128" s="8">
        <f t="shared" si="45"/>
        <v>2036604.0786378456</v>
      </c>
      <c r="W128" s="8">
        <f t="shared" si="45"/>
        <v>3182193.8728716336</v>
      </c>
      <c r="X128" s="8">
        <f t="shared" si="45"/>
        <v>4582359.1769351522</v>
      </c>
      <c r="Y128" s="3">
        <f>SUM('Masses &amp; Spring Data'!$K$11*('Masses &amp; Spring Data'!$I$3+'Vel,Acc,Jer (Inlet)'!C128))</f>
        <v>327691.26635939494</v>
      </c>
      <c r="Z128" s="10">
        <f t="shared" si="38"/>
        <v>454979.0212742603</v>
      </c>
      <c r="AA128" s="10">
        <f t="shared" si="39"/>
        <v>855413.33257804741</v>
      </c>
      <c r="AB128" s="10">
        <f t="shared" si="40"/>
        <v>1473281.0605931829</v>
      </c>
      <c r="AC128" s="10">
        <f t="shared" si="41"/>
        <v>2364295.3449972407</v>
      </c>
      <c r="AD128" s="10">
        <f t="shared" si="42"/>
        <v>3509885.1392310285</v>
      </c>
      <c r="AE128" s="10">
        <f t="shared" si="43"/>
        <v>4910050.4432945475</v>
      </c>
    </row>
    <row r="129" spans="1:31" x14ac:dyDescent="0.2">
      <c r="A129" s="5">
        <v>-108</v>
      </c>
      <c r="B129" s="5">
        <f t="shared" si="44"/>
        <v>126</v>
      </c>
      <c r="C129" s="36">
        <v>1.8938803136112841</v>
      </c>
      <c r="D129" s="6">
        <f t="shared" si="24"/>
        <v>0.10578643923409903</v>
      </c>
      <c r="E129" s="7">
        <f t="shared" si="25"/>
        <v>1269.4372708091882</v>
      </c>
      <c r="F129" s="7">
        <f t="shared" si="26"/>
        <v>2538.8745416183765</v>
      </c>
      <c r="G129" s="7">
        <f t="shared" si="27"/>
        <v>3808.3118124275652</v>
      </c>
      <c r="H129" s="7">
        <f t="shared" si="28"/>
        <v>5077.749083236753</v>
      </c>
      <c r="I129" s="7">
        <f t="shared" si="29"/>
        <v>6347.1863540459417</v>
      </c>
      <c r="J129" s="7">
        <f t="shared" si="30"/>
        <v>7616.6236248551304</v>
      </c>
      <c r="K129" s="12">
        <f t="shared" si="31"/>
        <v>3.7674412845587479E-3</v>
      </c>
      <c r="L129" s="9">
        <f t="shared" si="32"/>
        <v>542511.5449764597</v>
      </c>
      <c r="M129" s="9">
        <f t="shared" si="33"/>
        <v>2170046.1799058388</v>
      </c>
      <c r="N129" s="9">
        <f t="shared" si="34"/>
        <v>4882603.9047881374</v>
      </c>
      <c r="O129" s="9">
        <f t="shared" si="35"/>
        <v>8680184.7196233552</v>
      </c>
      <c r="P129" s="9">
        <f t="shared" si="36"/>
        <v>13562788.624411492</v>
      </c>
      <c r="Q129" s="9">
        <f t="shared" si="37"/>
        <v>19530415.61915255</v>
      </c>
      <c r="R129" s="8">
        <v>0.23360000000000003</v>
      </c>
      <c r="S129" s="8">
        <f t="shared" si="45"/>
        <v>126730.69690650101</v>
      </c>
      <c r="T129" s="8">
        <f t="shared" si="45"/>
        <v>506922.78762600402</v>
      </c>
      <c r="U129" s="8">
        <f t="shared" si="45"/>
        <v>1140576.2721585091</v>
      </c>
      <c r="V129" s="8">
        <f t="shared" si="45"/>
        <v>2027691.1505040161</v>
      </c>
      <c r="W129" s="8">
        <f t="shared" si="45"/>
        <v>3168267.422662525</v>
      </c>
      <c r="X129" s="8">
        <f t="shared" si="45"/>
        <v>4562305.0886340365</v>
      </c>
      <c r="Y129" s="3">
        <f>SUM('Masses &amp; Spring Data'!$K$11*('Masses &amp; Spring Data'!$I$3+'Vel,Acc,Jer (Inlet)'!C129))</f>
        <v>346262.31291858596</v>
      </c>
      <c r="Z129" s="10">
        <f t="shared" si="38"/>
        <v>472993.00982508698</v>
      </c>
      <c r="AA129" s="10">
        <f t="shared" si="39"/>
        <v>872445.08031894034</v>
      </c>
      <c r="AB129" s="10">
        <f t="shared" si="40"/>
        <v>1486838.5850770951</v>
      </c>
      <c r="AC129" s="10">
        <f t="shared" si="41"/>
        <v>2373953.463422602</v>
      </c>
      <c r="AD129" s="10">
        <f t="shared" si="42"/>
        <v>3514529.7355811112</v>
      </c>
      <c r="AE129" s="10">
        <f t="shared" si="43"/>
        <v>4908567.4015526222</v>
      </c>
    </row>
    <row r="130" spans="1:31" x14ac:dyDescent="0.2">
      <c r="A130" s="5">
        <v>-106</v>
      </c>
      <c r="B130" s="5">
        <f t="shared" si="44"/>
        <v>127</v>
      </c>
      <c r="C130" s="36">
        <v>1.9996667528453831</v>
      </c>
      <c r="D130" s="6">
        <f t="shared" si="24"/>
        <v>0.10955388051865778</v>
      </c>
      <c r="E130" s="7">
        <f t="shared" si="25"/>
        <v>1314.6465662238934</v>
      </c>
      <c r="F130" s="7">
        <f t="shared" si="26"/>
        <v>2629.2931324477868</v>
      </c>
      <c r="G130" s="7">
        <f t="shared" si="27"/>
        <v>3943.9396986716797</v>
      </c>
      <c r="H130" s="7">
        <f t="shared" si="28"/>
        <v>5258.5862648955735</v>
      </c>
      <c r="I130" s="7">
        <f t="shared" si="29"/>
        <v>6573.2328311194669</v>
      </c>
      <c r="J130" s="7">
        <f t="shared" si="30"/>
        <v>7887.8793973433594</v>
      </c>
      <c r="K130" s="12">
        <f t="shared" si="31"/>
        <v>3.750881103086412E-3</v>
      </c>
      <c r="L130" s="9">
        <f t="shared" si="32"/>
        <v>540126.87884444336</v>
      </c>
      <c r="M130" s="9">
        <f t="shared" si="33"/>
        <v>2160507.5153777734</v>
      </c>
      <c r="N130" s="9">
        <f t="shared" si="34"/>
        <v>4861141.9095999897</v>
      </c>
      <c r="O130" s="9">
        <f t="shared" si="35"/>
        <v>8642030.0615110938</v>
      </c>
      <c r="P130" s="9">
        <f t="shared" si="36"/>
        <v>13503171.971111083</v>
      </c>
      <c r="Q130" s="9">
        <f t="shared" si="37"/>
        <v>19444567.638399959</v>
      </c>
      <c r="R130" s="8">
        <v>0.23360000000000003</v>
      </c>
      <c r="S130" s="8">
        <f t="shared" si="45"/>
        <v>126173.63889806198</v>
      </c>
      <c r="T130" s="8">
        <f t="shared" si="45"/>
        <v>504694.55559224793</v>
      </c>
      <c r="U130" s="8">
        <f t="shared" si="45"/>
        <v>1135562.7500825578</v>
      </c>
      <c r="V130" s="8">
        <f t="shared" si="45"/>
        <v>2018778.2223689917</v>
      </c>
      <c r="W130" s="8">
        <f t="shared" si="45"/>
        <v>3154340.9724515495</v>
      </c>
      <c r="X130" s="8">
        <f t="shared" si="45"/>
        <v>4542251.0003302312</v>
      </c>
      <c r="Y130" s="3">
        <f>SUM('Masses &amp; Spring Data'!$K$11*('Masses &amp; Spring Data'!$I$3+'Vel,Acc,Jer (Inlet)'!C130))</f>
        <v>365522.29269293632</v>
      </c>
      <c r="Z130" s="10">
        <f t="shared" si="38"/>
        <v>491695.93159099831</v>
      </c>
      <c r="AA130" s="10">
        <f t="shared" si="39"/>
        <v>890162.7462496825</v>
      </c>
      <c r="AB130" s="10">
        <f t="shared" si="40"/>
        <v>1501085.042775494</v>
      </c>
      <c r="AC130" s="10">
        <f t="shared" si="41"/>
        <v>2384300.515061928</v>
      </c>
      <c r="AD130" s="10">
        <f t="shared" si="42"/>
        <v>3519863.265144486</v>
      </c>
      <c r="AE130" s="10">
        <f t="shared" si="43"/>
        <v>4907773.2930231672</v>
      </c>
    </row>
    <row r="131" spans="1:31" x14ac:dyDescent="0.2">
      <c r="A131" s="5">
        <v>-104</v>
      </c>
      <c r="B131" s="5">
        <f t="shared" si="44"/>
        <v>128</v>
      </c>
      <c r="C131" s="36">
        <v>2.1092206333640409</v>
      </c>
      <c r="D131" s="6">
        <f t="shared" si="24"/>
        <v>0.11330476162174419</v>
      </c>
      <c r="E131" s="7">
        <f t="shared" si="25"/>
        <v>1359.6571394609302</v>
      </c>
      <c r="F131" s="7">
        <f t="shared" si="26"/>
        <v>2719.3142789218605</v>
      </c>
      <c r="G131" s="7">
        <f t="shared" si="27"/>
        <v>4078.9714183827909</v>
      </c>
      <c r="H131" s="7">
        <f t="shared" si="28"/>
        <v>5438.628557843721</v>
      </c>
      <c r="I131" s="7">
        <f t="shared" si="29"/>
        <v>6798.285697304651</v>
      </c>
      <c r="J131" s="7">
        <f t="shared" si="30"/>
        <v>8157.9428367655819</v>
      </c>
      <c r="K131" s="12">
        <f t="shared" si="31"/>
        <v>3.7177607401477353E-3</v>
      </c>
      <c r="L131" s="9">
        <f t="shared" si="32"/>
        <v>535357.5465812739</v>
      </c>
      <c r="M131" s="9">
        <f t="shared" si="33"/>
        <v>2141430.1863250956</v>
      </c>
      <c r="N131" s="9">
        <f t="shared" si="34"/>
        <v>4818217.9192314651</v>
      </c>
      <c r="O131" s="9">
        <f t="shared" si="35"/>
        <v>8565720.7453003824</v>
      </c>
      <c r="P131" s="9">
        <f t="shared" si="36"/>
        <v>13383938.664531847</v>
      </c>
      <c r="Q131" s="9">
        <f t="shared" si="37"/>
        <v>19272871.67692586</v>
      </c>
      <c r="R131" s="8">
        <v>0.23360000000000003</v>
      </c>
      <c r="S131" s="8">
        <f t="shared" si="45"/>
        <v>125059.52288138559</v>
      </c>
      <c r="T131" s="8">
        <f t="shared" si="45"/>
        <v>500238.09152554238</v>
      </c>
      <c r="U131" s="8">
        <f t="shared" si="45"/>
        <v>1125535.7059324705</v>
      </c>
      <c r="V131" s="8">
        <f t="shared" si="45"/>
        <v>2000952.3661021695</v>
      </c>
      <c r="W131" s="8">
        <f t="shared" si="45"/>
        <v>3126488.0720346398</v>
      </c>
      <c r="X131" s="8">
        <f t="shared" si="45"/>
        <v>4502142.823729882</v>
      </c>
      <c r="Y131" s="3">
        <f>SUM('Masses &amp; Spring Data'!$K$11*('Masses &amp; Spring Data'!$I$3+'Vel,Acc,Jer (Inlet)'!C131))</f>
        <v>385468.19065743458</v>
      </c>
      <c r="Z131" s="10">
        <f t="shared" si="38"/>
        <v>510527.71353882016</v>
      </c>
      <c r="AA131" s="10">
        <f t="shared" si="39"/>
        <v>906335.08331261168</v>
      </c>
      <c r="AB131" s="10">
        <f t="shared" si="40"/>
        <v>1511003.896589905</v>
      </c>
      <c r="AC131" s="10">
        <f t="shared" si="41"/>
        <v>2386420.5567596043</v>
      </c>
      <c r="AD131" s="10">
        <f t="shared" si="42"/>
        <v>3511956.2626920743</v>
      </c>
      <c r="AE131" s="10">
        <f t="shared" si="43"/>
        <v>4887611.014387317</v>
      </c>
    </row>
    <row r="132" spans="1:31" x14ac:dyDescent="0.2">
      <c r="A132" s="5">
        <v>-102</v>
      </c>
      <c r="B132" s="5">
        <f t="shared" si="44"/>
        <v>129</v>
      </c>
      <c r="C132" s="36">
        <v>2.2225253949857851</v>
      </c>
      <c r="D132" s="6">
        <f t="shared" ref="D132:D195" si="46">SUM((C133-C132)/(B133-B132))</f>
        <v>0.11702252236189192</v>
      </c>
      <c r="E132" s="7">
        <f t="shared" ref="E132:E195" si="47">SUM(D132*(6*2000))</f>
        <v>1404.270268342703</v>
      </c>
      <c r="F132" s="7">
        <f t="shared" ref="F132:F195" si="48">SUM(D132*(6*4000))</f>
        <v>2808.5405366854061</v>
      </c>
      <c r="G132" s="7">
        <f t="shared" ref="G132:G195" si="49">SUM(D132*(6*6000))</f>
        <v>4212.8108050281089</v>
      </c>
      <c r="H132" s="7">
        <f t="shared" ref="H132:H195" si="50">SUM(D132*(6*8000))</f>
        <v>5617.0810733708122</v>
      </c>
      <c r="I132" s="7">
        <f t="shared" ref="I132:I195" si="51">SUM(D132*(6*10000))</f>
        <v>7021.3513417135155</v>
      </c>
      <c r="J132" s="7">
        <f t="shared" ref="J132:J195" si="52">SUM(D132*(6*12000))</f>
        <v>8425.6216100562178</v>
      </c>
      <c r="K132" s="12">
        <f t="shared" ref="K132:K195" si="53">SUM((C134-(2*C133)+C132)/((B133-B132)^2))</f>
        <v>3.6598001049981121E-3</v>
      </c>
      <c r="L132" s="9">
        <f t="shared" ref="L132:L195" si="54">SUM(K132*((6*2000)^2))</f>
        <v>527011.21511972812</v>
      </c>
      <c r="M132" s="9">
        <f t="shared" ref="M132:M195" si="55">SUM(K132*((6*4000)^2))</f>
        <v>2108044.8604789125</v>
      </c>
      <c r="N132" s="9">
        <f t="shared" ref="N132:N195" si="56">SUM(K132*((6*6000)^2))</f>
        <v>4743100.9360775538</v>
      </c>
      <c r="O132" s="9">
        <f t="shared" ref="O132:O195" si="57">SUM(K132*((6*8000)^2))</f>
        <v>8432179.4419156499</v>
      </c>
      <c r="P132" s="9">
        <f t="shared" ref="P132:P195" si="58">SUM(K132*((6*10000)^2))</f>
        <v>13175280.377993204</v>
      </c>
      <c r="Q132" s="9">
        <f t="shared" ref="Q132:Q195" si="59">SUM(K132*((6*12000)^2))</f>
        <v>18972403.744310215</v>
      </c>
      <c r="R132" s="8">
        <v>0.23360000000000003</v>
      </c>
      <c r="S132" s="8">
        <f t="shared" si="45"/>
        <v>123109.81985196851</v>
      </c>
      <c r="T132" s="8">
        <f t="shared" si="45"/>
        <v>492439.27940787404</v>
      </c>
      <c r="U132" s="8">
        <f t="shared" si="45"/>
        <v>1107988.3786677166</v>
      </c>
      <c r="V132" s="8">
        <f t="shared" si="45"/>
        <v>1969757.1176314962</v>
      </c>
      <c r="W132" s="8">
        <f t="shared" si="45"/>
        <v>3077745.4962992128</v>
      </c>
      <c r="X132" s="8">
        <f t="shared" si="45"/>
        <v>4431953.5146708665</v>
      </c>
      <c r="Y132" s="3">
        <f>SUM('Masses &amp; Spring Data'!$K$11*('Masses &amp; Spring Data'!$I$3+'Vel,Acc,Jer (Inlet)'!C132))</f>
        <v>406096.9917870693</v>
      </c>
      <c r="Z132" s="10">
        <f t="shared" ref="Z132:Z195" si="60">SUM(S132+Y132)</f>
        <v>529206.8116390378</v>
      </c>
      <c r="AA132" s="10">
        <f t="shared" ref="AA132:AA195" si="61">SUM(T132+Y133)</f>
        <v>919841.94543969072</v>
      </c>
      <c r="AB132" s="10">
        <f t="shared" ref="AB132:AB195" si="62">SUM(U132+Y132)</f>
        <v>1514085.3704547859</v>
      </c>
      <c r="AC132" s="10">
        <f t="shared" ref="AC132:AC195" si="63">SUM(V132+Y132)</f>
        <v>2375854.1094185654</v>
      </c>
      <c r="AD132" s="10">
        <f t="shared" ref="AD132:AD195" si="64">SUM(W132+Y132)</f>
        <v>3483842.4880862823</v>
      </c>
      <c r="AE132" s="10">
        <f t="shared" ref="AE132:AE195" si="65">SUM(X132+Y132)</f>
        <v>4838050.506457936</v>
      </c>
    </row>
    <row r="133" spans="1:31" x14ac:dyDescent="0.2">
      <c r="A133" s="5">
        <v>-100</v>
      </c>
      <c r="B133" s="5">
        <f t="shared" ref="B133:B196" si="66">B132+1</f>
        <v>130</v>
      </c>
      <c r="C133" s="36">
        <v>2.339547917347677</v>
      </c>
      <c r="D133" s="6">
        <f t="shared" si="46"/>
        <v>0.12068232246689004</v>
      </c>
      <c r="E133" s="7">
        <f t="shared" si="47"/>
        <v>1448.1878696026804</v>
      </c>
      <c r="F133" s="7">
        <f t="shared" si="48"/>
        <v>2896.3757392053608</v>
      </c>
      <c r="G133" s="7">
        <f t="shared" si="49"/>
        <v>4344.563608808041</v>
      </c>
      <c r="H133" s="7">
        <f t="shared" si="50"/>
        <v>5792.7514784107216</v>
      </c>
      <c r="I133" s="7">
        <f t="shared" si="51"/>
        <v>7240.9393480134022</v>
      </c>
      <c r="J133" s="7">
        <f t="shared" si="52"/>
        <v>8689.1272176160819</v>
      </c>
      <c r="K133" s="12">
        <f t="shared" si="53"/>
        <v>3.6101195605890979E-3</v>
      </c>
      <c r="L133" s="9">
        <f t="shared" si="54"/>
        <v>519857.2167248301</v>
      </c>
      <c r="M133" s="9">
        <f t="shared" si="55"/>
        <v>2079428.8668993204</v>
      </c>
      <c r="N133" s="9">
        <f t="shared" si="56"/>
        <v>4678714.9505234705</v>
      </c>
      <c r="O133" s="9">
        <f t="shared" si="57"/>
        <v>8317715.4675972816</v>
      </c>
      <c r="P133" s="9">
        <f t="shared" si="58"/>
        <v>12996430.418120753</v>
      </c>
      <c r="Q133" s="9">
        <f t="shared" si="59"/>
        <v>18714859.802093882</v>
      </c>
      <c r="R133" s="8">
        <v>0.23360000000000003</v>
      </c>
      <c r="S133" s="8">
        <f t="shared" si="45"/>
        <v>121438.64582692033</v>
      </c>
      <c r="T133" s="8">
        <f t="shared" si="45"/>
        <v>485754.58330768131</v>
      </c>
      <c r="U133" s="8">
        <f t="shared" si="45"/>
        <v>1092947.8124422829</v>
      </c>
      <c r="V133" s="8">
        <f t="shared" si="45"/>
        <v>1943018.3332307253</v>
      </c>
      <c r="W133" s="8">
        <f t="shared" si="45"/>
        <v>3035966.1456730082</v>
      </c>
      <c r="X133" s="8">
        <f t="shared" si="45"/>
        <v>4371791.2497691317</v>
      </c>
      <c r="Y133" s="3">
        <f>SUM('Masses &amp; Spring Data'!$K$11*('Masses &amp; Spring Data'!$I$3+'Vel,Acc,Jer (Inlet)'!C133))</f>
        <v>427402.66603181674</v>
      </c>
      <c r="Z133" s="10">
        <f t="shared" si="60"/>
        <v>548841.31185873703</v>
      </c>
      <c r="AA133" s="10">
        <f t="shared" si="61"/>
        <v>935129.2441118178</v>
      </c>
      <c r="AB133" s="10">
        <f t="shared" si="62"/>
        <v>1520350.4784740997</v>
      </c>
      <c r="AC133" s="10">
        <f t="shared" si="63"/>
        <v>2370420.999262542</v>
      </c>
      <c r="AD133" s="10">
        <f t="shared" si="64"/>
        <v>3463368.8117048247</v>
      </c>
      <c r="AE133" s="10">
        <f t="shared" si="65"/>
        <v>4799193.9158009486</v>
      </c>
    </row>
    <row r="134" spans="1:31" x14ac:dyDescent="0.2">
      <c r="A134" s="5">
        <v>-98</v>
      </c>
      <c r="B134" s="5">
        <f t="shared" si="66"/>
        <v>131</v>
      </c>
      <c r="C134" s="36">
        <v>2.460230239814567</v>
      </c>
      <c r="D134" s="6">
        <f t="shared" si="46"/>
        <v>0.12429244202747913</v>
      </c>
      <c r="E134" s="7">
        <f t="shared" si="47"/>
        <v>1491.5093043297495</v>
      </c>
      <c r="F134" s="7">
        <f t="shared" si="48"/>
        <v>2983.018608659499</v>
      </c>
      <c r="G134" s="7">
        <f t="shared" si="49"/>
        <v>4474.5279129892488</v>
      </c>
      <c r="H134" s="7">
        <f t="shared" si="50"/>
        <v>5966.037217318998</v>
      </c>
      <c r="I134" s="7">
        <f t="shared" si="51"/>
        <v>7457.5465216487482</v>
      </c>
      <c r="J134" s="7">
        <f t="shared" si="52"/>
        <v>8949.0558259784975</v>
      </c>
      <c r="K134" s="12">
        <f t="shared" si="53"/>
        <v>3.5273186532327472E-3</v>
      </c>
      <c r="L134" s="9">
        <f t="shared" si="54"/>
        <v>507933.88606551557</v>
      </c>
      <c r="M134" s="9">
        <f t="shared" si="55"/>
        <v>2031735.5442620623</v>
      </c>
      <c r="N134" s="9">
        <f t="shared" si="56"/>
        <v>4571404.9745896403</v>
      </c>
      <c r="O134" s="9">
        <f t="shared" si="57"/>
        <v>8126942.1770482492</v>
      </c>
      <c r="P134" s="9">
        <f t="shared" si="58"/>
        <v>12698347.151637889</v>
      </c>
      <c r="Q134" s="9">
        <f t="shared" si="59"/>
        <v>18285619.898358561</v>
      </c>
      <c r="R134" s="8">
        <v>0.23360000000000003</v>
      </c>
      <c r="S134" s="8">
        <f t="shared" si="45"/>
        <v>118653.35578490446</v>
      </c>
      <c r="T134" s="8">
        <f t="shared" si="45"/>
        <v>474613.42313961784</v>
      </c>
      <c r="U134" s="8">
        <f t="shared" si="45"/>
        <v>1067880.20206414</v>
      </c>
      <c r="V134" s="8">
        <f t="shared" si="45"/>
        <v>1898453.6925584713</v>
      </c>
      <c r="W134" s="8">
        <f t="shared" si="45"/>
        <v>2966333.8946226113</v>
      </c>
      <c r="X134" s="8">
        <f t="shared" si="45"/>
        <v>4271520.80825656</v>
      </c>
      <c r="Y134" s="3">
        <f>SUM('Masses &amp; Spring Data'!$K$11*('Masses &amp; Spring Data'!$I$3+'Vel,Acc,Jer (Inlet)'!C134))</f>
        <v>449374.66080413648</v>
      </c>
      <c r="Z134" s="10">
        <f t="shared" si="60"/>
        <v>568028.01658904098</v>
      </c>
      <c r="AA134" s="10">
        <f t="shared" si="61"/>
        <v>946617.35416861158</v>
      </c>
      <c r="AB134" s="10">
        <f t="shared" si="62"/>
        <v>1517254.8628682764</v>
      </c>
      <c r="AC134" s="10">
        <f t="shared" si="63"/>
        <v>2347828.3533626078</v>
      </c>
      <c r="AD134" s="10">
        <f t="shared" si="64"/>
        <v>3415708.555426748</v>
      </c>
      <c r="AE134" s="10">
        <f t="shared" si="65"/>
        <v>4720895.4690606967</v>
      </c>
    </row>
    <row r="135" spans="1:31" x14ac:dyDescent="0.2">
      <c r="A135" s="5">
        <v>-96</v>
      </c>
      <c r="B135" s="5">
        <f t="shared" si="66"/>
        <v>132</v>
      </c>
      <c r="C135" s="36">
        <v>2.5845226818420461</v>
      </c>
      <c r="D135" s="6">
        <f t="shared" si="46"/>
        <v>0.12781976068071188</v>
      </c>
      <c r="E135" s="7">
        <f t="shared" si="47"/>
        <v>1533.8371281685427</v>
      </c>
      <c r="F135" s="7">
        <f t="shared" si="48"/>
        <v>3067.6742563370854</v>
      </c>
      <c r="G135" s="7">
        <f t="shared" si="49"/>
        <v>4601.5113845056276</v>
      </c>
      <c r="H135" s="7">
        <f t="shared" si="50"/>
        <v>6135.3485126741707</v>
      </c>
      <c r="I135" s="7">
        <f t="shared" si="51"/>
        <v>7669.1856408427129</v>
      </c>
      <c r="J135" s="7">
        <f t="shared" si="52"/>
        <v>9203.0227690112551</v>
      </c>
      <c r="K135" s="12">
        <f t="shared" si="53"/>
        <v>3.4362376551468898E-3</v>
      </c>
      <c r="L135" s="9">
        <f t="shared" si="54"/>
        <v>494818.22234115214</v>
      </c>
      <c r="M135" s="9">
        <f t="shared" si="55"/>
        <v>1979272.8893646086</v>
      </c>
      <c r="N135" s="9">
        <f t="shared" si="56"/>
        <v>4453364.001070369</v>
      </c>
      <c r="O135" s="9">
        <f t="shared" si="57"/>
        <v>7917091.5574584343</v>
      </c>
      <c r="P135" s="9">
        <f t="shared" si="58"/>
        <v>12370455.558528803</v>
      </c>
      <c r="Q135" s="9">
        <f t="shared" si="59"/>
        <v>17813456.004281476</v>
      </c>
      <c r="R135" s="8">
        <v>0.23360000000000003</v>
      </c>
      <c r="S135" s="8">
        <f t="shared" si="45"/>
        <v>115589.53673889315</v>
      </c>
      <c r="T135" s="8">
        <f t="shared" si="45"/>
        <v>462358.14695557259</v>
      </c>
      <c r="U135" s="8">
        <f t="shared" si="45"/>
        <v>1040305.8306500383</v>
      </c>
      <c r="V135" s="8">
        <f t="shared" si="45"/>
        <v>1849432.5878222904</v>
      </c>
      <c r="W135" s="8">
        <f t="shared" si="45"/>
        <v>2889738.4184723287</v>
      </c>
      <c r="X135" s="8">
        <f t="shared" si="45"/>
        <v>4161223.3226001533</v>
      </c>
      <c r="Y135" s="3">
        <f>SUM('Masses &amp; Spring Data'!$K$11*('Masses &amp; Spring Data'!$I$3+'Vel,Acc,Jer (Inlet)'!C135))</f>
        <v>472003.93102899374</v>
      </c>
      <c r="Z135" s="10">
        <f t="shared" si="60"/>
        <v>587593.46776788693</v>
      </c>
      <c r="AA135" s="10">
        <f t="shared" si="61"/>
        <v>957633.54853690241</v>
      </c>
      <c r="AB135" s="10">
        <f t="shared" si="62"/>
        <v>1512309.7616790321</v>
      </c>
      <c r="AC135" s="10">
        <f t="shared" si="63"/>
        <v>2321436.5188512839</v>
      </c>
      <c r="AD135" s="10">
        <f t="shared" si="64"/>
        <v>3361742.3495013225</v>
      </c>
      <c r="AE135" s="10">
        <f t="shared" si="65"/>
        <v>4633227.2536291471</v>
      </c>
    </row>
    <row r="136" spans="1:31" x14ac:dyDescent="0.2">
      <c r="A136" s="5">
        <v>-94</v>
      </c>
      <c r="B136" s="5">
        <f t="shared" si="66"/>
        <v>133</v>
      </c>
      <c r="C136" s="36">
        <v>2.712342442522758</v>
      </c>
      <c r="D136" s="6">
        <f t="shared" si="46"/>
        <v>0.13125599833585877</v>
      </c>
      <c r="E136" s="7">
        <f t="shared" si="47"/>
        <v>1575.0719800303052</v>
      </c>
      <c r="F136" s="7">
        <f t="shared" si="48"/>
        <v>3150.1439600606104</v>
      </c>
      <c r="G136" s="7">
        <f t="shared" si="49"/>
        <v>4725.2159400909159</v>
      </c>
      <c r="H136" s="7">
        <f t="shared" si="50"/>
        <v>6300.2879201212208</v>
      </c>
      <c r="I136" s="7">
        <f t="shared" si="51"/>
        <v>7875.3599001515258</v>
      </c>
      <c r="J136" s="7">
        <f t="shared" si="52"/>
        <v>9450.4318801818317</v>
      </c>
      <c r="K136" s="12">
        <f t="shared" si="53"/>
        <v>3.3285964755882524E-3</v>
      </c>
      <c r="L136" s="9">
        <f t="shared" si="54"/>
        <v>479317.89248470834</v>
      </c>
      <c r="M136" s="9">
        <f t="shared" si="55"/>
        <v>1917271.5699388334</v>
      </c>
      <c r="N136" s="9">
        <f t="shared" si="56"/>
        <v>4313861.0323623754</v>
      </c>
      <c r="O136" s="9">
        <f t="shared" si="57"/>
        <v>7669086.2797553334</v>
      </c>
      <c r="P136" s="9">
        <f t="shared" si="58"/>
        <v>11982947.312117709</v>
      </c>
      <c r="Q136" s="9">
        <f t="shared" si="59"/>
        <v>17255444.129449502</v>
      </c>
      <c r="R136" s="8">
        <v>0.23360000000000003</v>
      </c>
      <c r="S136" s="8">
        <f t="shared" si="45"/>
        <v>111968.65968442788</v>
      </c>
      <c r="T136" s="8">
        <f t="shared" si="45"/>
        <v>447874.63873771153</v>
      </c>
      <c r="U136" s="8">
        <f t="shared" si="45"/>
        <v>1007717.9371598511</v>
      </c>
      <c r="V136" s="8">
        <f t="shared" si="45"/>
        <v>1791498.5549508461</v>
      </c>
      <c r="W136" s="8">
        <f t="shared" si="45"/>
        <v>2799216.4921106971</v>
      </c>
      <c r="X136" s="8">
        <f t="shared" si="45"/>
        <v>4030871.7486394043</v>
      </c>
      <c r="Y136" s="3">
        <f>SUM('Masses &amp; Spring Data'!$K$11*('Masses &amp; Spring Data'!$I$3+'Vel,Acc,Jer (Inlet)'!C136))</f>
        <v>495275.40158132982</v>
      </c>
      <c r="Z136" s="10">
        <f t="shared" si="60"/>
        <v>607244.06126575766</v>
      </c>
      <c r="AA136" s="10">
        <f t="shared" si="61"/>
        <v>967047.12856129277</v>
      </c>
      <c r="AB136" s="10">
        <f t="shared" si="62"/>
        <v>1502993.338741181</v>
      </c>
      <c r="AC136" s="10">
        <f t="shared" si="63"/>
        <v>2286773.9565321761</v>
      </c>
      <c r="AD136" s="10">
        <f t="shared" si="64"/>
        <v>3294491.8936920268</v>
      </c>
      <c r="AE136" s="10">
        <f t="shared" si="65"/>
        <v>4526147.1502207341</v>
      </c>
    </row>
    <row r="137" spans="1:31" x14ac:dyDescent="0.2">
      <c r="A137" s="5">
        <v>-92</v>
      </c>
      <c r="B137" s="5">
        <f t="shared" si="66"/>
        <v>134</v>
      </c>
      <c r="C137" s="36">
        <v>2.8435984408586168</v>
      </c>
      <c r="D137" s="6">
        <f t="shared" si="46"/>
        <v>0.13458459481144702</v>
      </c>
      <c r="E137" s="7">
        <f t="shared" si="47"/>
        <v>1615.0151377373643</v>
      </c>
      <c r="F137" s="7">
        <f t="shared" si="48"/>
        <v>3230.0302754747286</v>
      </c>
      <c r="G137" s="7">
        <f t="shared" si="49"/>
        <v>4845.0454132120931</v>
      </c>
      <c r="H137" s="7">
        <f t="shared" si="50"/>
        <v>6460.0605509494571</v>
      </c>
      <c r="I137" s="7">
        <f t="shared" si="51"/>
        <v>8075.0756886868212</v>
      </c>
      <c r="J137" s="7">
        <f t="shared" si="52"/>
        <v>9690.0908264241862</v>
      </c>
      <c r="K137" s="12">
        <f t="shared" si="53"/>
        <v>3.220955296029171E-3</v>
      </c>
      <c r="L137" s="9">
        <f t="shared" si="54"/>
        <v>463817.56262820063</v>
      </c>
      <c r="M137" s="9">
        <f t="shared" si="55"/>
        <v>1855270.2505128025</v>
      </c>
      <c r="N137" s="9">
        <f t="shared" si="56"/>
        <v>4174358.0636538058</v>
      </c>
      <c r="O137" s="9">
        <f t="shared" si="57"/>
        <v>7421081.00205121</v>
      </c>
      <c r="P137" s="9">
        <f t="shared" si="58"/>
        <v>11595439.065705016</v>
      </c>
      <c r="Q137" s="9">
        <f t="shared" si="59"/>
        <v>16697432.254615223</v>
      </c>
      <c r="R137" s="8">
        <v>0.23360000000000003</v>
      </c>
      <c r="S137" s="8">
        <f t="shared" si="45"/>
        <v>108347.78262994769</v>
      </c>
      <c r="T137" s="8">
        <f t="shared" si="45"/>
        <v>433391.13051979075</v>
      </c>
      <c r="U137" s="8">
        <f t="shared" si="45"/>
        <v>975130.04366952914</v>
      </c>
      <c r="V137" s="8">
        <f t="shared" si="45"/>
        <v>1733564.522079163</v>
      </c>
      <c r="W137" s="8">
        <f t="shared" si="45"/>
        <v>2708694.565748692</v>
      </c>
      <c r="X137" s="8">
        <f t="shared" si="45"/>
        <v>3900520.1746781166</v>
      </c>
      <c r="Y137" s="3">
        <f>SUM('Masses &amp; Spring Data'!$K$11*('Masses &amp; Spring Data'!$I$3+'Vel,Acc,Jer (Inlet)'!C137))</f>
        <v>519172.4898235813</v>
      </c>
      <c r="Z137" s="10">
        <f t="shared" si="60"/>
        <v>627520.27245352895</v>
      </c>
      <c r="AA137" s="10">
        <f t="shared" si="61"/>
        <v>977066.72861296288</v>
      </c>
      <c r="AB137" s="10">
        <f t="shared" si="62"/>
        <v>1494302.5334931104</v>
      </c>
      <c r="AC137" s="10">
        <f t="shared" si="63"/>
        <v>2252737.0119027444</v>
      </c>
      <c r="AD137" s="10">
        <f t="shared" si="64"/>
        <v>3227867.0555722732</v>
      </c>
      <c r="AE137" s="10">
        <f t="shared" si="65"/>
        <v>4419692.6645016978</v>
      </c>
    </row>
    <row r="138" spans="1:31" x14ac:dyDescent="0.2">
      <c r="A138" s="5">
        <v>-90</v>
      </c>
      <c r="B138" s="5">
        <f t="shared" si="66"/>
        <v>135</v>
      </c>
      <c r="C138" s="36">
        <v>2.9781830356700638</v>
      </c>
      <c r="D138" s="6">
        <f t="shared" si="46"/>
        <v>0.13780555010747619</v>
      </c>
      <c r="E138" s="7">
        <f t="shared" si="47"/>
        <v>1653.6666012897144</v>
      </c>
      <c r="F138" s="7">
        <f t="shared" si="48"/>
        <v>3307.3332025794289</v>
      </c>
      <c r="G138" s="7">
        <f t="shared" si="49"/>
        <v>4960.9998038691429</v>
      </c>
      <c r="H138" s="7">
        <f t="shared" si="50"/>
        <v>6614.6664051588577</v>
      </c>
      <c r="I138" s="7">
        <f t="shared" si="51"/>
        <v>8268.3330064485708</v>
      </c>
      <c r="J138" s="7">
        <f t="shared" si="52"/>
        <v>9921.9996077382857</v>
      </c>
      <c r="K138" s="12">
        <f t="shared" si="53"/>
        <v>3.0636335720579666E-3</v>
      </c>
      <c r="L138" s="9">
        <f t="shared" si="54"/>
        <v>441163.23437634722</v>
      </c>
      <c r="M138" s="9">
        <f t="shared" si="55"/>
        <v>1764652.9375053889</v>
      </c>
      <c r="N138" s="9">
        <f t="shared" si="56"/>
        <v>3970469.1093871249</v>
      </c>
      <c r="O138" s="9">
        <f t="shared" si="57"/>
        <v>7058611.7500215555</v>
      </c>
      <c r="P138" s="9">
        <f t="shared" si="58"/>
        <v>11029080.85940868</v>
      </c>
      <c r="Q138" s="9">
        <f t="shared" si="59"/>
        <v>15881876.4375485</v>
      </c>
      <c r="R138" s="8">
        <v>0.23360000000000003</v>
      </c>
      <c r="S138" s="8">
        <f t="shared" si="45"/>
        <v>103055.73155031473</v>
      </c>
      <c r="T138" s="8">
        <f t="shared" si="45"/>
        <v>412222.9262012589</v>
      </c>
      <c r="U138" s="8">
        <f t="shared" si="45"/>
        <v>927501.5839528325</v>
      </c>
      <c r="V138" s="8">
        <f t="shared" si="45"/>
        <v>1648891.7048050356</v>
      </c>
      <c r="W138" s="8">
        <f t="shared" si="45"/>
        <v>2576393.2887578681</v>
      </c>
      <c r="X138" s="8">
        <f t="shared" si="45"/>
        <v>3710006.33581133</v>
      </c>
      <c r="Y138" s="3">
        <f>SUM('Masses &amp; Spring Data'!$K$11*('Masses &amp; Spring Data'!$I$3+'Vel,Acc,Jer (Inlet)'!C138))</f>
        <v>543675.59809317207</v>
      </c>
      <c r="Z138" s="10">
        <f t="shared" si="60"/>
        <v>646731.32964348677</v>
      </c>
      <c r="AA138" s="10">
        <f t="shared" si="61"/>
        <v>980988.05492878566</v>
      </c>
      <c r="AB138" s="10">
        <f t="shared" si="62"/>
        <v>1471177.1820460046</v>
      </c>
      <c r="AC138" s="10">
        <f t="shared" si="63"/>
        <v>2192567.3028982077</v>
      </c>
      <c r="AD138" s="10">
        <f t="shared" si="64"/>
        <v>3120068.8868510402</v>
      </c>
      <c r="AE138" s="10">
        <f t="shared" si="65"/>
        <v>4253681.9339045025</v>
      </c>
    </row>
    <row r="139" spans="1:31" x14ac:dyDescent="0.2">
      <c r="A139" s="5">
        <v>-88</v>
      </c>
      <c r="B139" s="5">
        <f t="shared" si="66"/>
        <v>136</v>
      </c>
      <c r="C139" s="36">
        <v>3.11598858577754</v>
      </c>
      <c r="D139" s="6">
        <f t="shared" si="46"/>
        <v>0.14086918367953416</v>
      </c>
      <c r="E139" s="7">
        <f t="shared" si="47"/>
        <v>1690.4302041544099</v>
      </c>
      <c r="F139" s="7">
        <f t="shared" si="48"/>
        <v>3380.8604083088198</v>
      </c>
      <c r="G139" s="7">
        <f t="shared" si="49"/>
        <v>5071.29061246323</v>
      </c>
      <c r="H139" s="7">
        <f t="shared" si="50"/>
        <v>6761.7208166176397</v>
      </c>
      <c r="I139" s="7">
        <f t="shared" si="51"/>
        <v>8452.1510207720494</v>
      </c>
      <c r="J139" s="7">
        <f t="shared" si="52"/>
        <v>10142.58122492646</v>
      </c>
      <c r="K139" s="12">
        <f t="shared" si="53"/>
        <v>2.9228720295586541E-3</v>
      </c>
      <c r="L139" s="9">
        <f t="shared" si="54"/>
        <v>420893.57225644618</v>
      </c>
      <c r="M139" s="9">
        <f t="shared" si="55"/>
        <v>1683574.2890257847</v>
      </c>
      <c r="N139" s="9">
        <f t="shared" si="56"/>
        <v>3788042.1503080158</v>
      </c>
      <c r="O139" s="9">
        <f t="shared" si="57"/>
        <v>6734297.1561031388</v>
      </c>
      <c r="P139" s="9">
        <f t="shared" si="58"/>
        <v>10522339.306411155</v>
      </c>
      <c r="Q139" s="9">
        <f t="shared" si="59"/>
        <v>15152168.601232063</v>
      </c>
      <c r="R139" s="8">
        <v>0.23360000000000003</v>
      </c>
      <c r="S139" s="8">
        <f t="shared" si="45"/>
        <v>98320.738479105843</v>
      </c>
      <c r="T139" s="8">
        <f t="shared" si="45"/>
        <v>393282.95391642337</v>
      </c>
      <c r="U139" s="8">
        <f t="shared" si="45"/>
        <v>884886.64631195262</v>
      </c>
      <c r="V139" s="8">
        <f t="shared" si="45"/>
        <v>1573131.8156656935</v>
      </c>
      <c r="W139" s="8">
        <f t="shared" si="45"/>
        <v>2458018.4619776462</v>
      </c>
      <c r="X139" s="8">
        <f t="shared" si="45"/>
        <v>3539546.5852478105</v>
      </c>
      <c r="Y139" s="3">
        <f>SUM('Masses &amp; Spring Data'!$K$11*('Masses &amp; Spring Data'!$I$3+'Vel,Acc,Jer (Inlet)'!C139))</f>
        <v>568765.12872752675</v>
      </c>
      <c r="Z139" s="10">
        <f t="shared" si="60"/>
        <v>667085.86720663263</v>
      </c>
      <c r="AA139" s="10">
        <f t="shared" si="61"/>
        <v>987695.39290545776</v>
      </c>
      <c r="AB139" s="10">
        <f t="shared" si="62"/>
        <v>1453651.7750394794</v>
      </c>
      <c r="AC139" s="10">
        <f t="shared" si="63"/>
        <v>2141896.9443932204</v>
      </c>
      <c r="AD139" s="10">
        <f t="shared" si="64"/>
        <v>3026783.5907051731</v>
      </c>
      <c r="AE139" s="10">
        <f t="shared" si="65"/>
        <v>4108311.7139753373</v>
      </c>
    </row>
    <row r="140" spans="1:31" x14ac:dyDescent="0.2">
      <c r="A140" s="5">
        <v>-86</v>
      </c>
      <c r="B140" s="5">
        <f t="shared" si="66"/>
        <v>137</v>
      </c>
      <c r="C140" s="36">
        <v>3.2568577694570742</v>
      </c>
      <c r="D140" s="6">
        <f t="shared" si="46"/>
        <v>0.14379205570909281</v>
      </c>
      <c r="E140" s="7">
        <f t="shared" si="47"/>
        <v>1725.5046685091138</v>
      </c>
      <c r="F140" s="7">
        <f t="shared" si="48"/>
        <v>3451.0093370182276</v>
      </c>
      <c r="G140" s="7">
        <f t="shared" si="49"/>
        <v>5176.5140055273414</v>
      </c>
      <c r="H140" s="7">
        <f t="shared" si="50"/>
        <v>6902.0186740364552</v>
      </c>
      <c r="I140" s="7">
        <f t="shared" si="51"/>
        <v>8627.5233425455681</v>
      </c>
      <c r="J140" s="7">
        <f t="shared" si="52"/>
        <v>10353.028011054683</v>
      </c>
      <c r="K140" s="12">
        <f t="shared" si="53"/>
        <v>2.748990124116002E-3</v>
      </c>
      <c r="L140" s="9">
        <f t="shared" si="54"/>
        <v>395854.57787270431</v>
      </c>
      <c r="M140" s="9">
        <f t="shared" si="55"/>
        <v>1583418.3114908172</v>
      </c>
      <c r="N140" s="9">
        <f t="shared" si="56"/>
        <v>3562691.2008543387</v>
      </c>
      <c r="O140" s="9">
        <f t="shared" si="57"/>
        <v>6333673.2459632689</v>
      </c>
      <c r="P140" s="9">
        <f t="shared" si="58"/>
        <v>9896364.4468176067</v>
      </c>
      <c r="Q140" s="9">
        <f t="shared" si="59"/>
        <v>14250764.803417355</v>
      </c>
      <c r="R140" s="8">
        <v>0.23360000000000003</v>
      </c>
      <c r="S140" s="8">
        <f t="shared" si="45"/>
        <v>92471.629391063732</v>
      </c>
      <c r="T140" s="8">
        <f t="shared" si="45"/>
        <v>369886.51756425493</v>
      </c>
      <c r="U140" s="8">
        <f t="shared" si="45"/>
        <v>832244.66451957368</v>
      </c>
      <c r="V140" s="8">
        <f t="shared" si="45"/>
        <v>1479546.0702570197</v>
      </c>
      <c r="W140" s="8">
        <f t="shared" si="45"/>
        <v>2311790.7347765933</v>
      </c>
      <c r="X140" s="8">
        <f t="shared" si="45"/>
        <v>3328978.6580782947</v>
      </c>
      <c r="Y140" s="3">
        <f>SUM('Masses &amp; Spring Data'!$K$11*('Masses &amp; Spring Data'!$I$3+'Vel,Acc,Jer (Inlet)'!C140))</f>
        <v>594412.43898903439</v>
      </c>
      <c r="Z140" s="10">
        <f t="shared" si="60"/>
        <v>686884.06838009809</v>
      </c>
      <c r="AA140" s="10">
        <f t="shared" si="61"/>
        <v>990478.41872935172</v>
      </c>
      <c r="AB140" s="10">
        <f t="shared" si="62"/>
        <v>1426657.103508608</v>
      </c>
      <c r="AC140" s="10">
        <f t="shared" si="63"/>
        <v>2073958.5092460541</v>
      </c>
      <c r="AD140" s="10">
        <f t="shared" si="64"/>
        <v>2906203.1737656277</v>
      </c>
      <c r="AE140" s="10">
        <f t="shared" si="65"/>
        <v>3923391.0970673291</v>
      </c>
    </row>
    <row r="141" spans="1:31" x14ac:dyDescent="0.2">
      <c r="A141" s="5">
        <v>-84</v>
      </c>
      <c r="B141" s="5">
        <f t="shared" si="66"/>
        <v>138</v>
      </c>
      <c r="C141" s="36">
        <v>3.400649825166167</v>
      </c>
      <c r="D141" s="6">
        <f t="shared" si="46"/>
        <v>0.14654104583320882</v>
      </c>
      <c r="E141" s="7">
        <f t="shared" si="47"/>
        <v>1758.4925499985059</v>
      </c>
      <c r="F141" s="7">
        <f t="shared" si="48"/>
        <v>3516.9850999970117</v>
      </c>
      <c r="G141" s="7">
        <f t="shared" si="49"/>
        <v>5275.4776499955178</v>
      </c>
      <c r="H141" s="7">
        <f t="shared" si="50"/>
        <v>7033.9701999940235</v>
      </c>
      <c r="I141" s="7">
        <f t="shared" si="51"/>
        <v>8792.4627499925282</v>
      </c>
      <c r="J141" s="7">
        <f t="shared" si="52"/>
        <v>10550.955299991036</v>
      </c>
      <c r="K141" s="12">
        <f t="shared" si="53"/>
        <v>2.5751082186764584E-3</v>
      </c>
      <c r="L141" s="9">
        <f t="shared" si="54"/>
        <v>370815.58348941</v>
      </c>
      <c r="M141" s="9">
        <f t="shared" si="55"/>
        <v>1483262.33395764</v>
      </c>
      <c r="N141" s="9">
        <f t="shared" si="56"/>
        <v>3337340.2514046901</v>
      </c>
      <c r="O141" s="9">
        <f t="shared" si="57"/>
        <v>5933049.33583056</v>
      </c>
      <c r="P141" s="9">
        <f t="shared" si="58"/>
        <v>9270389.5872352496</v>
      </c>
      <c r="Q141" s="9">
        <f t="shared" si="59"/>
        <v>13349361.00561876</v>
      </c>
      <c r="R141" s="8">
        <v>0.23360000000000003</v>
      </c>
      <c r="S141" s="8">
        <f t="shared" si="45"/>
        <v>86622.520303126192</v>
      </c>
      <c r="T141" s="8">
        <f t="shared" si="45"/>
        <v>346490.08121250477</v>
      </c>
      <c r="U141" s="8">
        <f t="shared" si="45"/>
        <v>779602.68272813573</v>
      </c>
      <c r="V141" s="8">
        <f t="shared" si="45"/>
        <v>1385960.3248500191</v>
      </c>
      <c r="W141" s="8">
        <f t="shared" si="45"/>
        <v>2165563.0075781546</v>
      </c>
      <c r="X141" s="8">
        <f t="shared" si="45"/>
        <v>3118410.7309125429</v>
      </c>
      <c r="Y141" s="3">
        <f>SUM('Masses &amp; Spring Data'!$K$11*('Masses &amp; Spring Data'!$I$3+'Vel,Acc,Jer (Inlet)'!C141))</f>
        <v>620591.90116509679</v>
      </c>
      <c r="Z141" s="10">
        <f t="shared" si="60"/>
        <v>707214.42146822298</v>
      </c>
      <c r="AA141" s="10">
        <f t="shared" si="61"/>
        <v>993761.93870559568</v>
      </c>
      <c r="AB141" s="10">
        <f t="shared" si="62"/>
        <v>1400194.5838932325</v>
      </c>
      <c r="AC141" s="10">
        <f t="shared" si="63"/>
        <v>2006552.2260151159</v>
      </c>
      <c r="AD141" s="10">
        <f t="shared" si="64"/>
        <v>2786154.9087432511</v>
      </c>
      <c r="AE141" s="10">
        <f t="shared" si="65"/>
        <v>3739002.6320776399</v>
      </c>
    </row>
    <row r="142" spans="1:31" x14ac:dyDescent="0.2">
      <c r="A142" s="5">
        <v>-82</v>
      </c>
      <c r="B142" s="5">
        <f t="shared" si="66"/>
        <v>139</v>
      </c>
      <c r="C142" s="36">
        <v>3.5471908709993758</v>
      </c>
      <c r="D142" s="6">
        <f t="shared" si="46"/>
        <v>0.14911615405188527</v>
      </c>
      <c r="E142" s="7">
        <f t="shared" si="47"/>
        <v>1789.3938486226234</v>
      </c>
      <c r="F142" s="7">
        <f t="shared" si="48"/>
        <v>3578.7876972452468</v>
      </c>
      <c r="G142" s="7">
        <f t="shared" si="49"/>
        <v>5368.1815458678702</v>
      </c>
      <c r="H142" s="7">
        <f t="shared" si="50"/>
        <v>7157.5753944904936</v>
      </c>
      <c r="I142" s="7">
        <f t="shared" si="51"/>
        <v>8946.969243113117</v>
      </c>
      <c r="J142" s="7">
        <f t="shared" si="52"/>
        <v>10736.36309173574</v>
      </c>
      <c r="K142" s="12">
        <f t="shared" si="53"/>
        <v>2.3598258595596278E-3</v>
      </c>
      <c r="L142" s="9">
        <f t="shared" si="54"/>
        <v>339814.92377658642</v>
      </c>
      <c r="M142" s="9">
        <f t="shared" si="55"/>
        <v>1359259.6951063457</v>
      </c>
      <c r="N142" s="9">
        <f t="shared" si="56"/>
        <v>3058334.3139892775</v>
      </c>
      <c r="O142" s="9">
        <f t="shared" si="57"/>
        <v>5437038.7804253828</v>
      </c>
      <c r="P142" s="9">
        <f t="shared" si="58"/>
        <v>8495373.0944146607</v>
      </c>
      <c r="Q142" s="9">
        <f t="shared" si="59"/>
        <v>12233337.25595711</v>
      </c>
      <c r="R142" s="8">
        <v>0.23360000000000003</v>
      </c>
      <c r="S142" s="8">
        <f t="shared" si="45"/>
        <v>79380.766194210591</v>
      </c>
      <c r="T142" s="8">
        <f t="shared" si="45"/>
        <v>317523.06477684237</v>
      </c>
      <c r="U142" s="8">
        <f t="shared" si="45"/>
        <v>714426.89574789535</v>
      </c>
      <c r="V142" s="8">
        <f t="shared" si="45"/>
        <v>1270092.2591073695</v>
      </c>
      <c r="W142" s="8">
        <f t="shared" si="45"/>
        <v>1984519.154855265</v>
      </c>
      <c r="X142" s="8">
        <f t="shared" si="45"/>
        <v>2857707.5829915814</v>
      </c>
      <c r="Y142" s="3">
        <f>SUM('Masses &amp; Spring Data'!$K$11*('Masses &amp; Spring Data'!$I$3+'Vel,Acc,Jer (Inlet)'!C142))</f>
        <v>647271.85749309091</v>
      </c>
      <c r="Z142" s="10">
        <f t="shared" si="60"/>
        <v>726652.62368730153</v>
      </c>
      <c r="AA142" s="10">
        <f t="shared" si="61"/>
        <v>991943.71498723736</v>
      </c>
      <c r="AB142" s="10">
        <f t="shared" si="62"/>
        <v>1361698.7532409863</v>
      </c>
      <c r="AC142" s="10">
        <f t="shared" si="63"/>
        <v>1917364.1166004604</v>
      </c>
      <c r="AD142" s="10">
        <f t="shared" si="64"/>
        <v>2631791.0123483557</v>
      </c>
      <c r="AE142" s="10">
        <f t="shared" si="65"/>
        <v>3504979.4404846723</v>
      </c>
    </row>
    <row r="143" spans="1:31" x14ac:dyDescent="0.2">
      <c r="A143" s="5">
        <v>-80</v>
      </c>
      <c r="B143" s="5">
        <f t="shared" si="66"/>
        <v>140</v>
      </c>
      <c r="C143" s="36">
        <v>3.6963070250512611</v>
      </c>
      <c r="D143" s="6">
        <f t="shared" si="46"/>
        <v>0.1514759799114449</v>
      </c>
      <c r="E143" s="7">
        <f t="shared" si="47"/>
        <v>1817.7117589373388</v>
      </c>
      <c r="F143" s="7">
        <f t="shared" si="48"/>
        <v>3635.4235178746776</v>
      </c>
      <c r="G143" s="7">
        <f t="shared" si="49"/>
        <v>5453.1352768120169</v>
      </c>
      <c r="H143" s="7">
        <f t="shared" si="50"/>
        <v>7270.8470357493552</v>
      </c>
      <c r="I143" s="7">
        <f t="shared" si="51"/>
        <v>9088.5587946866945</v>
      </c>
      <c r="J143" s="7">
        <f t="shared" si="52"/>
        <v>10906.270553624034</v>
      </c>
      <c r="K143" s="12">
        <f t="shared" si="53"/>
        <v>2.1528235911740801E-3</v>
      </c>
      <c r="L143" s="9">
        <f t="shared" si="54"/>
        <v>310006.59712906752</v>
      </c>
      <c r="M143" s="9">
        <f t="shared" si="55"/>
        <v>1240026.3885162701</v>
      </c>
      <c r="N143" s="9">
        <f t="shared" si="56"/>
        <v>2790059.3741616076</v>
      </c>
      <c r="O143" s="9">
        <f t="shared" si="57"/>
        <v>4960105.5540650804</v>
      </c>
      <c r="P143" s="9">
        <f t="shared" si="58"/>
        <v>7750164.9282266879</v>
      </c>
      <c r="Q143" s="9">
        <f t="shared" si="59"/>
        <v>11160237.49664643</v>
      </c>
      <c r="R143" s="8">
        <v>0.23360000000000003</v>
      </c>
      <c r="S143" s="8">
        <f t="shared" si="45"/>
        <v>72417.541089350183</v>
      </c>
      <c r="T143" s="8">
        <f t="shared" si="45"/>
        <v>289670.16435740073</v>
      </c>
      <c r="U143" s="8">
        <f t="shared" si="45"/>
        <v>651757.86980415159</v>
      </c>
      <c r="V143" s="8">
        <f t="shared" si="45"/>
        <v>1158680.6574296029</v>
      </c>
      <c r="W143" s="8">
        <f t="shared" si="45"/>
        <v>1810438.5272337545</v>
      </c>
      <c r="X143" s="8">
        <f t="shared" si="45"/>
        <v>2607031.4792166064</v>
      </c>
      <c r="Y143" s="3">
        <f>SUM('Masses &amp; Spring Data'!$K$11*('Masses &amp; Spring Data'!$I$3+'Vel,Acc,Jer (Inlet)'!C143))</f>
        <v>674420.65021039499</v>
      </c>
      <c r="Z143" s="10">
        <f t="shared" si="60"/>
        <v>746838.19129974511</v>
      </c>
      <c r="AA143" s="10">
        <f t="shared" si="61"/>
        <v>991669.24834925844</v>
      </c>
      <c r="AB143" s="10">
        <f t="shared" si="62"/>
        <v>1326178.5200145466</v>
      </c>
      <c r="AC143" s="10">
        <f t="shared" si="63"/>
        <v>1833101.3076399979</v>
      </c>
      <c r="AD143" s="10">
        <f t="shared" si="64"/>
        <v>2484859.1774441497</v>
      </c>
      <c r="AE143" s="10">
        <f t="shared" si="65"/>
        <v>3281452.1294270013</v>
      </c>
    </row>
    <row r="144" spans="1:31" x14ac:dyDescent="0.2">
      <c r="A144" s="5">
        <v>-78</v>
      </c>
      <c r="B144" s="5">
        <f t="shared" si="66"/>
        <v>141</v>
      </c>
      <c r="C144" s="36">
        <v>3.847783004962706</v>
      </c>
      <c r="D144" s="6">
        <f t="shared" si="46"/>
        <v>0.15362880350261898</v>
      </c>
      <c r="E144" s="7">
        <f t="shared" si="47"/>
        <v>1843.5456420314279</v>
      </c>
      <c r="F144" s="7">
        <f t="shared" si="48"/>
        <v>3687.0912840628557</v>
      </c>
      <c r="G144" s="7">
        <f t="shared" si="49"/>
        <v>5530.6369260942838</v>
      </c>
      <c r="H144" s="7">
        <f t="shared" si="50"/>
        <v>7374.1825681257114</v>
      </c>
      <c r="I144" s="7">
        <f t="shared" si="51"/>
        <v>9217.7282101571382</v>
      </c>
      <c r="J144" s="7">
        <f t="shared" si="52"/>
        <v>11061.273852188568</v>
      </c>
      <c r="K144" s="12">
        <f t="shared" si="53"/>
        <v>1.9127009598540745E-3</v>
      </c>
      <c r="L144" s="9">
        <f t="shared" si="54"/>
        <v>275428.93821898673</v>
      </c>
      <c r="M144" s="9">
        <f t="shared" si="55"/>
        <v>1101715.7528759469</v>
      </c>
      <c r="N144" s="9">
        <f t="shared" si="56"/>
        <v>2478860.4439708805</v>
      </c>
      <c r="O144" s="9">
        <f t="shared" si="57"/>
        <v>4406863.0115037877</v>
      </c>
      <c r="P144" s="9">
        <f t="shared" si="58"/>
        <v>6885723.4554746682</v>
      </c>
      <c r="Q144" s="9">
        <f t="shared" si="59"/>
        <v>9915441.7758835219</v>
      </c>
      <c r="R144" s="8">
        <v>0.23360000000000003</v>
      </c>
      <c r="S144" s="8">
        <f t="shared" ref="S144:X207" si="67">SUM($R$3*L144)</f>
        <v>64340.199967955312</v>
      </c>
      <c r="T144" s="8">
        <f t="shared" si="67"/>
        <v>257360.79987182125</v>
      </c>
      <c r="U144" s="8">
        <f t="shared" si="67"/>
        <v>579061.79971159773</v>
      </c>
      <c r="V144" s="8">
        <f t="shared" si="67"/>
        <v>1029443.199487285</v>
      </c>
      <c r="W144" s="8">
        <f t="shared" si="67"/>
        <v>1608504.9991988826</v>
      </c>
      <c r="X144" s="8">
        <f t="shared" si="67"/>
        <v>2316247.1988463909</v>
      </c>
      <c r="Y144" s="3">
        <f>SUM('Masses &amp; Spring Data'!$K$11*('Masses &amp; Spring Data'!$I$3+'Vel,Acc,Jer (Inlet)'!C144))</f>
        <v>701999.08399185771</v>
      </c>
      <c r="Z144" s="10">
        <f t="shared" si="60"/>
        <v>766339.28395981307</v>
      </c>
      <c r="AA144" s="10">
        <f t="shared" si="61"/>
        <v>987330.27089665458</v>
      </c>
      <c r="AB144" s="10">
        <f t="shared" si="62"/>
        <v>1281060.8837034553</v>
      </c>
      <c r="AC144" s="10">
        <f t="shared" si="63"/>
        <v>1731442.2834791427</v>
      </c>
      <c r="AD144" s="10">
        <f t="shared" si="64"/>
        <v>2310504.0831907401</v>
      </c>
      <c r="AE144" s="10">
        <f t="shared" si="65"/>
        <v>3018246.2828382486</v>
      </c>
    </row>
    <row r="145" spans="1:31" x14ac:dyDescent="0.2">
      <c r="A145" s="5">
        <v>-76</v>
      </c>
      <c r="B145" s="5">
        <f t="shared" si="66"/>
        <v>142</v>
      </c>
      <c r="C145" s="36">
        <v>4.001411808465325</v>
      </c>
      <c r="D145" s="6">
        <f t="shared" si="46"/>
        <v>0.15554150446247306</v>
      </c>
      <c r="E145" s="7">
        <f t="shared" si="47"/>
        <v>1866.4980535496766</v>
      </c>
      <c r="F145" s="7">
        <f t="shared" si="48"/>
        <v>3732.9961070993531</v>
      </c>
      <c r="G145" s="7">
        <f t="shared" si="49"/>
        <v>5599.4941606490302</v>
      </c>
      <c r="H145" s="7">
        <f t="shared" si="50"/>
        <v>7465.9922141987063</v>
      </c>
      <c r="I145" s="7">
        <f t="shared" si="51"/>
        <v>9332.4902677483842</v>
      </c>
      <c r="J145" s="7">
        <f t="shared" si="52"/>
        <v>11198.98832129806</v>
      </c>
      <c r="K145" s="12">
        <f t="shared" si="53"/>
        <v>1.6808584192640197E-3</v>
      </c>
      <c r="L145" s="9">
        <f t="shared" si="54"/>
        <v>242043.61237401885</v>
      </c>
      <c r="M145" s="9">
        <f t="shared" si="55"/>
        <v>968174.44949607539</v>
      </c>
      <c r="N145" s="9">
        <f t="shared" si="56"/>
        <v>2178392.5113661694</v>
      </c>
      <c r="O145" s="9">
        <f t="shared" si="57"/>
        <v>3872697.7979843016</v>
      </c>
      <c r="P145" s="9">
        <f t="shared" si="58"/>
        <v>6051090.309350471</v>
      </c>
      <c r="Q145" s="9">
        <f t="shared" si="59"/>
        <v>8713570.0454646777</v>
      </c>
      <c r="R145" s="8">
        <v>0.23360000000000003</v>
      </c>
      <c r="S145" s="8">
        <f t="shared" si="67"/>
        <v>56541.387850570813</v>
      </c>
      <c r="T145" s="8">
        <f t="shared" si="67"/>
        <v>226165.55140228325</v>
      </c>
      <c r="U145" s="8">
        <f t="shared" si="67"/>
        <v>508872.49065513723</v>
      </c>
      <c r="V145" s="8">
        <f t="shared" si="67"/>
        <v>904662.205609133</v>
      </c>
      <c r="W145" s="8">
        <f t="shared" si="67"/>
        <v>1413534.6962642702</v>
      </c>
      <c r="X145" s="8">
        <f t="shared" si="67"/>
        <v>2035489.9626205489</v>
      </c>
      <c r="Y145" s="3">
        <f>SUM('Masses &amp; Spring Data'!$K$11*('Masses &amp; Spring Data'!$I$3+'Vel,Acc,Jer (Inlet)'!C145))</f>
        <v>729969.47102483339</v>
      </c>
      <c r="Z145" s="10">
        <f t="shared" si="60"/>
        <v>786510.85887540423</v>
      </c>
      <c r="AA145" s="10">
        <f t="shared" si="61"/>
        <v>984453.6448489367</v>
      </c>
      <c r="AB145" s="10">
        <f t="shared" si="62"/>
        <v>1238841.9616799706</v>
      </c>
      <c r="AC145" s="10">
        <f t="shared" si="63"/>
        <v>1634631.6766339664</v>
      </c>
      <c r="AD145" s="10">
        <f t="shared" si="64"/>
        <v>2143504.1672891034</v>
      </c>
      <c r="AE145" s="10">
        <f t="shared" si="65"/>
        <v>2765459.4336453825</v>
      </c>
    </row>
    <row r="146" spans="1:31" x14ac:dyDescent="0.2">
      <c r="A146" s="5">
        <v>-74</v>
      </c>
      <c r="B146" s="5">
        <f t="shared" si="66"/>
        <v>143</v>
      </c>
      <c r="C146" s="36">
        <v>4.156953312927798</v>
      </c>
      <c r="D146" s="6">
        <f t="shared" si="46"/>
        <v>0.15722236288173708</v>
      </c>
      <c r="E146" s="7">
        <f t="shared" si="47"/>
        <v>1886.6683545808448</v>
      </c>
      <c r="F146" s="7">
        <f t="shared" si="48"/>
        <v>3773.3367091616897</v>
      </c>
      <c r="G146" s="7">
        <f t="shared" si="49"/>
        <v>5660.0050637425347</v>
      </c>
      <c r="H146" s="7">
        <f t="shared" si="50"/>
        <v>7546.6734183233793</v>
      </c>
      <c r="I146" s="7">
        <f t="shared" si="51"/>
        <v>9433.3417729042249</v>
      </c>
      <c r="J146" s="7">
        <f t="shared" si="52"/>
        <v>11320.010127485069</v>
      </c>
      <c r="K146" s="12">
        <f t="shared" si="53"/>
        <v>1.4076154250002304E-3</v>
      </c>
      <c r="L146" s="9">
        <f t="shared" si="54"/>
        <v>202696.62120003317</v>
      </c>
      <c r="M146" s="9">
        <f t="shared" si="55"/>
        <v>810786.48480013269</v>
      </c>
      <c r="N146" s="9">
        <f t="shared" si="56"/>
        <v>1824269.5908002986</v>
      </c>
      <c r="O146" s="9">
        <f t="shared" si="57"/>
        <v>3243145.9392005308</v>
      </c>
      <c r="P146" s="9">
        <f t="shared" si="58"/>
        <v>5067415.5300008291</v>
      </c>
      <c r="Q146" s="9">
        <f t="shared" si="59"/>
        <v>7297078.3632011944</v>
      </c>
      <c r="R146" s="8">
        <v>0.23360000000000003</v>
      </c>
      <c r="S146" s="8">
        <f t="shared" si="67"/>
        <v>47349.930712327754</v>
      </c>
      <c r="T146" s="8">
        <f t="shared" si="67"/>
        <v>189399.72284931102</v>
      </c>
      <c r="U146" s="8">
        <f t="shared" si="67"/>
        <v>426149.3764109498</v>
      </c>
      <c r="V146" s="8">
        <f t="shared" si="67"/>
        <v>757598.89139724406</v>
      </c>
      <c r="W146" s="8">
        <f t="shared" si="67"/>
        <v>1183748.2678081938</v>
      </c>
      <c r="X146" s="8">
        <f t="shared" si="67"/>
        <v>1704597.5056437992</v>
      </c>
      <c r="Y146" s="3">
        <f>SUM('Masses &amp; Spring Data'!$K$11*('Masses &amp; Spring Data'!$I$3+'Vel,Acc,Jer (Inlet)'!C146))</f>
        <v>758288.09344665345</v>
      </c>
      <c r="Z146" s="10">
        <f t="shared" si="60"/>
        <v>805638.02415898116</v>
      </c>
      <c r="AA146" s="10">
        <f t="shared" si="61"/>
        <v>976312.46375646582</v>
      </c>
      <c r="AB146" s="10">
        <f t="shared" si="62"/>
        <v>1184437.4698576033</v>
      </c>
      <c r="AC146" s="10">
        <f t="shared" si="63"/>
        <v>1515886.9848438976</v>
      </c>
      <c r="AD146" s="10">
        <f t="shared" si="64"/>
        <v>1942036.3612548471</v>
      </c>
      <c r="AE146" s="10">
        <f t="shared" si="65"/>
        <v>2462885.5990904528</v>
      </c>
    </row>
    <row r="147" spans="1:31" x14ac:dyDescent="0.2">
      <c r="A147" s="5">
        <v>-72</v>
      </c>
      <c r="B147" s="5">
        <f t="shared" si="66"/>
        <v>144</v>
      </c>
      <c r="C147" s="36">
        <v>4.3141756758095351</v>
      </c>
      <c r="D147" s="6">
        <f t="shared" si="46"/>
        <v>0.15862997830673731</v>
      </c>
      <c r="E147" s="7">
        <f t="shared" si="47"/>
        <v>1903.5597396808478</v>
      </c>
      <c r="F147" s="7">
        <f t="shared" si="48"/>
        <v>3807.1194793616955</v>
      </c>
      <c r="G147" s="7">
        <f t="shared" si="49"/>
        <v>5710.6792190425431</v>
      </c>
      <c r="H147" s="7">
        <f t="shared" si="50"/>
        <v>7614.2389587233911</v>
      </c>
      <c r="I147" s="7">
        <f t="shared" si="51"/>
        <v>9517.7986984042382</v>
      </c>
      <c r="J147" s="7">
        <f t="shared" si="52"/>
        <v>11421.358438085086</v>
      </c>
      <c r="K147" s="12">
        <f t="shared" si="53"/>
        <v>1.1343724307346648E-3</v>
      </c>
      <c r="L147" s="9">
        <f t="shared" si="54"/>
        <v>163349.63002579173</v>
      </c>
      <c r="M147" s="9">
        <f t="shared" si="55"/>
        <v>653398.52010316693</v>
      </c>
      <c r="N147" s="9">
        <f t="shared" si="56"/>
        <v>1470146.6702321256</v>
      </c>
      <c r="O147" s="9">
        <f t="shared" si="57"/>
        <v>2613594.0804126677</v>
      </c>
      <c r="P147" s="9">
        <f t="shared" si="58"/>
        <v>4083740.7506447933</v>
      </c>
      <c r="Q147" s="9">
        <f t="shared" si="59"/>
        <v>5880586.6809285022</v>
      </c>
      <c r="R147" s="8">
        <v>0.23360000000000003</v>
      </c>
      <c r="S147" s="8">
        <f t="shared" si="67"/>
        <v>38158.473574024953</v>
      </c>
      <c r="T147" s="8">
        <f t="shared" si="67"/>
        <v>152633.89429609981</v>
      </c>
      <c r="U147" s="8">
        <f t="shared" si="67"/>
        <v>343426.26216622459</v>
      </c>
      <c r="V147" s="8">
        <f t="shared" si="67"/>
        <v>610535.57718439924</v>
      </c>
      <c r="W147" s="8">
        <f t="shared" si="67"/>
        <v>953961.83935062378</v>
      </c>
      <c r="X147" s="8">
        <f t="shared" si="67"/>
        <v>1373705.0486648984</v>
      </c>
      <c r="Y147" s="3">
        <f>SUM('Masses &amp; Spring Data'!$K$11*('Masses &amp; Spring Data'!$I$3+'Vel,Acc,Jer (Inlet)'!C147))</f>
        <v>786912.74090715474</v>
      </c>
      <c r="Z147" s="10">
        <f t="shared" si="60"/>
        <v>825071.21448117972</v>
      </c>
      <c r="AA147" s="10">
        <f t="shared" si="61"/>
        <v>968427.5597897456</v>
      </c>
      <c r="AB147" s="10">
        <f t="shared" si="62"/>
        <v>1130339.0030733794</v>
      </c>
      <c r="AC147" s="10">
        <f t="shared" si="63"/>
        <v>1397448.3180915541</v>
      </c>
      <c r="AD147" s="10">
        <f t="shared" si="64"/>
        <v>1740874.5802577785</v>
      </c>
      <c r="AE147" s="10">
        <f t="shared" si="65"/>
        <v>2160617.7895720531</v>
      </c>
    </row>
    <row r="148" spans="1:31" x14ac:dyDescent="0.2">
      <c r="A148" s="5">
        <v>-70</v>
      </c>
      <c r="B148" s="5">
        <f t="shared" si="66"/>
        <v>145</v>
      </c>
      <c r="C148" s="36">
        <v>4.4728056541162724</v>
      </c>
      <c r="D148" s="6">
        <f t="shared" si="46"/>
        <v>0.15976435073747197</v>
      </c>
      <c r="E148" s="7">
        <f t="shared" si="47"/>
        <v>1917.1722088496635</v>
      </c>
      <c r="F148" s="7">
        <f t="shared" si="48"/>
        <v>3834.3444176993271</v>
      </c>
      <c r="G148" s="7">
        <f t="shared" si="49"/>
        <v>5751.5166265489906</v>
      </c>
      <c r="H148" s="7">
        <f t="shared" si="50"/>
        <v>7668.6888353986542</v>
      </c>
      <c r="I148" s="7">
        <f t="shared" si="51"/>
        <v>9585.8610442483186</v>
      </c>
      <c r="J148" s="7">
        <f t="shared" si="52"/>
        <v>11503.033253097981</v>
      </c>
      <c r="K148" s="12">
        <f t="shared" si="53"/>
        <v>8.445692549994277E-4</v>
      </c>
      <c r="L148" s="9">
        <f t="shared" si="54"/>
        <v>121617.97271991758</v>
      </c>
      <c r="M148" s="9">
        <f t="shared" si="55"/>
        <v>486471.89087967033</v>
      </c>
      <c r="N148" s="9">
        <f t="shared" si="56"/>
        <v>1094561.7544792583</v>
      </c>
      <c r="O148" s="9">
        <f t="shared" si="57"/>
        <v>1945887.5635186813</v>
      </c>
      <c r="P148" s="9">
        <f t="shared" si="58"/>
        <v>3040449.3179979399</v>
      </c>
      <c r="Q148" s="9">
        <f t="shared" si="59"/>
        <v>4378247.0179170333</v>
      </c>
      <c r="R148" s="8">
        <v>0.23360000000000003</v>
      </c>
      <c r="S148" s="8">
        <f t="shared" si="67"/>
        <v>28409.958427372752</v>
      </c>
      <c r="T148" s="8">
        <f t="shared" si="67"/>
        <v>113639.83370949101</v>
      </c>
      <c r="U148" s="8">
        <f t="shared" si="67"/>
        <v>255689.62584635479</v>
      </c>
      <c r="V148" s="8">
        <f t="shared" si="67"/>
        <v>454559.33483796404</v>
      </c>
      <c r="W148" s="8">
        <f t="shared" si="67"/>
        <v>710248.96068431879</v>
      </c>
      <c r="X148" s="8">
        <f t="shared" si="67"/>
        <v>1022758.5033854191</v>
      </c>
      <c r="Y148" s="3">
        <f>SUM('Masses &amp; Spring Data'!$K$11*('Masses &amp; Spring Data'!$I$3+'Vel,Acc,Jer (Inlet)'!C148))</f>
        <v>815793.66549364582</v>
      </c>
      <c r="Z148" s="10">
        <f t="shared" si="60"/>
        <v>844203.62392101856</v>
      </c>
      <c r="AA148" s="10">
        <f t="shared" si="61"/>
        <v>958520.9530029248</v>
      </c>
      <c r="AB148" s="10">
        <f t="shared" si="62"/>
        <v>1071483.2913400007</v>
      </c>
      <c r="AC148" s="10">
        <f t="shared" si="63"/>
        <v>1270353.00033161</v>
      </c>
      <c r="AD148" s="10">
        <f t="shared" si="64"/>
        <v>1526042.6261779647</v>
      </c>
      <c r="AE148" s="10">
        <f t="shared" si="65"/>
        <v>1838552.168879065</v>
      </c>
    </row>
    <row r="149" spans="1:31" x14ac:dyDescent="0.2">
      <c r="A149" s="5">
        <v>-68</v>
      </c>
      <c r="B149" s="5">
        <f t="shared" si="66"/>
        <v>146</v>
      </c>
      <c r="C149" s="36">
        <v>4.6325700048537444</v>
      </c>
      <c r="D149" s="6">
        <f t="shared" si="46"/>
        <v>0.1606089199924714</v>
      </c>
      <c r="E149" s="7">
        <f t="shared" si="47"/>
        <v>1927.3070399096569</v>
      </c>
      <c r="F149" s="7">
        <f t="shared" si="48"/>
        <v>3854.6140798193137</v>
      </c>
      <c r="G149" s="7">
        <f t="shared" si="49"/>
        <v>5781.9211197289706</v>
      </c>
      <c r="H149" s="7">
        <f t="shared" si="50"/>
        <v>7709.2281596386274</v>
      </c>
      <c r="I149" s="7">
        <f t="shared" si="51"/>
        <v>9636.5351995482833</v>
      </c>
      <c r="J149" s="7">
        <f t="shared" si="52"/>
        <v>11563.842239457941</v>
      </c>
      <c r="K149" s="12">
        <f t="shared" si="53"/>
        <v>5.4648598853024311E-4</v>
      </c>
      <c r="L149" s="9">
        <f t="shared" si="54"/>
        <v>78693.982348355014</v>
      </c>
      <c r="M149" s="9">
        <f t="shared" si="55"/>
        <v>314775.92939342005</v>
      </c>
      <c r="N149" s="9">
        <f t="shared" si="56"/>
        <v>708245.84113519511</v>
      </c>
      <c r="O149" s="9">
        <f t="shared" si="57"/>
        <v>1259103.7175736802</v>
      </c>
      <c r="P149" s="9">
        <f t="shared" si="58"/>
        <v>1967349.5587088752</v>
      </c>
      <c r="Q149" s="9">
        <f t="shared" si="59"/>
        <v>2832983.3645407804</v>
      </c>
      <c r="R149" s="8">
        <v>0.23360000000000003</v>
      </c>
      <c r="S149" s="8">
        <f t="shared" si="67"/>
        <v>18382.914276575735</v>
      </c>
      <c r="T149" s="8">
        <f t="shared" si="67"/>
        <v>73531.657106302941</v>
      </c>
      <c r="U149" s="8">
        <f t="shared" si="67"/>
        <v>165446.22848918161</v>
      </c>
      <c r="V149" s="8">
        <f t="shared" si="67"/>
        <v>294126.62842521176</v>
      </c>
      <c r="W149" s="8">
        <f t="shared" si="67"/>
        <v>459572.85691439331</v>
      </c>
      <c r="X149" s="8">
        <f t="shared" si="67"/>
        <v>661784.91395672644</v>
      </c>
      <c r="Y149" s="3">
        <f>SUM('Masses &amp; Spring Data'!$K$11*('Masses &amp; Spring Data'!$I$3+'Vel,Acc,Jer (Inlet)'!C149))</f>
        <v>844881.11929343373</v>
      </c>
      <c r="Z149" s="10">
        <f t="shared" si="60"/>
        <v>863264.03357000952</v>
      </c>
      <c r="AA149" s="10">
        <f t="shared" si="61"/>
        <v>947653.99647511821</v>
      </c>
      <c r="AB149" s="10">
        <f t="shared" si="62"/>
        <v>1010327.3477826153</v>
      </c>
      <c r="AC149" s="10">
        <f t="shared" si="63"/>
        <v>1139007.7477186455</v>
      </c>
      <c r="AD149" s="10">
        <f t="shared" si="64"/>
        <v>1304453.976207827</v>
      </c>
      <c r="AE149" s="10">
        <f t="shared" si="65"/>
        <v>1506666.03325016</v>
      </c>
    </row>
    <row r="150" spans="1:31" x14ac:dyDescent="0.2">
      <c r="A150" s="5">
        <v>-66</v>
      </c>
      <c r="B150" s="5">
        <f t="shared" si="66"/>
        <v>147</v>
      </c>
      <c r="C150" s="36">
        <v>4.7931789248462158</v>
      </c>
      <c r="D150" s="6">
        <f t="shared" si="46"/>
        <v>0.16115540598100164</v>
      </c>
      <c r="E150" s="7">
        <f t="shared" si="47"/>
        <v>1933.8648717720198</v>
      </c>
      <c r="F150" s="7">
        <f t="shared" si="48"/>
        <v>3867.7297435440396</v>
      </c>
      <c r="G150" s="7">
        <f t="shared" si="49"/>
        <v>5801.5946153160594</v>
      </c>
      <c r="H150" s="7">
        <f t="shared" si="50"/>
        <v>7735.4594870880792</v>
      </c>
      <c r="I150" s="7">
        <f t="shared" si="51"/>
        <v>9669.3243588600981</v>
      </c>
      <c r="J150" s="7">
        <f t="shared" si="52"/>
        <v>11603.189230632119</v>
      </c>
      <c r="K150" s="12">
        <f t="shared" si="53"/>
        <v>2.2356244985122231E-4</v>
      </c>
      <c r="L150" s="9">
        <f t="shared" si="54"/>
        <v>32192.992778576012</v>
      </c>
      <c r="M150" s="9">
        <f t="shared" si="55"/>
        <v>128771.97111430405</v>
      </c>
      <c r="N150" s="9">
        <f t="shared" si="56"/>
        <v>289736.9350071841</v>
      </c>
      <c r="O150" s="9">
        <f t="shared" si="57"/>
        <v>515087.88445721619</v>
      </c>
      <c r="P150" s="9">
        <f t="shared" si="58"/>
        <v>804824.81946440029</v>
      </c>
      <c r="Q150" s="9">
        <f t="shared" si="59"/>
        <v>1158947.7400287364</v>
      </c>
      <c r="R150" s="8">
        <v>0.23360000000000003</v>
      </c>
      <c r="S150" s="8">
        <f t="shared" si="67"/>
        <v>7520.2831130753575</v>
      </c>
      <c r="T150" s="8">
        <f t="shared" si="67"/>
        <v>30081.13245230143</v>
      </c>
      <c r="U150" s="8">
        <f t="shared" si="67"/>
        <v>67682.548017678215</v>
      </c>
      <c r="V150" s="8">
        <f t="shared" si="67"/>
        <v>120324.52980920572</v>
      </c>
      <c r="W150" s="8">
        <f t="shared" si="67"/>
        <v>188007.07782688393</v>
      </c>
      <c r="X150" s="8">
        <f t="shared" si="67"/>
        <v>270730.19207071286</v>
      </c>
      <c r="Y150" s="3">
        <f>SUM('Masses &amp; Spring Data'!$K$11*('Masses &amp; Spring Data'!$I$3+'Vel,Acc,Jer (Inlet)'!C150))</f>
        <v>874122.3393688153</v>
      </c>
      <c r="Z150" s="10">
        <f t="shared" si="60"/>
        <v>881642.6224818906</v>
      </c>
      <c r="AA150" s="10">
        <f t="shared" si="61"/>
        <v>933544.1877218826</v>
      </c>
      <c r="AB150" s="10">
        <f t="shared" si="62"/>
        <v>941804.8873864935</v>
      </c>
      <c r="AC150" s="10">
        <f t="shared" si="63"/>
        <v>994446.86917802098</v>
      </c>
      <c r="AD150" s="10">
        <f t="shared" si="64"/>
        <v>1062129.4171956992</v>
      </c>
      <c r="AE150" s="10">
        <f t="shared" si="65"/>
        <v>1144852.5314395281</v>
      </c>
    </row>
    <row r="151" spans="1:31" x14ac:dyDescent="0.2">
      <c r="A151" s="5">
        <v>-64</v>
      </c>
      <c r="B151" s="5">
        <f t="shared" si="66"/>
        <v>148</v>
      </c>
      <c r="C151" s="36">
        <v>4.9543343308272174</v>
      </c>
      <c r="D151" s="6">
        <f t="shared" si="46"/>
        <v>0.16137896843085286</v>
      </c>
      <c r="E151" s="7">
        <f t="shared" si="47"/>
        <v>1936.5476211702344</v>
      </c>
      <c r="F151" s="7">
        <f t="shared" si="48"/>
        <v>3873.0952423404688</v>
      </c>
      <c r="G151" s="7">
        <f t="shared" si="49"/>
        <v>5809.6428635107031</v>
      </c>
      <c r="H151" s="7">
        <f t="shared" si="50"/>
        <v>7746.1904846809375</v>
      </c>
      <c r="I151" s="7">
        <f t="shared" si="51"/>
        <v>9682.738105851171</v>
      </c>
      <c r="J151" s="7">
        <f t="shared" si="52"/>
        <v>11619.285727021406</v>
      </c>
      <c r="K151" s="12">
        <f t="shared" si="53"/>
        <v>-8.2800907351021635E-5</v>
      </c>
      <c r="L151" s="9">
        <f t="shared" si="54"/>
        <v>-11923.330658547115</v>
      </c>
      <c r="M151" s="9">
        <f t="shared" si="55"/>
        <v>-47693.322634188458</v>
      </c>
      <c r="N151" s="9">
        <f t="shared" si="56"/>
        <v>-107309.97592692405</v>
      </c>
      <c r="O151" s="9">
        <f t="shared" si="57"/>
        <v>-190773.29053675383</v>
      </c>
      <c r="P151" s="9">
        <f t="shared" si="58"/>
        <v>-298083.26646367786</v>
      </c>
      <c r="Q151" s="9">
        <f t="shared" si="59"/>
        <v>-429239.90370769618</v>
      </c>
      <c r="R151" s="8">
        <v>0.23360000000000003</v>
      </c>
      <c r="S151" s="8">
        <f t="shared" si="67"/>
        <v>-2785.2900418366062</v>
      </c>
      <c r="T151" s="8">
        <f t="shared" si="67"/>
        <v>-11141.160167346425</v>
      </c>
      <c r="U151" s="8">
        <f t="shared" si="67"/>
        <v>-25067.610376529461</v>
      </c>
      <c r="V151" s="8">
        <f t="shared" si="67"/>
        <v>-44564.640669385699</v>
      </c>
      <c r="W151" s="8">
        <f t="shared" si="67"/>
        <v>-69632.251045915153</v>
      </c>
      <c r="X151" s="8">
        <f t="shared" si="67"/>
        <v>-100270.44150611784</v>
      </c>
      <c r="Y151" s="3">
        <f>SUM('Masses &amp; Spring Data'!$K$11*('Masses &amp; Spring Data'!$I$3+'Vel,Acc,Jer (Inlet)'!C151))</f>
        <v>903463.05526958115</v>
      </c>
      <c r="Z151" s="10">
        <f t="shared" si="60"/>
        <v>900677.76522774459</v>
      </c>
      <c r="AA151" s="10">
        <f t="shared" si="61"/>
        <v>921703.31384065736</v>
      </c>
      <c r="AB151" s="10">
        <f t="shared" si="62"/>
        <v>878395.44489305164</v>
      </c>
      <c r="AC151" s="10">
        <f t="shared" si="63"/>
        <v>858898.41460019548</v>
      </c>
      <c r="AD151" s="10">
        <f t="shared" si="64"/>
        <v>833830.80422366597</v>
      </c>
      <c r="AE151" s="10">
        <f t="shared" si="65"/>
        <v>803192.61376346333</v>
      </c>
    </row>
    <row r="152" spans="1:31" x14ac:dyDescent="0.2">
      <c r="A152" s="5">
        <v>-62</v>
      </c>
      <c r="B152" s="5">
        <f t="shared" si="66"/>
        <v>149</v>
      </c>
      <c r="C152" s="36">
        <v>5.1157132992580703</v>
      </c>
      <c r="D152" s="6">
        <f t="shared" si="46"/>
        <v>0.16129616752350184</v>
      </c>
      <c r="E152" s="7">
        <f t="shared" si="47"/>
        <v>1935.5540102820221</v>
      </c>
      <c r="F152" s="7">
        <f t="shared" si="48"/>
        <v>3871.1080205640442</v>
      </c>
      <c r="G152" s="7">
        <f t="shared" si="49"/>
        <v>5806.662030846066</v>
      </c>
      <c r="H152" s="7">
        <f t="shared" si="50"/>
        <v>7742.2160411280884</v>
      </c>
      <c r="I152" s="7">
        <f t="shared" si="51"/>
        <v>9677.7700514101107</v>
      </c>
      <c r="J152" s="7">
        <f t="shared" si="52"/>
        <v>11613.324061692132</v>
      </c>
      <c r="K152" s="12">
        <f t="shared" si="53"/>
        <v>-4.3884480897116163E-4</v>
      </c>
      <c r="L152" s="9">
        <f t="shared" si="54"/>
        <v>-63193.652491847271</v>
      </c>
      <c r="M152" s="9">
        <f t="shared" si="55"/>
        <v>-252774.60996738909</v>
      </c>
      <c r="N152" s="9">
        <f t="shared" si="56"/>
        <v>-568742.87242662546</v>
      </c>
      <c r="O152" s="9">
        <f t="shared" si="57"/>
        <v>-1011098.4398695563</v>
      </c>
      <c r="P152" s="9">
        <f t="shared" si="58"/>
        <v>-1579841.3122961819</v>
      </c>
      <c r="Q152" s="9">
        <f t="shared" si="59"/>
        <v>-2274971.4897065018</v>
      </c>
      <c r="R152" s="8">
        <v>0.23360000000000003</v>
      </c>
      <c r="S152" s="8">
        <f t="shared" si="67"/>
        <v>-14762.037222095525</v>
      </c>
      <c r="T152" s="8">
        <f t="shared" si="67"/>
        <v>-59048.1488883821</v>
      </c>
      <c r="U152" s="8">
        <f t="shared" si="67"/>
        <v>-132858.33499885973</v>
      </c>
      <c r="V152" s="8">
        <f t="shared" si="67"/>
        <v>-236192.5955535284</v>
      </c>
      <c r="W152" s="8">
        <f t="shared" si="67"/>
        <v>-369050.93055238813</v>
      </c>
      <c r="X152" s="8">
        <f t="shared" si="67"/>
        <v>-531433.33999543893</v>
      </c>
      <c r="Y152" s="3">
        <f>SUM('Masses &amp; Spring Data'!$K$11*('Masses &amp; Spring Data'!$I$3+'Vel,Acc,Jer (Inlet)'!C152))</f>
        <v>932844.47400800383</v>
      </c>
      <c r="Z152" s="10">
        <f t="shared" si="60"/>
        <v>918082.4367859083</v>
      </c>
      <c r="AA152" s="10">
        <f t="shared" si="61"/>
        <v>903162.66873298632</v>
      </c>
      <c r="AB152" s="10">
        <f t="shared" si="62"/>
        <v>799986.13900914416</v>
      </c>
      <c r="AC152" s="10">
        <f t="shared" si="63"/>
        <v>696651.87845447543</v>
      </c>
      <c r="AD152" s="10">
        <f t="shared" si="64"/>
        <v>563793.54345561564</v>
      </c>
      <c r="AE152" s="10">
        <f t="shared" si="65"/>
        <v>401411.1340125649</v>
      </c>
    </row>
    <row r="153" spans="1:31" x14ac:dyDescent="0.2">
      <c r="A153" s="5">
        <v>-60</v>
      </c>
      <c r="B153" s="5">
        <f t="shared" si="66"/>
        <v>150</v>
      </c>
      <c r="C153" s="36">
        <v>5.2770094667815721</v>
      </c>
      <c r="D153" s="6">
        <f t="shared" si="46"/>
        <v>0.16085732271453068</v>
      </c>
      <c r="E153" s="7">
        <f t="shared" si="47"/>
        <v>1930.2878725743681</v>
      </c>
      <c r="F153" s="7">
        <f t="shared" si="48"/>
        <v>3860.5757451487361</v>
      </c>
      <c r="G153" s="7">
        <f t="shared" si="49"/>
        <v>5790.8636177231047</v>
      </c>
      <c r="H153" s="7">
        <f t="shared" si="50"/>
        <v>7721.1514902974723</v>
      </c>
      <c r="I153" s="7">
        <f t="shared" si="51"/>
        <v>9651.4393628718408</v>
      </c>
      <c r="J153" s="7">
        <f t="shared" si="52"/>
        <v>11581.727235446209</v>
      </c>
      <c r="K153" s="12">
        <f t="shared" si="53"/>
        <v>-7.6176834764840606E-4</v>
      </c>
      <c r="L153" s="9">
        <f t="shared" si="54"/>
        <v>-109694.64206137047</v>
      </c>
      <c r="M153" s="9">
        <f t="shared" si="55"/>
        <v>-438778.56824548187</v>
      </c>
      <c r="N153" s="9">
        <f t="shared" si="56"/>
        <v>-987251.77855233429</v>
      </c>
      <c r="O153" s="9">
        <f t="shared" si="57"/>
        <v>-1755114.2729819275</v>
      </c>
      <c r="P153" s="9">
        <f t="shared" si="58"/>
        <v>-2742366.051534262</v>
      </c>
      <c r="Q153" s="9">
        <f t="shared" si="59"/>
        <v>-3949007.1142093372</v>
      </c>
      <c r="R153" s="8">
        <v>0.23360000000000003</v>
      </c>
      <c r="S153" s="8">
        <f t="shared" si="67"/>
        <v>-25624.668385536144</v>
      </c>
      <c r="T153" s="8">
        <f t="shared" si="67"/>
        <v>-102498.67354214458</v>
      </c>
      <c r="U153" s="8">
        <f t="shared" si="67"/>
        <v>-230622.01546982533</v>
      </c>
      <c r="V153" s="8">
        <f t="shared" si="67"/>
        <v>-409994.69416857831</v>
      </c>
      <c r="W153" s="8">
        <f t="shared" si="67"/>
        <v>-640616.70963840373</v>
      </c>
      <c r="X153" s="8">
        <f t="shared" si="67"/>
        <v>-922488.06187930133</v>
      </c>
      <c r="Y153" s="3">
        <f>SUM('Masses &amp; Spring Data'!$K$11*('Masses &amp; Spring Data'!$I$3+'Vel,Acc,Jer (Inlet)'!C153))</f>
        <v>962210.81762136845</v>
      </c>
      <c r="Z153" s="10">
        <f t="shared" si="60"/>
        <v>936586.14923583227</v>
      </c>
      <c r="AA153" s="10">
        <f t="shared" si="61"/>
        <v>888998.58952978021</v>
      </c>
      <c r="AB153" s="10">
        <f t="shared" si="62"/>
        <v>731588.80215154309</v>
      </c>
      <c r="AC153" s="10">
        <f t="shared" si="63"/>
        <v>552216.12345279008</v>
      </c>
      <c r="AD153" s="10">
        <f t="shared" si="64"/>
        <v>321594.10798296472</v>
      </c>
      <c r="AE153" s="10">
        <f t="shared" si="65"/>
        <v>39722.755742067122</v>
      </c>
    </row>
    <row r="154" spans="1:31" x14ac:dyDescent="0.2">
      <c r="A154" s="5">
        <v>-58</v>
      </c>
      <c r="B154" s="5">
        <f t="shared" si="66"/>
        <v>151</v>
      </c>
      <c r="C154" s="36">
        <v>5.4378667894961028</v>
      </c>
      <c r="D154" s="6">
        <f t="shared" si="46"/>
        <v>0.16009555436688228</v>
      </c>
      <c r="E154" s="7">
        <f t="shared" si="47"/>
        <v>1921.1466524025873</v>
      </c>
      <c r="F154" s="7">
        <f t="shared" si="48"/>
        <v>3842.2933048051746</v>
      </c>
      <c r="G154" s="7">
        <f t="shared" si="49"/>
        <v>5763.4399572077618</v>
      </c>
      <c r="H154" s="7">
        <f t="shared" si="50"/>
        <v>7684.5866096103491</v>
      </c>
      <c r="I154" s="7">
        <f t="shared" si="51"/>
        <v>9605.7332620129364</v>
      </c>
      <c r="J154" s="7">
        <f t="shared" si="52"/>
        <v>11526.879914415524</v>
      </c>
      <c r="K154" s="12">
        <f t="shared" si="53"/>
        <v>-1.1343724307337766E-3</v>
      </c>
      <c r="L154" s="9">
        <f t="shared" si="54"/>
        <v>-163349.63002566382</v>
      </c>
      <c r="M154" s="9">
        <f t="shared" si="55"/>
        <v>-653398.52010265528</v>
      </c>
      <c r="N154" s="9">
        <f t="shared" si="56"/>
        <v>-1470146.6702309744</v>
      </c>
      <c r="O154" s="9">
        <f t="shared" si="57"/>
        <v>-2613594.0804106211</v>
      </c>
      <c r="P154" s="9">
        <f t="shared" si="58"/>
        <v>-4083740.7506415956</v>
      </c>
      <c r="Q154" s="9">
        <f t="shared" si="59"/>
        <v>-5880586.6809238978</v>
      </c>
      <c r="R154" s="8">
        <v>0.23360000000000003</v>
      </c>
      <c r="S154" s="8">
        <f t="shared" si="67"/>
        <v>-38158.47357399507</v>
      </c>
      <c r="T154" s="8">
        <f t="shared" si="67"/>
        <v>-152633.89429598028</v>
      </c>
      <c r="U154" s="8">
        <f t="shared" si="67"/>
        <v>-343426.26216595568</v>
      </c>
      <c r="V154" s="8">
        <f t="shared" si="67"/>
        <v>-610535.57718392112</v>
      </c>
      <c r="W154" s="8">
        <f t="shared" si="67"/>
        <v>-953961.83934987686</v>
      </c>
      <c r="X154" s="8">
        <f t="shared" si="67"/>
        <v>-1373705.0486638227</v>
      </c>
      <c r="Y154" s="3">
        <f>SUM('Masses &amp; Spring Data'!$K$11*('Masses &amp; Spring Data'!$I$3+'Vel,Acc,Jer (Inlet)'!C154))</f>
        <v>991497.2630719248</v>
      </c>
      <c r="Z154" s="10">
        <f t="shared" si="60"/>
        <v>953338.78949792974</v>
      </c>
      <c r="AA154" s="10">
        <f t="shared" si="61"/>
        <v>868011.12307596509</v>
      </c>
      <c r="AB154" s="10">
        <f t="shared" si="62"/>
        <v>648071.00090596918</v>
      </c>
      <c r="AC154" s="10">
        <f t="shared" si="63"/>
        <v>380961.68588800367</v>
      </c>
      <c r="AD154" s="10">
        <f t="shared" si="64"/>
        <v>37535.423722047941</v>
      </c>
      <c r="AE154" s="10">
        <f t="shared" si="65"/>
        <v>-382207.7855918979</v>
      </c>
    </row>
    <row r="155" spans="1:31" x14ac:dyDescent="0.2">
      <c r="A155" s="5">
        <v>-56</v>
      </c>
      <c r="B155" s="5">
        <f t="shared" si="66"/>
        <v>152</v>
      </c>
      <c r="C155" s="36">
        <v>5.5979623438629851</v>
      </c>
      <c r="D155" s="6">
        <f t="shared" si="46"/>
        <v>0.1589611819361485</v>
      </c>
      <c r="E155" s="7">
        <f t="shared" si="47"/>
        <v>1907.534183233782</v>
      </c>
      <c r="F155" s="7">
        <f t="shared" si="48"/>
        <v>3815.0683664675639</v>
      </c>
      <c r="G155" s="7">
        <f t="shared" si="49"/>
        <v>5722.6025497013461</v>
      </c>
      <c r="H155" s="7">
        <f t="shared" si="50"/>
        <v>7630.1367329351278</v>
      </c>
      <c r="I155" s="7">
        <f t="shared" si="51"/>
        <v>9537.6709161689105</v>
      </c>
      <c r="J155" s="7">
        <f t="shared" si="52"/>
        <v>11445.205099402692</v>
      </c>
      <c r="K155" s="12">
        <f t="shared" si="53"/>
        <v>-1.4738561508824688E-3</v>
      </c>
      <c r="L155" s="9">
        <f t="shared" si="54"/>
        <v>-212235.2857270755</v>
      </c>
      <c r="M155" s="9">
        <f t="shared" si="55"/>
        <v>-848941.14290830202</v>
      </c>
      <c r="N155" s="9">
        <f t="shared" si="56"/>
        <v>-1910117.5715436796</v>
      </c>
      <c r="O155" s="9">
        <f t="shared" si="57"/>
        <v>-3395764.5716332081</v>
      </c>
      <c r="P155" s="9">
        <f t="shared" si="58"/>
        <v>-5305882.1431768881</v>
      </c>
      <c r="Q155" s="9">
        <f t="shared" si="59"/>
        <v>-7640470.2861747183</v>
      </c>
      <c r="R155" s="8">
        <v>0.23360000000000003</v>
      </c>
      <c r="S155" s="8">
        <f t="shared" si="67"/>
        <v>-49578.162745844842</v>
      </c>
      <c r="T155" s="8">
        <f t="shared" si="67"/>
        <v>-198312.65098337937</v>
      </c>
      <c r="U155" s="8">
        <f t="shared" si="67"/>
        <v>-446203.4647126036</v>
      </c>
      <c r="V155" s="8">
        <f t="shared" si="67"/>
        <v>-793250.60393351747</v>
      </c>
      <c r="W155" s="8">
        <f t="shared" si="67"/>
        <v>-1239454.0686461213</v>
      </c>
      <c r="X155" s="8">
        <f t="shared" si="67"/>
        <v>-1784813.8588504144</v>
      </c>
      <c r="Y155" s="3">
        <f>SUM('Masses &amp; Spring Data'!$K$11*('Masses &amp; Spring Data'!$I$3+'Vel,Acc,Jer (Inlet)'!C155))</f>
        <v>1020645.0173719454</v>
      </c>
      <c r="Z155" s="10">
        <f t="shared" si="60"/>
        <v>971066.85462610063</v>
      </c>
      <c r="AA155" s="10">
        <f t="shared" si="61"/>
        <v>851273.59147528966</v>
      </c>
      <c r="AB155" s="10">
        <f t="shared" si="62"/>
        <v>574441.55265934183</v>
      </c>
      <c r="AC155" s="10">
        <f t="shared" si="63"/>
        <v>227394.41343842796</v>
      </c>
      <c r="AD155" s="10">
        <f t="shared" si="64"/>
        <v>-218809.05127417587</v>
      </c>
      <c r="AE155" s="10">
        <f t="shared" si="65"/>
        <v>-764168.84147846897</v>
      </c>
    </row>
    <row r="156" spans="1:31" x14ac:dyDescent="0.2">
      <c r="A156" s="5">
        <v>-54</v>
      </c>
      <c r="B156" s="5">
        <f t="shared" si="66"/>
        <v>153</v>
      </c>
      <c r="C156" s="36">
        <v>5.7569235257991336</v>
      </c>
      <c r="D156" s="6">
        <f t="shared" si="46"/>
        <v>0.15748732578526603</v>
      </c>
      <c r="E156" s="7">
        <f t="shared" si="47"/>
        <v>1889.8479094231923</v>
      </c>
      <c r="F156" s="7">
        <f t="shared" si="48"/>
        <v>3779.6958188463846</v>
      </c>
      <c r="G156" s="7">
        <f t="shared" si="49"/>
        <v>5669.5437282695775</v>
      </c>
      <c r="H156" s="7">
        <f t="shared" si="50"/>
        <v>7559.3916376927691</v>
      </c>
      <c r="I156" s="7">
        <f t="shared" si="51"/>
        <v>9449.2395471159616</v>
      </c>
      <c r="J156" s="7">
        <f t="shared" si="52"/>
        <v>11339.087456539155</v>
      </c>
      <c r="K156" s="12">
        <f t="shared" si="53"/>
        <v>-1.8547403247035632E-3</v>
      </c>
      <c r="L156" s="9">
        <f t="shared" si="54"/>
        <v>-267082.60675731313</v>
      </c>
      <c r="M156" s="9">
        <f t="shared" si="55"/>
        <v>-1068330.4270292525</v>
      </c>
      <c r="N156" s="9">
        <f t="shared" si="56"/>
        <v>-2403743.460815818</v>
      </c>
      <c r="O156" s="9">
        <f t="shared" si="57"/>
        <v>-4273321.7081170101</v>
      </c>
      <c r="P156" s="9">
        <f t="shared" si="58"/>
        <v>-6677065.1689328272</v>
      </c>
      <c r="Q156" s="9">
        <f t="shared" si="59"/>
        <v>-9614973.8432632722</v>
      </c>
      <c r="R156" s="8">
        <v>0.23360000000000003</v>
      </c>
      <c r="S156" s="8">
        <f t="shared" si="67"/>
        <v>-62390.496938508353</v>
      </c>
      <c r="T156" s="8">
        <f t="shared" si="67"/>
        <v>-249561.98775403341</v>
      </c>
      <c r="U156" s="8">
        <f t="shared" si="67"/>
        <v>-561514.47244657518</v>
      </c>
      <c r="V156" s="8">
        <f t="shared" si="67"/>
        <v>-998247.95101613365</v>
      </c>
      <c r="W156" s="8">
        <f t="shared" si="67"/>
        <v>-1559762.4234627087</v>
      </c>
      <c r="X156" s="8">
        <f t="shared" si="67"/>
        <v>-2246057.8897863007</v>
      </c>
      <c r="Y156" s="3">
        <f>SUM('Masses &amp; Spring Data'!$K$11*('Masses &amp; Spring Data'!$I$3+'Vel,Acc,Jer (Inlet)'!C156))</f>
        <v>1049586.242458669</v>
      </c>
      <c r="Z156" s="10">
        <f t="shared" si="60"/>
        <v>987195.74552016065</v>
      </c>
      <c r="AA156" s="10">
        <f t="shared" si="61"/>
        <v>828697.14256532327</v>
      </c>
      <c r="AB156" s="10">
        <f t="shared" si="62"/>
        <v>488071.77001209382</v>
      </c>
      <c r="AC156" s="10">
        <f t="shared" si="63"/>
        <v>51338.291442535352</v>
      </c>
      <c r="AD156" s="10">
        <f t="shared" si="64"/>
        <v>-510176.18100403971</v>
      </c>
      <c r="AE156" s="10">
        <f t="shared" si="65"/>
        <v>-1196471.6473276317</v>
      </c>
    </row>
    <row r="157" spans="1:31" x14ac:dyDescent="0.2">
      <c r="A157" s="5">
        <v>-52</v>
      </c>
      <c r="B157" s="5">
        <f t="shared" si="66"/>
        <v>154</v>
      </c>
      <c r="C157" s="36">
        <v>5.9144108515843996</v>
      </c>
      <c r="D157" s="6">
        <f t="shared" si="46"/>
        <v>0.15563258546056247</v>
      </c>
      <c r="E157" s="7">
        <f t="shared" si="47"/>
        <v>1867.5910255267495</v>
      </c>
      <c r="F157" s="7">
        <f t="shared" si="48"/>
        <v>3735.182051053499</v>
      </c>
      <c r="G157" s="7">
        <f t="shared" si="49"/>
        <v>5602.7730765802489</v>
      </c>
      <c r="H157" s="7">
        <f t="shared" si="50"/>
        <v>7470.364102106998</v>
      </c>
      <c r="I157" s="7">
        <f t="shared" si="51"/>
        <v>9337.9551276337479</v>
      </c>
      <c r="J157" s="7">
        <f t="shared" si="52"/>
        <v>11205.546153160498</v>
      </c>
      <c r="K157" s="12">
        <f t="shared" si="53"/>
        <v>-2.2107842263245914E-3</v>
      </c>
      <c r="L157" s="9">
        <f t="shared" si="54"/>
        <v>-318352.92859074118</v>
      </c>
      <c r="M157" s="9">
        <f t="shared" si="55"/>
        <v>-1273411.7143629647</v>
      </c>
      <c r="N157" s="9">
        <f t="shared" si="56"/>
        <v>-2865176.3573166705</v>
      </c>
      <c r="O157" s="9">
        <f t="shared" si="57"/>
        <v>-5093646.8574518589</v>
      </c>
      <c r="P157" s="9">
        <f t="shared" si="58"/>
        <v>-7958823.2147685289</v>
      </c>
      <c r="Q157" s="9">
        <f t="shared" si="59"/>
        <v>-11460705.429266682</v>
      </c>
      <c r="R157" s="8">
        <v>0.23360000000000003</v>
      </c>
      <c r="S157" s="8">
        <f t="shared" si="67"/>
        <v>-74367.244118797156</v>
      </c>
      <c r="T157" s="8">
        <f t="shared" si="67"/>
        <v>-297468.97647518863</v>
      </c>
      <c r="U157" s="8">
        <f t="shared" si="67"/>
        <v>-669305.19706917426</v>
      </c>
      <c r="V157" s="8">
        <f t="shared" si="67"/>
        <v>-1189875.9059007545</v>
      </c>
      <c r="W157" s="8">
        <f t="shared" si="67"/>
        <v>-1859181.1029699286</v>
      </c>
      <c r="X157" s="8">
        <f t="shared" si="67"/>
        <v>-2677220.788276697</v>
      </c>
      <c r="Y157" s="3">
        <f>SUM('Masses &amp; Spring Data'!$K$11*('Masses &amp; Spring Data'!$I$3+'Vel,Acc,Jer (Inlet)'!C157))</f>
        <v>1078259.1303193567</v>
      </c>
      <c r="Z157" s="10">
        <f t="shared" si="60"/>
        <v>1003891.8862005596</v>
      </c>
      <c r="AA157" s="10">
        <f t="shared" si="61"/>
        <v>809125.35890355252</v>
      </c>
      <c r="AB157" s="10">
        <f t="shared" si="62"/>
        <v>408953.93325018242</v>
      </c>
      <c r="AC157" s="10">
        <f t="shared" si="63"/>
        <v>-111616.77558139781</v>
      </c>
      <c r="AD157" s="10">
        <f t="shared" si="64"/>
        <v>-780921.97265057196</v>
      </c>
      <c r="AE157" s="10">
        <f t="shared" si="65"/>
        <v>-1598961.6579573404</v>
      </c>
    </row>
    <row r="158" spans="1:31" x14ac:dyDescent="0.2">
      <c r="A158" s="5">
        <v>-50</v>
      </c>
      <c r="B158" s="5">
        <f t="shared" si="66"/>
        <v>155</v>
      </c>
      <c r="C158" s="36">
        <v>6.0700434370449621</v>
      </c>
      <c r="D158" s="6">
        <f t="shared" si="46"/>
        <v>0.15342180123423788</v>
      </c>
      <c r="E158" s="7">
        <f t="shared" si="47"/>
        <v>1841.0616148108545</v>
      </c>
      <c r="F158" s="7">
        <f t="shared" si="48"/>
        <v>3682.123229621709</v>
      </c>
      <c r="G158" s="7">
        <f t="shared" si="49"/>
        <v>5523.1848444325633</v>
      </c>
      <c r="H158" s="7">
        <f t="shared" si="50"/>
        <v>7364.246459243418</v>
      </c>
      <c r="I158" s="7">
        <f t="shared" si="51"/>
        <v>9205.3080740542719</v>
      </c>
      <c r="J158" s="7">
        <f t="shared" si="52"/>
        <v>11046.369688865127</v>
      </c>
      <c r="K158" s="12">
        <f t="shared" si="53"/>
        <v>-2.5916684001474621E-3</v>
      </c>
      <c r="L158" s="9">
        <f t="shared" si="54"/>
        <v>-373200.24962123454</v>
      </c>
      <c r="M158" s="9">
        <f t="shared" si="55"/>
        <v>-1492800.9984849382</v>
      </c>
      <c r="N158" s="9">
        <f t="shared" si="56"/>
        <v>-3358802.2465911107</v>
      </c>
      <c r="O158" s="9">
        <f t="shared" si="57"/>
        <v>-5971203.9939397527</v>
      </c>
      <c r="P158" s="9">
        <f t="shared" si="58"/>
        <v>-9330006.2405308634</v>
      </c>
      <c r="Q158" s="9">
        <f t="shared" si="59"/>
        <v>-13435208.986364443</v>
      </c>
      <c r="R158" s="8">
        <v>0.23360000000000003</v>
      </c>
      <c r="S158" s="8">
        <f t="shared" si="67"/>
        <v>-87179.578311520396</v>
      </c>
      <c r="T158" s="8">
        <f t="shared" si="67"/>
        <v>-348718.31324608158</v>
      </c>
      <c r="U158" s="8">
        <f t="shared" si="67"/>
        <v>-784616.20480368356</v>
      </c>
      <c r="V158" s="8">
        <f t="shared" si="67"/>
        <v>-1394873.2529843263</v>
      </c>
      <c r="W158" s="8">
        <f t="shared" si="67"/>
        <v>-2179489.4577880101</v>
      </c>
      <c r="X158" s="8">
        <f t="shared" si="67"/>
        <v>-3138464.8192147342</v>
      </c>
      <c r="Y158" s="3">
        <f>SUM('Masses &amp; Spring Data'!$K$11*('Masses &amp; Spring Data'!$I$3+'Vel,Acc,Jer (Inlet)'!C158))</f>
        <v>1106594.3353787411</v>
      </c>
      <c r="Z158" s="10">
        <f t="shared" si="60"/>
        <v>1019414.7570672208</v>
      </c>
      <c r="AA158" s="10">
        <f t="shared" si="61"/>
        <v>785808.72135298955</v>
      </c>
      <c r="AB158" s="10">
        <f t="shared" si="62"/>
        <v>321978.13057505758</v>
      </c>
      <c r="AC158" s="10">
        <f t="shared" si="63"/>
        <v>-288278.91760558519</v>
      </c>
      <c r="AD158" s="10">
        <f t="shared" si="64"/>
        <v>-1072895.122409269</v>
      </c>
      <c r="AE158" s="10">
        <f t="shared" si="65"/>
        <v>-2031870.4838359931</v>
      </c>
    </row>
    <row r="159" spans="1:31" x14ac:dyDescent="0.2">
      <c r="A159" s="5">
        <v>-48</v>
      </c>
      <c r="B159" s="5">
        <f t="shared" si="66"/>
        <v>156</v>
      </c>
      <c r="C159" s="36">
        <v>6.2234652382792</v>
      </c>
      <c r="D159" s="6">
        <f t="shared" si="46"/>
        <v>0.15083013283409041</v>
      </c>
      <c r="E159" s="7">
        <f t="shared" si="47"/>
        <v>1809.961594009085</v>
      </c>
      <c r="F159" s="7">
        <f t="shared" si="48"/>
        <v>3619.9231880181701</v>
      </c>
      <c r="G159" s="7">
        <f t="shared" si="49"/>
        <v>5429.8847820272549</v>
      </c>
      <c r="H159" s="7">
        <f t="shared" si="50"/>
        <v>7239.8463760363402</v>
      </c>
      <c r="I159" s="7">
        <f t="shared" si="51"/>
        <v>9049.8079700454255</v>
      </c>
      <c r="J159" s="7">
        <f t="shared" si="52"/>
        <v>10859.76956405451</v>
      </c>
      <c r="K159" s="12">
        <f t="shared" si="53"/>
        <v>-2.9477123017631612E-3</v>
      </c>
      <c r="L159" s="9">
        <f t="shared" si="54"/>
        <v>-424470.57145389525</v>
      </c>
      <c r="M159" s="9">
        <f t="shared" si="55"/>
        <v>-1697882.285815581</v>
      </c>
      <c r="N159" s="9">
        <f t="shared" si="56"/>
        <v>-3820235.1430850569</v>
      </c>
      <c r="O159" s="9">
        <f t="shared" si="57"/>
        <v>-6791529.1432623239</v>
      </c>
      <c r="P159" s="9">
        <f t="shared" si="58"/>
        <v>-10611764.28634738</v>
      </c>
      <c r="Q159" s="9">
        <f t="shared" si="59"/>
        <v>-15280940.572340228</v>
      </c>
      <c r="R159" s="8">
        <v>0.23360000000000003</v>
      </c>
      <c r="S159" s="8">
        <f t="shared" si="67"/>
        <v>-99156.325491629948</v>
      </c>
      <c r="T159" s="8">
        <f t="shared" si="67"/>
        <v>-396625.30196651979</v>
      </c>
      <c r="U159" s="8">
        <f t="shared" si="67"/>
        <v>-892406.92942466936</v>
      </c>
      <c r="V159" s="8">
        <f t="shared" si="67"/>
        <v>-1586501.2078660792</v>
      </c>
      <c r="W159" s="8">
        <f t="shared" si="67"/>
        <v>-2478908.1372907483</v>
      </c>
      <c r="X159" s="8">
        <f t="shared" si="67"/>
        <v>-3569627.7176986774</v>
      </c>
      <c r="Y159" s="3">
        <f>SUM('Masses &amp; Spring Data'!$K$11*('Masses &amp; Spring Data'!$I$3+'Vel,Acc,Jer (Inlet)'!C159))</f>
        <v>1134527.0345990711</v>
      </c>
      <c r="Z159" s="10">
        <f t="shared" si="60"/>
        <v>1035370.7091074411</v>
      </c>
      <c r="AA159" s="10">
        <f t="shared" si="61"/>
        <v>765362.58043855987</v>
      </c>
      <c r="AB159" s="10">
        <f t="shared" si="62"/>
        <v>242120.10517440178</v>
      </c>
      <c r="AC159" s="10">
        <f t="shared" si="63"/>
        <v>-451974.17326700804</v>
      </c>
      <c r="AD159" s="10">
        <f t="shared" si="64"/>
        <v>-1344381.1026916772</v>
      </c>
      <c r="AE159" s="10">
        <f t="shared" si="65"/>
        <v>-2435100.6830996061</v>
      </c>
    </row>
    <row r="160" spans="1:31" x14ac:dyDescent="0.2">
      <c r="A160" s="5">
        <v>-46</v>
      </c>
      <c r="B160" s="5">
        <f t="shared" si="66"/>
        <v>157</v>
      </c>
      <c r="C160" s="36">
        <v>6.3742953711132904</v>
      </c>
      <c r="D160" s="6">
        <f t="shared" si="46"/>
        <v>0.14788242053232725</v>
      </c>
      <c r="E160" s="7">
        <f t="shared" si="47"/>
        <v>1774.5890463879271</v>
      </c>
      <c r="F160" s="7">
        <f t="shared" si="48"/>
        <v>3549.1780927758541</v>
      </c>
      <c r="G160" s="7">
        <f t="shared" si="49"/>
        <v>5323.7671391637814</v>
      </c>
      <c r="H160" s="7">
        <f t="shared" si="50"/>
        <v>7098.3561855517082</v>
      </c>
      <c r="I160" s="7">
        <f t="shared" si="51"/>
        <v>8872.9452319396351</v>
      </c>
      <c r="J160" s="7">
        <f t="shared" si="52"/>
        <v>10647.534278327563</v>
      </c>
      <c r="K160" s="12">
        <f t="shared" si="53"/>
        <v>-3.3368765663235322E-3</v>
      </c>
      <c r="L160" s="9">
        <f t="shared" si="54"/>
        <v>-480510.22555058863</v>
      </c>
      <c r="M160" s="9">
        <f t="shared" si="55"/>
        <v>-1922040.9022023545</v>
      </c>
      <c r="N160" s="9">
        <f t="shared" si="56"/>
        <v>-4324592.0299552977</v>
      </c>
      <c r="O160" s="9">
        <f t="shared" si="57"/>
        <v>-7688163.608809418</v>
      </c>
      <c r="P160" s="9">
        <f t="shared" si="58"/>
        <v>-12012755.638764717</v>
      </c>
      <c r="Q160" s="9">
        <f t="shared" si="59"/>
        <v>-17298368.119821191</v>
      </c>
      <c r="R160" s="8">
        <v>0.23360000000000003</v>
      </c>
      <c r="S160" s="8">
        <f t="shared" si="67"/>
        <v>-112247.18868861752</v>
      </c>
      <c r="T160" s="8">
        <f t="shared" si="67"/>
        <v>-448988.75475447008</v>
      </c>
      <c r="U160" s="8">
        <f t="shared" si="67"/>
        <v>-1010224.6981975577</v>
      </c>
      <c r="V160" s="8">
        <f t="shared" si="67"/>
        <v>-1795955.0190178803</v>
      </c>
      <c r="W160" s="8">
        <f t="shared" si="67"/>
        <v>-2806179.7172154384</v>
      </c>
      <c r="X160" s="8">
        <f t="shared" si="67"/>
        <v>-4040898.7927902308</v>
      </c>
      <c r="Y160" s="3">
        <f>SUM('Masses &amp; Spring Data'!$K$11*('Masses &amp; Spring Data'!$I$3+'Vel,Acc,Jer (Inlet)'!C160))</f>
        <v>1161987.8824050797</v>
      </c>
      <c r="Z160" s="10">
        <f t="shared" si="60"/>
        <v>1049740.6937164622</v>
      </c>
      <c r="AA160" s="10">
        <f t="shared" si="61"/>
        <v>739923.30100454681</v>
      </c>
      <c r="AB160" s="10">
        <f t="shared" si="62"/>
        <v>151763.18420752196</v>
      </c>
      <c r="AC160" s="10">
        <f t="shared" si="63"/>
        <v>-633967.13661280065</v>
      </c>
      <c r="AD160" s="10">
        <f t="shared" si="64"/>
        <v>-1644191.8348103587</v>
      </c>
      <c r="AE160" s="10">
        <f t="shared" si="65"/>
        <v>-2878910.9103851514</v>
      </c>
    </row>
    <row r="161" spans="1:31" x14ac:dyDescent="0.2">
      <c r="A161" s="5">
        <v>-44</v>
      </c>
      <c r="B161" s="5">
        <f t="shared" si="66"/>
        <v>158</v>
      </c>
      <c r="C161" s="36">
        <v>6.5221777916456176</v>
      </c>
      <c r="D161" s="6">
        <f t="shared" si="46"/>
        <v>0.14454554396600372</v>
      </c>
      <c r="E161" s="7">
        <f t="shared" si="47"/>
        <v>1734.5465275920446</v>
      </c>
      <c r="F161" s="7">
        <f t="shared" si="48"/>
        <v>3469.0930551840893</v>
      </c>
      <c r="G161" s="7">
        <f t="shared" si="49"/>
        <v>5203.6395827761335</v>
      </c>
      <c r="H161" s="7">
        <f t="shared" si="50"/>
        <v>6938.1861103681786</v>
      </c>
      <c r="I161" s="7">
        <f t="shared" si="51"/>
        <v>8672.7326379602237</v>
      </c>
      <c r="J161" s="7">
        <f t="shared" si="52"/>
        <v>10407.279165552267</v>
      </c>
      <c r="K161" s="12">
        <f t="shared" si="53"/>
        <v>-3.7012005586758434E-3</v>
      </c>
      <c r="L161" s="9">
        <f t="shared" si="54"/>
        <v>-532972.88044932147</v>
      </c>
      <c r="M161" s="9">
        <f t="shared" si="55"/>
        <v>-2131891.5217972859</v>
      </c>
      <c r="N161" s="9">
        <f t="shared" si="56"/>
        <v>-4796755.9240438929</v>
      </c>
      <c r="O161" s="9">
        <f t="shared" si="57"/>
        <v>-8527566.0871891435</v>
      </c>
      <c r="P161" s="9">
        <f t="shared" si="58"/>
        <v>-13324322.011233035</v>
      </c>
      <c r="Q161" s="9">
        <f t="shared" si="59"/>
        <v>-19187023.696175572</v>
      </c>
      <c r="R161" s="8">
        <v>0.23360000000000003</v>
      </c>
      <c r="S161" s="8">
        <f t="shared" si="67"/>
        <v>-124502.46487296151</v>
      </c>
      <c r="T161" s="8">
        <f t="shared" si="67"/>
        <v>-498009.85949184606</v>
      </c>
      <c r="U161" s="8">
        <f t="shared" si="67"/>
        <v>-1120522.1838566535</v>
      </c>
      <c r="V161" s="8">
        <f t="shared" si="67"/>
        <v>-1992039.4379673842</v>
      </c>
      <c r="W161" s="8">
        <f t="shared" si="67"/>
        <v>-3112561.6218240373</v>
      </c>
      <c r="X161" s="8">
        <f t="shared" si="67"/>
        <v>-4482088.7354266141</v>
      </c>
      <c r="Y161" s="3">
        <f>SUM('Masses &amp; Spring Data'!$K$11*('Masses &amp; Spring Data'!$I$3+'Vel,Acc,Jer (Inlet)'!C161))</f>
        <v>1188912.0557590169</v>
      </c>
      <c r="Z161" s="10">
        <f t="shared" si="60"/>
        <v>1064409.5908860555</v>
      </c>
      <c r="AA161" s="10">
        <f t="shared" si="61"/>
        <v>717218.8420812625</v>
      </c>
      <c r="AB161" s="10">
        <f t="shared" si="62"/>
        <v>68389.871902363375</v>
      </c>
      <c r="AC161" s="10">
        <f t="shared" si="63"/>
        <v>-803127.38220836734</v>
      </c>
      <c r="AD161" s="10">
        <f t="shared" si="64"/>
        <v>-1923649.5660650204</v>
      </c>
      <c r="AE161" s="10">
        <f t="shared" si="65"/>
        <v>-3293176.6796675972</v>
      </c>
    </row>
    <row r="162" spans="1:31" x14ac:dyDescent="0.2">
      <c r="A162" s="5">
        <v>-42</v>
      </c>
      <c r="B162" s="5">
        <f t="shared" si="66"/>
        <v>159</v>
      </c>
      <c r="C162" s="36">
        <v>6.6667233356116213</v>
      </c>
      <c r="D162" s="6">
        <f t="shared" si="46"/>
        <v>0.14084434340732788</v>
      </c>
      <c r="E162" s="7">
        <f t="shared" si="47"/>
        <v>1690.1321208879344</v>
      </c>
      <c r="F162" s="7">
        <f t="shared" si="48"/>
        <v>3380.2642417758689</v>
      </c>
      <c r="G162" s="7">
        <f t="shared" si="49"/>
        <v>5070.3963626638033</v>
      </c>
      <c r="H162" s="7">
        <f t="shared" si="50"/>
        <v>6760.5284835517377</v>
      </c>
      <c r="I162" s="7">
        <f t="shared" si="51"/>
        <v>8450.6606044396722</v>
      </c>
      <c r="J162" s="7">
        <f t="shared" si="52"/>
        <v>10140.792725327607</v>
      </c>
      <c r="K162" s="12">
        <f t="shared" si="53"/>
        <v>-4.0655245510290428E-3</v>
      </c>
      <c r="L162" s="9">
        <f t="shared" si="54"/>
        <v>-585435.53534818219</v>
      </c>
      <c r="M162" s="9">
        <f t="shared" si="55"/>
        <v>-2341742.1413927288</v>
      </c>
      <c r="N162" s="9">
        <f t="shared" si="56"/>
        <v>-5268919.8181336392</v>
      </c>
      <c r="O162" s="9">
        <f t="shared" si="57"/>
        <v>-9366968.5655709151</v>
      </c>
      <c r="P162" s="9">
        <f t="shared" si="58"/>
        <v>-14635888.383704554</v>
      </c>
      <c r="Q162" s="9">
        <f t="shared" si="59"/>
        <v>-21075679.272534557</v>
      </c>
      <c r="R162" s="8">
        <v>0.23360000000000003</v>
      </c>
      <c r="S162" s="8">
        <f t="shared" si="67"/>
        <v>-136757.74105733537</v>
      </c>
      <c r="T162" s="8">
        <f t="shared" si="67"/>
        <v>-547030.96422934148</v>
      </c>
      <c r="U162" s="8">
        <f t="shared" si="67"/>
        <v>-1230819.6695160184</v>
      </c>
      <c r="V162" s="8">
        <f t="shared" si="67"/>
        <v>-2188123.8569173659</v>
      </c>
      <c r="W162" s="8">
        <f t="shared" si="67"/>
        <v>-3418943.5264333845</v>
      </c>
      <c r="X162" s="8">
        <f t="shared" si="67"/>
        <v>-4923278.6780640734</v>
      </c>
      <c r="Y162" s="3">
        <f>SUM('Masses &amp; Spring Data'!$K$11*('Masses &amp; Spring Data'!$I$3+'Vel,Acc,Jer (Inlet)'!C162))</f>
        <v>1215228.7015731086</v>
      </c>
      <c r="Z162" s="10">
        <f t="shared" si="60"/>
        <v>1078470.9605157732</v>
      </c>
      <c r="AA162" s="10">
        <f t="shared" si="61"/>
        <v>693840.52506775723</v>
      </c>
      <c r="AB162" s="10">
        <f t="shared" si="62"/>
        <v>-15590.967942909803</v>
      </c>
      <c r="AC162" s="10">
        <f t="shared" si="63"/>
        <v>-972895.15534425736</v>
      </c>
      <c r="AD162" s="10">
        <f t="shared" si="64"/>
        <v>-2203714.8248602757</v>
      </c>
      <c r="AE162" s="10">
        <f t="shared" si="65"/>
        <v>-3708049.9764909651</v>
      </c>
    </row>
    <row r="163" spans="1:31" x14ac:dyDescent="0.2">
      <c r="A163" s="5">
        <v>-40</v>
      </c>
      <c r="B163" s="5">
        <f t="shared" si="66"/>
        <v>160</v>
      </c>
      <c r="C163" s="36">
        <v>6.8075676790189492</v>
      </c>
      <c r="D163" s="6">
        <f t="shared" si="46"/>
        <v>0.13677881885629883</v>
      </c>
      <c r="E163" s="7">
        <f t="shared" si="47"/>
        <v>1641.345826275586</v>
      </c>
      <c r="F163" s="7">
        <f t="shared" si="48"/>
        <v>3282.691652551172</v>
      </c>
      <c r="G163" s="7">
        <f t="shared" si="49"/>
        <v>4924.0374788267582</v>
      </c>
      <c r="H163" s="7">
        <f t="shared" si="50"/>
        <v>6565.3833051023439</v>
      </c>
      <c r="I163" s="7">
        <f t="shared" si="51"/>
        <v>8206.7291313779297</v>
      </c>
      <c r="J163" s="7">
        <f t="shared" si="52"/>
        <v>9848.0749576535163</v>
      </c>
      <c r="K163" s="12">
        <f t="shared" si="53"/>
        <v>-4.4215684526447419E-3</v>
      </c>
      <c r="L163" s="9">
        <f t="shared" si="54"/>
        <v>-636705.85718084278</v>
      </c>
      <c r="M163" s="9">
        <f t="shared" si="55"/>
        <v>-2546823.4287233711</v>
      </c>
      <c r="N163" s="9">
        <f t="shared" si="56"/>
        <v>-5730352.7146275854</v>
      </c>
      <c r="O163" s="9">
        <f t="shared" si="57"/>
        <v>-10187293.714893484</v>
      </c>
      <c r="P163" s="9">
        <f t="shared" si="58"/>
        <v>-15917646.429521071</v>
      </c>
      <c r="Q163" s="9">
        <f t="shared" si="59"/>
        <v>-22921410.858510341</v>
      </c>
      <c r="R163" s="8">
        <v>0.23360000000000003</v>
      </c>
      <c r="S163" s="8">
        <f t="shared" si="67"/>
        <v>-148734.48823744489</v>
      </c>
      <c r="T163" s="8">
        <f t="shared" si="67"/>
        <v>-594937.95294977957</v>
      </c>
      <c r="U163" s="8">
        <f t="shared" si="67"/>
        <v>-1338610.3941370042</v>
      </c>
      <c r="V163" s="8">
        <f t="shared" si="67"/>
        <v>-2379751.8117991183</v>
      </c>
      <c r="W163" s="8">
        <f t="shared" si="67"/>
        <v>-3718362.2059361227</v>
      </c>
      <c r="X163" s="8">
        <f t="shared" si="67"/>
        <v>-5354441.5765480166</v>
      </c>
      <c r="Y163" s="3">
        <f>SUM('Masses &amp; Spring Data'!$K$11*('Masses &amp; Spring Data'!$I$3+'Vel,Acc,Jer (Inlet)'!C163))</f>
        <v>1240871.4892970987</v>
      </c>
      <c r="Z163" s="10">
        <f t="shared" si="60"/>
        <v>1092137.0010596537</v>
      </c>
      <c r="AA163" s="10">
        <f t="shared" si="61"/>
        <v>670836.13543095207</v>
      </c>
      <c r="AB163" s="10">
        <f t="shared" si="62"/>
        <v>-97738.904839905445</v>
      </c>
      <c r="AC163" s="10">
        <f t="shared" si="63"/>
        <v>-1138880.3225020196</v>
      </c>
      <c r="AD163" s="10">
        <f t="shared" si="64"/>
        <v>-2477490.7166390242</v>
      </c>
      <c r="AE163" s="10">
        <f t="shared" si="65"/>
        <v>-4113570.0872509181</v>
      </c>
    </row>
    <row r="164" spans="1:31" x14ac:dyDescent="0.2">
      <c r="A164" s="5">
        <v>-38</v>
      </c>
      <c r="B164" s="5">
        <f t="shared" si="66"/>
        <v>161</v>
      </c>
      <c r="C164" s="36">
        <v>6.944346497875248</v>
      </c>
      <c r="D164" s="6">
        <f t="shared" si="46"/>
        <v>0.13235725040365409</v>
      </c>
      <c r="E164" s="7">
        <f t="shared" si="47"/>
        <v>1588.287004843849</v>
      </c>
      <c r="F164" s="7">
        <f t="shared" si="48"/>
        <v>3176.574009687698</v>
      </c>
      <c r="G164" s="7">
        <f t="shared" si="49"/>
        <v>4764.861014531547</v>
      </c>
      <c r="H164" s="7">
        <f t="shared" si="50"/>
        <v>6353.148019375396</v>
      </c>
      <c r="I164" s="7">
        <f t="shared" si="51"/>
        <v>7941.4350242192459</v>
      </c>
      <c r="J164" s="7">
        <f t="shared" si="52"/>
        <v>9529.7220290630939</v>
      </c>
      <c r="K164" s="12">
        <f t="shared" si="53"/>
        <v>-4.7858924449988294E-3</v>
      </c>
      <c r="L164" s="9">
        <f t="shared" si="54"/>
        <v>-689168.51207983145</v>
      </c>
      <c r="M164" s="9">
        <f t="shared" si="55"/>
        <v>-2756674.0483193258</v>
      </c>
      <c r="N164" s="9">
        <f t="shared" si="56"/>
        <v>-6202516.6087184828</v>
      </c>
      <c r="O164" s="9">
        <f t="shared" si="57"/>
        <v>-11026696.193277303</v>
      </c>
      <c r="P164" s="9">
        <f t="shared" si="58"/>
        <v>-17229212.801995784</v>
      </c>
      <c r="Q164" s="9">
        <f t="shared" si="59"/>
        <v>-24810066.434873931</v>
      </c>
      <c r="R164" s="8">
        <v>0.23360000000000003</v>
      </c>
      <c r="S164" s="8">
        <f t="shared" si="67"/>
        <v>-160989.76442184864</v>
      </c>
      <c r="T164" s="8">
        <f t="shared" si="67"/>
        <v>-643959.05768739455</v>
      </c>
      <c r="U164" s="8">
        <f t="shared" si="67"/>
        <v>-1448907.8797966377</v>
      </c>
      <c r="V164" s="8">
        <f t="shared" si="67"/>
        <v>-2575836.2307495782</v>
      </c>
      <c r="W164" s="8">
        <f t="shared" si="67"/>
        <v>-4024744.1105462154</v>
      </c>
      <c r="X164" s="8">
        <f t="shared" si="67"/>
        <v>-5795631.5191865508</v>
      </c>
      <c r="Y164" s="3">
        <f>SUM('Masses &amp; Spring Data'!$K$11*('Masses &amp; Spring Data'!$I$3+'Vel,Acc,Jer (Inlet)'!C164))</f>
        <v>1265774.0883807316</v>
      </c>
      <c r="Z164" s="10">
        <f t="shared" si="60"/>
        <v>1104784.3239588831</v>
      </c>
      <c r="AA164" s="10">
        <f t="shared" si="61"/>
        <v>645912.61809886247</v>
      </c>
      <c r="AB164" s="10">
        <f t="shared" si="62"/>
        <v>-183133.79141590605</v>
      </c>
      <c r="AC164" s="10">
        <f t="shared" si="63"/>
        <v>-1310062.1423688466</v>
      </c>
      <c r="AD164" s="10">
        <f t="shared" si="64"/>
        <v>-2758970.0221654838</v>
      </c>
      <c r="AE164" s="10">
        <f t="shared" si="65"/>
        <v>-4529857.4308058191</v>
      </c>
    </row>
    <row r="165" spans="1:31" x14ac:dyDescent="0.2">
      <c r="A165" s="5">
        <v>-36</v>
      </c>
      <c r="B165" s="5">
        <f t="shared" si="66"/>
        <v>162</v>
      </c>
      <c r="C165" s="36">
        <v>7.0767037482789021</v>
      </c>
      <c r="D165" s="6">
        <f t="shared" si="46"/>
        <v>0.12757135795865526</v>
      </c>
      <c r="E165" s="7">
        <f t="shared" si="47"/>
        <v>1530.8562955038631</v>
      </c>
      <c r="F165" s="7">
        <f t="shared" si="48"/>
        <v>3061.7125910077261</v>
      </c>
      <c r="G165" s="7">
        <f t="shared" si="49"/>
        <v>4592.5688865115899</v>
      </c>
      <c r="H165" s="7">
        <f t="shared" si="50"/>
        <v>6123.4251820154523</v>
      </c>
      <c r="I165" s="7">
        <f t="shared" si="51"/>
        <v>7654.2814775193156</v>
      </c>
      <c r="J165" s="7">
        <f t="shared" si="52"/>
        <v>9185.1377730231798</v>
      </c>
      <c r="K165" s="12">
        <f t="shared" si="53"/>
        <v>-5.1336562558850218E-3</v>
      </c>
      <c r="L165" s="9">
        <f t="shared" si="54"/>
        <v>-739246.50084744312</v>
      </c>
      <c r="M165" s="9">
        <f t="shared" si="55"/>
        <v>-2956986.0033897725</v>
      </c>
      <c r="N165" s="9">
        <f t="shared" si="56"/>
        <v>-6653218.507626988</v>
      </c>
      <c r="O165" s="9">
        <f t="shared" si="57"/>
        <v>-11827944.01355909</v>
      </c>
      <c r="P165" s="9">
        <f t="shared" si="58"/>
        <v>-18481162.52118608</v>
      </c>
      <c r="Q165" s="9">
        <f t="shared" si="59"/>
        <v>-26612874.030507952</v>
      </c>
      <c r="R165" s="8">
        <v>0.23360000000000003</v>
      </c>
      <c r="S165" s="8">
        <f t="shared" si="67"/>
        <v>-172687.98259796275</v>
      </c>
      <c r="T165" s="8">
        <f t="shared" si="67"/>
        <v>-690751.930391851</v>
      </c>
      <c r="U165" s="8">
        <f t="shared" si="67"/>
        <v>-1554191.8433816645</v>
      </c>
      <c r="V165" s="8">
        <f t="shared" si="67"/>
        <v>-2763007.721567404</v>
      </c>
      <c r="W165" s="8">
        <f t="shared" si="67"/>
        <v>-4317199.5649490692</v>
      </c>
      <c r="X165" s="8">
        <f t="shared" si="67"/>
        <v>-6216767.3735266579</v>
      </c>
      <c r="Y165" s="3">
        <f>SUM('Masses &amp; Spring Data'!$K$11*('Masses &amp; Spring Data'!$I$3+'Vel,Acc,Jer (Inlet)'!C165))</f>
        <v>1289871.675786257</v>
      </c>
      <c r="Z165" s="10">
        <f t="shared" si="60"/>
        <v>1117183.6931882943</v>
      </c>
      <c r="AA165" s="10">
        <f t="shared" si="61"/>
        <v>622345.99057156791</v>
      </c>
      <c r="AB165" s="10">
        <f t="shared" si="62"/>
        <v>-264320.16759540746</v>
      </c>
      <c r="AC165" s="10">
        <f t="shared" si="63"/>
        <v>-1473136.045781147</v>
      </c>
      <c r="AD165" s="10">
        <f t="shared" si="64"/>
        <v>-3027327.8891628124</v>
      </c>
      <c r="AE165" s="10">
        <f t="shared" si="65"/>
        <v>-4926895.6977404011</v>
      </c>
    </row>
    <row r="166" spans="1:31" x14ac:dyDescent="0.2">
      <c r="A166" s="5">
        <v>-34</v>
      </c>
      <c r="B166" s="5">
        <f t="shared" si="66"/>
        <v>163</v>
      </c>
      <c r="C166" s="36">
        <v>7.2042751062375574</v>
      </c>
      <c r="D166" s="6">
        <f t="shared" si="46"/>
        <v>0.12243770170277024</v>
      </c>
      <c r="E166" s="7">
        <f t="shared" si="47"/>
        <v>1469.2524204332428</v>
      </c>
      <c r="F166" s="7">
        <f t="shared" si="48"/>
        <v>2938.5048408664857</v>
      </c>
      <c r="G166" s="7">
        <f t="shared" si="49"/>
        <v>4407.7572612997283</v>
      </c>
      <c r="H166" s="7">
        <f t="shared" si="50"/>
        <v>5877.0096817329713</v>
      </c>
      <c r="I166" s="7">
        <f t="shared" si="51"/>
        <v>7346.2621021662144</v>
      </c>
      <c r="J166" s="7">
        <f t="shared" si="52"/>
        <v>8815.5145225994565</v>
      </c>
      <c r="K166" s="12">
        <f t="shared" si="53"/>
        <v>-5.4648598852891084E-3</v>
      </c>
      <c r="L166" s="9">
        <f t="shared" si="54"/>
        <v>-786939.82348163158</v>
      </c>
      <c r="M166" s="9">
        <f t="shared" si="55"/>
        <v>-3147759.2939265263</v>
      </c>
      <c r="N166" s="9">
        <f t="shared" si="56"/>
        <v>-7082458.4113346841</v>
      </c>
      <c r="O166" s="9">
        <f t="shared" si="57"/>
        <v>-12591037.175706105</v>
      </c>
      <c r="P166" s="9">
        <f t="shared" si="58"/>
        <v>-19673495.587040789</v>
      </c>
      <c r="Q166" s="9">
        <f t="shared" si="59"/>
        <v>-28329833.645338736</v>
      </c>
      <c r="R166" s="8">
        <v>0.23360000000000003</v>
      </c>
      <c r="S166" s="8">
        <f t="shared" si="67"/>
        <v>-183829.14276530917</v>
      </c>
      <c r="T166" s="8">
        <f t="shared" si="67"/>
        <v>-735316.57106123667</v>
      </c>
      <c r="U166" s="8">
        <f t="shared" si="67"/>
        <v>-1654462.2848877825</v>
      </c>
      <c r="V166" s="8">
        <f t="shared" si="67"/>
        <v>-2941266.2842449467</v>
      </c>
      <c r="W166" s="8">
        <f t="shared" si="67"/>
        <v>-4595728.5691327294</v>
      </c>
      <c r="X166" s="8">
        <f t="shared" si="67"/>
        <v>-6617849.1395511301</v>
      </c>
      <c r="Y166" s="3">
        <f>SUM('Masses &amp; Spring Data'!$K$11*('Masses &amp; Spring Data'!$I$3+'Vel,Acc,Jer (Inlet)'!C166))</f>
        <v>1313097.9209634189</v>
      </c>
      <c r="Z166" s="10">
        <f t="shared" si="60"/>
        <v>1129268.7781981097</v>
      </c>
      <c r="AA166" s="10">
        <f t="shared" si="61"/>
        <v>600072.93732573546</v>
      </c>
      <c r="AB166" s="10">
        <f t="shared" si="62"/>
        <v>-341364.36392436363</v>
      </c>
      <c r="AC166" s="10">
        <f t="shared" si="63"/>
        <v>-1628168.3632815278</v>
      </c>
      <c r="AD166" s="10">
        <f t="shared" si="64"/>
        <v>-3282630.6481693108</v>
      </c>
      <c r="AE166" s="10">
        <f t="shared" si="65"/>
        <v>-5304751.2185877115</v>
      </c>
    </row>
    <row r="167" spans="1:31" x14ac:dyDescent="0.2">
      <c r="A167" s="5">
        <v>-32</v>
      </c>
      <c r="B167" s="5">
        <f t="shared" si="66"/>
        <v>164</v>
      </c>
      <c r="C167" s="36">
        <v>7.3267128079403276</v>
      </c>
      <c r="D167" s="6">
        <f t="shared" si="46"/>
        <v>0.11697284181748113</v>
      </c>
      <c r="E167" s="7">
        <f t="shared" si="47"/>
        <v>1403.6741018097737</v>
      </c>
      <c r="F167" s="7">
        <f t="shared" si="48"/>
        <v>2807.3482036195473</v>
      </c>
      <c r="G167" s="7">
        <f t="shared" si="49"/>
        <v>4211.022305429321</v>
      </c>
      <c r="H167" s="7">
        <f t="shared" si="50"/>
        <v>5614.6964072390947</v>
      </c>
      <c r="I167" s="7">
        <f t="shared" si="51"/>
        <v>7018.3705090488684</v>
      </c>
      <c r="J167" s="7">
        <f t="shared" si="52"/>
        <v>8422.044610858642</v>
      </c>
      <c r="K167" s="12">
        <f t="shared" si="53"/>
        <v>-5.7877834239716819E-3</v>
      </c>
      <c r="L167" s="9">
        <f t="shared" si="54"/>
        <v>-833440.81305192225</v>
      </c>
      <c r="M167" s="9">
        <f t="shared" si="55"/>
        <v>-3333763.252207689</v>
      </c>
      <c r="N167" s="9">
        <f t="shared" si="56"/>
        <v>-7500967.3174672993</v>
      </c>
      <c r="O167" s="9">
        <f t="shared" si="57"/>
        <v>-13335053.008830756</v>
      </c>
      <c r="P167" s="9">
        <f t="shared" si="58"/>
        <v>-20836020.326298054</v>
      </c>
      <c r="Q167" s="9">
        <f t="shared" si="59"/>
        <v>-30003869.269869197</v>
      </c>
      <c r="R167" s="8">
        <v>0.23360000000000003</v>
      </c>
      <c r="S167" s="8">
        <f t="shared" si="67"/>
        <v>-194691.77392892906</v>
      </c>
      <c r="T167" s="8">
        <f t="shared" si="67"/>
        <v>-778767.09571571625</v>
      </c>
      <c r="U167" s="8">
        <f t="shared" si="67"/>
        <v>-1752225.9653603614</v>
      </c>
      <c r="V167" s="8">
        <f t="shared" si="67"/>
        <v>-3115068.382862865</v>
      </c>
      <c r="W167" s="8">
        <f t="shared" si="67"/>
        <v>-4867294.3482232261</v>
      </c>
      <c r="X167" s="8">
        <f t="shared" si="67"/>
        <v>-7008903.8614414455</v>
      </c>
      <c r="Y167" s="3">
        <f>SUM('Masses &amp; Spring Data'!$K$11*('Masses &amp; Spring Data'!$I$3+'Vel,Acc,Jer (Inlet)'!C167))</f>
        <v>1335389.5083869721</v>
      </c>
      <c r="Z167" s="10">
        <f t="shared" si="60"/>
        <v>1140697.734458043</v>
      </c>
      <c r="AA167" s="10">
        <f t="shared" si="61"/>
        <v>577919.04184096889</v>
      </c>
      <c r="AB167" s="10">
        <f t="shared" si="62"/>
        <v>-416836.45697338926</v>
      </c>
      <c r="AC167" s="10">
        <f t="shared" si="63"/>
        <v>-1779678.8744758929</v>
      </c>
      <c r="AD167" s="10">
        <f t="shared" si="64"/>
        <v>-3531904.8398362538</v>
      </c>
      <c r="AE167" s="10">
        <f t="shared" si="65"/>
        <v>-5673514.3530544732</v>
      </c>
    </row>
    <row r="168" spans="1:31" x14ac:dyDescent="0.2">
      <c r="A168" s="5">
        <v>-30</v>
      </c>
      <c r="B168" s="5">
        <f t="shared" si="66"/>
        <v>165</v>
      </c>
      <c r="C168" s="36">
        <v>7.4436856497578088</v>
      </c>
      <c r="D168" s="6">
        <f t="shared" si="46"/>
        <v>0.11118505839350945</v>
      </c>
      <c r="E168" s="7">
        <f t="shared" si="47"/>
        <v>1334.2207007221134</v>
      </c>
      <c r="F168" s="7">
        <f t="shared" si="48"/>
        <v>2668.4414014442268</v>
      </c>
      <c r="G168" s="7">
        <f t="shared" si="49"/>
        <v>4002.6621021663404</v>
      </c>
      <c r="H168" s="7">
        <f t="shared" si="50"/>
        <v>5336.8828028884536</v>
      </c>
      <c r="I168" s="7">
        <f t="shared" si="51"/>
        <v>6671.1035036105668</v>
      </c>
      <c r="J168" s="7">
        <f t="shared" si="52"/>
        <v>8005.3242043326809</v>
      </c>
      <c r="K168" s="12">
        <f t="shared" si="53"/>
        <v>-6.1107069626462618E-3</v>
      </c>
      <c r="L168" s="9">
        <f t="shared" si="54"/>
        <v>-879941.80262106168</v>
      </c>
      <c r="M168" s="9">
        <f t="shared" si="55"/>
        <v>-3519767.2104842467</v>
      </c>
      <c r="N168" s="9">
        <f t="shared" si="56"/>
        <v>-7919476.2235895554</v>
      </c>
      <c r="O168" s="9">
        <f t="shared" si="57"/>
        <v>-14079068.841936987</v>
      </c>
      <c r="P168" s="9">
        <f t="shared" si="58"/>
        <v>-21998545.065526541</v>
      </c>
      <c r="Q168" s="9">
        <f t="shared" si="59"/>
        <v>-31677904.894358221</v>
      </c>
      <c r="R168" s="8">
        <v>0.23360000000000003</v>
      </c>
      <c r="S168" s="8">
        <f t="shared" si="67"/>
        <v>-205554.40509228004</v>
      </c>
      <c r="T168" s="8">
        <f t="shared" si="67"/>
        <v>-822217.62036912015</v>
      </c>
      <c r="U168" s="8">
        <f t="shared" si="67"/>
        <v>-1849989.6458305204</v>
      </c>
      <c r="V168" s="8">
        <f t="shared" si="67"/>
        <v>-3288870.4814764806</v>
      </c>
      <c r="W168" s="8">
        <f t="shared" si="67"/>
        <v>-5138860.1273070006</v>
      </c>
      <c r="X168" s="8">
        <f t="shared" si="67"/>
        <v>-7399958.5833220817</v>
      </c>
      <c r="Y168" s="3">
        <f>SUM('Masses &amp; Spring Data'!$K$11*('Masses &amp; Spring Data'!$I$3+'Vel,Acc,Jer (Inlet)'!C168))</f>
        <v>1356686.1375566851</v>
      </c>
      <c r="Z168" s="10">
        <f t="shared" si="60"/>
        <v>1151131.732464405</v>
      </c>
      <c r="AA168" s="10">
        <f t="shared" si="61"/>
        <v>554711.39511570975</v>
      </c>
      <c r="AB168" s="10">
        <f t="shared" si="62"/>
        <v>-493303.50827383529</v>
      </c>
      <c r="AC168" s="10">
        <f t="shared" si="63"/>
        <v>-1932184.3439197955</v>
      </c>
      <c r="AD168" s="10">
        <f t="shared" si="64"/>
        <v>-3782173.9897503154</v>
      </c>
      <c r="AE168" s="10">
        <f t="shared" si="65"/>
        <v>-6043272.4457653966</v>
      </c>
    </row>
    <row r="169" spans="1:31" x14ac:dyDescent="0.2">
      <c r="A169" s="5">
        <v>-28</v>
      </c>
      <c r="B169" s="5">
        <f t="shared" si="66"/>
        <v>166</v>
      </c>
      <c r="C169" s="36">
        <v>7.5548707081513182</v>
      </c>
      <c r="D169" s="6">
        <f t="shared" si="46"/>
        <v>0.10507435143086319</v>
      </c>
      <c r="E169" s="7">
        <f t="shared" si="47"/>
        <v>1260.8922171703582</v>
      </c>
      <c r="F169" s="7">
        <f t="shared" si="48"/>
        <v>2521.7844343407164</v>
      </c>
      <c r="G169" s="7">
        <f t="shared" si="49"/>
        <v>3782.6766515110749</v>
      </c>
      <c r="H169" s="7">
        <f t="shared" si="50"/>
        <v>5043.5688686814328</v>
      </c>
      <c r="I169" s="7">
        <f t="shared" si="51"/>
        <v>6304.4610858517917</v>
      </c>
      <c r="J169" s="7">
        <f t="shared" si="52"/>
        <v>7565.3533030221497</v>
      </c>
      <c r="K169" s="12">
        <f t="shared" si="53"/>
        <v>-6.4087902291154464E-3</v>
      </c>
      <c r="L169" s="9">
        <f t="shared" si="54"/>
        <v>-922865.79299262422</v>
      </c>
      <c r="M169" s="9">
        <f t="shared" si="55"/>
        <v>-3691463.1719704969</v>
      </c>
      <c r="N169" s="9">
        <f t="shared" si="56"/>
        <v>-8305792.1369336182</v>
      </c>
      <c r="O169" s="9">
        <f t="shared" si="57"/>
        <v>-14765852.687881988</v>
      </c>
      <c r="P169" s="9">
        <f t="shared" si="58"/>
        <v>-23071644.824815609</v>
      </c>
      <c r="Q169" s="9">
        <f t="shared" si="59"/>
        <v>-33223168.547734473</v>
      </c>
      <c r="R169" s="8">
        <v>0.23360000000000003</v>
      </c>
      <c r="S169" s="8">
        <f t="shared" si="67"/>
        <v>-215581.44924307705</v>
      </c>
      <c r="T169" s="8">
        <f t="shared" si="67"/>
        <v>-862325.79697230819</v>
      </c>
      <c r="U169" s="8">
        <f t="shared" si="67"/>
        <v>-1940233.0431876935</v>
      </c>
      <c r="V169" s="8">
        <f t="shared" si="67"/>
        <v>-3449303.1878892328</v>
      </c>
      <c r="W169" s="8">
        <f t="shared" si="67"/>
        <v>-5389536.2310769269</v>
      </c>
      <c r="X169" s="8">
        <f t="shared" si="67"/>
        <v>-7760932.1727507738</v>
      </c>
      <c r="Y169" s="3">
        <f>SUM('Masses &amp; Spring Data'!$K$11*('Masses &amp; Spring Data'!$I$3+'Vel,Acc,Jer (Inlet)'!C169))</f>
        <v>1376929.0154848299</v>
      </c>
      <c r="Z169" s="10">
        <f t="shared" si="60"/>
        <v>1161347.5662417528</v>
      </c>
      <c r="AA169" s="10">
        <f t="shared" si="61"/>
        <v>533733.55221137137</v>
      </c>
      <c r="AB169" s="10">
        <f t="shared" si="62"/>
        <v>-563304.02770286356</v>
      </c>
      <c r="AC169" s="10">
        <f t="shared" si="63"/>
        <v>-2072374.1724044029</v>
      </c>
      <c r="AD169" s="10">
        <f t="shared" si="64"/>
        <v>-4012607.215592097</v>
      </c>
      <c r="AE169" s="10">
        <f t="shared" si="65"/>
        <v>-6384003.1572659444</v>
      </c>
    </row>
    <row r="170" spans="1:31" x14ac:dyDescent="0.2">
      <c r="A170" s="5">
        <v>-26</v>
      </c>
      <c r="B170" s="5">
        <f t="shared" si="66"/>
        <v>167</v>
      </c>
      <c r="C170" s="36">
        <v>7.6599450595821814</v>
      </c>
      <c r="D170" s="6">
        <f t="shared" si="46"/>
        <v>9.8665561201747742E-2</v>
      </c>
      <c r="E170" s="7">
        <f t="shared" si="47"/>
        <v>1183.9867344209729</v>
      </c>
      <c r="F170" s="7">
        <f t="shared" si="48"/>
        <v>2367.9734688419458</v>
      </c>
      <c r="G170" s="7">
        <f t="shared" si="49"/>
        <v>3551.9602032629186</v>
      </c>
      <c r="H170" s="7">
        <f t="shared" si="50"/>
        <v>4735.9469376838915</v>
      </c>
      <c r="I170" s="7">
        <f t="shared" si="51"/>
        <v>5919.9336721048649</v>
      </c>
      <c r="J170" s="7">
        <f t="shared" si="52"/>
        <v>7103.9204065258373</v>
      </c>
      <c r="K170" s="12">
        <f t="shared" si="53"/>
        <v>-6.6903133141167359E-3</v>
      </c>
      <c r="L170" s="9">
        <f t="shared" si="54"/>
        <v>-963405.11723281001</v>
      </c>
      <c r="M170" s="9">
        <f t="shared" si="55"/>
        <v>-3853620.46893124</v>
      </c>
      <c r="N170" s="9">
        <f t="shared" si="56"/>
        <v>-8670646.0550952889</v>
      </c>
      <c r="O170" s="9">
        <f t="shared" si="57"/>
        <v>-15414481.87572496</v>
      </c>
      <c r="P170" s="9">
        <f t="shared" si="58"/>
        <v>-24085127.930820249</v>
      </c>
      <c r="Q170" s="9">
        <f t="shared" si="59"/>
        <v>-34682584.220381156</v>
      </c>
      <c r="R170" s="8">
        <v>0.23360000000000003</v>
      </c>
      <c r="S170" s="8">
        <f t="shared" si="67"/>
        <v>-225051.43538558445</v>
      </c>
      <c r="T170" s="8">
        <f t="shared" si="67"/>
        <v>-900205.74154233781</v>
      </c>
      <c r="U170" s="8">
        <f t="shared" si="67"/>
        <v>-2025462.9184702598</v>
      </c>
      <c r="V170" s="8">
        <f t="shared" si="67"/>
        <v>-3600822.9661693512</v>
      </c>
      <c r="W170" s="8">
        <f t="shared" si="67"/>
        <v>-5626285.8846396105</v>
      </c>
      <c r="X170" s="8">
        <f t="shared" si="67"/>
        <v>-8101851.673881039</v>
      </c>
      <c r="Y170" s="3">
        <f>SUM('Masses &amp; Spring Data'!$K$11*('Masses &amp; Spring Data'!$I$3+'Vel,Acc,Jer (Inlet)'!C170))</f>
        <v>1396059.3491836796</v>
      </c>
      <c r="Z170" s="10">
        <f t="shared" si="60"/>
        <v>1171007.9137980952</v>
      </c>
      <c r="AA170" s="10">
        <f t="shared" si="61"/>
        <v>513817.12666068773</v>
      </c>
      <c r="AB170" s="10">
        <f t="shared" si="62"/>
        <v>-629403.5692865802</v>
      </c>
      <c r="AC170" s="10">
        <f t="shared" si="63"/>
        <v>-2204763.6169856717</v>
      </c>
      <c r="AD170" s="10">
        <f t="shared" si="64"/>
        <v>-4230226.535455931</v>
      </c>
      <c r="AE170" s="10">
        <f t="shared" si="65"/>
        <v>-6705792.3246973595</v>
      </c>
    </row>
    <row r="171" spans="1:31" x14ac:dyDescent="0.2">
      <c r="A171" s="5">
        <v>-24</v>
      </c>
      <c r="B171" s="5">
        <f t="shared" si="66"/>
        <v>168</v>
      </c>
      <c r="C171" s="36">
        <v>7.7586106207839292</v>
      </c>
      <c r="D171" s="6">
        <f t="shared" si="46"/>
        <v>9.1975247887631006E-2</v>
      </c>
      <c r="E171" s="7">
        <f t="shared" si="47"/>
        <v>1103.702974651572</v>
      </c>
      <c r="F171" s="7">
        <f t="shared" si="48"/>
        <v>2207.4059493031441</v>
      </c>
      <c r="G171" s="7">
        <f t="shared" si="49"/>
        <v>3311.1089239547164</v>
      </c>
      <c r="H171" s="7">
        <f t="shared" si="50"/>
        <v>4414.8118986062882</v>
      </c>
      <c r="I171" s="7">
        <f t="shared" si="51"/>
        <v>5518.51487325786</v>
      </c>
      <c r="J171" s="7">
        <f t="shared" si="52"/>
        <v>6622.2178479094327</v>
      </c>
      <c r="K171" s="12">
        <f t="shared" si="53"/>
        <v>-6.9469961269099656E-3</v>
      </c>
      <c r="L171" s="9">
        <f t="shared" si="54"/>
        <v>-1000367.4422750351</v>
      </c>
      <c r="M171" s="9">
        <f t="shared" si="55"/>
        <v>-4001469.7691001403</v>
      </c>
      <c r="N171" s="9">
        <f t="shared" si="56"/>
        <v>-9003306.9804753158</v>
      </c>
      <c r="O171" s="9">
        <f t="shared" si="57"/>
        <v>-16005879.076400561</v>
      </c>
      <c r="P171" s="9">
        <f t="shared" si="58"/>
        <v>-25009186.056875877</v>
      </c>
      <c r="Q171" s="9">
        <f t="shared" si="59"/>
        <v>-36013227.921901263</v>
      </c>
      <c r="R171" s="8">
        <v>0.23360000000000003</v>
      </c>
      <c r="S171" s="8">
        <f t="shared" si="67"/>
        <v>-233685.83451544822</v>
      </c>
      <c r="T171" s="8">
        <f t="shared" si="67"/>
        <v>-934743.33806179289</v>
      </c>
      <c r="U171" s="8">
        <f t="shared" si="67"/>
        <v>-2103172.5106390342</v>
      </c>
      <c r="V171" s="8">
        <f t="shared" si="67"/>
        <v>-3738973.3522471716</v>
      </c>
      <c r="W171" s="8">
        <f t="shared" si="67"/>
        <v>-5842145.8628862053</v>
      </c>
      <c r="X171" s="8">
        <f t="shared" si="67"/>
        <v>-8412690.0425561368</v>
      </c>
      <c r="Y171" s="3">
        <f>SUM('Masses &amp; Spring Data'!$K$11*('Masses &amp; Spring Data'!$I$3+'Vel,Acc,Jer (Inlet)'!C171))</f>
        <v>1414022.8682030255</v>
      </c>
      <c r="Z171" s="10">
        <f t="shared" si="60"/>
        <v>1180337.0336875774</v>
      </c>
      <c r="AA171" s="10">
        <f t="shared" si="61"/>
        <v>496024.97905587603</v>
      </c>
      <c r="AB171" s="10">
        <f t="shared" si="62"/>
        <v>-689149.64243600867</v>
      </c>
      <c r="AC171" s="10">
        <f t="shared" si="63"/>
        <v>-2324950.4840441458</v>
      </c>
      <c r="AD171" s="10">
        <f t="shared" si="64"/>
        <v>-4428122.99468318</v>
      </c>
      <c r="AE171" s="10">
        <f t="shared" si="65"/>
        <v>-6998667.1743531115</v>
      </c>
    </row>
    <row r="172" spans="1:31" x14ac:dyDescent="0.2">
      <c r="A172" s="5">
        <v>-22</v>
      </c>
      <c r="B172" s="5">
        <f t="shared" si="66"/>
        <v>169</v>
      </c>
      <c r="C172" s="36">
        <v>7.8505858686715602</v>
      </c>
      <c r="D172" s="6">
        <f t="shared" si="46"/>
        <v>8.5028251760721041E-2</v>
      </c>
      <c r="E172" s="7">
        <f t="shared" si="47"/>
        <v>1020.3390211286525</v>
      </c>
      <c r="F172" s="7">
        <f t="shared" si="48"/>
        <v>2040.6780422573049</v>
      </c>
      <c r="G172" s="7">
        <f t="shared" si="49"/>
        <v>3061.0170633859575</v>
      </c>
      <c r="H172" s="7">
        <f t="shared" si="50"/>
        <v>4081.3560845146098</v>
      </c>
      <c r="I172" s="7">
        <f t="shared" si="51"/>
        <v>5101.6951056432627</v>
      </c>
      <c r="J172" s="7">
        <f t="shared" si="52"/>
        <v>6122.034126771915</v>
      </c>
      <c r="K172" s="12">
        <f t="shared" si="53"/>
        <v>-7.2119590304424719E-3</v>
      </c>
      <c r="L172" s="9">
        <f t="shared" si="54"/>
        <v>-1038522.1003837159</v>
      </c>
      <c r="M172" s="9">
        <f t="shared" si="55"/>
        <v>-4154088.4015348637</v>
      </c>
      <c r="N172" s="9">
        <f t="shared" si="56"/>
        <v>-9346698.9034534432</v>
      </c>
      <c r="O172" s="9">
        <f t="shared" si="57"/>
        <v>-16616353.606139455</v>
      </c>
      <c r="P172" s="9">
        <f t="shared" si="58"/>
        <v>-25963052.509592898</v>
      </c>
      <c r="Q172" s="9">
        <f t="shared" si="59"/>
        <v>-37386795.613813773</v>
      </c>
      <c r="R172" s="8">
        <v>0.23360000000000003</v>
      </c>
      <c r="S172" s="8">
        <f t="shared" si="67"/>
        <v>-242598.76264963608</v>
      </c>
      <c r="T172" s="8">
        <f t="shared" si="67"/>
        <v>-970395.0505985443</v>
      </c>
      <c r="U172" s="8">
        <f t="shared" si="67"/>
        <v>-2183388.8638467244</v>
      </c>
      <c r="V172" s="8">
        <f t="shared" si="67"/>
        <v>-3881580.2023941772</v>
      </c>
      <c r="W172" s="8">
        <f t="shared" si="67"/>
        <v>-6064969.0662409021</v>
      </c>
      <c r="X172" s="8">
        <f t="shared" si="67"/>
        <v>-8733555.4553868975</v>
      </c>
      <c r="Y172" s="3">
        <f>SUM('Masses &amp; Spring Data'!$K$11*('Masses &amp; Spring Data'!$I$3+'Vel,Acc,Jer (Inlet)'!C172))</f>
        <v>1430768.3171176689</v>
      </c>
      <c r="Z172" s="10">
        <f t="shared" si="60"/>
        <v>1188169.5544680329</v>
      </c>
      <c r="AA172" s="10">
        <f t="shared" si="61"/>
        <v>475853.91244138568</v>
      </c>
      <c r="AB172" s="10">
        <f t="shared" si="62"/>
        <v>-752620.54672905547</v>
      </c>
      <c r="AC172" s="10">
        <f t="shared" si="63"/>
        <v>-2450811.8852765085</v>
      </c>
      <c r="AD172" s="10">
        <f t="shared" si="64"/>
        <v>-4634200.7491232334</v>
      </c>
      <c r="AE172" s="10">
        <f t="shared" si="65"/>
        <v>-7302787.1382692289</v>
      </c>
    </row>
    <row r="173" spans="1:31" x14ac:dyDescent="0.2">
      <c r="A173" s="5">
        <v>-20</v>
      </c>
      <c r="B173" s="5">
        <f t="shared" si="66"/>
        <v>170</v>
      </c>
      <c r="C173" s="36">
        <v>7.9356141204322812</v>
      </c>
      <c r="D173" s="6">
        <f t="shared" si="46"/>
        <v>7.7816292730278569E-2</v>
      </c>
      <c r="E173" s="7">
        <f t="shared" si="47"/>
        <v>933.7955127633428</v>
      </c>
      <c r="F173" s="7">
        <f t="shared" si="48"/>
        <v>1867.5910255266856</v>
      </c>
      <c r="G173" s="7">
        <f t="shared" si="49"/>
        <v>2801.3865382900285</v>
      </c>
      <c r="H173" s="7">
        <f t="shared" si="50"/>
        <v>3735.1820510533712</v>
      </c>
      <c r="I173" s="7">
        <f t="shared" si="51"/>
        <v>4668.9775638167139</v>
      </c>
      <c r="J173" s="7">
        <f t="shared" si="52"/>
        <v>5602.773076580057</v>
      </c>
      <c r="K173" s="12">
        <f t="shared" si="53"/>
        <v>-7.4355214802901415E-3</v>
      </c>
      <c r="L173" s="9">
        <f t="shared" si="54"/>
        <v>-1070715.0931617804</v>
      </c>
      <c r="M173" s="9">
        <f t="shared" si="55"/>
        <v>-4282860.3726471215</v>
      </c>
      <c r="N173" s="9">
        <f t="shared" si="56"/>
        <v>-9636435.8384560235</v>
      </c>
      <c r="O173" s="9">
        <f t="shared" si="57"/>
        <v>-17131441.490588486</v>
      </c>
      <c r="P173" s="9">
        <f t="shared" si="58"/>
        <v>-26767877.32904451</v>
      </c>
      <c r="Q173" s="9">
        <f t="shared" si="59"/>
        <v>-38545743.353824094</v>
      </c>
      <c r="R173" s="8">
        <v>0.23360000000000003</v>
      </c>
      <c r="S173" s="8">
        <f t="shared" si="67"/>
        <v>-250119.04576259194</v>
      </c>
      <c r="T173" s="8">
        <f t="shared" si="67"/>
        <v>-1000476.1830503677</v>
      </c>
      <c r="U173" s="8">
        <f t="shared" si="67"/>
        <v>-2251071.4118633275</v>
      </c>
      <c r="V173" s="8">
        <f t="shared" si="67"/>
        <v>-4001904.732201471</v>
      </c>
      <c r="W173" s="8">
        <f t="shared" si="67"/>
        <v>-6252976.144064798</v>
      </c>
      <c r="X173" s="8">
        <f t="shared" si="67"/>
        <v>-9004285.64745331</v>
      </c>
      <c r="Y173" s="3">
        <f>SUM('Masses &amp; Spring Data'!$K$11*('Masses &amp; Spring Data'!$I$3+'Vel,Acc,Jer (Inlet)'!C173))</f>
        <v>1446248.96303993</v>
      </c>
      <c r="Z173" s="10">
        <f t="shared" si="60"/>
        <v>1196129.917277338</v>
      </c>
      <c r="AA173" s="10">
        <f t="shared" si="61"/>
        <v>459940.38251925353</v>
      </c>
      <c r="AB173" s="10">
        <f t="shared" si="62"/>
        <v>-804822.44882339751</v>
      </c>
      <c r="AC173" s="10">
        <f t="shared" si="63"/>
        <v>-2555655.769161541</v>
      </c>
      <c r="AD173" s="10">
        <f t="shared" si="64"/>
        <v>-4806727.181024868</v>
      </c>
      <c r="AE173" s="10">
        <f t="shared" si="65"/>
        <v>-7558036.68441338</v>
      </c>
    </row>
    <row r="174" spans="1:31" x14ac:dyDescent="0.2">
      <c r="A174" s="5">
        <v>-18</v>
      </c>
      <c r="B174" s="5">
        <f t="shared" si="66"/>
        <v>171</v>
      </c>
      <c r="C174" s="36">
        <v>8.0134304131625598</v>
      </c>
      <c r="D174" s="6">
        <f t="shared" si="46"/>
        <v>7.0380771249988427E-2</v>
      </c>
      <c r="E174" s="7">
        <f t="shared" si="47"/>
        <v>844.56925499986119</v>
      </c>
      <c r="F174" s="7">
        <f t="shared" si="48"/>
        <v>1689.1385099997224</v>
      </c>
      <c r="G174" s="7">
        <f t="shared" si="49"/>
        <v>2533.7077649995836</v>
      </c>
      <c r="H174" s="7">
        <f t="shared" si="50"/>
        <v>3378.2770199994447</v>
      </c>
      <c r="I174" s="7">
        <f t="shared" si="51"/>
        <v>4222.8462749993059</v>
      </c>
      <c r="J174" s="7">
        <f t="shared" si="52"/>
        <v>5067.4155299991671</v>
      </c>
      <c r="K174" s="12">
        <f t="shared" si="53"/>
        <v>-7.6425237486752451E-3</v>
      </c>
      <c r="L174" s="9">
        <f t="shared" si="54"/>
        <v>-1100523.4198092353</v>
      </c>
      <c r="M174" s="9">
        <f t="shared" si="55"/>
        <v>-4402093.679236941</v>
      </c>
      <c r="N174" s="9">
        <f t="shared" si="56"/>
        <v>-9904710.7782831173</v>
      </c>
      <c r="O174" s="9">
        <f t="shared" si="57"/>
        <v>-17608374.716947764</v>
      </c>
      <c r="P174" s="9">
        <f t="shared" si="58"/>
        <v>-27513085.495230883</v>
      </c>
      <c r="Q174" s="9">
        <f t="shared" si="59"/>
        <v>-39618843.113132469</v>
      </c>
      <c r="R174" s="8">
        <v>0.23360000000000003</v>
      </c>
      <c r="S174" s="8">
        <f t="shared" si="67"/>
        <v>-257082.27086743739</v>
      </c>
      <c r="T174" s="8">
        <f t="shared" si="67"/>
        <v>-1028329.0834697495</v>
      </c>
      <c r="U174" s="8">
        <f t="shared" si="67"/>
        <v>-2313740.4378069364</v>
      </c>
      <c r="V174" s="8">
        <f t="shared" si="67"/>
        <v>-4113316.3338789982</v>
      </c>
      <c r="W174" s="8">
        <f t="shared" si="67"/>
        <v>-6427056.7716859356</v>
      </c>
      <c r="X174" s="8">
        <f t="shared" si="67"/>
        <v>-9254961.7512277458</v>
      </c>
      <c r="Y174" s="3">
        <f>SUM('Masses &amp; Spring Data'!$K$11*('Masses &amp; Spring Data'!$I$3+'Vel,Acc,Jer (Inlet)'!C174))</f>
        <v>1460416.5655696213</v>
      </c>
      <c r="Z174" s="10">
        <f t="shared" si="60"/>
        <v>1203334.2947021839</v>
      </c>
      <c r="AA174" s="10">
        <f t="shared" si="61"/>
        <v>444901.33839933819</v>
      </c>
      <c r="AB174" s="10">
        <f t="shared" si="62"/>
        <v>-853323.87223731517</v>
      </c>
      <c r="AC174" s="10">
        <f t="shared" si="63"/>
        <v>-2652899.7683093771</v>
      </c>
      <c r="AD174" s="10">
        <f t="shared" si="64"/>
        <v>-4966640.206116314</v>
      </c>
      <c r="AE174" s="10">
        <f t="shared" si="65"/>
        <v>-7794545.1856581243</v>
      </c>
    </row>
    <row r="175" spans="1:31" x14ac:dyDescent="0.2">
      <c r="A175" s="5">
        <v>-16</v>
      </c>
      <c r="B175" s="5">
        <f t="shared" si="66"/>
        <v>172</v>
      </c>
      <c r="C175" s="36">
        <v>8.0838111844125482</v>
      </c>
      <c r="D175" s="6">
        <f t="shared" si="46"/>
        <v>6.2738247501313182E-2</v>
      </c>
      <c r="E175" s="7">
        <f t="shared" si="47"/>
        <v>752.85897001575813</v>
      </c>
      <c r="F175" s="7">
        <f t="shared" si="48"/>
        <v>1505.7179400315163</v>
      </c>
      <c r="G175" s="7">
        <f t="shared" si="49"/>
        <v>2258.5769100472744</v>
      </c>
      <c r="H175" s="7">
        <f t="shared" si="50"/>
        <v>3011.4358800630325</v>
      </c>
      <c r="I175" s="7">
        <f t="shared" si="51"/>
        <v>3764.2948500787911</v>
      </c>
      <c r="J175" s="7">
        <f t="shared" si="52"/>
        <v>4517.1538200945488</v>
      </c>
      <c r="K175" s="12">
        <f t="shared" si="53"/>
        <v>-7.8246857448522888E-3</v>
      </c>
      <c r="L175" s="9">
        <f t="shared" si="54"/>
        <v>-1126754.7472587295</v>
      </c>
      <c r="M175" s="9">
        <f t="shared" si="55"/>
        <v>-4507018.9890349181</v>
      </c>
      <c r="N175" s="9">
        <f t="shared" si="56"/>
        <v>-10140792.725328567</v>
      </c>
      <c r="O175" s="9">
        <f t="shared" si="57"/>
        <v>-18028075.956139673</v>
      </c>
      <c r="P175" s="9">
        <f t="shared" si="58"/>
        <v>-28168868.681468241</v>
      </c>
      <c r="Q175" s="9">
        <f t="shared" si="59"/>
        <v>-40563170.901314266</v>
      </c>
      <c r="R175" s="8">
        <v>0.23360000000000003</v>
      </c>
      <c r="S175" s="8">
        <f t="shared" si="67"/>
        <v>-263209.90895963926</v>
      </c>
      <c r="T175" s="8">
        <f t="shared" si="67"/>
        <v>-1052839.635838557</v>
      </c>
      <c r="U175" s="8">
        <f t="shared" si="67"/>
        <v>-2368889.1806367533</v>
      </c>
      <c r="V175" s="8">
        <f t="shared" si="67"/>
        <v>-4211358.5433542281</v>
      </c>
      <c r="W175" s="8">
        <f t="shared" si="67"/>
        <v>-6580247.7239909815</v>
      </c>
      <c r="X175" s="8">
        <f t="shared" si="67"/>
        <v>-9475556.7225470133</v>
      </c>
      <c r="Y175" s="3">
        <f>SUM('Masses &amp; Spring Data'!$K$11*('Masses &amp; Spring Data'!$I$3+'Vel,Acc,Jer (Inlet)'!C175))</f>
        <v>1473230.4218690877</v>
      </c>
      <c r="Z175" s="10">
        <f t="shared" si="60"/>
        <v>1210020.5129094485</v>
      </c>
      <c r="AA175" s="10">
        <f t="shared" si="61"/>
        <v>431813.20828712545</v>
      </c>
      <c r="AB175" s="10">
        <f t="shared" si="62"/>
        <v>-895658.7587676656</v>
      </c>
      <c r="AC175" s="10">
        <f t="shared" si="63"/>
        <v>-2738128.1214851402</v>
      </c>
      <c r="AD175" s="10">
        <f t="shared" si="64"/>
        <v>-5107017.3021218935</v>
      </c>
      <c r="AE175" s="10">
        <f t="shared" si="65"/>
        <v>-8002326.3006779253</v>
      </c>
    </row>
    <row r="176" spans="1:31" x14ac:dyDescent="0.2">
      <c r="A176" s="5">
        <v>-14</v>
      </c>
      <c r="B176" s="5">
        <f t="shared" si="66"/>
        <v>173</v>
      </c>
      <c r="C176" s="36">
        <v>8.1465494319138614</v>
      </c>
      <c r="D176" s="6">
        <f t="shared" si="46"/>
        <v>5.4913561756460894E-2</v>
      </c>
      <c r="E176" s="7">
        <f t="shared" si="47"/>
        <v>658.96274107753072</v>
      </c>
      <c r="F176" s="7">
        <f t="shared" si="48"/>
        <v>1317.9254821550614</v>
      </c>
      <c r="G176" s="7">
        <f t="shared" si="49"/>
        <v>1976.8882232325923</v>
      </c>
      <c r="H176" s="7">
        <f t="shared" si="50"/>
        <v>2635.8509643101229</v>
      </c>
      <c r="I176" s="7">
        <f t="shared" si="51"/>
        <v>3294.8137053876535</v>
      </c>
      <c r="J176" s="7">
        <f t="shared" si="52"/>
        <v>3953.7764464651846</v>
      </c>
      <c r="K176" s="12">
        <f t="shared" si="53"/>
        <v>-7.9985676502936087E-3</v>
      </c>
      <c r="L176" s="9">
        <f t="shared" si="54"/>
        <v>-1151793.7416422796</v>
      </c>
      <c r="M176" s="9">
        <f t="shared" si="55"/>
        <v>-4607174.9665691182</v>
      </c>
      <c r="N176" s="9">
        <f t="shared" si="56"/>
        <v>-10366143.674780518</v>
      </c>
      <c r="O176" s="9">
        <f t="shared" si="57"/>
        <v>-18428699.866276473</v>
      </c>
      <c r="P176" s="9">
        <f t="shared" si="58"/>
        <v>-28794843.541056991</v>
      </c>
      <c r="Q176" s="9">
        <f t="shared" si="59"/>
        <v>-41464574.699122071</v>
      </c>
      <c r="R176" s="8">
        <v>0.23360000000000003</v>
      </c>
      <c r="S176" s="8">
        <f t="shared" si="67"/>
        <v>-269059.01804763655</v>
      </c>
      <c r="T176" s="8">
        <f t="shared" si="67"/>
        <v>-1076236.0721905462</v>
      </c>
      <c r="U176" s="8">
        <f t="shared" si="67"/>
        <v>-2421531.1624287292</v>
      </c>
      <c r="V176" s="8">
        <f t="shared" si="67"/>
        <v>-4304944.2887621848</v>
      </c>
      <c r="W176" s="8">
        <f t="shared" si="67"/>
        <v>-6726475.451190914</v>
      </c>
      <c r="X176" s="8">
        <f t="shared" si="67"/>
        <v>-9686124.6497149169</v>
      </c>
      <c r="Y176" s="3">
        <f>SUM('Masses &amp; Spring Data'!$K$11*('Masses &amp; Spring Data'!$I$3+'Vel,Acc,Jer (Inlet)'!C176))</f>
        <v>1484652.8441256825</v>
      </c>
      <c r="Z176" s="10">
        <f t="shared" si="60"/>
        <v>1215593.8260780459</v>
      </c>
      <c r="AA176" s="10">
        <f t="shared" si="61"/>
        <v>418414.59487373149</v>
      </c>
      <c r="AB176" s="10">
        <f t="shared" si="62"/>
        <v>-936878.31830304675</v>
      </c>
      <c r="AC176" s="10">
        <f t="shared" si="63"/>
        <v>-2820291.4446365023</v>
      </c>
      <c r="AD176" s="10">
        <f t="shared" si="64"/>
        <v>-5241822.6070652315</v>
      </c>
      <c r="AE176" s="10">
        <f t="shared" si="65"/>
        <v>-8201471.8055892345</v>
      </c>
    </row>
    <row r="177" spans="1:31" x14ac:dyDescent="0.2">
      <c r="A177" s="5">
        <v>-12</v>
      </c>
      <c r="B177" s="5">
        <f t="shared" si="66"/>
        <v>174</v>
      </c>
      <c r="C177" s="36">
        <v>8.2014629936703223</v>
      </c>
      <c r="D177" s="6">
        <f t="shared" si="46"/>
        <v>4.6914994106167285E-2</v>
      </c>
      <c r="E177" s="7">
        <f t="shared" si="47"/>
        <v>562.97992927400742</v>
      </c>
      <c r="F177" s="7">
        <f t="shared" si="48"/>
        <v>1125.9598585480148</v>
      </c>
      <c r="G177" s="7">
        <f t="shared" si="49"/>
        <v>1688.9397878220223</v>
      </c>
      <c r="H177" s="7">
        <f t="shared" si="50"/>
        <v>2251.9197170960297</v>
      </c>
      <c r="I177" s="7">
        <f t="shared" si="51"/>
        <v>2814.8996463700369</v>
      </c>
      <c r="J177" s="7">
        <f t="shared" si="52"/>
        <v>3377.8795756440445</v>
      </c>
      <c r="K177" s="12">
        <f t="shared" si="53"/>
        <v>-8.1641694649974283E-3</v>
      </c>
      <c r="L177" s="9">
        <f t="shared" si="54"/>
        <v>-1175640.4029596297</v>
      </c>
      <c r="M177" s="9">
        <f t="shared" si="55"/>
        <v>-4702561.6118385186</v>
      </c>
      <c r="N177" s="9">
        <f t="shared" si="56"/>
        <v>-10580763.626636667</v>
      </c>
      <c r="O177" s="9">
        <f t="shared" si="57"/>
        <v>-18810246.447354075</v>
      </c>
      <c r="P177" s="9">
        <f t="shared" si="58"/>
        <v>-29391010.073990744</v>
      </c>
      <c r="Q177" s="9">
        <f t="shared" si="59"/>
        <v>-42323054.506546669</v>
      </c>
      <c r="R177" s="8">
        <v>0.23360000000000003</v>
      </c>
      <c r="S177" s="8">
        <f t="shared" si="67"/>
        <v>-274629.59813136951</v>
      </c>
      <c r="T177" s="8">
        <f t="shared" si="67"/>
        <v>-1098518.392525478</v>
      </c>
      <c r="U177" s="8">
        <f t="shared" si="67"/>
        <v>-2471666.3831823259</v>
      </c>
      <c r="V177" s="8">
        <f t="shared" si="67"/>
        <v>-4394073.5701019121</v>
      </c>
      <c r="W177" s="8">
        <f t="shared" si="67"/>
        <v>-6865739.9532842385</v>
      </c>
      <c r="X177" s="8">
        <f t="shared" si="67"/>
        <v>-9886665.5327293035</v>
      </c>
      <c r="Y177" s="3">
        <f>SUM('Masses &amp; Spring Data'!$K$11*('Masses &amp; Spring Data'!$I$3+'Vel,Acc,Jer (Inlet)'!C177))</f>
        <v>1494650.6670642777</v>
      </c>
      <c r="Z177" s="10">
        <f t="shared" si="60"/>
        <v>1220021.0689329081</v>
      </c>
      <c r="AA177" s="10">
        <f t="shared" si="61"/>
        <v>404673.84039677307</v>
      </c>
      <c r="AB177" s="10">
        <f t="shared" si="62"/>
        <v>-977015.71611804818</v>
      </c>
      <c r="AC177" s="10">
        <f t="shared" si="63"/>
        <v>-2899422.9030376347</v>
      </c>
      <c r="AD177" s="10">
        <f t="shared" si="64"/>
        <v>-5371089.286219961</v>
      </c>
      <c r="AE177" s="10">
        <f t="shared" si="65"/>
        <v>-8392014.865665026</v>
      </c>
    </row>
    <row r="178" spans="1:31" x14ac:dyDescent="0.2">
      <c r="A178" s="5">
        <v>-10</v>
      </c>
      <c r="B178" s="5">
        <f t="shared" si="66"/>
        <v>175</v>
      </c>
      <c r="C178" s="36">
        <v>8.2483779877764896</v>
      </c>
      <c r="D178" s="6">
        <f t="shared" si="46"/>
        <v>3.8750824641169856E-2</v>
      </c>
      <c r="E178" s="7">
        <f t="shared" si="47"/>
        <v>465.00989569403828</v>
      </c>
      <c r="F178" s="7">
        <f t="shared" si="48"/>
        <v>930.01979138807656</v>
      </c>
      <c r="G178" s="7">
        <f t="shared" si="49"/>
        <v>1395.0296870821148</v>
      </c>
      <c r="H178" s="7">
        <f t="shared" si="50"/>
        <v>1860.0395827761531</v>
      </c>
      <c r="I178" s="7">
        <f t="shared" si="51"/>
        <v>2325.0494784701914</v>
      </c>
      <c r="J178" s="7">
        <f t="shared" si="52"/>
        <v>2790.0593741642297</v>
      </c>
      <c r="K178" s="12">
        <f t="shared" si="53"/>
        <v>-8.1972898279385475E-3</v>
      </c>
      <c r="L178" s="9">
        <f t="shared" si="54"/>
        <v>-1180409.7352231508</v>
      </c>
      <c r="M178" s="9">
        <f t="shared" si="55"/>
        <v>-4721638.9408926032</v>
      </c>
      <c r="N178" s="9">
        <f t="shared" si="56"/>
        <v>-10623687.617008358</v>
      </c>
      <c r="O178" s="9">
        <f t="shared" si="57"/>
        <v>-18886555.763570413</v>
      </c>
      <c r="P178" s="9">
        <f t="shared" si="58"/>
        <v>-29510243.380578771</v>
      </c>
      <c r="Q178" s="9">
        <f t="shared" si="59"/>
        <v>-42494750.468033433</v>
      </c>
      <c r="R178" s="8">
        <v>0.23360000000000003</v>
      </c>
      <c r="S178" s="8">
        <f t="shared" si="67"/>
        <v>-275743.71414812806</v>
      </c>
      <c r="T178" s="8">
        <f t="shared" si="67"/>
        <v>-1102974.8565925122</v>
      </c>
      <c r="U178" s="8">
        <f t="shared" si="67"/>
        <v>-2481693.4273331529</v>
      </c>
      <c r="V178" s="8">
        <f t="shared" si="67"/>
        <v>-4411899.4263700489</v>
      </c>
      <c r="W178" s="8">
        <f t="shared" si="67"/>
        <v>-6893592.8537032017</v>
      </c>
      <c r="X178" s="8">
        <f t="shared" si="67"/>
        <v>-9926773.7093326114</v>
      </c>
      <c r="Y178" s="3">
        <f>SUM('Masses &amp; Spring Data'!$K$11*('Masses &amp; Spring Data'!$I$3+'Vel,Acc,Jer (Inlet)'!C178))</f>
        <v>1503192.2329222511</v>
      </c>
      <c r="Z178" s="10">
        <f t="shared" si="60"/>
        <v>1227448.5187741229</v>
      </c>
      <c r="AA178" s="10">
        <f t="shared" si="61"/>
        <v>407272.53485697438</v>
      </c>
      <c r="AB178" s="10">
        <f t="shared" si="62"/>
        <v>-978501.19441090175</v>
      </c>
      <c r="AC178" s="10">
        <f t="shared" si="63"/>
        <v>-2908707.1934477976</v>
      </c>
      <c r="AD178" s="10">
        <f t="shared" si="64"/>
        <v>-5390400.6207809504</v>
      </c>
      <c r="AE178" s="10">
        <f t="shared" si="65"/>
        <v>-8423581.476410361</v>
      </c>
    </row>
    <row r="179" spans="1:31" x14ac:dyDescent="0.2">
      <c r="A179" s="5">
        <v>-8</v>
      </c>
      <c r="B179" s="5">
        <f t="shared" si="66"/>
        <v>176</v>
      </c>
      <c r="C179" s="36">
        <v>8.2871288124176594</v>
      </c>
      <c r="D179" s="6">
        <f t="shared" si="46"/>
        <v>3.0553534813231309E-2</v>
      </c>
      <c r="E179" s="7">
        <f t="shared" si="47"/>
        <v>366.64241775877571</v>
      </c>
      <c r="F179" s="7">
        <f t="shared" si="48"/>
        <v>733.28483551755141</v>
      </c>
      <c r="G179" s="7">
        <f t="shared" si="49"/>
        <v>1099.9272532763271</v>
      </c>
      <c r="H179" s="7">
        <f t="shared" si="50"/>
        <v>1466.5696710351028</v>
      </c>
      <c r="I179" s="7">
        <f t="shared" si="51"/>
        <v>1833.2120887938786</v>
      </c>
      <c r="J179" s="7">
        <f t="shared" si="52"/>
        <v>2199.8545065526541</v>
      </c>
      <c r="K179" s="12">
        <f t="shared" si="53"/>
        <v>-8.3628916426476962E-3</v>
      </c>
      <c r="L179" s="9">
        <f t="shared" si="54"/>
        <v>-1204256.3965412683</v>
      </c>
      <c r="M179" s="9">
        <f t="shared" si="55"/>
        <v>-4817025.5861650733</v>
      </c>
      <c r="N179" s="9">
        <f t="shared" si="56"/>
        <v>-10838307.568871414</v>
      </c>
      <c r="O179" s="9">
        <f t="shared" si="57"/>
        <v>-19268102.344660293</v>
      </c>
      <c r="P179" s="9">
        <f t="shared" si="58"/>
        <v>-30106409.913531706</v>
      </c>
      <c r="Q179" s="9">
        <f t="shared" si="59"/>
        <v>-43353230.275485657</v>
      </c>
      <c r="R179" s="8">
        <v>0.23360000000000003</v>
      </c>
      <c r="S179" s="8">
        <f t="shared" si="67"/>
        <v>-281314.29423204029</v>
      </c>
      <c r="T179" s="8">
        <f t="shared" si="67"/>
        <v>-1125257.1769281612</v>
      </c>
      <c r="U179" s="8">
        <f t="shared" si="67"/>
        <v>-2531828.6480883625</v>
      </c>
      <c r="V179" s="8">
        <f t="shared" si="67"/>
        <v>-4501028.7077126447</v>
      </c>
      <c r="W179" s="8">
        <f t="shared" si="67"/>
        <v>-7032857.3558010077</v>
      </c>
      <c r="X179" s="8">
        <f t="shared" si="67"/>
        <v>-10127314.59235345</v>
      </c>
      <c r="Y179" s="3">
        <f>SUM('Masses &amp; Spring Data'!$K$11*('Masses &amp; Spring Data'!$I$3+'Vel,Acc,Jer (Inlet)'!C179))</f>
        <v>1510247.3914494866</v>
      </c>
      <c r="Z179" s="10">
        <f t="shared" si="60"/>
        <v>1228933.0972174462</v>
      </c>
      <c r="AA179" s="10">
        <f t="shared" si="61"/>
        <v>390552.93566779955</v>
      </c>
      <c r="AB179" s="10">
        <f t="shared" si="62"/>
        <v>-1021581.2566388759</v>
      </c>
      <c r="AC179" s="10">
        <f t="shared" si="63"/>
        <v>-2990781.3162631579</v>
      </c>
      <c r="AD179" s="10">
        <f t="shared" si="64"/>
        <v>-5522609.9643515209</v>
      </c>
      <c r="AE179" s="10">
        <f t="shared" si="65"/>
        <v>-8617067.2009039633</v>
      </c>
    </row>
    <row r="180" spans="1:31" x14ac:dyDescent="0.2">
      <c r="A180" s="5">
        <v>-6</v>
      </c>
      <c r="B180" s="5">
        <f t="shared" si="66"/>
        <v>177</v>
      </c>
      <c r="C180" s="36">
        <v>8.3176823472308907</v>
      </c>
      <c r="D180" s="6">
        <f t="shared" si="46"/>
        <v>2.2190643170583613E-2</v>
      </c>
      <c r="E180" s="7">
        <f t="shared" si="47"/>
        <v>266.28771804700335</v>
      </c>
      <c r="F180" s="7">
        <f t="shared" si="48"/>
        <v>532.5754360940067</v>
      </c>
      <c r="G180" s="7">
        <f t="shared" si="49"/>
        <v>798.86315414101</v>
      </c>
      <c r="H180" s="7">
        <f t="shared" si="50"/>
        <v>1065.1508721880134</v>
      </c>
      <c r="I180" s="7">
        <f t="shared" si="51"/>
        <v>1331.4385902350168</v>
      </c>
      <c r="J180" s="7">
        <f t="shared" si="52"/>
        <v>1597.72630828202</v>
      </c>
      <c r="K180" s="12">
        <f t="shared" si="53"/>
        <v>-8.4456925499978297E-3</v>
      </c>
      <c r="L180" s="9">
        <f t="shared" si="54"/>
        <v>-1216179.7271996874</v>
      </c>
      <c r="M180" s="9">
        <f t="shared" si="55"/>
        <v>-4864718.9087987496</v>
      </c>
      <c r="N180" s="9">
        <f t="shared" si="56"/>
        <v>-10945617.544797188</v>
      </c>
      <c r="O180" s="9">
        <f t="shared" si="57"/>
        <v>-19458875.635194998</v>
      </c>
      <c r="P180" s="9">
        <f t="shared" si="58"/>
        <v>-30404493.179992188</v>
      </c>
      <c r="Q180" s="9">
        <f t="shared" si="59"/>
        <v>-43782470.179188751</v>
      </c>
      <c r="R180" s="8">
        <v>0.23360000000000003</v>
      </c>
      <c r="S180" s="8">
        <f t="shared" si="67"/>
        <v>-284099.58427384699</v>
      </c>
      <c r="T180" s="8">
        <f t="shared" si="67"/>
        <v>-1136398.337095388</v>
      </c>
      <c r="U180" s="8">
        <f t="shared" si="67"/>
        <v>-2556896.2584646232</v>
      </c>
      <c r="V180" s="8">
        <f t="shared" si="67"/>
        <v>-4545593.3483815519</v>
      </c>
      <c r="W180" s="8">
        <f t="shared" si="67"/>
        <v>-7102489.6068461761</v>
      </c>
      <c r="X180" s="8">
        <f t="shared" si="67"/>
        <v>-10227585.033858493</v>
      </c>
      <c r="Y180" s="3">
        <f>SUM('Masses &amp; Spring Data'!$K$11*('Masses &amp; Spring Data'!$I$3+'Vel,Acc,Jer (Inlet)'!C180))</f>
        <v>1515810.1125959607</v>
      </c>
      <c r="Z180" s="10">
        <f t="shared" si="60"/>
        <v>1231710.5283221137</v>
      </c>
      <c r="AA180" s="10">
        <f t="shared" si="61"/>
        <v>383451.90901616914</v>
      </c>
      <c r="AB180" s="10">
        <f t="shared" si="62"/>
        <v>-1041086.1458686625</v>
      </c>
      <c r="AC180" s="10">
        <f t="shared" si="63"/>
        <v>-3029783.2357855914</v>
      </c>
      <c r="AD180" s="10">
        <f t="shared" si="64"/>
        <v>-5586679.4942502156</v>
      </c>
      <c r="AE180" s="10">
        <f t="shared" si="65"/>
        <v>-8711774.9212625325</v>
      </c>
    </row>
    <row r="181" spans="1:31" x14ac:dyDescent="0.2">
      <c r="A181" s="5">
        <v>-4</v>
      </c>
      <c r="B181" s="5">
        <f t="shared" si="66"/>
        <v>178</v>
      </c>
      <c r="C181" s="36">
        <v>8.3398729904014743</v>
      </c>
      <c r="D181" s="6">
        <f t="shared" si="46"/>
        <v>1.3744950620585783E-2</v>
      </c>
      <c r="E181" s="7">
        <f t="shared" si="47"/>
        <v>164.9394074470294</v>
      </c>
      <c r="F181" s="7">
        <f t="shared" si="48"/>
        <v>329.87881489405879</v>
      </c>
      <c r="G181" s="7">
        <f t="shared" si="49"/>
        <v>494.81822234108819</v>
      </c>
      <c r="H181" s="7">
        <f t="shared" si="50"/>
        <v>659.75762978811758</v>
      </c>
      <c r="I181" s="7">
        <f t="shared" si="51"/>
        <v>824.69703723514704</v>
      </c>
      <c r="J181" s="7">
        <f t="shared" si="52"/>
        <v>989.63644468217637</v>
      </c>
      <c r="K181" s="12">
        <f t="shared" si="53"/>
        <v>-8.3628916426459199E-3</v>
      </c>
      <c r="L181" s="9">
        <f t="shared" si="54"/>
        <v>-1204256.3965410125</v>
      </c>
      <c r="M181" s="9">
        <f t="shared" si="55"/>
        <v>-4817025.5861640498</v>
      </c>
      <c r="N181" s="9">
        <f t="shared" si="56"/>
        <v>-10838307.568869112</v>
      </c>
      <c r="O181" s="9">
        <f t="shared" si="57"/>
        <v>-19268102.344656199</v>
      </c>
      <c r="P181" s="9">
        <f t="shared" si="58"/>
        <v>-30106409.913525313</v>
      </c>
      <c r="Q181" s="9">
        <f t="shared" si="59"/>
        <v>-43353230.275476448</v>
      </c>
      <c r="R181" s="8">
        <v>0.23360000000000003</v>
      </c>
      <c r="S181" s="8">
        <f t="shared" si="67"/>
        <v>-281314.29423198057</v>
      </c>
      <c r="T181" s="8">
        <f t="shared" si="67"/>
        <v>-1125257.1769279223</v>
      </c>
      <c r="U181" s="8">
        <f t="shared" si="67"/>
        <v>-2531828.6480878247</v>
      </c>
      <c r="V181" s="8">
        <f t="shared" si="67"/>
        <v>-4501028.7077116892</v>
      </c>
      <c r="W181" s="8">
        <f t="shared" si="67"/>
        <v>-7032857.3557995139</v>
      </c>
      <c r="X181" s="8">
        <f t="shared" si="67"/>
        <v>-10127314.592351299</v>
      </c>
      <c r="Y181" s="3">
        <f>SUM('Masses &amp; Spring Data'!$K$11*('Masses &amp; Spring Data'!$I$3+'Vel,Acc,Jer (Inlet)'!C181))</f>
        <v>1519850.2461115571</v>
      </c>
      <c r="Z181" s="10">
        <f t="shared" si="60"/>
        <v>1238535.9518795765</v>
      </c>
      <c r="AA181" s="10">
        <f t="shared" si="61"/>
        <v>397095.5399432953</v>
      </c>
      <c r="AB181" s="10">
        <f t="shared" si="62"/>
        <v>-1011978.4019762676</v>
      </c>
      <c r="AC181" s="10">
        <f t="shared" si="63"/>
        <v>-2981178.4616001323</v>
      </c>
      <c r="AD181" s="10">
        <f t="shared" si="64"/>
        <v>-5513007.109687957</v>
      </c>
      <c r="AE181" s="10">
        <f t="shared" si="65"/>
        <v>-8607464.3462397419</v>
      </c>
    </row>
    <row r="182" spans="1:31" x14ac:dyDescent="0.2">
      <c r="A182" s="5">
        <v>-2</v>
      </c>
      <c r="B182" s="5">
        <f t="shared" si="66"/>
        <v>179</v>
      </c>
      <c r="C182" s="36">
        <v>8.3536179410220601</v>
      </c>
      <c r="D182" s="6">
        <f t="shared" si="46"/>
        <v>5.3820589779398631E-3</v>
      </c>
      <c r="E182" s="7">
        <f t="shared" si="47"/>
        <v>64.584707735278357</v>
      </c>
      <c r="F182" s="7">
        <f t="shared" si="48"/>
        <v>129.16941547055671</v>
      </c>
      <c r="G182" s="7">
        <f t="shared" si="49"/>
        <v>193.75412320583507</v>
      </c>
      <c r="H182" s="7">
        <f t="shared" si="50"/>
        <v>258.33883094111343</v>
      </c>
      <c r="I182" s="7">
        <f t="shared" si="51"/>
        <v>322.92353867639179</v>
      </c>
      <c r="J182" s="7">
        <f t="shared" si="52"/>
        <v>387.50824641167014</v>
      </c>
      <c r="K182" s="12">
        <f t="shared" si="53"/>
        <v>-8.5284934573515159E-3</v>
      </c>
      <c r="L182" s="9">
        <f t="shared" si="54"/>
        <v>-1228103.0578586182</v>
      </c>
      <c r="M182" s="9">
        <f t="shared" si="55"/>
        <v>-4912412.2314344728</v>
      </c>
      <c r="N182" s="9">
        <f t="shared" si="56"/>
        <v>-11052927.520727564</v>
      </c>
      <c r="O182" s="9">
        <f t="shared" si="57"/>
        <v>-19649648.925737891</v>
      </c>
      <c r="P182" s="9">
        <f t="shared" si="58"/>
        <v>-30702576.446465459</v>
      </c>
      <c r="Q182" s="9">
        <f t="shared" si="59"/>
        <v>-44211710.082910255</v>
      </c>
      <c r="R182" s="8">
        <v>0.23360000000000003</v>
      </c>
      <c r="S182" s="8">
        <f t="shared" si="67"/>
        <v>-286884.87431577325</v>
      </c>
      <c r="T182" s="8">
        <f t="shared" si="67"/>
        <v>-1147539.497263093</v>
      </c>
      <c r="U182" s="8">
        <f t="shared" si="67"/>
        <v>-2581963.8688419592</v>
      </c>
      <c r="V182" s="8">
        <f t="shared" si="67"/>
        <v>-4590157.9890523721</v>
      </c>
      <c r="W182" s="8">
        <f t="shared" si="67"/>
        <v>-7172121.8578943321</v>
      </c>
      <c r="X182" s="8">
        <f t="shared" si="67"/>
        <v>-10327855.475367837</v>
      </c>
      <c r="Y182" s="3">
        <f>SUM('Masses &amp; Spring Data'!$K$11*('Masses &amp; Spring Data'!$I$3+'Vel,Acc,Jer (Inlet)'!C182))</f>
        <v>1522352.7168712176</v>
      </c>
      <c r="Z182" s="10">
        <f t="shared" si="60"/>
        <v>1235467.8425554442</v>
      </c>
      <c r="AA182" s="10">
        <f t="shared" si="61"/>
        <v>375793.10273690708</v>
      </c>
      <c r="AB182" s="10">
        <f t="shared" si="62"/>
        <v>-1059611.1519707416</v>
      </c>
      <c r="AC182" s="10">
        <f t="shared" si="63"/>
        <v>-3067805.2721811542</v>
      </c>
      <c r="AD182" s="10">
        <f t="shared" si="64"/>
        <v>-5649769.1410231143</v>
      </c>
      <c r="AE182" s="10">
        <f t="shared" si="65"/>
        <v>-8805502.7584966198</v>
      </c>
    </row>
    <row r="183" spans="1:31" x14ac:dyDescent="0.2">
      <c r="A183" s="5">
        <v>0</v>
      </c>
      <c r="B183" s="5">
        <f t="shared" si="66"/>
        <v>180</v>
      </c>
      <c r="C183" s="36">
        <v>8.359</v>
      </c>
      <c r="D183" s="6">
        <f t="shared" si="46"/>
        <v>-3.1464344794116528E-3</v>
      </c>
      <c r="E183" s="7">
        <f t="shared" si="47"/>
        <v>-37.757213752939833</v>
      </c>
      <c r="F183" s="7">
        <f t="shared" si="48"/>
        <v>-75.514427505879667</v>
      </c>
      <c r="G183" s="7">
        <f t="shared" si="49"/>
        <v>-113.2716412588195</v>
      </c>
      <c r="H183" s="7">
        <f t="shared" si="50"/>
        <v>-151.02885501175933</v>
      </c>
      <c r="I183" s="7">
        <f t="shared" si="51"/>
        <v>-188.78606876469917</v>
      </c>
      <c r="J183" s="7">
        <f t="shared" si="52"/>
        <v>-226.543282517639</v>
      </c>
      <c r="K183" s="12">
        <f t="shared" si="53"/>
        <v>-8.5284934573497395E-3</v>
      </c>
      <c r="L183" s="9">
        <f t="shared" si="54"/>
        <v>-1228103.0578583626</v>
      </c>
      <c r="M183" s="9">
        <f t="shared" si="55"/>
        <v>-4912412.2314334502</v>
      </c>
      <c r="N183" s="9">
        <f t="shared" si="56"/>
        <v>-11052927.520725263</v>
      </c>
      <c r="O183" s="9">
        <f t="shared" si="57"/>
        <v>-19649648.925733801</v>
      </c>
      <c r="P183" s="9">
        <f t="shared" si="58"/>
        <v>-30702576.446459062</v>
      </c>
      <c r="Q183" s="9">
        <f t="shared" si="59"/>
        <v>-44211710.082901053</v>
      </c>
      <c r="R183" s="8">
        <v>0.23360000000000003</v>
      </c>
      <c r="S183" s="8">
        <f t="shared" si="67"/>
        <v>-286884.87431571353</v>
      </c>
      <c r="T183" s="8">
        <f t="shared" si="67"/>
        <v>-1147539.4972628541</v>
      </c>
      <c r="U183" s="8">
        <f t="shared" si="67"/>
        <v>-2581963.8688414218</v>
      </c>
      <c r="V183" s="8">
        <f t="shared" si="67"/>
        <v>-4590157.9890514165</v>
      </c>
      <c r="W183" s="8">
        <f t="shared" si="67"/>
        <v>-7172121.8578928383</v>
      </c>
      <c r="X183" s="8">
        <f t="shared" si="67"/>
        <v>-10327855.475365687</v>
      </c>
      <c r="Y183" s="3">
        <f>SUM('Masses &amp; Spring Data'!$K$11*('Masses &amp; Spring Data'!$I$3+'Vel,Acc,Jer (Inlet)'!C183))</f>
        <v>1523332.6</v>
      </c>
      <c r="Z183" s="10">
        <f t="shared" si="60"/>
        <v>1236447.7256842866</v>
      </c>
      <c r="AA183" s="10">
        <f t="shared" si="61"/>
        <v>375220.24798493483</v>
      </c>
      <c r="AB183" s="10">
        <f t="shared" si="62"/>
        <v>-1058631.2688414217</v>
      </c>
      <c r="AC183" s="10">
        <f t="shared" si="63"/>
        <v>-3066825.3890514164</v>
      </c>
      <c r="AD183" s="10">
        <f t="shared" si="64"/>
        <v>-5648789.2578928377</v>
      </c>
      <c r="AE183" s="10">
        <f t="shared" si="65"/>
        <v>-8804522.8753656875</v>
      </c>
    </row>
    <row r="184" spans="1:31" x14ac:dyDescent="0.2">
      <c r="A184" s="5">
        <v>2</v>
      </c>
      <c r="B184" s="5">
        <f t="shared" si="66"/>
        <v>181</v>
      </c>
      <c r="C184" s="36">
        <v>8.3558535655205883</v>
      </c>
      <c r="D184" s="6">
        <f t="shared" si="46"/>
        <v>-1.1674927936761392E-2</v>
      </c>
      <c r="E184" s="7">
        <f t="shared" si="47"/>
        <v>-140.09913524113671</v>
      </c>
      <c r="F184" s="7">
        <f t="shared" si="48"/>
        <v>-280.19827048227341</v>
      </c>
      <c r="G184" s="7">
        <f t="shared" si="49"/>
        <v>-420.29740572341012</v>
      </c>
      <c r="H184" s="7">
        <f t="shared" si="50"/>
        <v>-560.39654096454683</v>
      </c>
      <c r="I184" s="7">
        <f t="shared" si="51"/>
        <v>-700.49567620568359</v>
      </c>
      <c r="J184" s="7">
        <f t="shared" si="52"/>
        <v>-840.59481144682024</v>
      </c>
      <c r="K184" s="12">
        <f t="shared" si="53"/>
        <v>-8.2800907352940101E-3</v>
      </c>
      <c r="L184" s="9">
        <f t="shared" si="54"/>
        <v>-1192333.0658823375</v>
      </c>
      <c r="M184" s="9">
        <f t="shared" si="55"/>
        <v>-4769332.26352935</v>
      </c>
      <c r="N184" s="9">
        <f t="shared" si="56"/>
        <v>-10730997.592941036</v>
      </c>
      <c r="O184" s="9">
        <f t="shared" si="57"/>
        <v>-19077329.0541174</v>
      </c>
      <c r="P184" s="9">
        <f t="shared" si="58"/>
        <v>-29808326.647058435</v>
      </c>
      <c r="Q184" s="9">
        <f t="shared" si="59"/>
        <v>-42923990.371764146</v>
      </c>
      <c r="R184" s="8">
        <v>0.23360000000000003</v>
      </c>
      <c r="S184" s="8">
        <f t="shared" si="67"/>
        <v>-278529.00419011409</v>
      </c>
      <c r="T184" s="8">
        <f t="shared" si="67"/>
        <v>-1114116.0167604564</v>
      </c>
      <c r="U184" s="8">
        <f t="shared" si="67"/>
        <v>-2506761.0377110266</v>
      </c>
      <c r="V184" s="8">
        <f t="shared" si="67"/>
        <v>-4456464.0670418255</v>
      </c>
      <c r="W184" s="8">
        <f t="shared" si="67"/>
        <v>-6963225.1047528517</v>
      </c>
      <c r="X184" s="8">
        <f t="shared" si="67"/>
        <v>-10027044.150844106</v>
      </c>
      <c r="Y184" s="3">
        <f>SUM('Masses &amp; Spring Data'!$K$11*('Masses &amp; Spring Data'!$I$3+'Vel,Acc,Jer (Inlet)'!C184))</f>
        <v>1522759.745247789</v>
      </c>
      <c r="Z184" s="10">
        <f t="shared" si="60"/>
        <v>1244230.7410576749</v>
      </c>
      <c r="AA184" s="10">
        <f t="shared" si="61"/>
        <v>406518.13585412689</v>
      </c>
      <c r="AB184" s="10">
        <f t="shared" si="62"/>
        <v>-984001.29246323765</v>
      </c>
      <c r="AC184" s="10">
        <f t="shared" si="63"/>
        <v>-2933704.3217940368</v>
      </c>
      <c r="AD184" s="10">
        <f t="shared" si="64"/>
        <v>-5440465.3595050629</v>
      </c>
      <c r="AE184" s="10">
        <f t="shared" si="65"/>
        <v>-8504284.4055963177</v>
      </c>
    </row>
    <row r="185" spans="1:31" x14ac:dyDescent="0.2">
      <c r="A185" s="5">
        <v>4</v>
      </c>
      <c r="B185" s="5">
        <f t="shared" si="66"/>
        <v>182</v>
      </c>
      <c r="C185" s="36">
        <v>8.3441786375838269</v>
      </c>
      <c r="D185" s="6">
        <f t="shared" si="46"/>
        <v>-1.9955018672055402E-2</v>
      </c>
      <c r="E185" s="7">
        <f t="shared" si="47"/>
        <v>-239.46022406466483</v>
      </c>
      <c r="F185" s="7">
        <f t="shared" si="48"/>
        <v>-478.92044812932966</v>
      </c>
      <c r="G185" s="7">
        <f t="shared" si="49"/>
        <v>-718.38067219399454</v>
      </c>
      <c r="H185" s="7">
        <f t="shared" si="50"/>
        <v>-957.84089625865931</v>
      </c>
      <c r="I185" s="7">
        <f t="shared" si="51"/>
        <v>-1197.3011203233241</v>
      </c>
      <c r="J185" s="7">
        <f t="shared" si="52"/>
        <v>-1436.7613443879891</v>
      </c>
      <c r="K185" s="12">
        <f t="shared" si="53"/>
        <v>-8.4456925499996061E-3</v>
      </c>
      <c r="L185" s="9">
        <f t="shared" si="54"/>
        <v>-1216179.7271999433</v>
      </c>
      <c r="M185" s="9">
        <f t="shared" si="55"/>
        <v>-4864718.9087997731</v>
      </c>
      <c r="N185" s="9">
        <f t="shared" si="56"/>
        <v>-10945617.54479949</v>
      </c>
      <c r="O185" s="9">
        <f t="shared" si="57"/>
        <v>-19458875.635199092</v>
      </c>
      <c r="P185" s="9">
        <f t="shared" si="58"/>
        <v>-30404493.17999858</v>
      </c>
      <c r="Q185" s="9">
        <f t="shared" si="59"/>
        <v>-43782470.17919796</v>
      </c>
      <c r="R185" s="8">
        <v>0.23360000000000003</v>
      </c>
      <c r="S185" s="8">
        <f t="shared" si="67"/>
        <v>-284099.58427390677</v>
      </c>
      <c r="T185" s="8">
        <f t="shared" si="67"/>
        <v>-1136398.3370956271</v>
      </c>
      <c r="U185" s="8">
        <f t="shared" si="67"/>
        <v>-2556896.2584651611</v>
      </c>
      <c r="V185" s="8">
        <f t="shared" si="67"/>
        <v>-4545593.3483825084</v>
      </c>
      <c r="W185" s="8">
        <f t="shared" si="67"/>
        <v>-7102489.606847669</v>
      </c>
      <c r="X185" s="8">
        <f t="shared" si="67"/>
        <v>-10227585.033860644</v>
      </c>
      <c r="Y185" s="3">
        <f>SUM('Masses &amp; Spring Data'!$K$11*('Masses &amp; Spring Data'!$I$3+'Vel,Acc,Jer (Inlet)'!C185))</f>
        <v>1520634.1526145833</v>
      </c>
      <c r="Z185" s="10">
        <f t="shared" si="60"/>
        <v>1236534.5683406764</v>
      </c>
      <c r="AA185" s="10">
        <f t="shared" si="61"/>
        <v>380602.71037993114</v>
      </c>
      <c r="AB185" s="10">
        <f t="shared" si="62"/>
        <v>-1036262.1058505778</v>
      </c>
      <c r="AC185" s="10">
        <f t="shared" si="63"/>
        <v>-3024959.1957679251</v>
      </c>
      <c r="AD185" s="10">
        <f t="shared" si="64"/>
        <v>-5581855.4542330857</v>
      </c>
      <c r="AE185" s="10">
        <f t="shared" si="65"/>
        <v>-8706950.8812460601</v>
      </c>
    </row>
    <row r="186" spans="1:31" x14ac:dyDescent="0.2">
      <c r="A186" s="5">
        <v>6</v>
      </c>
      <c r="B186" s="5">
        <f t="shared" si="66"/>
        <v>183</v>
      </c>
      <c r="C186" s="36">
        <v>8.3242236189117715</v>
      </c>
      <c r="D186" s="6">
        <f t="shared" si="46"/>
        <v>-2.8400711222055008E-2</v>
      </c>
      <c r="E186" s="7">
        <f t="shared" si="47"/>
        <v>-340.8085346646601</v>
      </c>
      <c r="F186" s="7">
        <f t="shared" si="48"/>
        <v>-681.6170693293202</v>
      </c>
      <c r="G186" s="7">
        <f t="shared" si="49"/>
        <v>-1022.4256039939803</v>
      </c>
      <c r="H186" s="7">
        <f t="shared" si="50"/>
        <v>-1363.2341386586404</v>
      </c>
      <c r="I186" s="7">
        <f t="shared" si="51"/>
        <v>-1704.0426733233005</v>
      </c>
      <c r="J186" s="7">
        <f t="shared" si="52"/>
        <v>-2044.8512079879606</v>
      </c>
      <c r="K186" s="12">
        <f t="shared" si="53"/>
        <v>-8.304931007497629E-3</v>
      </c>
      <c r="L186" s="9">
        <f t="shared" si="54"/>
        <v>-1195910.0650796585</v>
      </c>
      <c r="M186" s="9">
        <f t="shared" si="55"/>
        <v>-4783640.2603186341</v>
      </c>
      <c r="N186" s="9">
        <f t="shared" si="56"/>
        <v>-10763190.585716927</v>
      </c>
      <c r="O186" s="9">
        <f t="shared" si="57"/>
        <v>-19134561.041274536</v>
      </c>
      <c r="P186" s="9">
        <f t="shared" si="58"/>
        <v>-29897751.626991466</v>
      </c>
      <c r="Q186" s="9">
        <f t="shared" si="59"/>
        <v>-43052762.34286771</v>
      </c>
      <c r="R186" s="8">
        <v>0.23360000000000003</v>
      </c>
      <c r="S186" s="8">
        <f t="shared" si="67"/>
        <v>-279364.59120260825</v>
      </c>
      <c r="T186" s="8">
        <f t="shared" si="67"/>
        <v>-1117458.364810433</v>
      </c>
      <c r="U186" s="8">
        <f t="shared" si="67"/>
        <v>-2514281.3208234748</v>
      </c>
      <c r="V186" s="8">
        <f t="shared" ref="V186:X249" si="68">SUM($R$3*O186)</f>
        <v>-4469833.459241732</v>
      </c>
      <c r="W186" s="8">
        <f t="shared" si="68"/>
        <v>-6984114.7800652077</v>
      </c>
      <c r="X186" s="8">
        <f t="shared" si="68"/>
        <v>-10057125.283293899</v>
      </c>
      <c r="Y186" s="3">
        <f>SUM('Masses &amp; Spring Data'!$K$11*('Masses &amp; Spring Data'!$I$3+'Vel,Acc,Jer (Inlet)'!C186))</f>
        <v>1517001.0474755582</v>
      </c>
      <c r="Z186" s="10">
        <f t="shared" si="60"/>
        <v>1237636.4562729499</v>
      </c>
      <c r="AA186" s="10">
        <f t="shared" si="61"/>
        <v>394371.91477016406</v>
      </c>
      <c r="AB186" s="10">
        <f t="shared" si="62"/>
        <v>-997280.27334791655</v>
      </c>
      <c r="AC186" s="10">
        <f t="shared" si="63"/>
        <v>-2952832.4117661738</v>
      </c>
      <c r="AD186" s="10">
        <f t="shared" si="64"/>
        <v>-5467113.732589649</v>
      </c>
      <c r="AE186" s="10">
        <f t="shared" si="65"/>
        <v>-8540124.2358183414</v>
      </c>
    </row>
    <row r="187" spans="1:31" x14ac:dyDescent="0.2">
      <c r="A187" s="5">
        <v>8</v>
      </c>
      <c r="B187" s="5">
        <f t="shared" si="66"/>
        <v>184</v>
      </c>
      <c r="C187" s="36">
        <v>8.2958229076897165</v>
      </c>
      <c r="D187" s="6">
        <f t="shared" si="46"/>
        <v>-3.6705642229552637E-2</v>
      </c>
      <c r="E187" s="7">
        <f t="shared" si="47"/>
        <v>-440.46770675463165</v>
      </c>
      <c r="F187" s="7">
        <f t="shared" si="48"/>
        <v>-880.9354135092633</v>
      </c>
      <c r="G187" s="7">
        <f t="shared" si="49"/>
        <v>-1321.4031202638948</v>
      </c>
      <c r="H187" s="7">
        <f t="shared" si="50"/>
        <v>-1761.8708270185266</v>
      </c>
      <c r="I187" s="7">
        <f t="shared" si="51"/>
        <v>-2202.3385337731584</v>
      </c>
      <c r="J187" s="7">
        <f t="shared" si="52"/>
        <v>-2642.8062405277897</v>
      </c>
      <c r="K187" s="12">
        <f t="shared" si="53"/>
        <v>-8.139329192792033E-3</v>
      </c>
      <c r="L187" s="9">
        <f t="shared" si="54"/>
        <v>-1172063.4037620528</v>
      </c>
      <c r="M187" s="9">
        <f t="shared" si="55"/>
        <v>-4688253.6150482111</v>
      </c>
      <c r="N187" s="9">
        <f t="shared" si="56"/>
        <v>-10548570.633858474</v>
      </c>
      <c r="O187" s="9">
        <f t="shared" si="57"/>
        <v>-18753014.460192844</v>
      </c>
      <c r="P187" s="9">
        <f t="shared" si="58"/>
        <v>-29301585.09405132</v>
      </c>
      <c r="Q187" s="9">
        <f t="shared" si="59"/>
        <v>-42194282.535433896</v>
      </c>
      <c r="R187" s="8">
        <v>0.23360000000000003</v>
      </c>
      <c r="S187" s="8">
        <f t="shared" ref="S187:X250" si="69">SUM($R$3*L187)</f>
        <v>-273794.01111881557</v>
      </c>
      <c r="T187" s="8">
        <f t="shared" si="69"/>
        <v>-1095176.0444752623</v>
      </c>
      <c r="U187" s="8">
        <f t="shared" si="69"/>
        <v>-2464146.1000693399</v>
      </c>
      <c r="V187" s="8">
        <f t="shared" si="68"/>
        <v>-4380704.1779010491</v>
      </c>
      <c r="W187" s="8">
        <f t="shared" si="68"/>
        <v>-6844850.2779703895</v>
      </c>
      <c r="X187" s="8">
        <f t="shared" si="68"/>
        <v>-9856584.4002773594</v>
      </c>
      <c r="Y187" s="3">
        <f>SUM('Masses &amp; Spring Data'!$K$11*('Masses &amp; Spring Data'!$I$3+'Vel,Acc,Jer (Inlet)'!C187))</f>
        <v>1511830.2795805971</v>
      </c>
      <c r="Z187" s="10">
        <f t="shared" si="60"/>
        <v>1238036.2684617816</v>
      </c>
      <c r="AA187" s="10">
        <f t="shared" si="61"/>
        <v>409971.43216703669</v>
      </c>
      <c r="AB187" s="10">
        <f t="shared" si="62"/>
        <v>-952315.82048874279</v>
      </c>
      <c r="AC187" s="10">
        <f t="shared" si="63"/>
        <v>-2868873.8983204523</v>
      </c>
      <c r="AD187" s="10">
        <f t="shared" si="64"/>
        <v>-5333019.9983897926</v>
      </c>
      <c r="AE187" s="10">
        <f t="shared" si="65"/>
        <v>-8344754.1206967626</v>
      </c>
    </row>
    <row r="188" spans="1:31" x14ac:dyDescent="0.2">
      <c r="A188" s="5">
        <v>10</v>
      </c>
      <c r="B188" s="5">
        <f t="shared" si="66"/>
        <v>185</v>
      </c>
      <c r="C188" s="36">
        <v>8.2591172654601639</v>
      </c>
      <c r="D188" s="6">
        <f t="shared" si="46"/>
        <v>-4.484497142234467E-2</v>
      </c>
      <c r="E188" s="7">
        <f t="shared" si="47"/>
        <v>-538.1396570681361</v>
      </c>
      <c r="F188" s="7">
        <f t="shared" si="48"/>
        <v>-1076.2793141362722</v>
      </c>
      <c r="G188" s="7">
        <f t="shared" si="49"/>
        <v>-1614.4189712044081</v>
      </c>
      <c r="H188" s="7">
        <f t="shared" si="50"/>
        <v>-2152.5586282725444</v>
      </c>
      <c r="I188" s="7">
        <f t="shared" si="51"/>
        <v>-2690.6982853406803</v>
      </c>
      <c r="J188" s="7">
        <f t="shared" si="52"/>
        <v>-3228.8379424088162</v>
      </c>
      <c r="K188" s="12">
        <f t="shared" si="53"/>
        <v>-8.0316880132347279E-3</v>
      </c>
      <c r="L188" s="9">
        <f t="shared" si="54"/>
        <v>-1156563.0739058009</v>
      </c>
      <c r="M188" s="9">
        <f t="shared" si="55"/>
        <v>-4626252.2956232037</v>
      </c>
      <c r="N188" s="9">
        <f t="shared" si="56"/>
        <v>-10409067.665152207</v>
      </c>
      <c r="O188" s="9">
        <f t="shared" si="57"/>
        <v>-18505009.182492815</v>
      </c>
      <c r="P188" s="9">
        <f t="shared" si="58"/>
        <v>-28914076.847645022</v>
      </c>
      <c r="Q188" s="9">
        <f t="shared" si="59"/>
        <v>-41636270.660608828</v>
      </c>
      <c r="R188" s="8">
        <v>0.23360000000000003</v>
      </c>
      <c r="S188" s="8">
        <f t="shared" si="69"/>
        <v>-270173.13406439516</v>
      </c>
      <c r="T188" s="8">
        <f t="shared" si="69"/>
        <v>-1080692.5362575806</v>
      </c>
      <c r="U188" s="8">
        <f t="shared" si="69"/>
        <v>-2431558.2065795558</v>
      </c>
      <c r="V188" s="8">
        <f t="shared" si="68"/>
        <v>-4322770.1450303225</v>
      </c>
      <c r="W188" s="8">
        <f t="shared" si="68"/>
        <v>-6754328.3516098782</v>
      </c>
      <c r="X188" s="8">
        <f t="shared" si="68"/>
        <v>-9726232.826318223</v>
      </c>
      <c r="Y188" s="3">
        <f>SUM('Masses &amp; Spring Data'!$K$11*('Masses &amp; Spring Data'!$I$3+'Vel,Acc,Jer (Inlet)'!C188))</f>
        <v>1505147.476642299</v>
      </c>
      <c r="Z188" s="10">
        <f t="shared" si="60"/>
        <v>1234974.3425779038</v>
      </c>
      <c r="AA188" s="10">
        <f t="shared" si="61"/>
        <v>416290.25265319971</v>
      </c>
      <c r="AB188" s="10">
        <f t="shared" si="62"/>
        <v>-926410.72993725678</v>
      </c>
      <c r="AC188" s="10">
        <f t="shared" si="63"/>
        <v>-2817622.6683880235</v>
      </c>
      <c r="AD188" s="10">
        <f t="shared" si="64"/>
        <v>-5249180.8749675788</v>
      </c>
      <c r="AE188" s="10">
        <f t="shared" si="65"/>
        <v>-8221085.3496759236</v>
      </c>
    </row>
    <row r="189" spans="1:31" x14ac:dyDescent="0.2">
      <c r="A189" s="5">
        <v>12</v>
      </c>
      <c r="B189" s="5">
        <f t="shared" si="66"/>
        <v>186</v>
      </c>
      <c r="C189" s="36">
        <v>8.2142722940378192</v>
      </c>
      <c r="D189" s="6">
        <f t="shared" si="46"/>
        <v>-5.2876659435579398E-2</v>
      </c>
      <c r="E189" s="7">
        <f t="shared" si="47"/>
        <v>-634.51991322695278</v>
      </c>
      <c r="F189" s="7">
        <f t="shared" si="48"/>
        <v>-1269.0398264539056</v>
      </c>
      <c r="G189" s="7">
        <f t="shared" si="49"/>
        <v>-1903.5597396808585</v>
      </c>
      <c r="H189" s="7">
        <f t="shared" si="50"/>
        <v>-2538.0796529078111</v>
      </c>
      <c r="I189" s="7">
        <f t="shared" si="51"/>
        <v>-3172.5995661347638</v>
      </c>
      <c r="J189" s="7">
        <f t="shared" si="52"/>
        <v>-3807.1194793617169</v>
      </c>
      <c r="K189" s="12">
        <f t="shared" si="53"/>
        <v>-7.8660861985273556E-3</v>
      </c>
      <c r="L189" s="9">
        <f t="shared" si="54"/>
        <v>-1132716.4125879393</v>
      </c>
      <c r="M189" s="9">
        <f t="shared" si="55"/>
        <v>-4530865.6503517572</v>
      </c>
      <c r="N189" s="9">
        <f t="shared" si="56"/>
        <v>-10194447.713291453</v>
      </c>
      <c r="O189" s="9">
        <f t="shared" si="57"/>
        <v>-18123462.601407029</v>
      </c>
      <c r="P189" s="9">
        <f t="shared" si="58"/>
        <v>-28317910.31469848</v>
      </c>
      <c r="Q189" s="9">
        <f t="shared" si="59"/>
        <v>-40777790.853165813</v>
      </c>
      <c r="R189" s="8">
        <v>0.23360000000000003</v>
      </c>
      <c r="S189" s="8">
        <f t="shared" si="69"/>
        <v>-264602.55398054264</v>
      </c>
      <c r="T189" s="8">
        <f t="shared" si="69"/>
        <v>-1058410.2159221706</v>
      </c>
      <c r="U189" s="8">
        <f t="shared" si="69"/>
        <v>-2381422.9858248839</v>
      </c>
      <c r="V189" s="8">
        <f t="shared" si="68"/>
        <v>-4233640.8636886822</v>
      </c>
      <c r="W189" s="8">
        <f t="shared" si="68"/>
        <v>-6615063.8495135661</v>
      </c>
      <c r="X189" s="8">
        <f t="shared" si="68"/>
        <v>-9525691.9432995357</v>
      </c>
      <c r="Y189" s="3">
        <f>SUM('Masses &amp; Spring Data'!$K$11*('Masses &amp; Spring Data'!$I$3+'Vel,Acc,Jer (Inlet)'!C189))</f>
        <v>1496982.7889107803</v>
      </c>
      <c r="Z189" s="10">
        <f t="shared" si="60"/>
        <v>1232380.2349302378</v>
      </c>
      <c r="AA189" s="10">
        <f t="shared" si="61"/>
        <v>428945.59812644636</v>
      </c>
      <c r="AB189" s="10">
        <f t="shared" si="62"/>
        <v>-884440.19691410358</v>
      </c>
      <c r="AC189" s="10">
        <f t="shared" si="63"/>
        <v>-2736658.0747779021</v>
      </c>
      <c r="AD189" s="10">
        <f t="shared" si="64"/>
        <v>-5118081.060602786</v>
      </c>
      <c r="AE189" s="10">
        <f t="shared" si="65"/>
        <v>-8028709.1543887556</v>
      </c>
    </row>
    <row r="190" spans="1:31" x14ac:dyDescent="0.2">
      <c r="A190" s="5">
        <v>14</v>
      </c>
      <c r="B190" s="5">
        <f t="shared" si="66"/>
        <v>187</v>
      </c>
      <c r="C190" s="36">
        <v>8.1613956346022398</v>
      </c>
      <c r="D190" s="6">
        <f t="shared" si="46"/>
        <v>-6.0742745634106754E-2</v>
      </c>
      <c r="E190" s="7">
        <f t="shared" si="47"/>
        <v>-728.91294760928099</v>
      </c>
      <c r="F190" s="7">
        <f t="shared" si="48"/>
        <v>-1457.825895218562</v>
      </c>
      <c r="G190" s="7">
        <f t="shared" si="49"/>
        <v>-2186.7388428278432</v>
      </c>
      <c r="H190" s="7">
        <f t="shared" si="50"/>
        <v>-2915.651790437124</v>
      </c>
      <c r="I190" s="7">
        <f t="shared" si="51"/>
        <v>-3644.5647380464052</v>
      </c>
      <c r="J190" s="7">
        <f t="shared" si="52"/>
        <v>-4373.4776856556864</v>
      </c>
      <c r="K190" s="12">
        <f t="shared" si="53"/>
        <v>-7.7004843838217596E-3</v>
      </c>
      <c r="L190" s="9">
        <f t="shared" si="54"/>
        <v>-1108869.7512703333</v>
      </c>
      <c r="M190" s="9">
        <f t="shared" si="55"/>
        <v>-4435479.0050813332</v>
      </c>
      <c r="N190" s="9">
        <f t="shared" si="56"/>
        <v>-9979827.7614329997</v>
      </c>
      <c r="O190" s="9">
        <f t="shared" si="57"/>
        <v>-17741916.020325333</v>
      </c>
      <c r="P190" s="9">
        <f t="shared" si="58"/>
        <v>-27721743.781758334</v>
      </c>
      <c r="Q190" s="9">
        <f t="shared" si="59"/>
        <v>-39919311.045731999</v>
      </c>
      <c r="R190" s="8">
        <v>0.23360000000000003</v>
      </c>
      <c r="S190" s="8">
        <f t="shared" si="69"/>
        <v>-259031.9738967499</v>
      </c>
      <c r="T190" s="8">
        <f t="shared" si="69"/>
        <v>-1036127.8955869996</v>
      </c>
      <c r="U190" s="8">
        <f t="shared" si="69"/>
        <v>-2331287.765070749</v>
      </c>
      <c r="V190" s="8">
        <f t="shared" si="68"/>
        <v>-4144511.5823479984</v>
      </c>
      <c r="W190" s="8">
        <f t="shared" si="68"/>
        <v>-6475799.3474187478</v>
      </c>
      <c r="X190" s="8">
        <f t="shared" si="68"/>
        <v>-9325151.0602829959</v>
      </c>
      <c r="Y190" s="3">
        <f>SUM('Masses &amp; Spring Data'!$K$11*('Masses &amp; Spring Data'!$I$3+'Vel,Acc,Jer (Inlet)'!C190))</f>
        <v>1487355.8140486169</v>
      </c>
      <c r="Z190" s="10">
        <f t="shared" si="60"/>
        <v>1228323.8401518669</v>
      </c>
      <c r="AA190" s="10">
        <f t="shared" si="61"/>
        <v>440168.80671892501</v>
      </c>
      <c r="AB190" s="10">
        <f t="shared" si="62"/>
        <v>-843931.95102213207</v>
      </c>
      <c r="AC190" s="10">
        <f t="shared" si="63"/>
        <v>-2657155.7682993812</v>
      </c>
      <c r="AD190" s="10">
        <f t="shared" si="64"/>
        <v>-4988443.5333701307</v>
      </c>
      <c r="AE190" s="10">
        <f t="shared" si="65"/>
        <v>-7837795.2462343788</v>
      </c>
    </row>
    <row r="191" spans="1:31" x14ac:dyDescent="0.2">
      <c r="A191" s="5">
        <v>16</v>
      </c>
      <c r="B191" s="5">
        <f t="shared" si="66"/>
        <v>188</v>
      </c>
      <c r="C191" s="36">
        <v>8.1006528889681331</v>
      </c>
      <c r="D191" s="6">
        <f t="shared" si="46"/>
        <v>-6.8443230017928514E-2</v>
      </c>
      <c r="E191" s="7">
        <f t="shared" si="47"/>
        <v>-821.31876021514222</v>
      </c>
      <c r="F191" s="7">
        <f t="shared" si="48"/>
        <v>-1642.6375204302844</v>
      </c>
      <c r="G191" s="7">
        <f t="shared" si="49"/>
        <v>-2463.9562806454264</v>
      </c>
      <c r="H191" s="7">
        <f t="shared" si="50"/>
        <v>-3285.2750408605689</v>
      </c>
      <c r="I191" s="7">
        <f t="shared" si="51"/>
        <v>-4106.5938010757109</v>
      </c>
      <c r="J191" s="7">
        <f t="shared" si="52"/>
        <v>-4927.9125612908529</v>
      </c>
      <c r="K191" s="12">
        <f t="shared" si="53"/>
        <v>-7.485202024705373E-3</v>
      </c>
      <c r="L191" s="9">
        <f t="shared" si="54"/>
        <v>-1077869.0915575738</v>
      </c>
      <c r="M191" s="9">
        <f t="shared" si="55"/>
        <v>-4311476.366230295</v>
      </c>
      <c r="N191" s="9">
        <f t="shared" si="56"/>
        <v>-9700821.8240181636</v>
      </c>
      <c r="O191" s="9">
        <f t="shared" si="57"/>
        <v>-17245905.46492118</v>
      </c>
      <c r="P191" s="9">
        <f t="shared" si="58"/>
        <v>-26946727.288939342</v>
      </c>
      <c r="Q191" s="9">
        <f t="shared" si="59"/>
        <v>-38803287.296072654</v>
      </c>
      <c r="R191" s="8">
        <v>0.23360000000000003</v>
      </c>
      <c r="S191" s="8">
        <f t="shared" si="69"/>
        <v>-251790.21978784926</v>
      </c>
      <c r="T191" s="8">
        <f t="shared" si="69"/>
        <v>-1007160.879151397</v>
      </c>
      <c r="U191" s="8">
        <f t="shared" si="69"/>
        <v>-2266111.9780906434</v>
      </c>
      <c r="V191" s="8">
        <f t="shared" si="68"/>
        <v>-4028643.5166055881</v>
      </c>
      <c r="W191" s="8">
        <f t="shared" si="68"/>
        <v>-6294755.4946962306</v>
      </c>
      <c r="X191" s="8">
        <f t="shared" si="68"/>
        <v>-9064447.9123625737</v>
      </c>
      <c r="Y191" s="3">
        <f>SUM('Masses &amp; Spring Data'!$K$11*('Masses &amp; Spring Data'!$I$3+'Vel,Acc,Jer (Inlet)'!C191))</f>
        <v>1476296.7023059246</v>
      </c>
      <c r="Z191" s="10">
        <f t="shared" si="60"/>
        <v>1224506.4825180753</v>
      </c>
      <c r="AA191" s="10">
        <f t="shared" si="61"/>
        <v>456674.72478142346</v>
      </c>
      <c r="AB191" s="10">
        <f t="shared" si="62"/>
        <v>-789815.2757847188</v>
      </c>
      <c r="AC191" s="10">
        <f t="shared" si="63"/>
        <v>-2552346.8142996635</v>
      </c>
      <c r="AD191" s="10">
        <f t="shared" si="64"/>
        <v>-4818458.7923903055</v>
      </c>
      <c r="AE191" s="10">
        <f t="shared" si="65"/>
        <v>-7588151.2100566495</v>
      </c>
    </row>
    <row r="192" spans="1:31" x14ac:dyDescent="0.2">
      <c r="A192" s="5">
        <v>18</v>
      </c>
      <c r="B192" s="5">
        <f t="shared" si="66"/>
        <v>189</v>
      </c>
      <c r="C192" s="36">
        <v>8.0322096589502046</v>
      </c>
      <c r="D192" s="6">
        <f t="shared" si="46"/>
        <v>-7.5928432042632998E-2</v>
      </c>
      <c r="E192" s="7">
        <f t="shared" si="47"/>
        <v>-911.14118451159595</v>
      </c>
      <c r="F192" s="7">
        <f t="shared" si="48"/>
        <v>-1822.2823690231919</v>
      </c>
      <c r="G192" s="7">
        <f t="shared" si="49"/>
        <v>-2733.423553534788</v>
      </c>
      <c r="H192" s="7">
        <f t="shared" si="50"/>
        <v>-3644.5647380463838</v>
      </c>
      <c r="I192" s="7">
        <f t="shared" si="51"/>
        <v>-4555.7059225579796</v>
      </c>
      <c r="J192" s="7">
        <f t="shared" si="52"/>
        <v>-5466.8471070695759</v>
      </c>
      <c r="K192" s="12">
        <f t="shared" si="53"/>
        <v>-7.2699196655889864E-3</v>
      </c>
      <c r="L192" s="9">
        <f t="shared" si="54"/>
        <v>-1046868.431844814</v>
      </c>
      <c r="M192" s="9">
        <f t="shared" si="55"/>
        <v>-4187473.7273792559</v>
      </c>
      <c r="N192" s="9">
        <f t="shared" si="56"/>
        <v>-9421815.8866033256</v>
      </c>
      <c r="O192" s="9">
        <f t="shared" si="57"/>
        <v>-16749894.909517024</v>
      </c>
      <c r="P192" s="9">
        <f t="shared" si="58"/>
        <v>-26171710.796120349</v>
      </c>
      <c r="Q192" s="9">
        <f t="shared" si="59"/>
        <v>-37687263.546413302</v>
      </c>
      <c r="R192" s="8">
        <v>0.23360000000000003</v>
      </c>
      <c r="S192" s="8">
        <f t="shared" si="69"/>
        <v>-244548.46567894859</v>
      </c>
      <c r="T192" s="8">
        <f t="shared" si="69"/>
        <v>-978193.86271579436</v>
      </c>
      <c r="U192" s="8">
        <f t="shared" si="69"/>
        <v>-2200936.1911105369</v>
      </c>
      <c r="V192" s="8">
        <f t="shared" si="68"/>
        <v>-3912775.4508631774</v>
      </c>
      <c r="W192" s="8">
        <f t="shared" si="68"/>
        <v>-6113711.6419737143</v>
      </c>
      <c r="X192" s="8">
        <f t="shared" si="68"/>
        <v>-8803744.7644421477</v>
      </c>
      <c r="Y192" s="3">
        <f>SUM('Masses &amp; Spring Data'!$K$11*('Masses &amp; Spring Data'!$I$3+'Vel,Acc,Jer (Inlet)'!C192))</f>
        <v>1463835.6039328205</v>
      </c>
      <c r="Z192" s="10">
        <f t="shared" si="60"/>
        <v>1219287.1382538718</v>
      </c>
      <c r="AA192" s="10">
        <f t="shared" si="61"/>
        <v>471817.85153866105</v>
      </c>
      <c r="AB192" s="10">
        <f t="shared" si="62"/>
        <v>-737100.58717771643</v>
      </c>
      <c r="AC192" s="10">
        <f t="shared" si="63"/>
        <v>-2448939.8469303567</v>
      </c>
      <c r="AD192" s="10">
        <f t="shared" si="64"/>
        <v>-4649876.0380408941</v>
      </c>
      <c r="AE192" s="10">
        <f t="shared" si="65"/>
        <v>-7339909.1605093274</v>
      </c>
    </row>
    <row r="193" spans="1:31" x14ac:dyDescent="0.2">
      <c r="A193" s="5">
        <v>20</v>
      </c>
      <c r="B193" s="5">
        <f t="shared" si="66"/>
        <v>190</v>
      </c>
      <c r="C193" s="36">
        <v>7.9562812269075716</v>
      </c>
      <c r="D193" s="6">
        <f t="shared" si="46"/>
        <v>-8.3198351708221985E-2</v>
      </c>
      <c r="E193" s="7">
        <f t="shared" si="47"/>
        <v>-998.38022049866379</v>
      </c>
      <c r="F193" s="7">
        <f t="shared" si="48"/>
        <v>-1996.7604409973276</v>
      </c>
      <c r="G193" s="7">
        <f t="shared" si="49"/>
        <v>-2995.1406614959915</v>
      </c>
      <c r="H193" s="7">
        <f t="shared" si="50"/>
        <v>-3993.5208819946552</v>
      </c>
      <c r="I193" s="7">
        <f t="shared" si="51"/>
        <v>-4991.9011024933188</v>
      </c>
      <c r="J193" s="7">
        <f t="shared" si="52"/>
        <v>-5990.281322991983</v>
      </c>
      <c r="K193" s="12">
        <f t="shared" si="53"/>
        <v>-7.0215169435261515E-3</v>
      </c>
      <c r="L193" s="9">
        <f t="shared" si="54"/>
        <v>-1011098.4398677659</v>
      </c>
      <c r="M193" s="9">
        <f t="shared" si="55"/>
        <v>-4044393.7594710635</v>
      </c>
      <c r="N193" s="9">
        <f t="shared" si="56"/>
        <v>-9099885.9588098917</v>
      </c>
      <c r="O193" s="9">
        <f t="shared" si="57"/>
        <v>-16177575.037884254</v>
      </c>
      <c r="P193" s="9">
        <f t="shared" si="58"/>
        <v>-25277460.996694144</v>
      </c>
      <c r="Q193" s="9">
        <f t="shared" si="59"/>
        <v>-36399543.835239567</v>
      </c>
      <c r="R193" s="8">
        <v>0.23360000000000003</v>
      </c>
      <c r="S193" s="8">
        <f t="shared" si="69"/>
        <v>-236192.59555311015</v>
      </c>
      <c r="T193" s="8">
        <f t="shared" si="69"/>
        <v>-944770.3822124406</v>
      </c>
      <c r="U193" s="8">
        <f t="shared" si="69"/>
        <v>-2125733.3599779909</v>
      </c>
      <c r="V193" s="8">
        <f t="shared" si="68"/>
        <v>-3779081.5288497624</v>
      </c>
      <c r="W193" s="8">
        <f t="shared" si="68"/>
        <v>-5904814.8888277523</v>
      </c>
      <c r="X193" s="8">
        <f t="shared" si="68"/>
        <v>-8502933.4399119634</v>
      </c>
      <c r="Y193" s="3">
        <f>SUM('Masses &amp; Spring Data'!$K$11*('Masses &amp; Spring Data'!$I$3+'Vel,Acc,Jer (Inlet)'!C193))</f>
        <v>1450011.7142544554</v>
      </c>
      <c r="Z193" s="10">
        <f t="shared" si="60"/>
        <v>1213819.1187013453</v>
      </c>
      <c r="AA193" s="10">
        <f t="shared" si="61"/>
        <v>490093.84638353984</v>
      </c>
      <c r="AB193" s="10">
        <f t="shared" si="62"/>
        <v>-675721.64572353545</v>
      </c>
      <c r="AC193" s="10">
        <f t="shared" si="63"/>
        <v>-2329069.8145953072</v>
      </c>
      <c r="AD193" s="10">
        <f t="shared" si="64"/>
        <v>-4454803.1745732967</v>
      </c>
      <c r="AE193" s="10">
        <f t="shared" si="65"/>
        <v>-7052921.7256575078</v>
      </c>
    </row>
    <row r="194" spans="1:31" x14ac:dyDescent="0.2">
      <c r="A194" s="5">
        <v>22</v>
      </c>
      <c r="B194" s="5">
        <f t="shared" si="66"/>
        <v>191</v>
      </c>
      <c r="C194" s="36">
        <v>7.8730828751993496</v>
      </c>
      <c r="D194" s="6">
        <f t="shared" si="46"/>
        <v>-9.0219868651748136E-2</v>
      </c>
      <c r="E194" s="7">
        <f t="shared" si="47"/>
        <v>-1082.6384238209776</v>
      </c>
      <c r="F194" s="7">
        <f t="shared" si="48"/>
        <v>-2165.2768476419551</v>
      </c>
      <c r="G194" s="7">
        <f t="shared" si="49"/>
        <v>-3247.9152714629331</v>
      </c>
      <c r="H194" s="7">
        <f t="shared" si="50"/>
        <v>-4330.5536952839102</v>
      </c>
      <c r="I194" s="7">
        <f t="shared" si="51"/>
        <v>-5413.1921191048878</v>
      </c>
      <c r="J194" s="7">
        <f t="shared" si="52"/>
        <v>-6495.8305429258662</v>
      </c>
      <c r="K194" s="12">
        <f t="shared" si="53"/>
        <v>-6.7565540399998625E-3</v>
      </c>
      <c r="L194" s="9">
        <f t="shared" si="54"/>
        <v>-972943.78175998025</v>
      </c>
      <c r="M194" s="9">
        <f t="shared" si="55"/>
        <v>-3891775.127039921</v>
      </c>
      <c r="N194" s="9">
        <f t="shared" si="56"/>
        <v>-8756494.0358398221</v>
      </c>
      <c r="O194" s="9">
        <f t="shared" si="57"/>
        <v>-15567100.508159684</v>
      </c>
      <c r="P194" s="9">
        <f t="shared" si="58"/>
        <v>-24323594.543999504</v>
      </c>
      <c r="Q194" s="9">
        <f t="shared" si="59"/>
        <v>-35025976.143359289</v>
      </c>
      <c r="R194" s="8">
        <v>0.23360000000000003</v>
      </c>
      <c r="S194" s="8">
        <f t="shared" si="69"/>
        <v>-227279.66741913141</v>
      </c>
      <c r="T194" s="8">
        <f t="shared" si="69"/>
        <v>-909118.66967652563</v>
      </c>
      <c r="U194" s="8">
        <f t="shared" si="69"/>
        <v>-2045517.0067721826</v>
      </c>
      <c r="V194" s="8">
        <f t="shared" si="68"/>
        <v>-3636474.6787061025</v>
      </c>
      <c r="W194" s="8">
        <f t="shared" si="68"/>
        <v>-5681991.685478285</v>
      </c>
      <c r="X194" s="8">
        <f t="shared" si="68"/>
        <v>-8182068.0270887306</v>
      </c>
      <c r="Y194" s="3">
        <f>SUM('Masses &amp; Spring Data'!$K$11*('Masses &amp; Spring Data'!$I$3+'Vel,Acc,Jer (Inlet)'!C194))</f>
        <v>1434864.2285959804</v>
      </c>
      <c r="Z194" s="10">
        <f t="shared" si="60"/>
        <v>1207584.5611768491</v>
      </c>
      <c r="AA194" s="10">
        <f t="shared" si="61"/>
        <v>509319.70265604497</v>
      </c>
      <c r="AB194" s="10">
        <f t="shared" si="62"/>
        <v>-610652.77817620221</v>
      </c>
      <c r="AC194" s="10">
        <f t="shared" si="63"/>
        <v>-2201610.4501101221</v>
      </c>
      <c r="AD194" s="10">
        <f t="shared" si="64"/>
        <v>-4247127.4568823045</v>
      </c>
      <c r="AE194" s="10">
        <f t="shared" si="65"/>
        <v>-6747203.7984927502</v>
      </c>
    </row>
    <row r="195" spans="1:31" x14ac:dyDescent="0.2">
      <c r="A195" s="5">
        <v>24</v>
      </c>
      <c r="B195" s="5">
        <f t="shared" si="66"/>
        <v>192</v>
      </c>
      <c r="C195" s="36">
        <v>7.7828630065476014</v>
      </c>
      <c r="D195" s="6">
        <f t="shared" si="46"/>
        <v>-9.6976422691747999E-2</v>
      </c>
      <c r="E195" s="7">
        <f t="shared" si="47"/>
        <v>-1163.717072300976</v>
      </c>
      <c r="F195" s="7">
        <f t="shared" si="48"/>
        <v>-2327.4341446019521</v>
      </c>
      <c r="G195" s="7">
        <f t="shared" si="49"/>
        <v>-3491.1512169029279</v>
      </c>
      <c r="H195" s="7">
        <f t="shared" si="50"/>
        <v>-4654.8682892039042</v>
      </c>
      <c r="I195" s="7">
        <f t="shared" si="51"/>
        <v>-5818.58536150488</v>
      </c>
      <c r="J195" s="7">
        <f t="shared" si="52"/>
        <v>-6982.3024338058558</v>
      </c>
      <c r="K195" s="12">
        <f t="shared" si="53"/>
        <v>-6.4833110457334087E-3</v>
      </c>
      <c r="L195" s="9">
        <f t="shared" si="54"/>
        <v>-933596.7905856109</v>
      </c>
      <c r="M195" s="9">
        <f t="shared" si="55"/>
        <v>-3734387.1623424436</v>
      </c>
      <c r="N195" s="9">
        <f t="shared" si="56"/>
        <v>-8402371.1152704973</v>
      </c>
      <c r="O195" s="9">
        <f t="shared" si="57"/>
        <v>-14937548.649369774</v>
      </c>
      <c r="P195" s="9">
        <f t="shared" si="58"/>
        <v>-23339919.764640272</v>
      </c>
      <c r="Q195" s="9">
        <f t="shared" si="59"/>
        <v>-33609484.461081989</v>
      </c>
      <c r="R195" s="8">
        <v>0.23360000000000003</v>
      </c>
      <c r="S195" s="8">
        <f t="shared" si="69"/>
        <v>-218088.21028079872</v>
      </c>
      <c r="T195" s="8">
        <f t="shared" si="69"/>
        <v>-872352.8411231949</v>
      </c>
      <c r="U195" s="8">
        <f t="shared" si="69"/>
        <v>-1962793.8925271884</v>
      </c>
      <c r="V195" s="8">
        <f t="shared" si="69"/>
        <v>-3489411.3644927796</v>
      </c>
      <c r="W195" s="8">
        <f t="shared" si="69"/>
        <v>-5452205.2570199678</v>
      </c>
      <c r="X195" s="8">
        <f t="shared" si="69"/>
        <v>-7851175.5701087536</v>
      </c>
      <c r="Y195" s="3">
        <f>SUM('Masses &amp; Spring Data'!$K$11*('Masses &amp; Spring Data'!$I$3+'Vel,Acc,Jer (Inlet)'!C195))</f>
        <v>1418438.3723325706</v>
      </c>
      <c r="Z195" s="10">
        <f t="shared" si="60"/>
        <v>1200350.1620517718</v>
      </c>
      <c r="AA195" s="10">
        <f t="shared" si="61"/>
        <v>528429.54474121751</v>
      </c>
      <c r="AB195" s="10">
        <f t="shared" si="62"/>
        <v>-544355.5201946178</v>
      </c>
      <c r="AC195" s="10">
        <f t="shared" si="63"/>
        <v>-2070972.992160209</v>
      </c>
      <c r="AD195" s="10">
        <f t="shared" si="64"/>
        <v>-4033766.8846873972</v>
      </c>
      <c r="AE195" s="10">
        <f t="shared" si="65"/>
        <v>-6432737.1977761835</v>
      </c>
    </row>
    <row r="196" spans="1:31" x14ac:dyDescent="0.2">
      <c r="A196" s="5">
        <v>26</v>
      </c>
      <c r="B196" s="5">
        <f t="shared" si="66"/>
        <v>193</v>
      </c>
      <c r="C196" s="36">
        <v>7.6858865838558534</v>
      </c>
      <c r="D196" s="6">
        <f t="shared" ref="D196:D259" si="70">SUM((C197-C196)/(B197-B196))</f>
        <v>-0.10345973373748141</v>
      </c>
      <c r="E196" s="7">
        <f t="shared" ref="E196:E259" si="71">SUM(D196*(6*2000))</f>
        <v>-1241.5168048497769</v>
      </c>
      <c r="F196" s="7">
        <f t="shared" ref="F196:F259" si="72">SUM(D196*(6*4000))</f>
        <v>-2483.0336096995538</v>
      </c>
      <c r="G196" s="7">
        <f t="shared" ref="G196:G259" si="73">SUM(D196*(6*6000))</f>
        <v>-3724.5504145493305</v>
      </c>
      <c r="H196" s="7">
        <f t="shared" ref="H196:H259" si="74">SUM(D196*(6*8000))</f>
        <v>-4966.0672193991077</v>
      </c>
      <c r="I196" s="7">
        <f t="shared" ref="I196:I259" si="75">SUM(D196*(6*10000))</f>
        <v>-6207.5840242488848</v>
      </c>
      <c r="J196" s="7">
        <f t="shared" ref="J196:J259" si="76">SUM(D196*(6*12000))</f>
        <v>-7449.1008290986611</v>
      </c>
      <c r="K196" s="12">
        <f t="shared" ref="K196:K259" si="77">SUM((C198-(2*C197)+C196)/((B197-B196)^2))</f>
        <v>-6.1852277792642241E-3</v>
      </c>
      <c r="L196" s="9">
        <f t="shared" ref="L196:L259" si="78">SUM(K196*((6*2000)^2))</f>
        <v>-890672.80021404824</v>
      </c>
      <c r="M196" s="9">
        <f t="shared" ref="M196:M259" si="79">SUM(K196*((6*4000)^2))</f>
        <v>-3562691.200856193</v>
      </c>
      <c r="N196" s="9">
        <f t="shared" ref="N196:N259" si="80">SUM(K196*((6*6000)^2))</f>
        <v>-8016055.2019264344</v>
      </c>
      <c r="O196" s="9">
        <f t="shared" ref="O196:O259" si="81">SUM(K196*((6*8000)^2))</f>
        <v>-14250764.803424772</v>
      </c>
      <c r="P196" s="9">
        <f t="shared" ref="P196:P259" si="82">SUM(K196*((6*10000)^2))</f>
        <v>-22266820.005351208</v>
      </c>
      <c r="Q196" s="9">
        <f t="shared" ref="Q196:Q259" si="83">SUM(K196*((6*12000)^2))</f>
        <v>-32064220.807705738</v>
      </c>
      <c r="R196" s="8">
        <v>0.23360000000000003</v>
      </c>
      <c r="S196" s="8">
        <f t="shared" si="69"/>
        <v>-208061.16613000169</v>
      </c>
      <c r="T196" s="8">
        <f t="shared" si="69"/>
        <v>-832244.66452000674</v>
      </c>
      <c r="U196" s="8">
        <f t="shared" si="69"/>
        <v>-1872550.4951700154</v>
      </c>
      <c r="V196" s="8">
        <f t="shared" si="69"/>
        <v>-3328978.658080027</v>
      </c>
      <c r="W196" s="8">
        <f t="shared" si="69"/>
        <v>-5201529.1532500433</v>
      </c>
      <c r="X196" s="8">
        <f t="shared" si="69"/>
        <v>-7490201.9806800615</v>
      </c>
      <c r="Y196" s="3">
        <f>SUM('Masses &amp; Spring Data'!$K$11*('Masses &amp; Spring Data'!$I$3+'Vel,Acc,Jer (Inlet)'!C196))</f>
        <v>1400782.3858644124</v>
      </c>
      <c r="Z196" s="10">
        <f t="shared" ref="Z196:Z259" si="84">SUM(S196+Y196)</f>
        <v>1192721.2197344108</v>
      </c>
      <c r="AA196" s="10">
        <f t="shared" ref="AA196:AA259" si="85">SUM(T196+Y197)</f>
        <v>549701.35258419032</v>
      </c>
      <c r="AB196" s="10">
        <f t="shared" ref="AB196:AB259" si="86">SUM(U196+Y196)</f>
        <v>-471768.10930560296</v>
      </c>
      <c r="AC196" s="10">
        <f t="shared" ref="AC196:AC259" si="87">SUM(V196+Y196)</f>
        <v>-1928196.2722156146</v>
      </c>
      <c r="AD196" s="10">
        <f t="shared" ref="AD196:AD259" si="88">SUM(W196+Y196)</f>
        <v>-3800746.7673856309</v>
      </c>
      <c r="AE196" s="10">
        <f t="shared" ref="AE196:AE259" si="89">SUM(X196+Y196)</f>
        <v>-6089419.5948156491</v>
      </c>
    </row>
    <row r="197" spans="1:31" x14ac:dyDescent="0.2">
      <c r="A197" s="5">
        <v>28</v>
      </c>
      <c r="B197" s="5">
        <f t="shared" ref="B197:B260" si="90">B196+1</f>
        <v>194</v>
      </c>
      <c r="C197" s="36">
        <v>7.582426850118372</v>
      </c>
      <c r="D197" s="6">
        <f t="shared" si="70"/>
        <v>-0.10964496151674563</v>
      </c>
      <c r="E197" s="7">
        <f t="shared" si="71"/>
        <v>-1315.7395382009477</v>
      </c>
      <c r="F197" s="7">
        <f t="shared" si="72"/>
        <v>-2631.4790764018953</v>
      </c>
      <c r="G197" s="7">
        <f t="shared" si="73"/>
        <v>-3947.2186146028425</v>
      </c>
      <c r="H197" s="7">
        <f t="shared" si="74"/>
        <v>-5262.9581528037907</v>
      </c>
      <c r="I197" s="7">
        <f t="shared" si="75"/>
        <v>-6578.6976910047379</v>
      </c>
      <c r="J197" s="7">
        <f t="shared" si="76"/>
        <v>-7894.4372292056851</v>
      </c>
      <c r="K197" s="12">
        <f t="shared" si="77"/>
        <v>-5.8705843313218153E-3</v>
      </c>
      <c r="L197" s="9">
        <f t="shared" si="78"/>
        <v>-845364.14371034142</v>
      </c>
      <c r="M197" s="9">
        <f t="shared" si="79"/>
        <v>-3381456.5748413657</v>
      </c>
      <c r="N197" s="9">
        <f t="shared" si="80"/>
        <v>-7608277.2933930727</v>
      </c>
      <c r="O197" s="9">
        <f t="shared" si="81"/>
        <v>-13525826.299365463</v>
      </c>
      <c r="P197" s="9">
        <f t="shared" si="82"/>
        <v>-21134103.592758536</v>
      </c>
      <c r="Q197" s="9">
        <f t="shared" si="83"/>
        <v>-30433109.173572291</v>
      </c>
      <c r="R197" s="8">
        <v>0.23360000000000003</v>
      </c>
      <c r="S197" s="8">
        <f t="shared" si="69"/>
        <v>-197477.06397073579</v>
      </c>
      <c r="T197" s="8">
        <f t="shared" si="69"/>
        <v>-789908.25588294317</v>
      </c>
      <c r="U197" s="8">
        <f t="shared" si="69"/>
        <v>-1777293.5757366221</v>
      </c>
      <c r="V197" s="8">
        <f t="shared" si="69"/>
        <v>-3159633.0235317727</v>
      </c>
      <c r="W197" s="8">
        <f t="shared" si="69"/>
        <v>-4936926.5992683945</v>
      </c>
      <c r="X197" s="8">
        <f t="shared" si="69"/>
        <v>-7109174.3029464884</v>
      </c>
      <c r="Y197" s="3">
        <f>SUM('Masses &amp; Spring Data'!$K$11*('Masses &amp; Spring Data'!$I$3+'Vel,Acc,Jer (Inlet)'!C197))</f>
        <v>1381946.0171041971</v>
      </c>
      <c r="Z197" s="10">
        <f t="shared" si="84"/>
        <v>1184468.9531334613</v>
      </c>
      <c r="AA197" s="10">
        <f t="shared" si="85"/>
        <v>572075.28061919182</v>
      </c>
      <c r="AB197" s="10">
        <f t="shared" si="86"/>
        <v>-395347.55863242503</v>
      </c>
      <c r="AC197" s="10">
        <f t="shared" si="87"/>
        <v>-1777687.0064275756</v>
      </c>
      <c r="AD197" s="10">
        <f t="shared" si="88"/>
        <v>-3554980.5821641972</v>
      </c>
      <c r="AE197" s="10">
        <f t="shared" si="89"/>
        <v>-5727228.2858422911</v>
      </c>
    </row>
    <row r="198" spans="1:31" x14ac:dyDescent="0.2">
      <c r="A198" s="5">
        <v>30</v>
      </c>
      <c r="B198" s="5">
        <f t="shared" si="90"/>
        <v>195</v>
      </c>
      <c r="C198" s="36">
        <v>7.4727818886016264</v>
      </c>
      <c r="D198" s="6">
        <f t="shared" si="70"/>
        <v>-0.11551554584806745</v>
      </c>
      <c r="E198" s="7">
        <f t="shared" si="71"/>
        <v>-1386.1865501768093</v>
      </c>
      <c r="F198" s="7">
        <f t="shared" si="72"/>
        <v>-2772.3731003536186</v>
      </c>
      <c r="G198" s="7">
        <f t="shared" si="73"/>
        <v>-4158.5596505304284</v>
      </c>
      <c r="H198" s="7">
        <f t="shared" si="74"/>
        <v>-5544.7462007072372</v>
      </c>
      <c r="I198" s="7">
        <f t="shared" si="75"/>
        <v>-6930.932750884047</v>
      </c>
      <c r="J198" s="7">
        <f t="shared" si="76"/>
        <v>-8317.1193010608567</v>
      </c>
      <c r="K198" s="12">
        <f t="shared" si="77"/>
        <v>-5.5559408833820711E-3</v>
      </c>
      <c r="L198" s="9">
        <f t="shared" si="78"/>
        <v>-800055.48720701819</v>
      </c>
      <c r="M198" s="9">
        <f t="shared" si="79"/>
        <v>-3200221.9488280728</v>
      </c>
      <c r="N198" s="9">
        <f t="shared" si="80"/>
        <v>-7200499.3848631643</v>
      </c>
      <c r="O198" s="9">
        <f t="shared" si="81"/>
        <v>-12800887.795312291</v>
      </c>
      <c r="P198" s="9">
        <f t="shared" si="82"/>
        <v>-20001387.180175457</v>
      </c>
      <c r="Q198" s="9">
        <f t="shared" si="83"/>
        <v>-28801997.539452657</v>
      </c>
      <c r="R198" s="8">
        <v>0.23360000000000003</v>
      </c>
      <c r="S198" s="8">
        <f t="shared" si="69"/>
        <v>-186892.96181155948</v>
      </c>
      <c r="T198" s="8">
        <f t="shared" si="69"/>
        <v>-747571.84724623791</v>
      </c>
      <c r="U198" s="8">
        <f t="shared" si="69"/>
        <v>-1682036.6563040353</v>
      </c>
      <c r="V198" s="8">
        <f t="shared" si="69"/>
        <v>-2990287.3889849517</v>
      </c>
      <c r="W198" s="8">
        <f t="shared" si="69"/>
        <v>-4672324.0452889875</v>
      </c>
      <c r="X198" s="8">
        <f t="shared" si="69"/>
        <v>-6728146.6252161413</v>
      </c>
      <c r="Y198" s="3">
        <f>SUM('Masses &amp; Spring Data'!$K$11*('Masses &amp; Spring Data'!$I$3+'Vel,Acc,Jer (Inlet)'!C198))</f>
        <v>1361983.536502135</v>
      </c>
      <c r="Z198" s="10">
        <f t="shared" si="84"/>
        <v>1175090.5746905755</v>
      </c>
      <c r="AA198" s="10">
        <f t="shared" si="85"/>
        <v>593380.38228720857</v>
      </c>
      <c r="AB198" s="10">
        <f t="shared" si="86"/>
        <v>-320053.11980190035</v>
      </c>
      <c r="AC198" s="10">
        <f t="shared" si="87"/>
        <v>-1628303.8524828167</v>
      </c>
      <c r="AD198" s="10">
        <f t="shared" si="88"/>
        <v>-3310340.5087868525</v>
      </c>
      <c r="AE198" s="10">
        <f t="shared" si="89"/>
        <v>-5366163.0887140064</v>
      </c>
    </row>
    <row r="199" spans="1:31" x14ac:dyDescent="0.2">
      <c r="A199" s="5">
        <v>32</v>
      </c>
      <c r="B199" s="5">
        <f t="shared" si="90"/>
        <v>196</v>
      </c>
      <c r="C199" s="36">
        <v>7.357266342753559</v>
      </c>
      <c r="D199" s="6">
        <f t="shared" si="70"/>
        <v>-0.12107148673144952</v>
      </c>
      <c r="E199" s="7">
        <f t="shared" si="71"/>
        <v>-1452.8578407773941</v>
      </c>
      <c r="F199" s="7">
        <f t="shared" si="72"/>
        <v>-2905.7156815547883</v>
      </c>
      <c r="G199" s="7">
        <f t="shared" si="73"/>
        <v>-4358.5735223321826</v>
      </c>
      <c r="H199" s="7">
        <f t="shared" si="74"/>
        <v>-5811.4313631095765</v>
      </c>
      <c r="I199" s="7">
        <f t="shared" si="75"/>
        <v>-7264.2892038869713</v>
      </c>
      <c r="J199" s="7">
        <f t="shared" si="76"/>
        <v>-8717.1470446643652</v>
      </c>
      <c r="K199" s="12">
        <f t="shared" si="77"/>
        <v>-5.2164571632342671E-3</v>
      </c>
      <c r="L199" s="9">
        <f t="shared" si="78"/>
        <v>-751169.83150573447</v>
      </c>
      <c r="M199" s="9">
        <f t="shared" si="79"/>
        <v>-3004679.3260229379</v>
      </c>
      <c r="N199" s="9">
        <f t="shared" si="80"/>
        <v>-6760528.4835516103</v>
      </c>
      <c r="O199" s="9">
        <f t="shared" si="81"/>
        <v>-12018717.304091752</v>
      </c>
      <c r="P199" s="9">
        <f t="shared" si="82"/>
        <v>-18779245.787643362</v>
      </c>
      <c r="Q199" s="9">
        <f t="shared" si="83"/>
        <v>-27042113.934206441</v>
      </c>
      <c r="R199" s="8">
        <v>0.23360000000000003</v>
      </c>
      <c r="S199" s="8">
        <f t="shared" si="69"/>
        <v>-175473.27263973959</v>
      </c>
      <c r="T199" s="8">
        <f t="shared" si="69"/>
        <v>-701893.09055895836</v>
      </c>
      <c r="U199" s="8">
        <f t="shared" si="69"/>
        <v>-1579259.4537576563</v>
      </c>
      <c r="V199" s="8">
        <f t="shared" si="69"/>
        <v>-2807572.3622358334</v>
      </c>
      <c r="W199" s="8">
        <f t="shared" si="69"/>
        <v>-4386831.8159934897</v>
      </c>
      <c r="X199" s="8">
        <f t="shared" si="69"/>
        <v>-6317037.8150306251</v>
      </c>
      <c r="Y199" s="3">
        <f>SUM('Masses &amp; Spring Data'!$K$11*('Masses &amp; Spring Data'!$I$3+'Vel,Acc,Jer (Inlet)'!C199))</f>
        <v>1340952.2295334465</v>
      </c>
      <c r="Z199" s="10">
        <f t="shared" si="84"/>
        <v>1165478.9568937069</v>
      </c>
      <c r="AA199" s="10">
        <f t="shared" si="85"/>
        <v>617016.29111439444</v>
      </c>
      <c r="AB199" s="10">
        <f t="shared" si="86"/>
        <v>-238307.22422420979</v>
      </c>
      <c r="AC199" s="10">
        <f t="shared" si="87"/>
        <v>-1466620.1327023869</v>
      </c>
      <c r="AD199" s="10">
        <f t="shared" si="88"/>
        <v>-3045879.5864600432</v>
      </c>
      <c r="AE199" s="10">
        <f t="shared" si="89"/>
        <v>-4976085.5854971781</v>
      </c>
    </row>
    <row r="200" spans="1:31" x14ac:dyDescent="0.2">
      <c r="A200" s="5">
        <v>34</v>
      </c>
      <c r="B200" s="5">
        <f t="shared" si="90"/>
        <v>197</v>
      </c>
      <c r="C200" s="36">
        <v>7.2361948560221094</v>
      </c>
      <c r="D200" s="6">
        <f t="shared" si="70"/>
        <v>-0.12628794389468379</v>
      </c>
      <c r="E200" s="7">
        <f t="shared" si="71"/>
        <v>-1515.4553267362055</v>
      </c>
      <c r="F200" s="7">
        <f t="shared" si="72"/>
        <v>-3030.910653472411</v>
      </c>
      <c r="G200" s="7">
        <f t="shared" si="73"/>
        <v>-4546.3659802086158</v>
      </c>
      <c r="H200" s="7">
        <f t="shared" si="74"/>
        <v>-6061.821306944822</v>
      </c>
      <c r="I200" s="7">
        <f t="shared" si="75"/>
        <v>-7577.2766336810273</v>
      </c>
      <c r="J200" s="7">
        <f t="shared" si="76"/>
        <v>-9092.7319604172317</v>
      </c>
      <c r="K200" s="12">
        <f t="shared" si="77"/>
        <v>-4.8686933523516274E-3</v>
      </c>
      <c r="L200" s="9">
        <f t="shared" si="78"/>
        <v>-701091.84273863432</v>
      </c>
      <c r="M200" s="9">
        <f t="shared" si="79"/>
        <v>-2804367.3709545373</v>
      </c>
      <c r="N200" s="9">
        <f t="shared" si="80"/>
        <v>-6309826.5846477095</v>
      </c>
      <c r="O200" s="9">
        <f t="shared" si="81"/>
        <v>-11217469.483818149</v>
      </c>
      <c r="P200" s="9">
        <f t="shared" si="82"/>
        <v>-17527296.068465859</v>
      </c>
      <c r="Q200" s="9">
        <f t="shared" si="83"/>
        <v>-25239306.338590838</v>
      </c>
      <c r="R200" s="8">
        <v>0.23360000000000003</v>
      </c>
      <c r="S200" s="8">
        <f t="shared" si="69"/>
        <v>-163775.05446374501</v>
      </c>
      <c r="T200" s="8">
        <f t="shared" si="69"/>
        <v>-655100.21785498003</v>
      </c>
      <c r="U200" s="8">
        <f t="shared" si="69"/>
        <v>-1473975.4901737052</v>
      </c>
      <c r="V200" s="8">
        <f t="shared" si="69"/>
        <v>-2620400.8714199201</v>
      </c>
      <c r="W200" s="8">
        <f t="shared" si="69"/>
        <v>-4094376.361593625</v>
      </c>
      <c r="X200" s="8">
        <f t="shared" si="69"/>
        <v>-5895901.9606948206</v>
      </c>
      <c r="Y200" s="3">
        <f>SUM('Masses &amp; Spring Data'!$K$11*('Masses &amp; Spring Data'!$I$3+'Vel,Acc,Jer (Inlet)'!C200))</f>
        <v>1318909.3816733528</v>
      </c>
      <c r="Z200" s="10">
        <f t="shared" si="84"/>
        <v>1155134.3272096077</v>
      </c>
      <c r="AA200" s="10">
        <f t="shared" si="85"/>
        <v>640816.58307961363</v>
      </c>
      <c r="AB200" s="10">
        <f t="shared" si="86"/>
        <v>-155066.10850035236</v>
      </c>
      <c r="AC200" s="10">
        <f t="shared" si="87"/>
        <v>-1301491.4897465673</v>
      </c>
      <c r="AD200" s="10">
        <f t="shared" si="88"/>
        <v>-2775466.9799202722</v>
      </c>
      <c r="AE200" s="10">
        <f t="shared" si="89"/>
        <v>-4576992.5790214678</v>
      </c>
    </row>
    <row r="201" spans="1:31" x14ac:dyDescent="0.2">
      <c r="A201" s="5">
        <v>36</v>
      </c>
      <c r="B201" s="5">
        <f t="shared" si="90"/>
        <v>198</v>
      </c>
      <c r="C201" s="36">
        <v>7.1099069121274256</v>
      </c>
      <c r="D201" s="6">
        <f t="shared" si="70"/>
        <v>-0.13115663724703541</v>
      </c>
      <c r="E201" s="7">
        <f t="shared" si="71"/>
        <v>-1573.8796469644249</v>
      </c>
      <c r="F201" s="7">
        <f t="shared" si="72"/>
        <v>-3147.7592939288497</v>
      </c>
      <c r="G201" s="7">
        <f t="shared" si="73"/>
        <v>-4721.6389408932746</v>
      </c>
      <c r="H201" s="7">
        <f t="shared" si="74"/>
        <v>-6295.5185878576995</v>
      </c>
      <c r="I201" s="7">
        <f t="shared" si="75"/>
        <v>-7869.3982348221243</v>
      </c>
      <c r="J201" s="7">
        <f t="shared" si="76"/>
        <v>-9443.2778817865492</v>
      </c>
      <c r="K201" s="12">
        <f t="shared" si="77"/>
        <v>-4.520929541470764E-3</v>
      </c>
      <c r="L201" s="9">
        <f t="shared" si="78"/>
        <v>-651013.85397179006</v>
      </c>
      <c r="M201" s="9">
        <f t="shared" si="79"/>
        <v>-2604055.4158871602</v>
      </c>
      <c r="N201" s="9">
        <f t="shared" si="80"/>
        <v>-5859124.68574611</v>
      </c>
      <c r="O201" s="9">
        <f t="shared" si="81"/>
        <v>-10416221.663548641</v>
      </c>
      <c r="P201" s="9">
        <f t="shared" si="82"/>
        <v>-16275346.34929475</v>
      </c>
      <c r="Q201" s="9">
        <f t="shared" si="83"/>
        <v>-23436498.74298444</v>
      </c>
      <c r="R201" s="8">
        <v>0.23360000000000003</v>
      </c>
      <c r="S201" s="8">
        <f t="shared" si="69"/>
        <v>-152076.83628781018</v>
      </c>
      <c r="T201" s="8">
        <f t="shared" si="69"/>
        <v>-608307.3451512407</v>
      </c>
      <c r="U201" s="8">
        <f t="shared" si="69"/>
        <v>-1368691.5265902914</v>
      </c>
      <c r="V201" s="8">
        <f t="shared" si="69"/>
        <v>-2433229.3806049628</v>
      </c>
      <c r="W201" s="8">
        <f t="shared" si="69"/>
        <v>-3801920.9071952542</v>
      </c>
      <c r="X201" s="8">
        <f t="shared" si="69"/>
        <v>-5474766.1063611656</v>
      </c>
      <c r="Y201" s="3">
        <f>SUM('Masses &amp; Spring Data'!$K$11*('Masses &amp; Spring Data'!$I$3+'Vel,Acc,Jer (Inlet)'!C201))</f>
        <v>1295916.8009345937</v>
      </c>
      <c r="Z201" s="10">
        <f t="shared" si="84"/>
        <v>1143839.9646467834</v>
      </c>
      <c r="AA201" s="10">
        <f t="shared" si="85"/>
        <v>663730.45769117121</v>
      </c>
      <c r="AB201" s="10">
        <f t="shared" si="86"/>
        <v>-72774.725655697752</v>
      </c>
      <c r="AC201" s="10">
        <f t="shared" si="87"/>
        <v>-1137312.5796703692</v>
      </c>
      <c r="AD201" s="10">
        <f t="shared" si="88"/>
        <v>-2506004.1062606606</v>
      </c>
      <c r="AE201" s="10">
        <f t="shared" si="89"/>
        <v>-4178849.305426572</v>
      </c>
    </row>
    <row r="202" spans="1:31" x14ac:dyDescent="0.2">
      <c r="A202" s="5">
        <v>38</v>
      </c>
      <c r="B202" s="5">
        <f t="shared" si="90"/>
        <v>199</v>
      </c>
      <c r="C202" s="36">
        <v>6.9787502748803902</v>
      </c>
      <c r="D202" s="6">
        <f t="shared" si="70"/>
        <v>-0.13567756678850618</v>
      </c>
      <c r="E202" s="7">
        <f t="shared" si="71"/>
        <v>-1628.130801462074</v>
      </c>
      <c r="F202" s="7">
        <f t="shared" si="72"/>
        <v>-3256.2616029241481</v>
      </c>
      <c r="G202" s="7">
        <f t="shared" si="73"/>
        <v>-4884.3924043862226</v>
      </c>
      <c r="H202" s="7">
        <f t="shared" si="74"/>
        <v>-6512.5232058482961</v>
      </c>
      <c r="I202" s="7">
        <f t="shared" si="75"/>
        <v>-8140.6540073103706</v>
      </c>
      <c r="J202" s="7">
        <f t="shared" si="76"/>
        <v>-9768.7848087724451</v>
      </c>
      <c r="K202" s="12">
        <f t="shared" si="77"/>
        <v>-4.1648856398532885E-3</v>
      </c>
      <c r="L202" s="9">
        <f t="shared" si="78"/>
        <v>-599743.53213887359</v>
      </c>
      <c r="M202" s="9">
        <f t="shared" si="79"/>
        <v>-2398974.1285554944</v>
      </c>
      <c r="N202" s="9">
        <f t="shared" si="80"/>
        <v>-5397691.7892498616</v>
      </c>
      <c r="O202" s="9">
        <f t="shared" si="81"/>
        <v>-9595896.5142219774</v>
      </c>
      <c r="P202" s="9">
        <f t="shared" si="82"/>
        <v>-14993588.303471839</v>
      </c>
      <c r="Q202" s="9">
        <f t="shared" si="83"/>
        <v>-21590767.156999446</v>
      </c>
      <c r="R202" s="8">
        <v>0.23360000000000003</v>
      </c>
      <c r="S202" s="8">
        <f t="shared" si="69"/>
        <v>-140100.0891076409</v>
      </c>
      <c r="T202" s="8">
        <f t="shared" si="69"/>
        <v>-560400.35643056361</v>
      </c>
      <c r="U202" s="8">
        <f t="shared" si="69"/>
        <v>-1260900.8019687678</v>
      </c>
      <c r="V202" s="8">
        <f t="shared" si="69"/>
        <v>-2241601.4257222544</v>
      </c>
      <c r="W202" s="8">
        <f t="shared" si="69"/>
        <v>-3502502.2276910222</v>
      </c>
      <c r="X202" s="8">
        <f t="shared" si="69"/>
        <v>-5043603.2078750711</v>
      </c>
      <c r="Y202" s="3">
        <f>SUM('Masses &amp; Spring Data'!$K$11*('Masses &amp; Spring Data'!$I$3+'Vel,Acc,Jer (Inlet)'!C202))</f>
        <v>1272037.8028424119</v>
      </c>
      <c r="Z202" s="10">
        <f t="shared" si="84"/>
        <v>1131937.7137347711</v>
      </c>
      <c r="AA202" s="10">
        <f t="shared" si="85"/>
        <v>686935.34649148933</v>
      </c>
      <c r="AB202" s="10">
        <f t="shared" si="86"/>
        <v>11137.000873644138</v>
      </c>
      <c r="AC202" s="10">
        <f t="shared" si="87"/>
        <v>-969563.62287984253</v>
      </c>
      <c r="AD202" s="10">
        <f t="shared" si="88"/>
        <v>-2230464.4248486105</v>
      </c>
      <c r="AE202" s="10">
        <f t="shared" si="89"/>
        <v>-3771565.4050326589</v>
      </c>
    </row>
    <row r="203" spans="1:31" x14ac:dyDescent="0.2">
      <c r="A203" s="5">
        <v>40</v>
      </c>
      <c r="B203" s="5">
        <f t="shared" si="90"/>
        <v>200</v>
      </c>
      <c r="C203" s="36">
        <v>6.8430727080918841</v>
      </c>
      <c r="D203" s="6">
        <f t="shared" si="70"/>
        <v>-0.13984245242835946</v>
      </c>
      <c r="E203" s="7">
        <f t="shared" si="71"/>
        <v>-1678.1094291403135</v>
      </c>
      <c r="F203" s="7">
        <f t="shared" si="72"/>
        <v>-3356.218858280627</v>
      </c>
      <c r="G203" s="7">
        <f t="shared" si="73"/>
        <v>-5034.3282874209408</v>
      </c>
      <c r="H203" s="7">
        <f t="shared" si="74"/>
        <v>-6712.4377165612541</v>
      </c>
      <c r="I203" s="7">
        <f t="shared" si="75"/>
        <v>-8390.5471457015683</v>
      </c>
      <c r="J203" s="7">
        <f t="shared" si="76"/>
        <v>-10068.656574841882</v>
      </c>
      <c r="K203" s="12">
        <f t="shared" si="77"/>
        <v>-3.7840014660250887E-3</v>
      </c>
      <c r="L203" s="9">
        <f t="shared" si="78"/>
        <v>-544896.21110761282</v>
      </c>
      <c r="M203" s="9">
        <f t="shared" si="79"/>
        <v>-2179584.8444304513</v>
      </c>
      <c r="N203" s="9">
        <f t="shared" si="80"/>
        <v>-4904065.8999685152</v>
      </c>
      <c r="O203" s="9">
        <f t="shared" si="81"/>
        <v>-8718339.3777218051</v>
      </c>
      <c r="P203" s="9">
        <f t="shared" si="82"/>
        <v>-13622405.277690319</v>
      </c>
      <c r="Q203" s="9">
        <f t="shared" si="83"/>
        <v>-19616263.599874061</v>
      </c>
      <c r="R203" s="8">
        <v>0.23360000000000003</v>
      </c>
      <c r="S203" s="8">
        <f t="shared" si="69"/>
        <v>-127287.75491473837</v>
      </c>
      <c r="T203" s="8">
        <f t="shared" si="69"/>
        <v>-509151.01965895348</v>
      </c>
      <c r="U203" s="8">
        <f t="shared" si="69"/>
        <v>-1145589.7942326453</v>
      </c>
      <c r="V203" s="8">
        <f t="shared" si="69"/>
        <v>-2036604.0786358139</v>
      </c>
      <c r="W203" s="8">
        <f t="shared" si="69"/>
        <v>-3182193.8728684592</v>
      </c>
      <c r="X203" s="8">
        <f t="shared" si="69"/>
        <v>-4582359.1769305812</v>
      </c>
      <c r="Y203" s="3">
        <f>SUM('Masses &amp; Spring Data'!$K$11*('Masses &amp; Spring Data'!$I$3+'Vel,Acc,Jer (Inlet)'!C203))</f>
        <v>1247335.7029220529</v>
      </c>
      <c r="Z203" s="10">
        <f t="shared" si="84"/>
        <v>1120047.9480073145</v>
      </c>
      <c r="AA203" s="10">
        <f t="shared" si="85"/>
        <v>712724.30455231317</v>
      </c>
      <c r="AB203" s="10">
        <f t="shared" si="86"/>
        <v>101745.90868940763</v>
      </c>
      <c r="AC203" s="10">
        <f t="shared" si="87"/>
        <v>-789268.37571376096</v>
      </c>
      <c r="AD203" s="10">
        <f t="shared" si="88"/>
        <v>-1934858.1699464063</v>
      </c>
      <c r="AE203" s="10">
        <f t="shared" si="89"/>
        <v>-3335023.4740085285</v>
      </c>
    </row>
    <row r="204" spans="1:31" x14ac:dyDescent="0.2">
      <c r="A204" s="5">
        <v>42</v>
      </c>
      <c r="B204" s="5">
        <f t="shared" si="90"/>
        <v>201</v>
      </c>
      <c r="C204" s="36">
        <v>6.7032302556635246</v>
      </c>
      <c r="D204" s="6">
        <f t="shared" si="70"/>
        <v>-0.14362645389438455</v>
      </c>
      <c r="E204" s="7">
        <f t="shared" si="71"/>
        <v>-1723.5174467326146</v>
      </c>
      <c r="F204" s="7">
        <f t="shared" si="72"/>
        <v>-3447.0348934652293</v>
      </c>
      <c r="G204" s="7">
        <f t="shared" si="73"/>
        <v>-5170.5523401978444</v>
      </c>
      <c r="H204" s="7">
        <f t="shared" si="74"/>
        <v>-6894.0697869304586</v>
      </c>
      <c r="I204" s="7">
        <f t="shared" si="75"/>
        <v>-8617.5872336630728</v>
      </c>
      <c r="J204" s="7">
        <f t="shared" si="76"/>
        <v>-10341.104680395689</v>
      </c>
      <c r="K204" s="12">
        <f t="shared" si="77"/>
        <v>-3.4362376551486662E-3</v>
      </c>
      <c r="L204" s="9">
        <f t="shared" si="78"/>
        <v>-494818.22234140791</v>
      </c>
      <c r="M204" s="9">
        <f t="shared" si="79"/>
        <v>-1979272.8893656316</v>
      </c>
      <c r="N204" s="9">
        <f t="shared" si="80"/>
        <v>-4453364.0010726713</v>
      </c>
      <c r="O204" s="9">
        <f t="shared" si="81"/>
        <v>-7917091.5574625265</v>
      </c>
      <c r="P204" s="9">
        <f t="shared" si="82"/>
        <v>-12370455.558535198</v>
      </c>
      <c r="Q204" s="9">
        <f t="shared" si="83"/>
        <v>-17813456.004290685</v>
      </c>
      <c r="R204" s="8">
        <v>0.23360000000000003</v>
      </c>
      <c r="S204" s="8">
        <f t="shared" si="69"/>
        <v>-115589.5367389529</v>
      </c>
      <c r="T204" s="8">
        <f t="shared" si="69"/>
        <v>-462358.14695581159</v>
      </c>
      <c r="U204" s="8">
        <f t="shared" si="69"/>
        <v>-1040305.8306505762</v>
      </c>
      <c r="V204" s="8">
        <f t="shared" si="69"/>
        <v>-1849432.5878232464</v>
      </c>
      <c r="W204" s="8">
        <f t="shared" si="69"/>
        <v>-2889738.4184738225</v>
      </c>
      <c r="X204" s="8">
        <f t="shared" si="69"/>
        <v>-4161223.3226023046</v>
      </c>
      <c r="Y204" s="3">
        <f>SUM('Masses &amp; Spring Data'!$K$11*('Masses &amp; Spring Data'!$I$3+'Vel,Acc,Jer (Inlet)'!C204))</f>
        <v>1221875.3242112666</v>
      </c>
      <c r="Z204" s="10">
        <f t="shared" si="84"/>
        <v>1106285.7874723137</v>
      </c>
      <c r="AA204" s="10">
        <f t="shared" si="85"/>
        <v>733367.86532950937</v>
      </c>
      <c r="AB204" s="10">
        <f t="shared" si="86"/>
        <v>181569.49356069043</v>
      </c>
      <c r="AC204" s="10">
        <f t="shared" si="87"/>
        <v>-627557.26361197978</v>
      </c>
      <c r="AD204" s="10">
        <f t="shared" si="88"/>
        <v>-1667863.0942625559</v>
      </c>
      <c r="AE204" s="10">
        <f t="shared" si="89"/>
        <v>-2939347.9983910378</v>
      </c>
    </row>
    <row r="205" spans="1:31" x14ac:dyDescent="0.2">
      <c r="A205" s="5">
        <v>44</v>
      </c>
      <c r="B205" s="5">
        <f t="shared" si="90"/>
        <v>202</v>
      </c>
      <c r="C205" s="36">
        <v>6.55960380176914</v>
      </c>
      <c r="D205" s="6">
        <f t="shared" si="70"/>
        <v>-0.14706269154953322</v>
      </c>
      <c r="E205" s="7">
        <f t="shared" si="71"/>
        <v>-1764.7522985943986</v>
      </c>
      <c r="F205" s="7">
        <f t="shared" si="72"/>
        <v>-3529.5045971887971</v>
      </c>
      <c r="G205" s="7">
        <f t="shared" si="73"/>
        <v>-5294.2568957831963</v>
      </c>
      <c r="H205" s="7">
        <f t="shared" si="74"/>
        <v>-7059.0091943775942</v>
      </c>
      <c r="I205" s="7">
        <f t="shared" si="75"/>
        <v>-8823.761492971993</v>
      </c>
      <c r="J205" s="7">
        <f t="shared" si="76"/>
        <v>-10588.513791566393</v>
      </c>
      <c r="K205" s="12">
        <f t="shared" si="77"/>
        <v>-3.047073390587407E-3</v>
      </c>
      <c r="L205" s="9">
        <f t="shared" si="78"/>
        <v>-438778.56824458658</v>
      </c>
      <c r="M205" s="9">
        <f t="shared" si="79"/>
        <v>-1755114.2729783463</v>
      </c>
      <c r="N205" s="9">
        <f t="shared" si="80"/>
        <v>-3949007.1142012794</v>
      </c>
      <c r="O205" s="9">
        <f t="shared" si="81"/>
        <v>-7020457.0919133853</v>
      </c>
      <c r="P205" s="9">
        <f t="shared" si="82"/>
        <v>-10969464.206114665</v>
      </c>
      <c r="Q205" s="9">
        <f t="shared" si="83"/>
        <v>-15796028.456805117</v>
      </c>
      <c r="R205" s="8">
        <v>0.23360000000000003</v>
      </c>
      <c r="S205" s="8">
        <f t="shared" si="69"/>
        <v>-102498.67354193544</v>
      </c>
      <c r="T205" s="8">
        <f t="shared" si="69"/>
        <v>-409994.69416774175</v>
      </c>
      <c r="U205" s="8">
        <f t="shared" si="69"/>
        <v>-922488.06187741901</v>
      </c>
      <c r="V205" s="8">
        <f t="shared" si="69"/>
        <v>-1639978.776670967</v>
      </c>
      <c r="W205" s="8">
        <f t="shared" si="69"/>
        <v>-2562466.838548386</v>
      </c>
      <c r="X205" s="8">
        <f t="shared" si="69"/>
        <v>-3689952.247509676</v>
      </c>
      <c r="Y205" s="3">
        <f>SUM('Masses &amp; Spring Data'!$K$11*('Masses &amp; Spring Data'!$I$3+'Vel,Acc,Jer (Inlet)'!C205))</f>
        <v>1195726.012285321</v>
      </c>
      <c r="Z205" s="10">
        <f t="shared" si="84"/>
        <v>1093227.3387433856</v>
      </c>
      <c r="AA205" s="10">
        <f t="shared" si="85"/>
        <v>758956.38850171841</v>
      </c>
      <c r="AB205" s="10">
        <f t="shared" si="86"/>
        <v>273237.95040790201</v>
      </c>
      <c r="AC205" s="10">
        <f t="shared" si="87"/>
        <v>-444252.76438564598</v>
      </c>
      <c r="AD205" s="10">
        <f t="shared" si="88"/>
        <v>-1366740.826263065</v>
      </c>
      <c r="AE205" s="10">
        <f t="shared" si="89"/>
        <v>-2494226.235224355</v>
      </c>
    </row>
    <row r="206" spans="1:31" x14ac:dyDescent="0.2">
      <c r="A206" s="5">
        <v>46</v>
      </c>
      <c r="B206" s="5">
        <f t="shared" si="90"/>
        <v>203</v>
      </c>
      <c r="C206" s="36">
        <v>6.4125411102196068</v>
      </c>
      <c r="D206" s="6">
        <f t="shared" si="70"/>
        <v>-0.15010976494012063</v>
      </c>
      <c r="E206" s="7">
        <f t="shared" si="71"/>
        <v>-1801.3171792814476</v>
      </c>
      <c r="F206" s="7">
        <f t="shared" si="72"/>
        <v>-3602.6343585628952</v>
      </c>
      <c r="G206" s="7">
        <f t="shared" si="73"/>
        <v>-5403.951537844343</v>
      </c>
      <c r="H206" s="7">
        <f t="shared" si="74"/>
        <v>-7205.2687171257903</v>
      </c>
      <c r="I206" s="7">
        <f t="shared" si="75"/>
        <v>-9006.5858964072377</v>
      </c>
      <c r="J206" s="7">
        <f t="shared" si="76"/>
        <v>-10807.903075688686</v>
      </c>
      <c r="K206" s="12">
        <f t="shared" si="77"/>
        <v>-2.682749398235984E-3</v>
      </c>
      <c r="L206" s="9">
        <f t="shared" si="78"/>
        <v>-386315.91334598168</v>
      </c>
      <c r="M206" s="9">
        <f t="shared" si="79"/>
        <v>-1545263.6533839267</v>
      </c>
      <c r="N206" s="9">
        <f t="shared" si="80"/>
        <v>-3476843.2201138353</v>
      </c>
      <c r="O206" s="9">
        <f t="shared" si="81"/>
        <v>-6181054.6135357069</v>
      </c>
      <c r="P206" s="9">
        <f t="shared" si="82"/>
        <v>-9657897.8336495422</v>
      </c>
      <c r="Q206" s="9">
        <f t="shared" si="83"/>
        <v>-13907372.880455341</v>
      </c>
      <c r="R206" s="8">
        <v>0.23360000000000003</v>
      </c>
      <c r="S206" s="8">
        <f t="shared" si="69"/>
        <v>-90243.397357621332</v>
      </c>
      <c r="T206" s="8">
        <f t="shared" si="69"/>
        <v>-360973.58943048533</v>
      </c>
      <c r="U206" s="8">
        <f t="shared" si="69"/>
        <v>-812190.576218592</v>
      </c>
      <c r="V206" s="8">
        <f t="shared" si="69"/>
        <v>-1443894.3577219413</v>
      </c>
      <c r="W206" s="8">
        <f t="shared" si="69"/>
        <v>-2256084.9339405335</v>
      </c>
      <c r="X206" s="8">
        <f t="shared" si="69"/>
        <v>-3248762.304874368</v>
      </c>
      <c r="Y206" s="3">
        <f>SUM('Masses &amp; Spring Data'!$K$11*('Masses &amp; Spring Data'!$I$3+'Vel,Acc,Jer (Inlet)'!C206))</f>
        <v>1168951.0826694602</v>
      </c>
      <c r="Z206" s="10">
        <f t="shared" si="84"/>
        <v>1078707.685311839</v>
      </c>
      <c r="AA206" s="10">
        <f t="shared" si="85"/>
        <v>780647.79902097234</v>
      </c>
      <c r="AB206" s="10">
        <f t="shared" si="86"/>
        <v>356760.50645086821</v>
      </c>
      <c r="AC206" s="10">
        <f t="shared" si="87"/>
        <v>-274943.2750524811</v>
      </c>
      <c r="AD206" s="10">
        <f t="shared" si="88"/>
        <v>-1087133.8512710733</v>
      </c>
      <c r="AE206" s="10">
        <f t="shared" si="89"/>
        <v>-2079811.2222049078</v>
      </c>
    </row>
    <row r="207" spans="1:31" x14ac:dyDescent="0.2">
      <c r="A207" s="5">
        <v>48</v>
      </c>
      <c r="B207" s="5">
        <f t="shared" si="90"/>
        <v>204</v>
      </c>
      <c r="C207" s="36">
        <v>6.2624313452794862</v>
      </c>
      <c r="D207" s="6">
        <f t="shared" si="70"/>
        <v>-0.15279251433835661</v>
      </c>
      <c r="E207" s="7">
        <f t="shared" si="71"/>
        <v>-1833.5101720602793</v>
      </c>
      <c r="F207" s="7">
        <f t="shared" si="72"/>
        <v>-3667.0203441205585</v>
      </c>
      <c r="G207" s="7">
        <f t="shared" si="73"/>
        <v>-5500.5305161808383</v>
      </c>
      <c r="H207" s="7">
        <f t="shared" si="74"/>
        <v>-7334.0406882411171</v>
      </c>
      <c r="I207" s="7">
        <f t="shared" si="75"/>
        <v>-9167.5508603013968</v>
      </c>
      <c r="J207" s="7">
        <f t="shared" si="76"/>
        <v>-11001.061032361677</v>
      </c>
      <c r="K207" s="12">
        <f t="shared" si="77"/>
        <v>-2.3101453151443962E-3</v>
      </c>
      <c r="L207" s="9">
        <f t="shared" si="78"/>
        <v>-332660.92538079305</v>
      </c>
      <c r="M207" s="9">
        <f t="shared" si="79"/>
        <v>-1330643.7015231722</v>
      </c>
      <c r="N207" s="9">
        <f t="shared" si="80"/>
        <v>-2993948.3284271373</v>
      </c>
      <c r="O207" s="9">
        <f t="shared" si="81"/>
        <v>-5322574.8060926888</v>
      </c>
      <c r="P207" s="9">
        <f t="shared" si="82"/>
        <v>-8316523.1345198266</v>
      </c>
      <c r="Q207" s="9">
        <f t="shared" si="83"/>
        <v>-11975793.313708549</v>
      </c>
      <c r="R207" s="8">
        <v>0.23360000000000003</v>
      </c>
      <c r="S207" s="8">
        <f t="shared" si="69"/>
        <v>-77709.59216895327</v>
      </c>
      <c r="T207" s="8">
        <f t="shared" si="69"/>
        <v>-310838.36867581308</v>
      </c>
      <c r="U207" s="8">
        <f t="shared" si="69"/>
        <v>-699386.32952057943</v>
      </c>
      <c r="V207" s="8">
        <f t="shared" si="69"/>
        <v>-1243353.4747032523</v>
      </c>
      <c r="W207" s="8">
        <f t="shared" si="69"/>
        <v>-1942739.8042238317</v>
      </c>
      <c r="X207" s="8">
        <f t="shared" si="69"/>
        <v>-2797545.3180823177</v>
      </c>
      <c r="Y207" s="3">
        <f>SUM('Masses &amp; Spring Data'!$K$11*('Masses &amp; Spring Data'!$I$3+'Vel,Acc,Jer (Inlet)'!C207))</f>
        <v>1141621.3884514577</v>
      </c>
      <c r="Z207" s="10">
        <f t="shared" si="84"/>
        <v>1063911.7962825045</v>
      </c>
      <c r="AA207" s="10">
        <f t="shared" si="85"/>
        <v>802964.89150575665</v>
      </c>
      <c r="AB207" s="10">
        <f t="shared" si="86"/>
        <v>442235.05893087829</v>
      </c>
      <c r="AC207" s="10">
        <f t="shared" si="87"/>
        <v>-101732.08625179459</v>
      </c>
      <c r="AD207" s="10">
        <f t="shared" si="88"/>
        <v>-801118.41577237402</v>
      </c>
      <c r="AE207" s="10">
        <f t="shared" si="89"/>
        <v>-1655923.92963086</v>
      </c>
    </row>
    <row r="208" spans="1:31" x14ac:dyDescent="0.2">
      <c r="A208" s="5">
        <v>50</v>
      </c>
      <c r="B208" s="5">
        <f t="shared" si="90"/>
        <v>205</v>
      </c>
      <c r="C208" s="36">
        <v>6.1096388309411296</v>
      </c>
      <c r="D208" s="6">
        <f t="shared" si="70"/>
        <v>-0.15510265965350101</v>
      </c>
      <c r="E208" s="7">
        <f t="shared" si="71"/>
        <v>-1861.2319158420121</v>
      </c>
      <c r="F208" s="7">
        <f t="shared" si="72"/>
        <v>-3722.4638316840242</v>
      </c>
      <c r="G208" s="7">
        <f t="shared" si="73"/>
        <v>-5583.695747526036</v>
      </c>
      <c r="H208" s="7">
        <f t="shared" si="74"/>
        <v>-7444.9276633680483</v>
      </c>
      <c r="I208" s="7">
        <f t="shared" si="75"/>
        <v>-9306.1595792100597</v>
      </c>
      <c r="J208" s="7">
        <f t="shared" si="76"/>
        <v>-11167.391495052072</v>
      </c>
      <c r="K208" s="12">
        <f t="shared" si="77"/>
        <v>-1.9375412320581376E-3</v>
      </c>
      <c r="L208" s="9">
        <f t="shared" si="78"/>
        <v>-279005.93741637183</v>
      </c>
      <c r="M208" s="9">
        <f t="shared" si="79"/>
        <v>-1116023.7496654873</v>
      </c>
      <c r="N208" s="9">
        <f t="shared" si="80"/>
        <v>-2511053.4367473461</v>
      </c>
      <c r="O208" s="9">
        <f t="shared" si="81"/>
        <v>-4464094.9986619493</v>
      </c>
      <c r="P208" s="9">
        <f t="shared" si="82"/>
        <v>-6975148.4354092954</v>
      </c>
      <c r="Q208" s="9">
        <f t="shared" si="83"/>
        <v>-10044213.746989384</v>
      </c>
      <c r="R208" s="8">
        <v>0.23360000000000003</v>
      </c>
      <c r="S208" s="8">
        <f t="shared" si="69"/>
        <v>-65175.786980464465</v>
      </c>
      <c r="T208" s="8">
        <f t="shared" si="69"/>
        <v>-260703.14792185786</v>
      </c>
      <c r="U208" s="8">
        <f t="shared" si="69"/>
        <v>-586582.08282418014</v>
      </c>
      <c r="V208" s="8">
        <f t="shared" si="69"/>
        <v>-1042812.5916874314</v>
      </c>
      <c r="W208" s="8">
        <f t="shared" si="69"/>
        <v>-1629394.6745116117</v>
      </c>
      <c r="X208" s="8">
        <f t="shared" si="69"/>
        <v>-2346328.3312967205</v>
      </c>
      <c r="Y208" s="3">
        <f>SUM('Masses &amp; Spring Data'!$K$11*('Masses &amp; Spring Data'!$I$3+'Vel,Acc,Jer (Inlet)'!C208))</f>
        <v>1113803.2601815697</v>
      </c>
      <c r="Z208" s="10">
        <f t="shared" si="84"/>
        <v>1048627.4732011054</v>
      </c>
      <c r="AA208" s="10">
        <f t="shared" si="85"/>
        <v>824861.38800070039</v>
      </c>
      <c r="AB208" s="10">
        <f t="shared" si="86"/>
        <v>527221.17735738959</v>
      </c>
      <c r="AC208" s="10">
        <f t="shared" si="87"/>
        <v>70990.668494138285</v>
      </c>
      <c r="AD208" s="10">
        <f t="shared" si="88"/>
        <v>-515591.41433004197</v>
      </c>
      <c r="AE208" s="10">
        <f t="shared" si="89"/>
        <v>-1232525.0711151508</v>
      </c>
    </row>
    <row r="209" spans="1:31" x14ac:dyDescent="0.2">
      <c r="A209" s="5">
        <v>52</v>
      </c>
      <c r="B209" s="5">
        <f t="shared" si="90"/>
        <v>206</v>
      </c>
      <c r="C209" s="36">
        <v>5.9545361712876286</v>
      </c>
      <c r="D209" s="6">
        <f t="shared" si="70"/>
        <v>-0.15704020088555914</v>
      </c>
      <c r="E209" s="7">
        <f t="shared" si="71"/>
        <v>-1884.4824106267097</v>
      </c>
      <c r="F209" s="7">
        <f t="shared" si="72"/>
        <v>-3768.9648212534194</v>
      </c>
      <c r="G209" s="7">
        <f t="shared" si="73"/>
        <v>-5653.447231880129</v>
      </c>
      <c r="H209" s="7">
        <f t="shared" si="74"/>
        <v>-7537.9296425068387</v>
      </c>
      <c r="I209" s="7">
        <f t="shared" si="75"/>
        <v>-9422.4120531335484</v>
      </c>
      <c r="J209" s="7">
        <f t="shared" si="76"/>
        <v>-11306.894463760258</v>
      </c>
      <c r="K209" s="12">
        <f t="shared" si="77"/>
        <v>-1.5814973304442148E-3</v>
      </c>
      <c r="L209" s="9">
        <f t="shared" si="78"/>
        <v>-227735.61558396692</v>
      </c>
      <c r="M209" s="9">
        <f t="shared" si="79"/>
        <v>-910942.46233586769</v>
      </c>
      <c r="N209" s="9">
        <f t="shared" si="80"/>
        <v>-2049620.5402557023</v>
      </c>
      <c r="O209" s="9">
        <f t="shared" si="81"/>
        <v>-3643769.8493434708</v>
      </c>
      <c r="P209" s="9">
        <f t="shared" si="82"/>
        <v>-5693390.3895991733</v>
      </c>
      <c r="Q209" s="9">
        <f t="shared" si="83"/>
        <v>-8198482.1610228093</v>
      </c>
      <c r="R209" s="8">
        <v>0.23360000000000003</v>
      </c>
      <c r="S209" s="8">
        <f t="shared" si="69"/>
        <v>-53199.039800414677</v>
      </c>
      <c r="T209" s="8">
        <f t="shared" si="69"/>
        <v>-212796.15920165871</v>
      </c>
      <c r="U209" s="8">
        <f t="shared" si="69"/>
        <v>-478791.35820373212</v>
      </c>
      <c r="V209" s="8">
        <f t="shared" si="69"/>
        <v>-851184.63680663484</v>
      </c>
      <c r="W209" s="8">
        <f t="shared" si="69"/>
        <v>-1329975.9950103671</v>
      </c>
      <c r="X209" s="8">
        <f t="shared" si="69"/>
        <v>-1915165.4328149285</v>
      </c>
      <c r="Y209" s="3">
        <f>SUM('Masses &amp; Spring Data'!$K$11*('Masses &amp; Spring Data'!$I$3+'Vel,Acc,Jer (Inlet)'!C209))</f>
        <v>1085564.5359225583</v>
      </c>
      <c r="Z209" s="10">
        <f t="shared" si="84"/>
        <v>1032365.4961221436</v>
      </c>
      <c r="AA209" s="10">
        <f t="shared" si="85"/>
        <v>844176.89453552605</v>
      </c>
      <c r="AB209" s="10">
        <f t="shared" si="86"/>
        <v>606773.1777188261</v>
      </c>
      <c r="AC209" s="10">
        <f t="shared" si="87"/>
        <v>234379.89911592344</v>
      </c>
      <c r="AD209" s="10">
        <f t="shared" si="88"/>
        <v>-244411.45908780885</v>
      </c>
      <c r="AE209" s="10">
        <f t="shared" si="89"/>
        <v>-829600.89689237019</v>
      </c>
    </row>
    <row r="210" spans="1:31" x14ac:dyDescent="0.2">
      <c r="A210" s="5">
        <v>54</v>
      </c>
      <c r="B210" s="5">
        <f t="shared" si="90"/>
        <v>207</v>
      </c>
      <c r="C210" s="36">
        <v>5.7974959704020694</v>
      </c>
      <c r="D210" s="6">
        <f t="shared" si="70"/>
        <v>-0.15862169821600336</v>
      </c>
      <c r="E210" s="7">
        <f t="shared" si="71"/>
        <v>-1903.4603785920403</v>
      </c>
      <c r="F210" s="7">
        <f t="shared" si="72"/>
        <v>-3806.9207571840807</v>
      </c>
      <c r="G210" s="7">
        <f t="shared" si="73"/>
        <v>-5710.3811357761206</v>
      </c>
      <c r="H210" s="7">
        <f t="shared" si="74"/>
        <v>-7613.8415143681614</v>
      </c>
      <c r="I210" s="7">
        <f t="shared" si="75"/>
        <v>-9517.3018929602022</v>
      </c>
      <c r="J210" s="7">
        <f t="shared" si="76"/>
        <v>-11420.762271552241</v>
      </c>
      <c r="K210" s="12">
        <f t="shared" si="77"/>
        <v>-1.2088932473499625E-3</v>
      </c>
      <c r="L210" s="9">
        <f t="shared" si="78"/>
        <v>-174080.62761839459</v>
      </c>
      <c r="M210" s="9">
        <f t="shared" si="79"/>
        <v>-696322.51047357835</v>
      </c>
      <c r="N210" s="9">
        <f t="shared" si="80"/>
        <v>-1566725.6485655515</v>
      </c>
      <c r="O210" s="9">
        <f t="shared" si="81"/>
        <v>-2785290.0418943134</v>
      </c>
      <c r="P210" s="9">
        <f t="shared" si="82"/>
        <v>-4352015.6904598651</v>
      </c>
      <c r="Q210" s="9">
        <f t="shared" si="83"/>
        <v>-6266902.594262206</v>
      </c>
      <c r="R210" s="8">
        <v>0.23360000000000003</v>
      </c>
      <c r="S210" s="8">
        <f t="shared" si="69"/>
        <v>-40665.234611656982</v>
      </c>
      <c r="T210" s="8">
        <f t="shared" si="69"/>
        <v>-162660.93844662793</v>
      </c>
      <c r="U210" s="8">
        <f t="shared" si="69"/>
        <v>-365987.1115049129</v>
      </c>
      <c r="V210" s="8">
        <f t="shared" si="69"/>
        <v>-650643.75378651172</v>
      </c>
      <c r="W210" s="8">
        <f t="shared" si="69"/>
        <v>-1016630.8652914247</v>
      </c>
      <c r="X210" s="8">
        <f t="shared" si="69"/>
        <v>-1463948.4460196516</v>
      </c>
      <c r="Y210" s="3">
        <f>SUM('Masses &amp; Spring Data'!$K$11*('Masses &amp; Spring Data'!$I$3+'Vel,Acc,Jer (Inlet)'!C210))</f>
        <v>1056973.0537371847</v>
      </c>
      <c r="Z210" s="10">
        <f t="shared" si="84"/>
        <v>1016307.8191255277</v>
      </c>
      <c r="AA210" s="10">
        <f t="shared" si="85"/>
        <v>865432.69821657182</v>
      </c>
      <c r="AB210" s="10">
        <f t="shared" si="86"/>
        <v>690985.94223227189</v>
      </c>
      <c r="AC210" s="10">
        <f t="shared" si="87"/>
        <v>406329.29995067301</v>
      </c>
      <c r="AD210" s="10">
        <f t="shared" si="88"/>
        <v>40342.188445760054</v>
      </c>
      <c r="AE210" s="10">
        <f t="shared" si="89"/>
        <v>-406975.39228246687</v>
      </c>
    </row>
    <row r="211" spans="1:31" x14ac:dyDescent="0.2">
      <c r="A211" s="5">
        <v>56</v>
      </c>
      <c r="B211" s="5">
        <f t="shared" si="90"/>
        <v>208</v>
      </c>
      <c r="C211" s="36">
        <v>5.6388742721860661</v>
      </c>
      <c r="D211" s="6">
        <f t="shared" si="70"/>
        <v>-0.15983059146335332</v>
      </c>
      <c r="E211" s="7">
        <f t="shared" si="71"/>
        <v>-1917.9670975602398</v>
      </c>
      <c r="F211" s="7">
        <f t="shared" si="72"/>
        <v>-3835.9341951204797</v>
      </c>
      <c r="G211" s="7">
        <f t="shared" si="73"/>
        <v>-5753.90129268072</v>
      </c>
      <c r="H211" s="7">
        <f t="shared" si="74"/>
        <v>-7671.8683902409593</v>
      </c>
      <c r="I211" s="7">
        <f t="shared" si="75"/>
        <v>-9589.8354878011996</v>
      </c>
      <c r="J211" s="7">
        <f t="shared" si="76"/>
        <v>-11507.80258536144</v>
      </c>
      <c r="K211" s="12">
        <f t="shared" si="77"/>
        <v>-8.6940952720659936E-4</v>
      </c>
      <c r="L211" s="9">
        <f t="shared" si="78"/>
        <v>-125194.97191775031</v>
      </c>
      <c r="M211" s="9">
        <f t="shared" si="79"/>
        <v>-500779.88767100126</v>
      </c>
      <c r="N211" s="9">
        <f t="shared" si="80"/>
        <v>-1126754.7472597528</v>
      </c>
      <c r="O211" s="9">
        <f t="shared" si="81"/>
        <v>-2003119.550684005</v>
      </c>
      <c r="P211" s="9">
        <f t="shared" si="82"/>
        <v>-3129874.2979437578</v>
      </c>
      <c r="Q211" s="9">
        <f t="shared" si="83"/>
        <v>-4507018.9890390113</v>
      </c>
      <c r="R211" s="8">
        <v>0.23360000000000003</v>
      </c>
      <c r="S211" s="8">
        <f t="shared" si="69"/>
        <v>-29245.545439986476</v>
      </c>
      <c r="T211" s="8">
        <f t="shared" si="69"/>
        <v>-116982.1817599459</v>
      </c>
      <c r="U211" s="8">
        <f t="shared" si="69"/>
        <v>-263209.90895987832</v>
      </c>
      <c r="V211" s="8">
        <f t="shared" si="69"/>
        <v>-467928.72703978361</v>
      </c>
      <c r="W211" s="8">
        <f t="shared" si="69"/>
        <v>-731138.63599966187</v>
      </c>
      <c r="X211" s="8">
        <f t="shared" si="69"/>
        <v>-1052839.6358395133</v>
      </c>
      <c r="Y211" s="3">
        <f>SUM('Masses &amp; Spring Data'!$K$11*('Masses &amp; Spring Data'!$I$3+'Vel,Acc,Jer (Inlet)'!C211))</f>
        <v>1028093.6366631998</v>
      </c>
      <c r="Z211" s="10">
        <f t="shared" si="84"/>
        <v>998848.09122321324</v>
      </c>
      <c r="AA211" s="10">
        <f t="shared" si="85"/>
        <v>882011.94100341946</v>
      </c>
      <c r="AB211" s="10">
        <f t="shared" si="86"/>
        <v>764883.72770332149</v>
      </c>
      <c r="AC211" s="10">
        <f t="shared" si="87"/>
        <v>560164.90962341614</v>
      </c>
      <c r="AD211" s="10">
        <f t="shared" si="88"/>
        <v>296955.00066353788</v>
      </c>
      <c r="AE211" s="10">
        <f t="shared" si="89"/>
        <v>-24745.999176313519</v>
      </c>
    </row>
    <row r="212" spans="1:31" x14ac:dyDescent="0.2">
      <c r="A212" s="5">
        <v>58</v>
      </c>
      <c r="B212" s="5">
        <f t="shared" si="90"/>
        <v>209</v>
      </c>
      <c r="C212" s="36">
        <v>5.4790436807227128</v>
      </c>
      <c r="D212" s="6">
        <f t="shared" si="70"/>
        <v>-0.16070000099055992</v>
      </c>
      <c r="E212" s="7">
        <f t="shared" si="71"/>
        <v>-1928.4000118867191</v>
      </c>
      <c r="F212" s="7">
        <f t="shared" si="72"/>
        <v>-3856.8000237734382</v>
      </c>
      <c r="G212" s="7">
        <f t="shared" si="73"/>
        <v>-5785.2000356601575</v>
      </c>
      <c r="H212" s="7">
        <f t="shared" si="74"/>
        <v>-7713.6000475468763</v>
      </c>
      <c r="I212" s="7">
        <f t="shared" si="75"/>
        <v>-9642.0000594335961</v>
      </c>
      <c r="J212" s="7">
        <f t="shared" si="76"/>
        <v>-11570.400071320315</v>
      </c>
      <c r="K212" s="12">
        <f t="shared" si="77"/>
        <v>-5.1336562558912391E-4</v>
      </c>
      <c r="L212" s="9">
        <f t="shared" si="78"/>
        <v>-73924.650084833847</v>
      </c>
      <c r="M212" s="9">
        <f t="shared" si="79"/>
        <v>-295698.60033933539</v>
      </c>
      <c r="N212" s="9">
        <f t="shared" si="80"/>
        <v>-665321.85076350463</v>
      </c>
      <c r="O212" s="9">
        <f t="shared" si="81"/>
        <v>-1182794.4013573416</v>
      </c>
      <c r="P212" s="9">
        <f t="shared" si="82"/>
        <v>-1848116.2521208462</v>
      </c>
      <c r="Q212" s="9">
        <f t="shared" si="83"/>
        <v>-2661287.4030540185</v>
      </c>
      <c r="R212" s="8">
        <v>0.23360000000000003</v>
      </c>
      <c r="S212" s="8">
        <f t="shared" si="69"/>
        <v>-17268.798259817187</v>
      </c>
      <c r="T212" s="8">
        <f t="shared" si="69"/>
        <v>-69075.19303926875</v>
      </c>
      <c r="U212" s="8">
        <f t="shared" si="69"/>
        <v>-155419.18433835471</v>
      </c>
      <c r="V212" s="8">
        <f t="shared" si="69"/>
        <v>-276300.772157075</v>
      </c>
      <c r="W212" s="8">
        <f t="shared" si="69"/>
        <v>-431719.95649542974</v>
      </c>
      <c r="X212" s="8">
        <f t="shared" si="69"/>
        <v>-621676.73735341884</v>
      </c>
      <c r="Y212" s="3">
        <f>SUM('Masses &amp; Spring Data'!$K$11*('Masses &amp; Spring Data'!$I$3+'Vel,Acc,Jer (Inlet)'!C212))</f>
        <v>998994.12276336539</v>
      </c>
      <c r="Z212" s="10">
        <f t="shared" si="84"/>
        <v>981725.32450354821</v>
      </c>
      <c r="AA212" s="10">
        <f t="shared" si="85"/>
        <v>900661.12701115094</v>
      </c>
      <c r="AB212" s="10">
        <f t="shared" si="86"/>
        <v>843574.93842501065</v>
      </c>
      <c r="AC212" s="10">
        <f t="shared" si="87"/>
        <v>722693.35060629039</v>
      </c>
      <c r="AD212" s="10">
        <f t="shared" si="88"/>
        <v>567274.16626793565</v>
      </c>
      <c r="AE212" s="10">
        <f t="shared" si="89"/>
        <v>377317.38540994655</v>
      </c>
    </row>
    <row r="213" spans="1:31" x14ac:dyDescent="0.2">
      <c r="A213" s="5">
        <v>60</v>
      </c>
      <c r="B213" s="5">
        <f t="shared" si="90"/>
        <v>210</v>
      </c>
      <c r="C213" s="36">
        <v>5.3183436797321528</v>
      </c>
      <c r="D213" s="6">
        <f t="shared" si="70"/>
        <v>-0.16121336661614905</v>
      </c>
      <c r="E213" s="7">
        <f t="shared" si="71"/>
        <v>-1934.5603993937884</v>
      </c>
      <c r="F213" s="7">
        <f t="shared" si="72"/>
        <v>-3869.1207987875769</v>
      </c>
      <c r="G213" s="7">
        <f t="shared" si="73"/>
        <v>-5803.6811981813653</v>
      </c>
      <c r="H213" s="7">
        <f t="shared" si="74"/>
        <v>-7738.2415975751537</v>
      </c>
      <c r="I213" s="7">
        <f t="shared" si="75"/>
        <v>-9672.8019969689431</v>
      </c>
      <c r="J213" s="7">
        <f t="shared" si="76"/>
        <v>-11607.362396362731</v>
      </c>
      <c r="K213" s="12">
        <f t="shared" si="77"/>
        <v>-1.8216199617615558E-4</v>
      </c>
      <c r="L213" s="9">
        <f t="shared" si="78"/>
        <v>-26231.327449366403</v>
      </c>
      <c r="M213" s="9">
        <f t="shared" si="79"/>
        <v>-104925.30979746561</v>
      </c>
      <c r="N213" s="9">
        <f t="shared" si="80"/>
        <v>-236081.94704429765</v>
      </c>
      <c r="O213" s="9">
        <f t="shared" si="81"/>
        <v>-419701.23918986245</v>
      </c>
      <c r="P213" s="9">
        <f t="shared" si="82"/>
        <v>-655783.18623416009</v>
      </c>
      <c r="Q213" s="9">
        <f t="shared" si="83"/>
        <v>-944327.78817719058</v>
      </c>
      <c r="R213" s="8">
        <v>0.23360000000000003</v>
      </c>
      <c r="S213" s="8">
        <f t="shared" si="69"/>
        <v>-6127.6380921719929</v>
      </c>
      <c r="T213" s="8">
        <f t="shared" si="69"/>
        <v>-24510.552368687971</v>
      </c>
      <c r="U213" s="8">
        <f t="shared" si="69"/>
        <v>-55148.74282954794</v>
      </c>
      <c r="V213" s="8">
        <f t="shared" si="69"/>
        <v>-98042.209474751886</v>
      </c>
      <c r="W213" s="8">
        <f t="shared" si="69"/>
        <v>-153190.9523042998</v>
      </c>
      <c r="X213" s="8">
        <f t="shared" si="69"/>
        <v>-220594.97131819176</v>
      </c>
      <c r="Y213" s="3">
        <f>SUM('Masses &amp; Spring Data'!$K$11*('Masses &amp; Spring Data'!$I$3+'Vel,Acc,Jer (Inlet)'!C213))</f>
        <v>969736.32005041966</v>
      </c>
      <c r="Z213" s="10">
        <f t="shared" si="84"/>
        <v>963608.68195824767</v>
      </c>
      <c r="AA213" s="10">
        <f t="shared" si="85"/>
        <v>915874.49919342517</v>
      </c>
      <c r="AB213" s="10">
        <f t="shared" si="86"/>
        <v>914587.5772208717</v>
      </c>
      <c r="AC213" s="10">
        <f t="shared" si="87"/>
        <v>871694.11057566782</v>
      </c>
      <c r="AD213" s="10">
        <f t="shared" si="88"/>
        <v>816545.36774611985</v>
      </c>
      <c r="AE213" s="10">
        <f t="shared" si="89"/>
        <v>749141.34873222793</v>
      </c>
    </row>
    <row r="214" spans="1:31" x14ac:dyDescent="0.2">
      <c r="A214" s="5">
        <v>62</v>
      </c>
      <c r="B214" s="5">
        <f t="shared" si="90"/>
        <v>211</v>
      </c>
      <c r="C214" s="36">
        <v>5.1571303131160038</v>
      </c>
      <c r="D214" s="6">
        <f t="shared" si="70"/>
        <v>-0.1613955286123252</v>
      </c>
      <c r="E214" s="7">
        <f t="shared" si="71"/>
        <v>-1936.7463433479024</v>
      </c>
      <c r="F214" s="7">
        <f t="shared" si="72"/>
        <v>-3873.4926866958049</v>
      </c>
      <c r="G214" s="7">
        <f t="shared" si="73"/>
        <v>-5810.2390300437073</v>
      </c>
      <c r="H214" s="7">
        <f t="shared" si="74"/>
        <v>-7746.9853733916098</v>
      </c>
      <c r="I214" s="7">
        <f t="shared" si="75"/>
        <v>-9683.7317167395122</v>
      </c>
      <c r="J214" s="7">
        <f t="shared" si="76"/>
        <v>-11620.478060087415</v>
      </c>
      <c r="K214" s="12">
        <f t="shared" si="77"/>
        <v>1.5732172397342481E-4</v>
      </c>
      <c r="L214" s="9">
        <f t="shared" si="78"/>
        <v>22654.328252173174</v>
      </c>
      <c r="M214" s="9">
        <f t="shared" si="79"/>
        <v>90617.313008692698</v>
      </c>
      <c r="N214" s="9">
        <f t="shared" si="80"/>
        <v>203888.95426955854</v>
      </c>
      <c r="O214" s="9">
        <f t="shared" si="81"/>
        <v>362469.25203477079</v>
      </c>
      <c r="P214" s="9">
        <f t="shared" si="82"/>
        <v>566358.20630432933</v>
      </c>
      <c r="Q214" s="9">
        <f t="shared" si="83"/>
        <v>815555.81707823416</v>
      </c>
      <c r="R214" s="8">
        <v>0.23360000000000003</v>
      </c>
      <c r="S214" s="8">
        <f t="shared" si="69"/>
        <v>5292.051079707654</v>
      </c>
      <c r="T214" s="8">
        <f t="shared" si="69"/>
        <v>21168.204318830616</v>
      </c>
      <c r="U214" s="8">
        <f t="shared" si="69"/>
        <v>47628.459717368882</v>
      </c>
      <c r="V214" s="8">
        <f t="shared" si="69"/>
        <v>84672.817275322464</v>
      </c>
      <c r="W214" s="8">
        <f t="shared" si="69"/>
        <v>132301.27699269136</v>
      </c>
      <c r="X214" s="8">
        <f t="shared" si="69"/>
        <v>190513.83886947553</v>
      </c>
      <c r="Y214" s="3">
        <f>SUM('Masses &amp; Spring Data'!$K$11*('Masses &amp; Spring Data'!$I$3+'Vel,Acc,Jer (Inlet)'!C214))</f>
        <v>940385.05156211311</v>
      </c>
      <c r="Z214" s="10">
        <f t="shared" si="84"/>
        <v>945677.10264182079</v>
      </c>
      <c r="AA214" s="10">
        <f t="shared" si="85"/>
        <v>932168.8221175092</v>
      </c>
      <c r="AB214" s="10">
        <f t="shared" si="86"/>
        <v>988013.51127948193</v>
      </c>
      <c r="AC214" s="10">
        <f t="shared" si="87"/>
        <v>1025057.8688374356</v>
      </c>
      <c r="AD214" s="10">
        <f t="shared" si="88"/>
        <v>1072686.3285548044</v>
      </c>
      <c r="AE214" s="10">
        <f t="shared" si="89"/>
        <v>1130898.8904315885</v>
      </c>
    </row>
    <row r="215" spans="1:31" x14ac:dyDescent="0.2">
      <c r="A215" s="5">
        <v>64</v>
      </c>
      <c r="B215" s="5">
        <f t="shared" si="90"/>
        <v>212</v>
      </c>
      <c r="C215" s="36">
        <v>4.9957347845036786</v>
      </c>
      <c r="D215" s="6">
        <f t="shared" si="70"/>
        <v>-0.16123820688835178</v>
      </c>
      <c r="E215" s="7">
        <f t="shared" si="71"/>
        <v>-1934.8584826602214</v>
      </c>
      <c r="F215" s="7">
        <f t="shared" si="72"/>
        <v>-3869.7169653204428</v>
      </c>
      <c r="G215" s="7">
        <f t="shared" si="73"/>
        <v>-5804.5754479806637</v>
      </c>
      <c r="H215" s="7">
        <f t="shared" si="74"/>
        <v>-7739.4339306408856</v>
      </c>
      <c r="I215" s="7">
        <f t="shared" si="75"/>
        <v>-9674.2924133011074</v>
      </c>
      <c r="J215" s="7">
        <f t="shared" si="76"/>
        <v>-11609.150895961327</v>
      </c>
      <c r="K215" s="12">
        <f t="shared" si="77"/>
        <v>4.5540499043816851E-4</v>
      </c>
      <c r="L215" s="9">
        <f t="shared" si="78"/>
        <v>65578.31862309626</v>
      </c>
      <c r="M215" s="9">
        <f t="shared" si="79"/>
        <v>262313.27449238504</v>
      </c>
      <c r="N215" s="9">
        <f t="shared" si="80"/>
        <v>590204.86760786641</v>
      </c>
      <c r="O215" s="9">
        <f t="shared" si="81"/>
        <v>1049253.0979695402</v>
      </c>
      <c r="P215" s="9">
        <f t="shared" si="82"/>
        <v>1639457.9655774066</v>
      </c>
      <c r="Q215" s="9">
        <f t="shared" si="83"/>
        <v>2360819.4704314657</v>
      </c>
      <c r="R215" s="8">
        <v>0.23360000000000003</v>
      </c>
      <c r="S215" s="8">
        <f t="shared" si="69"/>
        <v>15319.095230355288</v>
      </c>
      <c r="T215" s="8">
        <f t="shared" si="69"/>
        <v>61276.380921421151</v>
      </c>
      <c r="U215" s="8">
        <f t="shared" si="69"/>
        <v>137871.85707319761</v>
      </c>
      <c r="V215" s="8">
        <f t="shared" si="69"/>
        <v>245105.5236856846</v>
      </c>
      <c r="W215" s="8">
        <f t="shared" si="69"/>
        <v>382977.38075888221</v>
      </c>
      <c r="X215" s="8">
        <f t="shared" si="69"/>
        <v>551487.42829279043</v>
      </c>
      <c r="Y215" s="3">
        <f>SUM('Masses &amp; Spring Data'!$K$11*('Masses &amp; Spring Data'!$I$3+'Vel,Acc,Jer (Inlet)'!C215))</f>
        <v>911000.61779867858</v>
      </c>
      <c r="Z215" s="10">
        <f t="shared" si="84"/>
        <v>926319.71302903385</v>
      </c>
      <c r="AA215" s="10">
        <f t="shared" si="85"/>
        <v>942921.207694276</v>
      </c>
      <c r="AB215" s="10">
        <f t="shared" si="86"/>
        <v>1048872.4748718762</v>
      </c>
      <c r="AC215" s="10">
        <f t="shared" si="87"/>
        <v>1156106.1414843632</v>
      </c>
      <c r="AD215" s="10">
        <f t="shared" si="88"/>
        <v>1293977.9985575608</v>
      </c>
      <c r="AE215" s="10">
        <f t="shared" si="89"/>
        <v>1462488.046091469</v>
      </c>
    </row>
    <row r="216" spans="1:31" x14ac:dyDescent="0.2">
      <c r="A216" s="5">
        <v>66</v>
      </c>
      <c r="B216" s="5">
        <f t="shared" si="90"/>
        <v>213</v>
      </c>
      <c r="C216" s="36">
        <v>4.8344965776153268</v>
      </c>
      <c r="D216" s="6">
        <f t="shared" si="70"/>
        <v>-0.16078280189791361</v>
      </c>
      <c r="E216" s="7">
        <f t="shared" si="71"/>
        <v>-1929.3936227749632</v>
      </c>
      <c r="F216" s="7">
        <f t="shared" si="72"/>
        <v>-3858.7872455499264</v>
      </c>
      <c r="G216" s="7">
        <f t="shared" si="73"/>
        <v>-5788.1808683248901</v>
      </c>
      <c r="H216" s="7">
        <f t="shared" si="74"/>
        <v>-7717.5744910998528</v>
      </c>
      <c r="I216" s="7">
        <f t="shared" si="75"/>
        <v>-9646.9681138748165</v>
      </c>
      <c r="J216" s="7">
        <f t="shared" si="76"/>
        <v>-11576.36173664978</v>
      </c>
      <c r="K216" s="12">
        <f t="shared" si="77"/>
        <v>7.7004843838235359E-4</v>
      </c>
      <c r="L216" s="9">
        <f t="shared" si="78"/>
        <v>110886.97512705892</v>
      </c>
      <c r="M216" s="9">
        <f t="shared" si="79"/>
        <v>443547.90050823567</v>
      </c>
      <c r="N216" s="9">
        <f t="shared" si="80"/>
        <v>997982.77614353027</v>
      </c>
      <c r="O216" s="9">
        <f t="shared" si="81"/>
        <v>1774191.6020329427</v>
      </c>
      <c r="P216" s="9">
        <f t="shared" si="82"/>
        <v>2772174.3781764731</v>
      </c>
      <c r="Q216" s="9">
        <f t="shared" si="83"/>
        <v>3991931.1045741211</v>
      </c>
      <c r="R216" s="8">
        <v>0.23360000000000003</v>
      </c>
      <c r="S216" s="8">
        <f t="shared" si="69"/>
        <v>25903.197389680965</v>
      </c>
      <c r="T216" s="8">
        <f t="shared" si="69"/>
        <v>103612.78955872386</v>
      </c>
      <c r="U216" s="8">
        <f t="shared" si="69"/>
        <v>233128.7765071287</v>
      </c>
      <c r="V216" s="8">
        <f t="shared" si="69"/>
        <v>414451.15823489544</v>
      </c>
      <c r="W216" s="8">
        <f t="shared" si="69"/>
        <v>647579.93474202417</v>
      </c>
      <c r="X216" s="8">
        <f t="shared" si="69"/>
        <v>932515.1060285148</v>
      </c>
      <c r="Y216" s="3">
        <f>SUM('Masses &amp; Spring Data'!$K$11*('Masses &amp; Spring Data'!$I$3+'Vel,Acc,Jer (Inlet)'!C216))</f>
        <v>881644.8267728549</v>
      </c>
      <c r="Z216" s="10">
        <f t="shared" si="84"/>
        <v>907548.0241625359</v>
      </c>
      <c r="AA216" s="10">
        <f t="shared" si="85"/>
        <v>955984.73849357502</v>
      </c>
      <c r="AB216" s="10">
        <f t="shared" si="86"/>
        <v>1114773.6032799836</v>
      </c>
      <c r="AC216" s="10">
        <f t="shared" si="87"/>
        <v>1296095.9850077503</v>
      </c>
      <c r="AD216" s="10">
        <f t="shared" si="88"/>
        <v>1529224.7615148791</v>
      </c>
      <c r="AE216" s="10">
        <f t="shared" si="89"/>
        <v>1814159.9328013696</v>
      </c>
    </row>
    <row r="217" spans="1:31" x14ac:dyDescent="0.2">
      <c r="A217" s="5">
        <v>68</v>
      </c>
      <c r="B217" s="5">
        <f t="shared" si="90"/>
        <v>214</v>
      </c>
      <c r="C217" s="36">
        <v>4.6737137757174132</v>
      </c>
      <c r="D217" s="6">
        <f t="shared" si="70"/>
        <v>-0.16001275345953125</v>
      </c>
      <c r="E217" s="7">
        <f t="shared" si="71"/>
        <v>-1920.153041514375</v>
      </c>
      <c r="F217" s="7">
        <f t="shared" si="72"/>
        <v>-3840.30608302875</v>
      </c>
      <c r="G217" s="7">
        <f t="shared" si="73"/>
        <v>-5760.4591245431247</v>
      </c>
      <c r="H217" s="7">
        <f t="shared" si="74"/>
        <v>-7680.6121660575</v>
      </c>
      <c r="I217" s="7">
        <f t="shared" si="75"/>
        <v>-9600.7652075718761</v>
      </c>
      <c r="J217" s="7">
        <f t="shared" si="76"/>
        <v>-11520.918249086249</v>
      </c>
      <c r="K217" s="12">
        <f t="shared" si="77"/>
        <v>1.0681317048542027E-3</v>
      </c>
      <c r="L217" s="9">
        <f t="shared" si="78"/>
        <v>153810.96549900519</v>
      </c>
      <c r="M217" s="9">
        <f t="shared" si="79"/>
        <v>615243.86199602077</v>
      </c>
      <c r="N217" s="9">
        <f t="shared" si="80"/>
        <v>1384298.6894910468</v>
      </c>
      <c r="O217" s="9">
        <f t="shared" si="81"/>
        <v>2460975.4479840831</v>
      </c>
      <c r="P217" s="9">
        <f t="shared" si="82"/>
        <v>3845274.1374751297</v>
      </c>
      <c r="Q217" s="9">
        <f t="shared" si="83"/>
        <v>5537194.7579641873</v>
      </c>
      <c r="R217" s="8">
        <v>0.23360000000000003</v>
      </c>
      <c r="S217" s="8">
        <f t="shared" si="69"/>
        <v>35930.241540567615</v>
      </c>
      <c r="T217" s="8">
        <f t="shared" si="69"/>
        <v>143720.96616227046</v>
      </c>
      <c r="U217" s="8">
        <f t="shared" si="69"/>
        <v>323372.17386510858</v>
      </c>
      <c r="V217" s="8">
        <f t="shared" si="69"/>
        <v>574883.86464908184</v>
      </c>
      <c r="W217" s="8">
        <f t="shared" si="69"/>
        <v>898256.03851419035</v>
      </c>
      <c r="X217" s="8">
        <f t="shared" si="69"/>
        <v>1293488.6954604343</v>
      </c>
      <c r="Y217" s="3">
        <f>SUM('Masses &amp; Spring Data'!$K$11*('Masses &amp; Spring Data'!$I$3+'Vel,Acc,Jer (Inlet)'!C217))</f>
        <v>852371.9489348511</v>
      </c>
      <c r="Z217" s="10">
        <f t="shared" si="84"/>
        <v>888302.1904754187</v>
      </c>
      <c r="AA217" s="10">
        <f t="shared" si="85"/>
        <v>966960.2359221587</v>
      </c>
      <c r="AB217" s="10">
        <f t="shared" si="86"/>
        <v>1175744.1227999597</v>
      </c>
      <c r="AC217" s="10">
        <f t="shared" si="87"/>
        <v>1427255.8135839328</v>
      </c>
      <c r="AD217" s="10">
        <f t="shared" si="88"/>
        <v>1750627.9874490416</v>
      </c>
      <c r="AE217" s="10">
        <f t="shared" si="89"/>
        <v>2145860.6443952853</v>
      </c>
    </row>
    <row r="218" spans="1:31" x14ac:dyDescent="0.2">
      <c r="A218" s="5">
        <v>70</v>
      </c>
      <c r="B218" s="5">
        <f t="shared" si="90"/>
        <v>215</v>
      </c>
      <c r="C218" s="36">
        <v>4.5137010222578819</v>
      </c>
      <c r="D218" s="6">
        <f t="shared" si="70"/>
        <v>-0.15894462175467705</v>
      </c>
      <c r="E218" s="7">
        <f t="shared" si="71"/>
        <v>-1907.3354610561246</v>
      </c>
      <c r="F218" s="7">
        <f t="shared" si="72"/>
        <v>-3814.6709221122492</v>
      </c>
      <c r="G218" s="7">
        <f t="shared" si="73"/>
        <v>-5722.0063831683738</v>
      </c>
      <c r="H218" s="7">
        <f t="shared" si="74"/>
        <v>-7629.3418442244983</v>
      </c>
      <c r="I218" s="7">
        <f t="shared" si="75"/>
        <v>-9536.6773052806238</v>
      </c>
      <c r="J218" s="7">
        <f t="shared" si="76"/>
        <v>-11444.012766336748</v>
      </c>
      <c r="K218" s="12">
        <f t="shared" si="77"/>
        <v>1.3413746991162157E-3</v>
      </c>
      <c r="L218" s="9">
        <f t="shared" si="78"/>
        <v>193157.95667273505</v>
      </c>
      <c r="M218" s="9">
        <f t="shared" si="79"/>
        <v>772631.82669094019</v>
      </c>
      <c r="N218" s="9">
        <f t="shared" si="80"/>
        <v>1738421.6100546154</v>
      </c>
      <c r="O218" s="9">
        <f t="shared" si="81"/>
        <v>3090527.3067637607</v>
      </c>
      <c r="P218" s="9">
        <f t="shared" si="82"/>
        <v>4828948.9168183766</v>
      </c>
      <c r="Q218" s="9">
        <f t="shared" si="83"/>
        <v>6953686.4402184617</v>
      </c>
      <c r="R218" s="8">
        <v>0.23360000000000003</v>
      </c>
      <c r="S218" s="8">
        <f t="shared" si="69"/>
        <v>45121.698678750916</v>
      </c>
      <c r="T218" s="8">
        <f t="shared" si="69"/>
        <v>180486.79471500366</v>
      </c>
      <c r="U218" s="8">
        <f t="shared" si="69"/>
        <v>406095.28810875822</v>
      </c>
      <c r="V218" s="8">
        <f t="shared" si="69"/>
        <v>721947.17886001465</v>
      </c>
      <c r="W218" s="8">
        <f t="shared" si="69"/>
        <v>1128042.4669687729</v>
      </c>
      <c r="X218" s="8">
        <f t="shared" si="69"/>
        <v>1624381.1524350329</v>
      </c>
      <c r="Y218" s="3">
        <f>SUM('Masses &amp; Spring Data'!$K$11*('Masses &amp; Spring Data'!$I$3+'Vel,Acc,Jer (Inlet)'!C218))</f>
        <v>823239.26975988818</v>
      </c>
      <c r="Z218" s="10">
        <f t="shared" si="84"/>
        <v>868360.96843863907</v>
      </c>
      <c r="AA218" s="10">
        <f t="shared" si="85"/>
        <v>974787.85441318038</v>
      </c>
      <c r="AB218" s="10">
        <f t="shared" si="86"/>
        <v>1229334.5578686465</v>
      </c>
      <c r="AC218" s="10">
        <f t="shared" si="87"/>
        <v>1545186.4486199028</v>
      </c>
      <c r="AD218" s="10">
        <f t="shared" si="88"/>
        <v>1951281.7367286612</v>
      </c>
      <c r="AE218" s="10">
        <f t="shared" si="89"/>
        <v>2447620.4221949209</v>
      </c>
    </row>
    <row r="219" spans="1:31" x14ac:dyDescent="0.2">
      <c r="A219" s="5">
        <v>72</v>
      </c>
      <c r="B219" s="5">
        <f t="shared" si="90"/>
        <v>216</v>
      </c>
      <c r="C219" s="36">
        <v>4.3547564005032049</v>
      </c>
      <c r="D219" s="6">
        <f t="shared" si="70"/>
        <v>-0.15760324705556084</v>
      </c>
      <c r="E219" s="7">
        <f t="shared" si="71"/>
        <v>-1891.23896466673</v>
      </c>
      <c r="F219" s="7">
        <f t="shared" si="72"/>
        <v>-3782.47792933346</v>
      </c>
      <c r="G219" s="7">
        <f t="shared" si="73"/>
        <v>-5673.7168940001902</v>
      </c>
      <c r="H219" s="7">
        <f t="shared" si="74"/>
        <v>-7564.95585866692</v>
      </c>
      <c r="I219" s="7">
        <f t="shared" si="75"/>
        <v>-9456.1948233336498</v>
      </c>
      <c r="J219" s="7">
        <f t="shared" si="76"/>
        <v>-11347.43378800038</v>
      </c>
      <c r="K219" s="12">
        <f t="shared" si="77"/>
        <v>1.6063376026469456E-3</v>
      </c>
      <c r="L219" s="9">
        <f t="shared" si="78"/>
        <v>231312.61478116017</v>
      </c>
      <c r="M219" s="9">
        <f t="shared" si="79"/>
        <v>925250.45912464068</v>
      </c>
      <c r="N219" s="9">
        <f t="shared" si="80"/>
        <v>2081813.5330304415</v>
      </c>
      <c r="O219" s="9">
        <f t="shared" si="81"/>
        <v>3701001.8364985627</v>
      </c>
      <c r="P219" s="9">
        <f t="shared" si="82"/>
        <v>5782815.3695290042</v>
      </c>
      <c r="Q219" s="9">
        <f t="shared" si="83"/>
        <v>8327254.132121766</v>
      </c>
      <c r="R219" s="8">
        <v>0.23360000000000003</v>
      </c>
      <c r="S219" s="8">
        <f t="shared" si="69"/>
        <v>54034.626812879025</v>
      </c>
      <c r="T219" s="8">
        <f t="shared" si="69"/>
        <v>216138.5072515161</v>
      </c>
      <c r="U219" s="8">
        <f t="shared" si="69"/>
        <v>486311.6413159112</v>
      </c>
      <c r="V219" s="8">
        <f t="shared" si="69"/>
        <v>864554.0290060644</v>
      </c>
      <c r="W219" s="8">
        <f t="shared" si="69"/>
        <v>1350865.6703219756</v>
      </c>
      <c r="X219" s="8">
        <f t="shared" si="69"/>
        <v>1945246.5652636448</v>
      </c>
      <c r="Y219" s="3">
        <f>SUM('Masses &amp; Spring Data'!$K$11*('Masses &amp; Spring Data'!$I$3+'Vel,Acc,Jer (Inlet)'!C219))</f>
        <v>794301.05969817669</v>
      </c>
      <c r="Z219" s="10">
        <f t="shared" si="84"/>
        <v>848335.68651105568</v>
      </c>
      <c r="AA219" s="10">
        <f t="shared" si="85"/>
        <v>981745.57391392346</v>
      </c>
      <c r="AB219" s="10">
        <f t="shared" si="86"/>
        <v>1280612.701014088</v>
      </c>
      <c r="AC219" s="10">
        <f t="shared" si="87"/>
        <v>1658855.088704241</v>
      </c>
      <c r="AD219" s="10">
        <f t="shared" si="88"/>
        <v>2145166.7300201524</v>
      </c>
      <c r="AE219" s="10">
        <f t="shared" si="89"/>
        <v>2739547.6249618214</v>
      </c>
    </row>
    <row r="220" spans="1:31" x14ac:dyDescent="0.2">
      <c r="A220" s="5">
        <v>74</v>
      </c>
      <c r="B220" s="5">
        <f t="shared" si="90"/>
        <v>217</v>
      </c>
      <c r="C220" s="36">
        <v>4.1971531534476441</v>
      </c>
      <c r="D220" s="6">
        <f t="shared" si="70"/>
        <v>-0.15599690945291389</v>
      </c>
      <c r="E220" s="7">
        <f t="shared" si="71"/>
        <v>-1871.9629134349666</v>
      </c>
      <c r="F220" s="7">
        <f t="shared" si="72"/>
        <v>-3743.9258268699332</v>
      </c>
      <c r="G220" s="7">
        <f t="shared" si="73"/>
        <v>-5615.8887403049002</v>
      </c>
      <c r="H220" s="7">
        <f t="shared" si="74"/>
        <v>-7487.8516537398664</v>
      </c>
      <c r="I220" s="7">
        <f t="shared" si="75"/>
        <v>-9359.8145671748334</v>
      </c>
      <c r="J220" s="7">
        <f t="shared" si="76"/>
        <v>-11231.7774806098</v>
      </c>
      <c r="K220" s="12">
        <f t="shared" si="77"/>
        <v>1.8547403247062277E-3</v>
      </c>
      <c r="L220" s="9">
        <f t="shared" si="78"/>
        <v>267082.60675769678</v>
      </c>
      <c r="M220" s="9">
        <f t="shared" si="79"/>
        <v>1068330.4270307871</v>
      </c>
      <c r="N220" s="9">
        <f t="shared" si="80"/>
        <v>2403743.4608192709</v>
      </c>
      <c r="O220" s="9">
        <f t="shared" si="81"/>
        <v>4273321.7081231484</v>
      </c>
      <c r="P220" s="9">
        <f t="shared" si="82"/>
        <v>6677065.1689424198</v>
      </c>
      <c r="Q220" s="9">
        <f t="shared" si="83"/>
        <v>9614973.8432770837</v>
      </c>
      <c r="R220" s="8">
        <v>0.23360000000000003</v>
      </c>
      <c r="S220" s="8">
        <f t="shared" si="69"/>
        <v>62390.496938597978</v>
      </c>
      <c r="T220" s="8">
        <f t="shared" si="69"/>
        <v>249561.98775439191</v>
      </c>
      <c r="U220" s="8">
        <f t="shared" si="69"/>
        <v>561514.4724473817</v>
      </c>
      <c r="V220" s="8">
        <f t="shared" si="69"/>
        <v>998247.95101756766</v>
      </c>
      <c r="W220" s="8">
        <f t="shared" si="69"/>
        <v>1559762.4234649495</v>
      </c>
      <c r="X220" s="8">
        <f t="shared" si="69"/>
        <v>2246057.8897895268</v>
      </c>
      <c r="Y220" s="3">
        <f>SUM('Masses &amp; Spring Data'!$K$11*('Masses &amp; Spring Data'!$I$3+'Vel,Acc,Jer (Inlet)'!C220))</f>
        <v>765607.06666240736</v>
      </c>
      <c r="Z220" s="10">
        <f t="shared" si="84"/>
        <v>827997.56360100536</v>
      </c>
      <c r="AA220" s="10">
        <f t="shared" si="85"/>
        <v>986767.51880715904</v>
      </c>
      <c r="AB220" s="10">
        <f t="shared" si="86"/>
        <v>1327121.5391097891</v>
      </c>
      <c r="AC220" s="10">
        <f t="shared" si="87"/>
        <v>1763855.0176799749</v>
      </c>
      <c r="AD220" s="10">
        <f t="shared" si="88"/>
        <v>2325369.4901273567</v>
      </c>
      <c r="AE220" s="10">
        <f t="shared" si="89"/>
        <v>3011664.9564519343</v>
      </c>
    </row>
    <row r="221" spans="1:31" x14ac:dyDescent="0.2">
      <c r="A221" s="5">
        <v>76</v>
      </c>
      <c r="B221" s="5">
        <f t="shared" si="90"/>
        <v>218</v>
      </c>
      <c r="C221" s="36">
        <v>4.0411562439947302</v>
      </c>
      <c r="D221" s="6">
        <f t="shared" si="70"/>
        <v>-0.15414216912820811</v>
      </c>
      <c r="E221" s="7">
        <f t="shared" si="71"/>
        <v>-1849.7060295384972</v>
      </c>
      <c r="F221" s="7">
        <f t="shared" si="72"/>
        <v>-3699.4120590769944</v>
      </c>
      <c r="G221" s="7">
        <f t="shared" si="73"/>
        <v>-5549.1180886154916</v>
      </c>
      <c r="H221" s="7">
        <f t="shared" si="74"/>
        <v>-7398.8241181539888</v>
      </c>
      <c r="I221" s="7">
        <f t="shared" si="75"/>
        <v>-9248.5301476924869</v>
      </c>
      <c r="J221" s="7">
        <f t="shared" si="76"/>
        <v>-11098.236177230983</v>
      </c>
      <c r="K221" s="12">
        <f t="shared" si="77"/>
        <v>2.0865828652940621E-3</v>
      </c>
      <c r="L221" s="9">
        <f t="shared" si="78"/>
        <v>300467.93260234495</v>
      </c>
      <c r="M221" s="9">
        <f t="shared" si="79"/>
        <v>1201871.7304093798</v>
      </c>
      <c r="N221" s="9">
        <f t="shared" si="80"/>
        <v>2704211.3934211046</v>
      </c>
      <c r="O221" s="9">
        <f t="shared" si="81"/>
        <v>4807486.9216375193</v>
      </c>
      <c r="P221" s="9">
        <f t="shared" si="82"/>
        <v>7511698.3150586234</v>
      </c>
      <c r="Q221" s="9">
        <f t="shared" si="83"/>
        <v>10816845.573684419</v>
      </c>
      <c r="R221" s="8">
        <v>0.23360000000000003</v>
      </c>
      <c r="S221" s="8">
        <f t="shared" si="69"/>
        <v>70189.309055907797</v>
      </c>
      <c r="T221" s="8">
        <f t="shared" si="69"/>
        <v>280757.23622363119</v>
      </c>
      <c r="U221" s="8">
        <f t="shared" si="69"/>
        <v>631703.78150317015</v>
      </c>
      <c r="V221" s="8">
        <f t="shared" si="69"/>
        <v>1123028.9448945248</v>
      </c>
      <c r="W221" s="8">
        <f t="shared" si="69"/>
        <v>1754732.7263976946</v>
      </c>
      <c r="X221" s="8">
        <f t="shared" si="69"/>
        <v>2526815.1260126806</v>
      </c>
      <c r="Y221" s="3">
        <f>SUM('Masses &amp; Spring Data'!$K$11*('Masses &amp; Spring Data'!$I$3+'Vel,Acc,Jer (Inlet)'!C221))</f>
        <v>737205.53105276718</v>
      </c>
      <c r="Z221" s="10">
        <f t="shared" si="84"/>
        <v>807394.84010867495</v>
      </c>
      <c r="AA221" s="10">
        <f t="shared" si="85"/>
        <v>989898.91446806188</v>
      </c>
      <c r="AB221" s="10">
        <f t="shared" si="86"/>
        <v>1368909.3125559373</v>
      </c>
      <c r="AC221" s="10">
        <f t="shared" si="87"/>
        <v>1860234.4759472921</v>
      </c>
      <c r="AD221" s="10">
        <f t="shared" si="88"/>
        <v>2491938.2574504619</v>
      </c>
      <c r="AE221" s="10">
        <f t="shared" si="89"/>
        <v>3264020.6570654479</v>
      </c>
    </row>
    <row r="222" spans="1:31" x14ac:dyDescent="0.2">
      <c r="A222" s="5">
        <v>78</v>
      </c>
      <c r="B222" s="5">
        <f t="shared" si="90"/>
        <v>219</v>
      </c>
      <c r="C222" s="36">
        <v>3.8870140748665221</v>
      </c>
      <c r="D222" s="6">
        <f t="shared" si="70"/>
        <v>-0.15205558626291404</v>
      </c>
      <c r="E222" s="7">
        <f t="shared" si="71"/>
        <v>-1824.6670351549685</v>
      </c>
      <c r="F222" s="7">
        <f t="shared" si="72"/>
        <v>-3649.334070309937</v>
      </c>
      <c r="G222" s="7">
        <f t="shared" si="73"/>
        <v>-5474.0011054649058</v>
      </c>
      <c r="H222" s="7">
        <f t="shared" si="74"/>
        <v>-7298.6681406198741</v>
      </c>
      <c r="I222" s="7">
        <f t="shared" si="75"/>
        <v>-9123.3351757748424</v>
      </c>
      <c r="J222" s="7">
        <f t="shared" si="76"/>
        <v>-10948.002210929812</v>
      </c>
      <c r="K222" s="12">
        <f t="shared" si="77"/>
        <v>2.3184254058810083E-3</v>
      </c>
      <c r="L222" s="9">
        <f t="shared" si="78"/>
        <v>333853.25844686519</v>
      </c>
      <c r="M222" s="9">
        <f t="shared" si="79"/>
        <v>1335413.0337874608</v>
      </c>
      <c r="N222" s="9">
        <f t="shared" si="80"/>
        <v>3004679.3260217868</v>
      </c>
      <c r="O222" s="9">
        <f t="shared" si="81"/>
        <v>5341652.1351498431</v>
      </c>
      <c r="P222" s="9">
        <f t="shared" si="82"/>
        <v>8346331.4611716298</v>
      </c>
      <c r="Q222" s="9">
        <f t="shared" si="83"/>
        <v>12018717.304087147</v>
      </c>
      <c r="R222" s="8">
        <v>0.23360000000000003</v>
      </c>
      <c r="S222" s="8">
        <f t="shared" si="69"/>
        <v>77988.121173187712</v>
      </c>
      <c r="T222" s="8">
        <f t="shared" si="69"/>
        <v>311952.48469275085</v>
      </c>
      <c r="U222" s="8">
        <f t="shared" si="69"/>
        <v>701893.09055868944</v>
      </c>
      <c r="V222" s="8">
        <f t="shared" si="69"/>
        <v>1247809.9387710034</v>
      </c>
      <c r="W222" s="8">
        <f t="shared" si="69"/>
        <v>1949703.0293296929</v>
      </c>
      <c r="X222" s="8">
        <f t="shared" si="69"/>
        <v>2807572.3622347577</v>
      </c>
      <c r="Y222" s="3">
        <f>SUM('Masses &amp; Spring Data'!$K$11*('Masses &amp; Spring Data'!$I$3+'Vel,Acc,Jer (Inlet)'!C222))</f>
        <v>709141.67824443069</v>
      </c>
      <c r="Z222" s="10">
        <f t="shared" si="84"/>
        <v>787129.79941761843</v>
      </c>
      <c r="AA222" s="10">
        <f t="shared" si="85"/>
        <v>993410.20328031166</v>
      </c>
      <c r="AB222" s="10">
        <f t="shared" si="86"/>
        <v>1411034.7688031201</v>
      </c>
      <c r="AC222" s="10">
        <f t="shared" si="87"/>
        <v>1956951.617015434</v>
      </c>
      <c r="AD222" s="10">
        <f t="shared" si="88"/>
        <v>2658844.7075741235</v>
      </c>
      <c r="AE222" s="10">
        <f t="shared" si="89"/>
        <v>3516714.0404791883</v>
      </c>
    </row>
    <row r="223" spans="1:31" x14ac:dyDescent="0.2">
      <c r="A223" s="5">
        <v>80</v>
      </c>
      <c r="B223" s="5">
        <f t="shared" si="90"/>
        <v>220</v>
      </c>
      <c r="C223" s="36">
        <v>3.734958488603608</v>
      </c>
      <c r="D223" s="6">
        <f t="shared" si="70"/>
        <v>-0.14973716085703304</v>
      </c>
      <c r="E223" s="7">
        <f t="shared" si="71"/>
        <v>-1796.8459302843964</v>
      </c>
      <c r="F223" s="7">
        <f t="shared" si="72"/>
        <v>-3593.6918605687929</v>
      </c>
      <c r="G223" s="7">
        <f t="shared" si="73"/>
        <v>-5390.5377908531891</v>
      </c>
      <c r="H223" s="7">
        <f t="shared" si="74"/>
        <v>-7187.3837211375858</v>
      </c>
      <c r="I223" s="7">
        <f t="shared" si="75"/>
        <v>-8984.2296514219815</v>
      </c>
      <c r="J223" s="7">
        <f t="shared" si="76"/>
        <v>-10781.075581706378</v>
      </c>
      <c r="K223" s="12">
        <f t="shared" si="77"/>
        <v>2.5171475835290558E-3</v>
      </c>
      <c r="L223" s="9">
        <f t="shared" si="78"/>
        <v>362469.25202818401</v>
      </c>
      <c r="M223" s="9">
        <f t="shared" si="79"/>
        <v>1449877.008112736</v>
      </c>
      <c r="N223" s="9">
        <f t="shared" si="80"/>
        <v>3262223.2682536561</v>
      </c>
      <c r="O223" s="9">
        <f t="shared" si="81"/>
        <v>5799508.0324509442</v>
      </c>
      <c r="P223" s="9">
        <f t="shared" si="82"/>
        <v>9061731.3007046003</v>
      </c>
      <c r="Q223" s="9">
        <f t="shared" si="83"/>
        <v>13048893.073014624</v>
      </c>
      <c r="R223" s="8">
        <v>0.23360000000000003</v>
      </c>
      <c r="S223" s="8">
        <f t="shared" si="69"/>
        <v>84672.817273783803</v>
      </c>
      <c r="T223" s="8">
        <f t="shared" si="69"/>
        <v>338691.26909513521</v>
      </c>
      <c r="U223" s="8">
        <f t="shared" si="69"/>
        <v>762055.35546405416</v>
      </c>
      <c r="V223" s="8">
        <f t="shared" si="69"/>
        <v>1354765.0763805408</v>
      </c>
      <c r="W223" s="8">
        <f t="shared" si="69"/>
        <v>2116820.4318445949</v>
      </c>
      <c r="X223" s="8">
        <f t="shared" si="69"/>
        <v>3048221.4218562166</v>
      </c>
      <c r="Y223" s="3">
        <f>SUM('Masses &amp; Spring Data'!$K$11*('Masses &amp; Spring Data'!$I$3+'Vel,Acc,Jer (Inlet)'!C223))</f>
        <v>681457.71858756081</v>
      </c>
      <c r="Z223" s="10">
        <f t="shared" si="84"/>
        <v>766130.53586134466</v>
      </c>
      <c r="AA223" s="10">
        <f t="shared" si="85"/>
        <v>992887.13152745529</v>
      </c>
      <c r="AB223" s="10">
        <f t="shared" si="86"/>
        <v>1443513.0740516149</v>
      </c>
      <c r="AC223" s="10">
        <f t="shared" si="87"/>
        <v>2036222.7949681017</v>
      </c>
      <c r="AD223" s="10">
        <f t="shared" si="88"/>
        <v>2798278.1504321555</v>
      </c>
      <c r="AE223" s="10">
        <f t="shared" si="89"/>
        <v>3729679.1404437777</v>
      </c>
    </row>
    <row r="224" spans="1:31" x14ac:dyDescent="0.2">
      <c r="A224" s="5">
        <v>82</v>
      </c>
      <c r="B224" s="5">
        <f t="shared" si="90"/>
        <v>221</v>
      </c>
      <c r="C224" s="36">
        <v>3.585221327746575</v>
      </c>
      <c r="D224" s="6">
        <f t="shared" si="70"/>
        <v>-0.14722001327350398</v>
      </c>
      <c r="E224" s="7">
        <f t="shared" si="71"/>
        <v>-1766.6401592820478</v>
      </c>
      <c r="F224" s="7">
        <f t="shared" si="72"/>
        <v>-3533.2803185640955</v>
      </c>
      <c r="G224" s="7">
        <f t="shared" si="73"/>
        <v>-5299.9204778461435</v>
      </c>
      <c r="H224" s="7">
        <f t="shared" si="74"/>
        <v>-7066.560637128191</v>
      </c>
      <c r="I224" s="7">
        <f t="shared" si="75"/>
        <v>-8833.2007964102395</v>
      </c>
      <c r="J224" s="7">
        <f t="shared" si="76"/>
        <v>-10599.840955692287</v>
      </c>
      <c r="K224" s="12">
        <f t="shared" si="77"/>
        <v>2.7075896704409352E-3</v>
      </c>
      <c r="L224" s="9">
        <f t="shared" si="78"/>
        <v>389892.91254349466</v>
      </c>
      <c r="M224" s="9">
        <f t="shared" si="79"/>
        <v>1559571.6501739786</v>
      </c>
      <c r="N224" s="9">
        <f t="shared" si="80"/>
        <v>3509036.212891452</v>
      </c>
      <c r="O224" s="9">
        <f t="shared" si="81"/>
        <v>6238286.6006959146</v>
      </c>
      <c r="P224" s="9">
        <f t="shared" si="82"/>
        <v>9747322.8135873675</v>
      </c>
      <c r="Q224" s="9">
        <f t="shared" si="83"/>
        <v>14036144.851565808</v>
      </c>
      <c r="R224" s="8">
        <v>0.23360000000000003</v>
      </c>
      <c r="S224" s="8">
        <f t="shared" si="69"/>
        <v>91078.984370160368</v>
      </c>
      <c r="T224" s="8">
        <f t="shared" si="69"/>
        <v>364315.93748064147</v>
      </c>
      <c r="U224" s="8">
        <f t="shared" si="69"/>
        <v>819710.85933144332</v>
      </c>
      <c r="V224" s="8">
        <f t="shared" si="69"/>
        <v>1457263.7499225659</v>
      </c>
      <c r="W224" s="8">
        <f t="shared" si="69"/>
        <v>2276974.6092540096</v>
      </c>
      <c r="X224" s="8">
        <f t="shared" si="69"/>
        <v>3278843.4373257733</v>
      </c>
      <c r="Y224" s="3">
        <f>SUM('Masses &amp; Spring Data'!$K$11*('Masses &amp; Spring Data'!$I$3+'Vel,Acc,Jer (Inlet)'!C224))</f>
        <v>654195.86243232002</v>
      </c>
      <c r="Z224" s="10">
        <f t="shared" si="84"/>
        <v>745274.8468024804</v>
      </c>
      <c r="AA224" s="10">
        <f t="shared" si="85"/>
        <v>991708.2275594899</v>
      </c>
      <c r="AB224" s="10">
        <f t="shared" si="86"/>
        <v>1473906.7217637633</v>
      </c>
      <c r="AC224" s="10">
        <f t="shared" si="87"/>
        <v>2111459.6123548858</v>
      </c>
      <c r="AD224" s="10">
        <f t="shared" si="88"/>
        <v>2931170.4716863297</v>
      </c>
      <c r="AE224" s="10">
        <f t="shared" si="89"/>
        <v>3933039.2997580934</v>
      </c>
    </row>
    <row r="225" spans="1:31" x14ac:dyDescent="0.2">
      <c r="A225" s="5">
        <v>84</v>
      </c>
      <c r="B225" s="5">
        <f t="shared" si="90"/>
        <v>222</v>
      </c>
      <c r="C225" s="36">
        <v>3.438001314473071</v>
      </c>
      <c r="D225" s="6">
        <f t="shared" si="70"/>
        <v>-0.14451242360306304</v>
      </c>
      <c r="E225" s="7">
        <f t="shared" si="71"/>
        <v>-1734.1490832367565</v>
      </c>
      <c r="F225" s="7">
        <f t="shared" si="72"/>
        <v>-3468.298166473513</v>
      </c>
      <c r="G225" s="7">
        <f t="shared" si="73"/>
        <v>-5202.4472497102697</v>
      </c>
      <c r="H225" s="7">
        <f t="shared" si="74"/>
        <v>-6936.596332947026</v>
      </c>
      <c r="I225" s="7">
        <f t="shared" si="75"/>
        <v>-8670.7454161837832</v>
      </c>
      <c r="J225" s="7">
        <f t="shared" si="76"/>
        <v>-10404.894499420539</v>
      </c>
      <c r="K225" s="12">
        <f t="shared" si="77"/>
        <v>2.8731914851483076E-3</v>
      </c>
      <c r="L225" s="9">
        <f t="shared" si="78"/>
        <v>413739.5738613563</v>
      </c>
      <c r="M225" s="9">
        <f t="shared" si="79"/>
        <v>1654958.2954454252</v>
      </c>
      <c r="N225" s="9">
        <f t="shared" si="80"/>
        <v>3723656.1647522068</v>
      </c>
      <c r="O225" s="9">
        <f t="shared" si="81"/>
        <v>6619833.1817817008</v>
      </c>
      <c r="P225" s="9">
        <f t="shared" si="82"/>
        <v>10343489.346533908</v>
      </c>
      <c r="Q225" s="9">
        <f t="shared" si="83"/>
        <v>14894624.659008827</v>
      </c>
      <c r="R225" s="8">
        <v>0.23360000000000003</v>
      </c>
      <c r="S225" s="8">
        <f t="shared" si="69"/>
        <v>96649.564454012841</v>
      </c>
      <c r="T225" s="8">
        <f t="shared" si="69"/>
        <v>386598.25781605137</v>
      </c>
      <c r="U225" s="8">
        <f t="shared" si="69"/>
        <v>869846.08008611563</v>
      </c>
      <c r="V225" s="8">
        <f t="shared" si="69"/>
        <v>1546393.0312642055</v>
      </c>
      <c r="W225" s="8">
        <f t="shared" si="69"/>
        <v>2416239.1113503212</v>
      </c>
      <c r="X225" s="8">
        <f t="shared" si="69"/>
        <v>3479384.3203444625</v>
      </c>
      <c r="Y225" s="3">
        <f>SUM('Masses &amp; Spring Data'!$K$11*('Masses &amp; Spring Data'!$I$3+'Vel,Acc,Jer (Inlet)'!C225))</f>
        <v>627392.29007884848</v>
      </c>
      <c r="Z225" s="10">
        <f t="shared" si="84"/>
        <v>724041.85453286138</v>
      </c>
      <c r="AA225" s="10">
        <f t="shared" si="85"/>
        <v>987679.93213083141</v>
      </c>
      <c r="AB225" s="10">
        <f t="shared" si="86"/>
        <v>1497238.3701649641</v>
      </c>
      <c r="AC225" s="10">
        <f t="shared" si="87"/>
        <v>2173785.3213430541</v>
      </c>
      <c r="AD225" s="10">
        <f t="shared" si="88"/>
        <v>3043631.4014291698</v>
      </c>
      <c r="AE225" s="10">
        <f t="shared" si="89"/>
        <v>4106776.6104233111</v>
      </c>
    </row>
    <row r="226" spans="1:31" x14ac:dyDescent="0.2">
      <c r="A226" s="5">
        <v>86</v>
      </c>
      <c r="B226" s="5">
        <f t="shared" si="90"/>
        <v>223</v>
      </c>
      <c r="C226" s="36">
        <v>3.293488890870008</v>
      </c>
      <c r="D226" s="6">
        <f t="shared" si="70"/>
        <v>-0.14163923211791474</v>
      </c>
      <c r="E226" s="7">
        <f t="shared" si="71"/>
        <v>-1699.6707854149768</v>
      </c>
      <c r="F226" s="7">
        <f t="shared" si="72"/>
        <v>-3399.3415708299535</v>
      </c>
      <c r="G226" s="7">
        <f t="shared" si="73"/>
        <v>-5099.0123562449307</v>
      </c>
      <c r="H226" s="7">
        <f t="shared" si="74"/>
        <v>-6798.6831416599071</v>
      </c>
      <c r="I226" s="7">
        <f t="shared" si="75"/>
        <v>-8498.3539270748843</v>
      </c>
      <c r="J226" s="7">
        <f t="shared" si="76"/>
        <v>-10198.024712489861</v>
      </c>
      <c r="K226" s="12">
        <f t="shared" si="77"/>
        <v>3.0387932998503508E-3</v>
      </c>
      <c r="L226" s="9">
        <f t="shared" si="78"/>
        <v>437586.23517845053</v>
      </c>
      <c r="M226" s="9">
        <f t="shared" si="79"/>
        <v>1750344.9407138021</v>
      </c>
      <c r="N226" s="9">
        <f t="shared" si="80"/>
        <v>3938276.1166060548</v>
      </c>
      <c r="O226" s="9">
        <f t="shared" si="81"/>
        <v>7001379.7628552085</v>
      </c>
      <c r="P226" s="9">
        <f t="shared" si="82"/>
        <v>10939655.879461262</v>
      </c>
      <c r="Q226" s="9">
        <f t="shared" si="83"/>
        <v>15753104.466424219</v>
      </c>
      <c r="R226" s="8">
        <v>0.23360000000000003</v>
      </c>
      <c r="S226" s="8">
        <f t="shared" si="69"/>
        <v>102220.14453768605</v>
      </c>
      <c r="T226" s="8">
        <f t="shared" si="69"/>
        <v>408880.5781507442</v>
      </c>
      <c r="U226" s="8">
        <f t="shared" si="69"/>
        <v>919981.30083917454</v>
      </c>
      <c r="V226" s="8">
        <f t="shared" si="69"/>
        <v>1635522.3126029768</v>
      </c>
      <c r="W226" s="8">
        <f t="shared" si="69"/>
        <v>2555503.6134421513</v>
      </c>
      <c r="X226" s="8">
        <f t="shared" si="69"/>
        <v>3679925.2033566982</v>
      </c>
      <c r="Y226" s="3">
        <f>SUM('Masses &amp; Spring Data'!$K$11*('Masses &amp; Spring Data'!$I$3+'Vel,Acc,Jer (Inlet)'!C226))</f>
        <v>601081.67431478004</v>
      </c>
      <c r="Z226" s="10">
        <f t="shared" si="84"/>
        <v>703301.81885246607</v>
      </c>
      <c r="AA226" s="10">
        <f t="shared" si="85"/>
        <v>984174.74354097538</v>
      </c>
      <c r="AB226" s="10">
        <f t="shared" si="86"/>
        <v>1521062.9751539547</v>
      </c>
      <c r="AC226" s="10">
        <f t="shared" si="87"/>
        <v>2236603.986917757</v>
      </c>
      <c r="AD226" s="10">
        <f t="shared" si="88"/>
        <v>3156585.2877569315</v>
      </c>
      <c r="AE226" s="10">
        <f t="shared" si="89"/>
        <v>4281006.8776714783</v>
      </c>
    </row>
    <row r="227" spans="1:31" x14ac:dyDescent="0.2">
      <c r="A227" s="5">
        <v>88</v>
      </c>
      <c r="B227" s="5">
        <f t="shared" si="90"/>
        <v>224</v>
      </c>
      <c r="C227" s="36">
        <v>3.1518496587520932</v>
      </c>
      <c r="D227" s="6">
        <f t="shared" si="70"/>
        <v>-0.13860043881806439</v>
      </c>
      <c r="E227" s="7">
        <f t="shared" si="71"/>
        <v>-1663.2052658167727</v>
      </c>
      <c r="F227" s="7">
        <f t="shared" si="72"/>
        <v>-3326.4105316335454</v>
      </c>
      <c r="G227" s="7">
        <f t="shared" si="73"/>
        <v>-4989.6157974503176</v>
      </c>
      <c r="H227" s="7">
        <f t="shared" si="74"/>
        <v>-6652.8210632670907</v>
      </c>
      <c r="I227" s="7">
        <f t="shared" si="75"/>
        <v>-8316.0263290838629</v>
      </c>
      <c r="J227" s="7">
        <f t="shared" si="76"/>
        <v>-9979.2315949006352</v>
      </c>
      <c r="K227" s="12">
        <f t="shared" si="77"/>
        <v>3.1712747516174922E-3</v>
      </c>
      <c r="L227" s="9">
        <f t="shared" si="78"/>
        <v>456663.5642329189</v>
      </c>
      <c r="M227" s="9">
        <f t="shared" si="79"/>
        <v>1826654.2569316756</v>
      </c>
      <c r="N227" s="9">
        <f t="shared" si="80"/>
        <v>4109972.0780962696</v>
      </c>
      <c r="O227" s="9">
        <f t="shared" si="81"/>
        <v>7306617.0277267024</v>
      </c>
      <c r="P227" s="9">
        <f t="shared" si="82"/>
        <v>11416589.105822971</v>
      </c>
      <c r="Q227" s="9">
        <f t="shared" si="83"/>
        <v>16439888.312385079</v>
      </c>
      <c r="R227" s="8">
        <v>0.23360000000000003</v>
      </c>
      <c r="S227" s="8">
        <f t="shared" si="69"/>
        <v>106676.60860480987</v>
      </c>
      <c r="T227" s="8">
        <f t="shared" si="69"/>
        <v>426706.43441923946</v>
      </c>
      <c r="U227" s="8">
        <f t="shared" si="69"/>
        <v>960089.47744328866</v>
      </c>
      <c r="V227" s="8">
        <f t="shared" si="69"/>
        <v>1706825.7376769579</v>
      </c>
      <c r="W227" s="8">
        <f t="shared" si="69"/>
        <v>2666915.2151202462</v>
      </c>
      <c r="X227" s="8">
        <f t="shared" si="69"/>
        <v>3840357.9097731546</v>
      </c>
      <c r="Y227" s="3">
        <f>SUM('Masses &amp; Spring Data'!$K$11*('Masses &amp; Spring Data'!$I$3+'Vel,Acc,Jer (Inlet)'!C227))</f>
        <v>575294.16539023118</v>
      </c>
      <c r="Z227" s="10">
        <f t="shared" si="84"/>
        <v>681970.77399504103</v>
      </c>
      <c r="AA227" s="10">
        <f t="shared" si="85"/>
        <v>976766.34797455743</v>
      </c>
      <c r="AB227" s="10">
        <f t="shared" si="86"/>
        <v>1535383.6428335197</v>
      </c>
      <c r="AC227" s="10">
        <f t="shared" si="87"/>
        <v>2282119.9030671893</v>
      </c>
      <c r="AD227" s="10">
        <f t="shared" si="88"/>
        <v>3242209.3805104773</v>
      </c>
      <c r="AE227" s="10">
        <f t="shared" si="89"/>
        <v>4415652.0751633858</v>
      </c>
    </row>
    <row r="228" spans="1:31" x14ac:dyDescent="0.2">
      <c r="A228" s="5">
        <v>90</v>
      </c>
      <c r="B228" s="5">
        <f t="shared" si="90"/>
        <v>225</v>
      </c>
      <c r="C228" s="36">
        <v>3.0132492199340288</v>
      </c>
      <c r="D228" s="6">
        <f t="shared" si="70"/>
        <v>-0.13542916406644689</v>
      </c>
      <c r="E228" s="7">
        <f t="shared" si="71"/>
        <v>-1625.1499687973628</v>
      </c>
      <c r="F228" s="7">
        <f t="shared" si="72"/>
        <v>-3250.2999375947256</v>
      </c>
      <c r="G228" s="7">
        <f t="shared" si="73"/>
        <v>-4875.4499063920885</v>
      </c>
      <c r="H228" s="7">
        <f t="shared" si="74"/>
        <v>-6500.5998751894513</v>
      </c>
      <c r="I228" s="7">
        <f t="shared" si="75"/>
        <v>-8125.7498439868141</v>
      </c>
      <c r="J228" s="7">
        <f t="shared" si="76"/>
        <v>-9750.8998127841769</v>
      </c>
      <c r="K228" s="12">
        <f t="shared" si="77"/>
        <v>3.3120362941168047E-3</v>
      </c>
      <c r="L228" s="9">
        <f t="shared" si="78"/>
        <v>476933.22635281988</v>
      </c>
      <c r="M228" s="9">
        <f t="shared" si="79"/>
        <v>1907732.9054112795</v>
      </c>
      <c r="N228" s="9">
        <f t="shared" si="80"/>
        <v>4292399.0371753788</v>
      </c>
      <c r="O228" s="9">
        <f t="shared" si="81"/>
        <v>7630931.6216451181</v>
      </c>
      <c r="P228" s="9">
        <f t="shared" si="82"/>
        <v>11923330.658820497</v>
      </c>
      <c r="Q228" s="9">
        <f t="shared" si="83"/>
        <v>17169596.148701515</v>
      </c>
      <c r="R228" s="8">
        <v>0.23360000000000003</v>
      </c>
      <c r="S228" s="8">
        <f t="shared" si="69"/>
        <v>111411.60167601873</v>
      </c>
      <c r="T228" s="8">
        <f t="shared" si="69"/>
        <v>445646.40670407494</v>
      </c>
      <c r="U228" s="8">
        <f t="shared" si="69"/>
        <v>1002704.4150841687</v>
      </c>
      <c r="V228" s="8">
        <f t="shared" si="69"/>
        <v>1782585.6268162997</v>
      </c>
      <c r="W228" s="8">
        <f t="shared" si="69"/>
        <v>2785290.0419004685</v>
      </c>
      <c r="X228" s="8">
        <f t="shared" si="69"/>
        <v>4010817.6603366747</v>
      </c>
      <c r="Y228" s="3">
        <f>SUM('Masses &amp; Spring Data'!$K$11*('Masses &amp; Spring Data'!$I$3+'Vel,Acc,Jer (Inlet)'!C228))</f>
        <v>550059.91355531791</v>
      </c>
      <c r="Z228" s="10">
        <f t="shared" si="84"/>
        <v>661471.5152313367</v>
      </c>
      <c r="AA228" s="10">
        <f t="shared" si="85"/>
        <v>971049.44571420841</v>
      </c>
      <c r="AB228" s="10">
        <f t="shared" si="86"/>
        <v>1552764.3286394866</v>
      </c>
      <c r="AC228" s="10">
        <f t="shared" si="87"/>
        <v>2332645.5403716178</v>
      </c>
      <c r="AD228" s="10">
        <f t="shared" si="88"/>
        <v>3335349.9554557865</v>
      </c>
      <c r="AE228" s="10">
        <f t="shared" si="89"/>
        <v>4560877.5738919927</v>
      </c>
    </row>
    <row r="229" spans="1:31" x14ac:dyDescent="0.2">
      <c r="A229" s="5">
        <v>92</v>
      </c>
      <c r="B229" s="5">
        <f t="shared" si="90"/>
        <v>226</v>
      </c>
      <c r="C229" s="36">
        <v>2.8778200558675819</v>
      </c>
      <c r="D229" s="6">
        <f t="shared" si="70"/>
        <v>-0.13211712777233009</v>
      </c>
      <c r="E229" s="7">
        <f t="shared" si="71"/>
        <v>-1585.4055332679611</v>
      </c>
      <c r="F229" s="7">
        <f t="shared" si="72"/>
        <v>-3170.8110665359222</v>
      </c>
      <c r="G229" s="7">
        <f t="shared" si="73"/>
        <v>-4756.2165998038836</v>
      </c>
      <c r="H229" s="7">
        <f t="shared" si="74"/>
        <v>-6341.6221330718445</v>
      </c>
      <c r="I229" s="7">
        <f t="shared" si="75"/>
        <v>-7927.0276663398054</v>
      </c>
      <c r="J229" s="7">
        <f t="shared" si="76"/>
        <v>-9512.4331996077672</v>
      </c>
      <c r="K229" s="12">
        <f t="shared" si="77"/>
        <v>3.4031172922062147E-3</v>
      </c>
      <c r="L229" s="9">
        <f t="shared" si="78"/>
        <v>490048.8900776949</v>
      </c>
      <c r="M229" s="9">
        <f t="shared" si="79"/>
        <v>1960195.5603107796</v>
      </c>
      <c r="N229" s="9">
        <f t="shared" si="80"/>
        <v>4410440.0106992545</v>
      </c>
      <c r="O229" s="9">
        <f t="shared" si="81"/>
        <v>7840782.2412431184</v>
      </c>
      <c r="P229" s="9">
        <f t="shared" si="82"/>
        <v>12251222.251942374</v>
      </c>
      <c r="Q229" s="9">
        <f t="shared" si="83"/>
        <v>17641760.042797018</v>
      </c>
      <c r="R229" s="8">
        <v>0.23360000000000003</v>
      </c>
      <c r="S229" s="8">
        <f t="shared" si="69"/>
        <v>114475.42072214955</v>
      </c>
      <c r="T229" s="8">
        <f t="shared" si="69"/>
        <v>457901.68288859818</v>
      </c>
      <c r="U229" s="8">
        <f t="shared" si="69"/>
        <v>1030278.786499346</v>
      </c>
      <c r="V229" s="8">
        <f t="shared" si="69"/>
        <v>1831606.7315543927</v>
      </c>
      <c r="W229" s="8">
        <f t="shared" si="69"/>
        <v>2861885.5180537389</v>
      </c>
      <c r="X229" s="8">
        <f t="shared" si="69"/>
        <v>4121115.1459973841</v>
      </c>
      <c r="Y229" s="3">
        <f>SUM('Masses &amp; Spring Data'!$K$11*('Masses &amp; Spring Data'!$I$3+'Vel,Acc,Jer (Inlet)'!C229))</f>
        <v>525403.03901013348</v>
      </c>
      <c r="Z229" s="10">
        <f t="shared" si="84"/>
        <v>639878.45973228302</v>
      </c>
      <c r="AA229" s="10">
        <f t="shared" si="85"/>
        <v>959250.85235587507</v>
      </c>
      <c r="AB229" s="10">
        <f t="shared" si="86"/>
        <v>1555681.8255094795</v>
      </c>
      <c r="AC229" s="10">
        <f t="shared" si="87"/>
        <v>2357009.7705645263</v>
      </c>
      <c r="AD229" s="10">
        <f t="shared" si="88"/>
        <v>3387288.5570638725</v>
      </c>
      <c r="AE229" s="10">
        <f t="shared" si="89"/>
        <v>4646518.1850075172</v>
      </c>
    </row>
    <row r="230" spans="1:31" x14ac:dyDescent="0.2">
      <c r="A230" s="5">
        <v>94</v>
      </c>
      <c r="B230" s="5">
        <f t="shared" si="90"/>
        <v>227</v>
      </c>
      <c r="C230" s="36">
        <v>2.7457029280952518</v>
      </c>
      <c r="D230" s="6">
        <f t="shared" si="70"/>
        <v>-0.12871401048012387</v>
      </c>
      <c r="E230" s="7">
        <f t="shared" si="71"/>
        <v>-1544.5681257614865</v>
      </c>
      <c r="F230" s="7">
        <f t="shared" si="72"/>
        <v>-3089.136251522973</v>
      </c>
      <c r="G230" s="7">
        <f t="shared" si="73"/>
        <v>-4633.704377284459</v>
      </c>
      <c r="H230" s="7">
        <f t="shared" si="74"/>
        <v>-6178.272503045946</v>
      </c>
      <c r="I230" s="7">
        <f t="shared" si="75"/>
        <v>-7722.8406288074329</v>
      </c>
      <c r="J230" s="7">
        <f t="shared" si="76"/>
        <v>-9267.4087545689181</v>
      </c>
      <c r="K230" s="12">
        <f t="shared" si="77"/>
        <v>3.5107584717639639E-3</v>
      </c>
      <c r="L230" s="9">
        <f t="shared" si="78"/>
        <v>505549.21993401082</v>
      </c>
      <c r="M230" s="9">
        <f t="shared" si="79"/>
        <v>2022196.8797360433</v>
      </c>
      <c r="N230" s="9">
        <f t="shared" si="80"/>
        <v>4549942.979406097</v>
      </c>
      <c r="O230" s="9">
        <f t="shared" si="81"/>
        <v>8088787.5189441731</v>
      </c>
      <c r="P230" s="9">
        <f t="shared" si="82"/>
        <v>12638730.49835027</v>
      </c>
      <c r="Q230" s="9">
        <f t="shared" si="83"/>
        <v>18199771.917624388</v>
      </c>
      <c r="R230" s="8">
        <v>0.23360000000000003</v>
      </c>
      <c r="S230" s="8">
        <f t="shared" si="69"/>
        <v>118096.29777658494</v>
      </c>
      <c r="T230" s="8">
        <f t="shared" si="69"/>
        <v>472385.19110633974</v>
      </c>
      <c r="U230" s="8">
        <f t="shared" si="69"/>
        <v>1062866.6799892643</v>
      </c>
      <c r="V230" s="8">
        <f t="shared" si="69"/>
        <v>1889540.764425359</v>
      </c>
      <c r="W230" s="8">
        <f t="shared" si="69"/>
        <v>2952407.4444146235</v>
      </c>
      <c r="X230" s="8">
        <f t="shared" si="69"/>
        <v>4251466.7199570574</v>
      </c>
      <c r="Y230" s="3">
        <f>SUM('Masses &amp; Spring Data'!$K$11*('Masses &amp; Spring Data'!$I$3+'Vel,Acc,Jer (Inlet)'!C230))</f>
        <v>501349.16946727689</v>
      </c>
      <c r="Z230" s="10">
        <f t="shared" si="84"/>
        <v>619445.46724386187</v>
      </c>
      <c r="AA230" s="10">
        <f t="shared" si="85"/>
        <v>950300.07867065188</v>
      </c>
      <c r="AB230" s="10">
        <f t="shared" si="86"/>
        <v>1564215.8494565412</v>
      </c>
      <c r="AC230" s="10">
        <f t="shared" si="87"/>
        <v>2390889.9338926356</v>
      </c>
      <c r="AD230" s="10">
        <f t="shared" si="88"/>
        <v>3453756.6138819004</v>
      </c>
      <c r="AE230" s="10">
        <f t="shared" si="89"/>
        <v>4752815.8894243343</v>
      </c>
    </row>
    <row r="231" spans="1:31" x14ac:dyDescent="0.2">
      <c r="A231" s="5">
        <v>96</v>
      </c>
      <c r="B231" s="5">
        <f t="shared" si="90"/>
        <v>228</v>
      </c>
      <c r="C231" s="36">
        <v>2.616988917615128</v>
      </c>
      <c r="D231" s="6">
        <f t="shared" si="70"/>
        <v>-0.12520325200835991</v>
      </c>
      <c r="E231" s="7">
        <f t="shared" si="71"/>
        <v>-1502.4390241003189</v>
      </c>
      <c r="F231" s="7">
        <f t="shared" si="72"/>
        <v>-3004.8780482006377</v>
      </c>
      <c r="G231" s="7">
        <f t="shared" si="73"/>
        <v>-4507.3170723009571</v>
      </c>
      <c r="H231" s="7">
        <f t="shared" si="74"/>
        <v>-6009.7560964012755</v>
      </c>
      <c r="I231" s="7">
        <f t="shared" si="75"/>
        <v>-7512.1951205015948</v>
      </c>
      <c r="J231" s="7">
        <f t="shared" si="76"/>
        <v>-9014.6341446019142</v>
      </c>
      <c r="K231" s="12">
        <f t="shared" si="77"/>
        <v>3.585279288381038E-3</v>
      </c>
      <c r="L231" s="9">
        <f t="shared" si="78"/>
        <v>516280.2175268695</v>
      </c>
      <c r="M231" s="9">
        <f t="shared" si="79"/>
        <v>2065120.870107478</v>
      </c>
      <c r="N231" s="9">
        <f t="shared" si="80"/>
        <v>4646521.9577418249</v>
      </c>
      <c r="O231" s="9">
        <f t="shared" si="81"/>
        <v>8260483.480429912</v>
      </c>
      <c r="P231" s="9">
        <f t="shared" si="82"/>
        <v>12907005.438171737</v>
      </c>
      <c r="Q231" s="9">
        <f t="shared" si="83"/>
        <v>18586087.8309673</v>
      </c>
      <c r="R231" s="8">
        <v>0.23360000000000003</v>
      </c>
      <c r="S231" s="8">
        <f t="shared" si="69"/>
        <v>120603.05881427674</v>
      </c>
      <c r="T231" s="8">
        <f t="shared" si="69"/>
        <v>482412.23525710695</v>
      </c>
      <c r="U231" s="8">
        <f t="shared" si="69"/>
        <v>1085427.5293284904</v>
      </c>
      <c r="V231" s="8">
        <f t="shared" si="69"/>
        <v>1929648.9410284278</v>
      </c>
      <c r="W231" s="8">
        <f t="shared" si="69"/>
        <v>3015076.4703569179</v>
      </c>
      <c r="X231" s="8">
        <f t="shared" si="69"/>
        <v>4341710.1173139615</v>
      </c>
      <c r="Y231" s="3">
        <f>SUM('Masses &amp; Spring Data'!$K$11*('Masses &amp; Spring Data'!$I$3+'Vel,Acc,Jer (Inlet)'!C231))</f>
        <v>477914.8875643122</v>
      </c>
      <c r="Z231" s="10">
        <f t="shared" si="84"/>
        <v>598517.94637858891</v>
      </c>
      <c r="AA231" s="10">
        <f t="shared" si="85"/>
        <v>937532.02622092189</v>
      </c>
      <c r="AB231" s="10">
        <f t="shared" si="86"/>
        <v>1563342.4168928026</v>
      </c>
      <c r="AC231" s="10">
        <f t="shared" si="87"/>
        <v>2407563.82859274</v>
      </c>
      <c r="AD231" s="10">
        <f t="shared" si="88"/>
        <v>3492991.3579212301</v>
      </c>
      <c r="AE231" s="10">
        <f t="shared" si="89"/>
        <v>4819625.0048782732</v>
      </c>
    </row>
    <row r="232" spans="1:31" x14ac:dyDescent="0.2">
      <c r="A232" s="5">
        <v>98</v>
      </c>
      <c r="B232" s="5">
        <f t="shared" si="90"/>
        <v>229</v>
      </c>
      <c r="C232" s="36">
        <v>2.4917856656067681</v>
      </c>
      <c r="D232" s="6">
        <f t="shared" si="70"/>
        <v>-0.12161797271997887</v>
      </c>
      <c r="E232" s="7">
        <f t="shared" si="71"/>
        <v>-1459.4156726397464</v>
      </c>
      <c r="F232" s="7">
        <f t="shared" si="72"/>
        <v>-2918.8313452794928</v>
      </c>
      <c r="G232" s="7">
        <f t="shared" si="73"/>
        <v>-4378.2470179192396</v>
      </c>
      <c r="H232" s="7">
        <f t="shared" si="74"/>
        <v>-5837.6626905589856</v>
      </c>
      <c r="I232" s="7">
        <f t="shared" si="75"/>
        <v>-7297.0783631987324</v>
      </c>
      <c r="J232" s="7">
        <f t="shared" si="76"/>
        <v>-8756.4940358384792</v>
      </c>
      <c r="K232" s="12">
        <f t="shared" si="77"/>
        <v>3.6598001049998885E-3</v>
      </c>
      <c r="L232" s="9">
        <f t="shared" si="78"/>
        <v>527011.215119984</v>
      </c>
      <c r="M232" s="9">
        <f t="shared" si="79"/>
        <v>2108044.860479936</v>
      </c>
      <c r="N232" s="9">
        <f t="shared" si="80"/>
        <v>4743100.9360798551</v>
      </c>
      <c r="O232" s="9">
        <f t="shared" si="81"/>
        <v>8432179.441919744</v>
      </c>
      <c r="P232" s="9">
        <f t="shared" si="82"/>
        <v>13175280.377999598</v>
      </c>
      <c r="Q232" s="9">
        <f t="shared" si="83"/>
        <v>18972403.74431942</v>
      </c>
      <c r="R232" s="8">
        <v>0.23360000000000003</v>
      </c>
      <c r="S232" s="8">
        <f t="shared" si="69"/>
        <v>123109.81985202827</v>
      </c>
      <c r="T232" s="8">
        <f t="shared" si="69"/>
        <v>492439.2794081131</v>
      </c>
      <c r="U232" s="8">
        <f t="shared" si="69"/>
        <v>1107988.3786682542</v>
      </c>
      <c r="V232" s="8">
        <f t="shared" si="69"/>
        <v>1969757.1176324524</v>
      </c>
      <c r="W232" s="8">
        <f t="shared" si="69"/>
        <v>3077745.4963007066</v>
      </c>
      <c r="X232" s="8">
        <f t="shared" si="69"/>
        <v>4431953.514673017</v>
      </c>
      <c r="Y232" s="3">
        <f>SUM('Masses &amp; Spring Data'!$K$11*('Masses &amp; Spring Data'!$I$3+'Vel,Acc,Jer (Inlet)'!C232))</f>
        <v>455119.79096381494</v>
      </c>
      <c r="Z232" s="10">
        <f t="shared" si="84"/>
        <v>578229.61081584322</v>
      </c>
      <c r="AA232" s="10">
        <f t="shared" si="85"/>
        <v>925416.72668645065</v>
      </c>
      <c r="AB232" s="10">
        <f t="shared" si="86"/>
        <v>1563108.1696320693</v>
      </c>
      <c r="AC232" s="10">
        <f t="shared" si="87"/>
        <v>2424876.9085962675</v>
      </c>
      <c r="AD232" s="10">
        <f t="shared" si="88"/>
        <v>3532865.2872645217</v>
      </c>
      <c r="AE232" s="10">
        <f t="shared" si="89"/>
        <v>4887073.3056368316</v>
      </c>
    </row>
    <row r="233" spans="1:31" x14ac:dyDescent="0.2">
      <c r="A233" s="5">
        <v>100</v>
      </c>
      <c r="B233" s="5">
        <f t="shared" si="90"/>
        <v>230</v>
      </c>
      <c r="C233" s="36">
        <v>2.3701676928867892</v>
      </c>
      <c r="D233" s="6">
        <f t="shared" si="70"/>
        <v>-0.11795817261497898</v>
      </c>
      <c r="E233" s="7">
        <f t="shared" si="71"/>
        <v>-1415.4980713797479</v>
      </c>
      <c r="F233" s="7">
        <f t="shared" si="72"/>
        <v>-2830.9961427594958</v>
      </c>
      <c r="G233" s="7">
        <f t="shared" si="73"/>
        <v>-4246.494214139243</v>
      </c>
      <c r="H233" s="7">
        <f t="shared" si="74"/>
        <v>-5661.9922855189916</v>
      </c>
      <c r="I233" s="7">
        <f t="shared" si="75"/>
        <v>-7077.4903568987393</v>
      </c>
      <c r="J233" s="7">
        <f t="shared" si="76"/>
        <v>-8492.988428278486</v>
      </c>
      <c r="K233" s="12">
        <f t="shared" si="77"/>
        <v>3.6929204679396754E-3</v>
      </c>
      <c r="L233" s="9">
        <f t="shared" si="78"/>
        <v>531780.5473833133</v>
      </c>
      <c r="M233" s="9">
        <f t="shared" si="79"/>
        <v>2127122.1895332532</v>
      </c>
      <c r="N233" s="9">
        <f t="shared" si="80"/>
        <v>4786024.9264498195</v>
      </c>
      <c r="O233" s="9">
        <f t="shared" si="81"/>
        <v>8508488.7581330128</v>
      </c>
      <c r="P233" s="9">
        <f t="shared" si="82"/>
        <v>13294513.684582831</v>
      </c>
      <c r="Q233" s="9">
        <f t="shared" si="83"/>
        <v>19144099.705799278</v>
      </c>
      <c r="R233" s="8">
        <v>0.23360000000000003</v>
      </c>
      <c r="S233" s="8">
        <f t="shared" si="69"/>
        <v>124223.935868742</v>
      </c>
      <c r="T233" s="8">
        <f t="shared" si="69"/>
        <v>496895.74347496801</v>
      </c>
      <c r="U233" s="8">
        <f t="shared" si="69"/>
        <v>1118015.422818678</v>
      </c>
      <c r="V233" s="8">
        <f t="shared" ref="S233:X296" si="91">SUM($R$3*O233)</f>
        <v>1987582.973899872</v>
      </c>
      <c r="W233" s="8">
        <f t="shared" si="91"/>
        <v>3105598.39671855</v>
      </c>
      <c r="X233" s="8">
        <f t="shared" si="91"/>
        <v>4472061.6912747119</v>
      </c>
      <c r="Y233" s="3">
        <f>SUM('Masses &amp; Spring Data'!$K$11*('Masses &amp; Spring Data'!$I$3+'Vel,Acc,Jer (Inlet)'!C233))</f>
        <v>432977.44727833749</v>
      </c>
      <c r="Z233" s="10">
        <f t="shared" si="84"/>
        <v>557201.3831470795</v>
      </c>
      <c r="AA233" s="10">
        <f t="shared" si="85"/>
        <v>908397.16759540047</v>
      </c>
      <c r="AB233" s="10">
        <f t="shared" si="86"/>
        <v>1550992.8700970155</v>
      </c>
      <c r="AC233" s="10">
        <f t="shared" si="87"/>
        <v>2420560.4211782096</v>
      </c>
      <c r="AD233" s="10">
        <f t="shared" si="88"/>
        <v>3538575.8439968876</v>
      </c>
      <c r="AE233" s="10">
        <f t="shared" si="89"/>
        <v>4905039.1385530494</v>
      </c>
    </row>
    <row r="234" spans="1:31" x14ac:dyDescent="0.2">
      <c r="A234" s="5">
        <v>102</v>
      </c>
      <c r="B234" s="5">
        <f t="shared" si="90"/>
        <v>231</v>
      </c>
      <c r="C234" s="36">
        <v>2.2522095202718102</v>
      </c>
      <c r="D234" s="6">
        <f t="shared" si="70"/>
        <v>-0.11426525214703931</v>
      </c>
      <c r="E234" s="7">
        <f t="shared" si="71"/>
        <v>-1371.1830257644717</v>
      </c>
      <c r="F234" s="7">
        <f t="shared" si="72"/>
        <v>-2742.3660515289434</v>
      </c>
      <c r="G234" s="7">
        <f t="shared" si="73"/>
        <v>-4113.5490772934154</v>
      </c>
      <c r="H234" s="7">
        <f t="shared" si="74"/>
        <v>-5484.7321030578869</v>
      </c>
      <c r="I234" s="7">
        <f t="shared" si="75"/>
        <v>-6855.9151288223584</v>
      </c>
      <c r="J234" s="7">
        <f t="shared" si="76"/>
        <v>-8227.0981545868308</v>
      </c>
      <c r="K234" s="12">
        <f t="shared" si="77"/>
        <v>3.7426010123522424E-3</v>
      </c>
      <c r="L234" s="9">
        <f t="shared" si="78"/>
        <v>538934.54577872285</v>
      </c>
      <c r="M234" s="9">
        <f t="shared" si="79"/>
        <v>2155738.1831148914</v>
      </c>
      <c r="N234" s="9">
        <f t="shared" si="80"/>
        <v>4850410.9120085062</v>
      </c>
      <c r="O234" s="9">
        <f t="shared" si="81"/>
        <v>8622952.7324595656</v>
      </c>
      <c r="P234" s="9">
        <f t="shared" si="82"/>
        <v>13473363.644468073</v>
      </c>
      <c r="Q234" s="9">
        <f t="shared" si="83"/>
        <v>19401643.648034025</v>
      </c>
      <c r="R234" s="8">
        <v>0.23360000000000003</v>
      </c>
      <c r="S234" s="8">
        <f t="shared" si="91"/>
        <v>125895.10989390967</v>
      </c>
      <c r="T234" s="8">
        <f t="shared" si="91"/>
        <v>503580.43957563868</v>
      </c>
      <c r="U234" s="8">
        <f t="shared" si="91"/>
        <v>1133055.9890451871</v>
      </c>
      <c r="V234" s="8">
        <f t="shared" si="91"/>
        <v>2014321.7583025547</v>
      </c>
      <c r="W234" s="8">
        <f t="shared" si="91"/>
        <v>3147377.7473477423</v>
      </c>
      <c r="X234" s="8">
        <f t="shared" si="91"/>
        <v>4532223.9561807485</v>
      </c>
      <c r="Y234" s="3">
        <f>SUM('Masses &amp; Spring Data'!$K$11*('Masses &amp; Spring Data'!$I$3+'Vel,Acc,Jer (Inlet)'!C234))</f>
        <v>411501.42412043241</v>
      </c>
      <c r="Z234" s="10">
        <f t="shared" si="84"/>
        <v>537396.53401434212</v>
      </c>
      <c r="AA234" s="10">
        <f t="shared" si="85"/>
        <v>894278.19111576141</v>
      </c>
      <c r="AB234" s="10">
        <f t="shared" si="86"/>
        <v>1544557.4131656196</v>
      </c>
      <c r="AC234" s="10">
        <f t="shared" si="87"/>
        <v>2425823.1824229872</v>
      </c>
      <c r="AD234" s="10">
        <f t="shared" si="88"/>
        <v>3558879.1714681746</v>
      </c>
      <c r="AE234" s="10">
        <f t="shared" si="89"/>
        <v>4943725.3803011812</v>
      </c>
    </row>
    <row r="235" spans="1:31" x14ac:dyDescent="0.2">
      <c r="A235" s="5">
        <v>104</v>
      </c>
      <c r="B235" s="5">
        <f t="shared" si="90"/>
        <v>232</v>
      </c>
      <c r="C235" s="36">
        <v>2.1379442681247709</v>
      </c>
      <c r="D235" s="6">
        <f t="shared" si="70"/>
        <v>-0.11052265113468707</v>
      </c>
      <c r="E235" s="7">
        <f t="shared" si="71"/>
        <v>-1326.2718136162448</v>
      </c>
      <c r="F235" s="7">
        <f t="shared" si="72"/>
        <v>-2652.5436272324896</v>
      </c>
      <c r="G235" s="7">
        <f t="shared" si="73"/>
        <v>-3978.8154408487344</v>
      </c>
      <c r="H235" s="7">
        <f t="shared" si="74"/>
        <v>-5305.0872544649792</v>
      </c>
      <c r="I235" s="7">
        <f t="shared" si="75"/>
        <v>-6631.359068081224</v>
      </c>
      <c r="J235" s="7">
        <f t="shared" si="76"/>
        <v>-7957.6308816974688</v>
      </c>
      <c r="K235" s="12">
        <f t="shared" si="77"/>
        <v>3.7674412845594141E-3</v>
      </c>
      <c r="L235" s="9">
        <f t="shared" si="78"/>
        <v>542511.54497655563</v>
      </c>
      <c r="M235" s="9">
        <f t="shared" si="79"/>
        <v>2170046.1799062225</v>
      </c>
      <c r="N235" s="9">
        <f t="shared" si="80"/>
        <v>4882603.9047890007</v>
      </c>
      <c r="O235" s="9">
        <f t="shared" si="81"/>
        <v>8680184.71962489</v>
      </c>
      <c r="P235" s="9">
        <f t="shared" si="82"/>
        <v>13562788.624413891</v>
      </c>
      <c r="Q235" s="9">
        <f t="shared" si="83"/>
        <v>19530415.619156003</v>
      </c>
      <c r="R235" s="8">
        <v>0.23360000000000003</v>
      </c>
      <c r="S235" s="8">
        <f t="shared" si="91"/>
        <v>126730.69690652342</v>
      </c>
      <c r="T235" s="8">
        <f t="shared" si="91"/>
        <v>506922.78762609366</v>
      </c>
      <c r="U235" s="8">
        <f t="shared" si="91"/>
        <v>1140576.2721587108</v>
      </c>
      <c r="V235" s="8">
        <f t="shared" si="91"/>
        <v>2027691.1505043746</v>
      </c>
      <c r="W235" s="8">
        <f t="shared" si="91"/>
        <v>3168267.4226630852</v>
      </c>
      <c r="X235" s="8">
        <f t="shared" si="91"/>
        <v>4562305.088634843</v>
      </c>
      <c r="Y235" s="3">
        <f>SUM('Masses &amp; Spring Data'!$K$11*('Masses &amp; Spring Data'!$I$3+'Vel,Acc,Jer (Inlet)'!C235))</f>
        <v>390697.75154012267</v>
      </c>
      <c r="Z235" s="10">
        <f t="shared" si="84"/>
        <v>517428.4484466461</v>
      </c>
      <c r="AA235" s="10">
        <f t="shared" si="85"/>
        <v>877498.26223853719</v>
      </c>
      <c r="AB235" s="10">
        <f t="shared" si="86"/>
        <v>1531274.0236988333</v>
      </c>
      <c r="AC235" s="10">
        <f t="shared" si="87"/>
        <v>2418388.9020444974</v>
      </c>
      <c r="AD235" s="10">
        <f t="shared" si="88"/>
        <v>3558965.1742032077</v>
      </c>
      <c r="AE235" s="10">
        <f t="shared" si="89"/>
        <v>4953002.8401749656</v>
      </c>
    </row>
    <row r="236" spans="1:31" x14ac:dyDescent="0.2">
      <c r="A236" s="5">
        <v>106</v>
      </c>
      <c r="B236" s="5">
        <f t="shared" si="90"/>
        <v>233</v>
      </c>
      <c r="C236" s="36">
        <v>2.0274216169900838</v>
      </c>
      <c r="D236" s="6">
        <f t="shared" si="70"/>
        <v>-0.10675520985012787</v>
      </c>
      <c r="E236" s="7">
        <f t="shared" si="71"/>
        <v>-1281.0625182015344</v>
      </c>
      <c r="F236" s="7">
        <f t="shared" si="72"/>
        <v>-2562.1250364030689</v>
      </c>
      <c r="G236" s="7">
        <f t="shared" si="73"/>
        <v>-3843.1875546046035</v>
      </c>
      <c r="H236" s="7">
        <f t="shared" si="74"/>
        <v>-5124.2500728061377</v>
      </c>
      <c r="I236" s="7">
        <f t="shared" si="75"/>
        <v>-6405.3125910076724</v>
      </c>
      <c r="J236" s="7">
        <f t="shared" si="76"/>
        <v>-7686.375109209207</v>
      </c>
      <c r="K236" s="12">
        <f t="shared" si="77"/>
        <v>3.7840014660290855E-3</v>
      </c>
      <c r="L236" s="9">
        <f t="shared" si="78"/>
        <v>544896.21110818826</v>
      </c>
      <c r="M236" s="9">
        <f t="shared" si="79"/>
        <v>2179584.844432753</v>
      </c>
      <c r="N236" s="9">
        <f t="shared" si="80"/>
        <v>4904065.8999736952</v>
      </c>
      <c r="O236" s="9">
        <f t="shared" si="81"/>
        <v>8718339.3777310122</v>
      </c>
      <c r="P236" s="9">
        <f t="shared" si="82"/>
        <v>13622405.277704708</v>
      </c>
      <c r="Q236" s="9">
        <f t="shared" si="83"/>
        <v>19616263.599894781</v>
      </c>
      <c r="R236" s="8">
        <v>0.23360000000000003</v>
      </c>
      <c r="S236" s="8">
        <f t="shared" si="91"/>
        <v>127287.7549148728</v>
      </c>
      <c r="T236" s="8">
        <f t="shared" si="91"/>
        <v>509151.0196594912</v>
      </c>
      <c r="U236" s="8">
        <f t="shared" si="91"/>
        <v>1145589.7942338553</v>
      </c>
      <c r="V236" s="8">
        <f t="shared" si="91"/>
        <v>2036604.0786379648</v>
      </c>
      <c r="W236" s="8">
        <f t="shared" si="91"/>
        <v>3182193.8728718203</v>
      </c>
      <c r="X236" s="8">
        <f t="shared" si="91"/>
        <v>4582359.1769354213</v>
      </c>
      <c r="Y236" s="3">
        <f>SUM('Masses &amp; Spring Data'!$K$11*('Masses &amp; Spring Data'!$I$3+'Vel,Acc,Jer (Inlet)'!C236))</f>
        <v>370575.47461244348</v>
      </c>
      <c r="Z236" s="10">
        <f t="shared" si="84"/>
        <v>497863.22952731629</v>
      </c>
      <c r="AA236" s="10">
        <f t="shared" si="85"/>
        <v>860290.13553440338</v>
      </c>
      <c r="AB236" s="10">
        <f t="shared" si="86"/>
        <v>1516165.2688462988</v>
      </c>
      <c r="AC236" s="10">
        <f t="shared" si="87"/>
        <v>2407179.5532504083</v>
      </c>
      <c r="AD236" s="10">
        <f t="shared" si="88"/>
        <v>3552769.3474842636</v>
      </c>
      <c r="AE236" s="10">
        <f t="shared" si="89"/>
        <v>4952934.651547865</v>
      </c>
    </row>
    <row r="237" spans="1:31" x14ac:dyDescent="0.2">
      <c r="A237" s="5">
        <v>108</v>
      </c>
      <c r="B237" s="5">
        <f t="shared" si="90"/>
        <v>234</v>
      </c>
      <c r="C237" s="36">
        <v>1.920666407139956</v>
      </c>
      <c r="D237" s="6">
        <f t="shared" si="70"/>
        <v>-0.10297120838409901</v>
      </c>
      <c r="E237" s="7">
        <f t="shared" si="71"/>
        <v>-1235.6545006091881</v>
      </c>
      <c r="F237" s="7">
        <f t="shared" si="72"/>
        <v>-2471.3090012183761</v>
      </c>
      <c r="G237" s="7">
        <f t="shared" si="73"/>
        <v>-3706.9635018275644</v>
      </c>
      <c r="H237" s="7">
        <f t="shared" si="74"/>
        <v>-4942.6180024367522</v>
      </c>
      <c r="I237" s="7">
        <f t="shared" si="75"/>
        <v>-6178.2725030459405</v>
      </c>
      <c r="J237" s="7">
        <f t="shared" si="76"/>
        <v>-7413.9270036551288</v>
      </c>
      <c r="K237" s="12">
        <f t="shared" si="77"/>
        <v>3.7674412845569716E-3</v>
      </c>
      <c r="L237" s="9">
        <f t="shared" si="78"/>
        <v>542511.54497620394</v>
      </c>
      <c r="M237" s="9">
        <f t="shared" si="79"/>
        <v>2170046.1799048157</v>
      </c>
      <c r="N237" s="9">
        <f t="shared" si="80"/>
        <v>4882603.9047858352</v>
      </c>
      <c r="O237" s="9">
        <f t="shared" si="81"/>
        <v>8680184.719619263</v>
      </c>
      <c r="P237" s="9">
        <f t="shared" si="82"/>
        <v>13562788.624405097</v>
      </c>
      <c r="Q237" s="9">
        <f t="shared" si="83"/>
        <v>19530415.619143341</v>
      </c>
      <c r="R237" s="8">
        <v>0.23360000000000003</v>
      </c>
      <c r="S237" s="8">
        <f t="shared" si="91"/>
        <v>126730.69690644126</v>
      </c>
      <c r="T237" s="8">
        <f t="shared" si="91"/>
        <v>506922.78762576502</v>
      </c>
      <c r="U237" s="8">
        <f t="shared" si="91"/>
        <v>1140576.2721579713</v>
      </c>
      <c r="V237" s="8">
        <f t="shared" si="91"/>
        <v>2027691.1505030601</v>
      </c>
      <c r="W237" s="8">
        <f t="shared" si="91"/>
        <v>3168267.4226610311</v>
      </c>
      <c r="X237" s="8">
        <f t="shared" si="91"/>
        <v>4562305.0886318851</v>
      </c>
      <c r="Y237" s="3">
        <f>SUM('Masses &amp; Spring Data'!$K$11*('Masses &amp; Spring Data'!$I$3+'Vel,Acc,Jer (Inlet)'!C237))</f>
        <v>351139.11587491212</v>
      </c>
      <c r="Z237" s="10">
        <f t="shared" si="84"/>
        <v>477869.81278135336</v>
      </c>
      <c r="AA237" s="11">
        <f t="shared" si="85"/>
        <v>839314.47797830519</v>
      </c>
      <c r="AB237" s="11">
        <f t="shared" si="86"/>
        <v>1491715.3880328834</v>
      </c>
      <c r="AC237" s="11">
        <f t="shared" si="87"/>
        <v>2378830.2663779724</v>
      </c>
      <c r="AD237" s="11">
        <f t="shared" si="88"/>
        <v>3519406.5385359433</v>
      </c>
      <c r="AE237" s="11">
        <f t="shared" si="89"/>
        <v>4913444.2045067977</v>
      </c>
    </row>
    <row r="238" spans="1:31" x14ac:dyDescent="0.2">
      <c r="A238" s="5">
        <v>110</v>
      </c>
      <c r="B238" s="5">
        <f t="shared" si="90"/>
        <v>235</v>
      </c>
      <c r="C238" s="36">
        <v>1.8176951987558569</v>
      </c>
      <c r="D238" s="6">
        <f t="shared" si="70"/>
        <v>-9.920376709954204E-2</v>
      </c>
      <c r="E238" s="7">
        <f t="shared" si="71"/>
        <v>-1190.4452051945045</v>
      </c>
      <c r="F238" s="7">
        <f t="shared" si="72"/>
        <v>-2380.890410389009</v>
      </c>
      <c r="G238" s="7">
        <f t="shared" si="73"/>
        <v>-3571.3356155835136</v>
      </c>
      <c r="H238" s="7">
        <f t="shared" si="74"/>
        <v>-4761.7808207780181</v>
      </c>
      <c r="I238" s="7">
        <f t="shared" si="75"/>
        <v>-5952.2260259725226</v>
      </c>
      <c r="J238" s="7">
        <f t="shared" si="76"/>
        <v>-7142.6712311670271</v>
      </c>
      <c r="K238" s="12">
        <f t="shared" si="77"/>
        <v>3.7757213752940277E-3</v>
      </c>
      <c r="L238" s="9">
        <f t="shared" si="78"/>
        <v>543703.87804234005</v>
      </c>
      <c r="M238" s="9">
        <f t="shared" si="79"/>
        <v>2174815.5121693602</v>
      </c>
      <c r="N238" s="9">
        <f t="shared" si="80"/>
        <v>4893334.9023810597</v>
      </c>
      <c r="O238" s="9">
        <f t="shared" si="81"/>
        <v>8699262.0486774407</v>
      </c>
      <c r="P238" s="9">
        <f t="shared" si="82"/>
        <v>13592596.9510585</v>
      </c>
      <c r="Q238" s="9">
        <f t="shared" si="83"/>
        <v>19573339.609524239</v>
      </c>
      <c r="R238" s="8">
        <v>0.23360000000000003</v>
      </c>
      <c r="S238" s="8">
        <f t="shared" si="91"/>
        <v>127009.22591069066</v>
      </c>
      <c r="T238" s="8">
        <f t="shared" si="91"/>
        <v>508036.90364276263</v>
      </c>
      <c r="U238" s="8">
        <f t="shared" si="91"/>
        <v>1143083.0331962158</v>
      </c>
      <c r="V238" s="8">
        <f t="shared" si="91"/>
        <v>2032147.6145710505</v>
      </c>
      <c r="W238" s="8">
        <f t="shared" si="91"/>
        <v>3175230.6477672658</v>
      </c>
      <c r="X238" s="8">
        <f t="shared" si="91"/>
        <v>4572332.132784863</v>
      </c>
      <c r="Y238" s="3">
        <f>SUM('Masses &amp; Spring Data'!$K$11*('Masses &amp; Spring Data'!$I$3+'Vel,Acc,Jer (Inlet)'!C238))</f>
        <v>332391.69035254023</v>
      </c>
      <c r="Z238" s="10">
        <f t="shared" si="84"/>
        <v>459400.9162632309</v>
      </c>
      <c r="AA238" s="10">
        <f t="shared" si="85"/>
        <v>822367.08666307898</v>
      </c>
      <c r="AB238" s="10">
        <f t="shared" si="86"/>
        <v>1475474.723548756</v>
      </c>
      <c r="AC238" s="10">
        <f t="shared" si="87"/>
        <v>2364539.3049235907</v>
      </c>
      <c r="AD238" s="10">
        <f t="shared" si="88"/>
        <v>3507622.3381198058</v>
      </c>
      <c r="AE238" s="10">
        <f t="shared" si="89"/>
        <v>4904723.8231374035</v>
      </c>
    </row>
    <row r="239" spans="1:31" x14ac:dyDescent="0.2">
      <c r="A239" s="5">
        <v>112</v>
      </c>
      <c r="B239" s="5">
        <f t="shared" si="90"/>
        <v>236</v>
      </c>
      <c r="C239" s="36">
        <v>1.7184914316563149</v>
      </c>
      <c r="D239" s="6">
        <f t="shared" si="70"/>
        <v>-9.5428045724248012E-2</v>
      </c>
      <c r="E239" s="7">
        <f t="shared" si="71"/>
        <v>-1145.136548690976</v>
      </c>
      <c r="F239" s="7">
        <f t="shared" si="72"/>
        <v>-2290.2730973819521</v>
      </c>
      <c r="G239" s="7">
        <f t="shared" si="73"/>
        <v>-3435.4096460729284</v>
      </c>
      <c r="H239" s="7">
        <f t="shared" si="74"/>
        <v>-4580.5461947639042</v>
      </c>
      <c r="I239" s="7">
        <f t="shared" si="75"/>
        <v>-5725.6827434548804</v>
      </c>
      <c r="J239" s="7">
        <f t="shared" si="76"/>
        <v>-6870.8192921458567</v>
      </c>
      <c r="K239" s="12">
        <f t="shared" si="77"/>
        <v>3.7426010123531306E-3</v>
      </c>
      <c r="L239" s="9">
        <f t="shared" si="78"/>
        <v>538934.54577885079</v>
      </c>
      <c r="M239" s="9">
        <f t="shared" si="79"/>
        <v>2155738.1831154032</v>
      </c>
      <c r="N239" s="9">
        <f t="shared" si="80"/>
        <v>4850410.9120096574</v>
      </c>
      <c r="O239" s="9">
        <f t="shared" si="81"/>
        <v>8622952.7324616127</v>
      </c>
      <c r="P239" s="9">
        <f t="shared" si="82"/>
        <v>13473363.644471271</v>
      </c>
      <c r="Q239" s="9">
        <f t="shared" si="83"/>
        <v>19401643.648038629</v>
      </c>
      <c r="R239" s="8">
        <v>0.23360000000000003</v>
      </c>
      <c r="S239" s="8">
        <f t="shared" si="91"/>
        <v>125895.10989393956</v>
      </c>
      <c r="T239" s="8">
        <f t="shared" si="91"/>
        <v>503580.43957575824</v>
      </c>
      <c r="U239" s="8">
        <f t="shared" si="91"/>
        <v>1133055.9890454561</v>
      </c>
      <c r="V239" s="8">
        <f t="shared" si="91"/>
        <v>2014321.758303033</v>
      </c>
      <c r="W239" s="8">
        <f t="shared" si="91"/>
        <v>3147377.7473484892</v>
      </c>
      <c r="X239" s="8">
        <f t="shared" si="91"/>
        <v>4532223.9561818242</v>
      </c>
      <c r="Y239" s="3">
        <f>SUM('Masses &amp; Spring Data'!$K$11*('Masses &amp; Spring Data'!$I$3+'Vel,Acc,Jer (Inlet)'!C239))</f>
        <v>314330.18302031636</v>
      </c>
      <c r="Z239" s="10">
        <f t="shared" si="84"/>
        <v>440225.29291425593</v>
      </c>
      <c r="AA239" s="10">
        <f t="shared" si="85"/>
        <v>800536.54096650437</v>
      </c>
      <c r="AB239" s="10">
        <f t="shared" si="86"/>
        <v>1447386.1720657723</v>
      </c>
      <c r="AC239" s="10">
        <f t="shared" si="87"/>
        <v>2328651.9413233493</v>
      </c>
      <c r="AD239" s="10">
        <f t="shared" si="88"/>
        <v>3461707.9303688058</v>
      </c>
      <c r="AE239" s="10">
        <f t="shared" si="89"/>
        <v>4846554.1392021403</v>
      </c>
    </row>
    <row r="240" spans="1:31" x14ac:dyDescent="0.2">
      <c r="A240" s="5">
        <v>114</v>
      </c>
      <c r="B240" s="5">
        <f t="shared" si="90"/>
        <v>237</v>
      </c>
      <c r="C240" s="36">
        <v>1.6230633859320669</v>
      </c>
      <c r="D240" s="6">
        <f t="shared" si="70"/>
        <v>-9.1685444711894881E-2</v>
      </c>
      <c r="E240" s="7">
        <f t="shared" si="71"/>
        <v>-1100.2253365427387</v>
      </c>
      <c r="F240" s="7">
        <f t="shared" si="72"/>
        <v>-2200.4506730854773</v>
      </c>
      <c r="G240" s="7">
        <f t="shared" si="73"/>
        <v>-3300.6760096282155</v>
      </c>
      <c r="H240" s="7">
        <f t="shared" si="74"/>
        <v>-4400.9013461709546</v>
      </c>
      <c r="I240" s="7">
        <f t="shared" si="75"/>
        <v>-5501.1266827136933</v>
      </c>
      <c r="J240" s="7">
        <f t="shared" si="76"/>
        <v>-6601.352019256431</v>
      </c>
      <c r="K240" s="12">
        <f t="shared" si="77"/>
        <v>3.7177607401459589E-3</v>
      </c>
      <c r="L240" s="9">
        <f t="shared" si="78"/>
        <v>535357.54658101813</v>
      </c>
      <c r="M240" s="9">
        <f t="shared" si="79"/>
        <v>2141430.1863240725</v>
      </c>
      <c r="N240" s="9">
        <f t="shared" si="80"/>
        <v>4818217.9192291629</v>
      </c>
      <c r="O240" s="9">
        <f t="shared" si="81"/>
        <v>8565720.7452962901</v>
      </c>
      <c r="P240" s="9">
        <f t="shared" si="82"/>
        <v>13383938.664525453</v>
      </c>
      <c r="Q240" s="9">
        <f t="shared" si="83"/>
        <v>19272871.676916651</v>
      </c>
      <c r="R240" s="8">
        <v>0.23360000000000003</v>
      </c>
      <c r="S240" s="8">
        <f t="shared" si="91"/>
        <v>125059.52288132586</v>
      </c>
      <c r="T240" s="8">
        <f t="shared" si="91"/>
        <v>500238.09152530343</v>
      </c>
      <c r="U240" s="8">
        <f t="shared" si="91"/>
        <v>1125535.7059319327</v>
      </c>
      <c r="V240" s="8">
        <f t="shared" si="91"/>
        <v>2000952.3661012137</v>
      </c>
      <c r="W240" s="8">
        <f t="shared" si="91"/>
        <v>3126488.0720331464</v>
      </c>
      <c r="X240" s="8">
        <f t="shared" si="91"/>
        <v>4502142.8237277307</v>
      </c>
      <c r="Y240" s="3">
        <f>SUM('Masses &amp; Spring Data'!$K$11*('Masses &amp; Spring Data'!$I$3+'Vel,Acc,Jer (Inlet)'!C240))</f>
        <v>296956.10139074613</v>
      </c>
      <c r="Z240" s="10">
        <f t="shared" si="84"/>
        <v>422015.62427207199</v>
      </c>
      <c r="AA240" s="10">
        <f t="shared" si="85"/>
        <v>780501.50693910988</v>
      </c>
      <c r="AB240" s="10">
        <f t="shared" si="86"/>
        <v>1422491.8073226789</v>
      </c>
      <c r="AC240" s="10">
        <f t="shared" si="87"/>
        <v>2297908.4674919597</v>
      </c>
      <c r="AD240" s="10">
        <f t="shared" si="88"/>
        <v>3423444.1734238924</v>
      </c>
      <c r="AE240" s="10">
        <f t="shared" si="89"/>
        <v>4799098.9251184771</v>
      </c>
    </row>
    <row r="241" spans="1:31" x14ac:dyDescent="0.2">
      <c r="A241" s="5">
        <v>116</v>
      </c>
      <c r="B241" s="5">
        <f t="shared" si="90"/>
        <v>238</v>
      </c>
      <c r="C241" s="36">
        <v>1.531377941220172</v>
      </c>
      <c r="D241" s="6">
        <f t="shared" si="70"/>
        <v>-8.7967683971748922E-2</v>
      </c>
      <c r="E241" s="7">
        <f t="shared" si="71"/>
        <v>-1055.612207660987</v>
      </c>
      <c r="F241" s="7">
        <f t="shared" si="72"/>
        <v>-2111.224415321974</v>
      </c>
      <c r="G241" s="7">
        <f t="shared" si="73"/>
        <v>-3166.8366229829612</v>
      </c>
      <c r="H241" s="7">
        <f t="shared" si="74"/>
        <v>-4222.448830643948</v>
      </c>
      <c r="I241" s="7">
        <f t="shared" si="75"/>
        <v>-5278.0610383049352</v>
      </c>
      <c r="J241" s="7">
        <f t="shared" si="76"/>
        <v>-6333.6732459659224</v>
      </c>
      <c r="K241" s="12">
        <f t="shared" si="77"/>
        <v>3.6763602864688938E-3</v>
      </c>
      <c r="L241" s="9">
        <f t="shared" si="78"/>
        <v>529395.88125152071</v>
      </c>
      <c r="M241" s="9">
        <f t="shared" si="79"/>
        <v>2117583.5250060828</v>
      </c>
      <c r="N241" s="9">
        <f t="shared" si="80"/>
        <v>4764562.9312636862</v>
      </c>
      <c r="O241" s="9">
        <f t="shared" si="81"/>
        <v>8470334.1000243314</v>
      </c>
      <c r="P241" s="9">
        <f t="shared" si="82"/>
        <v>13234897.031288018</v>
      </c>
      <c r="Q241" s="9">
        <f t="shared" si="83"/>
        <v>19058251.725054745</v>
      </c>
      <c r="R241" s="8">
        <v>0.23360000000000003</v>
      </c>
      <c r="S241" s="8">
        <f t="shared" si="91"/>
        <v>123666.87786035525</v>
      </c>
      <c r="T241" s="8">
        <f t="shared" si="91"/>
        <v>494667.511441421</v>
      </c>
      <c r="U241" s="8">
        <f t="shared" si="91"/>
        <v>1113001.9007431972</v>
      </c>
      <c r="V241" s="8">
        <f t="shared" si="91"/>
        <v>1978670.045765684</v>
      </c>
      <c r="W241" s="8">
        <f t="shared" si="91"/>
        <v>3091671.9465088816</v>
      </c>
      <c r="X241" s="8">
        <f t="shared" si="91"/>
        <v>4452007.6029727887</v>
      </c>
      <c r="Y241" s="3">
        <f>SUM('Masses &amp; Spring Data'!$K$11*('Masses &amp; Spring Data'!$I$3+'Vel,Acc,Jer (Inlet)'!C241))</f>
        <v>280263.41541380645</v>
      </c>
      <c r="Z241" s="10">
        <f t="shared" si="84"/>
        <v>403930.2932741617</v>
      </c>
      <c r="AA241" s="10">
        <f t="shared" si="85"/>
        <v>758915.11399340071</v>
      </c>
      <c r="AB241" s="10">
        <f t="shared" si="86"/>
        <v>1393265.3161570036</v>
      </c>
      <c r="AC241" s="10">
        <f t="shared" si="87"/>
        <v>2258933.4611794902</v>
      </c>
      <c r="AD241" s="10">
        <f t="shared" si="88"/>
        <v>3371935.3619226879</v>
      </c>
      <c r="AE241" s="10">
        <f t="shared" si="89"/>
        <v>4732271.018386595</v>
      </c>
    </row>
    <row r="242" spans="1:31" x14ac:dyDescent="0.2">
      <c r="A242" s="5">
        <v>118</v>
      </c>
      <c r="B242" s="5">
        <f t="shared" si="90"/>
        <v>239</v>
      </c>
      <c r="C242" s="36">
        <v>1.4434102572484231</v>
      </c>
      <c r="D242" s="6">
        <f t="shared" si="70"/>
        <v>-8.4291323685280028E-2</v>
      </c>
      <c r="E242" s="7">
        <f t="shared" si="71"/>
        <v>-1011.4958842233603</v>
      </c>
      <c r="F242" s="7">
        <f t="shared" si="72"/>
        <v>-2022.9917684467207</v>
      </c>
      <c r="G242" s="7">
        <f t="shared" si="73"/>
        <v>-3034.4876526700809</v>
      </c>
      <c r="H242" s="7">
        <f t="shared" si="74"/>
        <v>-4045.9835368934414</v>
      </c>
      <c r="I242" s="7">
        <f t="shared" si="75"/>
        <v>-5057.4794211168019</v>
      </c>
      <c r="J242" s="7">
        <f t="shared" si="76"/>
        <v>-6068.9753053401619</v>
      </c>
      <c r="K242" s="12">
        <f t="shared" si="77"/>
        <v>3.6266797420589914E-3</v>
      </c>
      <c r="L242" s="9">
        <f t="shared" si="78"/>
        <v>522241.88285649475</v>
      </c>
      <c r="M242" s="9">
        <f t="shared" si="79"/>
        <v>2088967.531425979</v>
      </c>
      <c r="N242" s="9">
        <f t="shared" si="80"/>
        <v>4700176.9457084527</v>
      </c>
      <c r="O242" s="9">
        <f t="shared" si="81"/>
        <v>8355870.125703916</v>
      </c>
      <c r="P242" s="9">
        <f t="shared" si="82"/>
        <v>13056047.07141237</v>
      </c>
      <c r="Q242" s="9">
        <f t="shared" si="83"/>
        <v>18800707.782833811</v>
      </c>
      <c r="R242" s="8">
        <v>0.23360000000000003</v>
      </c>
      <c r="S242" s="8">
        <f t="shared" si="91"/>
        <v>121995.70383527719</v>
      </c>
      <c r="T242" s="8">
        <f t="shared" si="91"/>
        <v>487982.81534110877</v>
      </c>
      <c r="U242" s="8">
        <f t="shared" si="91"/>
        <v>1097961.3345174948</v>
      </c>
      <c r="V242" s="8">
        <f t="shared" si="91"/>
        <v>1951931.2613644351</v>
      </c>
      <c r="W242" s="8">
        <f t="shared" si="91"/>
        <v>3049892.5958819301</v>
      </c>
      <c r="X242" s="8">
        <f t="shared" si="91"/>
        <v>4391845.3380699791</v>
      </c>
      <c r="Y242" s="3">
        <f>SUM('Masses &amp; Spring Data'!$K$11*('Masses &amp; Spring Data'!$I$3+'Vel,Acc,Jer (Inlet)'!C242))</f>
        <v>264247.60255197977</v>
      </c>
      <c r="Z242" s="10">
        <f t="shared" si="84"/>
        <v>386243.30638725695</v>
      </c>
      <c r="AA242" s="10">
        <f t="shared" si="85"/>
        <v>736883.94058384537</v>
      </c>
      <c r="AB242" s="10">
        <f t="shared" si="86"/>
        <v>1362208.9370694745</v>
      </c>
      <c r="AC242" s="10">
        <f t="shared" si="87"/>
        <v>2216178.8639164148</v>
      </c>
      <c r="AD242" s="10">
        <f t="shared" si="88"/>
        <v>3314140.19843391</v>
      </c>
      <c r="AE242" s="10">
        <f t="shared" si="89"/>
        <v>4656092.940621959</v>
      </c>
    </row>
    <row r="243" spans="1:31" x14ac:dyDescent="0.2">
      <c r="A243" s="5">
        <v>120</v>
      </c>
      <c r="B243" s="5">
        <f t="shared" si="90"/>
        <v>240</v>
      </c>
      <c r="C243" s="36">
        <v>1.3591189335631431</v>
      </c>
      <c r="D243" s="6">
        <f t="shared" si="70"/>
        <v>-8.0664643943221037E-2</v>
      </c>
      <c r="E243" s="7">
        <f t="shared" si="71"/>
        <v>-967.97572731865239</v>
      </c>
      <c r="F243" s="7">
        <f t="shared" si="72"/>
        <v>-1935.9514546373048</v>
      </c>
      <c r="G243" s="7">
        <f t="shared" si="73"/>
        <v>-2903.9271819559572</v>
      </c>
      <c r="H243" s="7">
        <f t="shared" si="74"/>
        <v>-3871.9029092746096</v>
      </c>
      <c r="I243" s="7">
        <f t="shared" si="75"/>
        <v>-4839.8786365932619</v>
      </c>
      <c r="J243" s="7">
        <f t="shared" si="76"/>
        <v>-5807.8543639119143</v>
      </c>
      <c r="K243" s="12">
        <f t="shared" si="77"/>
        <v>3.5687191069109225E-3</v>
      </c>
      <c r="L243" s="9">
        <f t="shared" si="78"/>
        <v>513895.55139517284</v>
      </c>
      <c r="M243" s="9">
        <f t="shared" si="79"/>
        <v>2055582.2055806913</v>
      </c>
      <c r="N243" s="9">
        <f t="shared" si="80"/>
        <v>4625059.9625565559</v>
      </c>
      <c r="O243" s="9">
        <f t="shared" si="81"/>
        <v>8222328.8223227654</v>
      </c>
      <c r="P243" s="9">
        <f t="shared" si="82"/>
        <v>12847388.784879321</v>
      </c>
      <c r="Q243" s="9">
        <f t="shared" si="83"/>
        <v>18500239.850226223</v>
      </c>
      <c r="R243" s="8">
        <v>0.23360000000000003</v>
      </c>
      <c r="S243" s="8">
        <f t="shared" si="91"/>
        <v>120046.00080591239</v>
      </c>
      <c r="T243" s="8">
        <f t="shared" si="91"/>
        <v>480184.00322364958</v>
      </c>
      <c r="U243" s="8">
        <f t="shared" si="91"/>
        <v>1080414.0072532117</v>
      </c>
      <c r="V243" s="8">
        <f t="shared" si="91"/>
        <v>1920736.0128945983</v>
      </c>
      <c r="W243" s="8">
        <f t="shared" si="91"/>
        <v>3001150.0201478098</v>
      </c>
      <c r="X243" s="8">
        <f t="shared" si="91"/>
        <v>4321656.0290128468</v>
      </c>
      <c r="Y243" s="3">
        <f>SUM('Masses &amp; Spring Data'!$K$11*('Masses &amp; Spring Data'!$I$3+'Vel,Acc,Jer (Inlet)'!C243))</f>
        <v>248901.12524273663</v>
      </c>
      <c r="Z243" s="10">
        <f t="shared" si="84"/>
        <v>368947.12604864902</v>
      </c>
      <c r="AA243" s="10">
        <f t="shared" si="85"/>
        <v>714398.94163469248</v>
      </c>
      <c r="AB243" s="10">
        <f t="shared" si="86"/>
        <v>1329315.1324959483</v>
      </c>
      <c r="AC243" s="10">
        <f t="shared" si="87"/>
        <v>2169637.138137335</v>
      </c>
      <c r="AD243" s="10">
        <f t="shared" si="88"/>
        <v>3250051.1453905464</v>
      </c>
      <c r="AE243" s="10">
        <f t="shared" si="89"/>
        <v>4570557.154255583</v>
      </c>
    </row>
    <row r="244" spans="1:31" x14ac:dyDescent="0.2">
      <c r="A244" s="5">
        <v>122</v>
      </c>
      <c r="B244" s="5">
        <f t="shared" si="90"/>
        <v>241</v>
      </c>
      <c r="C244" s="36">
        <v>1.278454289619922</v>
      </c>
      <c r="D244" s="6">
        <f t="shared" si="70"/>
        <v>-7.7095924836310115E-2</v>
      </c>
      <c r="E244" s="7">
        <f t="shared" si="71"/>
        <v>-925.15109803572136</v>
      </c>
      <c r="F244" s="7">
        <f t="shared" si="72"/>
        <v>-1850.3021960714427</v>
      </c>
      <c r="G244" s="7">
        <f t="shared" si="73"/>
        <v>-2775.4532941071643</v>
      </c>
      <c r="H244" s="7">
        <f t="shared" si="74"/>
        <v>-3700.6043921428854</v>
      </c>
      <c r="I244" s="7">
        <f t="shared" si="75"/>
        <v>-4625.755490178607</v>
      </c>
      <c r="J244" s="7">
        <f t="shared" si="76"/>
        <v>-5550.9065882143286</v>
      </c>
      <c r="K244" s="12">
        <f t="shared" si="77"/>
        <v>3.5024783810291282E-3</v>
      </c>
      <c r="L244" s="9">
        <f t="shared" si="78"/>
        <v>504356.88686819444</v>
      </c>
      <c r="M244" s="9">
        <f t="shared" si="79"/>
        <v>2017427.5474727778</v>
      </c>
      <c r="N244" s="9">
        <f t="shared" si="80"/>
        <v>4539211.9818137502</v>
      </c>
      <c r="O244" s="9">
        <f t="shared" si="81"/>
        <v>8069710.1898911111</v>
      </c>
      <c r="P244" s="9">
        <f t="shared" si="82"/>
        <v>12608922.171704862</v>
      </c>
      <c r="Q244" s="9">
        <f t="shared" si="83"/>
        <v>18156847.927255001</v>
      </c>
      <c r="R244" s="8">
        <v>0.23360000000000003</v>
      </c>
      <c r="S244" s="8">
        <f t="shared" si="91"/>
        <v>117817.76877241024</v>
      </c>
      <c r="T244" s="8">
        <f t="shared" si="91"/>
        <v>471271.07508964097</v>
      </c>
      <c r="U244" s="8">
        <f t="shared" si="91"/>
        <v>1060359.9189516923</v>
      </c>
      <c r="V244" s="8">
        <f t="shared" si="91"/>
        <v>1885084.3003585639</v>
      </c>
      <c r="W244" s="8">
        <f t="shared" si="91"/>
        <v>2945444.2193102562</v>
      </c>
      <c r="X244" s="8">
        <f t="shared" si="91"/>
        <v>4241439.6758067692</v>
      </c>
      <c r="Y244" s="3">
        <f>SUM('Masses &amp; Spring Data'!$K$11*('Masses &amp; Spring Data'!$I$3+'Vel,Acc,Jer (Inlet)'!C244))</f>
        <v>234214.93841104285</v>
      </c>
      <c r="Z244" s="10">
        <f t="shared" si="84"/>
        <v>352032.70718345308</v>
      </c>
      <c r="AA244" s="10">
        <f t="shared" si="85"/>
        <v>691449.56455899798</v>
      </c>
      <c r="AB244" s="10">
        <f t="shared" si="86"/>
        <v>1294574.8573627351</v>
      </c>
      <c r="AC244" s="10">
        <f t="shared" si="87"/>
        <v>2119299.2387696067</v>
      </c>
      <c r="AD244" s="10">
        <f t="shared" si="88"/>
        <v>3179659.1577212992</v>
      </c>
      <c r="AE244" s="10">
        <f t="shared" si="89"/>
        <v>4475654.6142178122</v>
      </c>
    </row>
    <row r="245" spans="1:31" x14ac:dyDescent="0.2">
      <c r="A245" s="5">
        <v>124</v>
      </c>
      <c r="B245" s="5">
        <f t="shared" si="90"/>
        <v>242</v>
      </c>
      <c r="C245" s="36">
        <v>1.2013583647836119</v>
      </c>
      <c r="D245" s="6">
        <f t="shared" si="70"/>
        <v>-7.3593446455280986E-2</v>
      </c>
      <c r="E245" s="7">
        <f t="shared" si="71"/>
        <v>-883.12135746337185</v>
      </c>
      <c r="F245" s="7">
        <f t="shared" si="72"/>
        <v>-1766.2427149267437</v>
      </c>
      <c r="G245" s="7">
        <f t="shared" si="73"/>
        <v>-2649.3640723901153</v>
      </c>
      <c r="H245" s="7">
        <f t="shared" si="74"/>
        <v>-3532.4854298534874</v>
      </c>
      <c r="I245" s="7">
        <f t="shared" si="75"/>
        <v>-4415.6067873168595</v>
      </c>
      <c r="J245" s="7">
        <f t="shared" si="76"/>
        <v>-5298.7281447802307</v>
      </c>
      <c r="K245" s="12">
        <f t="shared" si="77"/>
        <v>3.4362376551460017E-3</v>
      </c>
      <c r="L245" s="9">
        <f t="shared" si="78"/>
        <v>494818.22234102426</v>
      </c>
      <c r="M245" s="9">
        <f t="shared" si="79"/>
        <v>1979272.889364097</v>
      </c>
      <c r="N245" s="9">
        <f t="shared" si="80"/>
        <v>4453364.0010692179</v>
      </c>
      <c r="O245" s="9">
        <f t="shared" si="81"/>
        <v>7917091.5574563881</v>
      </c>
      <c r="P245" s="9">
        <f t="shared" si="82"/>
        <v>12370455.558525605</v>
      </c>
      <c r="Q245" s="9">
        <f t="shared" si="83"/>
        <v>17813456.004276872</v>
      </c>
      <c r="R245" s="8">
        <v>0.23360000000000003</v>
      </c>
      <c r="S245" s="8">
        <f t="shared" si="91"/>
        <v>115589.53673886329</v>
      </c>
      <c r="T245" s="8">
        <f t="shared" si="91"/>
        <v>462358.14695545315</v>
      </c>
      <c r="U245" s="8">
        <f t="shared" si="91"/>
        <v>1040305.8306497694</v>
      </c>
      <c r="V245" s="8">
        <f t="shared" si="91"/>
        <v>1849432.5878218126</v>
      </c>
      <c r="W245" s="8">
        <f t="shared" si="91"/>
        <v>2889738.4184715818</v>
      </c>
      <c r="X245" s="8">
        <f t="shared" si="91"/>
        <v>4161223.3225990776</v>
      </c>
      <c r="Y245" s="3">
        <f>SUM('Masses &amp; Spring Data'!$K$11*('Masses &amp; Spring Data'!$I$3+'Vel,Acc,Jer (Inlet)'!C245))</f>
        <v>220178.48946935704</v>
      </c>
      <c r="Z245" s="10">
        <f t="shared" si="84"/>
        <v>335768.02620822034</v>
      </c>
      <c r="AA245" s="10">
        <f t="shared" si="85"/>
        <v>669137.86527308612</v>
      </c>
      <c r="AB245" s="10">
        <f t="shared" si="86"/>
        <v>1260484.3201191265</v>
      </c>
      <c r="AC245" s="10">
        <f t="shared" si="87"/>
        <v>2069611.0772911697</v>
      </c>
      <c r="AD245" s="10">
        <f t="shared" si="88"/>
        <v>3109916.9079409386</v>
      </c>
      <c r="AE245" s="10">
        <f t="shared" si="89"/>
        <v>4381401.8120684344</v>
      </c>
    </row>
    <row r="246" spans="1:31" x14ac:dyDescent="0.2">
      <c r="A246" s="5">
        <v>126</v>
      </c>
      <c r="B246" s="5">
        <f t="shared" si="90"/>
        <v>243</v>
      </c>
      <c r="C246" s="36">
        <v>1.1277649183283309</v>
      </c>
      <c r="D246" s="6">
        <f t="shared" si="70"/>
        <v>-7.0157208800134985E-2</v>
      </c>
      <c r="E246" s="7">
        <f t="shared" si="71"/>
        <v>-841.88650560161977</v>
      </c>
      <c r="F246" s="7">
        <f t="shared" si="72"/>
        <v>-1683.7730112032395</v>
      </c>
      <c r="G246" s="7">
        <f t="shared" si="73"/>
        <v>-2525.6595168048593</v>
      </c>
      <c r="H246" s="7">
        <f t="shared" si="74"/>
        <v>-3367.5460224064791</v>
      </c>
      <c r="I246" s="7">
        <f t="shared" si="75"/>
        <v>-4209.4325280080993</v>
      </c>
      <c r="J246" s="7">
        <f t="shared" si="76"/>
        <v>-5051.3190336097186</v>
      </c>
      <c r="K246" s="12">
        <f t="shared" si="77"/>
        <v>3.3617168385295937E-3</v>
      </c>
      <c r="L246" s="9">
        <f t="shared" si="78"/>
        <v>484087.22474826151</v>
      </c>
      <c r="M246" s="9">
        <f t="shared" si="79"/>
        <v>1936348.898993046</v>
      </c>
      <c r="N246" s="9">
        <f t="shared" si="80"/>
        <v>4356785.0227343533</v>
      </c>
      <c r="O246" s="9">
        <f t="shared" si="81"/>
        <v>7745395.5959721841</v>
      </c>
      <c r="P246" s="9">
        <f t="shared" si="82"/>
        <v>12102180.618706537</v>
      </c>
      <c r="Q246" s="9">
        <f t="shared" si="83"/>
        <v>17427140.090937413</v>
      </c>
      <c r="R246" s="8">
        <v>0.23360000000000003</v>
      </c>
      <c r="S246" s="8">
        <f t="shared" si="91"/>
        <v>113082.7757011939</v>
      </c>
      <c r="T246" s="8">
        <f t="shared" si="91"/>
        <v>452331.10280477558</v>
      </c>
      <c r="U246" s="8">
        <f t="shared" si="91"/>
        <v>1017744.9813107451</v>
      </c>
      <c r="V246" s="8">
        <f t="shared" si="91"/>
        <v>1809324.4112191023</v>
      </c>
      <c r="W246" s="8">
        <f t="shared" si="91"/>
        <v>2827069.3925298476</v>
      </c>
      <c r="X246" s="8">
        <f t="shared" si="91"/>
        <v>4070979.9252429805</v>
      </c>
      <c r="Y246" s="3">
        <f>SUM('Masses &amp; Spring Data'!$K$11*('Masses &amp; Spring Data'!$I$3+'Vel,Acc,Jer (Inlet)'!C246))</f>
        <v>206779.71831763303</v>
      </c>
      <c r="Z246" s="10">
        <f t="shared" si="84"/>
        <v>319862.49401882692</v>
      </c>
      <c r="AA246" s="10">
        <f t="shared" si="85"/>
        <v>646337.66766059969</v>
      </c>
      <c r="AB246" s="10">
        <f t="shared" si="86"/>
        <v>1224524.6996283783</v>
      </c>
      <c r="AC246" s="10">
        <f t="shared" si="87"/>
        <v>2016104.1295367354</v>
      </c>
      <c r="AD246" s="10">
        <f t="shared" si="88"/>
        <v>3033849.1108474806</v>
      </c>
      <c r="AE246" s="10">
        <f t="shared" si="89"/>
        <v>4277759.6435606135</v>
      </c>
    </row>
    <row r="247" spans="1:31" x14ac:dyDescent="0.2">
      <c r="A247" s="5">
        <v>128</v>
      </c>
      <c r="B247" s="5">
        <f t="shared" si="90"/>
        <v>244</v>
      </c>
      <c r="C247" s="36">
        <v>1.0576077095281959</v>
      </c>
      <c r="D247" s="6">
        <f t="shared" si="70"/>
        <v>-6.6795491961605502E-2</v>
      </c>
      <c r="E247" s="7">
        <f t="shared" si="71"/>
        <v>-801.54590353926608</v>
      </c>
      <c r="F247" s="7">
        <f t="shared" si="72"/>
        <v>-1603.0918070785322</v>
      </c>
      <c r="G247" s="7">
        <f t="shared" si="73"/>
        <v>-2404.6377106177979</v>
      </c>
      <c r="H247" s="7">
        <f t="shared" si="74"/>
        <v>-3206.1836141570643</v>
      </c>
      <c r="I247" s="7">
        <f t="shared" si="75"/>
        <v>-4007.7295176963303</v>
      </c>
      <c r="J247" s="7">
        <f t="shared" si="76"/>
        <v>-4809.2754212355958</v>
      </c>
      <c r="K247" s="12">
        <f t="shared" si="77"/>
        <v>3.2789159311754634E-3</v>
      </c>
      <c r="L247" s="9">
        <f t="shared" si="78"/>
        <v>472163.89408926672</v>
      </c>
      <c r="M247" s="9">
        <f t="shared" si="79"/>
        <v>1888655.5763570669</v>
      </c>
      <c r="N247" s="9">
        <f t="shared" si="80"/>
        <v>4249475.0468034009</v>
      </c>
      <c r="O247" s="9">
        <f t="shared" si="81"/>
        <v>7554622.3054282675</v>
      </c>
      <c r="P247" s="9">
        <f t="shared" si="82"/>
        <v>11804097.352231668</v>
      </c>
      <c r="Q247" s="9">
        <f t="shared" si="83"/>
        <v>16997900.187213603</v>
      </c>
      <c r="R247" s="8">
        <v>0.23360000000000003</v>
      </c>
      <c r="S247" s="8">
        <f t="shared" si="91"/>
        <v>110297.48565925272</v>
      </c>
      <c r="T247" s="8">
        <f t="shared" si="91"/>
        <v>441189.94263701088</v>
      </c>
      <c r="U247" s="8">
        <f t="shared" si="91"/>
        <v>992677.37093327462</v>
      </c>
      <c r="V247" s="8">
        <f t="shared" si="91"/>
        <v>1764759.7705480435</v>
      </c>
      <c r="W247" s="8">
        <f t="shared" si="91"/>
        <v>2757437.141481318</v>
      </c>
      <c r="X247" s="8">
        <f t="shared" si="91"/>
        <v>3970709.4837330985</v>
      </c>
      <c r="Y247" s="3">
        <f>SUM('Masses &amp; Spring Data'!$K$11*('Masses &amp; Spring Data'!$I$3+'Vel,Acc,Jer (Inlet)'!C247))</f>
        <v>194006.56485582411</v>
      </c>
      <c r="Z247" s="10">
        <f t="shared" si="84"/>
        <v>304304.05051507684</v>
      </c>
      <c r="AA247" s="10">
        <f t="shared" si="85"/>
        <v>623035.40410838858</v>
      </c>
      <c r="AB247" s="10">
        <f t="shared" si="86"/>
        <v>1186683.9357890987</v>
      </c>
      <c r="AC247" s="10">
        <f t="shared" si="87"/>
        <v>1958766.3354038675</v>
      </c>
      <c r="AD247" s="10">
        <f t="shared" si="88"/>
        <v>2951443.7063371423</v>
      </c>
      <c r="AE247" s="10">
        <f t="shared" si="89"/>
        <v>4164716.0485889227</v>
      </c>
    </row>
    <row r="248" spans="1:31" x14ac:dyDescent="0.2">
      <c r="A248" s="5">
        <v>130</v>
      </c>
      <c r="B248" s="5">
        <f t="shared" si="90"/>
        <v>245</v>
      </c>
      <c r="C248" s="36">
        <v>0.99081221756659044</v>
      </c>
      <c r="D248" s="6">
        <f t="shared" si="70"/>
        <v>-6.3516576030430039E-2</v>
      </c>
      <c r="E248" s="7">
        <f t="shared" si="71"/>
        <v>-762.19891236516048</v>
      </c>
      <c r="F248" s="7">
        <f t="shared" si="72"/>
        <v>-1524.397824730321</v>
      </c>
      <c r="G248" s="7">
        <f t="shared" si="73"/>
        <v>-2286.5967370954813</v>
      </c>
      <c r="H248" s="7">
        <f t="shared" si="74"/>
        <v>-3048.7956494606419</v>
      </c>
      <c r="I248" s="7">
        <f t="shared" si="75"/>
        <v>-3810.9945618258025</v>
      </c>
      <c r="J248" s="7">
        <f t="shared" si="76"/>
        <v>-4573.1934741909627</v>
      </c>
      <c r="K248" s="12">
        <f t="shared" si="77"/>
        <v>3.1878349330877187E-3</v>
      </c>
      <c r="L248" s="9">
        <f t="shared" si="78"/>
        <v>459048.23036463151</v>
      </c>
      <c r="M248" s="9">
        <f t="shared" si="79"/>
        <v>1836192.921458526</v>
      </c>
      <c r="N248" s="9">
        <f t="shared" si="80"/>
        <v>4131434.0732816835</v>
      </c>
      <c r="O248" s="9">
        <f t="shared" si="81"/>
        <v>7344771.6858341042</v>
      </c>
      <c r="P248" s="9">
        <f t="shared" si="82"/>
        <v>11476205.759115787</v>
      </c>
      <c r="Q248" s="9">
        <f t="shared" si="83"/>
        <v>16525736.293126734</v>
      </c>
      <c r="R248" s="8">
        <v>0.23360000000000003</v>
      </c>
      <c r="S248" s="8">
        <f t="shared" si="91"/>
        <v>107233.66661317793</v>
      </c>
      <c r="T248" s="8">
        <f t="shared" si="91"/>
        <v>428934.66645271174</v>
      </c>
      <c r="U248" s="8">
        <f t="shared" si="91"/>
        <v>965102.99951860134</v>
      </c>
      <c r="V248" s="8">
        <f t="shared" si="91"/>
        <v>1715738.665810847</v>
      </c>
      <c r="W248" s="8">
        <f t="shared" si="91"/>
        <v>2680841.6653294484</v>
      </c>
      <c r="X248" s="8">
        <f t="shared" si="91"/>
        <v>3860411.9980744054</v>
      </c>
      <c r="Y248" s="3">
        <f>SUM('Masses &amp; Spring Data'!$K$11*('Masses &amp; Spring Data'!$I$3+'Vel,Acc,Jer (Inlet)'!C248))</f>
        <v>181845.4614713777</v>
      </c>
      <c r="Z248" s="10">
        <f t="shared" si="84"/>
        <v>289079.12808455562</v>
      </c>
      <c r="AA248" s="10">
        <f t="shared" si="85"/>
        <v>599215.9994919477</v>
      </c>
      <c r="AB248" s="10">
        <f t="shared" si="86"/>
        <v>1146948.4609899791</v>
      </c>
      <c r="AC248" s="10">
        <f t="shared" si="87"/>
        <v>1897584.1272822246</v>
      </c>
      <c r="AD248" s="10">
        <f t="shared" si="88"/>
        <v>2862687.1268008263</v>
      </c>
      <c r="AE248" s="10">
        <f t="shared" si="89"/>
        <v>4042257.4595457832</v>
      </c>
    </row>
    <row r="249" spans="1:31" x14ac:dyDescent="0.2">
      <c r="A249" s="5">
        <v>132</v>
      </c>
      <c r="B249" s="5">
        <f t="shared" si="90"/>
        <v>246</v>
      </c>
      <c r="C249" s="36">
        <v>0.9272956415361604</v>
      </c>
      <c r="D249" s="6">
        <f t="shared" si="70"/>
        <v>-6.032874109734232E-2</v>
      </c>
      <c r="E249" s="7">
        <f t="shared" si="71"/>
        <v>-723.9448931681078</v>
      </c>
      <c r="F249" s="7">
        <f t="shared" si="72"/>
        <v>-1447.8897863362156</v>
      </c>
      <c r="G249" s="7">
        <f t="shared" si="73"/>
        <v>-2171.8346795043235</v>
      </c>
      <c r="H249" s="7">
        <f t="shared" si="74"/>
        <v>-2895.7795726724312</v>
      </c>
      <c r="I249" s="7">
        <f t="shared" si="75"/>
        <v>-3619.7244658405393</v>
      </c>
      <c r="J249" s="7">
        <f t="shared" si="76"/>
        <v>-4343.669359008647</v>
      </c>
      <c r="K249" s="12">
        <f t="shared" si="77"/>
        <v>3.1075180529552826E-3</v>
      </c>
      <c r="L249" s="9">
        <f t="shared" si="78"/>
        <v>447482.59962556069</v>
      </c>
      <c r="M249" s="9">
        <f t="shared" si="79"/>
        <v>1789930.3985022428</v>
      </c>
      <c r="N249" s="9">
        <f t="shared" si="80"/>
        <v>4027343.3966300464</v>
      </c>
      <c r="O249" s="9">
        <f t="shared" si="81"/>
        <v>7159721.594008971</v>
      </c>
      <c r="P249" s="9">
        <f t="shared" si="82"/>
        <v>11187064.990639018</v>
      </c>
      <c r="Q249" s="9">
        <f t="shared" si="83"/>
        <v>16109373.586520186</v>
      </c>
      <c r="R249" s="8">
        <v>0.23360000000000003</v>
      </c>
      <c r="S249" s="8">
        <f t="shared" si="91"/>
        <v>104531.93527253099</v>
      </c>
      <c r="T249" s="8">
        <f t="shared" si="91"/>
        <v>418127.74109012395</v>
      </c>
      <c r="U249" s="8">
        <f t="shared" si="91"/>
        <v>940787.41745277902</v>
      </c>
      <c r="V249" s="8">
        <f t="shared" si="91"/>
        <v>1672510.9643604958</v>
      </c>
      <c r="W249" s="8">
        <f t="shared" si="91"/>
        <v>2613298.3818132747</v>
      </c>
      <c r="X249" s="8">
        <f t="shared" si="91"/>
        <v>3763149.6698111161</v>
      </c>
      <c r="Y249" s="3">
        <f>SUM('Masses &amp; Spring Data'!$K$11*('Masses &amp; Spring Data'!$I$3+'Vel,Acc,Jer (Inlet)'!C249))</f>
        <v>170281.33303923602</v>
      </c>
      <c r="Z249" s="10">
        <f t="shared" si="84"/>
        <v>274813.26831176702</v>
      </c>
      <c r="AA249" s="10">
        <f t="shared" si="85"/>
        <v>577425.33801195887</v>
      </c>
      <c r="AB249" s="10">
        <f t="shared" si="86"/>
        <v>1111068.7504920149</v>
      </c>
      <c r="AC249" s="10">
        <f t="shared" si="87"/>
        <v>1842792.2973997318</v>
      </c>
      <c r="AD249" s="10">
        <f t="shared" si="88"/>
        <v>2783579.714852511</v>
      </c>
      <c r="AE249" s="10">
        <f t="shared" si="89"/>
        <v>3933431.0028503519</v>
      </c>
    </row>
    <row r="250" spans="1:31" x14ac:dyDescent="0.2">
      <c r="A250" s="5">
        <v>134</v>
      </c>
      <c r="B250" s="5">
        <f t="shared" si="90"/>
        <v>247</v>
      </c>
      <c r="C250" s="36">
        <v>0.86696690043881808</v>
      </c>
      <c r="D250" s="6">
        <f t="shared" si="70"/>
        <v>-5.7221223044387037E-2</v>
      </c>
      <c r="E250" s="7">
        <f t="shared" si="71"/>
        <v>-686.65467653264443</v>
      </c>
      <c r="F250" s="7">
        <f t="shared" si="72"/>
        <v>-1373.3093530652889</v>
      </c>
      <c r="G250" s="7">
        <f t="shared" si="73"/>
        <v>-2059.9640295979334</v>
      </c>
      <c r="H250" s="7">
        <f t="shared" si="74"/>
        <v>-2746.6187061305777</v>
      </c>
      <c r="I250" s="7">
        <f t="shared" si="75"/>
        <v>-3433.273382663222</v>
      </c>
      <c r="J250" s="7">
        <f t="shared" si="76"/>
        <v>-4119.9280591958668</v>
      </c>
      <c r="K250" s="12">
        <f t="shared" si="77"/>
        <v>3.009812982278981E-3</v>
      </c>
      <c r="L250" s="9">
        <f t="shared" si="78"/>
        <v>433413.06944817328</v>
      </c>
      <c r="M250" s="9">
        <f t="shared" si="79"/>
        <v>1733652.2777926931</v>
      </c>
      <c r="N250" s="9">
        <f t="shared" si="80"/>
        <v>3900717.6250335593</v>
      </c>
      <c r="O250" s="9">
        <f t="shared" si="81"/>
        <v>6934609.1111707725</v>
      </c>
      <c r="P250" s="9">
        <f t="shared" si="82"/>
        <v>10835326.736204332</v>
      </c>
      <c r="Q250" s="9">
        <f t="shared" si="83"/>
        <v>15602870.500134237</v>
      </c>
      <c r="R250" s="8">
        <v>0.23360000000000003</v>
      </c>
      <c r="S250" s="8">
        <f t="shared" si="91"/>
        <v>101245.2930230933</v>
      </c>
      <c r="T250" s="8">
        <f t="shared" si="91"/>
        <v>404981.17209237319</v>
      </c>
      <c r="U250" s="8">
        <f t="shared" si="91"/>
        <v>911207.63720783952</v>
      </c>
      <c r="V250" s="8">
        <f t="shared" si="91"/>
        <v>1619924.6883694928</v>
      </c>
      <c r="W250" s="8">
        <f t="shared" si="91"/>
        <v>2531132.3255773322</v>
      </c>
      <c r="X250" s="8">
        <f t="shared" si="91"/>
        <v>3644830.5488313581</v>
      </c>
      <c r="Y250" s="3">
        <f>SUM('Masses &amp; Spring Data'!$K$11*('Masses &amp; Spring Data'!$I$3+'Vel,Acc,Jer (Inlet)'!C250))</f>
        <v>159297.59692183492</v>
      </c>
      <c r="Z250" s="10">
        <f t="shared" si="84"/>
        <v>260542.88994492823</v>
      </c>
      <c r="AA250" s="10">
        <f t="shared" si="85"/>
        <v>553860.80234024103</v>
      </c>
      <c r="AB250" s="10">
        <f t="shared" si="86"/>
        <v>1070505.2341296745</v>
      </c>
      <c r="AC250" s="10">
        <f t="shared" si="87"/>
        <v>1779222.2852913276</v>
      </c>
      <c r="AD250" s="10">
        <f t="shared" si="88"/>
        <v>2690429.9224991673</v>
      </c>
      <c r="AE250" s="10">
        <f t="shared" si="89"/>
        <v>3804128.1457531932</v>
      </c>
    </row>
    <row r="251" spans="1:31" x14ac:dyDescent="0.2">
      <c r="A251" s="5">
        <v>136</v>
      </c>
      <c r="B251" s="5">
        <f t="shared" si="90"/>
        <v>248</v>
      </c>
      <c r="C251" s="36">
        <v>0.80974567739443104</v>
      </c>
      <c r="D251" s="6">
        <f t="shared" si="70"/>
        <v>-5.4211410062108056E-2</v>
      </c>
      <c r="E251" s="7">
        <f t="shared" si="71"/>
        <v>-650.5369207452967</v>
      </c>
      <c r="F251" s="7">
        <f t="shared" si="72"/>
        <v>-1301.0738414905934</v>
      </c>
      <c r="G251" s="7">
        <f t="shared" si="73"/>
        <v>-1951.61076223589</v>
      </c>
      <c r="H251" s="7">
        <f t="shared" si="74"/>
        <v>-2602.1476829811868</v>
      </c>
      <c r="I251" s="7">
        <f t="shared" si="75"/>
        <v>-3252.6846037264836</v>
      </c>
      <c r="J251" s="7">
        <f t="shared" si="76"/>
        <v>-3903.22152447178</v>
      </c>
      <c r="K251" s="12">
        <f t="shared" si="77"/>
        <v>2.9162479569699862E-3</v>
      </c>
      <c r="L251" s="9">
        <f t="shared" si="78"/>
        <v>419939.70580367802</v>
      </c>
      <c r="M251" s="9">
        <f t="shared" si="79"/>
        <v>1679758.8232147121</v>
      </c>
      <c r="N251" s="9">
        <f t="shared" si="80"/>
        <v>3779457.3522331021</v>
      </c>
      <c r="O251" s="9">
        <f t="shared" si="81"/>
        <v>6719035.2928588483</v>
      </c>
      <c r="P251" s="9">
        <f t="shared" si="82"/>
        <v>10498492.645091951</v>
      </c>
      <c r="Q251" s="9">
        <f t="shared" si="83"/>
        <v>15117829.408932408</v>
      </c>
      <c r="R251" s="8">
        <v>0.23360000000000003</v>
      </c>
      <c r="S251" s="8">
        <f t="shared" si="91"/>
        <v>98097.9152757392</v>
      </c>
      <c r="T251" s="8">
        <f t="shared" si="91"/>
        <v>392391.6611029568</v>
      </c>
      <c r="U251" s="8">
        <f t="shared" si="91"/>
        <v>882881.23748165276</v>
      </c>
      <c r="V251" s="8">
        <f t="shared" si="91"/>
        <v>1569566.6444118272</v>
      </c>
      <c r="W251" s="8">
        <f t="shared" si="91"/>
        <v>2452447.8818934802</v>
      </c>
      <c r="X251" s="8">
        <f t="shared" si="91"/>
        <v>3531524.949926611</v>
      </c>
      <c r="Y251" s="3">
        <f>SUM('Masses &amp; Spring Data'!$K$11*('Masses &amp; Spring Data'!$I$3+'Vel,Acc,Jer (Inlet)'!C251))</f>
        <v>148879.63024786784</v>
      </c>
      <c r="Z251" s="10">
        <f t="shared" si="84"/>
        <v>246977.54552360706</v>
      </c>
      <c r="AA251" s="10">
        <f t="shared" si="85"/>
        <v>531401.30547272298</v>
      </c>
      <c r="AB251" s="10">
        <f t="shared" si="86"/>
        <v>1031760.8677295207</v>
      </c>
      <c r="AC251" s="10">
        <f t="shared" si="87"/>
        <v>1718446.2746596951</v>
      </c>
      <c r="AD251" s="10">
        <f t="shared" si="88"/>
        <v>2601327.5121413479</v>
      </c>
      <c r="AE251" s="10">
        <f t="shared" si="89"/>
        <v>3680404.5801744787</v>
      </c>
    </row>
    <row r="252" spans="1:31" x14ac:dyDescent="0.2">
      <c r="A252" s="5">
        <v>138</v>
      </c>
      <c r="B252" s="5">
        <f t="shared" si="90"/>
        <v>249</v>
      </c>
      <c r="C252" s="36">
        <v>0.75553426733232298</v>
      </c>
      <c r="D252" s="6">
        <f t="shared" si="70"/>
        <v>-5.129516210513807E-2</v>
      </c>
      <c r="E252" s="7">
        <f t="shared" si="71"/>
        <v>-615.54194526165679</v>
      </c>
      <c r="F252" s="7">
        <f t="shared" si="72"/>
        <v>-1231.0838905233136</v>
      </c>
      <c r="G252" s="7">
        <f t="shared" si="73"/>
        <v>-1846.6258357849706</v>
      </c>
      <c r="H252" s="7">
        <f t="shared" si="74"/>
        <v>-2462.1677810466272</v>
      </c>
      <c r="I252" s="7">
        <f t="shared" si="75"/>
        <v>-3077.7097263082842</v>
      </c>
      <c r="J252" s="7">
        <f t="shared" si="76"/>
        <v>-3693.2516715699412</v>
      </c>
      <c r="K252" s="12">
        <f t="shared" si="77"/>
        <v>2.8168868681466286E-3</v>
      </c>
      <c r="L252" s="9">
        <f t="shared" si="78"/>
        <v>405631.70901311451</v>
      </c>
      <c r="M252" s="9">
        <f t="shared" si="79"/>
        <v>1622526.836052458</v>
      </c>
      <c r="N252" s="9">
        <f t="shared" si="80"/>
        <v>3650685.3811180308</v>
      </c>
      <c r="O252" s="9">
        <f t="shared" si="81"/>
        <v>6490107.3442098321</v>
      </c>
      <c r="P252" s="9">
        <f t="shared" si="82"/>
        <v>10140792.725327862</v>
      </c>
      <c r="Q252" s="9">
        <f t="shared" si="83"/>
        <v>14602741.524472123</v>
      </c>
      <c r="R252" s="8">
        <v>0.23360000000000003</v>
      </c>
      <c r="S252" s="8">
        <f t="shared" si="91"/>
        <v>94755.567225463557</v>
      </c>
      <c r="T252" s="8">
        <f t="shared" si="91"/>
        <v>379022.26890185423</v>
      </c>
      <c r="U252" s="8">
        <f t="shared" si="91"/>
        <v>852800.10502917215</v>
      </c>
      <c r="V252" s="8">
        <f t="shared" si="91"/>
        <v>1516089.0756074169</v>
      </c>
      <c r="W252" s="8">
        <f t="shared" si="91"/>
        <v>2368889.1806365889</v>
      </c>
      <c r="X252" s="8">
        <f t="shared" si="91"/>
        <v>3411200.4201166886</v>
      </c>
      <c r="Y252" s="3">
        <f>SUM('Masses &amp; Spring Data'!$K$11*('Masses &amp; Spring Data'!$I$3+'Vel,Acc,Jer (Inlet)'!C252))</f>
        <v>139009.64436976615</v>
      </c>
      <c r="Z252" s="10">
        <f t="shared" si="84"/>
        <v>233765.21159522969</v>
      </c>
      <c r="AA252" s="10">
        <f t="shared" si="85"/>
        <v>508692.8732980683</v>
      </c>
      <c r="AB252" s="10">
        <f t="shared" si="86"/>
        <v>991809.74939893826</v>
      </c>
      <c r="AC252" s="10">
        <f t="shared" si="87"/>
        <v>1655098.719977183</v>
      </c>
      <c r="AD252" s="10">
        <f t="shared" si="88"/>
        <v>2507898.8250063551</v>
      </c>
      <c r="AE252" s="10">
        <f t="shared" si="89"/>
        <v>3550210.0644864547</v>
      </c>
    </row>
    <row r="253" spans="1:31" x14ac:dyDescent="0.2">
      <c r="A253" s="5">
        <v>140</v>
      </c>
      <c r="B253" s="5">
        <f t="shared" si="90"/>
        <v>250</v>
      </c>
      <c r="C253" s="36">
        <v>0.70423910522718491</v>
      </c>
      <c r="D253" s="6">
        <f t="shared" si="70"/>
        <v>-4.8478275236991442E-2</v>
      </c>
      <c r="E253" s="7">
        <f t="shared" si="71"/>
        <v>-581.73930284389735</v>
      </c>
      <c r="F253" s="7">
        <f t="shared" si="72"/>
        <v>-1163.4786056877947</v>
      </c>
      <c r="G253" s="7">
        <f t="shared" si="73"/>
        <v>-1745.2179085316918</v>
      </c>
      <c r="H253" s="7">
        <f t="shared" si="74"/>
        <v>-2326.9572113755894</v>
      </c>
      <c r="I253" s="7">
        <f t="shared" si="75"/>
        <v>-2908.6965142194863</v>
      </c>
      <c r="J253" s="7">
        <f t="shared" si="76"/>
        <v>-3490.4358170633836</v>
      </c>
      <c r="K253" s="12">
        <f t="shared" si="77"/>
        <v>2.7183537883965769E-3</v>
      </c>
      <c r="L253" s="9">
        <f t="shared" si="78"/>
        <v>391442.94552910706</v>
      </c>
      <c r="M253" s="9">
        <f t="shared" si="79"/>
        <v>1565771.7821164283</v>
      </c>
      <c r="N253" s="9">
        <f t="shared" si="80"/>
        <v>3522986.5097619635</v>
      </c>
      <c r="O253" s="9">
        <f t="shared" si="81"/>
        <v>6263087.128465713</v>
      </c>
      <c r="P253" s="9">
        <f t="shared" si="82"/>
        <v>9786073.638227677</v>
      </c>
      <c r="Q253" s="9">
        <f t="shared" si="83"/>
        <v>14091946.039047854</v>
      </c>
      <c r="R253" s="8">
        <v>0.23360000000000003</v>
      </c>
      <c r="S253" s="8">
        <f t="shared" si="91"/>
        <v>91441.072075599426</v>
      </c>
      <c r="T253" s="8">
        <f t="shared" si="91"/>
        <v>365764.2883023977</v>
      </c>
      <c r="U253" s="8">
        <f t="shared" si="91"/>
        <v>822969.64868039475</v>
      </c>
      <c r="V253" s="8">
        <f t="shared" si="91"/>
        <v>1463057.1532095908</v>
      </c>
      <c r="W253" s="8">
        <f t="shared" si="91"/>
        <v>2286026.8018899858</v>
      </c>
      <c r="X253" s="8">
        <f t="shared" si="91"/>
        <v>3291878.594721579</v>
      </c>
      <c r="Y253" s="3">
        <f>SUM('Masses &amp; Spring Data'!$K$11*('Masses &amp; Spring Data'!$I$3+'Vel,Acc,Jer (Inlet)'!C253))</f>
        <v>129670.6043962141</v>
      </c>
      <c r="Z253" s="10">
        <f t="shared" si="84"/>
        <v>221111.67647181352</v>
      </c>
      <c r="AA253" s="10">
        <f t="shared" si="85"/>
        <v>486608.70847953961</v>
      </c>
      <c r="AB253" s="10">
        <f t="shared" si="86"/>
        <v>952640.25307660887</v>
      </c>
      <c r="AC253" s="10">
        <f t="shared" si="87"/>
        <v>1592727.7576058048</v>
      </c>
      <c r="AD253" s="10">
        <f t="shared" si="88"/>
        <v>2415697.4062862</v>
      </c>
      <c r="AE253" s="10">
        <f t="shared" si="89"/>
        <v>3421549.1991177932</v>
      </c>
    </row>
    <row r="254" spans="1:31" x14ac:dyDescent="0.2">
      <c r="A254" s="5">
        <v>142</v>
      </c>
      <c r="B254" s="5">
        <f t="shared" si="90"/>
        <v>251</v>
      </c>
      <c r="C254" s="36">
        <v>0.65576082999019347</v>
      </c>
      <c r="D254" s="6">
        <f t="shared" si="70"/>
        <v>-4.5759921448594865E-2</v>
      </c>
      <c r="E254" s="7">
        <f t="shared" si="71"/>
        <v>-549.1190573831384</v>
      </c>
      <c r="F254" s="7">
        <f t="shared" si="72"/>
        <v>-1098.2381147662768</v>
      </c>
      <c r="G254" s="7">
        <f t="shared" si="73"/>
        <v>-1647.3571721494152</v>
      </c>
      <c r="H254" s="7">
        <f t="shared" si="74"/>
        <v>-2196.4762295325536</v>
      </c>
      <c r="I254" s="7">
        <f t="shared" si="75"/>
        <v>-2745.5952869156918</v>
      </c>
      <c r="J254" s="7">
        <f t="shared" si="76"/>
        <v>-3294.7143442988304</v>
      </c>
      <c r="K254" s="12">
        <f t="shared" si="77"/>
        <v>2.6181646904994693E-3</v>
      </c>
      <c r="L254" s="9">
        <f t="shared" si="78"/>
        <v>377015.71543192357</v>
      </c>
      <c r="M254" s="9">
        <f t="shared" si="79"/>
        <v>1508062.8617276943</v>
      </c>
      <c r="N254" s="9">
        <f t="shared" si="80"/>
        <v>3393141.4388873121</v>
      </c>
      <c r="O254" s="9">
        <f t="shared" si="81"/>
        <v>6032251.4469107771</v>
      </c>
      <c r="P254" s="9">
        <f t="shared" si="82"/>
        <v>9425392.8857980892</v>
      </c>
      <c r="Q254" s="9">
        <f t="shared" si="83"/>
        <v>13572565.755549248</v>
      </c>
      <c r="R254" s="8">
        <v>0.23360000000000003</v>
      </c>
      <c r="S254" s="8">
        <f t="shared" si="91"/>
        <v>88070.871124897356</v>
      </c>
      <c r="T254" s="8">
        <f t="shared" si="91"/>
        <v>352283.48449958942</v>
      </c>
      <c r="U254" s="8">
        <f t="shared" si="91"/>
        <v>792637.84012407623</v>
      </c>
      <c r="V254" s="8">
        <f t="shared" si="91"/>
        <v>1409133.9379983577</v>
      </c>
      <c r="W254" s="8">
        <f t="shared" si="91"/>
        <v>2201771.7781224339</v>
      </c>
      <c r="X254" s="8">
        <f t="shared" si="91"/>
        <v>3170551.3604963049</v>
      </c>
      <c r="Y254" s="3">
        <f>SUM('Masses &amp; Spring Data'!$K$11*('Masses &amp; Spring Data'!$I$3+'Vel,Acc,Jer (Inlet)'!C254))</f>
        <v>120844.42017714187</v>
      </c>
      <c r="Z254" s="10">
        <f t="shared" si="84"/>
        <v>208915.29130203923</v>
      </c>
      <c r="AA254" s="10">
        <f t="shared" si="85"/>
        <v>464796.63681331958</v>
      </c>
      <c r="AB254" s="10">
        <f t="shared" si="86"/>
        <v>913482.26030121814</v>
      </c>
      <c r="AC254" s="10">
        <f t="shared" si="87"/>
        <v>1529978.3581754996</v>
      </c>
      <c r="AD254" s="10">
        <f t="shared" si="88"/>
        <v>2322616.1982995756</v>
      </c>
      <c r="AE254" s="10">
        <f t="shared" si="89"/>
        <v>3291395.7806734466</v>
      </c>
    </row>
    <row r="255" spans="1:31" x14ac:dyDescent="0.2">
      <c r="A255" s="5">
        <v>144</v>
      </c>
      <c r="B255" s="5">
        <f t="shared" si="90"/>
        <v>252</v>
      </c>
      <c r="C255" s="36">
        <v>0.61000090854159861</v>
      </c>
      <c r="D255" s="6">
        <f t="shared" si="70"/>
        <v>-4.3141756758095395E-2</v>
      </c>
      <c r="E255" s="7">
        <f t="shared" si="71"/>
        <v>-517.70108109714477</v>
      </c>
      <c r="F255" s="7">
        <f t="shared" si="72"/>
        <v>-1035.4021621942895</v>
      </c>
      <c r="G255" s="7">
        <f t="shared" si="73"/>
        <v>-1553.1032432914342</v>
      </c>
      <c r="H255" s="7">
        <f t="shared" si="74"/>
        <v>-2070.8043243885791</v>
      </c>
      <c r="I255" s="7">
        <f t="shared" si="75"/>
        <v>-2588.5054054857237</v>
      </c>
      <c r="J255" s="7">
        <f t="shared" si="76"/>
        <v>-3106.2064865828684</v>
      </c>
      <c r="K255" s="12">
        <f t="shared" si="77"/>
        <v>2.5179755926025837E-3</v>
      </c>
      <c r="L255" s="9">
        <f t="shared" si="78"/>
        <v>362588.48533477203</v>
      </c>
      <c r="M255" s="9">
        <f t="shared" si="79"/>
        <v>1450353.9413390881</v>
      </c>
      <c r="N255" s="9">
        <f t="shared" si="80"/>
        <v>3263296.3680129484</v>
      </c>
      <c r="O255" s="9">
        <f t="shared" si="81"/>
        <v>5801415.7653563526</v>
      </c>
      <c r="P255" s="9">
        <f t="shared" si="82"/>
        <v>9064712.1333693024</v>
      </c>
      <c r="Q255" s="9">
        <f t="shared" si="83"/>
        <v>13053185.472051794</v>
      </c>
      <c r="R255" s="8">
        <v>0.23360000000000003</v>
      </c>
      <c r="S255" s="8">
        <f t="shared" si="91"/>
        <v>84700.670174202765</v>
      </c>
      <c r="T255" s="8">
        <f t="shared" si="91"/>
        <v>338802.68069681106</v>
      </c>
      <c r="U255" s="8">
        <f t="shared" si="91"/>
        <v>762306.03156782489</v>
      </c>
      <c r="V255" s="8">
        <f t="shared" si="91"/>
        <v>1355210.7227872442</v>
      </c>
      <c r="W255" s="8">
        <f t="shared" si="91"/>
        <v>2117516.7543550692</v>
      </c>
      <c r="X255" s="8">
        <f t="shared" si="91"/>
        <v>3049224.1262712996</v>
      </c>
      <c r="Y255" s="3">
        <f>SUM('Masses &amp; Spring Data'!$K$11*('Masses &amp; Spring Data'!$I$3+'Vel,Acc,Jer (Inlet)'!C255))</f>
        <v>112513.15231373017</v>
      </c>
      <c r="Z255" s="10">
        <f t="shared" si="84"/>
        <v>197213.82248793292</v>
      </c>
      <c r="AA255" s="10">
        <f t="shared" si="85"/>
        <v>443461.24060146965</v>
      </c>
      <c r="AB255" s="10">
        <f t="shared" si="86"/>
        <v>874819.1838815551</v>
      </c>
      <c r="AC255" s="10">
        <f t="shared" si="87"/>
        <v>1467723.8751009745</v>
      </c>
      <c r="AD255" s="10">
        <f t="shared" si="88"/>
        <v>2230029.9066687995</v>
      </c>
      <c r="AE255" s="10">
        <f t="shared" si="89"/>
        <v>3161737.2785850298</v>
      </c>
    </row>
    <row r="256" spans="1:31" x14ac:dyDescent="0.2">
      <c r="A256" s="5">
        <v>146</v>
      </c>
      <c r="B256" s="5">
        <f t="shared" si="90"/>
        <v>253</v>
      </c>
      <c r="C256" s="36">
        <v>0.56685915178350321</v>
      </c>
      <c r="D256" s="6">
        <f t="shared" si="70"/>
        <v>-4.0623781165492812E-2</v>
      </c>
      <c r="E256" s="7">
        <f t="shared" si="71"/>
        <v>-487.48537398591372</v>
      </c>
      <c r="F256" s="7">
        <f t="shared" si="72"/>
        <v>-974.97074797182745</v>
      </c>
      <c r="G256" s="7">
        <f t="shared" si="73"/>
        <v>-1462.4561219577413</v>
      </c>
      <c r="H256" s="7">
        <f t="shared" si="74"/>
        <v>-1949.9414959436549</v>
      </c>
      <c r="I256" s="7">
        <f t="shared" si="75"/>
        <v>-2437.4268699295685</v>
      </c>
      <c r="J256" s="7">
        <f t="shared" si="76"/>
        <v>-2924.9122439154826</v>
      </c>
      <c r="K256" s="12">
        <f t="shared" si="77"/>
        <v>2.4169584856318371E-3</v>
      </c>
      <c r="L256" s="9">
        <f t="shared" si="78"/>
        <v>348042.02193098457</v>
      </c>
      <c r="M256" s="9">
        <f t="shared" si="79"/>
        <v>1392168.0877239383</v>
      </c>
      <c r="N256" s="9">
        <f t="shared" si="80"/>
        <v>3132378.1973788608</v>
      </c>
      <c r="O256" s="9">
        <f t="shared" si="81"/>
        <v>5568672.3508957531</v>
      </c>
      <c r="P256" s="9">
        <f t="shared" si="82"/>
        <v>8701050.5482746139</v>
      </c>
      <c r="Q256" s="9">
        <f t="shared" si="83"/>
        <v>12529512.789515443</v>
      </c>
      <c r="R256" s="8">
        <v>0.23360000000000003</v>
      </c>
      <c r="S256" s="8">
        <f t="shared" si="91"/>
        <v>81302.616323078008</v>
      </c>
      <c r="T256" s="8">
        <f t="shared" si="91"/>
        <v>325210.46529231203</v>
      </c>
      <c r="U256" s="8">
        <f t="shared" si="91"/>
        <v>731723.546907702</v>
      </c>
      <c r="V256" s="8">
        <f t="shared" si="91"/>
        <v>1300841.8611692481</v>
      </c>
      <c r="W256" s="8">
        <f t="shared" si="91"/>
        <v>2032565.4080769501</v>
      </c>
      <c r="X256" s="8">
        <f t="shared" si="91"/>
        <v>2926894.187630808</v>
      </c>
      <c r="Y256" s="3">
        <f>SUM('Masses &amp; Spring Data'!$K$11*('Masses &amp; Spring Data'!$I$3+'Vel,Acc,Jer (Inlet)'!C256))</f>
        <v>104658.55990465861</v>
      </c>
      <c r="Z256" s="10">
        <f t="shared" si="84"/>
        <v>185961.17622773664</v>
      </c>
      <c r="AA256" s="10">
        <f t="shared" si="85"/>
        <v>422472.8673409188</v>
      </c>
      <c r="AB256" s="10">
        <f t="shared" si="86"/>
        <v>836382.10681236058</v>
      </c>
      <c r="AC256" s="10">
        <f t="shared" si="87"/>
        <v>1405500.4210739068</v>
      </c>
      <c r="AD256" s="10">
        <f t="shared" si="88"/>
        <v>2137223.9679816086</v>
      </c>
      <c r="AE256" s="10">
        <f t="shared" si="89"/>
        <v>3031552.7475354667</v>
      </c>
    </row>
    <row r="257" spans="1:31" x14ac:dyDescent="0.2">
      <c r="A257" s="5">
        <v>148</v>
      </c>
      <c r="B257" s="5">
        <f t="shared" si="90"/>
        <v>254</v>
      </c>
      <c r="C257" s="36">
        <v>0.5262353706180104</v>
      </c>
      <c r="D257" s="6">
        <f t="shared" si="70"/>
        <v>-3.8206822679860919E-2</v>
      </c>
      <c r="E257" s="7">
        <f t="shared" si="71"/>
        <v>-458.48187215833104</v>
      </c>
      <c r="F257" s="7">
        <f t="shared" si="72"/>
        <v>-916.96374431666209</v>
      </c>
      <c r="G257" s="7">
        <f t="shared" si="73"/>
        <v>-1375.4456164749931</v>
      </c>
      <c r="H257" s="7">
        <f t="shared" si="74"/>
        <v>-1833.9274886333242</v>
      </c>
      <c r="I257" s="7">
        <f t="shared" si="75"/>
        <v>-2292.4093607916552</v>
      </c>
      <c r="J257" s="7">
        <f t="shared" si="76"/>
        <v>-2750.8912329499863</v>
      </c>
      <c r="K257" s="12">
        <f t="shared" si="77"/>
        <v>2.3151133695876736E-3</v>
      </c>
      <c r="L257" s="9">
        <f t="shared" si="78"/>
        <v>333376.32522062497</v>
      </c>
      <c r="M257" s="9">
        <f t="shared" si="79"/>
        <v>1333505.3008824999</v>
      </c>
      <c r="N257" s="9">
        <f t="shared" si="80"/>
        <v>3000386.9269856247</v>
      </c>
      <c r="O257" s="9">
        <f t="shared" si="81"/>
        <v>5334021.2035299996</v>
      </c>
      <c r="P257" s="9">
        <f t="shared" si="82"/>
        <v>8334408.1305156248</v>
      </c>
      <c r="Q257" s="9">
        <f t="shared" si="83"/>
        <v>12001547.707942499</v>
      </c>
      <c r="R257" s="8">
        <v>0.23360000000000003</v>
      </c>
      <c r="S257" s="8">
        <f t="shared" si="91"/>
        <v>77876.709571537998</v>
      </c>
      <c r="T257" s="8">
        <f t="shared" si="91"/>
        <v>311506.83828615199</v>
      </c>
      <c r="U257" s="8">
        <f t="shared" si="91"/>
        <v>700890.38614384201</v>
      </c>
      <c r="V257" s="8">
        <f t="shared" si="91"/>
        <v>1246027.353144608</v>
      </c>
      <c r="W257" s="8">
        <f t="shared" si="91"/>
        <v>1946917.7392884502</v>
      </c>
      <c r="X257" s="8">
        <f t="shared" si="91"/>
        <v>2803561.5445753681</v>
      </c>
      <c r="Y257" s="3">
        <f>SUM('Masses &amp; Spring Data'!$K$11*('Masses &amp; Spring Data'!$I$3+'Vel,Acc,Jer (Inlet)'!C257))</f>
        <v>97262.402048606789</v>
      </c>
      <c r="Z257" s="10">
        <f t="shared" si="84"/>
        <v>175139.1116201448</v>
      </c>
      <c r="AA257" s="10">
        <f t="shared" si="85"/>
        <v>401813.12537915568</v>
      </c>
      <c r="AB257" s="10">
        <f t="shared" si="86"/>
        <v>798152.78819244879</v>
      </c>
      <c r="AC257" s="10">
        <f t="shared" si="87"/>
        <v>1343289.7551932149</v>
      </c>
      <c r="AD257" s="10">
        <f t="shared" si="88"/>
        <v>2044180.1413370571</v>
      </c>
      <c r="AE257" s="10">
        <f t="shared" si="89"/>
        <v>2900823.9466239749</v>
      </c>
    </row>
    <row r="258" spans="1:31" x14ac:dyDescent="0.2">
      <c r="A258" s="5">
        <v>150</v>
      </c>
      <c r="B258" s="5">
        <f t="shared" si="90"/>
        <v>255</v>
      </c>
      <c r="C258" s="36">
        <v>0.48802854793814948</v>
      </c>
      <c r="D258" s="6">
        <f t="shared" si="70"/>
        <v>-3.589170931027319E-2</v>
      </c>
      <c r="E258" s="7">
        <f t="shared" si="71"/>
        <v>-430.70051172327828</v>
      </c>
      <c r="F258" s="7">
        <f t="shared" si="72"/>
        <v>-861.40102344655656</v>
      </c>
      <c r="G258" s="7">
        <f t="shared" si="73"/>
        <v>-1292.1015351698347</v>
      </c>
      <c r="H258" s="7">
        <f t="shared" si="74"/>
        <v>-1722.8020468931131</v>
      </c>
      <c r="I258" s="7">
        <f t="shared" si="75"/>
        <v>-2153.5025586163915</v>
      </c>
      <c r="J258" s="7">
        <f t="shared" si="76"/>
        <v>-2584.2030703396695</v>
      </c>
      <c r="K258" s="12">
        <f t="shared" si="77"/>
        <v>2.214924271690899E-3</v>
      </c>
      <c r="L258" s="9">
        <f t="shared" si="78"/>
        <v>318949.09512348945</v>
      </c>
      <c r="M258" s="9">
        <f t="shared" si="79"/>
        <v>1275796.3804939578</v>
      </c>
      <c r="N258" s="9">
        <f t="shared" si="80"/>
        <v>2870541.856111405</v>
      </c>
      <c r="O258" s="9">
        <f t="shared" si="81"/>
        <v>5103185.5219758311</v>
      </c>
      <c r="P258" s="9">
        <f t="shared" si="82"/>
        <v>7973727.3780872365</v>
      </c>
      <c r="Q258" s="9">
        <f t="shared" si="83"/>
        <v>11482167.42444562</v>
      </c>
      <c r="R258" s="8">
        <v>0.23360000000000003</v>
      </c>
      <c r="S258" s="8">
        <f t="shared" si="91"/>
        <v>74506.508620847148</v>
      </c>
      <c r="T258" s="8">
        <f t="shared" si="91"/>
        <v>298026.03448338859</v>
      </c>
      <c r="U258" s="8">
        <f t="shared" si="91"/>
        <v>670558.57758762431</v>
      </c>
      <c r="V258" s="8">
        <f t="shared" si="91"/>
        <v>1192104.1379335544</v>
      </c>
      <c r="W258" s="8">
        <f t="shared" si="91"/>
        <v>1862662.7155211787</v>
      </c>
      <c r="X258" s="8">
        <f t="shared" si="91"/>
        <v>2682234.3103504973</v>
      </c>
      <c r="Y258" s="3">
        <f>SUM('Masses &amp; Spring Data'!$K$11*('Masses &amp; Spring Data'!$I$3+'Vel,Acc,Jer (Inlet)'!C258))</f>
        <v>90306.287093003702</v>
      </c>
      <c r="Z258" s="10">
        <f t="shared" si="84"/>
        <v>164812.79571385085</v>
      </c>
      <c r="AA258" s="10">
        <f t="shared" si="85"/>
        <v>381797.70711741631</v>
      </c>
      <c r="AB258" s="10">
        <f t="shared" si="86"/>
        <v>760864.86468062806</v>
      </c>
      <c r="AC258" s="10">
        <f t="shared" si="87"/>
        <v>1282410.4250265581</v>
      </c>
      <c r="AD258" s="10">
        <f t="shared" si="88"/>
        <v>1952969.0026141824</v>
      </c>
      <c r="AE258" s="10">
        <f t="shared" si="89"/>
        <v>2772540.597443501</v>
      </c>
    </row>
    <row r="259" spans="1:31" x14ac:dyDescent="0.2">
      <c r="A259" s="5">
        <v>152</v>
      </c>
      <c r="B259" s="5">
        <f t="shared" si="90"/>
        <v>256</v>
      </c>
      <c r="C259" s="36">
        <v>0.45213683862787629</v>
      </c>
      <c r="D259" s="6">
        <f t="shared" si="70"/>
        <v>-3.3676785038582291E-2</v>
      </c>
      <c r="E259" s="7">
        <f t="shared" si="71"/>
        <v>-404.12142046298749</v>
      </c>
      <c r="F259" s="7">
        <f t="shared" si="72"/>
        <v>-808.24284092597497</v>
      </c>
      <c r="G259" s="7">
        <f t="shared" si="73"/>
        <v>-1212.3642613889624</v>
      </c>
      <c r="H259" s="7">
        <f t="shared" si="74"/>
        <v>-1616.4856818519499</v>
      </c>
      <c r="I259" s="7">
        <f t="shared" si="75"/>
        <v>-2020.6071023149375</v>
      </c>
      <c r="J259" s="7">
        <f t="shared" si="76"/>
        <v>-2424.7285227779248</v>
      </c>
      <c r="K259" s="12">
        <f t="shared" si="77"/>
        <v>2.1163911919407918E-3</v>
      </c>
      <c r="L259" s="9">
        <f t="shared" si="78"/>
        <v>304760.33163947402</v>
      </c>
      <c r="M259" s="9">
        <f t="shared" si="79"/>
        <v>1219041.3265578961</v>
      </c>
      <c r="N259" s="9">
        <f t="shared" si="80"/>
        <v>2742842.984755266</v>
      </c>
      <c r="O259" s="9">
        <f t="shared" si="81"/>
        <v>4876165.3062315844</v>
      </c>
      <c r="P259" s="9">
        <f t="shared" si="82"/>
        <v>7619008.2909868509</v>
      </c>
      <c r="Q259" s="9">
        <f t="shared" si="83"/>
        <v>10971371.939021064</v>
      </c>
      <c r="R259" s="8">
        <v>0.23360000000000003</v>
      </c>
      <c r="S259" s="8">
        <f t="shared" si="91"/>
        <v>71192.013470981139</v>
      </c>
      <c r="T259" s="8">
        <f t="shared" si="91"/>
        <v>284768.05388392456</v>
      </c>
      <c r="U259" s="8">
        <f t="shared" si="91"/>
        <v>640728.12123883027</v>
      </c>
      <c r="V259" s="8">
        <f t="shared" si="91"/>
        <v>1139072.2155356982</v>
      </c>
      <c r="W259" s="8">
        <f t="shared" si="91"/>
        <v>1779800.3367745285</v>
      </c>
      <c r="X259" s="8">
        <f t="shared" si="91"/>
        <v>2562912.4849553211</v>
      </c>
      <c r="Y259" s="3">
        <f>SUM('Masses &amp; Spring Data'!$K$11*('Masses &amp; Spring Data'!$I$3+'Vel,Acc,Jer (Inlet)'!C259))</f>
        <v>83771.672634027724</v>
      </c>
      <c r="Z259" s="10">
        <f t="shared" si="84"/>
        <v>154963.68610500888</v>
      </c>
      <c r="AA259" s="10">
        <f t="shared" si="85"/>
        <v>362408.37165428302</v>
      </c>
      <c r="AB259" s="10">
        <f t="shared" si="86"/>
        <v>724499.79387285793</v>
      </c>
      <c r="AC259" s="10">
        <f t="shared" si="87"/>
        <v>1222843.8881697259</v>
      </c>
      <c r="AD259" s="10">
        <f t="shared" si="88"/>
        <v>1863572.0094085562</v>
      </c>
      <c r="AE259" s="10">
        <f t="shared" si="89"/>
        <v>2646684.157589349</v>
      </c>
    </row>
    <row r="260" spans="1:31" x14ac:dyDescent="0.2">
      <c r="A260" s="5">
        <v>154</v>
      </c>
      <c r="B260" s="5">
        <f t="shared" si="90"/>
        <v>257</v>
      </c>
      <c r="C260" s="36">
        <v>0.418460053589294</v>
      </c>
      <c r="D260" s="6">
        <f t="shared" ref="D260:D323" si="92">SUM((C261-C260)/(B261-B260))</f>
        <v>-3.1560393846641499E-2</v>
      </c>
      <c r="E260" s="7">
        <f t="shared" ref="E260:E323" si="93">SUM(D260*(6*2000))</f>
        <v>-378.72472615969798</v>
      </c>
      <c r="F260" s="7">
        <f t="shared" ref="F260:F323" si="94">SUM(D260*(6*4000))</f>
        <v>-757.44945231939596</v>
      </c>
      <c r="G260" s="7">
        <f t="shared" ref="G260:G323" si="95">SUM(D260*(6*6000))</f>
        <v>-1136.1741784790941</v>
      </c>
      <c r="H260" s="7">
        <f t="shared" ref="H260:H323" si="96">SUM(D260*(6*8000))</f>
        <v>-1514.8989046387919</v>
      </c>
      <c r="I260" s="7">
        <f t="shared" ref="I260:I323" si="97">SUM(D260*(6*10000))</f>
        <v>-1893.62363079849</v>
      </c>
      <c r="J260" s="7">
        <f t="shared" ref="J260:J323" si="98">SUM(D260*(6*12000))</f>
        <v>-2272.3483569581881</v>
      </c>
      <c r="K260" s="12">
        <f t="shared" ref="K260:K323" si="99">SUM((C262-(2*C261)+C260)/((B261-B260)^2))</f>
        <v>2.0178581121909067E-3</v>
      </c>
      <c r="L260" s="9">
        <f t="shared" ref="L260:L323" si="100">SUM(K260*((6*2000)^2))</f>
        <v>290571.56815549056</v>
      </c>
      <c r="M260" s="9">
        <f t="shared" ref="M260:M323" si="101">SUM(K260*((6*4000)^2))</f>
        <v>1162286.2726219622</v>
      </c>
      <c r="N260" s="9">
        <f t="shared" ref="N260:N323" si="102">SUM(K260*((6*6000)^2))</f>
        <v>2615144.1133994153</v>
      </c>
      <c r="O260" s="9">
        <f t="shared" ref="O260:O323" si="103">SUM(K260*((6*8000)^2))</f>
        <v>4649145.090487849</v>
      </c>
      <c r="P260" s="9">
        <f t="shared" ref="P260:P323" si="104">SUM(K260*((6*10000)^2))</f>
        <v>7264289.2038872642</v>
      </c>
      <c r="Q260" s="9">
        <f t="shared" ref="Q260:Q323" si="105">SUM(K260*((6*12000)^2))</f>
        <v>10460576.453597661</v>
      </c>
      <c r="R260" s="8">
        <v>0.23360000000000003</v>
      </c>
      <c r="S260" s="8">
        <f t="shared" si="91"/>
        <v>67877.51832112261</v>
      </c>
      <c r="T260" s="8">
        <f t="shared" si="91"/>
        <v>271510.07328449044</v>
      </c>
      <c r="U260" s="8">
        <f t="shared" si="91"/>
        <v>610897.66489010351</v>
      </c>
      <c r="V260" s="8">
        <f t="shared" si="91"/>
        <v>1086040.2931379618</v>
      </c>
      <c r="W260" s="8">
        <f t="shared" si="91"/>
        <v>1696937.958028065</v>
      </c>
      <c r="X260" s="8">
        <f t="shared" si="91"/>
        <v>2443590.659560414</v>
      </c>
      <c r="Y260" s="3">
        <f>SUM('Masses &amp; Spring Data'!$K$11*('Masses &amp; Spring Data'!$I$3+'Vel,Acc,Jer (Inlet)'!C260))</f>
        <v>77640.317770358481</v>
      </c>
      <c r="Z260" s="10">
        <f t="shared" ref="Z260:Z323" si="106">SUM(S260+Y260)</f>
        <v>145517.83609148109</v>
      </c>
      <c r="AA260" s="10">
        <f t="shared" ref="AA260:AA323" si="107">SUM(T260+Y261)</f>
        <v>343404.35638766718</v>
      </c>
      <c r="AB260" s="10">
        <f t="shared" ref="AB260:AB323" si="108">SUM(U260+Y260)</f>
        <v>688537.98266046203</v>
      </c>
      <c r="AC260" s="10">
        <f t="shared" ref="AC260:AC323" si="109">SUM(V260+Y260)</f>
        <v>1163680.6109083202</v>
      </c>
      <c r="AD260" s="10">
        <f t="shared" ref="AD260:AD323" si="110">SUM(W260+Y260)</f>
        <v>1774578.2757984234</v>
      </c>
      <c r="AE260" s="10">
        <f t="shared" ref="AE260:AE323" si="111">SUM(X260+Y260)</f>
        <v>2521230.9773307727</v>
      </c>
    </row>
    <row r="261" spans="1:31" x14ac:dyDescent="0.2">
      <c r="A261" s="5">
        <v>156</v>
      </c>
      <c r="B261" s="5">
        <f t="shared" ref="B261:B324" si="112">B260+1</f>
        <v>258</v>
      </c>
      <c r="C261" s="36">
        <v>0.3868996597426525</v>
      </c>
      <c r="D261" s="6">
        <f t="shared" si="92"/>
        <v>-2.9542535734450592E-2</v>
      </c>
      <c r="E261" s="7">
        <f t="shared" si="93"/>
        <v>-354.51042881340709</v>
      </c>
      <c r="F261" s="7">
        <f t="shared" si="94"/>
        <v>-709.02085762681418</v>
      </c>
      <c r="G261" s="7">
        <f t="shared" si="95"/>
        <v>-1063.5312864402213</v>
      </c>
      <c r="H261" s="7">
        <f t="shared" si="96"/>
        <v>-1418.0417152536284</v>
      </c>
      <c r="I261" s="7">
        <f t="shared" si="97"/>
        <v>-1772.5521440670354</v>
      </c>
      <c r="J261" s="7">
        <f t="shared" si="98"/>
        <v>-2127.0625728804425</v>
      </c>
      <c r="K261" s="12">
        <f t="shared" si="99"/>
        <v>1.9209810505878E-3</v>
      </c>
      <c r="L261" s="9">
        <f t="shared" si="100"/>
        <v>276621.27128464321</v>
      </c>
      <c r="M261" s="9">
        <f t="shared" si="101"/>
        <v>1106485.0851385728</v>
      </c>
      <c r="N261" s="9">
        <f t="shared" si="102"/>
        <v>2489591.4415617888</v>
      </c>
      <c r="O261" s="9">
        <f t="shared" si="103"/>
        <v>4425940.3405542914</v>
      </c>
      <c r="P261" s="9">
        <f t="shared" si="104"/>
        <v>6915531.7821160797</v>
      </c>
      <c r="Q261" s="9">
        <f t="shared" si="105"/>
        <v>9958365.7662471551</v>
      </c>
      <c r="R261" s="8">
        <v>0.23360000000000003</v>
      </c>
      <c r="S261" s="8">
        <f t="shared" si="91"/>
        <v>64618.728972092664</v>
      </c>
      <c r="T261" s="8">
        <f t="shared" si="91"/>
        <v>258474.91588837066</v>
      </c>
      <c r="U261" s="8">
        <f t="shared" si="91"/>
        <v>581568.56074883393</v>
      </c>
      <c r="V261" s="8">
        <f t="shared" si="91"/>
        <v>1033899.6635534826</v>
      </c>
      <c r="W261" s="8">
        <f t="shared" si="91"/>
        <v>1615468.2243023163</v>
      </c>
      <c r="X261" s="8">
        <f t="shared" si="91"/>
        <v>2326274.2429953357</v>
      </c>
      <c r="Y261" s="3">
        <f>SUM('Masses &amp; Spring Data'!$K$11*('Masses &amp; Spring Data'!$I$3+'Vel,Acc,Jer (Inlet)'!C261))</f>
        <v>71894.283103176727</v>
      </c>
      <c r="Z261" s="10">
        <f t="shared" si="106"/>
        <v>136513.01207526939</v>
      </c>
      <c r="AA261" s="10">
        <f t="shared" si="107"/>
        <v>324990.54512203386</v>
      </c>
      <c r="AB261" s="10">
        <f t="shared" si="108"/>
        <v>653462.84385201067</v>
      </c>
      <c r="AC261" s="10">
        <f t="shared" si="109"/>
        <v>1105793.9466566592</v>
      </c>
      <c r="AD261" s="10">
        <f t="shared" si="110"/>
        <v>1687362.5074054929</v>
      </c>
      <c r="AE261" s="10">
        <f t="shared" si="111"/>
        <v>2398168.5260985126</v>
      </c>
    </row>
    <row r="262" spans="1:31" x14ac:dyDescent="0.2">
      <c r="A262" s="5">
        <v>158</v>
      </c>
      <c r="B262" s="5">
        <f t="shared" si="112"/>
        <v>259</v>
      </c>
      <c r="C262" s="36">
        <v>0.35735712400820191</v>
      </c>
      <c r="D262" s="6">
        <f t="shared" si="92"/>
        <v>-2.7621554683862792E-2</v>
      </c>
      <c r="E262" s="7">
        <f t="shared" si="93"/>
        <v>-331.45865620635351</v>
      </c>
      <c r="F262" s="7">
        <f t="shared" si="94"/>
        <v>-662.91731241270702</v>
      </c>
      <c r="G262" s="7">
        <f t="shared" si="95"/>
        <v>-994.37596861906047</v>
      </c>
      <c r="H262" s="7">
        <f t="shared" si="96"/>
        <v>-1325.834624825414</v>
      </c>
      <c r="I262" s="7">
        <f t="shared" si="97"/>
        <v>-1657.2932810317675</v>
      </c>
      <c r="J262" s="7">
        <f t="shared" si="98"/>
        <v>-1988.7519372381209</v>
      </c>
      <c r="K262" s="12">
        <f t="shared" si="99"/>
        <v>1.8274160252790828E-3</v>
      </c>
      <c r="L262" s="9">
        <f t="shared" si="100"/>
        <v>263147.90764018794</v>
      </c>
      <c r="M262" s="9">
        <f t="shared" si="101"/>
        <v>1052591.6305607518</v>
      </c>
      <c r="N262" s="9">
        <f t="shared" si="102"/>
        <v>2368331.1687616911</v>
      </c>
      <c r="O262" s="9">
        <f t="shared" si="103"/>
        <v>4210366.5222430071</v>
      </c>
      <c r="P262" s="9">
        <f t="shared" si="104"/>
        <v>6578697.6910046982</v>
      </c>
      <c r="Q262" s="9">
        <f t="shared" si="105"/>
        <v>9473324.6750467643</v>
      </c>
      <c r="R262" s="8">
        <v>0.23360000000000003</v>
      </c>
      <c r="S262" s="8">
        <f t="shared" si="91"/>
        <v>61471.351224747908</v>
      </c>
      <c r="T262" s="8">
        <f t="shared" si="91"/>
        <v>245885.40489899163</v>
      </c>
      <c r="U262" s="8">
        <f t="shared" si="91"/>
        <v>553242.1610227311</v>
      </c>
      <c r="V262" s="8">
        <f t="shared" si="91"/>
        <v>983541.61959596653</v>
      </c>
      <c r="W262" s="8">
        <f t="shared" si="91"/>
        <v>1536783.7806186976</v>
      </c>
      <c r="X262" s="8">
        <f t="shared" si="91"/>
        <v>2212968.6440909244</v>
      </c>
      <c r="Y262" s="3">
        <f>SUM('Masses &amp; Spring Data'!$K$11*('Masses &amp; Spring Data'!$I$3+'Vel,Acc,Jer (Inlet)'!C262))</f>
        <v>66515.629233663203</v>
      </c>
      <c r="Z262" s="10">
        <f t="shared" si="106"/>
        <v>127986.98045841111</v>
      </c>
      <c r="AA262" s="10">
        <f t="shared" si="107"/>
        <v>307372.12316449144</v>
      </c>
      <c r="AB262" s="10">
        <f t="shared" si="108"/>
        <v>619757.79025639431</v>
      </c>
      <c r="AC262" s="10">
        <f t="shared" si="109"/>
        <v>1050057.2488296297</v>
      </c>
      <c r="AD262" s="10">
        <f t="shared" si="110"/>
        <v>1603299.4098523608</v>
      </c>
      <c r="AE262" s="10">
        <f t="shared" si="111"/>
        <v>2279484.2733245874</v>
      </c>
    </row>
    <row r="263" spans="1:31" x14ac:dyDescent="0.2">
      <c r="A263" s="5">
        <v>160</v>
      </c>
      <c r="B263" s="5">
        <f t="shared" si="112"/>
        <v>260</v>
      </c>
      <c r="C263" s="36">
        <v>0.32973556932433912</v>
      </c>
      <c r="D263" s="6">
        <f t="shared" si="92"/>
        <v>-2.579413865858371E-2</v>
      </c>
      <c r="E263" s="7">
        <f t="shared" si="93"/>
        <v>-309.52966390300452</v>
      </c>
      <c r="F263" s="7">
        <f t="shared" si="94"/>
        <v>-619.05932780600904</v>
      </c>
      <c r="G263" s="7">
        <f t="shared" si="95"/>
        <v>-928.5889917090135</v>
      </c>
      <c r="H263" s="7">
        <f t="shared" si="96"/>
        <v>-1238.1186556120181</v>
      </c>
      <c r="I263" s="7">
        <f t="shared" si="97"/>
        <v>-1547.6483195150226</v>
      </c>
      <c r="J263" s="7">
        <f t="shared" si="98"/>
        <v>-1857.177983418027</v>
      </c>
      <c r="K263" s="12">
        <f t="shared" si="99"/>
        <v>1.73385099997031E-3</v>
      </c>
      <c r="L263" s="9">
        <f t="shared" si="100"/>
        <v>249674.54399572464</v>
      </c>
      <c r="M263" s="9">
        <f t="shared" si="101"/>
        <v>998698.17598289857</v>
      </c>
      <c r="N263" s="9">
        <f t="shared" si="102"/>
        <v>2247070.8959615217</v>
      </c>
      <c r="O263" s="9">
        <f t="shared" si="103"/>
        <v>3994792.7039315943</v>
      </c>
      <c r="P263" s="9">
        <f t="shared" si="104"/>
        <v>6241863.5998931164</v>
      </c>
      <c r="Q263" s="9">
        <f t="shared" si="105"/>
        <v>8988283.5838460866</v>
      </c>
      <c r="R263" s="8">
        <v>0.23360000000000003</v>
      </c>
      <c r="S263" s="8">
        <f t="shared" si="91"/>
        <v>58323.973477401283</v>
      </c>
      <c r="T263" s="8">
        <f t="shared" si="91"/>
        <v>233295.89390960513</v>
      </c>
      <c r="U263" s="8">
        <f t="shared" si="91"/>
        <v>524915.76129661151</v>
      </c>
      <c r="V263" s="8">
        <f t="shared" si="91"/>
        <v>933183.57563842053</v>
      </c>
      <c r="W263" s="8">
        <f t="shared" si="91"/>
        <v>1458099.3369350322</v>
      </c>
      <c r="X263" s="8">
        <f t="shared" si="91"/>
        <v>2099663.045186446</v>
      </c>
      <c r="Y263" s="3">
        <f>SUM('Masses &amp; Spring Data'!$K$11*('Masses &amp; Spring Data'!$I$3+'Vel,Acc,Jer (Inlet)'!C263))</f>
        <v>61486.718265499796</v>
      </c>
      <c r="Z263" s="10">
        <f t="shared" si="106"/>
        <v>119810.69174290108</v>
      </c>
      <c r="AA263" s="10">
        <f t="shared" si="107"/>
        <v>290086.40921697591</v>
      </c>
      <c r="AB263" s="10">
        <f t="shared" si="108"/>
        <v>586402.47956211132</v>
      </c>
      <c r="AC263" s="10">
        <f t="shared" si="109"/>
        <v>994670.29390392033</v>
      </c>
      <c r="AD263" s="10">
        <f t="shared" si="110"/>
        <v>1519586.0552005318</v>
      </c>
      <c r="AE263" s="10">
        <f t="shared" si="111"/>
        <v>2161149.763451946</v>
      </c>
    </row>
    <row r="264" spans="1:31" x14ac:dyDescent="0.2">
      <c r="A264" s="5">
        <v>162</v>
      </c>
      <c r="B264" s="5">
        <f t="shared" si="112"/>
        <v>261</v>
      </c>
      <c r="C264" s="36">
        <v>0.30394143066575541</v>
      </c>
      <c r="D264" s="6">
        <f t="shared" si="92"/>
        <v>-2.40602876586134E-2</v>
      </c>
      <c r="E264" s="7">
        <f t="shared" si="93"/>
        <v>-288.7234519033608</v>
      </c>
      <c r="F264" s="7">
        <f t="shared" si="94"/>
        <v>-577.44690380672159</v>
      </c>
      <c r="G264" s="7">
        <f t="shared" si="95"/>
        <v>-866.17035571008239</v>
      </c>
      <c r="H264" s="7">
        <f t="shared" si="96"/>
        <v>-1154.8938076134432</v>
      </c>
      <c r="I264" s="7">
        <f t="shared" si="97"/>
        <v>-1443.6172595168039</v>
      </c>
      <c r="J264" s="7">
        <f t="shared" si="98"/>
        <v>-1732.3407114201648</v>
      </c>
      <c r="K264" s="12">
        <f t="shared" si="99"/>
        <v>1.6435980109554826E-3</v>
      </c>
      <c r="L264" s="9">
        <f t="shared" si="100"/>
        <v>236678.11357758951</v>
      </c>
      <c r="M264" s="9">
        <f t="shared" si="101"/>
        <v>946712.45431035804</v>
      </c>
      <c r="N264" s="9">
        <f t="shared" si="102"/>
        <v>2130103.0221983055</v>
      </c>
      <c r="O264" s="9">
        <f t="shared" si="103"/>
        <v>3786849.8172414321</v>
      </c>
      <c r="P264" s="9">
        <f t="shared" si="104"/>
        <v>5916952.8394397376</v>
      </c>
      <c r="Q264" s="9">
        <f t="shared" si="105"/>
        <v>8520412.0887932219</v>
      </c>
      <c r="R264" s="8">
        <v>0.23360000000000003</v>
      </c>
      <c r="S264" s="8">
        <f t="shared" si="91"/>
        <v>55288.007331724919</v>
      </c>
      <c r="T264" s="8">
        <f t="shared" si="91"/>
        <v>221152.02932689968</v>
      </c>
      <c r="U264" s="8">
        <f t="shared" si="91"/>
        <v>497592.06598552421</v>
      </c>
      <c r="V264" s="8">
        <f t="shared" si="91"/>
        <v>884608.1173075987</v>
      </c>
      <c r="W264" s="8">
        <f t="shared" si="91"/>
        <v>1382200.1832931228</v>
      </c>
      <c r="X264" s="8">
        <f t="shared" si="91"/>
        <v>1990368.2639420968</v>
      </c>
      <c r="Y264" s="3">
        <f>SUM('Masses &amp; Spring Data'!$K$11*('Masses &amp; Spring Data'!$I$3+'Vel,Acc,Jer (Inlet)'!C264))</f>
        <v>56790.515307370762</v>
      </c>
      <c r="Z264" s="10">
        <f t="shared" si="106"/>
        <v>112078.52263909568</v>
      </c>
      <c r="AA264" s="10">
        <f t="shared" si="107"/>
        <v>273562.01479486004</v>
      </c>
      <c r="AB264" s="10">
        <f t="shared" si="108"/>
        <v>554382.58129289502</v>
      </c>
      <c r="AC264" s="10">
        <f t="shared" si="109"/>
        <v>941398.63261496951</v>
      </c>
      <c r="AD264" s="10">
        <f t="shared" si="110"/>
        <v>1438990.6986004936</v>
      </c>
      <c r="AE264" s="10">
        <f t="shared" si="111"/>
        <v>2047158.7792494677</v>
      </c>
    </row>
    <row r="265" spans="1:31" x14ac:dyDescent="0.2">
      <c r="A265" s="5">
        <v>164</v>
      </c>
      <c r="B265" s="5">
        <f t="shared" si="112"/>
        <v>262</v>
      </c>
      <c r="C265" s="36">
        <v>0.27988114300714201</v>
      </c>
      <c r="D265" s="6">
        <f t="shared" si="92"/>
        <v>-2.2416689647657917E-2</v>
      </c>
      <c r="E265" s="7">
        <f t="shared" si="93"/>
        <v>-269.00027577189502</v>
      </c>
      <c r="F265" s="7">
        <f t="shared" si="94"/>
        <v>-538.00055154379004</v>
      </c>
      <c r="G265" s="7">
        <f t="shared" si="95"/>
        <v>-807.000827315685</v>
      </c>
      <c r="H265" s="7">
        <f t="shared" si="96"/>
        <v>-1076.0011030875801</v>
      </c>
      <c r="I265" s="7">
        <f t="shared" si="97"/>
        <v>-1345.0013788594749</v>
      </c>
      <c r="J265" s="7">
        <f t="shared" si="98"/>
        <v>-1614.00165463137</v>
      </c>
      <c r="K265" s="12">
        <f t="shared" si="99"/>
        <v>1.5550010400880443E-3</v>
      </c>
      <c r="L265" s="9">
        <f t="shared" si="100"/>
        <v>223920.14977267839</v>
      </c>
      <c r="M265" s="9">
        <f t="shared" si="101"/>
        <v>895680.59909071354</v>
      </c>
      <c r="N265" s="9">
        <f t="shared" si="102"/>
        <v>2015281.3479541054</v>
      </c>
      <c r="O265" s="9">
        <f t="shared" si="103"/>
        <v>3582722.3963628542</v>
      </c>
      <c r="P265" s="9">
        <f t="shared" si="104"/>
        <v>5598003.7443169598</v>
      </c>
      <c r="Q265" s="9">
        <f t="shared" si="105"/>
        <v>8061125.3918164214</v>
      </c>
      <c r="R265" s="8">
        <v>0.23360000000000003</v>
      </c>
      <c r="S265" s="8">
        <f t="shared" si="91"/>
        <v>52307.746986897677</v>
      </c>
      <c r="T265" s="8">
        <f t="shared" si="91"/>
        <v>209230.98794759071</v>
      </c>
      <c r="U265" s="8">
        <f t="shared" si="91"/>
        <v>470769.72288207908</v>
      </c>
      <c r="V265" s="8">
        <f t="shared" si="91"/>
        <v>836923.95179036283</v>
      </c>
      <c r="W265" s="8">
        <f t="shared" si="91"/>
        <v>1307693.674672442</v>
      </c>
      <c r="X265" s="8">
        <f t="shared" si="91"/>
        <v>1883078.8915283163</v>
      </c>
      <c r="Y265" s="3">
        <f>SUM('Masses &amp; Spring Data'!$K$11*('Masses &amp; Spring Data'!$I$3+'Vel,Acc,Jer (Inlet)'!C265))</f>
        <v>52409.985467960352</v>
      </c>
      <c r="Z265" s="10">
        <f t="shared" si="106"/>
        <v>104717.73245485802</v>
      </c>
      <c r="AA265" s="10">
        <f t="shared" si="107"/>
        <v>257559.6848085458</v>
      </c>
      <c r="AB265" s="10">
        <f t="shared" si="108"/>
        <v>523179.70835003944</v>
      </c>
      <c r="AC265" s="10">
        <f t="shared" si="109"/>
        <v>889333.93725832319</v>
      </c>
      <c r="AD265" s="10">
        <f t="shared" si="110"/>
        <v>1360103.6601404024</v>
      </c>
      <c r="AE265" s="10">
        <f t="shared" si="111"/>
        <v>1935488.8769962767</v>
      </c>
    </row>
    <row r="266" spans="1:31" x14ac:dyDescent="0.2">
      <c r="A266" s="5">
        <v>166</v>
      </c>
      <c r="B266" s="5">
        <f t="shared" si="112"/>
        <v>263</v>
      </c>
      <c r="C266" s="36">
        <v>0.25746445335948409</v>
      </c>
      <c r="D266" s="6">
        <f t="shared" si="92"/>
        <v>-2.08616886075699E-2</v>
      </c>
      <c r="E266" s="7">
        <f t="shared" si="93"/>
        <v>-250.34026329083881</v>
      </c>
      <c r="F266" s="7">
        <f t="shared" si="94"/>
        <v>-500.68052658167761</v>
      </c>
      <c r="G266" s="7">
        <f t="shared" si="95"/>
        <v>-751.02078987251639</v>
      </c>
      <c r="H266" s="7">
        <f t="shared" si="96"/>
        <v>-1001.3610531633552</v>
      </c>
      <c r="I266" s="7">
        <f t="shared" si="97"/>
        <v>-1251.7013164541941</v>
      </c>
      <c r="J266" s="7">
        <f t="shared" si="98"/>
        <v>-1502.0415797450328</v>
      </c>
      <c r="K266" s="12">
        <f t="shared" si="99"/>
        <v>1.4705441145881348E-3</v>
      </c>
      <c r="L266" s="9">
        <f t="shared" si="100"/>
        <v>211758.35250069143</v>
      </c>
      <c r="M266" s="9">
        <f t="shared" si="101"/>
        <v>847033.41000276571</v>
      </c>
      <c r="N266" s="9">
        <f t="shared" si="102"/>
        <v>1905825.1725062227</v>
      </c>
      <c r="O266" s="9">
        <f t="shared" si="103"/>
        <v>3388133.6400110628</v>
      </c>
      <c r="P266" s="9">
        <f t="shared" si="104"/>
        <v>5293958.8125172853</v>
      </c>
      <c r="Q266" s="9">
        <f t="shared" si="105"/>
        <v>7623300.6900248909</v>
      </c>
      <c r="R266" s="8">
        <v>0.23360000000000003</v>
      </c>
      <c r="S266" s="8">
        <f t="shared" si="91"/>
        <v>49466.751144161521</v>
      </c>
      <c r="T266" s="8">
        <f t="shared" si="91"/>
        <v>197867.00457664608</v>
      </c>
      <c r="U266" s="8">
        <f t="shared" si="91"/>
        <v>445200.76029745367</v>
      </c>
      <c r="V266" s="8">
        <f t="shared" si="91"/>
        <v>791468.01830658433</v>
      </c>
      <c r="W266" s="8">
        <f t="shared" si="91"/>
        <v>1236668.7786040381</v>
      </c>
      <c r="X266" s="8">
        <f t="shared" si="91"/>
        <v>1780803.0411898147</v>
      </c>
      <c r="Y266" s="3">
        <f>SUM('Masses &amp; Spring Data'!$K$11*('Masses &amp; Spring Data'!$I$3+'Vel,Acc,Jer (Inlet)'!C266))</f>
        <v>48328.696860955097</v>
      </c>
      <c r="Z266" s="10">
        <f t="shared" si="106"/>
        <v>97795.448005116617</v>
      </c>
      <c r="AA266" s="10">
        <f t="shared" si="107"/>
        <v>242397.52367918886</v>
      </c>
      <c r="AB266" s="10">
        <f t="shared" si="108"/>
        <v>493529.45715840877</v>
      </c>
      <c r="AC266" s="10">
        <f t="shared" si="109"/>
        <v>839796.71516753943</v>
      </c>
      <c r="AD266" s="10">
        <f t="shared" si="110"/>
        <v>1284997.4754649932</v>
      </c>
      <c r="AE266" s="10">
        <f t="shared" si="111"/>
        <v>1829131.7380507698</v>
      </c>
    </row>
    <row r="267" spans="1:31" x14ac:dyDescent="0.2">
      <c r="A267" s="5">
        <v>168</v>
      </c>
      <c r="B267" s="5">
        <f t="shared" si="112"/>
        <v>264</v>
      </c>
      <c r="C267" s="36">
        <v>0.23660276475191419</v>
      </c>
      <c r="D267" s="6">
        <f t="shared" si="92"/>
        <v>-1.9391144492981793E-2</v>
      </c>
      <c r="E267" s="7">
        <f t="shared" si="93"/>
        <v>-232.69373391578151</v>
      </c>
      <c r="F267" s="7">
        <f t="shared" si="94"/>
        <v>-465.38746783156301</v>
      </c>
      <c r="G267" s="7">
        <f t="shared" si="95"/>
        <v>-698.08120174734461</v>
      </c>
      <c r="H267" s="7">
        <f t="shared" si="96"/>
        <v>-930.77493566312603</v>
      </c>
      <c r="I267" s="7">
        <f t="shared" si="97"/>
        <v>-1163.4686695789076</v>
      </c>
      <c r="J267" s="7">
        <f t="shared" si="98"/>
        <v>-1396.1624034946892</v>
      </c>
      <c r="K267" s="12">
        <f t="shared" si="99"/>
        <v>1.3877432072348928E-3</v>
      </c>
      <c r="L267" s="9">
        <f t="shared" si="100"/>
        <v>199835.02184182455</v>
      </c>
      <c r="M267" s="9">
        <f t="shared" si="101"/>
        <v>799340.0873672982</v>
      </c>
      <c r="N267" s="9">
        <f t="shared" si="102"/>
        <v>1798515.1965764209</v>
      </c>
      <c r="O267" s="9">
        <f t="shared" si="103"/>
        <v>3197360.3494691928</v>
      </c>
      <c r="P267" s="9">
        <f t="shared" si="104"/>
        <v>4995875.5460456135</v>
      </c>
      <c r="Q267" s="9">
        <f t="shared" si="105"/>
        <v>7194060.7863056837</v>
      </c>
      <c r="R267" s="8">
        <v>0.23360000000000003</v>
      </c>
      <c r="S267" s="8">
        <f t="shared" si="91"/>
        <v>46681.461102250221</v>
      </c>
      <c r="T267" s="8">
        <f t="shared" si="91"/>
        <v>186725.84440900089</v>
      </c>
      <c r="U267" s="8">
        <f t="shared" si="91"/>
        <v>420133.14992025198</v>
      </c>
      <c r="V267" s="8">
        <f t="shared" si="91"/>
        <v>746903.37763600354</v>
      </c>
      <c r="W267" s="8">
        <f t="shared" si="91"/>
        <v>1167036.5275562555</v>
      </c>
      <c r="X267" s="8">
        <f t="shared" si="91"/>
        <v>1680532.5996810079</v>
      </c>
      <c r="Y267" s="3">
        <f>SUM('Masses &amp; Spring Data'!$K$11*('Masses &amp; Spring Data'!$I$3+'Vel,Acc,Jer (Inlet)'!C267))</f>
        <v>44530.51910254277</v>
      </c>
      <c r="Z267" s="10">
        <f t="shared" si="106"/>
        <v>91211.980204792984</v>
      </c>
      <c r="AA267" s="10">
        <f t="shared" si="107"/>
        <v>227725.91997416486</v>
      </c>
      <c r="AB267" s="10">
        <f t="shared" si="108"/>
        <v>464663.66902279475</v>
      </c>
      <c r="AC267" s="10">
        <f t="shared" si="109"/>
        <v>791433.89673854632</v>
      </c>
      <c r="AD267" s="10">
        <f t="shared" si="110"/>
        <v>1211567.0466587981</v>
      </c>
      <c r="AE267" s="10">
        <f t="shared" si="111"/>
        <v>1725063.1187835506</v>
      </c>
    </row>
    <row r="268" spans="1:31" x14ac:dyDescent="0.2">
      <c r="A268" s="5">
        <v>170</v>
      </c>
      <c r="B268" s="5">
        <f t="shared" si="112"/>
        <v>265</v>
      </c>
      <c r="C268" s="36">
        <v>0.2172116202589324</v>
      </c>
      <c r="D268" s="6">
        <f t="shared" si="92"/>
        <v>-1.8003401285746901E-2</v>
      </c>
      <c r="E268" s="7">
        <f t="shared" si="93"/>
        <v>-216.04081542896282</v>
      </c>
      <c r="F268" s="7">
        <f t="shared" si="94"/>
        <v>-432.08163085792563</v>
      </c>
      <c r="G268" s="7">
        <f t="shared" si="95"/>
        <v>-648.12244628688848</v>
      </c>
      <c r="H268" s="7">
        <f t="shared" si="96"/>
        <v>-864.16326171585126</v>
      </c>
      <c r="I268" s="7">
        <f t="shared" si="97"/>
        <v>-1080.2040771448139</v>
      </c>
      <c r="J268" s="7">
        <f t="shared" si="98"/>
        <v>-1296.244892573777</v>
      </c>
      <c r="K268" s="12">
        <f t="shared" si="99"/>
        <v>1.3065983180293173E-3</v>
      </c>
      <c r="L268" s="9">
        <f t="shared" si="100"/>
        <v>188150.1577962217</v>
      </c>
      <c r="M268" s="9">
        <f t="shared" si="101"/>
        <v>752600.63118488679</v>
      </c>
      <c r="N268" s="9">
        <f t="shared" si="102"/>
        <v>1693351.4201659951</v>
      </c>
      <c r="O268" s="9">
        <f t="shared" si="103"/>
        <v>3010402.5247395472</v>
      </c>
      <c r="P268" s="9">
        <f t="shared" si="104"/>
        <v>4703753.9449055418</v>
      </c>
      <c r="Q268" s="9">
        <f t="shared" si="105"/>
        <v>6773405.6806639805</v>
      </c>
      <c r="R268" s="8">
        <v>0.23360000000000003</v>
      </c>
      <c r="S268" s="8">
        <f t="shared" si="91"/>
        <v>43951.876861197394</v>
      </c>
      <c r="T268" s="8">
        <f t="shared" si="91"/>
        <v>175807.50744478957</v>
      </c>
      <c r="U268" s="8">
        <f t="shared" si="91"/>
        <v>395566.8917507765</v>
      </c>
      <c r="V268" s="8">
        <f t="shared" si="91"/>
        <v>703230.0297791583</v>
      </c>
      <c r="W268" s="8">
        <f t="shared" si="91"/>
        <v>1098796.9215299347</v>
      </c>
      <c r="X268" s="8">
        <f t="shared" si="91"/>
        <v>1582267.567003106</v>
      </c>
      <c r="Y268" s="3">
        <f>SUM('Masses &amp; Spring Data'!$K$11*('Masses &amp; Spring Data'!$I$3+'Vel,Acc,Jer (Inlet)'!C268))</f>
        <v>41000.075565163985</v>
      </c>
      <c r="Z268" s="10">
        <f t="shared" si="106"/>
        <v>84951.952426361386</v>
      </c>
      <c r="AA268" s="10">
        <f t="shared" si="107"/>
        <v>213529.79856855015</v>
      </c>
      <c r="AB268" s="10">
        <f t="shared" si="108"/>
        <v>436566.96731594048</v>
      </c>
      <c r="AC268" s="10">
        <f t="shared" si="109"/>
        <v>744230.10534432228</v>
      </c>
      <c r="AD268" s="10">
        <f t="shared" si="110"/>
        <v>1139796.9970950987</v>
      </c>
      <c r="AE268" s="10">
        <f t="shared" si="111"/>
        <v>1623267.64256827</v>
      </c>
    </row>
    <row r="269" spans="1:31" x14ac:dyDescent="0.2">
      <c r="A269" s="5">
        <v>172</v>
      </c>
      <c r="B269" s="5">
        <f t="shared" si="112"/>
        <v>266</v>
      </c>
      <c r="C269" s="36">
        <v>0.1992082189731855</v>
      </c>
      <c r="D269" s="6">
        <f t="shared" si="92"/>
        <v>-1.6696802967717583E-2</v>
      </c>
      <c r="E269" s="7">
        <f t="shared" si="93"/>
        <v>-200.361635612611</v>
      </c>
      <c r="F269" s="7">
        <f t="shared" si="94"/>
        <v>-400.72327122522199</v>
      </c>
      <c r="G269" s="7">
        <f t="shared" si="95"/>
        <v>-601.08490683783305</v>
      </c>
      <c r="H269" s="7">
        <f t="shared" si="96"/>
        <v>-801.44654245044399</v>
      </c>
      <c r="I269" s="7">
        <f t="shared" si="97"/>
        <v>-1001.808178063055</v>
      </c>
      <c r="J269" s="7">
        <f t="shared" si="98"/>
        <v>-1202.1698136756661</v>
      </c>
      <c r="K269" s="12">
        <f t="shared" si="99"/>
        <v>1.4432198151614617E-3</v>
      </c>
      <c r="L269" s="9">
        <f t="shared" si="100"/>
        <v>207823.65338325049</v>
      </c>
      <c r="M269" s="9">
        <f t="shared" si="101"/>
        <v>831294.61353300198</v>
      </c>
      <c r="N269" s="9">
        <f t="shared" si="102"/>
        <v>1870412.8804492543</v>
      </c>
      <c r="O269" s="9">
        <f t="shared" si="103"/>
        <v>3325178.4541320079</v>
      </c>
      <c r="P269" s="9">
        <f t="shared" si="104"/>
        <v>5195591.3345812624</v>
      </c>
      <c r="Q269" s="9">
        <f t="shared" si="105"/>
        <v>7481651.5217970172</v>
      </c>
      <c r="R269" s="8">
        <v>0.23360000000000003</v>
      </c>
      <c r="S269" s="8">
        <f t="shared" si="91"/>
        <v>48547.605430327319</v>
      </c>
      <c r="T269" s="8">
        <f t="shared" si="91"/>
        <v>194190.42172130928</v>
      </c>
      <c r="U269" s="8">
        <f t="shared" si="91"/>
        <v>436928.44887294585</v>
      </c>
      <c r="V269" s="8">
        <f t="shared" si="91"/>
        <v>776761.68688523711</v>
      </c>
      <c r="W269" s="8">
        <f t="shared" si="91"/>
        <v>1213690.135758183</v>
      </c>
      <c r="X269" s="8">
        <f t="shared" si="91"/>
        <v>1747713.7954917834</v>
      </c>
      <c r="Y269" s="3">
        <f>SUM('Masses &amp; Spring Data'!$K$11*('Masses &amp; Spring Data'!$I$3+'Vel,Acc,Jer (Inlet)'!C269))</f>
        <v>37722.291123760573</v>
      </c>
      <c r="Z269" s="10">
        <f t="shared" si="106"/>
        <v>86269.8965540879</v>
      </c>
      <c r="AA269" s="10">
        <f t="shared" si="107"/>
        <v>228872.81387708476</v>
      </c>
      <c r="AB269" s="10">
        <f t="shared" si="108"/>
        <v>474650.73999670643</v>
      </c>
      <c r="AC269" s="10">
        <f t="shared" si="109"/>
        <v>814483.97800899763</v>
      </c>
      <c r="AD269" s="10">
        <f t="shared" si="110"/>
        <v>1251412.4268819436</v>
      </c>
      <c r="AE269" s="10">
        <f t="shared" si="111"/>
        <v>1785436.086615544</v>
      </c>
    </row>
    <row r="270" spans="1:31" x14ac:dyDescent="0.2">
      <c r="A270" s="5">
        <v>174</v>
      </c>
      <c r="B270" s="5">
        <f t="shared" si="112"/>
        <v>267</v>
      </c>
      <c r="C270" s="36">
        <v>0.18251141600546791</v>
      </c>
      <c r="D270" s="6">
        <f t="shared" si="92"/>
        <v>-1.5253583152556122E-2</v>
      </c>
      <c r="E270" s="7">
        <f t="shared" si="93"/>
        <v>-183.04299783067347</v>
      </c>
      <c r="F270" s="7">
        <f t="shared" si="94"/>
        <v>-366.08599566134694</v>
      </c>
      <c r="G270" s="7">
        <f t="shared" si="95"/>
        <v>-549.12899349202041</v>
      </c>
      <c r="H270" s="7">
        <f t="shared" si="96"/>
        <v>-732.17199132269388</v>
      </c>
      <c r="I270" s="7">
        <f t="shared" si="97"/>
        <v>-915.21498915336724</v>
      </c>
      <c r="J270" s="7">
        <f t="shared" si="98"/>
        <v>-1098.2579869840408</v>
      </c>
      <c r="K270" s="12">
        <f t="shared" si="99"/>
        <v>3.4941982902922386E-4</v>
      </c>
      <c r="L270" s="9">
        <f t="shared" si="100"/>
        <v>50316.455380208237</v>
      </c>
      <c r="M270" s="9">
        <f t="shared" si="101"/>
        <v>201265.82152083295</v>
      </c>
      <c r="N270" s="9">
        <f t="shared" si="102"/>
        <v>452848.09842187411</v>
      </c>
      <c r="O270" s="9">
        <f t="shared" si="103"/>
        <v>805063.2860833318</v>
      </c>
      <c r="P270" s="9">
        <f t="shared" si="104"/>
        <v>1257911.3845052058</v>
      </c>
      <c r="Q270" s="9">
        <f t="shared" si="105"/>
        <v>1811392.3936874964</v>
      </c>
      <c r="R270" s="8">
        <v>0.23360000000000003</v>
      </c>
      <c r="S270" s="8">
        <f t="shared" si="91"/>
        <v>11753.923976816646</v>
      </c>
      <c r="T270" s="8">
        <f t="shared" si="91"/>
        <v>47015.695907266585</v>
      </c>
      <c r="U270" s="8">
        <f t="shared" si="91"/>
        <v>105785.3157913498</v>
      </c>
      <c r="V270" s="8">
        <f t="shared" si="91"/>
        <v>188062.78362906634</v>
      </c>
      <c r="W270" s="8">
        <f t="shared" si="91"/>
        <v>293848.09942041611</v>
      </c>
      <c r="X270" s="8">
        <f t="shared" si="91"/>
        <v>423141.2631653992</v>
      </c>
      <c r="Y270" s="3">
        <f>SUM('Masses &amp; Spring Data'!$K$11*('Masses &amp; Spring Data'!$I$3+'Vel,Acc,Jer (Inlet)'!C270))</f>
        <v>34682.392155775473</v>
      </c>
      <c r="Z270" s="10">
        <f t="shared" si="106"/>
        <v>46436.316132592117</v>
      </c>
      <c r="AA270" s="10">
        <f t="shared" si="107"/>
        <v>78920.948524821302</v>
      </c>
      <c r="AB270" s="10">
        <f t="shared" si="108"/>
        <v>140467.70794712528</v>
      </c>
      <c r="AC270" s="10">
        <f t="shared" si="109"/>
        <v>222745.17578484182</v>
      </c>
      <c r="AD270" s="10">
        <f t="shared" si="110"/>
        <v>328530.49157619156</v>
      </c>
      <c r="AE270" s="10">
        <f t="shared" si="111"/>
        <v>457823.65532117465</v>
      </c>
    </row>
    <row r="271" spans="1:31" x14ac:dyDescent="0.2">
      <c r="A271" s="5">
        <v>176</v>
      </c>
      <c r="B271" s="5">
        <f t="shared" si="112"/>
        <v>268</v>
      </c>
      <c r="C271" s="36">
        <v>0.16725783285291179</v>
      </c>
      <c r="D271" s="6">
        <f t="shared" si="92"/>
        <v>-1.4904163323526898E-2</v>
      </c>
      <c r="E271" s="7">
        <f t="shared" si="93"/>
        <v>-178.84995988232276</v>
      </c>
      <c r="F271" s="7">
        <f t="shared" si="94"/>
        <v>-357.69991976464553</v>
      </c>
      <c r="G271" s="7">
        <f t="shared" si="95"/>
        <v>-536.54987964696829</v>
      </c>
      <c r="H271" s="7">
        <f t="shared" si="96"/>
        <v>-715.39983952929106</v>
      </c>
      <c r="I271" s="7">
        <f t="shared" si="97"/>
        <v>-894.24979941161382</v>
      </c>
      <c r="J271" s="7">
        <f t="shared" si="98"/>
        <v>-1073.0997592939366</v>
      </c>
      <c r="K271" s="12">
        <f t="shared" si="99"/>
        <v>1.6560181470587076E-3</v>
      </c>
      <c r="L271" s="9">
        <f t="shared" si="100"/>
        <v>238466.61317645389</v>
      </c>
      <c r="M271" s="9">
        <f t="shared" si="101"/>
        <v>953866.45270581555</v>
      </c>
      <c r="N271" s="9">
        <f t="shared" si="102"/>
        <v>2146199.5185880852</v>
      </c>
      <c r="O271" s="9">
        <f t="shared" si="103"/>
        <v>3815465.8108232622</v>
      </c>
      <c r="P271" s="9">
        <f t="shared" si="104"/>
        <v>5961665.3294113474</v>
      </c>
      <c r="Q271" s="9">
        <f t="shared" si="105"/>
        <v>8584798.0743523408</v>
      </c>
      <c r="R271" s="8">
        <v>0.23360000000000003</v>
      </c>
      <c r="S271" s="8">
        <f t="shared" si="91"/>
        <v>55705.800838019633</v>
      </c>
      <c r="T271" s="8">
        <f t="shared" si="91"/>
        <v>222823.20335207853</v>
      </c>
      <c r="U271" s="8">
        <f t="shared" si="91"/>
        <v>501352.20754217677</v>
      </c>
      <c r="V271" s="8">
        <f t="shared" si="91"/>
        <v>891292.81340831413</v>
      </c>
      <c r="W271" s="8">
        <f t="shared" si="91"/>
        <v>1392645.0209504908</v>
      </c>
      <c r="X271" s="8">
        <f t="shared" si="91"/>
        <v>2005408.8301687071</v>
      </c>
      <c r="Y271" s="3">
        <f>SUM('Masses &amp; Spring Data'!$K$11*('Masses &amp; Spring Data'!$I$3+'Vel,Acc,Jer (Inlet)'!C271))</f>
        <v>31905.252617554717</v>
      </c>
      <c r="Z271" s="10">
        <f t="shared" si="106"/>
        <v>87611.053455574351</v>
      </c>
      <c r="AA271" s="10">
        <f t="shared" si="107"/>
        <v>252014.93345915806</v>
      </c>
      <c r="AB271" s="10">
        <f t="shared" si="108"/>
        <v>533257.46015973145</v>
      </c>
      <c r="AC271" s="10">
        <f t="shared" si="109"/>
        <v>923198.06602586887</v>
      </c>
      <c r="AD271" s="10">
        <f t="shared" si="110"/>
        <v>1424550.2735680456</v>
      </c>
      <c r="AE271" s="10">
        <f t="shared" si="111"/>
        <v>2037314.0827862618</v>
      </c>
    </row>
    <row r="272" spans="1:31" x14ac:dyDescent="0.2">
      <c r="A272" s="5">
        <v>178</v>
      </c>
      <c r="B272" s="5">
        <f t="shared" si="112"/>
        <v>269</v>
      </c>
      <c r="C272" s="36">
        <v>0.15235366952938489</v>
      </c>
      <c r="D272" s="6">
        <f t="shared" si="92"/>
        <v>-1.324814517646819E-2</v>
      </c>
      <c r="E272" s="7">
        <f t="shared" si="93"/>
        <v>-158.97774211761828</v>
      </c>
      <c r="F272" s="7">
        <f t="shared" si="94"/>
        <v>-317.95548423523655</v>
      </c>
      <c r="G272" s="7">
        <f t="shared" si="95"/>
        <v>-476.93322635285483</v>
      </c>
      <c r="H272" s="7">
        <f t="shared" si="96"/>
        <v>-635.91096847047311</v>
      </c>
      <c r="I272" s="7">
        <f t="shared" si="97"/>
        <v>-794.88871058809139</v>
      </c>
      <c r="J272" s="7">
        <f t="shared" si="98"/>
        <v>-953.86645270570966</v>
      </c>
      <c r="K272" s="12">
        <f t="shared" si="99"/>
        <v>1.6560181470584856E-3</v>
      </c>
      <c r="L272" s="9">
        <f t="shared" si="100"/>
        <v>238466.61317642193</v>
      </c>
      <c r="M272" s="9">
        <f t="shared" si="101"/>
        <v>953866.45270568773</v>
      </c>
      <c r="N272" s="9">
        <f t="shared" si="102"/>
        <v>2146199.5185877974</v>
      </c>
      <c r="O272" s="9">
        <f t="shared" si="103"/>
        <v>3815465.8108227509</v>
      </c>
      <c r="P272" s="9">
        <f t="shared" si="104"/>
        <v>5961665.3294105483</v>
      </c>
      <c r="Q272" s="9">
        <f t="shared" si="105"/>
        <v>8584798.0743511897</v>
      </c>
      <c r="R272" s="8">
        <v>0.23360000000000003</v>
      </c>
      <c r="S272" s="8">
        <f t="shared" si="91"/>
        <v>55705.800838012168</v>
      </c>
      <c r="T272" s="8">
        <f t="shared" si="91"/>
        <v>222823.20335204867</v>
      </c>
      <c r="U272" s="8">
        <f t="shared" si="91"/>
        <v>501352.20754210954</v>
      </c>
      <c r="V272" s="8">
        <f t="shared" si="91"/>
        <v>891292.81340819469</v>
      </c>
      <c r="W272" s="8">
        <f t="shared" si="91"/>
        <v>1392645.0209503043</v>
      </c>
      <c r="X272" s="8">
        <f t="shared" si="91"/>
        <v>2005408.8301684381</v>
      </c>
      <c r="Y272" s="3">
        <f>SUM('Masses &amp; Spring Data'!$K$11*('Masses &amp; Spring Data'!$I$3+'Vel,Acc,Jer (Inlet)'!C272))</f>
        <v>29191.730107079529</v>
      </c>
      <c r="Z272" s="10">
        <f t="shared" si="106"/>
        <v>84897.530945091698</v>
      </c>
      <c r="AA272" s="10">
        <f t="shared" si="107"/>
        <v>249602.91344981693</v>
      </c>
      <c r="AB272" s="10">
        <f t="shared" si="108"/>
        <v>530543.93764918903</v>
      </c>
      <c r="AC272" s="10">
        <f t="shared" si="109"/>
        <v>920484.54351527418</v>
      </c>
      <c r="AD272" s="10">
        <f t="shared" si="110"/>
        <v>1421836.7510573838</v>
      </c>
      <c r="AE272" s="10">
        <f t="shared" si="111"/>
        <v>2034600.5602755176</v>
      </c>
    </row>
    <row r="273" spans="1:31" x14ac:dyDescent="0.2">
      <c r="A273" s="5">
        <v>180</v>
      </c>
      <c r="B273" s="5">
        <f t="shared" si="112"/>
        <v>270</v>
      </c>
      <c r="C273" s="36">
        <v>0.1391055243529167</v>
      </c>
      <c r="D273" s="6">
        <f t="shared" si="92"/>
        <v>-1.1592127029409705E-2</v>
      </c>
      <c r="E273" s="7">
        <f t="shared" si="93"/>
        <v>-139.10552435291646</v>
      </c>
      <c r="F273" s="7">
        <f t="shared" si="94"/>
        <v>-278.21104870583292</v>
      </c>
      <c r="G273" s="7">
        <f t="shared" si="95"/>
        <v>-417.31657305874938</v>
      </c>
      <c r="H273" s="7">
        <f t="shared" si="96"/>
        <v>-556.42209741166585</v>
      </c>
      <c r="I273" s="7">
        <f t="shared" si="97"/>
        <v>-695.52762176458225</v>
      </c>
      <c r="J273" s="7">
        <f t="shared" si="98"/>
        <v>-834.63314611749877</v>
      </c>
      <c r="K273" s="12">
        <f t="shared" si="99"/>
        <v>0</v>
      </c>
      <c r="L273" s="9">
        <f t="shared" si="100"/>
        <v>0</v>
      </c>
      <c r="M273" s="9">
        <f t="shared" si="101"/>
        <v>0</v>
      </c>
      <c r="N273" s="9">
        <f t="shared" si="102"/>
        <v>0</v>
      </c>
      <c r="O273" s="9">
        <f t="shared" si="103"/>
        <v>0</v>
      </c>
      <c r="P273" s="9">
        <f t="shared" si="104"/>
        <v>0</v>
      </c>
      <c r="Q273" s="9">
        <f t="shared" si="105"/>
        <v>0</v>
      </c>
      <c r="R273" s="8">
        <v>0.23360000000000003</v>
      </c>
      <c r="S273" s="8">
        <f t="shared" si="91"/>
        <v>0</v>
      </c>
      <c r="T273" s="8">
        <f t="shared" si="91"/>
        <v>0</v>
      </c>
      <c r="U273" s="8">
        <f t="shared" si="91"/>
        <v>0</v>
      </c>
      <c r="V273" s="8">
        <f t="shared" si="91"/>
        <v>0</v>
      </c>
      <c r="W273" s="8">
        <f t="shared" si="91"/>
        <v>0</v>
      </c>
      <c r="X273" s="8">
        <f t="shared" si="91"/>
        <v>0</v>
      </c>
      <c r="Y273" s="3">
        <f>SUM('Masses &amp; Spring Data'!$K$11*('Masses &amp; Spring Data'!$I$3+'Vel,Acc,Jer (Inlet)'!C273))</f>
        <v>26779.710097768268</v>
      </c>
      <c r="Z273" s="10">
        <f t="shared" si="106"/>
        <v>26779.710097768268</v>
      </c>
      <c r="AA273" s="10">
        <f t="shared" si="107"/>
        <v>24669.192589620914</v>
      </c>
      <c r="AB273" s="10">
        <f t="shared" si="108"/>
        <v>26779.710097768268</v>
      </c>
      <c r="AC273" s="10">
        <f t="shared" si="109"/>
        <v>26779.710097768268</v>
      </c>
      <c r="AD273" s="10">
        <f t="shared" si="110"/>
        <v>26779.710097768268</v>
      </c>
      <c r="AE273" s="10">
        <f t="shared" si="111"/>
        <v>26779.710097768268</v>
      </c>
    </row>
    <row r="274" spans="1:31" x14ac:dyDescent="0.2">
      <c r="A274" s="5">
        <v>182</v>
      </c>
      <c r="B274" s="5">
        <f t="shared" si="112"/>
        <v>271</v>
      </c>
      <c r="C274" s="36">
        <v>0.127513397323507</v>
      </c>
      <c r="D274" s="6">
        <f t="shared" si="92"/>
        <v>-1.1592127029409705E-2</v>
      </c>
      <c r="E274" s="7">
        <f t="shared" si="93"/>
        <v>-139.10552435291646</v>
      </c>
      <c r="F274" s="7">
        <f t="shared" si="94"/>
        <v>-278.21104870583292</v>
      </c>
      <c r="G274" s="7">
        <f t="shared" si="95"/>
        <v>-417.31657305874938</v>
      </c>
      <c r="H274" s="7">
        <f t="shared" si="96"/>
        <v>-556.42209741166585</v>
      </c>
      <c r="I274" s="7">
        <f t="shared" si="97"/>
        <v>-695.52762176458225</v>
      </c>
      <c r="J274" s="7">
        <f t="shared" si="98"/>
        <v>-834.63314611749877</v>
      </c>
      <c r="K274" s="12">
        <f t="shared" si="99"/>
        <v>1.6560181470585134E-3</v>
      </c>
      <c r="L274" s="9">
        <f t="shared" si="100"/>
        <v>238466.61317642592</v>
      </c>
      <c r="M274" s="9">
        <f t="shared" si="101"/>
        <v>953866.45270570368</v>
      </c>
      <c r="N274" s="9">
        <f t="shared" si="102"/>
        <v>2146199.5185878333</v>
      </c>
      <c r="O274" s="9">
        <f t="shared" si="103"/>
        <v>3815465.8108228147</v>
      </c>
      <c r="P274" s="9">
        <f t="shared" si="104"/>
        <v>5961665.329410648</v>
      </c>
      <c r="Q274" s="9">
        <f t="shared" si="105"/>
        <v>8584798.0743513331</v>
      </c>
      <c r="R274" s="8">
        <v>0.23360000000000003</v>
      </c>
      <c r="S274" s="8">
        <f t="shared" si="91"/>
        <v>55705.8008380131</v>
      </c>
      <c r="T274" s="8">
        <f t="shared" si="91"/>
        <v>222823.2033520524</v>
      </c>
      <c r="U274" s="8">
        <f t="shared" si="91"/>
        <v>501352.20754211792</v>
      </c>
      <c r="V274" s="8">
        <f t="shared" si="91"/>
        <v>891292.81340820959</v>
      </c>
      <c r="W274" s="8">
        <f t="shared" si="91"/>
        <v>1392645.0209503276</v>
      </c>
      <c r="X274" s="8">
        <f t="shared" si="91"/>
        <v>2005408.8301684717</v>
      </c>
      <c r="Y274" s="3">
        <f>SUM('Masses &amp; Spring Data'!$K$11*('Masses &amp; Spring Data'!$I$3+'Vel,Acc,Jer (Inlet)'!C274))</f>
        <v>24669.192589620914</v>
      </c>
      <c r="Z274" s="10">
        <f t="shared" si="106"/>
        <v>80374.993427634006</v>
      </c>
      <c r="AA274" s="10">
        <f t="shared" si="107"/>
        <v>245381.87843352597</v>
      </c>
      <c r="AB274" s="10">
        <f t="shared" si="108"/>
        <v>526021.40013173886</v>
      </c>
      <c r="AC274" s="10">
        <f t="shared" si="109"/>
        <v>915962.00599783054</v>
      </c>
      <c r="AD274" s="10">
        <f t="shared" si="110"/>
        <v>1417314.2135399485</v>
      </c>
      <c r="AE274" s="10">
        <f t="shared" si="111"/>
        <v>2030078.0227580925</v>
      </c>
    </row>
    <row r="275" spans="1:31" x14ac:dyDescent="0.2">
      <c r="A275" s="5">
        <v>184</v>
      </c>
      <c r="B275" s="5">
        <f t="shared" si="112"/>
        <v>272</v>
      </c>
      <c r="C275" s="36">
        <v>0.11592127029409729</v>
      </c>
      <c r="D275" s="6">
        <f t="shared" si="92"/>
        <v>-9.9361088823511912E-3</v>
      </c>
      <c r="E275" s="7">
        <f t="shared" si="93"/>
        <v>-119.23330658821429</v>
      </c>
      <c r="F275" s="7">
        <f t="shared" si="94"/>
        <v>-238.46661317642858</v>
      </c>
      <c r="G275" s="7">
        <f t="shared" si="95"/>
        <v>-357.69991976464286</v>
      </c>
      <c r="H275" s="7">
        <f t="shared" si="96"/>
        <v>-476.93322635285716</v>
      </c>
      <c r="I275" s="7">
        <f t="shared" si="97"/>
        <v>-596.16653294107152</v>
      </c>
      <c r="J275" s="7">
        <f t="shared" si="98"/>
        <v>-715.39983952928571</v>
      </c>
      <c r="K275" s="12">
        <f t="shared" si="99"/>
        <v>-4.163336342344337E-17</v>
      </c>
      <c r="L275" s="9">
        <f t="shared" si="100"/>
        <v>-5.9952043329758453E-9</v>
      </c>
      <c r="M275" s="9">
        <f t="shared" si="101"/>
        <v>-2.3980817331903381E-8</v>
      </c>
      <c r="N275" s="9">
        <f t="shared" si="102"/>
        <v>-5.3956838996782608E-8</v>
      </c>
      <c r="O275" s="9">
        <f t="shared" si="103"/>
        <v>-9.5923269327613525E-8</v>
      </c>
      <c r="P275" s="9">
        <f t="shared" si="104"/>
        <v>-1.4988010832439613E-7</v>
      </c>
      <c r="Q275" s="9">
        <f t="shared" si="105"/>
        <v>-2.1582735598713043E-7</v>
      </c>
      <c r="R275" s="8">
        <v>0.23360000000000003</v>
      </c>
      <c r="S275" s="8">
        <f t="shared" si="91"/>
        <v>-1.4004797321831577E-9</v>
      </c>
      <c r="T275" s="8">
        <f t="shared" si="91"/>
        <v>-5.6019189287326307E-9</v>
      </c>
      <c r="U275" s="8">
        <f t="shared" si="91"/>
        <v>-1.2604317589648419E-8</v>
      </c>
      <c r="V275" s="8">
        <f t="shared" si="91"/>
        <v>-2.2407675714930523E-8</v>
      </c>
      <c r="W275" s="8">
        <f t="shared" si="91"/>
        <v>-3.5011993304578943E-8</v>
      </c>
      <c r="X275" s="8">
        <f t="shared" si="91"/>
        <v>-5.0417270358593675E-8</v>
      </c>
      <c r="Y275" s="3">
        <f>SUM('Masses &amp; Spring Data'!$K$11*('Masses &amp; Spring Data'!$I$3+'Vel,Acc,Jer (Inlet)'!C275))</f>
        <v>22558.675081473557</v>
      </c>
      <c r="Z275" s="10">
        <f t="shared" si="106"/>
        <v>22558.675081472156</v>
      </c>
      <c r="AA275" s="10">
        <f t="shared" si="107"/>
        <v>20749.660074484513</v>
      </c>
      <c r="AB275" s="10">
        <f t="shared" si="108"/>
        <v>22558.675081460951</v>
      </c>
      <c r="AC275" s="10">
        <f t="shared" si="109"/>
        <v>22558.675081451151</v>
      </c>
      <c r="AD275" s="10">
        <f t="shared" si="110"/>
        <v>22558.675081438545</v>
      </c>
      <c r="AE275" s="10">
        <f t="shared" si="111"/>
        <v>22558.675081423138</v>
      </c>
    </row>
    <row r="276" spans="1:31" x14ac:dyDescent="0.2">
      <c r="A276" s="5">
        <v>186</v>
      </c>
      <c r="B276" s="5">
        <f t="shared" si="112"/>
        <v>273</v>
      </c>
      <c r="C276" s="36">
        <v>0.1059851614117461</v>
      </c>
      <c r="D276" s="6">
        <f t="shared" si="92"/>
        <v>-9.9361088823512328E-3</v>
      </c>
      <c r="E276" s="7">
        <f t="shared" si="93"/>
        <v>-119.23330658821479</v>
      </c>
      <c r="F276" s="7">
        <f t="shared" si="94"/>
        <v>-238.46661317642958</v>
      </c>
      <c r="G276" s="7">
        <f t="shared" si="95"/>
        <v>-357.69991976464439</v>
      </c>
      <c r="H276" s="7">
        <f t="shared" si="96"/>
        <v>-476.93322635285915</v>
      </c>
      <c r="I276" s="7">
        <f t="shared" si="97"/>
        <v>-596.16653294107402</v>
      </c>
      <c r="J276" s="7">
        <f t="shared" si="98"/>
        <v>-715.39983952928878</v>
      </c>
      <c r="K276" s="12">
        <f t="shared" si="99"/>
        <v>1.656018147058555E-3</v>
      </c>
      <c r="L276" s="9">
        <f t="shared" si="100"/>
        <v>238466.61317643191</v>
      </c>
      <c r="M276" s="9">
        <f t="shared" si="101"/>
        <v>953866.45270572766</v>
      </c>
      <c r="N276" s="9">
        <f t="shared" si="102"/>
        <v>2146199.5185878873</v>
      </c>
      <c r="O276" s="9">
        <f t="shared" si="103"/>
        <v>3815465.8108229106</v>
      </c>
      <c r="P276" s="9">
        <f t="shared" si="104"/>
        <v>5961665.3294107979</v>
      </c>
      <c r="Q276" s="9">
        <f t="shared" si="105"/>
        <v>8584798.0743515491</v>
      </c>
      <c r="R276" s="8">
        <v>0.23360000000000003</v>
      </c>
      <c r="S276" s="8">
        <f t="shared" ref="S276:X339" si="113">SUM($R$3*L276)</f>
        <v>55705.800838014504</v>
      </c>
      <c r="T276" s="8">
        <f t="shared" si="113"/>
        <v>222823.20335205802</v>
      </c>
      <c r="U276" s="8">
        <f t="shared" si="113"/>
        <v>501352.20754213055</v>
      </c>
      <c r="V276" s="8">
        <f t="shared" si="113"/>
        <v>891292.81340823206</v>
      </c>
      <c r="W276" s="8">
        <f t="shared" si="113"/>
        <v>1392645.0209503626</v>
      </c>
      <c r="X276" s="8">
        <f t="shared" si="113"/>
        <v>2005408.8301685222</v>
      </c>
      <c r="Y276" s="3">
        <f>SUM('Masses &amp; Spring Data'!$K$11*('Masses &amp; Spring Data'!$I$3+'Vel,Acc,Jer (Inlet)'!C276))</f>
        <v>20749.660074490115</v>
      </c>
      <c r="Z276" s="10">
        <f t="shared" si="106"/>
        <v>76455.460912504612</v>
      </c>
      <c r="AA276" s="10">
        <f t="shared" si="107"/>
        <v>241763.84841956469</v>
      </c>
      <c r="AB276" s="10">
        <f t="shared" si="108"/>
        <v>522101.86761662067</v>
      </c>
      <c r="AC276" s="10">
        <f t="shared" si="109"/>
        <v>912042.47348272218</v>
      </c>
      <c r="AD276" s="10">
        <f t="shared" si="110"/>
        <v>1413394.6810248527</v>
      </c>
      <c r="AE276" s="10">
        <f t="shared" si="111"/>
        <v>2026158.4902430123</v>
      </c>
    </row>
    <row r="277" spans="1:31" x14ac:dyDescent="0.2">
      <c r="A277" s="5">
        <v>188</v>
      </c>
      <c r="B277" s="5">
        <f t="shared" si="112"/>
        <v>274</v>
      </c>
      <c r="C277" s="36">
        <v>9.6049052529394871E-2</v>
      </c>
      <c r="D277" s="6">
        <f t="shared" si="92"/>
        <v>-8.2800907352926778E-3</v>
      </c>
      <c r="E277" s="7">
        <f t="shared" si="93"/>
        <v>-99.361088823512134</v>
      </c>
      <c r="F277" s="7">
        <f t="shared" si="94"/>
        <v>-198.72217764702427</v>
      </c>
      <c r="G277" s="7">
        <f t="shared" si="95"/>
        <v>-298.08326647053639</v>
      </c>
      <c r="H277" s="7">
        <f t="shared" si="96"/>
        <v>-397.44435529404853</v>
      </c>
      <c r="I277" s="7">
        <f t="shared" si="97"/>
        <v>-496.80544411756068</v>
      </c>
      <c r="J277" s="7">
        <f t="shared" si="98"/>
        <v>-596.16653294107277</v>
      </c>
      <c r="K277" s="12">
        <f t="shared" si="99"/>
        <v>-1.6560181470583191E-4</v>
      </c>
      <c r="L277" s="9">
        <f t="shared" si="100"/>
        <v>-23846.661317639795</v>
      </c>
      <c r="M277" s="9">
        <f t="shared" si="101"/>
        <v>-95386.64527055918</v>
      </c>
      <c r="N277" s="9">
        <f t="shared" si="102"/>
        <v>-214619.95185875814</v>
      </c>
      <c r="O277" s="9">
        <f t="shared" si="103"/>
        <v>-381546.58108223672</v>
      </c>
      <c r="P277" s="9">
        <f t="shared" si="104"/>
        <v>-596166.53294099483</v>
      </c>
      <c r="Q277" s="9">
        <f t="shared" si="105"/>
        <v>-858479.80743503256</v>
      </c>
      <c r="R277" s="8">
        <v>0.23360000000000003</v>
      </c>
      <c r="S277" s="8">
        <f t="shared" si="113"/>
        <v>-5570.5800838006571</v>
      </c>
      <c r="T277" s="8">
        <f t="shared" si="113"/>
        <v>-22282.320335202628</v>
      </c>
      <c r="U277" s="8">
        <f t="shared" si="113"/>
        <v>-50135.220754205911</v>
      </c>
      <c r="V277" s="8">
        <f t="shared" si="113"/>
        <v>-89129.281340810514</v>
      </c>
      <c r="W277" s="8">
        <f t="shared" si="113"/>
        <v>-139264.50209501642</v>
      </c>
      <c r="X277" s="8">
        <f t="shared" si="113"/>
        <v>-200540.88301682365</v>
      </c>
      <c r="Y277" s="3">
        <f>SUM('Masses &amp; Spring Data'!$K$11*('Masses &amp; Spring Data'!$I$3+'Vel,Acc,Jer (Inlet)'!C277))</f>
        <v>18940.645067506666</v>
      </c>
      <c r="Z277" s="10">
        <f t="shared" si="106"/>
        <v>13370.064983706008</v>
      </c>
      <c r="AA277" s="10">
        <f t="shared" si="107"/>
        <v>-4849.1877735155067</v>
      </c>
      <c r="AB277" s="10">
        <f t="shared" si="108"/>
        <v>-31194.575686699245</v>
      </c>
      <c r="AC277" s="10">
        <f t="shared" si="109"/>
        <v>-70188.636273303855</v>
      </c>
      <c r="AD277" s="10">
        <f t="shared" si="110"/>
        <v>-120323.85702750974</v>
      </c>
      <c r="AE277" s="10">
        <f t="shared" si="111"/>
        <v>-181600.23794931697</v>
      </c>
    </row>
    <row r="278" spans="1:31" x14ac:dyDescent="0.2">
      <c r="A278" s="5">
        <v>190</v>
      </c>
      <c r="B278" s="5">
        <f t="shared" si="112"/>
        <v>275</v>
      </c>
      <c r="C278" s="36">
        <v>8.7768961794102193E-2</v>
      </c>
      <c r="D278" s="6">
        <f t="shared" si="92"/>
        <v>-8.4456925499985097E-3</v>
      </c>
      <c r="E278" s="7">
        <f t="shared" si="93"/>
        <v>-101.34831059998211</v>
      </c>
      <c r="F278" s="7">
        <f t="shared" si="94"/>
        <v>-202.69662119996423</v>
      </c>
      <c r="G278" s="7">
        <f t="shared" si="95"/>
        <v>-304.04493179994637</v>
      </c>
      <c r="H278" s="7">
        <f t="shared" si="96"/>
        <v>-405.39324239992845</v>
      </c>
      <c r="I278" s="7">
        <f t="shared" si="97"/>
        <v>-506.7415529999106</v>
      </c>
      <c r="J278" s="7">
        <f t="shared" si="98"/>
        <v>-608.08986359989274</v>
      </c>
      <c r="K278" s="12">
        <f t="shared" si="99"/>
        <v>1.0764117955880531E-3</v>
      </c>
      <c r="L278" s="9">
        <f t="shared" si="100"/>
        <v>155003.29856467966</v>
      </c>
      <c r="M278" s="9">
        <f t="shared" si="101"/>
        <v>620013.19425871863</v>
      </c>
      <c r="N278" s="9">
        <f t="shared" si="102"/>
        <v>1395029.6870821167</v>
      </c>
      <c r="O278" s="9">
        <f t="shared" si="103"/>
        <v>2480052.7770348745</v>
      </c>
      <c r="P278" s="9">
        <f t="shared" si="104"/>
        <v>3875082.464116991</v>
      </c>
      <c r="Q278" s="9">
        <f t="shared" si="105"/>
        <v>5580118.7483284669</v>
      </c>
      <c r="R278" s="8">
        <v>0.23360000000000003</v>
      </c>
      <c r="S278" s="8">
        <f t="shared" si="113"/>
        <v>36208.770544709172</v>
      </c>
      <c r="T278" s="8">
        <f t="shared" si="113"/>
        <v>144835.08217883669</v>
      </c>
      <c r="U278" s="8">
        <f t="shared" si="113"/>
        <v>325878.93490238249</v>
      </c>
      <c r="V278" s="8">
        <f t="shared" si="113"/>
        <v>579340.32871534675</v>
      </c>
      <c r="W278" s="8">
        <f t="shared" si="113"/>
        <v>905219.26361772919</v>
      </c>
      <c r="X278" s="8">
        <f t="shared" si="113"/>
        <v>1303515.73960953</v>
      </c>
      <c r="Y278" s="3">
        <f>SUM('Masses &amp; Spring Data'!$K$11*('Masses &amp; Spring Data'!$I$3+'Vel,Acc,Jer (Inlet)'!C278))</f>
        <v>17433.132561687122</v>
      </c>
      <c r="Z278" s="10">
        <f t="shared" si="106"/>
        <v>53641.90310639629</v>
      </c>
      <c r="AA278" s="10">
        <f t="shared" si="107"/>
        <v>160730.55198458789</v>
      </c>
      <c r="AB278" s="10">
        <f t="shared" si="108"/>
        <v>343312.06746406964</v>
      </c>
      <c r="AC278" s="10">
        <f t="shared" si="109"/>
        <v>596773.4612770339</v>
      </c>
      <c r="AD278" s="10">
        <f t="shared" si="110"/>
        <v>922652.39617941633</v>
      </c>
      <c r="AE278" s="10">
        <f t="shared" si="111"/>
        <v>1320948.8721712171</v>
      </c>
    </row>
    <row r="279" spans="1:31" x14ac:dyDescent="0.2">
      <c r="A279" s="5">
        <v>192</v>
      </c>
      <c r="B279" s="5">
        <f t="shared" si="112"/>
        <v>276</v>
      </c>
      <c r="C279" s="36">
        <v>7.9323269244103684E-2</v>
      </c>
      <c r="D279" s="6">
        <f t="shared" si="92"/>
        <v>-7.3692807544104566E-3</v>
      </c>
      <c r="E279" s="7">
        <f t="shared" si="93"/>
        <v>-88.431369052925476</v>
      </c>
      <c r="F279" s="7">
        <f t="shared" si="94"/>
        <v>-176.86273810585095</v>
      </c>
      <c r="G279" s="7">
        <f t="shared" si="95"/>
        <v>-265.29410715877646</v>
      </c>
      <c r="H279" s="7">
        <f t="shared" si="96"/>
        <v>-353.7254762117019</v>
      </c>
      <c r="I279" s="7">
        <f t="shared" si="97"/>
        <v>-442.15684526462741</v>
      </c>
      <c r="J279" s="7">
        <f t="shared" si="98"/>
        <v>-530.58821431755291</v>
      </c>
      <c r="K279" s="12">
        <f t="shared" si="99"/>
        <v>5.7960635147047412E-4</v>
      </c>
      <c r="L279" s="9">
        <f t="shared" si="100"/>
        <v>83463.314611748268</v>
      </c>
      <c r="M279" s="9">
        <f t="shared" si="101"/>
        <v>333853.25844699307</v>
      </c>
      <c r="N279" s="9">
        <f t="shared" si="102"/>
        <v>751169.83150573447</v>
      </c>
      <c r="O279" s="9">
        <f t="shared" si="103"/>
        <v>1335413.0337879723</v>
      </c>
      <c r="P279" s="9">
        <f t="shared" si="104"/>
        <v>2086582.8652937068</v>
      </c>
      <c r="Q279" s="9">
        <f t="shared" si="105"/>
        <v>3004679.3260229379</v>
      </c>
      <c r="R279" s="8">
        <v>0.23360000000000003</v>
      </c>
      <c r="S279" s="8">
        <f t="shared" si="113"/>
        <v>19497.030293304397</v>
      </c>
      <c r="T279" s="8">
        <f t="shared" si="113"/>
        <v>77988.121173217587</v>
      </c>
      <c r="U279" s="8">
        <f t="shared" si="113"/>
        <v>175473.27263973959</v>
      </c>
      <c r="V279" s="8">
        <f t="shared" si="113"/>
        <v>311952.48469287035</v>
      </c>
      <c r="W279" s="8">
        <f t="shared" si="113"/>
        <v>487425.75733260997</v>
      </c>
      <c r="X279" s="8">
        <f t="shared" si="113"/>
        <v>701893.09055895836</v>
      </c>
      <c r="Y279" s="3">
        <f>SUM('Masses &amp; Spring Data'!$K$11*('Masses &amp; Spring Data'!$I$3+'Vel,Acc,Jer (Inlet)'!C279))</f>
        <v>15895.469805751189</v>
      </c>
      <c r="Z279" s="10">
        <f t="shared" si="106"/>
        <v>35392.500099055585</v>
      </c>
      <c r="AA279" s="10">
        <f t="shared" si="107"/>
        <v>92541.904848789389</v>
      </c>
      <c r="AB279" s="10">
        <f t="shared" si="108"/>
        <v>191368.74244549079</v>
      </c>
      <c r="AC279" s="10">
        <f t="shared" si="109"/>
        <v>327847.95449862152</v>
      </c>
      <c r="AD279" s="10">
        <f t="shared" si="110"/>
        <v>503321.22713836114</v>
      </c>
      <c r="AE279" s="10">
        <f t="shared" si="111"/>
        <v>717788.56036470958</v>
      </c>
    </row>
    <row r="280" spans="1:31" x14ac:dyDescent="0.2">
      <c r="A280" s="5">
        <v>194</v>
      </c>
      <c r="B280" s="5">
        <f t="shared" si="112"/>
        <v>277</v>
      </c>
      <c r="C280" s="36">
        <v>7.1953988489693227E-2</v>
      </c>
      <c r="D280" s="6">
        <f t="shared" si="92"/>
        <v>-6.7896744029399825E-3</v>
      </c>
      <c r="E280" s="7">
        <f t="shared" si="93"/>
        <v>-81.476092835279786</v>
      </c>
      <c r="F280" s="7">
        <f t="shared" si="94"/>
        <v>-162.95218567055957</v>
      </c>
      <c r="G280" s="7">
        <f t="shared" si="95"/>
        <v>-244.42827850583936</v>
      </c>
      <c r="H280" s="7">
        <f t="shared" si="96"/>
        <v>-325.90437134111914</v>
      </c>
      <c r="I280" s="7">
        <f t="shared" si="97"/>
        <v>-407.38046417639896</v>
      </c>
      <c r="J280" s="7">
        <f t="shared" si="98"/>
        <v>-488.85655701167872</v>
      </c>
      <c r="K280" s="12">
        <f t="shared" si="99"/>
        <v>5.7960635147047412E-4</v>
      </c>
      <c r="L280" s="9">
        <f t="shared" si="100"/>
        <v>83463.314611748268</v>
      </c>
      <c r="M280" s="9">
        <f t="shared" si="101"/>
        <v>333853.25844699307</v>
      </c>
      <c r="N280" s="9">
        <f t="shared" si="102"/>
        <v>751169.83150573447</v>
      </c>
      <c r="O280" s="9">
        <f t="shared" si="103"/>
        <v>1335413.0337879723</v>
      </c>
      <c r="P280" s="9">
        <f t="shared" si="104"/>
        <v>2086582.8652937068</v>
      </c>
      <c r="Q280" s="9">
        <f t="shared" si="105"/>
        <v>3004679.3260229379</v>
      </c>
      <c r="R280" s="8">
        <v>0.23360000000000003</v>
      </c>
      <c r="S280" s="8">
        <f t="shared" si="113"/>
        <v>19497.030293304397</v>
      </c>
      <c r="T280" s="8">
        <f t="shared" si="113"/>
        <v>77988.121173217587</v>
      </c>
      <c r="U280" s="8">
        <f t="shared" si="113"/>
        <v>175473.27263973959</v>
      </c>
      <c r="V280" s="8">
        <f t="shared" si="113"/>
        <v>311952.48469287035</v>
      </c>
      <c r="W280" s="8">
        <f t="shared" si="113"/>
        <v>487425.75733260997</v>
      </c>
      <c r="X280" s="8">
        <f t="shared" si="113"/>
        <v>701893.09055895836</v>
      </c>
      <c r="Y280" s="3">
        <f>SUM('Masses &amp; Spring Data'!$K$11*('Masses &amp; Spring Data'!$I$3+'Vel,Acc,Jer (Inlet)'!C280))</f>
        <v>14553.783675571802</v>
      </c>
      <c r="Z280" s="10">
        <f t="shared" si="106"/>
        <v>34050.813968876202</v>
      </c>
      <c r="AA280" s="10">
        <f t="shared" si="107"/>
        <v>91305.744594017364</v>
      </c>
      <c r="AB280" s="10">
        <f t="shared" si="108"/>
        <v>190027.05631531141</v>
      </c>
      <c r="AC280" s="10">
        <f t="shared" si="109"/>
        <v>326506.26836844214</v>
      </c>
      <c r="AD280" s="10">
        <f t="shared" si="110"/>
        <v>501979.54100818175</v>
      </c>
      <c r="AE280" s="10">
        <f t="shared" si="111"/>
        <v>716446.87423453014</v>
      </c>
    </row>
    <row r="281" spans="1:31" x14ac:dyDescent="0.2">
      <c r="A281" s="5">
        <v>196</v>
      </c>
      <c r="B281" s="5">
        <f t="shared" si="112"/>
        <v>278</v>
      </c>
      <c r="C281" s="36">
        <v>6.5164314086753244E-2</v>
      </c>
      <c r="D281" s="6">
        <f t="shared" si="92"/>
        <v>-6.2100680514695014E-3</v>
      </c>
      <c r="E281" s="7">
        <f t="shared" si="93"/>
        <v>-74.520816617634011</v>
      </c>
      <c r="F281" s="7">
        <f t="shared" si="94"/>
        <v>-149.04163323526802</v>
      </c>
      <c r="G281" s="7">
        <f t="shared" si="95"/>
        <v>-223.56244985290206</v>
      </c>
      <c r="H281" s="7">
        <f t="shared" si="96"/>
        <v>-298.08326647053605</v>
      </c>
      <c r="I281" s="7">
        <f t="shared" si="97"/>
        <v>-372.60408308817006</v>
      </c>
      <c r="J281" s="7">
        <f t="shared" si="98"/>
        <v>-447.12489970580413</v>
      </c>
      <c r="K281" s="12">
        <f t="shared" si="99"/>
        <v>5.7960635147050188E-4</v>
      </c>
      <c r="L281" s="9">
        <f t="shared" si="100"/>
        <v>83463.31461175227</v>
      </c>
      <c r="M281" s="9">
        <f t="shared" si="101"/>
        <v>333853.25844700908</v>
      </c>
      <c r="N281" s="9">
        <f t="shared" si="102"/>
        <v>751169.83150577045</v>
      </c>
      <c r="O281" s="9">
        <f t="shared" si="103"/>
        <v>1335413.0337880363</v>
      </c>
      <c r="P281" s="9">
        <f t="shared" si="104"/>
        <v>2086582.8652938067</v>
      </c>
      <c r="Q281" s="9">
        <f t="shared" si="105"/>
        <v>3004679.3260230818</v>
      </c>
      <c r="R281" s="8">
        <v>0.23360000000000003</v>
      </c>
      <c r="S281" s="8">
        <f t="shared" si="113"/>
        <v>19497.030293305332</v>
      </c>
      <c r="T281" s="8">
        <f t="shared" si="113"/>
        <v>77988.121173221327</v>
      </c>
      <c r="U281" s="8">
        <f t="shared" si="113"/>
        <v>175473.272639748</v>
      </c>
      <c r="V281" s="8">
        <f t="shared" si="113"/>
        <v>311952.48469288531</v>
      </c>
      <c r="W281" s="8">
        <f t="shared" si="113"/>
        <v>487425.75733263331</v>
      </c>
      <c r="X281" s="8">
        <f t="shared" si="113"/>
        <v>701893.090558992</v>
      </c>
      <c r="Y281" s="3">
        <f>SUM('Masses &amp; Spring Data'!$K$11*('Masses &amp; Spring Data'!$I$3+'Vel,Acc,Jer (Inlet)'!C281))</f>
        <v>13317.623420799779</v>
      </c>
      <c r="Z281" s="10">
        <f t="shared" si="106"/>
        <v>32814.653714105109</v>
      </c>
      <c r="AA281" s="10">
        <f t="shared" si="107"/>
        <v>90175.110214656452</v>
      </c>
      <c r="AB281" s="10">
        <f t="shared" si="108"/>
        <v>188790.89606054779</v>
      </c>
      <c r="AC281" s="10">
        <f t="shared" si="109"/>
        <v>325270.1081136851</v>
      </c>
      <c r="AD281" s="10">
        <f t="shared" si="110"/>
        <v>500743.3807534331</v>
      </c>
      <c r="AE281" s="10">
        <f t="shared" si="111"/>
        <v>715210.71397979173</v>
      </c>
    </row>
    <row r="282" spans="1:31" x14ac:dyDescent="0.2">
      <c r="A282" s="5">
        <v>198</v>
      </c>
      <c r="B282" s="5">
        <f t="shared" si="112"/>
        <v>279</v>
      </c>
      <c r="C282" s="36">
        <v>5.8954246035283743E-2</v>
      </c>
      <c r="D282" s="6">
        <f t="shared" si="92"/>
        <v>-5.6304616999990065E-3</v>
      </c>
      <c r="E282" s="7">
        <f t="shared" si="93"/>
        <v>-67.56554039998808</v>
      </c>
      <c r="F282" s="7">
        <f t="shared" si="94"/>
        <v>-135.13108079997616</v>
      </c>
      <c r="G282" s="7">
        <f t="shared" si="95"/>
        <v>-202.69662119996423</v>
      </c>
      <c r="H282" s="7">
        <f t="shared" si="96"/>
        <v>-270.26216159995232</v>
      </c>
      <c r="I282" s="7">
        <f t="shared" si="97"/>
        <v>-337.82770199994042</v>
      </c>
      <c r="J282" s="7">
        <f t="shared" si="98"/>
        <v>-405.39324239992845</v>
      </c>
      <c r="K282" s="12">
        <f t="shared" si="99"/>
        <v>4.9680544411755817E-4</v>
      </c>
      <c r="L282" s="9">
        <f t="shared" si="100"/>
        <v>71539.983952928378</v>
      </c>
      <c r="M282" s="9">
        <f t="shared" si="101"/>
        <v>286159.93581171351</v>
      </c>
      <c r="N282" s="9">
        <f t="shared" si="102"/>
        <v>643859.85557635536</v>
      </c>
      <c r="O282" s="9">
        <f t="shared" si="103"/>
        <v>1144639.7432468541</v>
      </c>
      <c r="P282" s="9">
        <f t="shared" si="104"/>
        <v>1788499.5988232095</v>
      </c>
      <c r="Q282" s="9">
        <f t="shared" si="105"/>
        <v>2575439.4223054214</v>
      </c>
      <c r="R282" s="8">
        <v>0.23360000000000003</v>
      </c>
      <c r="S282" s="8">
        <f t="shared" si="113"/>
        <v>16711.74025140407</v>
      </c>
      <c r="T282" s="8">
        <f t="shared" si="113"/>
        <v>66846.961005616278</v>
      </c>
      <c r="U282" s="8">
        <f t="shared" si="113"/>
        <v>150405.66226263664</v>
      </c>
      <c r="V282" s="8">
        <f t="shared" si="113"/>
        <v>267387.84402246511</v>
      </c>
      <c r="W282" s="8">
        <f t="shared" si="113"/>
        <v>417793.50628510182</v>
      </c>
      <c r="X282" s="8">
        <f t="shared" si="113"/>
        <v>601622.64905054658</v>
      </c>
      <c r="Y282" s="3">
        <f>SUM('Masses &amp; Spring Data'!$K$11*('Masses &amp; Spring Data'!$I$3+'Vel,Acc,Jer (Inlet)'!C282))</f>
        <v>12186.989041435125</v>
      </c>
      <c r="Z282" s="10">
        <f t="shared" si="106"/>
        <v>28898.729292839194</v>
      </c>
      <c r="AA282" s="10">
        <f t="shared" si="107"/>
        <v>78008.84154309411</v>
      </c>
      <c r="AB282" s="10">
        <f t="shared" si="108"/>
        <v>162592.65130407177</v>
      </c>
      <c r="AC282" s="10">
        <f t="shared" si="109"/>
        <v>279574.83306390024</v>
      </c>
      <c r="AD282" s="10">
        <f t="shared" si="110"/>
        <v>429980.49532653694</v>
      </c>
      <c r="AE282" s="10">
        <f t="shared" si="111"/>
        <v>613809.63809198164</v>
      </c>
    </row>
    <row r="283" spans="1:31" x14ac:dyDescent="0.2">
      <c r="A283" s="5">
        <v>200</v>
      </c>
      <c r="B283" s="5">
        <f t="shared" si="112"/>
        <v>280</v>
      </c>
      <c r="C283" s="36">
        <v>5.3323784335284737E-2</v>
      </c>
      <c r="D283" s="6">
        <f t="shared" si="92"/>
        <v>-5.1336562558814483E-3</v>
      </c>
      <c r="E283" s="7">
        <f t="shared" si="93"/>
        <v>-61.603875070577381</v>
      </c>
      <c r="F283" s="7">
        <f t="shared" si="94"/>
        <v>-123.20775014115476</v>
      </c>
      <c r="G283" s="7">
        <f t="shared" si="95"/>
        <v>-184.81162521173215</v>
      </c>
      <c r="H283" s="7">
        <f t="shared" si="96"/>
        <v>-246.41550028230952</v>
      </c>
      <c r="I283" s="7">
        <f t="shared" si="97"/>
        <v>-308.01937535288693</v>
      </c>
      <c r="J283" s="7">
        <f t="shared" si="98"/>
        <v>-369.6232504234643</v>
      </c>
      <c r="K283" s="12">
        <f t="shared" si="99"/>
        <v>4.1400453676462834E-4</v>
      </c>
      <c r="L283" s="9">
        <f t="shared" si="100"/>
        <v>59616.65329410648</v>
      </c>
      <c r="M283" s="9">
        <f t="shared" si="101"/>
        <v>238466.61317642592</v>
      </c>
      <c r="N283" s="9">
        <f t="shared" si="102"/>
        <v>536549.87964695832</v>
      </c>
      <c r="O283" s="9">
        <f t="shared" si="103"/>
        <v>953866.45270570368</v>
      </c>
      <c r="P283" s="9">
        <f t="shared" si="104"/>
        <v>1490416.332352662</v>
      </c>
      <c r="Q283" s="9">
        <f t="shared" si="105"/>
        <v>2146199.5185878333</v>
      </c>
      <c r="R283" s="8">
        <v>0.23360000000000003</v>
      </c>
      <c r="S283" s="8">
        <f t="shared" si="113"/>
        <v>13926.450209503275</v>
      </c>
      <c r="T283" s="8">
        <f t="shared" si="113"/>
        <v>55705.8008380131</v>
      </c>
      <c r="U283" s="8">
        <f t="shared" si="113"/>
        <v>125338.05188552948</v>
      </c>
      <c r="V283" s="8">
        <f t="shared" si="113"/>
        <v>222823.2033520524</v>
      </c>
      <c r="W283" s="8">
        <f t="shared" si="113"/>
        <v>348161.25523758191</v>
      </c>
      <c r="X283" s="8">
        <f t="shared" si="113"/>
        <v>501352.20754211792</v>
      </c>
      <c r="Y283" s="3">
        <f>SUM('Masses &amp; Spring Data'!$K$11*('Masses &amp; Spring Data'!$I$3+'Vel,Acc,Jer (Inlet)'!C283))</f>
        <v>11161.880537477837</v>
      </c>
      <c r="Z283" s="10">
        <f t="shared" si="106"/>
        <v>25088.330746981112</v>
      </c>
      <c r="AA283" s="10">
        <f t="shared" si="107"/>
        <v>65933.023621882821</v>
      </c>
      <c r="AB283" s="10">
        <f t="shared" si="108"/>
        <v>136499.93242300733</v>
      </c>
      <c r="AC283" s="10">
        <f t="shared" si="109"/>
        <v>233985.08388953024</v>
      </c>
      <c r="AD283" s="10">
        <f t="shared" si="110"/>
        <v>359323.13577505975</v>
      </c>
      <c r="AE283" s="10">
        <f t="shared" si="111"/>
        <v>512514.08807959576</v>
      </c>
    </row>
    <row r="284" spans="1:31" x14ac:dyDescent="0.2">
      <c r="A284" s="5">
        <v>202</v>
      </c>
      <c r="B284" s="5">
        <f t="shared" si="112"/>
        <v>281</v>
      </c>
      <c r="C284" s="36">
        <v>4.8190128079403288E-2</v>
      </c>
      <c r="D284" s="6">
        <f t="shared" si="92"/>
        <v>-4.71965171911682E-3</v>
      </c>
      <c r="E284" s="7">
        <f t="shared" si="93"/>
        <v>-56.635820629401842</v>
      </c>
      <c r="F284" s="7">
        <f t="shared" si="94"/>
        <v>-113.27164125880368</v>
      </c>
      <c r="G284" s="7">
        <f t="shared" si="95"/>
        <v>-169.90746188820552</v>
      </c>
      <c r="H284" s="7">
        <f t="shared" si="96"/>
        <v>-226.54328251760737</v>
      </c>
      <c r="I284" s="7">
        <f t="shared" si="97"/>
        <v>-283.17910314700919</v>
      </c>
      <c r="J284" s="7">
        <f t="shared" si="98"/>
        <v>-339.81492377641104</v>
      </c>
      <c r="K284" s="12">
        <f t="shared" si="99"/>
        <v>4.1400453676464222E-4</v>
      </c>
      <c r="L284" s="9">
        <f t="shared" si="100"/>
        <v>59616.653294108481</v>
      </c>
      <c r="M284" s="9">
        <f t="shared" si="101"/>
        <v>238466.61317643392</v>
      </c>
      <c r="N284" s="9">
        <f t="shared" si="102"/>
        <v>536549.87964697636</v>
      </c>
      <c r="O284" s="9">
        <f t="shared" si="103"/>
        <v>953866.45270573569</v>
      </c>
      <c r="P284" s="9">
        <f t="shared" si="104"/>
        <v>1490416.3323527121</v>
      </c>
      <c r="Q284" s="9">
        <f t="shared" si="105"/>
        <v>2146199.5185879054</v>
      </c>
      <c r="R284" s="8">
        <v>0.23360000000000003</v>
      </c>
      <c r="S284" s="8">
        <f t="shared" si="113"/>
        <v>13926.450209503742</v>
      </c>
      <c r="T284" s="8">
        <f t="shared" si="113"/>
        <v>55705.800838014969</v>
      </c>
      <c r="U284" s="8">
        <f t="shared" si="113"/>
        <v>125338.0518855337</v>
      </c>
      <c r="V284" s="8">
        <f t="shared" si="113"/>
        <v>222823.20335205988</v>
      </c>
      <c r="W284" s="8">
        <f t="shared" si="113"/>
        <v>348161.25523759361</v>
      </c>
      <c r="X284" s="8">
        <f t="shared" si="113"/>
        <v>501352.2075421348</v>
      </c>
      <c r="Y284" s="3">
        <f>SUM('Masses &amp; Spring Data'!$K$11*('Masses &amp; Spring Data'!$I$3+'Vel,Acc,Jer (Inlet)'!C284))</f>
        <v>10227.222783869722</v>
      </c>
      <c r="Z284" s="10">
        <f t="shared" si="106"/>
        <v>24153.672993373464</v>
      </c>
      <c r="AA284" s="10">
        <f t="shared" si="107"/>
        <v>65073.741493567555</v>
      </c>
      <c r="AB284" s="10">
        <f t="shared" si="108"/>
        <v>135565.27466940341</v>
      </c>
      <c r="AC284" s="10">
        <f t="shared" si="109"/>
        <v>233050.42613592959</v>
      </c>
      <c r="AD284" s="10">
        <f t="shared" si="110"/>
        <v>358388.47802146332</v>
      </c>
      <c r="AE284" s="10">
        <f t="shared" si="111"/>
        <v>511579.43032600451</v>
      </c>
    </row>
    <row r="285" spans="1:31" x14ac:dyDescent="0.2">
      <c r="A285" s="5">
        <v>204</v>
      </c>
      <c r="B285" s="5">
        <f t="shared" si="112"/>
        <v>282</v>
      </c>
      <c r="C285" s="36">
        <v>4.3470476360286468E-2</v>
      </c>
      <c r="D285" s="6">
        <f t="shared" si="92"/>
        <v>-4.3056471823521777E-3</v>
      </c>
      <c r="E285" s="7">
        <f t="shared" si="93"/>
        <v>-51.667766188226132</v>
      </c>
      <c r="F285" s="7">
        <f t="shared" si="94"/>
        <v>-103.33553237645226</v>
      </c>
      <c r="G285" s="7">
        <f t="shared" si="95"/>
        <v>-155.0032985646784</v>
      </c>
      <c r="H285" s="7">
        <f t="shared" si="96"/>
        <v>-206.67106475290453</v>
      </c>
      <c r="I285" s="7">
        <f t="shared" si="97"/>
        <v>-258.33883094113065</v>
      </c>
      <c r="J285" s="7">
        <f t="shared" si="98"/>
        <v>-310.00659712935681</v>
      </c>
      <c r="K285" s="12">
        <f t="shared" si="99"/>
        <v>4.1400453676462834E-4</v>
      </c>
      <c r="L285" s="9">
        <f t="shared" si="100"/>
        <v>59616.65329410648</v>
      </c>
      <c r="M285" s="9">
        <f t="shared" si="101"/>
        <v>238466.61317642592</v>
      </c>
      <c r="N285" s="9">
        <f t="shared" si="102"/>
        <v>536549.87964695832</v>
      </c>
      <c r="O285" s="9">
        <f t="shared" si="103"/>
        <v>953866.45270570368</v>
      </c>
      <c r="P285" s="9">
        <f t="shared" si="104"/>
        <v>1490416.332352662</v>
      </c>
      <c r="Q285" s="9">
        <f t="shared" si="105"/>
        <v>2146199.5185878333</v>
      </c>
      <c r="R285" s="8">
        <v>0.23360000000000003</v>
      </c>
      <c r="S285" s="8">
        <f t="shared" si="113"/>
        <v>13926.450209503275</v>
      </c>
      <c r="T285" s="8">
        <f t="shared" si="113"/>
        <v>55705.8008380131</v>
      </c>
      <c r="U285" s="8">
        <f t="shared" si="113"/>
        <v>125338.05188552948</v>
      </c>
      <c r="V285" s="8">
        <f t="shared" si="113"/>
        <v>222823.2033520524</v>
      </c>
      <c r="W285" s="8">
        <f t="shared" si="113"/>
        <v>348161.25523758191</v>
      </c>
      <c r="X285" s="8">
        <f t="shared" si="113"/>
        <v>501352.20754211792</v>
      </c>
      <c r="Y285" s="3">
        <f>SUM('Masses &amp; Spring Data'!$K$11*('Masses &amp; Spring Data'!$I$3+'Vel,Acc,Jer (Inlet)'!C285))</f>
        <v>9367.9406555525857</v>
      </c>
      <c r="Z285" s="10">
        <f t="shared" si="106"/>
        <v>23294.390865055859</v>
      </c>
      <c r="AA285" s="10">
        <f t="shared" si="107"/>
        <v>64289.834990539523</v>
      </c>
      <c r="AB285" s="10">
        <f t="shared" si="108"/>
        <v>134705.99254108206</v>
      </c>
      <c r="AC285" s="10">
        <f t="shared" si="109"/>
        <v>232191.14400760498</v>
      </c>
      <c r="AD285" s="10">
        <f t="shared" si="110"/>
        <v>357529.19589313451</v>
      </c>
      <c r="AE285" s="10">
        <f t="shared" si="111"/>
        <v>510720.14819767053</v>
      </c>
    </row>
    <row r="286" spans="1:31" x14ac:dyDescent="0.2">
      <c r="A286" s="5">
        <v>206</v>
      </c>
      <c r="B286" s="5">
        <f t="shared" si="112"/>
        <v>283</v>
      </c>
      <c r="C286" s="36">
        <v>3.9164829177934291E-2</v>
      </c>
      <c r="D286" s="6">
        <f t="shared" si="92"/>
        <v>-3.8916426455875494E-3</v>
      </c>
      <c r="E286" s="7">
        <f t="shared" si="93"/>
        <v>-46.699711747050593</v>
      </c>
      <c r="F286" s="7">
        <f t="shared" si="94"/>
        <v>-93.399423494101185</v>
      </c>
      <c r="G286" s="7">
        <f t="shared" si="95"/>
        <v>-140.09913524115177</v>
      </c>
      <c r="H286" s="7">
        <f t="shared" si="96"/>
        <v>-186.79884698820237</v>
      </c>
      <c r="I286" s="7">
        <f t="shared" si="97"/>
        <v>-233.49855873525297</v>
      </c>
      <c r="J286" s="7">
        <f t="shared" si="98"/>
        <v>-280.19827048230354</v>
      </c>
      <c r="K286" s="12">
        <f t="shared" si="99"/>
        <v>3.3120362941169851E-4</v>
      </c>
      <c r="L286" s="9">
        <f t="shared" si="100"/>
        <v>47693.322635284589</v>
      </c>
      <c r="M286" s="9">
        <f t="shared" si="101"/>
        <v>190773.29054113835</v>
      </c>
      <c r="N286" s="9">
        <f t="shared" si="102"/>
        <v>429239.90371756128</v>
      </c>
      <c r="O286" s="9">
        <f t="shared" si="103"/>
        <v>763093.16216455342</v>
      </c>
      <c r="P286" s="9">
        <f t="shared" si="104"/>
        <v>1192333.0658821147</v>
      </c>
      <c r="Q286" s="9">
        <f t="shared" si="105"/>
        <v>1716959.6148702451</v>
      </c>
      <c r="R286" s="8">
        <v>0.23360000000000003</v>
      </c>
      <c r="S286" s="8">
        <f t="shared" si="113"/>
        <v>11141.160167602482</v>
      </c>
      <c r="T286" s="8">
        <f t="shared" si="113"/>
        <v>44564.640670409928</v>
      </c>
      <c r="U286" s="8">
        <f t="shared" si="113"/>
        <v>100270.44150842233</v>
      </c>
      <c r="V286" s="8">
        <f t="shared" si="113"/>
        <v>178258.56268163971</v>
      </c>
      <c r="W286" s="8">
        <f t="shared" si="113"/>
        <v>278529.00419006206</v>
      </c>
      <c r="X286" s="8">
        <f t="shared" si="113"/>
        <v>401081.76603368932</v>
      </c>
      <c r="Y286" s="3">
        <f>SUM('Masses &amp; Spring Data'!$K$11*('Masses &amp; Spring Data'!$I$3+'Vel,Acc,Jer (Inlet)'!C286))</f>
        <v>8584.0341525264248</v>
      </c>
      <c r="Z286" s="10">
        <f t="shared" si="106"/>
        <v>19725.194320128907</v>
      </c>
      <c r="AA286" s="10">
        <f t="shared" si="107"/>
        <v>52440.143945201169</v>
      </c>
      <c r="AB286" s="10">
        <f t="shared" si="108"/>
        <v>108854.47566094875</v>
      </c>
      <c r="AC286" s="10">
        <f t="shared" si="109"/>
        <v>186842.59683416615</v>
      </c>
      <c r="AD286" s="10">
        <f t="shared" si="110"/>
        <v>287113.03834258846</v>
      </c>
      <c r="AE286" s="10">
        <f t="shared" si="111"/>
        <v>409665.80018621573</v>
      </c>
    </row>
    <row r="287" spans="1:31" x14ac:dyDescent="0.2">
      <c r="A287" s="5">
        <v>208</v>
      </c>
      <c r="B287" s="5">
        <f t="shared" si="112"/>
        <v>284</v>
      </c>
      <c r="C287" s="36">
        <v>3.5273186532346741E-2</v>
      </c>
      <c r="D287" s="6">
        <f t="shared" si="92"/>
        <v>-3.5604390161758509E-3</v>
      </c>
      <c r="E287" s="7">
        <f t="shared" si="93"/>
        <v>-42.725268194110214</v>
      </c>
      <c r="F287" s="7">
        <f t="shared" si="94"/>
        <v>-85.450536388220428</v>
      </c>
      <c r="G287" s="7">
        <f t="shared" si="95"/>
        <v>-128.17580458233064</v>
      </c>
      <c r="H287" s="7">
        <f t="shared" si="96"/>
        <v>-170.90107277644086</v>
      </c>
      <c r="I287" s="7">
        <f t="shared" si="97"/>
        <v>-213.62634097055104</v>
      </c>
      <c r="J287" s="7">
        <f t="shared" si="98"/>
        <v>-256.35160916466128</v>
      </c>
      <c r="K287" s="12">
        <f t="shared" si="99"/>
        <v>4.1400453676464916E-4</v>
      </c>
      <c r="L287" s="9">
        <f t="shared" si="100"/>
        <v>59616.653294109477</v>
      </c>
      <c r="M287" s="9">
        <f t="shared" si="101"/>
        <v>238466.61317643791</v>
      </c>
      <c r="N287" s="9">
        <f t="shared" si="102"/>
        <v>536549.87964698533</v>
      </c>
      <c r="O287" s="9">
        <f t="shared" si="103"/>
        <v>953866.45270575164</v>
      </c>
      <c r="P287" s="9">
        <f t="shared" si="104"/>
        <v>1490416.332352737</v>
      </c>
      <c r="Q287" s="9">
        <f t="shared" si="105"/>
        <v>2146199.5185879413</v>
      </c>
      <c r="R287" s="8">
        <v>0.23360000000000003</v>
      </c>
      <c r="S287" s="8">
        <f t="shared" si="113"/>
        <v>13926.450209503975</v>
      </c>
      <c r="T287" s="8">
        <f t="shared" si="113"/>
        <v>55705.800838015901</v>
      </c>
      <c r="U287" s="8">
        <f t="shared" si="113"/>
        <v>125338.0518855358</v>
      </c>
      <c r="V287" s="8">
        <f t="shared" si="113"/>
        <v>222823.2033520636</v>
      </c>
      <c r="W287" s="8">
        <f t="shared" si="113"/>
        <v>348161.25523759943</v>
      </c>
      <c r="X287" s="8">
        <f t="shared" si="113"/>
        <v>501352.20754214318</v>
      </c>
      <c r="Y287" s="3">
        <f>SUM('Masses &amp; Spring Data'!$K$11*('Masses &amp; Spring Data'!$I$3+'Vel,Acc,Jer (Inlet)'!C287))</f>
        <v>7875.5032747912401</v>
      </c>
      <c r="Z287" s="10">
        <f t="shared" si="106"/>
        <v>21801.953484295216</v>
      </c>
      <c r="AA287" s="10">
        <f t="shared" si="107"/>
        <v>62933.073735304737</v>
      </c>
      <c r="AB287" s="10">
        <f t="shared" si="108"/>
        <v>133213.55516032703</v>
      </c>
      <c r="AC287" s="10">
        <f t="shared" si="109"/>
        <v>230698.70662685484</v>
      </c>
      <c r="AD287" s="10">
        <f t="shared" si="110"/>
        <v>356036.75851239066</v>
      </c>
      <c r="AE287" s="10">
        <f t="shared" si="111"/>
        <v>509227.71081693441</v>
      </c>
    </row>
    <row r="288" spans="1:31" x14ac:dyDescent="0.2">
      <c r="A288" s="5">
        <v>210</v>
      </c>
      <c r="B288" s="5">
        <f t="shared" si="112"/>
        <v>285</v>
      </c>
      <c r="C288" s="36">
        <v>3.171274751617089E-2</v>
      </c>
      <c r="D288" s="6">
        <f t="shared" si="92"/>
        <v>-3.1464344794112017E-3</v>
      </c>
      <c r="E288" s="7">
        <f t="shared" si="93"/>
        <v>-37.757213752934419</v>
      </c>
      <c r="F288" s="7">
        <f t="shared" si="94"/>
        <v>-75.514427505868838</v>
      </c>
      <c r="G288" s="7">
        <f t="shared" si="95"/>
        <v>-113.27164125880326</v>
      </c>
      <c r="H288" s="7">
        <f t="shared" si="96"/>
        <v>-151.02885501173768</v>
      </c>
      <c r="I288" s="7">
        <f t="shared" si="97"/>
        <v>-188.78606876467211</v>
      </c>
      <c r="J288" s="7">
        <f t="shared" si="98"/>
        <v>-226.54328251760651</v>
      </c>
      <c r="K288" s="12">
        <f t="shared" si="99"/>
        <v>1.6560181470583191E-4</v>
      </c>
      <c r="L288" s="9">
        <f t="shared" si="100"/>
        <v>23846.661317639795</v>
      </c>
      <c r="M288" s="9">
        <f t="shared" si="101"/>
        <v>95386.64527055918</v>
      </c>
      <c r="N288" s="9">
        <f t="shared" si="102"/>
        <v>214619.95185875814</v>
      </c>
      <c r="O288" s="9">
        <f t="shared" si="103"/>
        <v>381546.58108223672</v>
      </c>
      <c r="P288" s="9">
        <f t="shared" si="104"/>
        <v>596166.53294099483</v>
      </c>
      <c r="Q288" s="9">
        <f t="shared" si="105"/>
        <v>858479.80743503256</v>
      </c>
      <c r="R288" s="8">
        <v>0.23360000000000003</v>
      </c>
      <c r="S288" s="8">
        <f t="shared" si="113"/>
        <v>5570.5800838006571</v>
      </c>
      <c r="T288" s="8">
        <f t="shared" si="113"/>
        <v>22282.320335202628</v>
      </c>
      <c r="U288" s="8">
        <f t="shared" si="113"/>
        <v>50135.220754205911</v>
      </c>
      <c r="V288" s="8">
        <f t="shared" si="113"/>
        <v>89129.281340810514</v>
      </c>
      <c r="W288" s="8">
        <f t="shared" si="113"/>
        <v>139264.50209501642</v>
      </c>
      <c r="X288" s="8">
        <f t="shared" si="113"/>
        <v>200540.88301682365</v>
      </c>
      <c r="Y288" s="3">
        <f>SUM('Masses &amp; Spring Data'!$K$11*('Masses &amp; Spring Data'!$I$3+'Vel,Acc,Jer (Inlet)'!C288))</f>
        <v>7227.2728972888372</v>
      </c>
      <c r="Z288" s="10">
        <f t="shared" si="106"/>
        <v>12797.852981089494</v>
      </c>
      <c r="AA288" s="10">
        <f t="shared" si="107"/>
        <v>28936.738480280041</v>
      </c>
      <c r="AB288" s="10">
        <f t="shared" si="108"/>
        <v>57362.493651494748</v>
      </c>
      <c r="AC288" s="10">
        <f t="shared" si="109"/>
        <v>96356.554238099357</v>
      </c>
      <c r="AD288" s="10">
        <f t="shared" si="110"/>
        <v>146491.77499230526</v>
      </c>
      <c r="AE288" s="10">
        <f t="shared" si="111"/>
        <v>207768.15591411249</v>
      </c>
    </row>
    <row r="289" spans="1:31" x14ac:dyDescent="0.2">
      <c r="A289" s="5">
        <v>212</v>
      </c>
      <c r="B289" s="5">
        <f t="shared" si="112"/>
        <v>286</v>
      </c>
      <c r="C289" s="36">
        <v>2.8566313036759688E-2</v>
      </c>
      <c r="D289" s="6">
        <f t="shared" si="92"/>
        <v>-2.9808326647053698E-3</v>
      </c>
      <c r="E289" s="7">
        <f t="shared" si="93"/>
        <v>-35.769991976464439</v>
      </c>
      <c r="F289" s="7">
        <f t="shared" si="94"/>
        <v>-71.539983952928878</v>
      </c>
      <c r="G289" s="7">
        <f t="shared" si="95"/>
        <v>-107.30997592939332</v>
      </c>
      <c r="H289" s="7">
        <f t="shared" si="96"/>
        <v>-143.07996790585776</v>
      </c>
      <c r="I289" s="7">
        <f t="shared" si="97"/>
        <v>-178.8499598823222</v>
      </c>
      <c r="J289" s="7">
        <f t="shared" si="98"/>
        <v>-214.61995185878664</v>
      </c>
      <c r="K289" s="12">
        <f t="shared" si="99"/>
        <v>3.3120362941172279E-4</v>
      </c>
      <c r="L289" s="9">
        <f t="shared" si="100"/>
        <v>47693.322635288081</v>
      </c>
      <c r="M289" s="9">
        <f t="shared" si="101"/>
        <v>190773.29054115232</v>
      </c>
      <c r="N289" s="9">
        <f t="shared" si="102"/>
        <v>429239.90371759277</v>
      </c>
      <c r="O289" s="9">
        <f t="shared" si="103"/>
        <v>763093.1621646093</v>
      </c>
      <c r="P289" s="9">
        <f t="shared" si="104"/>
        <v>1192333.065882202</v>
      </c>
      <c r="Q289" s="9">
        <f t="shared" si="105"/>
        <v>1716959.6148703711</v>
      </c>
      <c r="R289" s="8">
        <v>0.23360000000000003</v>
      </c>
      <c r="S289" s="8">
        <f t="shared" si="113"/>
        <v>11141.160167603297</v>
      </c>
      <c r="T289" s="8">
        <f t="shared" si="113"/>
        <v>44564.640670413188</v>
      </c>
      <c r="U289" s="8">
        <f t="shared" si="113"/>
        <v>100270.44150842968</v>
      </c>
      <c r="V289" s="8">
        <f t="shared" si="113"/>
        <v>178258.56268165275</v>
      </c>
      <c r="W289" s="8">
        <f t="shared" si="113"/>
        <v>278529.00419008243</v>
      </c>
      <c r="X289" s="8">
        <f t="shared" si="113"/>
        <v>401081.76603371871</v>
      </c>
      <c r="Y289" s="3">
        <f>SUM('Masses &amp; Spring Data'!$K$11*('Masses &amp; Spring Data'!$I$3+'Vel,Acc,Jer (Inlet)'!C289))</f>
        <v>6654.4181450774131</v>
      </c>
      <c r="Z289" s="10">
        <f t="shared" si="106"/>
        <v>17795.578312680711</v>
      </c>
      <c r="AA289" s="10">
        <f t="shared" si="107"/>
        <v>50676.354313395568</v>
      </c>
      <c r="AB289" s="10">
        <f t="shared" si="108"/>
        <v>106924.8596535071</v>
      </c>
      <c r="AC289" s="10">
        <f t="shared" si="109"/>
        <v>184912.98082673017</v>
      </c>
      <c r="AD289" s="10">
        <f t="shared" si="110"/>
        <v>285183.42233515985</v>
      </c>
      <c r="AE289" s="10">
        <f t="shared" si="111"/>
        <v>407736.18417879613</v>
      </c>
    </row>
    <row r="290" spans="1:31" x14ac:dyDescent="0.2">
      <c r="A290" s="5">
        <v>214</v>
      </c>
      <c r="B290" s="5">
        <f t="shared" si="112"/>
        <v>287</v>
      </c>
      <c r="C290" s="36">
        <v>2.5585480372054319E-2</v>
      </c>
      <c r="D290" s="6">
        <f t="shared" si="92"/>
        <v>-2.649629035293647E-3</v>
      </c>
      <c r="E290" s="7">
        <f t="shared" si="93"/>
        <v>-31.795548423523766</v>
      </c>
      <c r="F290" s="7">
        <f t="shared" si="94"/>
        <v>-63.591096847047531</v>
      </c>
      <c r="G290" s="7">
        <f t="shared" si="95"/>
        <v>-95.386645270571293</v>
      </c>
      <c r="H290" s="7">
        <f t="shared" si="96"/>
        <v>-127.18219369409506</v>
      </c>
      <c r="I290" s="7">
        <f t="shared" si="97"/>
        <v>-158.97774211761882</v>
      </c>
      <c r="J290" s="7">
        <f t="shared" si="98"/>
        <v>-190.77329054114259</v>
      </c>
      <c r="K290" s="12">
        <f t="shared" si="99"/>
        <v>3.3120362941170545E-4</v>
      </c>
      <c r="L290" s="9">
        <f t="shared" si="100"/>
        <v>47693.322635285585</v>
      </c>
      <c r="M290" s="9">
        <f t="shared" si="101"/>
        <v>190773.29054114234</v>
      </c>
      <c r="N290" s="9">
        <f t="shared" si="102"/>
        <v>429239.90371757024</v>
      </c>
      <c r="O290" s="9">
        <f t="shared" si="103"/>
        <v>763093.16216456937</v>
      </c>
      <c r="P290" s="9">
        <f t="shared" si="104"/>
        <v>1192333.0658821396</v>
      </c>
      <c r="Q290" s="9">
        <f t="shared" si="105"/>
        <v>1716959.614870281</v>
      </c>
      <c r="R290" s="8">
        <v>0.23360000000000003</v>
      </c>
      <c r="S290" s="8">
        <f t="shared" si="113"/>
        <v>11141.160167602715</v>
      </c>
      <c r="T290" s="8">
        <f t="shared" si="113"/>
        <v>44564.640670410859</v>
      </c>
      <c r="U290" s="8">
        <f t="shared" si="113"/>
        <v>100270.44150842442</v>
      </c>
      <c r="V290" s="8">
        <f t="shared" si="113"/>
        <v>178258.56268164344</v>
      </c>
      <c r="W290" s="8">
        <f t="shared" si="113"/>
        <v>278529.00419006782</v>
      </c>
      <c r="X290" s="8">
        <f t="shared" si="113"/>
        <v>401081.7660336977</v>
      </c>
      <c r="Y290" s="3">
        <f>SUM('Masses &amp; Spring Data'!$K$11*('Masses &amp; Spring Data'!$I$3+'Vel,Acc,Jer (Inlet)'!C290))</f>
        <v>6111.7136429823786</v>
      </c>
      <c r="Z290" s="10">
        <f t="shared" si="106"/>
        <v>17252.873810585093</v>
      </c>
      <c r="AA290" s="10">
        <f t="shared" si="107"/>
        <v>50193.950311530985</v>
      </c>
      <c r="AB290" s="10">
        <f t="shared" si="108"/>
        <v>106382.1551514068</v>
      </c>
      <c r="AC290" s="10">
        <f t="shared" si="109"/>
        <v>184370.27632462583</v>
      </c>
      <c r="AD290" s="10">
        <f t="shared" si="110"/>
        <v>284640.71783305018</v>
      </c>
      <c r="AE290" s="10">
        <f t="shared" si="111"/>
        <v>407193.47967668006</v>
      </c>
    </row>
    <row r="291" spans="1:31" x14ac:dyDescent="0.2">
      <c r="A291" s="5">
        <v>216</v>
      </c>
      <c r="B291" s="5">
        <f t="shared" si="112"/>
        <v>288</v>
      </c>
      <c r="C291" s="36">
        <v>2.2935851336760672E-2</v>
      </c>
      <c r="D291" s="6">
        <f t="shared" si="92"/>
        <v>-2.3184254058819416E-3</v>
      </c>
      <c r="E291" s="7">
        <f t="shared" si="93"/>
        <v>-27.821104870583298</v>
      </c>
      <c r="F291" s="7">
        <f t="shared" si="94"/>
        <v>-55.642209741166596</v>
      </c>
      <c r="G291" s="7">
        <f t="shared" si="95"/>
        <v>-83.463314611749894</v>
      </c>
      <c r="H291" s="7">
        <f t="shared" si="96"/>
        <v>-111.28441948233319</v>
      </c>
      <c r="I291" s="7">
        <f t="shared" si="97"/>
        <v>-139.10552435291649</v>
      </c>
      <c r="J291" s="7">
        <f t="shared" si="98"/>
        <v>-166.92662922349979</v>
      </c>
      <c r="K291" s="12">
        <f t="shared" si="99"/>
        <v>1.6560181470584232E-4</v>
      </c>
      <c r="L291" s="9">
        <f t="shared" si="100"/>
        <v>23846.661317641294</v>
      </c>
      <c r="M291" s="9">
        <f t="shared" si="101"/>
        <v>95386.645270565175</v>
      </c>
      <c r="N291" s="9">
        <f t="shared" si="102"/>
        <v>214619.95185877164</v>
      </c>
      <c r="O291" s="9">
        <f t="shared" si="103"/>
        <v>381546.5810822607</v>
      </c>
      <c r="P291" s="9">
        <f t="shared" si="104"/>
        <v>596166.53294103232</v>
      </c>
      <c r="Q291" s="9">
        <f t="shared" si="105"/>
        <v>858479.80743508658</v>
      </c>
      <c r="R291" s="8">
        <v>0.23360000000000003</v>
      </c>
      <c r="S291" s="8">
        <f t="shared" si="113"/>
        <v>5570.5800838010073</v>
      </c>
      <c r="T291" s="8">
        <f t="shared" si="113"/>
        <v>22282.320335204029</v>
      </c>
      <c r="U291" s="8">
        <f t="shared" si="113"/>
        <v>50135.220754209062</v>
      </c>
      <c r="V291" s="8">
        <f t="shared" si="113"/>
        <v>89129.281340816116</v>
      </c>
      <c r="W291" s="8">
        <f t="shared" si="113"/>
        <v>139264.50209502518</v>
      </c>
      <c r="X291" s="8">
        <f t="shared" si="113"/>
        <v>200540.88301683625</v>
      </c>
      <c r="Y291" s="3">
        <f>SUM('Masses &amp; Spring Data'!$K$11*('Masses &amp; Spring Data'!$I$3+'Vel,Acc,Jer (Inlet)'!C291))</f>
        <v>5629.3096411201268</v>
      </c>
      <c r="Z291" s="10">
        <f t="shared" si="106"/>
        <v>11199.889724921133</v>
      </c>
      <c r="AA291" s="10">
        <f t="shared" si="107"/>
        <v>27489.526474694685</v>
      </c>
      <c r="AB291" s="10">
        <f t="shared" si="108"/>
        <v>55764.530395329188</v>
      </c>
      <c r="AC291" s="10">
        <f t="shared" si="109"/>
        <v>94758.590981936242</v>
      </c>
      <c r="AD291" s="10">
        <f t="shared" si="110"/>
        <v>144893.81173614532</v>
      </c>
      <c r="AE291" s="10">
        <f t="shared" si="111"/>
        <v>206170.19265795639</v>
      </c>
    </row>
    <row r="292" spans="1:31" x14ac:dyDescent="0.2">
      <c r="A292" s="5">
        <v>218</v>
      </c>
      <c r="B292" s="5">
        <f t="shared" si="112"/>
        <v>289</v>
      </c>
      <c r="C292" s="36">
        <v>2.061742593087873E-2</v>
      </c>
      <c r="D292" s="6">
        <f t="shared" si="92"/>
        <v>-2.1528235911760993E-3</v>
      </c>
      <c r="E292" s="7">
        <f t="shared" si="93"/>
        <v>-25.83388309411319</v>
      </c>
      <c r="F292" s="7">
        <f t="shared" si="94"/>
        <v>-51.667766188226381</v>
      </c>
      <c r="G292" s="7">
        <f t="shared" si="95"/>
        <v>-77.501649282339571</v>
      </c>
      <c r="H292" s="7">
        <f t="shared" si="96"/>
        <v>-103.33553237645276</v>
      </c>
      <c r="I292" s="7">
        <f t="shared" si="97"/>
        <v>-129.16941547056595</v>
      </c>
      <c r="J292" s="7">
        <f t="shared" si="98"/>
        <v>-155.00329856467914</v>
      </c>
      <c r="K292" s="12">
        <f t="shared" si="99"/>
        <v>1.6560181470587007E-4</v>
      </c>
      <c r="L292" s="9">
        <f t="shared" si="100"/>
        <v>23846.661317645288</v>
      </c>
      <c r="M292" s="9">
        <f t="shared" si="101"/>
        <v>95386.645270581153</v>
      </c>
      <c r="N292" s="9">
        <f t="shared" si="102"/>
        <v>214619.95185880762</v>
      </c>
      <c r="O292" s="9">
        <f t="shared" si="103"/>
        <v>381546.58108232461</v>
      </c>
      <c r="P292" s="9">
        <f t="shared" si="104"/>
        <v>596166.5329411322</v>
      </c>
      <c r="Q292" s="9">
        <f t="shared" si="105"/>
        <v>858479.80743523047</v>
      </c>
      <c r="R292" s="8">
        <v>0.23360000000000003</v>
      </c>
      <c r="S292" s="8">
        <f t="shared" si="113"/>
        <v>5570.5800838019404</v>
      </c>
      <c r="T292" s="8">
        <f t="shared" si="113"/>
        <v>22282.320335207762</v>
      </c>
      <c r="U292" s="8">
        <f t="shared" si="113"/>
        <v>50135.220754217466</v>
      </c>
      <c r="V292" s="8">
        <f t="shared" si="113"/>
        <v>89129.281340831047</v>
      </c>
      <c r="W292" s="8">
        <f t="shared" si="113"/>
        <v>139264.50209504849</v>
      </c>
      <c r="X292" s="8">
        <f t="shared" si="113"/>
        <v>200540.88301686986</v>
      </c>
      <c r="Y292" s="3">
        <f>SUM('Masses &amp; Spring Data'!$K$11*('Masses &amp; Spring Data'!$I$3+'Vel,Acc,Jer (Inlet)'!C292))</f>
        <v>5207.2061394906541</v>
      </c>
      <c r="Z292" s="10">
        <f t="shared" si="106"/>
        <v>10777.786223292595</v>
      </c>
      <c r="AA292" s="10">
        <f t="shared" si="107"/>
        <v>27097.573223185336</v>
      </c>
      <c r="AB292" s="10">
        <f t="shared" si="108"/>
        <v>55342.426893708121</v>
      </c>
      <c r="AC292" s="10">
        <f t="shared" si="109"/>
        <v>94336.487480321695</v>
      </c>
      <c r="AD292" s="10">
        <f t="shared" si="110"/>
        <v>144471.70823453914</v>
      </c>
      <c r="AE292" s="10">
        <f t="shared" si="111"/>
        <v>205748.08915636051</v>
      </c>
    </row>
    <row r="293" spans="1:31" x14ac:dyDescent="0.2">
      <c r="A293" s="5">
        <v>220</v>
      </c>
      <c r="B293" s="5">
        <f t="shared" si="112"/>
        <v>290</v>
      </c>
      <c r="C293" s="36">
        <v>1.8464602339702631E-2</v>
      </c>
      <c r="D293" s="6">
        <f t="shared" si="92"/>
        <v>-1.9872217764702292E-3</v>
      </c>
      <c r="E293" s="7">
        <f t="shared" si="93"/>
        <v>-23.846661317642752</v>
      </c>
      <c r="F293" s="7">
        <f t="shared" si="94"/>
        <v>-47.693322635285504</v>
      </c>
      <c r="G293" s="7">
        <f t="shared" si="95"/>
        <v>-71.539983952928253</v>
      </c>
      <c r="H293" s="7">
        <f t="shared" si="96"/>
        <v>-95.386645270571009</v>
      </c>
      <c r="I293" s="7">
        <f t="shared" si="97"/>
        <v>-119.23330658821375</v>
      </c>
      <c r="J293" s="7">
        <f t="shared" si="98"/>
        <v>-143.07996790585651</v>
      </c>
      <c r="K293" s="12">
        <f t="shared" si="99"/>
        <v>2.4840272205876868E-4</v>
      </c>
      <c r="L293" s="9">
        <f t="shared" si="100"/>
        <v>35769.99197646269</v>
      </c>
      <c r="M293" s="9">
        <f t="shared" si="101"/>
        <v>143079.96790585076</v>
      </c>
      <c r="N293" s="9">
        <f t="shared" si="102"/>
        <v>321929.92778816423</v>
      </c>
      <c r="O293" s="9">
        <f t="shared" si="103"/>
        <v>572319.87162340304</v>
      </c>
      <c r="P293" s="9">
        <f t="shared" si="104"/>
        <v>894249.79941156728</v>
      </c>
      <c r="Q293" s="9">
        <f t="shared" si="105"/>
        <v>1287719.7111526569</v>
      </c>
      <c r="R293" s="8">
        <v>0.23360000000000003</v>
      </c>
      <c r="S293" s="8">
        <f t="shared" si="113"/>
        <v>8355.8701257016855</v>
      </c>
      <c r="T293" s="8">
        <f t="shared" si="113"/>
        <v>33423.480502806742</v>
      </c>
      <c r="U293" s="8">
        <f t="shared" si="113"/>
        <v>75202.831131315179</v>
      </c>
      <c r="V293" s="8">
        <f t="shared" si="113"/>
        <v>133693.92201122697</v>
      </c>
      <c r="W293" s="8">
        <f t="shared" si="113"/>
        <v>208896.75314254215</v>
      </c>
      <c r="X293" s="8">
        <f t="shared" si="113"/>
        <v>300811.32452526072</v>
      </c>
      <c r="Y293" s="3">
        <f>SUM('Masses &amp; Spring Data'!$K$11*('Masses &amp; Spring Data'!$I$3+'Vel,Acc,Jer (Inlet)'!C293))</f>
        <v>4815.2528879775737</v>
      </c>
      <c r="Z293" s="10">
        <f t="shared" si="106"/>
        <v>13171.123013679258</v>
      </c>
      <c r="AA293" s="10">
        <f t="shared" si="107"/>
        <v>37876.930389387628</v>
      </c>
      <c r="AB293" s="10">
        <f t="shared" si="108"/>
        <v>80018.084019292757</v>
      </c>
      <c r="AC293" s="10">
        <f t="shared" si="109"/>
        <v>138509.17489920455</v>
      </c>
      <c r="AD293" s="10">
        <f t="shared" si="110"/>
        <v>213712.00603051973</v>
      </c>
      <c r="AE293" s="10">
        <f t="shared" si="111"/>
        <v>305626.57741323829</v>
      </c>
    </row>
    <row r="294" spans="1:31" x14ac:dyDescent="0.2">
      <c r="A294" s="5">
        <v>222</v>
      </c>
      <c r="B294" s="5">
        <f t="shared" si="112"/>
        <v>291</v>
      </c>
      <c r="C294" s="36">
        <v>1.6477380563232401E-2</v>
      </c>
      <c r="D294" s="6">
        <f t="shared" si="92"/>
        <v>-1.7388190544114623E-3</v>
      </c>
      <c r="E294" s="7">
        <f t="shared" si="93"/>
        <v>-20.865828652937548</v>
      </c>
      <c r="F294" s="7">
        <f t="shared" si="94"/>
        <v>-41.731657305875096</v>
      </c>
      <c r="G294" s="7">
        <f t="shared" si="95"/>
        <v>-62.597485958812641</v>
      </c>
      <c r="H294" s="7">
        <f t="shared" si="96"/>
        <v>-83.463314611750192</v>
      </c>
      <c r="I294" s="7">
        <f t="shared" si="97"/>
        <v>-104.32914326468773</v>
      </c>
      <c r="J294" s="7">
        <f t="shared" si="98"/>
        <v>-125.19497191762528</v>
      </c>
      <c r="K294" s="12">
        <f t="shared" si="99"/>
        <v>1.6560181470585272E-4</v>
      </c>
      <c r="L294" s="9">
        <f t="shared" si="100"/>
        <v>23846.661317642793</v>
      </c>
      <c r="M294" s="9">
        <f t="shared" si="101"/>
        <v>95386.645270571171</v>
      </c>
      <c r="N294" s="9">
        <f t="shared" si="102"/>
        <v>214619.95185878512</v>
      </c>
      <c r="O294" s="9">
        <f t="shared" si="103"/>
        <v>381546.58108228468</v>
      </c>
      <c r="P294" s="9">
        <f t="shared" si="104"/>
        <v>596166.5329410698</v>
      </c>
      <c r="Q294" s="9">
        <f t="shared" si="105"/>
        <v>858479.80743514048</v>
      </c>
      <c r="R294" s="8">
        <v>0.23360000000000003</v>
      </c>
      <c r="S294" s="8">
        <f t="shared" si="113"/>
        <v>5570.5800838013574</v>
      </c>
      <c r="T294" s="8">
        <f t="shared" si="113"/>
        <v>22282.32033520543</v>
      </c>
      <c r="U294" s="8">
        <f t="shared" si="113"/>
        <v>50135.220754212212</v>
      </c>
      <c r="V294" s="8">
        <f t="shared" si="113"/>
        <v>89129.281340821719</v>
      </c>
      <c r="W294" s="8">
        <f t="shared" si="113"/>
        <v>139264.50209503391</v>
      </c>
      <c r="X294" s="8">
        <f t="shared" si="113"/>
        <v>200540.88301684885</v>
      </c>
      <c r="Y294" s="3">
        <f>SUM('Masses &amp; Spring Data'!$K$11*('Masses &amp; Spring Data'!$I$3+'Vel,Acc,Jer (Inlet)'!C294))</f>
        <v>4453.4498865808846</v>
      </c>
      <c r="Z294" s="10">
        <f t="shared" si="106"/>
        <v>10024.029970382242</v>
      </c>
      <c r="AA294" s="10">
        <f t="shared" si="107"/>
        <v>26419.192595564211</v>
      </c>
      <c r="AB294" s="10">
        <f t="shared" si="108"/>
        <v>54588.670640793098</v>
      </c>
      <c r="AC294" s="10">
        <f t="shared" si="109"/>
        <v>93582.731227402604</v>
      </c>
      <c r="AD294" s="10">
        <f t="shared" si="110"/>
        <v>143717.95198161478</v>
      </c>
      <c r="AE294" s="10">
        <f t="shared" si="111"/>
        <v>204994.33290342972</v>
      </c>
    </row>
    <row r="295" spans="1:31" x14ac:dyDescent="0.2">
      <c r="A295" s="5">
        <v>224</v>
      </c>
      <c r="B295" s="5">
        <f t="shared" si="112"/>
        <v>292</v>
      </c>
      <c r="C295" s="36">
        <v>1.4738561508820939E-2</v>
      </c>
      <c r="D295" s="6">
        <f t="shared" si="92"/>
        <v>-1.5732172397056095E-3</v>
      </c>
      <c r="E295" s="7">
        <f t="shared" si="93"/>
        <v>-18.878606876467316</v>
      </c>
      <c r="F295" s="7">
        <f t="shared" si="94"/>
        <v>-37.757213752934632</v>
      </c>
      <c r="G295" s="7">
        <f t="shared" si="95"/>
        <v>-56.635820629401941</v>
      </c>
      <c r="H295" s="7">
        <f t="shared" si="96"/>
        <v>-75.514427505869264</v>
      </c>
      <c r="I295" s="7">
        <f t="shared" si="97"/>
        <v>-94.393034382336566</v>
      </c>
      <c r="J295" s="7">
        <f t="shared" si="98"/>
        <v>-113.27164125880388</v>
      </c>
      <c r="K295" s="12">
        <f t="shared" si="99"/>
        <v>8.2800907352929831E-5</v>
      </c>
      <c r="L295" s="9">
        <f t="shared" si="100"/>
        <v>11923.330658821897</v>
      </c>
      <c r="M295" s="9">
        <f t="shared" si="101"/>
        <v>47693.322635287586</v>
      </c>
      <c r="N295" s="9">
        <f t="shared" si="102"/>
        <v>107309.97592939706</v>
      </c>
      <c r="O295" s="9">
        <f t="shared" si="103"/>
        <v>190773.29054115035</v>
      </c>
      <c r="P295" s="9">
        <f t="shared" si="104"/>
        <v>298083.26647054742</v>
      </c>
      <c r="Q295" s="9">
        <f t="shared" si="105"/>
        <v>429239.90371758823</v>
      </c>
      <c r="R295" s="8">
        <v>0.23360000000000003</v>
      </c>
      <c r="S295" s="8">
        <f t="shared" si="113"/>
        <v>2785.2900419007956</v>
      </c>
      <c r="T295" s="8">
        <f t="shared" si="113"/>
        <v>11141.160167603182</v>
      </c>
      <c r="U295" s="8">
        <f t="shared" si="113"/>
        <v>25067.610377107154</v>
      </c>
      <c r="V295" s="8">
        <f t="shared" si="113"/>
        <v>44564.640670412729</v>
      </c>
      <c r="W295" s="8">
        <f t="shared" si="113"/>
        <v>69632.25104751988</v>
      </c>
      <c r="X295" s="8">
        <f t="shared" si="113"/>
        <v>100270.44150842862</v>
      </c>
      <c r="Y295" s="3">
        <f>SUM('Masses &amp; Spring Data'!$K$11*('Masses &amp; Spring Data'!$I$3+'Vel,Acc,Jer (Inlet)'!C295))</f>
        <v>4136.8722603587812</v>
      </c>
      <c r="Z295" s="10">
        <f t="shared" si="106"/>
        <v>6922.1623022595768</v>
      </c>
      <c r="AA295" s="10">
        <f t="shared" si="107"/>
        <v>14991.605051856252</v>
      </c>
      <c r="AB295" s="10">
        <f t="shared" si="108"/>
        <v>29204.482637465935</v>
      </c>
      <c r="AC295" s="10">
        <f t="shared" si="109"/>
        <v>48701.512930771511</v>
      </c>
      <c r="AD295" s="10">
        <f t="shared" si="110"/>
        <v>73769.123307878661</v>
      </c>
      <c r="AE295" s="10">
        <f t="shared" si="111"/>
        <v>104407.3137687874</v>
      </c>
    </row>
    <row r="296" spans="1:31" x14ac:dyDescent="0.2">
      <c r="A296" s="5">
        <v>226</v>
      </c>
      <c r="B296" s="5">
        <f t="shared" si="112"/>
        <v>293</v>
      </c>
      <c r="C296" s="36">
        <v>1.316534426911533E-2</v>
      </c>
      <c r="D296" s="6">
        <f t="shared" si="92"/>
        <v>-1.4904163323526797E-3</v>
      </c>
      <c r="E296" s="7">
        <f t="shared" si="93"/>
        <v>-17.884995988232156</v>
      </c>
      <c r="F296" s="7">
        <f t="shared" si="94"/>
        <v>-35.769991976464311</v>
      </c>
      <c r="G296" s="7">
        <f t="shared" si="95"/>
        <v>-53.654987964696467</v>
      </c>
      <c r="H296" s="7">
        <f t="shared" si="96"/>
        <v>-71.539983952928623</v>
      </c>
      <c r="I296" s="7">
        <f t="shared" si="97"/>
        <v>-89.424979941160785</v>
      </c>
      <c r="J296" s="7">
        <f t="shared" si="98"/>
        <v>-107.30997592939293</v>
      </c>
      <c r="K296" s="12">
        <f t="shared" si="99"/>
        <v>2.4840272205877909E-4</v>
      </c>
      <c r="L296" s="9">
        <f t="shared" si="100"/>
        <v>35769.991976464189</v>
      </c>
      <c r="M296" s="9">
        <f t="shared" si="101"/>
        <v>143079.96790585676</v>
      </c>
      <c r="N296" s="9">
        <f t="shared" si="102"/>
        <v>321929.92778817768</v>
      </c>
      <c r="O296" s="9">
        <f t="shared" si="103"/>
        <v>572319.87162342703</v>
      </c>
      <c r="P296" s="9">
        <f t="shared" si="104"/>
        <v>894249.79941160476</v>
      </c>
      <c r="Q296" s="9">
        <f t="shared" si="105"/>
        <v>1287719.7111527107</v>
      </c>
      <c r="R296" s="8">
        <v>0.23360000000000003</v>
      </c>
      <c r="S296" s="8">
        <f t="shared" si="113"/>
        <v>8355.8701257020348</v>
      </c>
      <c r="T296" s="8">
        <f t="shared" si="113"/>
        <v>33423.480502808139</v>
      </c>
      <c r="U296" s="8">
        <f t="shared" si="113"/>
        <v>75202.831131318322</v>
      </c>
      <c r="V296" s="8">
        <f t="shared" si="113"/>
        <v>133693.92201123256</v>
      </c>
      <c r="W296" s="8">
        <f t="shared" si="113"/>
        <v>208896.75314255091</v>
      </c>
      <c r="X296" s="8">
        <f t="shared" si="113"/>
        <v>300811.32452527329</v>
      </c>
      <c r="Y296" s="3">
        <f>SUM('Masses &amp; Spring Data'!$K$11*('Masses &amp; Spring Data'!$I$3+'Vel,Acc,Jer (Inlet)'!C296))</f>
        <v>3850.4448842530692</v>
      </c>
      <c r="Z296" s="10">
        <f t="shared" si="106"/>
        <v>12206.315009955104</v>
      </c>
      <c r="AA296" s="10">
        <f t="shared" si="107"/>
        <v>37002.573136013692</v>
      </c>
      <c r="AB296" s="10">
        <f t="shared" si="108"/>
        <v>79053.276015571391</v>
      </c>
      <c r="AC296" s="10">
        <f t="shared" si="109"/>
        <v>137544.36689548561</v>
      </c>
      <c r="AD296" s="10">
        <f t="shared" si="110"/>
        <v>212747.19802680396</v>
      </c>
      <c r="AE296" s="10">
        <f t="shared" si="111"/>
        <v>304661.76940952637</v>
      </c>
    </row>
    <row r="297" spans="1:31" x14ac:dyDescent="0.2">
      <c r="A297" s="5">
        <v>228</v>
      </c>
      <c r="B297" s="5">
        <f t="shared" si="112"/>
        <v>294</v>
      </c>
      <c r="C297" s="36">
        <v>1.167492793676265E-2</v>
      </c>
      <c r="D297" s="6">
        <f t="shared" si="92"/>
        <v>-1.2420136102939006E-3</v>
      </c>
      <c r="E297" s="7">
        <f t="shared" si="93"/>
        <v>-14.904163323526808</v>
      </c>
      <c r="F297" s="7">
        <f t="shared" si="94"/>
        <v>-29.808326647053615</v>
      </c>
      <c r="G297" s="7">
        <f t="shared" si="95"/>
        <v>-44.712489970580421</v>
      </c>
      <c r="H297" s="7">
        <f t="shared" si="96"/>
        <v>-59.61665329410723</v>
      </c>
      <c r="I297" s="7">
        <f t="shared" si="97"/>
        <v>-74.52081661763404</v>
      </c>
      <c r="J297" s="7">
        <f t="shared" si="98"/>
        <v>-89.424979941160842</v>
      </c>
      <c r="K297" s="12">
        <f t="shared" si="99"/>
        <v>8.2800907352931566E-5</v>
      </c>
      <c r="L297" s="9">
        <f t="shared" si="100"/>
        <v>11923.330658822146</v>
      </c>
      <c r="M297" s="9">
        <f t="shared" si="101"/>
        <v>47693.322635288583</v>
      </c>
      <c r="N297" s="9">
        <f t="shared" si="102"/>
        <v>107309.97592939931</v>
      </c>
      <c r="O297" s="9">
        <f t="shared" si="103"/>
        <v>190773.29054115433</v>
      </c>
      <c r="P297" s="9">
        <f t="shared" si="104"/>
        <v>298083.26647055364</v>
      </c>
      <c r="Q297" s="9">
        <f t="shared" si="105"/>
        <v>429239.90371759725</v>
      </c>
      <c r="R297" s="8">
        <v>0.23360000000000003</v>
      </c>
      <c r="S297" s="8">
        <f t="shared" si="113"/>
        <v>2785.2900419008538</v>
      </c>
      <c r="T297" s="8">
        <f t="shared" si="113"/>
        <v>11141.160167603415</v>
      </c>
      <c r="U297" s="8">
        <f t="shared" si="113"/>
        <v>25067.610377107681</v>
      </c>
      <c r="V297" s="8">
        <f t="shared" si="113"/>
        <v>44564.640670413661</v>
      </c>
      <c r="W297" s="8">
        <f t="shared" si="113"/>
        <v>69632.251047521335</v>
      </c>
      <c r="X297" s="8">
        <f t="shared" si="113"/>
        <v>100270.44150843073</v>
      </c>
      <c r="Y297" s="3">
        <f>SUM('Masses &amp; Spring Data'!$K$11*('Masses &amp; Spring Data'!$I$3+'Vel,Acc,Jer (Inlet)'!C297))</f>
        <v>3579.0926332055506</v>
      </c>
      <c r="Z297" s="10">
        <f t="shared" si="106"/>
        <v>6364.3826751064043</v>
      </c>
      <c r="AA297" s="10">
        <f t="shared" si="107"/>
        <v>14494.125924936036</v>
      </c>
      <c r="AB297" s="10">
        <f t="shared" si="108"/>
        <v>28646.703010313231</v>
      </c>
      <c r="AC297" s="10">
        <f t="shared" si="109"/>
        <v>48143.733303619214</v>
      </c>
      <c r="AD297" s="10">
        <f t="shared" si="110"/>
        <v>73211.343680726888</v>
      </c>
      <c r="AE297" s="10">
        <f t="shared" si="111"/>
        <v>103849.53414163628</v>
      </c>
    </row>
    <row r="298" spans="1:31" x14ac:dyDescent="0.2">
      <c r="A298" s="5">
        <v>230</v>
      </c>
      <c r="B298" s="5">
        <f t="shared" si="112"/>
        <v>295</v>
      </c>
      <c r="C298" s="36">
        <v>1.0432914326468749E-2</v>
      </c>
      <c r="D298" s="6">
        <f t="shared" si="92"/>
        <v>-1.1592127029409691E-3</v>
      </c>
      <c r="E298" s="7">
        <f t="shared" si="93"/>
        <v>-13.910552435291629</v>
      </c>
      <c r="F298" s="7">
        <f t="shared" si="94"/>
        <v>-27.821104870583259</v>
      </c>
      <c r="G298" s="7">
        <f t="shared" si="95"/>
        <v>-41.731657305874883</v>
      </c>
      <c r="H298" s="7">
        <f t="shared" si="96"/>
        <v>-55.642209741166518</v>
      </c>
      <c r="I298" s="7">
        <f t="shared" si="97"/>
        <v>-69.552762176458145</v>
      </c>
      <c r="J298" s="7">
        <f t="shared" si="98"/>
        <v>-83.463314611749766</v>
      </c>
      <c r="K298" s="12">
        <f t="shared" si="99"/>
        <v>1.3248145176467975E-4</v>
      </c>
      <c r="L298" s="9">
        <f t="shared" si="100"/>
        <v>19077.329054113885</v>
      </c>
      <c r="M298" s="9">
        <f t="shared" si="101"/>
        <v>76309.31621645554</v>
      </c>
      <c r="N298" s="9">
        <f t="shared" si="102"/>
        <v>171695.96148702496</v>
      </c>
      <c r="O298" s="9">
        <f t="shared" si="103"/>
        <v>305237.26486582216</v>
      </c>
      <c r="P298" s="9">
        <f t="shared" si="104"/>
        <v>476933.22635284712</v>
      </c>
      <c r="Q298" s="9">
        <f t="shared" si="105"/>
        <v>686783.84594809986</v>
      </c>
      <c r="R298" s="8">
        <v>0.23360000000000003</v>
      </c>
      <c r="S298" s="8">
        <f t="shared" si="113"/>
        <v>4456.4640670410045</v>
      </c>
      <c r="T298" s="8">
        <f t="shared" si="113"/>
        <v>17825.856268164018</v>
      </c>
      <c r="U298" s="8">
        <f t="shared" si="113"/>
        <v>40108.176603369036</v>
      </c>
      <c r="V298" s="8">
        <f t="shared" si="113"/>
        <v>71303.425072656071</v>
      </c>
      <c r="W298" s="8">
        <f t="shared" si="113"/>
        <v>111411.60167602511</v>
      </c>
      <c r="X298" s="8">
        <f t="shared" si="113"/>
        <v>160432.70641347615</v>
      </c>
      <c r="Y298" s="3">
        <f>SUM('Masses &amp; Spring Data'!$K$11*('Masses &amp; Spring Data'!$I$3+'Vel,Acc,Jer (Inlet)'!C298))</f>
        <v>3352.9657573326203</v>
      </c>
      <c r="Z298" s="10">
        <f t="shared" si="106"/>
        <v>7809.4298243736248</v>
      </c>
      <c r="AA298" s="10">
        <f t="shared" si="107"/>
        <v>20967.770274681905</v>
      </c>
      <c r="AB298" s="10">
        <f t="shared" si="108"/>
        <v>43461.142360701655</v>
      </c>
      <c r="AC298" s="10">
        <f t="shared" si="109"/>
        <v>74656.390829988697</v>
      </c>
      <c r="AD298" s="10">
        <f t="shared" si="110"/>
        <v>114764.56743335773</v>
      </c>
      <c r="AE298" s="10">
        <f t="shared" si="111"/>
        <v>163785.67217080877</v>
      </c>
    </row>
    <row r="299" spans="1:31" x14ac:dyDescent="0.2">
      <c r="A299" s="5">
        <v>232</v>
      </c>
      <c r="B299" s="5">
        <f t="shared" si="112"/>
        <v>296</v>
      </c>
      <c r="C299" s="36">
        <v>9.2737016235277803E-3</v>
      </c>
      <c r="D299" s="6">
        <f t="shared" si="92"/>
        <v>-1.0267312511762893E-3</v>
      </c>
      <c r="E299" s="7">
        <f t="shared" si="93"/>
        <v>-12.320775014115473</v>
      </c>
      <c r="F299" s="7">
        <f t="shared" si="94"/>
        <v>-24.641550028230945</v>
      </c>
      <c r="G299" s="7">
        <f t="shared" si="95"/>
        <v>-36.962325042346414</v>
      </c>
      <c r="H299" s="7">
        <f t="shared" si="96"/>
        <v>-49.28310005646189</v>
      </c>
      <c r="I299" s="7">
        <f t="shared" si="97"/>
        <v>-61.603875070577359</v>
      </c>
      <c r="J299" s="7">
        <f t="shared" si="98"/>
        <v>-73.924650084692829</v>
      </c>
      <c r="K299" s="12">
        <f t="shared" si="99"/>
        <v>9.9361088823510246E-5</v>
      </c>
      <c r="L299" s="9">
        <f t="shared" si="100"/>
        <v>14307.996790585476</v>
      </c>
      <c r="M299" s="9">
        <f t="shared" si="101"/>
        <v>57231.987162341902</v>
      </c>
      <c r="N299" s="9">
        <f t="shared" si="102"/>
        <v>128771.97111526928</v>
      </c>
      <c r="O299" s="9">
        <f t="shared" si="103"/>
        <v>228927.94864936761</v>
      </c>
      <c r="P299" s="9">
        <f t="shared" si="104"/>
        <v>357699.9197646369</v>
      </c>
      <c r="Q299" s="9">
        <f t="shared" si="105"/>
        <v>515087.8844610771</v>
      </c>
      <c r="R299" s="8">
        <v>0.23360000000000003</v>
      </c>
      <c r="S299" s="8">
        <f t="shared" si="113"/>
        <v>3342.3480502807674</v>
      </c>
      <c r="T299" s="8">
        <f t="shared" si="113"/>
        <v>13369.39220112307</v>
      </c>
      <c r="U299" s="8">
        <f t="shared" si="113"/>
        <v>30081.132452526908</v>
      </c>
      <c r="V299" s="8">
        <f t="shared" si="113"/>
        <v>53477.568804492279</v>
      </c>
      <c r="W299" s="8">
        <f t="shared" si="113"/>
        <v>83558.701257019187</v>
      </c>
      <c r="X299" s="8">
        <f t="shared" si="113"/>
        <v>120324.52981010763</v>
      </c>
      <c r="Y299" s="3">
        <f>SUM('Masses &amp; Spring Data'!$K$11*('Masses &amp; Spring Data'!$I$3+'Vel,Acc,Jer (Inlet)'!C299))</f>
        <v>3141.9140065178854</v>
      </c>
      <c r="Z299" s="10">
        <f t="shared" si="106"/>
        <v>6484.2620567986523</v>
      </c>
      <c r="AA299" s="10">
        <f t="shared" si="107"/>
        <v>16324.374656919332</v>
      </c>
      <c r="AB299" s="10">
        <f t="shared" si="108"/>
        <v>33223.046459044795</v>
      </c>
      <c r="AC299" s="10">
        <f t="shared" si="109"/>
        <v>56619.482811010166</v>
      </c>
      <c r="AD299" s="10">
        <f t="shared" si="110"/>
        <v>86700.615263537067</v>
      </c>
      <c r="AE299" s="10">
        <f t="shared" si="111"/>
        <v>123466.44381662551</v>
      </c>
    </row>
    <row r="300" spans="1:31" x14ac:dyDescent="0.2">
      <c r="A300" s="5">
        <v>234</v>
      </c>
      <c r="B300" s="5">
        <f t="shared" si="112"/>
        <v>297</v>
      </c>
      <c r="C300" s="36">
        <v>8.246970372351491E-3</v>
      </c>
      <c r="D300" s="6">
        <f t="shared" si="92"/>
        <v>-9.273701623527782E-4</v>
      </c>
      <c r="E300" s="7">
        <f t="shared" si="93"/>
        <v>-11.128441948233338</v>
      </c>
      <c r="F300" s="7">
        <f t="shared" si="94"/>
        <v>-22.256883896466675</v>
      </c>
      <c r="G300" s="7">
        <f t="shared" si="95"/>
        <v>-33.385325844700013</v>
      </c>
      <c r="H300" s="7">
        <f t="shared" si="96"/>
        <v>-44.513767792933351</v>
      </c>
      <c r="I300" s="7">
        <f t="shared" si="97"/>
        <v>-55.642209741166695</v>
      </c>
      <c r="J300" s="7">
        <f t="shared" si="98"/>
        <v>-66.770651689400026</v>
      </c>
      <c r="K300" s="12">
        <f t="shared" si="99"/>
        <v>9.9361088823511981E-5</v>
      </c>
      <c r="L300" s="9">
        <f t="shared" si="100"/>
        <v>14307.996790585725</v>
      </c>
      <c r="M300" s="9">
        <f t="shared" si="101"/>
        <v>57231.987162342899</v>
      </c>
      <c r="N300" s="9">
        <f t="shared" si="102"/>
        <v>128771.97111527153</v>
      </c>
      <c r="O300" s="9">
        <f t="shared" si="103"/>
        <v>228927.9486493716</v>
      </c>
      <c r="P300" s="9">
        <f t="shared" si="104"/>
        <v>357699.91976464313</v>
      </c>
      <c r="Q300" s="9">
        <f t="shared" si="105"/>
        <v>515087.88446108613</v>
      </c>
      <c r="R300" s="8">
        <v>0.23360000000000003</v>
      </c>
      <c r="S300" s="8">
        <f t="shared" si="113"/>
        <v>3342.3480502808256</v>
      </c>
      <c r="T300" s="8">
        <f t="shared" si="113"/>
        <v>13369.392201123303</v>
      </c>
      <c r="U300" s="8">
        <f t="shared" si="113"/>
        <v>30081.132452527432</v>
      </c>
      <c r="V300" s="8">
        <f t="shared" si="113"/>
        <v>53477.56880449321</v>
      </c>
      <c r="W300" s="8">
        <f t="shared" si="113"/>
        <v>83558.701257020643</v>
      </c>
      <c r="X300" s="8">
        <f t="shared" si="113"/>
        <v>120324.52981010973</v>
      </c>
      <c r="Y300" s="3">
        <f>SUM('Masses &amp; Spring Data'!$K$11*('Masses &amp; Spring Data'!$I$3+'Vel,Acc,Jer (Inlet)'!C300))</f>
        <v>2954.9824557962615</v>
      </c>
      <c r="Z300" s="10">
        <f t="shared" si="106"/>
        <v>6297.3305060770872</v>
      </c>
      <c r="AA300" s="10">
        <f t="shared" si="107"/>
        <v>16155.533256267776</v>
      </c>
      <c r="AB300" s="10">
        <f t="shared" si="108"/>
        <v>33036.114908323696</v>
      </c>
      <c r="AC300" s="10">
        <f t="shared" si="109"/>
        <v>56432.551260289474</v>
      </c>
      <c r="AD300" s="10">
        <f t="shared" si="110"/>
        <v>86513.683712816899</v>
      </c>
      <c r="AE300" s="10">
        <f t="shared" si="111"/>
        <v>123279.51226590599</v>
      </c>
    </row>
    <row r="301" spans="1:31" x14ac:dyDescent="0.2">
      <c r="A301" s="5">
        <v>236</v>
      </c>
      <c r="B301" s="5">
        <f t="shared" si="112"/>
        <v>298</v>
      </c>
      <c r="C301" s="36">
        <v>7.3196002099987128E-3</v>
      </c>
      <c r="D301" s="6">
        <f t="shared" si="92"/>
        <v>-8.2800907352926709E-4</v>
      </c>
      <c r="E301" s="7">
        <f t="shared" si="93"/>
        <v>-9.9361088823512045</v>
      </c>
      <c r="F301" s="7">
        <f t="shared" si="94"/>
        <v>-19.872217764702409</v>
      </c>
      <c r="G301" s="7">
        <f t="shared" si="95"/>
        <v>-29.808326647053615</v>
      </c>
      <c r="H301" s="7">
        <f t="shared" si="96"/>
        <v>-39.744435529404818</v>
      </c>
      <c r="I301" s="7">
        <f t="shared" si="97"/>
        <v>-49.680544411756024</v>
      </c>
      <c r="J301" s="7">
        <f t="shared" si="98"/>
        <v>-59.61665329410723</v>
      </c>
      <c r="K301" s="12">
        <f t="shared" si="99"/>
        <v>9.1080998088220039E-5</v>
      </c>
      <c r="L301" s="9">
        <f t="shared" si="100"/>
        <v>13115.663724703685</v>
      </c>
      <c r="M301" s="9">
        <f t="shared" si="101"/>
        <v>52462.654898814741</v>
      </c>
      <c r="N301" s="9">
        <f t="shared" si="102"/>
        <v>118040.97352233317</v>
      </c>
      <c r="O301" s="9">
        <f t="shared" si="103"/>
        <v>209850.61959525896</v>
      </c>
      <c r="P301" s="9">
        <f t="shared" si="104"/>
        <v>327891.59311759216</v>
      </c>
      <c r="Q301" s="9">
        <f t="shared" si="105"/>
        <v>472163.89408933267</v>
      </c>
      <c r="R301" s="8">
        <v>0.23360000000000003</v>
      </c>
      <c r="S301" s="8">
        <f t="shared" si="113"/>
        <v>3063.8190460907813</v>
      </c>
      <c r="T301" s="8">
        <f t="shared" si="113"/>
        <v>12255.276184363125</v>
      </c>
      <c r="U301" s="8">
        <f t="shared" si="113"/>
        <v>27574.371414817033</v>
      </c>
      <c r="V301" s="8">
        <f t="shared" si="113"/>
        <v>49021.104737452501</v>
      </c>
      <c r="W301" s="8">
        <f t="shared" si="113"/>
        <v>76595.476152269533</v>
      </c>
      <c r="X301" s="8">
        <f t="shared" si="113"/>
        <v>110297.48565926813</v>
      </c>
      <c r="Y301" s="3">
        <f>SUM('Masses &amp; Spring Data'!$K$11*('Masses &amp; Spring Data'!$I$3+'Vel,Acc,Jer (Inlet)'!C301))</f>
        <v>2786.1410551444733</v>
      </c>
      <c r="Z301" s="10">
        <f t="shared" si="106"/>
        <v>5849.9601012352541</v>
      </c>
      <c r="AA301" s="10">
        <f t="shared" si="107"/>
        <v>14890.665988925644</v>
      </c>
      <c r="AB301" s="10">
        <f t="shared" si="108"/>
        <v>30360.512469961504</v>
      </c>
      <c r="AC301" s="10">
        <f t="shared" si="109"/>
        <v>51807.245792596972</v>
      </c>
      <c r="AD301" s="10">
        <f t="shared" si="110"/>
        <v>79381.617207414005</v>
      </c>
      <c r="AE301" s="10">
        <f t="shared" si="111"/>
        <v>113083.6267144126</v>
      </c>
    </row>
    <row r="302" spans="1:31" x14ac:dyDescent="0.2">
      <c r="A302" s="5">
        <v>238</v>
      </c>
      <c r="B302" s="5">
        <f t="shared" si="112"/>
        <v>299</v>
      </c>
      <c r="C302" s="36">
        <v>6.4915911364694457E-3</v>
      </c>
      <c r="D302" s="6">
        <f t="shared" si="92"/>
        <v>-7.3692807544104705E-4</v>
      </c>
      <c r="E302" s="7">
        <f t="shared" si="93"/>
        <v>-8.8431369052925639</v>
      </c>
      <c r="F302" s="7">
        <f t="shared" si="94"/>
        <v>-17.686273810585128</v>
      </c>
      <c r="G302" s="7">
        <f t="shared" si="95"/>
        <v>-26.529410715877695</v>
      </c>
      <c r="H302" s="7">
        <f t="shared" si="96"/>
        <v>-35.372547621170256</v>
      </c>
      <c r="I302" s="7">
        <f t="shared" si="97"/>
        <v>-44.215684526462823</v>
      </c>
      <c r="J302" s="7">
        <f t="shared" si="98"/>
        <v>-53.058821431755391</v>
      </c>
      <c r="K302" s="12">
        <f t="shared" si="99"/>
        <v>7.4520816617635287E-5</v>
      </c>
      <c r="L302" s="9">
        <f t="shared" si="100"/>
        <v>10730.99759293948</v>
      </c>
      <c r="M302" s="9">
        <f t="shared" si="101"/>
        <v>42923.990371757922</v>
      </c>
      <c r="N302" s="9">
        <f t="shared" si="102"/>
        <v>96578.97833645533</v>
      </c>
      <c r="O302" s="9">
        <f t="shared" si="103"/>
        <v>171695.96148703169</v>
      </c>
      <c r="P302" s="9">
        <f t="shared" si="104"/>
        <v>268274.93982348702</v>
      </c>
      <c r="Q302" s="9">
        <f t="shared" si="105"/>
        <v>386315.91334582132</v>
      </c>
      <c r="R302" s="8">
        <v>0.23360000000000003</v>
      </c>
      <c r="S302" s="8">
        <f t="shared" si="113"/>
        <v>2506.761037710663</v>
      </c>
      <c r="T302" s="8">
        <f t="shared" si="113"/>
        <v>10027.044150842652</v>
      </c>
      <c r="U302" s="8">
        <f t="shared" si="113"/>
        <v>22560.849339395969</v>
      </c>
      <c r="V302" s="8">
        <f t="shared" si="113"/>
        <v>40108.176603370608</v>
      </c>
      <c r="W302" s="8">
        <f t="shared" si="113"/>
        <v>62669.025942766573</v>
      </c>
      <c r="X302" s="8">
        <f t="shared" si="113"/>
        <v>90243.397357583875</v>
      </c>
      <c r="Y302" s="3">
        <f>SUM('Masses &amp; Spring Data'!$K$11*('Masses &amp; Spring Data'!$I$3+'Vel,Acc,Jer (Inlet)'!C302))</f>
        <v>2635.3898045625192</v>
      </c>
      <c r="Z302" s="10">
        <f t="shared" si="106"/>
        <v>5142.1508422731822</v>
      </c>
      <c r="AA302" s="10">
        <f t="shared" si="107"/>
        <v>12528.265342387233</v>
      </c>
      <c r="AB302" s="10">
        <f t="shared" si="108"/>
        <v>25196.23914395849</v>
      </c>
      <c r="AC302" s="10">
        <f t="shared" si="109"/>
        <v>42743.566407933125</v>
      </c>
      <c r="AD302" s="10">
        <f t="shared" si="110"/>
        <v>65304.415747329091</v>
      </c>
      <c r="AE302" s="10">
        <f t="shared" si="111"/>
        <v>92878.7871621464</v>
      </c>
    </row>
    <row r="303" spans="1:31" x14ac:dyDescent="0.2">
      <c r="A303" s="5">
        <v>240</v>
      </c>
      <c r="B303" s="5">
        <f t="shared" si="112"/>
        <v>300</v>
      </c>
      <c r="C303" s="36">
        <v>5.7546630610283986E-3</v>
      </c>
      <c r="D303" s="6">
        <f t="shared" si="92"/>
        <v>-6.6240725882341176E-4</v>
      </c>
      <c r="E303" s="7">
        <f t="shared" si="93"/>
        <v>-7.9488871058809414</v>
      </c>
      <c r="F303" s="7">
        <f t="shared" si="94"/>
        <v>-15.897774211761883</v>
      </c>
      <c r="G303" s="7">
        <f t="shared" si="95"/>
        <v>-23.846661317642823</v>
      </c>
      <c r="H303" s="7">
        <f t="shared" si="96"/>
        <v>-31.795548423523766</v>
      </c>
      <c r="I303" s="7">
        <f t="shared" si="97"/>
        <v>-39.744435529404704</v>
      </c>
      <c r="J303" s="7">
        <f t="shared" si="98"/>
        <v>-47.693322635285647</v>
      </c>
      <c r="K303" s="12">
        <f t="shared" si="99"/>
        <v>7.4520816617632685E-5</v>
      </c>
      <c r="L303" s="9">
        <f t="shared" si="100"/>
        <v>10730.997592939106</v>
      </c>
      <c r="M303" s="9">
        <f t="shared" si="101"/>
        <v>42923.990371756423</v>
      </c>
      <c r="N303" s="9">
        <f t="shared" si="102"/>
        <v>96578.978336451954</v>
      </c>
      <c r="O303" s="9">
        <f t="shared" si="103"/>
        <v>171695.96148702569</v>
      </c>
      <c r="P303" s="9">
        <f t="shared" si="104"/>
        <v>268274.93982347765</v>
      </c>
      <c r="Q303" s="9">
        <f t="shared" si="105"/>
        <v>386315.91334580781</v>
      </c>
      <c r="R303" s="8">
        <v>0.23360000000000003</v>
      </c>
      <c r="S303" s="8">
        <f t="shared" si="113"/>
        <v>2506.7610377105752</v>
      </c>
      <c r="T303" s="8">
        <f t="shared" si="113"/>
        <v>10027.044150842301</v>
      </c>
      <c r="U303" s="8">
        <f t="shared" si="113"/>
        <v>22560.849339395179</v>
      </c>
      <c r="V303" s="8">
        <f t="shared" si="113"/>
        <v>40108.176603369204</v>
      </c>
      <c r="W303" s="8">
        <f t="shared" si="113"/>
        <v>62669.025942764383</v>
      </c>
      <c r="X303" s="8">
        <f t="shared" si="113"/>
        <v>90243.397357580718</v>
      </c>
      <c r="Y303" s="3">
        <f>SUM('Masses &amp; Spring Data'!$K$11*('Masses &amp; Spring Data'!$I$3+'Vel,Acc,Jer (Inlet)'!C303))</f>
        <v>2501.2211915445801</v>
      </c>
      <c r="Z303" s="10">
        <f t="shared" si="106"/>
        <v>5007.9822292551553</v>
      </c>
      <c r="AA303" s="10">
        <f t="shared" si="107"/>
        <v>12407.664341921318</v>
      </c>
      <c r="AB303" s="10">
        <f t="shared" si="108"/>
        <v>25062.07053093976</v>
      </c>
      <c r="AC303" s="10">
        <f t="shared" si="109"/>
        <v>42609.397794913784</v>
      </c>
      <c r="AD303" s="10">
        <f t="shared" si="110"/>
        <v>65170.247134308964</v>
      </c>
      <c r="AE303" s="10">
        <f t="shared" si="111"/>
        <v>92744.618549125298</v>
      </c>
    </row>
    <row r="304" spans="1:31" x14ac:dyDescent="0.2">
      <c r="A304" s="5">
        <v>242</v>
      </c>
      <c r="B304" s="5">
        <f t="shared" si="112"/>
        <v>301</v>
      </c>
      <c r="C304" s="36">
        <v>5.0922558022049869E-3</v>
      </c>
      <c r="D304" s="6">
        <f t="shared" si="92"/>
        <v>-5.8788644220577908E-4</v>
      </c>
      <c r="E304" s="7">
        <f t="shared" si="93"/>
        <v>-7.0546373064693491</v>
      </c>
      <c r="F304" s="7">
        <f t="shared" si="94"/>
        <v>-14.109274612938698</v>
      </c>
      <c r="G304" s="7">
        <f t="shared" si="95"/>
        <v>-21.163911919408047</v>
      </c>
      <c r="H304" s="7">
        <f t="shared" si="96"/>
        <v>-28.218549225877396</v>
      </c>
      <c r="I304" s="7">
        <f t="shared" si="97"/>
        <v>-35.273186532346742</v>
      </c>
      <c r="J304" s="7">
        <f t="shared" si="98"/>
        <v>-42.327823838816094</v>
      </c>
      <c r="K304" s="12">
        <f t="shared" si="99"/>
        <v>5.7960635147049668E-5</v>
      </c>
      <c r="L304" s="9">
        <f t="shared" si="100"/>
        <v>8346.3314611751521</v>
      </c>
      <c r="M304" s="9">
        <f t="shared" si="101"/>
        <v>33385.325844700608</v>
      </c>
      <c r="N304" s="9">
        <f t="shared" si="102"/>
        <v>75116.983150576372</v>
      </c>
      <c r="O304" s="9">
        <f t="shared" si="103"/>
        <v>133541.30337880243</v>
      </c>
      <c r="P304" s="9">
        <f t="shared" si="104"/>
        <v>208658.28652937879</v>
      </c>
      <c r="Q304" s="9">
        <f t="shared" si="105"/>
        <v>300467.93260230549</v>
      </c>
      <c r="R304" s="8">
        <v>0.23360000000000003</v>
      </c>
      <c r="S304" s="8">
        <f t="shared" si="113"/>
        <v>1949.7030293305158</v>
      </c>
      <c r="T304" s="8">
        <f t="shared" si="113"/>
        <v>7798.8121173220634</v>
      </c>
      <c r="U304" s="8">
        <f t="shared" si="113"/>
        <v>17547.327263974643</v>
      </c>
      <c r="V304" s="8">
        <f t="shared" si="113"/>
        <v>31195.248469288254</v>
      </c>
      <c r="W304" s="8">
        <f t="shared" si="113"/>
        <v>48742.575733262893</v>
      </c>
      <c r="X304" s="8">
        <f t="shared" si="113"/>
        <v>70189.309055898571</v>
      </c>
      <c r="Y304" s="3">
        <f>SUM('Masses &amp; Spring Data'!$K$11*('Masses &amp; Spring Data'!$I$3+'Vel,Acc,Jer (Inlet)'!C304))</f>
        <v>2380.6201910790169</v>
      </c>
      <c r="Z304" s="10">
        <f t="shared" si="106"/>
        <v>4330.323220409533</v>
      </c>
      <c r="AA304" s="10">
        <f t="shared" si="107"/>
        <v>10072.398920487893</v>
      </c>
      <c r="AB304" s="10">
        <f t="shared" si="108"/>
        <v>19927.947455053662</v>
      </c>
      <c r="AC304" s="10">
        <f t="shared" si="109"/>
        <v>33575.868660367269</v>
      </c>
      <c r="AD304" s="10">
        <f t="shared" si="110"/>
        <v>51123.195924341911</v>
      </c>
      <c r="AE304" s="10">
        <f t="shared" si="111"/>
        <v>72569.929246977583</v>
      </c>
    </row>
    <row r="305" spans="1:31" x14ac:dyDescent="0.2">
      <c r="A305" s="5">
        <v>244</v>
      </c>
      <c r="B305" s="5">
        <f t="shared" si="112"/>
        <v>302</v>
      </c>
      <c r="C305" s="36">
        <v>4.5043693599992078E-3</v>
      </c>
      <c r="D305" s="6">
        <f t="shared" si="92"/>
        <v>-5.2992580705872941E-4</v>
      </c>
      <c r="E305" s="7">
        <f t="shared" si="93"/>
        <v>-6.3591096847047526</v>
      </c>
      <c r="F305" s="7">
        <f t="shared" si="94"/>
        <v>-12.718219369409505</v>
      </c>
      <c r="G305" s="7">
        <f t="shared" si="95"/>
        <v>-19.077329054114259</v>
      </c>
      <c r="H305" s="7">
        <f t="shared" si="96"/>
        <v>-25.43643873881901</v>
      </c>
      <c r="I305" s="7">
        <f t="shared" si="97"/>
        <v>-31.795548423523766</v>
      </c>
      <c r="J305" s="7">
        <f t="shared" si="98"/>
        <v>-38.154658108228517</v>
      </c>
      <c r="K305" s="12">
        <f t="shared" si="99"/>
        <v>6.6240725882339008E-5</v>
      </c>
      <c r="L305" s="9">
        <f t="shared" si="100"/>
        <v>9538.664527056817</v>
      </c>
      <c r="M305" s="9">
        <f t="shared" si="101"/>
        <v>38154.658108227268</v>
      </c>
      <c r="N305" s="9">
        <f t="shared" si="102"/>
        <v>85847.980743511347</v>
      </c>
      <c r="O305" s="9">
        <f t="shared" si="103"/>
        <v>152618.63243290907</v>
      </c>
      <c r="P305" s="9">
        <f t="shared" si="104"/>
        <v>238466.61317642042</v>
      </c>
      <c r="Q305" s="9">
        <f t="shared" si="105"/>
        <v>343391.92297404539</v>
      </c>
      <c r="R305" s="8">
        <v>0.23360000000000003</v>
      </c>
      <c r="S305" s="8">
        <f t="shared" si="113"/>
        <v>2228.2320335204727</v>
      </c>
      <c r="T305" s="8">
        <f t="shared" si="113"/>
        <v>8912.9281340818907</v>
      </c>
      <c r="U305" s="8">
        <f t="shared" si="113"/>
        <v>20054.088301684253</v>
      </c>
      <c r="V305" s="8">
        <f t="shared" si="113"/>
        <v>35651.712536327563</v>
      </c>
      <c r="W305" s="8">
        <f t="shared" si="113"/>
        <v>55705.800838011819</v>
      </c>
      <c r="X305" s="8">
        <f t="shared" si="113"/>
        <v>80216.353206737011</v>
      </c>
      <c r="Y305" s="3">
        <f>SUM('Masses &amp; Spring Data'!$K$11*('Masses &amp; Spring Data'!$I$3+'Vel,Acc,Jer (Inlet)'!C305))</f>
        <v>2273.5868031658297</v>
      </c>
      <c r="Z305" s="10">
        <f t="shared" si="106"/>
        <v>4501.8188366863023</v>
      </c>
      <c r="AA305" s="10">
        <f t="shared" si="107"/>
        <v>11090.034136875271</v>
      </c>
      <c r="AB305" s="10">
        <f t="shared" si="108"/>
        <v>22327.675104850081</v>
      </c>
      <c r="AC305" s="10">
        <f t="shared" si="109"/>
        <v>37925.299339493395</v>
      </c>
      <c r="AD305" s="10">
        <f t="shared" si="110"/>
        <v>57979.387641177651</v>
      </c>
      <c r="AE305" s="10">
        <f t="shared" si="111"/>
        <v>82489.940009902843</v>
      </c>
    </row>
    <row r="306" spans="1:31" x14ac:dyDescent="0.2">
      <c r="A306" s="5">
        <v>246</v>
      </c>
      <c r="B306" s="5">
        <f t="shared" si="112"/>
        <v>303</v>
      </c>
      <c r="C306" s="36">
        <v>3.9744435529404784E-3</v>
      </c>
      <c r="D306" s="6">
        <f t="shared" si="92"/>
        <v>-4.636850811763904E-4</v>
      </c>
      <c r="E306" s="7">
        <f t="shared" si="93"/>
        <v>-5.5642209741166848</v>
      </c>
      <c r="F306" s="7">
        <f t="shared" si="94"/>
        <v>-11.12844194823337</v>
      </c>
      <c r="G306" s="7">
        <f t="shared" si="95"/>
        <v>-16.692662922350053</v>
      </c>
      <c r="H306" s="7">
        <f t="shared" si="96"/>
        <v>-22.256883896466739</v>
      </c>
      <c r="I306" s="7">
        <f t="shared" si="97"/>
        <v>-27.821104870583426</v>
      </c>
      <c r="J306" s="7">
        <f t="shared" si="98"/>
        <v>-33.385325844700105</v>
      </c>
      <c r="K306" s="12">
        <f t="shared" si="99"/>
        <v>4.9680544411757725E-5</v>
      </c>
      <c r="L306" s="9">
        <f t="shared" si="100"/>
        <v>7153.9983952931125</v>
      </c>
      <c r="M306" s="9">
        <f t="shared" si="101"/>
        <v>28615.99358117245</v>
      </c>
      <c r="N306" s="9">
        <f t="shared" si="102"/>
        <v>64385.985557638014</v>
      </c>
      <c r="O306" s="9">
        <f t="shared" si="103"/>
        <v>114463.9743246898</v>
      </c>
      <c r="P306" s="9">
        <f t="shared" si="104"/>
        <v>178849.95988232782</v>
      </c>
      <c r="Q306" s="9">
        <f t="shared" si="105"/>
        <v>257543.94223055206</v>
      </c>
      <c r="R306" s="8">
        <v>0.23360000000000003</v>
      </c>
      <c r="S306" s="8">
        <f t="shared" si="113"/>
        <v>1671.1740251404713</v>
      </c>
      <c r="T306" s="8">
        <f t="shared" si="113"/>
        <v>6684.696100561885</v>
      </c>
      <c r="U306" s="8">
        <f t="shared" si="113"/>
        <v>15040.566226264242</v>
      </c>
      <c r="V306" s="8">
        <f t="shared" si="113"/>
        <v>26738.78440224754</v>
      </c>
      <c r="W306" s="8">
        <f t="shared" si="113"/>
        <v>41779.350628511784</v>
      </c>
      <c r="X306" s="8">
        <f t="shared" si="113"/>
        <v>60162.264905056967</v>
      </c>
      <c r="Y306" s="3">
        <f>SUM('Masses &amp; Spring Data'!$K$11*('Masses &amp; Spring Data'!$I$3+'Vel,Acc,Jer (Inlet)'!C306))</f>
        <v>2177.106002793379</v>
      </c>
      <c r="Z306" s="10">
        <f t="shared" si="106"/>
        <v>3848.2800279338503</v>
      </c>
      <c r="AA306" s="10">
        <f t="shared" si="107"/>
        <v>8777.3814030293706</v>
      </c>
      <c r="AB306" s="10">
        <f t="shared" si="108"/>
        <v>17217.672229057622</v>
      </c>
      <c r="AC306" s="10">
        <f t="shared" si="109"/>
        <v>28915.890405040918</v>
      </c>
      <c r="AD306" s="10">
        <f t="shared" si="110"/>
        <v>43956.456631305162</v>
      </c>
      <c r="AE306" s="10">
        <f t="shared" si="111"/>
        <v>62339.370907850345</v>
      </c>
    </row>
    <row r="307" spans="1:31" x14ac:dyDescent="0.2">
      <c r="A307" s="5">
        <v>248</v>
      </c>
      <c r="B307" s="5">
        <f t="shared" si="112"/>
        <v>304</v>
      </c>
      <c r="C307" s="36">
        <v>3.510758471764088E-3</v>
      </c>
      <c r="D307" s="6">
        <f t="shared" si="92"/>
        <v>-4.1400453676463311E-4</v>
      </c>
      <c r="E307" s="7">
        <f t="shared" si="93"/>
        <v>-4.9680544411755969</v>
      </c>
      <c r="F307" s="7">
        <f t="shared" si="94"/>
        <v>-9.9361088823511938</v>
      </c>
      <c r="G307" s="7">
        <f t="shared" si="95"/>
        <v>-14.904163323526792</v>
      </c>
      <c r="H307" s="7">
        <f t="shared" si="96"/>
        <v>-19.872217764702388</v>
      </c>
      <c r="I307" s="7">
        <f t="shared" si="97"/>
        <v>-24.840272205877987</v>
      </c>
      <c r="J307" s="7">
        <f t="shared" si="98"/>
        <v>-29.808326647053583</v>
      </c>
      <c r="K307" s="12">
        <f t="shared" si="99"/>
        <v>4.1400453676463181E-5</v>
      </c>
      <c r="L307" s="9">
        <f t="shared" si="100"/>
        <v>5961.6653294106982</v>
      </c>
      <c r="M307" s="9">
        <f t="shared" si="101"/>
        <v>23846.661317642793</v>
      </c>
      <c r="N307" s="9">
        <f t="shared" si="102"/>
        <v>53654.98796469628</v>
      </c>
      <c r="O307" s="9">
        <f t="shared" si="103"/>
        <v>95386.645270571171</v>
      </c>
      <c r="P307" s="9">
        <f t="shared" si="104"/>
        <v>149041.63323526745</v>
      </c>
      <c r="Q307" s="9">
        <f t="shared" si="105"/>
        <v>214619.95185878512</v>
      </c>
      <c r="R307" s="8">
        <v>0.23360000000000003</v>
      </c>
      <c r="S307" s="8">
        <f t="shared" si="113"/>
        <v>1392.6450209503394</v>
      </c>
      <c r="T307" s="8">
        <f t="shared" si="113"/>
        <v>5570.5800838013574</v>
      </c>
      <c r="U307" s="8">
        <f t="shared" si="113"/>
        <v>12533.805188553053</v>
      </c>
      <c r="V307" s="8">
        <f t="shared" si="113"/>
        <v>22282.32033520543</v>
      </c>
      <c r="W307" s="8">
        <f t="shared" si="113"/>
        <v>34816.125523758477</v>
      </c>
      <c r="X307" s="8">
        <f t="shared" si="113"/>
        <v>50135.220754212212</v>
      </c>
      <c r="Y307" s="3">
        <f>SUM('Masses &amp; Spring Data'!$K$11*('Masses &amp; Spring Data'!$I$3+'Vel,Acc,Jer (Inlet)'!C307))</f>
        <v>2092.6853024674851</v>
      </c>
      <c r="Z307" s="10">
        <f t="shared" si="106"/>
        <v>3485.3303234178247</v>
      </c>
      <c r="AA307" s="10">
        <f t="shared" si="107"/>
        <v>7587.8897609778651</v>
      </c>
      <c r="AB307" s="10">
        <f t="shared" si="108"/>
        <v>14626.490491020539</v>
      </c>
      <c r="AC307" s="10">
        <f t="shared" si="109"/>
        <v>24375.005637672915</v>
      </c>
      <c r="AD307" s="10">
        <f t="shared" si="110"/>
        <v>36908.810826225963</v>
      </c>
      <c r="AE307" s="10">
        <f t="shared" si="111"/>
        <v>52227.906056679698</v>
      </c>
    </row>
    <row r="308" spans="1:31" x14ac:dyDescent="0.2">
      <c r="A308" s="5">
        <v>250</v>
      </c>
      <c r="B308" s="5">
        <f t="shared" si="112"/>
        <v>305</v>
      </c>
      <c r="C308" s="36">
        <v>3.0967539349994549E-3</v>
      </c>
      <c r="D308" s="6">
        <f t="shared" si="92"/>
        <v>-3.7260408308816993E-4</v>
      </c>
      <c r="E308" s="7">
        <f t="shared" si="93"/>
        <v>-4.4712489970580389</v>
      </c>
      <c r="F308" s="7">
        <f t="shared" si="94"/>
        <v>-8.9424979941160778</v>
      </c>
      <c r="G308" s="7">
        <f t="shared" si="95"/>
        <v>-13.413746991174117</v>
      </c>
      <c r="H308" s="7">
        <f t="shared" si="96"/>
        <v>-17.884995988232156</v>
      </c>
      <c r="I308" s="7">
        <f t="shared" si="97"/>
        <v>-22.356244985290196</v>
      </c>
      <c r="J308" s="7">
        <f t="shared" si="98"/>
        <v>-26.827493982348233</v>
      </c>
      <c r="K308" s="12">
        <f t="shared" si="99"/>
        <v>-2.3515457616111557E-3</v>
      </c>
      <c r="L308" s="9">
        <f t="shared" si="100"/>
        <v>-338622.58967200643</v>
      </c>
      <c r="M308" s="9">
        <f t="shared" si="101"/>
        <v>-1354490.3586880257</v>
      </c>
      <c r="N308" s="9">
        <f t="shared" si="102"/>
        <v>-3047603.3070480577</v>
      </c>
      <c r="O308" s="9">
        <f t="shared" si="103"/>
        <v>-5417961.4347521029</v>
      </c>
      <c r="P308" s="9">
        <f t="shared" si="104"/>
        <v>-8465564.7418001611</v>
      </c>
      <c r="Q308" s="9">
        <f t="shared" si="105"/>
        <v>-12190413.228192231</v>
      </c>
      <c r="R308" s="8">
        <v>0.23360000000000003</v>
      </c>
      <c r="S308" s="8">
        <f t="shared" si="113"/>
        <v>-79102.236947380719</v>
      </c>
      <c r="T308" s="8">
        <f t="shared" si="113"/>
        <v>-316408.94778952288</v>
      </c>
      <c r="U308" s="8">
        <f t="shared" si="113"/>
        <v>-711920.13252642634</v>
      </c>
      <c r="V308" s="8">
        <f t="shared" si="113"/>
        <v>-1265635.7911580915</v>
      </c>
      <c r="W308" s="8">
        <f t="shared" si="113"/>
        <v>-1977555.9236845179</v>
      </c>
      <c r="X308" s="8">
        <f t="shared" si="113"/>
        <v>-2847680.5301057054</v>
      </c>
      <c r="Y308" s="3">
        <f>SUM('Masses &amp; Spring Data'!$K$11*('Masses &amp; Spring Data'!$I$3+'Vel,Acc,Jer (Inlet)'!C308))</f>
        <v>2017.3096771765076</v>
      </c>
      <c r="Z308" s="10">
        <f t="shared" si="106"/>
        <v>-77084.927270204207</v>
      </c>
      <c r="AA308" s="10">
        <f t="shared" si="107"/>
        <v>-314459.47617510823</v>
      </c>
      <c r="AB308" s="10">
        <f t="shared" si="108"/>
        <v>-709902.82284924982</v>
      </c>
      <c r="AC308" s="10">
        <f t="shared" si="109"/>
        <v>-1263618.4814809151</v>
      </c>
      <c r="AD308" s="10">
        <f t="shared" si="110"/>
        <v>-1975538.6140073414</v>
      </c>
      <c r="AE308" s="10">
        <f t="shared" si="111"/>
        <v>-2845663.2204285287</v>
      </c>
    </row>
    <row r="309" spans="1:31" x14ac:dyDescent="0.2">
      <c r="A309" s="5">
        <v>252</v>
      </c>
      <c r="B309" s="5">
        <f t="shared" si="112"/>
        <v>306</v>
      </c>
      <c r="C309" s="36">
        <v>2.7241498519112849E-3</v>
      </c>
      <c r="D309" s="6">
        <f t="shared" si="92"/>
        <v>-2.724149844699326E-3</v>
      </c>
      <c r="E309" s="7">
        <f t="shared" si="93"/>
        <v>-32.689798136391914</v>
      </c>
      <c r="F309" s="7">
        <f t="shared" si="94"/>
        <v>-65.379596272783829</v>
      </c>
      <c r="G309" s="7">
        <f t="shared" si="95"/>
        <v>-98.069394409175743</v>
      </c>
      <c r="H309" s="7">
        <f t="shared" si="96"/>
        <v>-130.75919254556766</v>
      </c>
      <c r="I309" s="7">
        <f t="shared" si="97"/>
        <v>-163.44899068195957</v>
      </c>
      <c r="J309" s="7">
        <f t="shared" si="98"/>
        <v>-196.13878881835149</v>
      </c>
      <c r="K309" s="12">
        <f t="shared" si="99"/>
        <v>2.7241498465954668E-3</v>
      </c>
      <c r="L309" s="9">
        <f t="shared" si="100"/>
        <v>392277.5779097472</v>
      </c>
      <c r="M309" s="9">
        <f t="shared" si="101"/>
        <v>1569110.3116389888</v>
      </c>
      <c r="N309" s="9">
        <f t="shared" si="102"/>
        <v>3530498.2011877252</v>
      </c>
      <c r="O309" s="9">
        <f t="shared" si="103"/>
        <v>6276441.2465559551</v>
      </c>
      <c r="P309" s="9">
        <f t="shared" si="104"/>
        <v>9806939.4477436803</v>
      </c>
      <c r="Q309" s="9">
        <f t="shared" si="105"/>
        <v>14121992.804750901</v>
      </c>
      <c r="R309" s="8">
        <v>0.23360000000000003</v>
      </c>
      <c r="S309" s="8">
        <f t="shared" si="113"/>
        <v>91636.042199716961</v>
      </c>
      <c r="T309" s="8">
        <f t="shared" si="113"/>
        <v>366544.16879886785</v>
      </c>
      <c r="U309" s="8">
        <f t="shared" si="113"/>
        <v>824724.37979745271</v>
      </c>
      <c r="V309" s="8">
        <f t="shared" si="113"/>
        <v>1466176.6751954714</v>
      </c>
      <c r="W309" s="8">
        <f t="shared" si="113"/>
        <v>2290901.054992924</v>
      </c>
      <c r="X309" s="8">
        <f t="shared" si="113"/>
        <v>3298897.5191898108</v>
      </c>
      <c r="Y309" s="3">
        <f>SUM('Masses &amp; Spring Data'!$K$11*('Masses &amp; Spring Data'!$I$3+'Vel,Acc,Jer (Inlet)'!C309))</f>
        <v>1949.4716144146287</v>
      </c>
      <c r="Z309" s="10">
        <f t="shared" si="106"/>
        <v>93585.513814131584</v>
      </c>
      <c r="AA309" s="10">
        <f t="shared" si="107"/>
        <v>367997.66880018089</v>
      </c>
      <c r="AB309" s="10">
        <f t="shared" si="108"/>
        <v>826673.8514118673</v>
      </c>
      <c r="AC309" s="10">
        <f t="shared" si="109"/>
        <v>1468126.146809886</v>
      </c>
      <c r="AD309" s="10">
        <f t="shared" si="110"/>
        <v>2292850.5266073388</v>
      </c>
      <c r="AE309" s="10">
        <f t="shared" si="111"/>
        <v>3300846.9908042257</v>
      </c>
    </row>
    <row r="310" spans="1:31" x14ac:dyDescent="0.2">
      <c r="A310" s="5">
        <v>254</v>
      </c>
      <c r="B310" s="5">
        <f t="shared" si="112"/>
        <v>307</v>
      </c>
      <c r="C310" s="36">
        <v>7.2119590304399074E-12</v>
      </c>
      <c r="D310" s="6">
        <f t="shared" si="92"/>
        <v>1.8961407783820205E-12</v>
      </c>
      <c r="E310" s="7">
        <f t="shared" si="93"/>
        <v>2.2753689340584245E-8</v>
      </c>
      <c r="F310" s="7">
        <f t="shared" si="94"/>
        <v>4.5507378681168491E-8</v>
      </c>
      <c r="G310" s="7">
        <f t="shared" si="95"/>
        <v>6.8261068021752733E-8</v>
      </c>
      <c r="H310" s="7">
        <f t="shared" si="96"/>
        <v>9.1014757362336981E-8</v>
      </c>
      <c r="I310" s="7">
        <f t="shared" si="97"/>
        <v>1.1376844670292123E-7</v>
      </c>
      <c r="J310" s="7">
        <f t="shared" si="98"/>
        <v>1.3652213604350547E-7</v>
      </c>
      <c r="K310" s="12">
        <f t="shared" si="99"/>
        <v>5.8788644220578183E-13</v>
      </c>
      <c r="L310" s="9">
        <f t="shared" si="100"/>
        <v>8.465564767763259E-5</v>
      </c>
      <c r="M310" s="9">
        <f t="shared" si="101"/>
        <v>3.3862259071053036E-4</v>
      </c>
      <c r="N310" s="9">
        <f t="shared" si="102"/>
        <v>7.6190082909869327E-4</v>
      </c>
      <c r="O310" s="9">
        <f t="shared" si="103"/>
        <v>1.3544903628421214E-3</v>
      </c>
      <c r="P310" s="9">
        <f t="shared" si="104"/>
        <v>2.1163911919408144E-3</v>
      </c>
      <c r="Q310" s="9">
        <f t="shared" si="105"/>
        <v>3.0476033163947731E-3</v>
      </c>
      <c r="R310" s="8">
        <v>0.23360000000000003</v>
      </c>
      <c r="S310" s="8">
        <f t="shared" si="113"/>
        <v>1.9775559297494975E-5</v>
      </c>
      <c r="T310" s="8">
        <f t="shared" si="113"/>
        <v>7.9102237189979899E-5</v>
      </c>
      <c r="U310" s="8">
        <f t="shared" si="113"/>
        <v>1.7798003367745476E-4</v>
      </c>
      <c r="V310" s="8">
        <f t="shared" si="113"/>
        <v>3.164089487599196E-4</v>
      </c>
      <c r="W310" s="8">
        <f t="shared" si="113"/>
        <v>4.943889824373743E-4</v>
      </c>
      <c r="X310" s="8">
        <f t="shared" si="113"/>
        <v>7.1192013470981904E-4</v>
      </c>
      <c r="Y310" s="3">
        <f>SUM('Masses &amp; Spring Data'!$K$11*('Masses &amp; Spring Data'!$I$3+'Vel,Acc,Jer (Inlet)'!C310))</f>
        <v>1453.5000013130434</v>
      </c>
      <c r="Z310" s="10">
        <f t="shared" si="106"/>
        <v>1453.5000210886028</v>
      </c>
      <c r="AA310" s="10">
        <f t="shared" si="107"/>
        <v>1453.5000807605009</v>
      </c>
      <c r="AB310" s="10">
        <f t="shared" si="108"/>
        <v>1453.5001792930771</v>
      </c>
      <c r="AC310" s="10">
        <f t="shared" si="109"/>
        <v>1453.5003177219921</v>
      </c>
      <c r="AD310" s="10">
        <f t="shared" si="110"/>
        <v>1453.5004957020258</v>
      </c>
      <c r="AE310" s="10">
        <f t="shared" si="111"/>
        <v>1453.5007132331782</v>
      </c>
    </row>
    <row r="311" spans="1:31" x14ac:dyDescent="0.2">
      <c r="A311" s="5">
        <v>256</v>
      </c>
      <c r="B311" s="5">
        <f t="shared" si="112"/>
        <v>308</v>
      </c>
      <c r="C311" s="36">
        <v>9.1080998088219279E-12</v>
      </c>
      <c r="D311" s="6">
        <f t="shared" si="92"/>
        <v>2.4840272205878023E-12</v>
      </c>
      <c r="E311" s="7">
        <f t="shared" si="93"/>
        <v>2.9808326647053626E-8</v>
      </c>
      <c r="F311" s="7">
        <f t="shared" si="94"/>
        <v>5.9616653294107252E-8</v>
      </c>
      <c r="G311" s="7">
        <f t="shared" si="95"/>
        <v>8.9424979941160885E-8</v>
      </c>
      <c r="H311" s="7">
        <f t="shared" si="96"/>
        <v>1.192333065882145E-7</v>
      </c>
      <c r="I311" s="7">
        <f t="shared" si="97"/>
        <v>1.4904163323526815E-7</v>
      </c>
      <c r="J311" s="7">
        <f t="shared" si="98"/>
        <v>1.7884995988232177E-7</v>
      </c>
      <c r="K311" s="12">
        <f t="shared" si="99"/>
        <v>5.7960635147047682E-13</v>
      </c>
      <c r="L311" s="9">
        <f t="shared" si="100"/>
        <v>8.3463314611748664E-5</v>
      </c>
      <c r="M311" s="9">
        <f t="shared" si="101"/>
        <v>3.3385325844699466E-4</v>
      </c>
      <c r="N311" s="9">
        <f t="shared" si="102"/>
        <v>7.5116983150573795E-4</v>
      </c>
      <c r="O311" s="9">
        <f t="shared" si="103"/>
        <v>1.3354130337879786E-3</v>
      </c>
      <c r="P311" s="9">
        <f t="shared" si="104"/>
        <v>2.0865828652937165E-3</v>
      </c>
      <c r="Q311" s="9">
        <f t="shared" si="105"/>
        <v>3.0046793260229518E-3</v>
      </c>
      <c r="R311" s="8">
        <v>0.23360000000000003</v>
      </c>
      <c r="S311" s="8">
        <f t="shared" si="113"/>
        <v>1.9497030293304489E-5</v>
      </c>
      <c r="T311" s="8">
        <f t="shared" si="113"/>
        <v>7.7988121173217957E-5</v>
      </c>
      <c r="U311" s="8">
        <f t="shared" si="113"/>
        <v>1.7547327263974042E-4</v>
      </c>
      <c r="V311" s="8">
        <f t="shared" si="113"/>
        <v>3.1195248469287183E-4</v>
      </c>
      <c r="W311" s="8">
        <f t="shared" si="113"/>
        <v>4.8742575733261225E-4</v>
      </c>
      <c r="X311" s="8">
        <f t="shared" si="113"/>
        <v>7.0189309055896168E-4</v>
      </c>
      <c r="Y311" s="3">
        <f>SUM('Masses &amp; Spring Data'!$K$11*('Masses &amp; Spring Data'!$I$3+'Vel,Acc,Jer (Inlet)'!C311))</f>
        <v>1453.5000016582637</v>
      </c>
      <c r="Z311" s="10">
        <f t="shared" si="106"/>
        <v>1453.500021155294</v>
      </c>
      <c r="AA311" s="10">
        <f t="shared" si="107"/>
        <v>1453.5000800986386</v>
      </c>
      <c r="AB311" s="10">
        <f t="shared" si="108"/>
        <v>1453.5001771315365</v>
      </c>
      <c r="AC311" s="10">
        <f t="shared" si="109"/>
        <v>1453.5003136107484</v>
      </c>
      <c r="AD311" s="10">
        <f t="shared" si="110"/>
        <v>1453.500489084021</v>
      </c>
      <c r="AE311" s="10">
        <f t="shared" si="111"/>
        <v>1453.5007035513543</v>
      </c>
    </row>
    <row r="312" spans="1:31" x14ac:dyDescent="0.2">
      <c r="A312" s="5">
        <v>258</v>
      </c>
      <c r="B312" s="5">
        <f t="shared" si="112"/>
        <v>309</v>
      </c>
      <c r="C312" s="36">
        <v>1.159212702940973E-11</v>
      </c>
      <c r="D312" s="6">
        <f t="shared" si="92"/>
        <v>3.0636335720582792E-12</v>
      </c>
      <c r="E312" s="7">
        <f t="shared" si="93"/>
        <v>3.6763602864699351E-8</v>
      </c>
      <c r="F312" s="7">
        <f t="shared" si="94"/>
        <v>7.3527205729398702E-8</v>
      </c>
      <c r="G312" s="7">
        <f t="shared" si="95"/>
        <v>1.1029080859409805E-7</v>
      </c>
      <c r="H312" s="7">
        <f t="shared" si="96"/>
        <v>1.470544114587974E-7</v>
      </c>
      <c r="I312" s="7">
        <f t="shared" si="97"/>
        <v>1.8381801432349674E-7</v>
      </c>
      <c r="J312" s="7">
        <f t="shared" si="98"/>
        <v>2.2058161718819611E-7</v>
      </c>
      <c r="K312" s="12">
        <f t="shared" si="99"/>
        <v>7.452081661763428E-13</v>
      </c>
      <c r="L312" s="9">
        <f t="shared" si="100"/>
        <v>1.0730997592939337E-4</v>
      </c>
      <c r="M312" s="9">
        <f t="shared" si="101"/>
        <v>4.2923990371757347E-4</v>
      </c>
      <c r="N312" s="9">
        <f t="shared" si="102"/>
        <v>9.6578978336454022E-4</v>
      </c>
      <c r="O312" s="9">
        <f t="shared" si="103"/>
        <v>1.7169596148702939E-3</v>
      </c>
      <c r="P312" s="9">
        <f t="shared" si="104"/>
        <v>2.6827493982348339E-3</v>
      </c>
      <c r="Q312" s="9">
        <f t="shared" si="105"/>
        <v>3.8631591334581609E-3</v>
      </c>
      <c r="R312" s="8">
        <v>0.23360000000000003</v>
      </c>
      <c r="S312" s="8">
        <f t="shared" si="113"/>
        <v>2.5067610377106293E-5</v>
      </c>
      <c r="T312" s="8">
        <f t="shared" si="113"/>
        <v>1.0027044150842517E-4</v>
      </c>
      <c r="U312" s="8">
        <f t="shared" si="113"/>
        <v>2.2560849339395663E-4</v>
      </c>
      <c r="V312" s="8">
        <f t="shared" si="113"/>
        <v>4.0108176603370068E-4</v>
      </c>
      <c r="W312" s="8">
        <f t="shared" si="113"/>
        <v>6.2669025942765726E-4</v>
      </c>
      <c r="X312" s="8">
        <f t="shared" si="113"/>
        <v>9.0243397357582652E-4</v>
      </c>
      <c r="Y312" s="3">
        <f>SUM('Masses &amp; Spring Data'!$K$11*('Masses &amp; Spring Data'!$I$3+'Vel,Acc,Jer (Inlet)'!C312))</f>
        <v>1453.5000021105175</v>
      </c>
      <c r="Z312" s="10">
        <f t="shared" si="106"/>
        <v>1453.5000271781278</v>
      </c>
      <c r="AA312" s="10">
        <f t="shared" si="107"/>
        <v>1453.5001029387386</v>
      </c>
      <c r="AB312" s="10">
        <f t="shared" si="108"/>
        <v>1453.5002277190108</v>
      </c>
      <c r="AC312" s="10">
        <f t="shared" si="109"/>
        <v>1453.5004031922836</v>
      </c>
      <c r="AD312" s="10">
        <f t="shared" si="110"/>
        <v>1453.5006288007769</v>
      </c>
      <c r="AE312" s="10">
        <f t="shared" si="111"/>
        <v>1453.500904544491</v>
      </c>
    </row>
    <row r="313" spans="1:31" x14ac:dyDescent="0.2">
      <c r="A313" s="5">
        <v>260</v>
      </c>
      <c r="B313" s="5">
        <f t="shared" si="112"/>
        <v>310</v>
      </c>
      <c r="C313" s="36">
        <v>1.4655760601468009E-11</v>
      </c>
      <c r="D313" s="6">
        <f t="shared" si="92"/>
        <v>3.808841738234622E-12</v>
      </c>
      <c r="E313" s="7">
        <f t="shared" si="93"/>
        <v>4.5706100858815465E-8</v>
      </c>
      <c r="F313" s="7">
        <f t="shared" si="94"/>
        <v>9.1412201717630929E-8</v>
      </c>
      <c r="G313" s="7">
        <f t="shared" si="95"/>
        <v>1.371183025764464E-7</v>
      </c>
      <c r="H313" s="7">
        <f t="shared" si="96"/>
        <v>1.8282440343526186E-7</v>
      </c>
      <c r="I313" s="7">
        <f t="shared" si="97"/>
        <v>2.2853050429407732E-7</v>
      </c>
      <c r="J313" s="7">
        <f t="shared" si="98"/>
        <v>2.742366051528928E-7</v>
      </c>
      <c r="K313" s="12">
        <f t="shared" si="99"/>
        <v>1.0764117955880457E-12</v>
      </c>
      <c r="L313" s="9">
        <f t="shared" si="100"/>
        <v>1.5500329856467859E-4</v>
      </c>
      <c r="M313" s="9">
        <f t="shared" si="101"/>
        <v>6.2001319425871435E-4</v>
      </c>
      <c r="N313" s="9">
        <f t="shared" si="102"/>
        <v>1.3950296870821072E-3</v>
      </c>
      <c r="O313" s="9">
        <f t="shared" si="103"/>
        <v>2.4800527770348574E-3</v>
      </c>
      <c r="P313" s="9">
        <f t="shared" si="104"/>
        <v>3.8750824641169647E-3</v>
      </c>
      <c r="Q313" s="9">
        <f t="shared" si="105"/>
        <v>5.580118748328429E-3</v>
      </c>
      <c r="R313" s="8">
        <v>0.23360000000000003</v>
      </c>
      <c r="S313" s="8">
        <f t="shared" si="113"/>
        <v>3.620877054470892E-5</v>
      </c>
      <c r="T313" s="8">
        <f t="shared" si="113"/>
        <v>1.4483508217883568E-4</v>
      </c>
      <c r="U313" s="8">
        <f t="shared" si="113"/>
        <v>3.2587893490238027E-4</v>
      </c>
      <c r="V313" s="8">
        <f t="shared" si="113"/>
        <v>5.7934032871534273E-4</v>
      </c>
      <c r="W313" s="8">
        <f t="shared" si="113"/>
        <v>9.052192636177231E-4</v>
      </c>
      <c r="X313" s="8">
        <f t="shared" si="113"/>
        <v>1.3035157396095211E-3</v>
      </c>
      <c r="Y313" s="3">
        <f>SUM('Masses &amp; Spring Data'!$K$11*('Masses &amp; Spring Data'!$I$3+'Vel,Acc,Jer (Inlet)'!C313))</f>
        <v>1453.5000026682972</v>
      </c>
      <c r="Z313" s="10">
        <f t="shared" si="106"/>
        <v>1453.5000388770677</v>
      </c>
      <c r="AA313" s="10">
        <f t="shared" si="107"/>
        <v>1453.500148196835</v>
      </c>
      <c r="AB313" s="10">
        <f t="shared" si="108"/>
        <v>1453.5003285472321</v>
      </c>
      <c r="AC313" s="10">
        <f t="shared" si="109"/>
        <v>1453.5005820086258</v>
      </c>
      <c r="AD313" s="10">
        <f t="shared" si="110"/>
        <v>1453.5009078875607</v>
      </c>
      <c r="AE313" s="10">
        <f t="shared" si="111"/>
        <v>1453.5013061840368</v>
      </c>
    </row>
    <row r="314" spans="1:31" x14ac:dyDescent="0.2">
      <c r="A314" s="5">
        <v>262</v>
      </c>
      <c r="B314" s="5">
        <f t="shared" si="112"/>
        <v>311</v>
      </c>
      <c r="C314" s="36">
        <v>1.8464602339702631E-11</v>
      </c>
      <c r="D314" s="6">
        <f t="shared" si="92"/>
        <v>4.8852535338226676E-12</v>
      </c>
      <c r="E314" s="7">
        <f t="shared" si="93"/>
        <v>5.8623042405872011E-8</v>
      </c>
      <c r="F314" s="7">
        <f t="shared" si="94"/>
        <v>1.1724608481174402E-7</v>
      </c>
      <c r="G314" s="7">
        <f t="shared" si="95"/>
        <v>1.7586912721761603E-7</v>
      </c>
      <c r="H314" s="7">
        <f t="shared" si="96"/>
        <v>2.3449216962348805E-7</v>
      </c>
      <c r="I314" s="7">
        <f t="shared" si="97"/>
        <v>2.9311521202936008E-7</v>
      </c>
      <c r="J314" s="7">
        <f t="shared" si="98"/>
        <v>3.5173825443523207E-7</v>
      </c>
      <c r="K314" s="12">
        <f t="shared" si="99"/>
        <v>1.1592127029409763E-12</v>
      </c>
      <c r="L314" s="9">
        <f t="shared" si="100"/>
        <v>1.6692662922350058E-4</v>
      </c>
      <c r="M314" s="9">
        <f t="shared" si="101"/>
        <v>6.6770651689400233E-4</v>
      </c>
      <c r="N314" s="9">
        <f t="shared" si="102"/>
        <v>1.5023396630115052E-3</v>
      </c>
      <c r="O314" s="9">
        <f t="shared" si="103"/>
        <v>2.6708260675760093E-3</v>
      </c>
      <c r="P314" s="9">
        <f t="shared" si="104"/>
        <v>4.1731657305875145E-3</v>
      </c>
      <c r="Q314" s="9">
        <f t="shared" si="105"/>
        <v>6.0093586520460207E-3</v>
      </c>
      <c r="R314" s="8">
        <v>0.23360000000000003</v>
      </c>
      <c r="S314" s="8">
        <f t="shared" si="113"/>
        <v>3.8994060586609744E-5</v>
      </c>
      <c r="T314" s="8">
        <f t="shared" si="113"/>
        <v>1.5597624234643898E-4</v>
      </c>
      <c r="U314" s="8">
        <f t="shared" si="113"/>
        <v>3.5094654527948767E-4</v>
      </c>
      <c r="V314" s="8">
        <f t="shared" si="113"/>
        <v>6.2390496938575591E-4</v>
      </c>
      <c r="W314" s="8">
        <f t="shared" si="113"/>
        <v>9.7485151466524347E-4</v>
      </c>
      <c r="X314" s="8">
        <f t="shared" si="113"/>
        <v>1.4037861811179507E-3</v>
      </c>
      <c r="Y314" s="3">
        <f>SUM('Masses &amp; Spring Data'!$K$11*('Masses &amp; Spring Data'!$I$3+'Vel,Acc,Jer (Inlet)'!C314))</f>
        <v>1453.5000033617528</v>
      </c>
      <c r="Z314" s="10">
        <f t="shared" si="106"/>
        <v>1453.5000423558133</v>
      </c>
      <c r="AA314" s="10">
        <f t="shared" si="107"/>
        <v>1453.5001602274276</v>
      </c>
      <c r="AB314" s="10">
        <f t="shared" si="108"/>
        <v>1453.500354308298</v>
      </c>
      <c r="AC314" s="10">
        <f t="shared" si="109"/>
        <v>1453.5006272667222</v>
      </c>
      <c r="AD314" s="10">
        <f t="shared" si="110"/>
        <v>1453.5009782132674</v>
      </c>
      <c r="AE314" s="10">
        <f t="shared" si="111"/>
        <v>1453.5014071479338</v>
      </c>
    </row>
    <row r="315" spans="1:31" x14ac:dyDescent="0.2">
      <c r="A315" s="5">
        <v>264</v>
      </c>
      <c r="B315" s="5">
        <f t="shared" si="112"/>
        <v>312</v>
      </c>
      <c r="C315" s="36">
        <v>2.3349855873525299E-11</v>
      </c>
      <c r="D315" s="6">
        <f t="shared" si="92"/>
        <v>6.0444662367636439E-12</v>
      </c>
      <c r="E315" s="7">
        <f t="shared" si="93"/>
        <v>7.2533594841163726E-8</v>
      </c>
      <c r="F315" s="7">
        <f t="shared" si="94"/>
        <v>1.4506718968232745E-7</v>
      </c>
      <c r="G315" s="7">
        <f t="shared" si="95"/>
        <v>2.1760078452349119E-7</v>
      </c>
      <c r="H315" s="7">
        <f t="shared" si="96"/>
        <v>2.901343793646549E-7</v>
      </c>
      <c r="I315" s="7">
        <f t="shared" si="97"/>
        <v>3.6266797420581864E-7</v>
      </c>
      <c r="J315" s="7">
        <f t="shared" si="98"/>
        <v>4.3520156904698238E-7</v>
      </c>
      <c r="K315" s="12">
        <f t="shared" si="99"/>
        <v>1.6560181470585306E-12</v>
      </c>
      <c r="L315" s="9">
        <f t="shared" si="100"/>
        <v>2.3846661317642839E-4</v>
      </c>
      <c r="M315" s="9">
        <f t="shared" si="101"/>
        <v>9.5386645270571356E-4</v>
      </c>
      <c r="N315" s="9">
        <f t="shared" si="102"/>
        <v>2.1461995185878555E-3</v>
      </c>
      <c r="O315" s="9">
        <f t="shared" si="103"/>
        <v>3.8154658108228543E-3</v>
      </c>
      <c r="P315" s="9">
        <f t="shared" si="104"/>
        <v>5.9616653294107102E-3</v>
      </c>
      <c r="Q315" s="9">
        <f t="shared" si="105"/>
        <v>8.584798074351422E-3</v>
      </c>
      <c r="R315" s="8">
        <v>0.23360000000000003</v>
      </c>
      <c r="S315" s="8">
        <f t="shared" si="113"/>
        <v>5.5705800838013677E-5</v>
      </c>
      <c r="T315" s="8">
        <f t="shared" si="113"/>
        <v>2.2282320335205471E-4</v>
      </c>
      <c r="U315" s="8">
        <f t="shared" si="113"/>
        <v>5.0135220754212307E-4</v>
      </c>
      <c r="V315" s="8">
        <f t="shared" si="113"/>
        <v>8.9129281340821884E-4</v>
      </c>
      <c r="W315" s="8">
        <f t="shared" si="113"/>
        <v>1.392645020950342E-3</v>
      </c>
      <c r="X315" s="8">
        <f t="shared" si="113"/>
        <v>2.0054088301684923E-3</v>
      </c>
      <c r="Y315" s="3">
        <f>SUM('Masses &amp; Spring Data'!$K$11*('Masses &amp; Spring Data'!$I$3+'Vel,Acc,Jer (Inlet)'!C315))</f>
        <v>1453.5000042511854</v>
      </c>
      <c r="Z315" s="10">
        <f t="shared" si="106"/>
        <v>1453.5000599569862</v>
      </c>
      <c r="AA315" s="10">
        <f t="shared" si="107"/>
        <v>1453.5002281748727</v>
      </c>
      <c r="AB315" s="10">
        <f t="shared" si="108"/>
        <v>1453.5005056033929</v>
      </c>
      <c r="AC315" s="10">
        <f t="shared" si="109"/>
        <v>1453.5008955439987</v>
      </c>
      <c r="AD315" s="10">
        <f t="shared" si="110"/>
        <v>1453.5013968962064</v>
      </c>
      <c r="AE315" s="10">
        <f t="shared" si="111"/>
        <v>1453.5020096600156</v>
      </c>
    </row>
    <row r="316" spans="1:31" x14ac:dyDescent="0.2">
      <c r="A316" s="5">
        <v>266</v>
      </c>
      <c r="B316" s="5">
        <f t="shared" si="112"/>
        <v>313</v>
      </c>
      <c r="C316" s="36">
        <v>2.9394322110288943E-11</v>
      </c>
      <c r="D316" s="6">
        <f t="shared" si="92"/>
        <v>7.7004843838221745E-12</v>
      </c>
      <c r="E316" s="7">
        <f t="shared" si="93"/>
        <v>9.240581260586609E-8</v>
      </c>
      <c r="F316" s="7">
        <f t="shared" si="94"/>
        <v>1.8481162521173218E-7</v>
      </c>
      <c r="G316" s="7">
        <f t="shared" si="95"/>
        <v>2.772174378175983E-7</v>
      </c>
      <c r="H316" s="7">
        <f t="shared" si="96"/>
        <v>3.6962325042346436E-7</v>
      </c>
      <c r="I316" s="7">
        <f t="shared" si="97"/>
        <v>4.6202906302933048E-7</v>
      </c>
      <c r="J316" s="7">
        <f t="shared" si="98"/>
        <v>5.544348756351966E-7</v>
      </c>
      <c r="K316" s="12">
        <f t="shared" si="99"/>
        <v>1.821619961764395E-12</v>
      </c>
      <c r="L316" s="9">
        <f t="shared" si="100"/>
        <v>2.6231327449407289E-4</v>
      </c>
      <c r="M316" s="9">
        <f t="shared" si="101"/>
        <v>1.0492530979762916E-3</v>
      </c>
      <c r="N316" s="9">
        <f t="shared" si="102"/>
        <v>2.3608194704466557E-3</v>
      </c>
      <c r="O316" s="9">
        <f t="shared" si="103"/>
        <v>4.1970123919051663E-3</v>
      </c>
      <c r="P316" s="9">
        <f t="shared" si="104"/>
        <v>6.557831862351822E-3</v>
      </c>
      <c r="Q316" s="9">
        <f t="shared" si="105"/>
        <v>9.4432778817866228E-3</v>
      </c>
      <c r="R316" s="8">
        <v>0.23360000000000003</v>
      </c>
      <c r="S316" s="8">
        <f t="shared" si="113"/>
        <v>6.127638092181544E-5</v>
      </c>
      <c r="T316" s="8">
        <f t="shared" si="113"/>
        <v>2.4510552368726176E-4</v>
      </c>
      <c r="U316" s="8">
        <f t="shared" si="113"/>
        <v>5.5148742829633885E-4</v>
      </c>
      <c r="V316" s="8">
        <f t="shared" si="113"/>
        <v>9.8042209474904704E-4</v>
      </c>
      <c r="W316" s="8">
        <f t="shared" si="113"/>
        <v>1.5319095230453858E-3</v>
      </c>
      <c r="X316" s="8">
        <f t="shared" si="113"/>
        <v>2.2059497131853554E-3</v>
      </c>
      <c r="Y316" s="3">
        <f>SUM('Masses &amp; Spring Data'!$K$11*('Masses &amp; Spring Data'!$I$3+'Vel,Acc,Jer (Inlet)'!C316))</f>
        <v>1453.5000053516694</v>
      </c>
      <c r="Z316" s="10">
        <f t="shared" si="106"/>
        <v>1453.5000666280503</v>
      </c>
      <c r="AA316" s="10">
        <f t="shared" si="107"/>
        <v>1453.5002518591796</v>
      </c>
      <c r="AB316" s="10">
        <f t="shared" si="108"/>
        <v>1453.5005568390977</v>
      </c>
      <c r="AC316" s="10">
        <f t="shared" si="109"/>
        <v>1453.5009857737641</v>
      </c>
      <c r="AD316" s="10">
        <f t="shared" si="110"/>
        <v>1453.5015372611924</v>
      </c>
      <c r="AE316" s="10">
        <f t="shared" si="111"/>
        <v>1453.5022113013827</v>
      </c>
    </row>
    <row r="317" spans="1:31" x14ac:dyDescent="0.2">
      <c r="A317" s="5">
        <v>268</v>
      </c>
      <c r="B317" s="5">
        <f t="shared" si="112"/>
        <v>314</v>
      </c>
      <c r="C317" s="36">
        <v>3.7094806494111117E-11</v>
      </c>
      <c r="D317" s="6">
        <f t="shared" si="92"/>
        <v>9.5221043455865694E-12</v>
      </c>
      <c r="E317" s="7">
        <f t="shared" si="93"/>
        <v>1.1426525214703883E-7</v>
      </c>
      <c r="F317" s="7">
        <f t="shared" si="94"/>
        <v>2.2853050429407766E-7</v>
      </c>
      <c r="G317" s="7">
        <f t="shared" si="95"/>
        <v>3.4279575644111648E-7</v>
      </c>
      <c r="H317" s="7">
        <f t="shared" si="96"/>
        <v>4.5706100858815532E-7</v>
      </c>
      <c r="I317" s="7">
        <f t="shared" si="97"/>
        <v>5.7132626073519422E-7</v>
      </c>
      <c r="J317" s="7">
        <f t="shared" si="98"/>
        <v>6.8559151288223296E-7</v>
      </c>
      <c r="K317" s="12">
        <f t="shared" si="99"/>
        <v>2.4840272205877813E-12</v>
      </c>
      <c r="L317" s="9">
        <f t="shared" si="100"/>
        <v>3.5769991976464049E-4</v>
      </c>
      <c r="M317" s="9">
        <f t="shared" si="101"/>
        <v>1.4307996790585619E-3</v>
      </c>
      <c r="N317" s="9">
        <f t="shared" si="102"/>
        <v>3.2192992778817646E-3</v>
      </c>
      <c r="O317" s="9">
        <f t="shared" si="103"/>
        <v>5.7231987162342478E-3</v>
      </c>
      <c r="P317" s="9">
        <f t="shared" si="104"/>
        <v>8.9424979941160124E-3</v>
      </c>
      <c r="Q317" s="9">
        <f t="shared" si="105"/>
        <v>1.2877197111527058E-2</v>
      </c>
      <c r="R317" s="8">
        <v>0.23360000000000003</v>
      </c>
      <c r="S317" s="8">
        <f t="shared" si="113"/>
        <v>8.3558701257020025E-5</v>
      </c>
      <c r="T317" s="8">
        <f t="shared" si="113"/>
        <v>3.342348050280801E-4</v>
      </c>
      <c r="U317" s="8">
        <f t="shared" si="113"/>
        <v>7.5202831131318028E-4</v>
      </c>
      <c r="V317" s="8">
        <f t="shared" si="113"/>
        <v>1.3369392201123204E-3</v>
      </c>
      <c r="W317" s="8">
        <f t="shared" si="113"/>
        <v>2.0889675314255006E-3</v>
      </c>
      <c r="X317" s="8">
        <f t="shared" si="113"/>
        <v>3.0081132452527211E-3</v>
      </c>
      <c r="Y317" s="3">
        <f>SUM('Masses &amp; Spring Data'!$K$11*('Masses &amp; Spring Data'!$I$3+'Vel,Acc,Jer (Inlet)'!C317))</f>
        <v>1453.500006753656</v>
      </c>
      <c r="Z317" s="10">
        <f t="shared" si="106"/>
        <v>1453.5000903123573</v>
      </c>
      <c r="AA317" s="10">
        <f t="shared" si="107"/>
        <v>1453.5003427221004</v>
      </c>
      <c r="AB317" s="10">
        <f t="shared" si="108"/>
        <v>1453.5007587819673</v>
      </c>
      <c r="AC317" s="10">
        <f t="shared" si="109"/>
        <v>1453.5013436928762</v>
      </c>
      <c r="AD317" s="10">
        <f t="shared" si="110"/>
        <v>1453.5020957211873</v>
      </c>
      <c r="AE317" s="10">
        <f t="shared" si="111"/>
        <v>1453.5030148669011</v>
      </c>
    </row>
    <row r="318" spans="1:31" x14ac:dyDescent="0.2">
      <c r="A318" s="5">
        <v>270</v>
      </c>
      <c r="B318" s="5">
        <f t="shared" si="112"/>
        <v>315</v>
      </c>
      <c r="C318" s="36">
        <v>4.6616910839697687E-11</v>
      </c>
      <c r="D318" s="6">
        <f t="shared" si="92"/>
        <v>1.2006131566174351E-11</v>
      </c>
      <c r="E318" s="7">
        <f t="shared" si="93"/>
        <v>1.440735787940922E-7</v>
      </c>
      <c r="F318" s="7">
        <f t="shared" si="94"/>
        <v>2.881471575881844E-7</v>
      </c>
      <c r="G318" s="7">
        <f t="shared" si="95"/>
        <v>4.3222073638227662E-7</v>
      </c>
      <c r="H318" s="7">
        <f t="shared" si="96"/>
        <v>5.7629431517636879E-7</v>
      </c>
      <c r="I318" s="7">
        <f t="shared" si="97"/>
        <v>7.2036789397046102E-7</v>
      </c>
      <c r="J318" s="7">
        <f t="shared" si="98"/>
        <v>8.6444147276455324E-7</v>
      </c>
      <c r="K318" s="12">
        <f t="shared" si="99"/>
        <v>2.9808326647053647E-12</v>
      </c>
      <c r="L318" s="9">
        <f t="shared" si="100"/>
        <v>4.292399037175725E-4</v>
      </c>
      <c r="M318" s="9">
        <f t="shared" si="101"/>
        <v>1.71695961487029E-3</v>
      </c>
      <c r="N318" s="9">
        <f t="shared" si="102"/>
        <v>3.8631591334581526E-3</v>
      </c>
      <c r="O318" s="9">
        <f t="shared" si="103"/>
        <v>6.86783845948116E-3</v>
      </c>
      <c r="P318" s="9">
        <f t="shared" si="104"/>
        <v>1.0730997592939313E-2</v>
      </c>
      <c r="Q318" s="9">
        <f t="shared" si="105"/>
        <v>1.5452636533832611E-2</v>
      </c>
      <c r="R318" s="8">
        <v>0.23360000000000003</v>
      </c>
      <c r="S318" s="8">
        <f t="shared" si="113"/>
        <v>1.0027044150842495E-4</v>
      </c>
      <c r="T318" s="8">
        <f t="shared" si="113"/>
        <v>4.0108176603369982E-4</v>
      </c>
      <c r="U318" s="8">
        <f t="shared" si="113"/>
        <v>9.0243397357582457E-4</v>
      </c>
      <c r="V318" s="8">
        <f t="shared" ref="V318:X363" si="114">SUM($R$3*O318)</f>
        <v>1.6043270641347993E-3</v>
      </c>
      <c r="W318" s="8">
        <f t="shared" si="114"/>
        <v>2.5067610377106238E-3</v>
      </c>
      <c r="X318" s="8">
        <f t="shared" si="114"/>
        <v>3.6097358943032983E-3</v>
      </c>
      <c r="Y318" s="3">
        <f>SUM('Masses &amp; Spring Data'!$K$11*('Masses &amp; Spring Data'!$I$3+'Vel,Acc,Jer (Inlet)'!C318))</f>
        <v>1453.5000084872954</v>
      </c>
      <c r="Z318" s="10">
        <f t="shared" si="106"/>
        <v>1453.5001087577368</v>
      </c>
      <c r="AA318" s="10">
        <f t="shared" si="107"/>
        <v>1453.5004117549545</v>
      </c>
      <c r="AB318" s="10">
        <f t="shared" si="108"/>
        <v>1453.500910921269</v>
      </c>
      <c r="AC318" s="10">
        <f t="shared" si="109"/>
        <v>1453.5016128143595</v>
      </c>
      <c r="AD318" s="10">
        <f t="shared" si="110"/>
        <v>1453.5025152483331</v>
      </c>
      <c r="AE318" s="10">
        <f t="shared" si="111"/>
        <v>1453.5036182231897</v>
      </c>
    </row>
    <row r="319" spans="1:31" x14ac:dyDescent="0.2">
      <c r="A319" s="5">
        <v>272</v>
      </c>
      <c r="B319" s="5">
        <f t="shared" si="112"/>
        <v>316</v>
      </c>
      <c r="C319" s="36">
        <v>5.8623042405872038E-11</v>
      </c>
      <c r="D319" s="6">
        <f t="shared" si="92"/>
        <v>1.4986964230879716E-11</v>
      </c>
      <c r="E319" s="7">
        <f t="shared" si="93"/>
        <v>1.7984357077055657E-7</v>
      </c>
      <c r="F319" s="7">
        <f t="shared" si="94"/>
        <v>3.5968714154111315E-7</v>
      </c>
      <c r="G319" s="7">
        <f t="shared" si="95"/>
        <v>5.395307123116698E-7</v>
      </c>
      <c r="H319" s="7">
        <f t="shared" si="96"/>
        <v>7.1937428308222629E-7</v>
      </c>
      <c r="I319" s="7">
        <f t="shared" si="97"/>
        <v>8.9921785385278289E-7</v>
      </c>
      <c r="J319" s="7">
        <f t="shared" si="98"/>
        <v>1.0790614246233396E-6</v>
      </c>
      <c r="K319" s="12">
        <f t="shared" si="99"/>
        <v>3.3120362941170676E-12</v>
      </c>
      <c r="L319" s="9">
        <f t="shared" si="100"/>
        <v>4.7693322635285776E-4</v>
      </c>
      <c r="M319" s="9">
        <f t="shared" si="101"/>
        <v>1.907732905411431E-3</v>
      </c>
      <c r="N319" s="9">
        <f t="shared" si="102"/>
        <v>4.2923990371757197E-3</v>
      </c>
      <c r="O319" s="9">
        <f t="shared" si="103"/>
        <v>7.6309316216457241E-3</v>
      </c>
      <c r="P319" s="9">
        <f t="shared" si="104"/>
        <v>1.1923330658821443E-2</v>
      </c>
      <c r="Q319" s="9">
        <f t="shared" si="105"/>
        <v>1.7169596148702879E-2</v>
      </c>
      <c r="R319" s="8">
        <v>0.23360000000000003</v>
      </c>
      <c r="S319" s="8">
        <f t="shared" ref="S319:X363" si="115">SUM($R$3*L319)</f>
        <v>1.1141160167602758E-4</v>
      </c>
      <c r="T319" s="8">
        <f t="shared" si="115"/>
        <v>4.4564640670411034E-4</v>
      </c>
      <c r="U319" s="8">
        <f t="shared" si="115"/>
        <v>1.0027044150842483E-3</v>
      </c>
      <c r="V319" s="8">
        <f t="shared" si="114"/>
        <v>1.7825856268164414E-3</v>
      </c>
      <c r="W319" s="8">
        <f t="shared" si="114"/>
        <v>2.7852900419006892E-3</v>
      </c>
      <c r="X319" s="8">
        <f t="shared" si="114"/>
        <v>4.0108176603369933E-3</v>
      </c>
      <c r="Y319" s="3">
        <f>SUM('Masses &amp; Spring Data'!$K$11*('Masses &amp; Spring Data'!$I$3+'Vel,Acc,Jer (Inlet)'!C319))</f>
        <v>1453.5000106731884</v>
      </c>
      <c r="Z319" s="10">
        <f t="shared" si="106"/>
        <v>1453.5001220847901</v>
      </c>
      <c r="AA319" s="10">
        <f t="shared" si="107"/>
        <v>1453.5004590481929</v>
      </c>
      <c r="AB319" s="10">
        <f t="shared" si="108"/>
        <v>1453.5010133776034</v>
      </c>
      <c r="AC319" s="10">
        <f t="shared" si="109"/>
        <v>1453.5017932588153</v>
      </c>
      <c r="AD319" s="10">
        <f t="shared" si="110"/>
        <v>1453.5027959632303</v>
      </c>
      <c r="AE319" s="10">
        <f t="shared" si="111"/>
        <v>1453.5040214908488</v>
      </c>
    </row>
    <row r="320" spans="1:31" x14ac:dyDescent="0.2">
      <c r="A320" s="5">
        <v>274</v>
      </c>
      <c r="B320" s="5">
        <f t="shared" si="112"/>
        <v>317</v>
      </c>
      <c r="C320" s="36">
        <v>7.3610006636751753E-11</v>
      </c>
      <c r="D320" s="6">
        <f t="shared" si="92"/>
        <v>1.8299000524996783E-11</v>
      </c>
      <c r="E320" s="7">
        <f t="shared" si="93"/>
        <v>2.1958800629996141E-7</v>
      </c>
      <c r="F320" s="7">
        <f t="shared" si="94"/>
        <v>4.3917601259992282E-7</v>
      </c>
      <c r="G320" s="7">
        <f t="shared" si="95"/>
        <v>6.5876401889988417E-7</v>
      </c>
      <c r="H320" s="7">
        <f t="shared" si="96"/>
        <v>8.7835202519984563E-7</v>
      </c>
      <c r="I320" s="7">
        <f t="shared" si="97"/>
        <v>1.097940031499807E-6</v>
      </c>
      <c r="J320" s="7">
        <f t="shared" si="98"/>
        <v>1.3175280377997683E-6</v>
      </c>
      <c r="K320" s="12">
        <f t="shared" si="99"/>
        <v>5.713262607351983E-12</v>
      </c>
      <c r="L320" s="9">
        <f t="shared" si="100"/>
        <v>8.2270981545868552E-4</v>
      </c>
      <c r="M320" s="9">
        <f t="shared" si="101"/>
        <v>3.2908392618347421E-3</v>
      </c>
      <c r="N320" s="9">
        <f t="shared" si="102"/>
        <v>7.4043883391281696E-3</v>
      </c>
      <c r="O320" s="9">
        <f t="shared" si="103"/>
        <v>1.3163357047338968E-2</v>
      </c>
      <c r="P320" s="9">
        <f t="shared" si="104"/>
        <v>2.0567745386467138E-2</v>
      </c>
      <c r="Q320" s="9">
        <f t="shared" si="105"/>
        <v>2.9617553356512678E-2</v>
      </c>
      <c r="R320" s="8">
        <v>0.23360000000000003</v>
      </c>
      <c r="S320" s="8">
        <f t="shared" si="115"/>
        <v>1.9218501289114897E-4</v>
      </c>
      <c r="T320" s="8">
        <f t="shared" si="115"/>
        <v>7.6874005156459587E-4</v>
      </c>
      <c r="U320" s="8">
        <f t="shared" si="115"/>
        <v>1.7296651160203407E-3</v>
      </c>
      <c r="V320" s="8">
        <f t="shared" si="114"/>
        <v>3.0749602062583835E-3</v>
      </c>
      <c r="W320" s="8">
        <f t="shared" si="114"/>
        <v>4.8046253222787244E-3</v>
      </c>
      <c r="X320" s="8">
        <f t="shared" si="114"/>
        <v>6.9186604640813628E-3</v>
      </c>
      <c r="Y320" s="3">
        <f>SUM('Masses &amp; Spring Data'!$K$11*('Masses &amp; Spring Data'!$I$3+'Vel,Acc,Jer (Inlet)'!C320))</f>
        <v>1453.5000134017862</v>
      </c>
      <c r="Z320" s="10">
        <f t="shared" si="106"/>
        <v>1453.500205586799</v>
      </c>
      <c r="AA320" s="10">
        <f t="shared" si="107"/>
        <v>1453.5007854734404</v>
      </c>
      <c r="AB320" s="10">
        <f t="shared" si="108"/>
        <v>1453.5017430669022</v>
      </c>
      <c r="AC320" s="10">
        <f t="shared" si="109"/>
        <v>1453.5030883619925</v>
      </c>
      <c r="AD320" s="10">
        <f t="shared" si="110"/>
        <v>1453.5048180271085</v>
      </c>
      <c r="AE320" s="10">
        <f t="shared" si="111"/>
        <v>1453.5069320622504</v>
      </c>
    </row>
    <row r="321" spans="1:31" x14ac:dyDescent="0.2">
      <c r="A321" s="5">
        <v>276</v>
      </c>
      <c r="B321" s="5">
        <f t="shared" si="112"/>
        <v>318</v>
      </c>
      <c r="C321" s="36">
        <v>9.1909007161748536E-11</v>
      </c>
      <c r="D321" s="6">
        <f t="shared" si="92"/>
        <v>2.4012263132348766E-11</v>
      </c>
      <c r="E321" s="7">
        <f t="shared" si="93"/>
        <v>2.8814715758818519E-7</v>
      </c>
      <c r="F321" s="7">
        <f t="shared" si="94"/>
        <v>5.7629431517637038E-7</v>
      </c>
      <c r="G321" s="7">
        <f t="shared" si="95"/>
        <v>8.6444147276455557E-7</v>
      </c>
      <c r="H321" s="7">
        <f t="shared" si="96"/>
        <v>1.1525886303527408E-6</v>
      </c>
      <c r="I321" s="7">
        <f t="shared" si="97"/>
        <v>1.4407357879409261E-6</v>
      </c>
      <c r="J321" s="7">
        <f t="shared" si="98"/>
        <v>1.7288829455291111E-6</v>
      </c>
      <c r="K321" s="12">
        <f t="shared" si="99"/>
        <v>4.9680544411755368E-12</v>
      </c>
      <c r="L321" s="9">
        <f t="shared" si="100"/>
        <v>7.1539983952927729E-4</v>
      </c>
      <c r="M321" s="9">
        <f t="shared" si="101"/>
        <v>2.8615993581171091E-3</v>
      </c>
      <c r="N321" s="9">
        <f t="shared" si="102"/>
        <v>6.4385985557634954E-3</v>
      </c>
      <c r="O321" s="9">
        <f t="shared" si="103"/>
        <v>1.1446397432468437E-2</v>
      </c>
      <c r="P321" s="9">
        <f t="shared" si="104"/>
        <v>1.7884995988231931E-2</v>
      </c>
      <c r="Q321" s="9">
        <f t="shared" si="105"/>
        <v>2.5754394223053981E-2</v>
      </c>
      <c r="R321" s="8">
        <v>0.23360000000000003</v>
      </c>
      <c r="S321" s="8">
        <f t="shared" si="115"/>
        <v>1.6711740251403918E-4</v>
      </c>
      <c r="T321" s="8">
        <f t="shared" si="115"/>
        <v>6.6846961005615673E-4</v>
      </c>
      <c r="U321" s="8">
        <f t="shared" si="115"/>
        <v>1.5040566226263527E-3</v>
      </c>
      <c r="V321" s="8">
        <f t="shared" si="114"/>
        <v>2.6738784402246269E-3</v>
      </c>
      <c r="W321" s="8">
        <f t="shared" si="114"/>
        <v>4.1779350628509794E-3</v>
      </c>
      <c r="X321" s="8">
        <f t="shared" si="114"/>
        <v>6.016226490505411E-3</v>
      </c>
      <c r="Y321" s="3">
        <f>SUM('Masses &amp; Spring Data'!$K$11*('Masses &amp; Spring Data'!$I$3+'Vel,Acc,Jer (Inlet)'!C321))</f>
        <v>1453.5000167333887</v>
      </c>
      <c r="Z321" s="10">
        <f t="shared" si="106"/>
        <v>1453.5001838507912</v>
      </c>
      <c r="AA321" s="10">
        <f t="shared" si="107"/>
        <v>1453.5006895747852</v>
      </c>
      <c r="AB321" s="10">
        <f t="shared" si="108"/>
        <v>1453.5015207900115</v>
      </c>
      <c r="AC321" s="10">
        <f t="shared" si="109"/>
        <v>1453.5026906118289</v>
      </c>
      <c r="AD321" s="10">
        <f t="shared" si="110"/>
        <v>1453.5041946684516</v>
      </c>
      <c r="AE321" s="10">
        <f t="shared" si="111"/>
        <v>1453.5060329598793</v>
      </c>
    </row>
    <row r="322" spans="1:31" x14ac:dyDescent="0.2">
      <c r="A322" s="5">
        <v>278</v>
      </c>
      <c r="B322" s="5">
        <f t="shared" si="112"/>
        <v>319</v>
      </c>
      <c r="C322" s="36">
        <v>1.159212702940973E-10</v>
      </c>
      <c r="D322" s="6">
        <f t="shared" si="92"/>
        <v>2.8980317573524303E-11</v>
      </c>
      <c r="E322" s="7">
        <f t="shared" si="93"/>
        <v>3.4776381088229164E-7</v>
      </c>
      <c r="F322" s="7">
        <f t="shared" si="94"/>
        <v>6.9552762176458327E-7</v>
      </c>
      <c r="G322" s="7">
        <f t="shared" si="95"/>
        <v>1.0432914326468749E-6</v>
      </c>
      <c r="H322" s="7">
        <f t="shared" si="96"/>
        <v>1.3910552435291665E-6</v>
      </c>
      <c r="I322" s="7">
        <f t="shared" si="97"/>
        <v>1.7388190544114582E-6</v>
      </c>
      <c r="J322" s="7">
        <f t="shared" si="98"/>
        <v>2.0865828652937498E-6</v>
      </c>
      <c r="K322" s="12">
        <f t="shared" si="99"/>
        <v>7.4520816617633892E-12</v>
      </c>
      <c r="L322" s="9">
        <f t="shared" si="100"/>
        <v>1.073099759293928E-3</v>
      </c>
      <c r="M322" s="9">
        <f t="shared" si="101"/>
        <v>4.2923990371757119E-3</v>
      </c>
      <c r="N322" s="9">
        <f t="shared" si="102"/>
        <v>9.6578978336453528E-3</v>
      </c>
      <c r="O322" s="9">
        <f t="shared" si="103"/>
        <v>1.7169596148702847E-2</v>
      </c>
      <c r="P322" s="9">
        <f t="shared" si="104"/>
        <v>2.68274939823482E-2</v>
      </c>
      <c r="Q322" s="9">
        <f t="shared" si="105"/>
        <v>3.8631591334581411E-2</v>
      </c>
      <c r="R322" s="8">
        <v>0.23360000000000003</v>
      </c>
      <c r="S322" s="8">
        <f t="shared" si="115"/>
        <v>2.5067610377106159E-4</v>
      </c>
      <c r="T322" s="8">
        <f t="shared" si="115"/>
        <v>1.0027044150842464E-3</v>
      </c>
      <c r="U322" s="8">
        <f t="shared" si="115"/>
        <v>2.2560849339395548E-3</v>
      </c>
      <c r="V322" s="8">
        <f t="shared" si="114"/>
        <v>4.0108176603369855E-3</v>
      </c>
      <c r="W322" s="8">
        <f t="shared" si="114"/>
        <v>6.2669025942765407E-3</v>
      </c>
      <c r="X322" s="8">
        <f t="shared" si="114"/>
        <v>9.0243397357582193E-3</v>
      </c>
      <c r="Y322" s="3">
        <f>SUM('Masses &amp; Spring Data'!$K$11*('Masses &amp; Spring Data'!$I$3+'Vel,Acc,Jer (Inlet)'!C322))</f>
        <v>1453.5000211051752</v>
      </c>
      <c r="Z322" s="10">
        <f t="shared" si="106"/>
        <v>1453.500271781279</v>
      </c>
      <c r="AA322" s="10">
        <f t="shared" si="107"/>
        <v>1453.5010290858836</v>
      </c>
      <c r="AB322" s="10">
        <f t="shared" si="108"/>
        <v>1453.502277190109</v>
      </c>
      <c r="AC322" s="10">
        <f t="shared" si="109"/>
        <v>1453.5040319228356</v>
      </c>
      <c r="AD322" s="10">
        <f t="shared" si="110"/>
        <v>1453.5062880077694</v>
      </c>
      <c r="AE322" s="10">
        <f t="shared" si="111"/>
        <v>1453.509045444911</v>
      </c>
    </row>
    <row r="323" spans="1:31" x14ac:dyDescent="0.2">
      <c r="A323" s="5">
        <v>280</v>
      </c>
      <c r="B323" s="5">
        <f t="shared" si="112"/>
        <v>320</v>
      </c>
      <c r="C323" s="36">
        <v>1.4490158786762161E-10</v>
      </c>
      <c r="D323" s="6">
        <f t="shared" si="92"/>
        <v>3.6432399235287692E-11</v>
      </c>
      <c r="E323" s="7">
        <f t="shared" si="93"/>
        <v>4.3718879082345231E-7</v>
      </c>
      <c r="F323" s="7">
        <f t="shared" si="94"/>
        <v>8.7437758164690462E-7</v>
      </c>
      <c r="G323" s="7">
        <f t="shared" si="95"/>
        <v>1.3115663724703568E-6</v>
      </c>
      <c r="H323" s="7">
        <f t="shared" si="96"/>
        <v>1.7487551632938092E-6</v>
      </c>
      <c r="I323" s="7">
        <f t="shared" si="97"/>
        <v>2.1859439541172616E-6</v>
      </c>
      <c r="J323" s="7">
        <f t="shared" si="98"/>
        <v>2.6231327449407136E-6</v>
      </c>
      <c r="K323" s="12">
        <f t="shared" si="99"/>
        <v>8.2800907352926174E-12</v>
      </c>
      <c r="L323" s="9">
        <f t="shared" si="100"/>
        <v>1.1923330658821368E-3</v>
      </c>
      <c r="M323" s="9">
        <f t="shared" si="101"/>
        <v>4.7693322635285473E-3</v>
      </c>
      <c r="N323" s="9">
        <f t="shared" si="102"/>
        <v>1.0730997592939231E-2</v>
      </c>
      <c r="O323" s="9">
        <f t="shared" si="103"/>
        <v>1.9077329054114189E-2</v>
      </c>
      <c r="P323" s="9">
        <f t="shared" si="104"/>
        <v>2.9808326647053421E-2</v>
      </c>
      <c r="Q323" s="9">
        <f t="shared" si="105"/>
        <v>4.2923990371756926E-2</v>
      </c>
      <c r="R323" s="8">
        <v>0.23360000000000003</v>
      </c>
      <c r="S323" s="8">
        <f t="shared" si="115"/>
        <v>2.785290041900672E-4</v>
      </c>
      <c r="T323" s="8">
        <f t="shared" si="115"/>
        <v>1.1141160167602688E-3</v>
      </c>
      <c r="U323" s="8">
        <f t="shared" si="115"/>
        <v>2.5067610377106047E-3</v>
      </c>
      <c r="V323" s="8">
        <f t="shared" si="115"/>
        <v>4.4564640670410752E-3</v>
      </c>
      <c r="W323" s="8">
        <f t="shared" si="115"/>
        <v>6.9632251047516804E-3</v>
      </c>
      <c r="X323" s="8">
        <f t="shared" si="115"/>
        <v>1.0027044150842419E-2</v>
      </c>
      <c r="Y323" s="3">
        <f>SUM('Masses &amp; Spring Data'!$K$11*('Masses &amp; Spring Data'!$I$3+'Vel,Acc,Jer (Inlet)'!C323))</f>
        <v>1453.5000263814686</v>
      </c>
      <c r="Z323" s="10">
        <f t="shared" si="106"/>
        <v>1453.5003049104728</v>
      </c>
      <c r="AA323" s="10">
        <f t="shared" si="107"/>
        <v>1453.5011471305404</v>
      </c>
      <c r="AB323" s="10">
        <f t="shared" si="108"/>
        <v>1453.5025331425063</v>
      </c>
      <c r="AC323" s="10">
        <f t="shared" si="109"/>
        <v>1453.5044828455357</v>
      </c>
      <c r="AD323" s="10">
        <f t="shared" si="110"/>
        <v>1453.5069896065734</v>
      </c>
      <c r="AE323" s="10">
        <f t="shared" si="111"/>
        <v>1453.5100534256194</v>
      </c>
    </row>
    <row r="324" spans="1:31" x14ac:dyDescent="0.2">
      <c r="A324" s="5">
        <v>282</v>
      </c>
      <c r="B324" s="5">
        <f t="shared" si="112"/>
        <v>321</v>
      </c>
      <c r="C324" s="36">
        <v>1.813339871029093E-10</v>
      </c>
      <c r="D324" s="6">
        <f t="shared" ref="D324:D363" si="116">SUM((C325-C324)/(B325-B324))</f>
        <v>4.471248997058031E-11</v>
      </c>
      <c r="E324" s="7">
        <f t="shared" ref="E324:E363" si="117">SUM(D324*(6*2000))</f>
        <v>5.3654987964696372E-7</v>
      </c>
      <c r="F324" s="7">
        <f t="shared" ref="F324:F363" si="118">SUM(D324*(6*4000))</f>
        <v>1.0730997592939274E-6</v>
      </c>
      <c r="G324" s="7">
        <f t="shared" ref="G324:G363" si="119">SUM(D324*(6*6000))</f>
        <v>1.6096496389408911E-6</v>
      </c>
      <c r="H324" s="7">
        <f t="shared" ref="H324:H363" si="120">SUM(D324*(6*8000))</f>
        <v>2.1461995185878549E-6</v>
      </c>
      <c r="I324" s="7">
        <f t="shared" ref="I324:I363" si="121">SUM(D324*(6*10000))</f>
        <v>2.6827493982348187E-6</v>
      </c>
      <c r="J324" s="7">
        <f t="shared" ref="J324:J363" si="122">SUM(D324*(6*12000))</f>
        <v>3.2192992778817821E-6</v>
      </c>
      <c r="K324" s="12">
        <f t="shared" ref="K324:K363" si="123">SUM((C326-(2*C325)+C324)/((B325-B324)^2))</f>
        <v>1.1592127029409763E-11</v>
      </c>
      <c r="L324" s="9">
        <f t="shared" ref="L324:L363" si="124">SUM(K324*((6*2000)^2))</f>
        <v>1.6692662922350057E-3</v>
      </c>
      <c r="M324" s="9">
        <f t="shared" ref="M324:M363" si="125">SUM(K324*((6*4000)^2))</f>
        <v>6.6770651689400228E-3</v>
      </c>
      <c r="N324" s="9">
        <f t="shared" ref="N324:N363" si="126">SUM(K324*((6*6000)^2))</f>
        <v>1.5023396630115052E-2</v>
      </c>
      <c r="O324" s="9">
        <f t="shared" ref="O324:O363" si="127">SUM(K324*((6*8000)^2))</f>
        <v>2.6708260675760091E-2</v>
      </c>
      <c r="P324" s="9">
        <f t="shared" ref="P324:P363" si="128">SUM(K324*((6*10000)^2))</f>
        <v>4.1731657305875143E-2</v>
      </c>
      <c r="Q324" s="9">
        <f t="shared" ref="Q324:Q363" si="129">SUM(K324*((6*12000)^2))</f>
        <v>6.0093586520460207E-2</v>
      </c>
      <c r="R324" s="8">
        <v>0.23360000000000003</v>
      </c>
      <c r="S324" s="8">
        <f t="shared" si="115"/>
        <v>3.8994060586609739E-4</v>
      </c>
      <c r="T324" s="8">
        <f t="shared" si="115"/>
        <v>1.5597624234643895E-3</v>
      </c>
      <c r="U324" s="8">
        <f t="shared" si="115"/>
        <v>3.5094654527948765E-3</v>
      </c>
      <c r="V324" s="8">
        <f t="shared" si="115"/>
        <v>6.2390496938575582E-3</v>
      </c>
      <c r="W324" s="8">
        <f t="shared" si="115"/>
        <v>9.7485151466524343E-3</v>
      </c>
      <c r="X324" s="8">
        <f t="shared" si="115"/>
        <v>1.4037861811179506E-2</v>
      </c>
      <c r="Y324" s="3">
        <f>SUM('Masses &amp; Spring Data'!$K$11*('Masses &amp; Spring Data'!$I$3+'Vel,Acc,Jer (Inlet)'!C324))</f>
        <v>1453.5000330145238</v>
      </c>
      <c r="Z324" s="10">
        <f t="shared" ref="Z324:Z363" si="130">SUM(S324+Y324)</f>
        <v>1453.5004229551296</v>
      </c>
      <c r="AA324" s="10">
        <f t="shared" ref="AA324:AA363" si="131">SUM(T324+Y325)</f>
        <v>1453.5016009175149</v>
      </c>
      <c r="AB324" s="10">
        <f t="shared" ref="AB324:AB363" si="132">SUM(U324+Y324)</f>
        <v>1453.5035424799767</v>
      </c>
      <c r="AC324" s="10">
        <f t="shared" ref="AC324:AC363" si="133">SUM(V324+Y324)</f>
        <v>1453.5062720642177</v>
      </c>
      <c r="AD324" s="10">
        <f t="shared" ref="AD324:AD363" si="134">SUM(W324+Y324)</f>
        <v>1453.5097815296704</v>
      </c>
      <c r="AE324" s="10">
        <f t="shared" ref="AE324:AE363" si="135">SUM(X324+Y324)</f>
        <v>1453.5140708763349</v>
      </c>
    </row>
    <row r="325" spans="1:31" x14ac:dyDescent="0.2">
      <c r="A325" s="5">
        <v>284</v>
      </c>
      <c r="B325" s="5">
        <f t="shared" ref="B325:B363" si="136">B324+1</f>
        <v>322</v>
      </c>
      <c r="C325" s="36">
        <v>2.2604647707348961E-10</v>
      </c>
      <c r="D325" s="6">
        <f t="shared" si="116"/>
        <v>5.6304616999990072E-11</v>
      </c>
      <c r="E325" s="7">
        <f t="shared" si="117"/>
        <v>6.7565540399988084E-7</v>
      </c>
      <c r="F325" s="7">
        <f t="shared" si="118"/>
        <v>1.3513108079997617E-6</v>
      </c>
      <c r="G325" s="7">
        <f t="shared" si="119"/>
        <v>2.0269662119996426E-6</v>
      </c>
      <c r="H325" s="7">
        <f t="shared" si="120"/>
        <v>2.7026216159995234E-6</v>
      </c>
      <c r="I325" s="7">
        <f t="shared" si="121"/>
        <v>3.3782770199994045E-6</v>
      </c>
      <c r="J325" s="7">
        <f t="shared" si="122"/>
        <v>4.0539324239992853E-6</v>
      </c>
      <c r="K325" s="12">
        <f t="shared" si="123"/>
        <v>1.3248145176468348E-11</v>
      </c>
      <c r="L325" s="9">
        <f t="shared" si="124"/>
        <v>1.9077329054114421E-3</v>
      </c>
      <c r="M325" s="9">
        <f t="shared" si="125"/>
        <v>7.6309316216457684E-3</v>
      </c>
      <c r="N325" s="9">
        <f t="shared" si="126"/>
        <v>1.7169596148702979E-2</v>
      </c>
      <c r="O325" s="9">
        <f t="shared" si="127"/>
        <v>3.0523726486583073E-2</v>
      </c>
      <c r="P325" s="9">
        <f t="shared" si="128"/>
        <v>4.7693322635286056E-2</v>
      </c>
      <c r="Q325" s="9">
        <f t="shared" si="129"/>
        <v>6.8678384594811917E-2</v>
      </c>
      <c r="R325" s="8">
        <v>0.23360000000000003</v>
      </c>
      <c r="S325" s="8">
        <f t="shared" si="115"/>
        <v>4.4564640670411294E-4</v>
      </c>
      <c r="T325" s="8">
        <f t="shared" si="115"/>
        <v>1.7825856268164518E-3</v>
      </c>
      <c r="U325" s="8">
        <f t="shared" si="115"/>
        <v>4.0108176603370167E-3</v>
      </c>
      <c r="V325" s="8">
        <f t="shared" si="115"/>
        <v>7.1303425072658071E-3</v>
      </c>
      <c r="W325" s="8">
        <f t="shared" si="115"/>
        <v>1.1141160167602825E-2</v>
      </c>
      <c r="X325" s="8">
        <f t="shared" si="115"/>
        <v>1.6043270641348067E-2</v>
      </c>
      <c r="Y325" s="3">
        <f>SUM('Masses &amp; Spring Data'!$K$11*('Masses &amp; Spring Data'!$I$3+'Vel,Acc,Jer (Inlet)'!C325))</f>
        <v>1453.5000411550914</v>
      </c>
      <c r="Z325" s="10">
        <f t="shared" si="130"/>
        <v>1453.500486801498</v>
      </c>
      <c r="AA325" s="10">
        <f t="shared" si="131"/>
        <v>1453.5018339918031</v>
      </c>
      <c r="AB325" s="10">
        <f t="shared" si="132"/>
        <v>1453.5040519727518</v>
      </c>
      <c r="AC325" s="10">
        <f t="shared" si="133"/>
        <v>1453.5071714975986</v>
      </c>
      <c r="AD325" s="10">
        <f t="shared" si="134"/>
        <v>1453.511182315259</v>
      </c>
      <c r="AE325" s="10">
        <f t="shared" si="135"/>
        <v>1453.5160844257327</v>
      </c>
    </row>
    <row r="326" spans="1:31" x14ac:dyDescent="0.2">
      <c r="A326" s="5">
        <v>286</v>
      </c>
      <c r="B326" s="5">
        <f t="shared" si="136"/>
        <v>323</v>
      </c>
      <c r="C326" s="36">
        <v>2.8235109407347968E-10</v>
      </c>
      <c r="D326" s="6">
        <f t="shared" si="116"/>
        <v>6.955276217645842E-11</v>
      </c>
      <c r="E326" s="7">
        <f t="shared" si="117"/>
        <v>8.3463314611750103E-7</v>
      </c>
      <c r="F326" s="7">
        <f t="shared" si="118"/>
        <v>1.6692662922350021E-6</v>
      </c>
      <c r="G326" s="7">
        <f t="shared" si="119"/>
        <v>2.5038994383525031E-6</v>
      </c>
      <c r="H326" s="7">
        <f t="shared" si="120"/>
        <v>3.3385325844700041E-6</v>
      </c>
      <c r="I326" s="7">
        <f t="shared" si="121"/>
        <v>4.1731657305875056E-6</v>
      </c>
      <c r="J326" s="7">
        <f t="shared" si="122"/>
        <v>5.0077988767050062E-6</v>
      </c>
      <c r="K326" s="12">
        <f t="shared" si="123"/>
        <v>1.7388190544114476E-11</v>
      </c>
      <c r="L326" s="9">
        <f t="shared" si="124"/>
        <v>2.5038994383524845E-3</v>
      </c>
      <c r="M326" s="9">
        <f t="shared" si="125"/>
        <v>1.0015597753409938E-2</v>
      </c>
      <c r="N326" s="9">
        <f t="shared" si="126"/>
        <v>2.2535094945172359E-2</v>
      </c>
      <c r="O326" s="9">
        <f t="shared" si="127"/>
        <v>4.0062391013639752E-2</v>
      </c>
      <c r="P326" s="9">
        <f t="shared" si="128"/>
        <v>6.2597485958812107E-2</v>
      </c>
      <c r="Q326" s="9">
        <f t="shared" si="129"/>
        <v>9.0140379780689436E-2</v>
      </c>
      <c r="R326" s="8">
        <v>0.23360000000000003</v>
      </c>
      <c r="S326" s="8">
        <f t="shared" si="115"/>
        <v>5.8491090879914044E-4</v>
      </c>
      <c r="T326" s="8">
        <f t="shared" si="115"/>
        <v>2.3396436351965618E-3</v>
      </c>
      <c r="U326" s="8">
        <f t="shared" si="115"/>
        <v>5.2641981791922638E-3</v>
      </c>
      <c r="V326" s="8">
        <f t="shared" si="115"/>
        <v>9.3585745407862471E-3</v>
      </c>
      <c r="W326" s="8">
        <f t="shared" si="115"/>
        <v>1.462277271997851E-2</v>
      </c>
      <c r="X326" s="8">
        <f t="shared" si="115"/>
        <v>2.1056792716769055E-2</v>
      </c>
      <c r="Y326" s="3">
        <f>SUM('Masses &amp; Spring Data'!$K$11*('Masses &amp; Spring Data'!$I$3+'Vel,Acc,Jer (Inlet)'!C326))</f>
        <v>1453.5000514061762</v>
      </c>
      <c r="Z326" s="10">
        <f t="shared" si="130"/>
        <v>1453.5006363170851</v>
      </c>
      <c r="AA326" s="10">
        <f t="shared" si="131"/>
        <v>1453.5024037129167</v>
      </c>
      <c r="AB326" s="10">
        <f t="shared" si="132"/>
        <v>1453.5053156043555</v>
      </c>
      <c r="AC326" s="10">
        <f t="shared" si="133"/>
        <v>1453.509409980717</v>
      </c>
      <c r="AD326" s="10">
        <f t="shared" si="134"/>
        <v>1453.5146741788963</v>
      </c>
      <c r="AE326" s="10">
        <f t="shared" si="135"/>
        <v>1453.521108198893</v>
      </c>
    </row>
    <row r="327" spans="1:31" x14ac:dyDescent="0.2">
      <c r="A327" s="5">
        <v>288</v>
      </c>
      <c r="B327" s="5">
        <f t="shared" si="136"/>
        <v>324</v>
      </c>
      <c r="C327" s="36">
        <v>3.519038562499381E-10</v>
      </c>
      <c r="D327" s="6">
        <f t="shared" si="116"/>
        <v>8.6940952720572896E-11</v>
      </c>
      <c r="E327" s="7">
        <f t="shared" si="117"/>
        <v>1.0432914326468747E-6</v>
      </c>
      <c r="F327" s="7">
        <f t="shared" si="118"/>
        <v>2.0865828652937494E-6</v>
      </c>
      <c r="G327" s="7">
        <f t="shared" si="119"/>
        <v>3.1298742979406243E-6</v>
      </c>
      <c r="H327" s="7">
        <f t="shared" si="120"/>
        <v>4.1731657305874988E-6</v>
      </c>
      <c r="I327" s="7">
        <f t="shared" si="121"/>
        <v>5.2164571632343737E-6</v>
      </c>
      <c r="J327" s="7">
        <f t="shared" si="122"/>
        <v>6.2597485958812486E-6</v>
      </c>
      <c r="K327" s="12">
        <f t="shared" si="123"/>
        <v>1.9872217764702457E-11</v>
      </c>
      <c r="L327" s="9">
        <f t="shared" si="124"/>
        <v>2.8615993581171538E-3</v>
      </c>
      <c r="M327" s="9">
        <f t="shared" si="125"/>
        <v>1.1446397432468615E-2</v>
      </c>
      <c r="N327" s="9">
        <f t="shared" si="126"/>
        <v>2.5754394223054384E-2</v>
      </c>
      <c r="O327" s="9">
        <f t="shared" si="127"/>
        <v>4.5785589729874461E-2</v>
      </c>
      <c r="P327" s="9">
        <f t="shared" si="128"/>
        <v>7.1539983952928848E-2</v>
      </c>
      <c r="Q327" s="9">
        <f t="shared" si="129"/>
        <v>0.10301757689221754</v>
      </c>
      <c r="R327" s="8">
        <v>0.23360000000000003</v>
      </c>
      <c r="S327" s="8">
        <f t="shared" si="115"/>
        <v>6.6846961005616724E-4</v>
      </c>
      <c r="T327" s="8">
        <f t="shared" si="115"/>
        <v>2.673878440224669E-3</v>
      </c>
      <c r="U327" s="8">
        <f t="shared" si="115"/>
        <v>6.0162264905055047E-3</v>
      </c>
      <c r="V327" s="8">
        <f t="shared" si="115"/>
        <v>1.0695513760898676E-2</v>
      </c>
      <c r="W327" s="8">
        <f t="shared" si="115"/>
        <v>1.6711740251404181E-2</v>
      </c>
      <c r="X327" s="8">
        <f t="shared" si="115"/>
        <v>2.4064905962022019E-2</v>
      </c>
      <c r="Y327" s="3">
        <f>SUM('Masses &amp; Spring Data'!$K$11*('Masses &amp; Spring Data'!$I$3+'Vel,Acc,Jer (Inlet)'!C327))</f>
        <v>1453.5000640692815</v>
      </c>
      <c r="Z327" s="10">
        <f t="shared" si="130"/>
        <v>1453.5007325388915</v>
      </c>
      <c r="AA327" s="10">
        <f t="shared" si="131"/>
        <v>1453.5027537766027</v>
      </c>
      <c r="AB327" s="10">
        <f t="shared" si="132"/>
        <v>1453.5060802957721</v>
      </c>
      <c r="AC327" s="10">
        <f t="shared" si="133"/>
        <v>1453.5107595830425</v>
      </c>
      <c r="AD327" s="10">
        <f t="shared" si="134"/>
        <v>1453.5167758095329</v>
      </c>
      <c r="AE327" s="10">
        <f t="shared" si="135"/>
        <v>1453.5241289752435</v>
      </c>
    </row>
    <row r="328" spans="1:31" x14ac:dyDescent="0.2">
      <c r="A328" s="5">
        <v>290</v>
      </c>
      <c r="B328" s="5">
        <f t="shared" si="136"/>
        <v>325</v>
      </c>
      <c r="C328" s="36">
        <v>4.38844808970511E-10</v>
      </c>
      <c r="D328" s="6">
        <f t="shared" si="116"/>
        <v>1.0681317048527535E-10</v>
      </c>
      <c r="E328" s="7">
        <f t="shared" si="117"/>
        <v>1.2817580458233043E-6</v>
      </c>
      <c r="F328" s="7">
        <f t="shared" si="118"/>
        <v>2.5635160916466086E-6</v>
      </c>
      <c r="G328" s="7">
        <f t="shared" si="119"/>
        <v>3.8452741374699126E-6</v>
      </c>
      <c r="H328" s="7">
        <f t="shared" si="120"/>
        <v>5.1270321832932171E-6</v>
      </c>
      <c r="I328" s="7">
        <f t="shared" si="121"/>
        <v>6.4087902291165208E-6</v>
      </c>
      <c r="J328" s="7">
        <f t="shared" si="122"/>
        <v>7.6905482749398253E-6</v>
      </c>
      <c r="K328" s="12">
        <f t="shared" si="123"/>
        <v>2.5668281279407145E-11</v>
      </c>
      <c r="L328" s="9">
        <f t="shared" si="124"/>
        <v>3.6962325042346287E-3</v>
      </c>
      <c r="M328" s="9">
        <f t="shared" si="125"/>
        <v>1.4784930016938515E-2</v>
      </c>
      <c r="N328" s="9">
        <f t="shared" si="126"/>
        <v>3.3266092538111657E-2</v>
      </c>
      <c r="O328" s="9">
        <f t="shared" si="127"/>
        <v>5.9139720067754059E-2</v>
      </c>
      <c r="P328" s="9">
        <f t="shared" si="128"/>
        <v>9.2405812605865723E-2</v>
      </c>
      <c r="Q328" s="9">
        <f t="shared" si="129"/>
        <v>0.13306437015244663</v>
      </c>
      <c r="R328" s="8">
        <v>0.23360000000000003</v>
      </c>
      <c r="S328" s="8">
        <f t="shared" si="115"/>
        <v>8.6343991298920932E-4</v>
      </c>
      <c r="T328" s="8">
        <f t="shared" si="115"/>
        <v>3.4537596519568373E-3</v>
      </c>
      <c r="U328" s="8">
        <f t="shared" si="115"/>
        <v>7.7709592169028837E-3</v>
      </c>
      <c r="V328" s="8">
        <f t="shared" si="115"/>
        <v>1.3815038607827349E-2</v>
      </c>
      <c r="W328" s="8">
        <f t="shared" si="115"/>
        <v>2.1585997824730235E-2</v>
      </c>
      <c r="X328" s="8">
        <f t="shared" si="115"/>
        <v>3.1083836867611535E-2</v>
      </c>
      <c r="Y328" s="3">
        <f>SUM('Masses &amp; Spring Data'!$K$11*('Masses &amp; Spring Data'!$I$3+'Vel,Acc,Jer (Inlet)'!C328))</f>
        <v>1453.5000798981625</v>
      </c>
      <c r="Z328" s="10">
        <f t="shared" si="130"/>
        <v>1453.5009433380756</v>
      </c>
      <c r="AA328" s="10">
        <f t="shared" si="131"/>
        <v>1453.5035531047258</v>
      </c>
      <c r="AB328" s="10">
        <f t="shared" si="132"/>
        <v>1453.5078508573795</v>
      </c>
      <c r="AC328" s="10">
        <f t="shared" si="133"/>
        <v>1453.5138949367704</v>
      </c>
      <c r="AD328" s="10">
        <f t="shared" si="134"/>
        <v>1453.5216658959873</v>
      </c>
      <c r="AE328" s="10">
        <f t="shared" si="135"/>
        <v>1453.5311637350301</v>
      </c>
    </row>
    <row r="329" spans="1:31" x14ac:dyDescent="0.2">
      <c r="A329" s="5">
        <v>292</v>
      </c>
      <c r="B329" s="5">
        <f t="shared" si="136"/>
        <v>326</v>
      </c>
      <c r="C329" s="36">
        <v>5.4565797945578635E-10</v>
      </c>
      <c r="D329" s="6">
        <f t="shared" si="116"/>
        <v>1.324814517646825E-10</v>
      </c>
      <c r="E329" s="7">
        <f t="shared" si="117"/>
        <v>1.58977742117619E-6</v>
      </c>
      <c r="F329" s="7">
        <f t="shared" si="118"/>
        <v>3.17955484235238E-6</v>
      </c>
      <c r="G329" s="7">
        <f t="shared" si="119"/>
        <v>4.7693322635285698E-6</v>
      </c>
      <c r="H329" s="7">
        <f t="shared" si="120"/>
        <v>6.35910968470476E-6</v>
      </c>
      <c r="I329" s="7">
        <f t="shared" si="121"/>
        <v>7.9488871058809502E-6</v>
      </c>
      <c r="J329" s="7">
        <f t="shared" si="122"/>
        <v>9.5386645270571396E-6</v>
      </c>
      <c r="K329" s="12">
        <f t="shared" si="123"/>
        <v>3.3948372014700072E-11</v>
      </c>
      <c r="L329" s="9">
        <f t="shared" si="124"/>
        <v>4.8885655701168106E-3</v>
      </c>
      <c r="M329" s="9">
        <f t="shared" si="125"/>
        <v>1.9554262280467243E-2</v>
      </c>
      <c r="N329" s="9">
        <f t="shared" si="126"/>
        <v>4.399709013105129E-2</v>
      </c>
      <c r="O329" s="9">
        <f t="shared" si="127"/>
        <v>7.821704912186897E-2</v>
      </c>
      <c r="P329" s="9">
        <f t="shared" si="128"/>
        <v>0.12221413925292027</v>
      </c>
      <c r="Q329" s="9">
        <f t="shared" si="129"/>
        <v>0.17598836052420516</v>
      </c>
      <c r="R329" s="8">
        <v>0.23360000000000003</v>
      </c>
      <c r="S329" s="8">
        <f t="shared" si="115"/>
        <v>1.1419689171792871E-3</v>
      </c>
      <c r="T329" s="8">
        <f t="shared" si="115"/>
        <v>4.5678756687171484E-3</v>
      </c>
      <c r="U329" s="8">
        <f t="shared" si="115"/>
        <v>1.0277720254613583E-2</v>
      </c>
      <c r="V329" s="8">
        <f t="shared" si="115"/>
        <v>1.8271502674868594E-2</v>
      </c>
      <c r="W329" s="8">
        <f t="shared" si="115"/>
        <v>2.8549222929482178E-2</v>
      </c>
      <c r="X329" s="8">
        <f t="shared" si="115"/>
        <v>4.111088101845433E-2</v>
      </c>
      <c r="Y329" s="3">
        <f>SUM('Masses &amp; Spring Data'!$K$11*('Masses &amp; Spring Data'!$I$3+'Vel,Acc,Jer (Inlet)'!C329))</f>
        <v>1453.500099345074</v>
      </c>
      <c r="Z329" s="10">
        <f t="shared" si="130"/>
        <v>1453.5012413139912</v>
      </c>
      <c r="AA329" s="10">
        <f t="shared" si="131"/>
        <v>1453.5046913409426</v>
      </c>
      <c r="AB329" s="10">
        <f t="shared" si="132"/>
        <v>1453.5103770653286</v>
      </c>
      <c r="AC329" s="10">
        <f t="shared" si="133"/>
        <v>1453.5183708477489</v>
      </c>
      <c r="AD329" s="10">
        <f t="shared" si="134"/>
        <v>1453.5286485680035</v>
      </c>
      <c r="AE329" s="10">
        <f t="shared" si="135"/>
        <v>1453.5412102260925</v>
      </c>
    </row>
    <row r="330" spans="1:31" x14ac:dyDescent="0.2">
      <c r="A330" s="5">
        <v>294</v>
      </c>
      <c r="B330" s="5">
        <f t="shared" si="136"/>
        <v>327</v>
      </c>
      <c r="C330" s="36">
        <v>6.7813943122046885E-10</v>
      </c>
      <c r="D330" s="6">
        <f t="shared" si="116"/>
        <v>1.6642982377938257E-10</v>
      </c>
      <c r="E330" s="7">
        <f t="shared" si="117"/>
        <v>1.9971578853525907E-6</v>
      </c>
      <c r="F330" s="7">
        <f t="shared" si="118"/>
        <v>3.9943157707051815E-6</v>
      </c>
      <c r="G330" s="7">
        <f t="shared" si="119"/>
        <v>5.9914736560577722E-6</v>
      </c>
      <c r="H330" s="7">
        <f t="shared" si="120"/>
        <v>7.9886315414103629E-6</v>
      </c>
      <c r="I330" s="7">
        <f t="shared" si="121"/>
        <v>9.9857894267629545E-6</v>
      </c>
      <c r="J330" s="7">
        <f t="shared" si="122"/>
        <v>1.1982947312115544E-5</v>
      </c>
      <c r="K330" s="12">
        <f t="shared" si="123"/>
        <v>3.229235386764097E-11</v>
      </c>
      <c r="L330" s="9">
        <f t="shared" si="124"/>
        <v>4.6500989569402996E-3</v>
      </c>
      <c r="M330" s="9">
        <f t="shared" si="125"/>
        <v>1.8600395827761199E-2</v>
      </c>
      <c r="N330" s="9">
        <f t="shared" si="126"/>
        <v>4.18508906124627E-2</v>
      </c>
      <c r="O330" s="9">
        <f t="shared" si="127"/>
        <v>7.4401583311044794E-2</v>
      </c>
      <c r="P330" s="9">
        <f t="shared" si="128"/>
        <v>0.11625247392350749</v>
      </c>
      <c r="Q330" s="9">
        <f t="shared" si="129"/>
        <v>0.1674035624498508</v>
      </c>
      <c r="R330" s="8">
        <v>0.23360000000000003</v>
      </c>
      <c r="S330" s="8">
        <f t="shared" si="115"/>
        <v>1.0862631163412542E-3</v>
      </c>
      <c r="T330" s="8">
        <f t="shared" si="115"/>
        <v>4.3450524653650168E-3</v>
      </c>
      <c r="U330" s="8">
        <f t="shared" si="115"/>
        <v>9.7763680470712884E-3</v>
      </c>
      <c r="V330" s="8">
        <f t="shared" si="115"/>
        <v>1.7380209861460067E-2</v>
      </c>
      <c r="W330" s="8">
        <f t="shared" si="115"/>
        <v>2.7156577908531352E-2</v>
      </c>
      <c r="X330" s="8">
        <f t="shared" si="115"/>
        <v>3.9105472188285154E-2</v>
      </c>
      <c r="Y330" s="3">
        <f>SUM('Masses &amp; Spring Data'!$K$11*('Masses &amp; Spring Data'!$I$3+'Vel,Acc,Jer (Inlet)'!C330))</f>
        <v>1453.5001234652739</v>
      </c>
      <c r="Z330" s="10">
        <f t="shared" si="130"/>
        <v>1453.5012097283902</v>
      </c>
      <c r="AA330" s="10">
        <f t="shared" si="131"/>
        <v>1453.5044988187408</v>
      </c>
      <c r="AB330" s="10">
        <f t="shared" si="132"/>
        <v>1453.509899833321</v>
      </c>
      <c r="AC330" s="10">
        <f t="shared" si="133"/>
        <v>1453.5175036751352</v>
      </c>
      <c r="AD330" s="10">
        <f t="shared" si="134"/>
        <v>1453.5272800431824</v>
      </c>
      <c r="AE330" s="10">
        <f t="shared" si="135"/>
        <v>1453.5392289374622</v>
      </c>
    </row>
    <row r="331" spans="1:31" x14ac:dyDescent="0.2">
      <c r="A331" s="5">
        <v>296</v>
      </c>
      <c r="B331" s="5">
        <f t="shared" si="136"/>
        <v>328</v>
      </c>
      <c r="C331" s="36">
        <v>8.4456925499985142E-10</v>
      </c>
      <c r="D331" s="6">
        <f t="shared" si="116"/>
        <v>1.9872217764702354E-10</v>
      </c>
      <c r="E331" s="7">
        <f t="shared" si="117"/>
        <v>2.3846661317642824E-6</v>
      </c>
      <c r="F331" s="7">
        <f t="shared" si="118"/>
        <v>4.7693322635285647E-6</v>
      </c>
      <c r="G331" s="7">
        <f t="shared" si="119"/>
        <v>7.1539983952928471E-6</v>
      </c>
      <c r="H331" s="7">
        <f t="shared" si="120"/>
        <v>9.5386645270571294E-6</v>
      </c>
      <c r="I331" s="7">
        <f t="shared" si="121"/>
        <v>1.1923330658821412E-5</v>
      </c>
      <c r="J331" s="7">
        <f t="shared" si="122"/>
        <v>1.4307996790585694E-5</v>
      </c>
      <c r="K331" s="12">
        <f t="shared" si="123"/>
        <v>4.9680544411756428E-11</v>
      </c>
      <c r="L331" s="9">
        <f t="shared" si="124"/>
        <v>7.153998395292926E-3</v>
      </c>
      <c r="M331" s="9">
        <f t="shared" si="125"/>
        <v>2.8615993581171704E-2</v>
      </c>
      <c r="N331" s="9">
        <f t="shared" si="126"/>
        <v>6.4385985557636333E-2</v>
      </c>
      <c r="O331" s="9">
        <f t="shared" si="127"/>
        <v>0.11446397432468682</v>
      </c>
      <c r="P331" s="9">
        <f t="shared" si="128"/>
        <v>0.17884995988232313</v>
      </c>
      <c r="Q331" s="9">
        <f t="shared" si="129"/>
        <v>0.25754394223054533</v>
      </c>
      <c r="R331" s="8">
        <v>0.23360000000000003</v>
      </c>
      <c r="S331" s="8">
        <f t="shared" si="115"/>
        <v>1.6711740251404278E-3</v>
      </c>
      <c r="T331" s="8">
        <f t="shared" si="115"/>
        <v>6.6846961005617113E-3</v>
      </c>
      <c r="U331" s="8">
        <f t="shared" si="115"/>
        <v>1.504056622626385E-2</v>
      </c>
      <c r="V331" s="8">
        <f t="shared" si="115"/>
        <v>2.6738784402246845E-2</v>
      </c>
      <c r="W331" s="8">
        <f t="shared" si="115"/>
        <v>4.1779350628510688E-2</v>
      </c>
      <c r="X331" s="8">
        <f t="shared" si="115"/>
        <v>6.0162264905055399E-2</v>
      </c>
      <c r="Y331" s="3">
        <f>SUM('Masses &amp; Spring Data'!$K$11*('Masses &amp; Spring Data'!$I$3+'Vel,Acc,Jer (Inlet)'!C331))</f>
        <v>1453.5001537662754</v>
      </c>
      <c r="Z331" s="10">
        <f t="shared" si="130"/>
        <v>1453.5018249403006</v>
      </c>
      <c r="AA331" s="10">
        <f t="shared" si="131"/>
        <v>1453.5068746426762</v>
      </c>
      <c r="AB331" s="10">
        <f t="shared" si="132"/>
        <v>1453.5151943325016</v>
      </c>
      <c r="AC331" s="10">
        <f t="shared" si="133"/>
        <v>1453.5268925506775</v>
      </c>
      <c r="AD331" s="10">
        <f t="shared" si="134"/>
        <v>1453.5419331169039</v>
      </c>
      <c r="AE331" s="10">
        <f t="shared" si="135"/>
        <v>1453.5603160311805</v>
      </c>
    </row>
    <row r="332" spans="1:31" x14ac:dyDescent="0.2">
      <c r="A332" s="5">
        <v>298</v>
      </c>
      <c r="B332" s="5">
        <f t="shared" si="136"/>
        <v>329</v>
      </c>
      <c r="C332" s="36">
        <v>1.043291432646875E-9</v>
      </c>
      <c r="D332" s="6">
        <f t="shared" si="116"/>
        <v>2.4840272205877997E-10</v>
      </c>
      <c r="E332" s="7">
        <f t="shared" si="117"/>
        <v>2.9808326647053597E-6</v>
      </c>
      <c r="F332" s="7">
        <f t="shared" si="118"/>
        <v>5.9616653294107194E-6</v>
      </c>
      <c r="G332" s="7">
        <f t="shared" si="119"/>
        <v>8.9424979941160796E-6</v>
      </c>
      <c r="H332" s="7">
        <f t="shared" si="120"/>
        <v>1.1923330658821439E-5</v>
      </c>
      <c r="I332" s="7">
        <f t="shared" si="121"/>
        <v>1.4904163323526798E-5</v>
      </c>
      <c r="J332" s="7">
        <f t="shared" si="122"/>
        <v>1.7884995988232159E-5</v>
      </c>
      <c r="K332" s="12">
        <f t="shared" si="123"/>
        <v>6.6240725882341146E-11</v>
      </c>
      <c r="L332" s="9">
        <f t="shared" si="124"/>
        <v>9.5386645270571242E-3</v>
      </c>
      <c r="M332" s="9">
        <f t="shared" si="125"/>
        <v>3.8154658108228497E-2</v>
      </c>
      <c r="N332" s="9">
        <f t="shared" si="126"/>
        <v>8.584798074351413E-2</v>
      </c>
      <c r="O332" s="9">
        <f t="shared" si="127"/>
        <v>0.15261863243291399</v>
      </c>
      <c r="P332" s="9">
        <f t="shared" si="128"/>
        <v>0.23846661317642812</v>
      </c>
      <c r="Q332" s="9">
        <f t="shared" si="129"/>
        <v>0.34339192297405652</v>
      </c>
      <c r="R332" s="8">
        <v>0.23360000000000003</v>
      </c>
      <c r="S332" s="8">
        <f t="shared" si="115"/>
        <v>2.2282320335205445E-3</v>
      </c>
      <c r="T332" s="8">
        <f t="shared" si="115"/>
        <v>8.9129281340821782E-3</v>
      </c>
      <c r="U332" s="8">
        <f t="shared" si="115"/>
        <v>2.0054088301684904E-2</v>
      </c>
      <c r="V332" s="8">
        <f t="shared" si="115"/>
        <v>3.5651712536328713E-2</v>
      </c>
      <c r="W332" s="8">
        <f t="shared" si="115"/>
        <v>5.5705800838013617E-2</v>
      </c>
      <c r="X332" s="8">
        <f t="shared" si="115"/>
        <v>8.0216353206739616E-2</v>
      </c>
      <c r="Y332" s="3">
        <f>SUM('Masses &amp; Spring Data'!$K$11*('Masses &amp; Spring Data'!$I$3+'Vel,Acc,Jer (Inlet)'!C332))</f>
        <v>1453.5001899465756</v>
      </c>
      <c r="Z332" s="10">
        <f t="shared" si="130"/>
        <v>1453.5024181786091</v>
      </c>
      <c r="AA332" s="10">
        <f t="shared" si="131"/>
        <v>1453.509148100085</v>
      </c>
      <c r="AB332" s="10">
        <f t="shared" si="132"/>
        <v>1453.5202440348774</v>
      </c>
      <c r="AC332" s="10">
        <f t="shared" si="133"/>
        <v>1453.5358416591118</v>
      </c>
      <c r="AD332" s="10">
        <f t="shared" si="134"/>
        <v>1453.5558957474136</v>
      </c>
      <c r="AE332" s="10">
        <f t="shared" si="135"/>
        <v>1453.5804062997822</v>
      </c>
    </row>
    <row r="333" spans="1:31" x14ac:dyDescent="0.2">
      <c r="A333" s="5">
        <v>300</v>
      </c>
      <c r="B333" s="5">
        <f t="shared" si="136"/>
        <v>330</v>
      </c>
      <c r="C333" s="36">
        <v>1.2916941547056549E-9</v>
      </c>
      <c r="D333" s="6">
        <f t="shared" si="116"/>
        <v>3.1464344794112111E-10</v>
      </c>
      <c r="E333" s="7">
        <f t="shared" si="117"/>
        <v>3.7757213752934536E-6</v>
      </c>
      <c r="F333" s="7">
        <f t="shared" si="118"/>
        <v>7.5514427505869071E-6</v>
      </c>
      <c r="G333" s="7">
        <f t="shared" si="119"/>
        <v>1.132716412588036E-5</v>
      </c>
      <c r="H333" s="7">
        <f t="shared" si="120"/>
        <v>1.5102885501173814E-5</v>
      </c>
      <c r="I333" s="7">
        <f t="shared" si="121"/>
        <v>1.8878606876467266E-5</v>
      </c>
      <c r="J333" s="7">
        <f t="shared" si="122"/>
        <v>2.265432825176072E-5</v>
      </c>
      <c r="K333" s="12">
        <f t="shared" si="123"/>
        <v>5.7960635147048839E-11</v>
      </c>
      <c r="L333" s="9">
        <f t="shared" si="124"/>
        <v>8.3463314611750324E-3</v>
      </c>
      <c r="M333" s="9">
        <f t="shared" si="125"/>
        <v>3.338532584470013E-2</v>
      </c>
      <c r="N333" s="9">
        <f t="shared" si="126"/>
        <v>7.5116983150575301E-2</v>
      </c>
      <c r="O333" s="9">
        <f t="shared" si="127"/>
        <v>0.13354130337880052</v>
      </c>
      <c r="P333" s="9">
        <f t="shared" si="128"/>
        <v>0.20865828652937582</v>
      </c>
      <c r="Q333" s="9">
        <f t="shared" si="129"/>
        <v>0.3004679326023012</v>
      </c>
      <c r="R333" s="8">
        <v>0.23360000000000003</v>
      </c>
      <c r="S333" s="8">
        <f t="shared" si="115"/>
        <v>1.9497030293304878E-3</v>
      </c>
      <c r="T333" s="8">
        <f t="shared" si="115"/>
        <v>7.7988121173219512E-3</v>
      </c>
      <c r="U333" s="8">
        <f t="shared" si="115"/>
        <v>1.7547327263974392E-2</v>
      </c>
      <c r="V333" s="8">
        <f t="shared" si="115"/>
        <v>3.1195248469287805E-2</v>
      </c>
      <c r="W333" s="8">
        <f t="shared" si="115"/>
        <v>4.8742575733262197E-2</v>
      </c>
      <c r="X333" s="8">
        <f t="shared" si="115"/>
        <v>7.018930905589757E-2</v>
      </c>
      <c r="Y333" s="3">
        <f>SUM('Masses &amp; Spring Data'!$K$11*('Masses &amp; Spring Data'!$I$3+'Vel,Acc,Jer (Inlet)'!C333))</f>
        <v>1453.5002351719509</v>
      </c>
      <c r="Z333" s="10">
        <f t="shared" si="130"/>
        <v>1453.5021848749802</v>
      </c>
      <c r="AA333" s="10">
        <f t="shared" si="131"/>
        <v>1453.5080912695432</v>
      </c>
      <c r="AB333" s="10">
        <f t="shared" si="132"/>
        <v>1453.5177824992149</v>
      </c>
      <c r="AC333" s="10">
        <f t="shared" si="133"/>
        <v>1453.5314304204201</v>
      </c>
      <c r="AD333" s="10">
        <f t="shared" si="134"/>
        <v>1453.5489777476841</v>
      </c>
      <c r="AE333" s="10">
        <f t="shared" si="135"/>
        <v>1453.5704244810067</v>
      </c>
    </row>
    <row r="334" spans="1:31" x14ac:dyDescent="0.2">
      <c r="A334" s="5">
        <v>302</v>
      </c>
      <c r="B334" s="5">
        <f t="shared" si="136"/>
        <v>331</v>
      </c>
      <c r="C334" s="36">
        <v>1.606337602646776E-9</v>
      </c>
      <c r="D334" s="6">
        <f t="shared" si="116"/>
        <v>3.7260408308816995E-10</v>
      </c>
      <c r="E334" s="7">
        <f t="shared" si="117"/>
        <v>4.4712489970580398E-6</v>
      </c>
      <c r="F334" s="7">
        <f t="shared" si="118"/>
        <v>8.9424979941160796E-6</v>
      </c>
      <c r="G334" s="7">
        <f t="shared" si="119"/>
        <v>1.3413746991174119E-5</v>
      </c>
      <c r="H334" s="7">
        <f t="shared" si="120"/>
        <v>1.7884995988232159E-5</v>
      </c>
      <c r="I334" s="7">
        <f t="shared" si="121"/>
        <v>2.2356244985290196E-5</v>
      </c>
      <c r="J334" s="7">
        <f t="shared" si="122"/>
        <v>2.6827493982348237E-5</v>
      </c>
      <c r="K334" s="12">
        <f t="shared" si="123"/>
        <v>9.9361088823512029E-11</v>
      </c>
      <c r="L334" s="9">
        <f t="shared" si="124"/>
        <v>1.4307996790585732E-2</v>
      </c>
      <c r="M334" s="9">
        <f t="shared" si="125"/>
        <v>5.7231987162342929E-2</v>
      </c>
      <c r="N334" s="9">
        <f t="shared" si="126"/>
        <v>0.12877197111527158</v>
      </c>
      <c r="O334" s="9">
        <f t="shared" si="127"/>
        <v>0.22892794864937172</v>
      </c>
      <c r="P334" s="9">
        <f t="shared" si="128"/>
        <v>0.35769991976464333</v>
      </c>
      <c r="Q334" s="9">
        <f t="shared" si="129"/>
        <v>0.51508788446108633</v>
      </c>
      <c r="R334" s="8">
        <v>0.23360000000000003</v>
      </c>
      <c r="S334" s="8">
        <f t="shared" si="115"/>
        <v>3.3423480502808274E-3</v>
      </c>
      <c r="T334" s="8">
        <f t="shared" si="115"/>
        <v>1.336939220112331E-2</v>
      </c>
      <c r="U334" s="8">
        <f t="shared" si="115"/>
        <v>3.0081132452527446E-2</v>
      </c>
      <c r="V334" s="8">
        <f t="shared" si="115"/>
        <v>5.3477568804493239E-2</v>
      </c>
      <c r="W334" s="8">
        <f t="shared" si="115"/>
        <v>8.3558701257020696E-2</v>
      </c>
      <c r="X334" s="8">
        <f t="shared" si="115"/>
        <v>0.12032452981010978</v>
      </c>
      <c r="Y334" s="3">
        <f>SUM('Masses &amp; Spring Data'!$K$11*('Masses &amp; Spring Data'!$I$3+'Vel,Acc,Jer (Inlet)'!C334))</f>
        <v>1453.500292457426</v>
      </c>
      <c r="Z334" s="10">
        <f t="shared" si="130"/>
        <v>1453.5036348054762</v>
      </c>
      <c r="AA334" s="10">
        <f t="shared" si="131"/>
        <v>1453.5137296876899</v>
      </c>
      <c r="AB334" s="10">
        <f t="shared" si="132"/>
        <v>1453.5303735898785</v>
      </c>
      <c r="AC334" s="10">
        <f t="shared" si="133"/>
        <v>1453.5537700262305</v>
      </c>
      <c r="AD334" s="10">
        <f t="shared" si="134"/>
        <v>1453.583851158683</v>
      </c>
      <c r="AE334" s="10">
        <f t="shared" si="135"/>
        <v>1453.6206169872362</v>
      </c>
    </row>
    <row r="335" spans="1:31" x14ac:dyDescent="0.2">
      <c r="A335" s="5">
        <v>304</v>
      </c>
      <c r="B335" s="5">
        <f t="shared" si="136"/>
        <v>332</v>
      </c>
      <c r="C335" s="36">
        <v>1.978941685734946E-9</v>
      </c>
      <c r="D335" s="6">
        <f t="shared" si="116"/>
        <v>4.7196517191168198E-10</v>
      </c>
      <c r="E335" s="7">
        <f t="shared" si="117"/>
        <v>5.6635820629401835E-6</v>
      </c>
      <c r="F335" s="7">
        <f t="shared" si="118"/>
        <v>1.1327164125880367E-5</v>
      </c>
      <c r="G335" s="7">
        <f t="shared" si="119"/>
        <v>1.699074618882055E-5</v>
      </c>
      <c r="H335" s="7">
        <f t="shared" si="120"/>
        <v>2.2654328251760734E-5</v>
      </c>
      <c r="I335" s="7">
        <f t="shared" si="121"/>
        <v>2.8317910314700918E-5</v>
      </c>
      <c r="J335" s="7">
        <f t="shared" si="122"/>
        <v>3.3981492377641099E-5</v>
      </c>
      <c r="K335" s="12">
        <f t="shared" si="123"/>
        <v>9.9361088823510995E-11</v>
      </c>
      <c r="L335" s="9">
        <f t="shared" si="124"/>
        <v>1.4307996790585583E-2</v>
      </c>
      <c r="M335" s="9">
        <f t="shared" si="125"/>
        <v>5.7231987162342332E-2</v>
      </c>
      <c r="N335" s="9">
        <f t="shared" si="126"/>
        <v>0.12877197111527025</v>
      </c>
      <c r="O335" s="9">
        <f t="shared" si="127"/>
        <v>0.22892794864936933</v>
      </c>
      <c r="P335" s="9">
        <f t="shared" si="128"/>
        <v>0.35769991976463961</v>
      </c>
      <c r="Q335" s="9">
        <f t="shared" si="129"/>
        <v>0.515087884461081</v>
      </c>
      <c r="R335" s="8">
        <v>0.23360000000000003</v>
      </c>
      <c r="S335" s="8">
        <f t="shared" si="115"/>
        <v>3.3423480502807927E-3</v>
      </c>
      <c r="T335" s="8">
        <f t="shared" si="115"/>
        <v>1.3369392201123171E-2</v>
      </c>
      <c r="U335" s="8">
        <f t="shared" si="115"/>
        <v>3.0081132452527134E-2</v>
      </c>
      <c r="V335" s="8">
        <f t="shared" si="115"/>
        <v>5.3477568804492684E-2</v>
      </c>
      <c r="W335" s="8">
        <f t="shared" si="115"/>
        <v>8.3558701257019821E-2</v>
      </c>
      <c r="X335" s="8">
        <f t="shared" si="115"/>
        <v>0.12032452981010854</v>
      </c>
      <c r="Y335" s="3">
        <f>SUM('Masses &amp; Spring Data'!$K$11*('Masses &amp; Spring Data'!$I$3+'Vel,Acc,Jer (Inlet)'!C335))</f>
        <v>1453.5003602954887</v>
      </c>
      <c r="Z335" s="10">
        <f t="shared" si="130"/>
        <v>1453.5037026435389</v>
      </c>
      <c r="AA335" s="10">
        <f t="shared" si="131"/>
        <v>1453.5138156159028</v>
      </c>
      <c r="AB335" s="10">
        <f t="shared" si="132"/>
        <v>1453.5304414279412</v>
      </c>
      <c r="AC335" s="10">
        <f t="shared" si="133"/>
        <v>1453.5538378642932</v>
      </c>
      <c r="AD335" s="10">
        <f t="shared" si="134"/>
        <v>1453.5839189967458</v>
      </c>
      <c r="AE335" s="10">
        <f t="shared" si="135"/>
        <v>1453.6206848252989</v>
      </c>
    </row>
    <row r="336" spans="1:31" x14ac:dyDescent="0.2">
      <c r="A336" s="5">
        <v>306</v>
      </c>
      <c r="B336" s="5">
        <f t="shared" si="136"/>
        <v>333</v>
      </c>
      <c r="C336" s="36">
        <v>2.450906857646628E-9</v>
      </c>
      <c r="D336" s="6">
        <f t="shared" si="116"/>
        <v>5.7132626073519298E-10</v>
      </c>
      <c r="E336" s="7">
        <f t="shared" si="117"/>
        <v>6.8559151288223154E-6</v>
      </c>
      <c r="F336" s="7">
        <f t="shared" si="118"/>
        <v>1.3711830257644631E-5</v>
      </c>
      <c r="G336" s="7">
        <f t="shared" si="119"/>
        <v>2.0567745386466947E-5</v>
      </c>
      <c r="H336" s="7">
        <f t="shared" si="120"/>
        <v>2.7423660515289261E-5</v>
      </c>
      <c r="I336" s="7">
        <f t="shared" si="121"/>
        <v>3.4279575644111576E-5</v>
      </c>
      <c r="J336" s="7">
        <f t="shared" si="122"/>
        <v>4.1135490772933894E-5</v>
      </c>
      <c r="K336" s="12">
        <f t="shared" si="123"/>
        <v>1.3248145176468271E-10</v>
      </c>
      <c r="L336" s="9">
        <f t="shared" si="124"/>
        <v>1.9077329054114311E-2</v>
      </c>
      <c r="M336" s="9">
        <f t="shared" si="125"/>
        <v>7.6309316216457243E-2</v>
      </c>
      <c r="N336" s="9">
        <f t="shared" si="126"/>
        <v>0.17169596148702879</v>
      </c>
      <c r="O336" s="9">
        <f t="shared" si="127"/>
        <v>0.30523726486582897</v>
      </c>
      <c r="P336" s="9">
        <f t="shared" si="128"/>
        <v>0.47693322635285773</v>
      </c>
      <c r="Q336" s="9">
        <f t="shared" si="129"/>
        <v>0.68678384594811515</v>
      </c>
      <c r="R336" s="8">
        <v>0.23360000000000003</v>
      </c>
      <c r="S336" s="8">
        <f t="shared" si="115"/>
        <v>4.4564640670411038E-3</v>
      </c>
      <c r="T336" s="8">
        <f t="shared" si="115"/>
        <v>1.7825856268164415E-2</v>
      </c>
      <c r="U336" s="8">
        <f t="shared" si="115"/>
        <v>4.0108176603369933E-2</v>
      </c>
      <c r="V336" s="8">
        <f t="shared" si="115"/>
        <v>7.1303425072657661E-2</v>
      </c>
      <c r="W336" s="8">
        <f t="shared" si="115"/>
        <v>0.11141160167602758</v>
      </c>
      <c r="X336" s="8">
        <f t="shared" si="115"/>
        <v>0.16043270641347973</v>
      </c>
      <c r="Y336" s="3">
        <f>SUM('Masses &amp; Spring Data'!$K$11*('Masses &amp; Spring Data'!$I$3+'Vel,Acc,Jer (Inlet)'!C336))</f>
        <v>1453.5004462237016</v>
      </c>
      <c r="Z336" s="10">
        <f t="shared" si="130"/>
        <v>1453.5049026877687</v>
      </c>
      <c r="AA336" s="10">
        <f t="shared" si="131"/>
        <v>1453.5183760983327</v>
      </c>
      <c r="AB336" s="10">
        <f t="shared" si="132"/>
        <v>1453.5405544003049</v>
      </c>
      <c r="AC336" s="10">
        <f t="shared" si="133"/>
        <v>1453.5717496487744</v>
      </c>
      <c r="AD336" s="10">
        <f t="shared" si="134"/>
        <v>1453.6118578253777</v>
      </c>
      <c r="AE336" s="10">
        <f t="shared" si="135"/>
        <v>1453.6608789301151</v>
      </c>
    </row>
    <row r="337" spans="1:31" x14ac:dyDescent="0.2">
      <c r="A337" s="5">
        <v>308</v>
      </c>
      <c r="B337" s="5">
        <f t="shared" si="136"/>
        <v>334</v>
      </c>
      <c r="C337" s="36">
        <v>3.022233118381821E-9</v>
      </c>
      <c r="D337" s="6">
        <f t="shared" si="116"/>
        <v>7.0380771249987568E-10</v>
      </c>
      <c r="E337" s="7">
        <f t="shared" si="117"/>
        <v>8.445692549998509E-6</v>
      </c>
      <c r="F337" s="7">
        <f t="shared" si="118"/>
        <v>1.6891385099997018E-5</v>
      </c>
      <c r="G337" s="7">
        <f t="shared" si="119"/>
        <v>2.5337077649995525E-5</v>
      </c>
      <c r="H337" s="7">
        <f t="shared" si="120"/>
        <v>3.3782770199994036E-5</v>
      </c>
      <c r="I337" s="7">
        <f t="shared" si="121"/>
        <v>4.2228462749992543E-5</v>
      </c>
      <c r="J337" s="7">
        <f t="shared" si="122"/>
        <v>5.067415529999105E-5</v>
      </c>
      <c r="K337" s="12">
        <f t="shared" si="123"/>
        <v>1.5732172397056232E-10</v>
      </c>
      <c r="L337" s="9">
        <f t="shared" si="124"/>
        <v>2.2654328251760975E-2</v>
      </c>
      <c r="M337" s="9">
        <f t="shared" si="125"/>
        <v>9.0617313007043898E-2</v>
      </c>
      <c r="N337" s="9">
        <f t="shared" si="126"/>
        <v>0.20388895426584877</v>
      </c>
      <c r="O337" s="9">
        <f t="shared" si="127"/>
        <v>0.36246925202817559</v>
      </c>
      <c r="P337" s="9">
        <f t="shared" si="128"/>
        <v>0.56635820629402434</v>
      </c>
      <c r="Q337" s="9">
        <f t="shared" si="129"/>
        <v>0.81555581706339508</v>
      </c>
      <c r="R337" s="8">
        <v>0.23360000000000003</v>
      </c>
      <c r="S337" s="8">
        <f t="shared" si="115"/>
        <v>5.2920510796113642E-3</v>
      </c>
      <c r="T337" s="8">
        <f t="shared" si="115"/>
        <v>2.1168204318445457E-2</v>
      </c>
      <c r="U337" s="8">
        <f t="shared" si="115"/>
        <v>4.7628459716502279E-2</v>
      </c>
      <c r="V337" s="8">
        <f t="shared" si="115"/>
        <v>8.4672817273781828E-2</v>
      </c>
      <c r="W337" s="8">
        <f t="shared" si="115"/>
        <v>0.1323012769902841</v>
      </c>
      <c r="X337" s="8">
        <f t="shared" si="115"/>
        <v>0.19051383886600912</v>
      </c>
      <c r="Y337" s="3">
        <f>SUM('Masses &amp; Spring Data'!$K$11*('Masses &amp; Spring Data'!$I$3+'Vel,Acc,Jer (Inlet)'!C337))</f>
        <v>1453.5005502420645</v>
      </c>
      <c r="Z337" s="10">
        <f t="shared" si="130"/>
        <v>1453.505842293144</v>
      </c>
      <c r="AA337" s="10">
        <f t="shared" si="131"/>
        <v>1453.5218465849459</v>
      </c>
      <c r="AB337" s="10">
        <f t="shared" si="132"/>
        <v>1453.5481787017809</v>
      </c>
      <c r="AC337" s="10">
        <f t="shared" si="133"/>
        <v>1453.5852230593382</v>
      </c>
      <c r="AD337" s="10">
        <f t="shared" si="134"/>
        <v>1453.6328515190548</v>
      </c>
      <c r="AE337" s="10">
        <f t="shared" si="135"/>
        <v>1453.6910640809306</v>
      </c>
    </row>
    <row r="338" spans="1:31" x14ac:dyDescent="0.2">
      <c r="A338" s="5">
        <v>310</v>
      </c>
      <c r="B338" s="5">
        <f t="shared" si="136"/>
        <v>335</v>
      </c>
      <c r="C338" s="36">
        <v>3.7260408308816966E-9</v>
      </c>
      <c r="D338" s="6">
        <f t="shared" si="116"/>
        <v>8.61129436470438E-10</v>
      </c>
      <c r="E338" s="7">
        <f t="shared" si="117"/>
        <v>1.0333553237645256E-5</v>
      </c>
      <c r="F338" s="7">
        <f t="shared" si="118"/>
        <v>2.0667106475290513E-5</v>
      </c>
      <c r="G338" s="7">
        <f t="shared" si="119"/>
        <v>3.1000659712935771E-5</v>
      </c>
      <c r="H338" s="7">
        <f t="shared" si="120"/>
        <v>4.1334212950581025E-5</v>
      </c>
      <c r="I338" s="7">
        <f t="shared" si="121"/>
        <v>5.166776618822628E-5</v>
      </c>
      <c r="J338" s="7">
        <f t="shared" si="122"/>
        <v>6.2001319425871541E-5</v>
      </c>
      <c r="K338" s="12">
        <f t="shared" si="123"/>
        <v>1.9872217764702199E-10</v>
      </c>
      <c r="L338" s="9">
        <f t="shared" si="124"/>
        <v>2.8615993581171166E-2</v>
      </c>
      <c r="M338" s="9">
        <f t="shared" si="125"/>
        <v>0.11446397432468466</v>
      </c>
      <c r="N338" s="9">
        <f t="shared" si="126"/>
        <v>0.2575439422305405</v>
      </c>
      <c r="O338" s="9">
        <f t="shared" si="127"/>
        <v>0.45785589729873866</v>
      </c>
      <c r="P338" s="9">
        <f t="shared" si="128"/>
        <v>0.71539983952927921</v>
      </c>
      <c r="Q338" s="9">
        <f t="shared" si="129"/>
        <v>1.030175768922162</v>
      </c>
      <c r="R338" s="8">
        <v>0.23360000000000003</v>
      </c>
      <c r="S338" s="8">
        <f t="shared" si="115"/>
        <v>6.6846961005615855E-3</v>
      </c>
      <c r="T338" s="8">
        <f t="shared" si="115"/>
        <v>2.6738784402246342E-2</v>
      </c>
      <c r="U338" s="8">
        <f t="shared" si="115"/>
        <v>6.0162264905054268E-2</v>
      </c>
      <c r="V338" s="8">
        <f t="shared" si="115"/>
        <v>0.10695513760898537</v>
      </c>
      <c r="W338" s="8">
        <f t="shared" si="115"/>
        <v>0.16711740251403964</v>
      </c>
      <c r="X338" s="8">
        <f t="shared" si="115"/>
        <v>0.24064905962021707</v>
      </c>
      <c r="Y338" s="3">
        <f>SUM('Masses &amp; Spring Data'!$K$11*('Masses &amp; Spring Data'!$I$3+'Vel,Acc,Jer (Inlet)'!C338))</f>
        <v>1453.5006783806275</v>
      </c>
      <c r="Z338" s="10">
        <f t="shared" si="130"/>
        <v>1453.5073630767281</v>
      </c>
      <c r="AA338" s="10">
        <f t="shared" si="131"/>
        <v>1453.5275739463302</v>
      </c>
      <c r="AB338" s="10">
        <f t="shared" si="132"/>
        <v>1453.5608406455326</v>
      </c>
      <c r="AC338" s="10">
        <f t="shared" si="133"/>
        <v>1453.6076335182365</v>
      </c>
      <c r="AD338" s="10">
        <f t="shared" si="134"/>
        <v>1453.6677957831416</v>
      </c>
      <c r="AE338" s="10">
        <f t="shared" si="135"/>
        <v>1453.7413274402477</v>
      </c>
    </row>
    <row r="339" spans="1:31" x14ac:dyDescent="0.2">
      <c r="A339" s="5">
        <v>312</v>
      </c>
      <c r="B339" s="5">
        <f t="shared" si="136"/>
        <v>336</v>
      </c>
      <c r="C339" s="36">
        <v>4.5871702673521346E-9</v>
      </c>
      <c r="D339" s="6">
        <f t="shared" si="116"/>
        <v>1.05985161411746E-9</v>
      </c>
      <c r="E339" s="7">
        <f t="shared" si="117"/>
        <v>1.271821936940952E-5</v>
      </c>
      <c r="F339" s="7">
        <f t="shared" si="118"/>
        <v>2.543643873881904E-5</v>
      </c>
      <c r="G339" s="7">
        <f t="shared" si="119"/>
        <v>3.8154658108228558E-5</v>
      </c>
      <c r="H339" s="7">
        <f t="shared" si="120"/>
        <v>5.087287747763808E-5</v>
      </c>
      <c r="I339" s="7">
        <f t="shared" si="121"/>
        <v>6.3591096847047602E-5</v>
      </c>
      <c r="J339" s="7">
        <f t="shared" si="122"/>
        <v>7.6309316216457117E-5</v>
      </c>
      <c r="K339" s="12">
        <f t="shared" si="123"/>
        <v>2.3184254058819453E-10</v>
      </c>
      <c r="L339" s="9">
        <f t="shared" si="124"/>
        <v>3.3385325844700012E-2</v>
      </c>
      <c r="M339" s="9">
        <f t="shared" si="125"/>
        <v>0.13354130337880005</v>
      </c>
      <c r="N339" s="9">
        <f t="shared" si="126"/>
        <v>0.30046793260230009</v>
      </c>
      <c r="O339" s="9">
        <f t="shared" si="127"/>
        <v>0.53416521351520019</v>
      </c>
      <c r="P339" s="9">
        <f t="shared" si="128"/>
        <v>0.83463314611750028</v>
      </c>
      <c r="Q339" s="9">
        <f t="shared" si="129"/>
        <v>1.2018717304092004</v>
      </c>
      <c r="R339" s="8">
        <v>0.23360000000000003</v>
      </c>
      <c r="S339" s="8">
        <f t="shared" si="115"/>
        <v>7.7988121173219235E-3</v>
      </c>
      <c r="T339" s="8">
        <f t="shared" si="115"/>
        <v>3.1195248469287694E-2</v>
      </c>
      <c r="U339" s="8">
        <f t="shared" si="115"/>
        <v>7.0189309055897306E-2</v>
      </c>
      <c r="V339" s="8">
        <f t="shared" si="115"/>
        <v>0.12478099387715078</v>
      </c>
      <c r="W339" s="8">
        <f t="shared" si="115"/>
        <v>0.1949703029330481</v>
      </c>
      <c r="X339" s="8">
        <f t="shared" si="115"/>
        <v>0.28075723622358922</v>
      </c>
      <c r="Y339" s="3">
        <f>SUM('Masses &amp; Spring Data'!$K$11*('Masses &amp; Spring Data'!$I$3+'Vel,Acc,Jer (Inlet)'!C339))</f>
        <v>1453.5008351619281</v>
      </c>
      <c r="Z339" s="10">
        <f t="shared" si="130"/>
        <v>1453.5086339740453</v>
      </c>
      <c r="AA339" s="10">
        <f t="shared" si="131"/>
        <v>1453.532223371998</v>
      </c>
      <c r="AB339" s="10">
        <f t="shared" si="132"/>
        <v>1453.571024470984</v>
      </c>
      <c r="AC339" s="10">
        <f t="shared" si="133"/>
        <v>1453.6256161558051</v>
      </c>
      <c r="AD339" s="10">
        <f t="shared" si="134"/>
        <v>1453.6958054648612</v>
      </c>
      <c r="AE339" s="10">
        <f t="shared" si="135"/>
        <v>1453.7815923981516</v>
      </c>
    </row>
    <row r="340" spans="1:31" x14ac:dyDescent="0.2">
      <c r="A340" s="5">
        <v>314</v>
      </c>
      <c r="B340" s="5">
        <f t="shared" si="136"/>
        <v>337</v>
      </c>
      <c r="C340" s="36">
        <v>5.6470218814695946E-9</v>
      </c>
      <c r="D340" s="6">
        <f t="shared" si="116"/>
        <v>1.2916941547056545E-9</v>
      </c>
      <c r="E340" s="7">
        <f t="shared" si="117"/>
        <v>1.5500329856467855E-5</v>
      </c>
      <c r="F340" s="7">
        <f t="shared" si="118"/>
        <v>3.100065971293571E-5</v>
      </c>
      <c r="G340" s="7">
        <f t="shared" si="119"/>
        <v>4.6500989569403564E-5</v>
      </c>
      <c r="H340" s="7">
        <f t="shared" si="120"/>
        <v>6.2001319425871419E-5</v>
      </c>
      <c r="I340" s="7">
        <f t="shared" si="121"/>
        <v>7.7501649282339267E-5</v>
      </c>
      <c r="J340" s="7">
        <f t="shared" si="122"/>
        <v>9.3001979138807129E-5</v>
      </c>
      <c r="K340" s="12">
        <f t="shared" si="123"/>
        <v>2.9808326647053629E-10</v>
      </c>
      <c r="L340" s="9">
        <f t="shared" si="124"/>
        <v>4.2923990371757224E-2</v>
      </c>
      <c r="M340" s="9">
        <f t="shared" si="125"/>
        <v>0.1716959614870289</v>
      </c>
      <c r="N340" s="9">
        <f t="shared" si="126"/>
        <v>0.38631591334581505</v>
      </c>
      <c r="O340" s="9">
        <f t="shared" si="127"/>
        <v>0.68678384594811559</v>
      </c>
      <c r="P340" s="9">
        <f t="shared" si="128"/>
        <v>1.0730997592939306</v>
      </c>
      <c r="Q340" s="9">
        <f t="shared" si="129"/>
        <v>1.5452636533832602</v>
      </c>
      <c r="R340" s="8">
        <v>0.23360000000000003</v>
      </c>
      <c r="S340" s="8">
        <f t="shared" si="115"/>
        <v>1.0027044150842488E-2</v>
      </c>
      <c r="T340" s="8">
        <f t="shared" si="115"/>
        <v>4.0108176603369954E-2</v>
      </c>
      <c r="U340" s="8">
        <f t="shared" si="115"/>
        <v>9.0243397357582411E-2</v>
      </c>
      <c r="V340" s="8">
        <f t="shared" si="115"/>
        <v>0.16043270641347981</v>
      </c>
      <c r="W340" s="8">
        <f t="shared" si="115"/>
        <v>0.25067610377106225</v>
      </c>
      <c r="X340" s="8">
        <f t="shared" si="115"/>
        <v>0.36097358943032964</v>
      </c>
      <c r="Y340" s="3">
        <f>SUM('Masses &amp; Spring Data'!$K$11*('Masses &amp; Spring Data'!$I$3+'Vel,Acc,Jer (Inlet)'!C340))</f>
        <v>1453.5010281235288</v>
      </c>
      <c r="Z340" s="10">
        <f t="shared" si="130"/>
        <v>1453.5110551676796</v>
      </c>
      <c r="AA340" s="10">
        <f t="shared" si="131"/>
        <v>1453.541371472083</v>
      </c>
      <c r="AB340" s="10">
        <f t="shared" si="132"/>
        <v>1453.5912715208865</v>
      </c>
      <c r="AC340" s="10">
        <f t="shared" si="133"/>
        <v>1453.6614608299424</v>
      </c>
      <c r="AD340" s="10">
        <f t="shared" si="134"/>
        <v>1453.7517042272998</v>
      </c>
      <c r="AE340" s="10">
        <f t="shared" si="135"/>
        <v>1453.8620017129592</v>
      </c>
    </row>
    <row r="341" spans="1:31" x14ac:dyDescent="0.2">
      <c r="A341" s="5">
        <v>316</v>
      </c>
      <c r="B341" s="5">
        <f t="shared" si="136"/>
        <v>338</v>
      </c>
      <c r="C341" s="36">
        <v>6.9387160361752491E-9</v>
      </c>
      <c r="D341" s="6">
        <f t="shared" si="116"/>
        <v>1.5897774211761908E-9</v>
      </c>
      <c r="E341" s="7">
        <f t="shared" si="117"/>
        <v>1.9077329054114289E-5</v>
      </c>
      <c r="F341" s="7">
        <f t="shared" si="118"/>
        <v>3.8154658108228579E-5</v>
      </c>
      <c r="G341" s="7">
        <f t="shared" si="119"/>
        <v>5.7231987162342871E-5</v>
      </c>
      <c r="H341" s="7">
        <f t="shared" si="120"/>
        <v>7.6309316216457157E-5</v>
      </c>
      <c r="I341" s="7">
        <f t="shared" si="121"/>
        <v>9.5386645270571443E-5</v>
      </c>
      <c r="J341" s="7">
        <f t="shared" si="122"/>
        <v>1.1446397432468574E-4</v>
      </c>
      <c r="K341" s="12">
        <f t="shared" si="123"/>
        <v>3.1464344794111884E-10</v>
      </c>
      <c r="L341" s="9">
        <f t="shared" si="124"/>
        <v>4.5308656503521116E-2</v>
      </c>
      <c r="M341" s="9">
        <f t="shared" si="125"/>
        <v>0.18123462601408447</v>
      </c>
      <c r="N341" s="9">
        <f t="shared" si="126"/>
        <v>0.40777790853168999</v>
      </c>
      <c r="O341" s="9">
        <f t="shared" si="127"/>
        <v>0.72493850405633786</v>
      </c>
      <c r="P341" s="9">
        <f t="shared" si="128"/>
        <v>1.1327164125880278</v>
      </c>
      <c r="Q341" s="9">
        <f t="shared" si="129"/>
        <v>1.63111163412676</v>
      </c>
      <c r="R341" s="8">
        <v>0.23360000000000003</v>
      </c>
      <c r="S341" s="8">
        <f t="shared" si="115"/>
        <v>1.0584102159222534E-2</v>
      </c>
      <c r="T341" s="8">
        <f t="shared" si="115"/>
        <v>4.2336408636890137E-2</v>
      </c>
      <c r="U341" s="8">
        <f t="shared" si="115"/>
        <v>9.5256919433002796E-2</v>
      </c>
      <c r="V341" s="8">
        <f t="shared" si="115"/>
        <v>0.16934563454756055</v>
      </c>
      <c r="W341" s="8">
        <f t="shared" si="115"/>
        <v>0.26460255398056332</v>
      </c>
      <c r="X341" s="8">
        <f t="shared" si="115"/>
        <v>0.38102767773201118</v>
      </c>
      <c r="Y341" s="3">
        <f>SUM('Masses &amp; Spring Data'!$K$11*('Masses &amp; Spring Data'!$I$3+'Vel,Acc,Jer (Inlet)'!C341))</f>
        <v>1453.5012632954797</v>
      </c>
      <c r="Z341" s="10">
        <f t="shared" si="130"/>
        <v>1453.511847397639</v>
      </c>
      <c r="AA341" s="10">
        <f t="shared" si="131"/>
        <v>1453.5438891465178</v>
      </c>
      <c r="AB341" s="10">
        <f t="shared" si="132"/>
        <v>1453.5965202149127</v>
      </c>
      <c r="AC341" s="10">
        <f t="shared" si="133"/>
        <v>1453.6706089300274</v>
      </c>
      <c r="AD341" s="10">
        <f t="shared" si="134"/>
        <v>1453.7658658494602</v>
      </c>
      <c r="AE341" s="10">
        <f t="shared" si="135"/>
        <v>1453.8822909732116</v>
      </c>
    </row>
    <row r="342" spans="1:31" x14ac:dyDescent="0.2">
      <c r="A342" s="5">
        <v>318</v>
      </c>
      <c r="B342" s="5">
        <f t="shared" si="136"/>
        <v>339</v>
      </c>
      <c r="C342" s="36">
        <v>8.5284934573514399E-9</v>
      </c>
      <c r="D342" s="6">
        <f t="shared" si="116"/>
        <v>1.9044208691173096E-9</v>
      </c>
      <c r="E342" s="7">
        <f t="shared" si="117"/>
        <v>2.2853050429407716E-5</v>
      </c>
      <c r="F342" s="7">
        <f t="shared" si="118"/>
        <v>4.5706100858815432E-5</v>
      </c>
      <c r="G342" s="7">
        <f t="shared" si="119"/>
        <v>6.8559151288223152E-5</v>
      </c>
      <c r="H342" s="7">
        <f t="shared" si="120"/>
        <v>9.1412201717630865E-5</v>
      </c>
      <c r="I342" s="7">
        <f t="shared" si="121"/>
        <v>1.1426525214703858E-4</v>
      </c>
      <c r="J342" s="7">
        <f t="shared" si="122"/>
        <v>1.371183025764463E-4</v>
      </c>
      <c r="K342" s="12">
        <f t="shared" si="123"/>
        <v>4.9680544411756076E-10</v>
      </c>
      <c r="L342" s="9">
        <f t="shared" si="124"/>
        <v>7.1539983952928751E-2</v>
      </c>
      <c r="M342" s="9">
        <f t="shared" si="125"/>
        <v>0.286159935811715</v>
      </c>
      <c r="N342" s="9">
        <f t="shared" si="126"/>
        <v>0.64385985557635872</v>
      </c>
      <c r="O342" s="9">
        <f t="shared" si="127"/>
        <v>1.14463974324686</v>
      </c>
      <c r="P342" s="9">
        <f t="shared" si="128"/>
        <v>1.7884995988232189</v>
      </c>
      <c r="Q342" s="9">
        <f t="shared" si="129"/>
        <v>2.5754394223054349</v>
      </c>
      <c r="R342" s="8">
        <v>0.23360000000000003</v>
      </c>
      <c r="S342" s="8">
        <f t="shared" si="115"/>
        <v>1.6711740251404157E-2</v>
      </c>
      <c r="T342" s="8">
        <f t="shared" si="115"/>
        <v>6.6846961005616629E-2</v>
      </c>
      <c r="U342" s="8">
        <f t="shared" si="115"/>
        <v>0.15040566226263741</v>
      </c>
      <c r="V342" s="8">
        <f t="shared" si="115"/>
        <v>0.26738784402246651</v>
      </c>
      <c r="W342" s="8">
        <f t="shared" si="115"/>
        <v>0.41779350628510398</v>
      </c>
      <c r="X342" s="8">
        <f t="shared" si="115"/>
        <v>0.60162264905054963</v>
      </c>
      <c r="Y342" s="3">
        <f>SUM('Masses &amp; Spring Data'!$K$11*('Masses &amp; Spring Data'!$I$3+'Vel,Acc,Jer (Inlet)'!C342))</f>
        <v>1453.501552737881</v>
      </c>
      <c r="Z342" s="10">
        <f t="shared" si="130"/>
        <v>1453.5182644781323</v>
      </c>
      <c r="AA342" s="10">
        <f t="shared" si="131"/>
        <v>1453.5687464267628</v>
      </c>
      <c r="AB342" s="10">
        <f t="shared" si="132"/>
        <v>1453.6519584001435</v>
      </c>
      <c r="AC342" s="10">
        <f t="shared" si="133"/>
        <v>1453.7689405819035</v>
      </c>
      <c r="AD342" s="10">
        <f t="shared" si="134"/>
        <v>1453.919346244166</v>
      </c>
      <c r="AE342" s="10">
        <f t="shared" si="135"/>
        <v>1454.1031753869315</v>
      </c>
    </row>
    <row r="343" spans="1:31" x14ac:dyDescent="0.2">
      <c r="A343" s="5">
        <v>320</v>
      </c>
      <c r="B343" s="5">
        <f t="shared" si="136"/>
        <v>340</v>
      </c>
      <c r="C343" s="36">
        <v>1.043291432646875E-8</v>
      </c>
      <c r="D343" s="6">
        <f t="shared" si="116"/>
        <v>2.4012263132348704E-9</v>
      </c>
      <c r="E343" s="7">
        <f t="shared" si="117"/>
        <v>2.8814715758818445E-5</v>
      </c>
      <c r="F343" s="7">
        <f t="shared" si="118"/>
        <v>5.762943151763689E-5</v>
      </c>
      <c r="G343" s="7">
        <f t="shared" si="119"/>
        <v>8.6444147276455328E-5</v>
      </c>
      <c r="H343" s="7">
        <f t="shared" si="120"/>
        <v>1.1525886303527378E-4</v>
      </c>
      <c r="I343" s="7">
        <f t="shared" si="121"/>
        <v>1.4407357879409223E-4</v>
      </c>
      <c r="J343" s="7">
        <f t="shared" si="122"/>
        <v>1.7288829455291066E-4</v>
      </c>
      <c r="K343" s="12">
        <f t="shared" si="123"/>
        <v>4.1400453676464059E-10</v>
      </c>
      <c r="L343" s="9">
        <f t="shared" si="124"/>
        <v>5.9616653294108243E-2</v>
      </c>
      <c r="M343" s="9">
        <f t="shared" si="125"/>
        <v>0.23846661317643297</v>
      </c>
      <c r="N343" s="9">
        <f t="shared" si="126"/>
        <v>0.5365498796469742</v>
      </c>
      <c r="O343" s="9">
        <f t="shared" si="127"/>
        <v>0.95386645270573189</v>
      </c>
      <c r="P343" s="9">
        <f t="shared" si="128"/>
        <v>1.4904163323527062</v>
      </c>
      <c r="Q343" s="9">
        <f t="shared" si="129"/>
        <v>2.1461995185878968</v>
      </c>
      <c r="R343" s="8">
        <v>0.23360000000000003</v>
      </c>
      <c r="S343" s="8">
        <f t="shared" si="115"/>
        <v>1.3926450209503687E-2</v>
      </c>
      <c r="T343" s="8">
        <f t="shared" si="115"/>
        <v>5.5705800838014748E-2</v>
      </c>
      <c r="U343" s="8">
        <f t="shared" si="115"/>
        <v>0.12533805188553318</v>
      </c>
      <c r="V343" s="8">
        <f t="shared" si="115"/>
        <v>0.22282320335205899</v>
      </c>
      <c r="W343" s="8">
        <f t="shared" si="115"/>
        <v>0.34816125523759223</v>
      </c>
      <c r="X343" s="8">
        <f t="shared" si="115"/>
        <v>0.50135220754213272</v>
      </c>
      <c r="Y343" s="3">
        <f>SUM('Masses &amp; Spring Data'!$K$11*('Masses &amp; Spring Data'!$I$3+'Vel,Acc,Jer (Inlet)'!C343))</f>
        <v>1453.5018994657571</v>
      </c>
      <c r="Z343" s="10">
        <f t="shared" si="130"/>
        <v>1453.5158259159666</v>
      </c>
      <c r="AA343" s="10">
        <f t="shared" si="131"/>
        <v>1453.5580424452221</v>
      </c>
      <c r="AB343" s="10">
        <f t="shared" si="132"/>
        <v>1453.6272375176427</v>
      </c>
      <c r="AC343" s="10">
        <f t="shared" si="133"/>
        <v>1453.7247226691093</v>
      </c>
      <c r="AD343" s="10">
        <f t="shared" si="134"/>
        <v>1453.8500607209946</v>
      </c>
      <c r="AE343" s="10">
        <f t="shared" si="135"/>
        <v>1454.0032516732992</v>
      </c>
    </row>
    <row r="344" spans="1:31" x14ac:dyDescent="0.2">
      <c r="A344" s="5">
        <v>322</v>
      </c>
      <c r="B344" s="5">
        <f t="shared" si="136"/>
        <v>341</v>
      </c>
      <c r="C344" s="36">
        <v>1.283414063970362E-8</v>
      </c>
      <c r="D344" s="6">
        <f t="shared" si="116"/>
        <v>2.815230849999511E-9</v>
      </c>
      <c r="E344" s="7">
        <f t="shared" si="117"/>
        <v>3.3782770199994131E-5</v>
      </c>
      <c r="F344" s="7">
        <f t="shared" si="118"/>
        <v>6.7565540399988261E-5</v>
      </c>
      <c r="G344" s="7">
        <f t="shared" si="119"/>
        <v>1.013483105999824E-4</v>
      </c>
      <c r="H344" s="7">
        <f t="shared" si="120"/>
        <v>1.3513108079997652E-4</v>
      </c>
      <c r="I344" s="7">
        <f t="shared" si="121"/>
        <v>1.6891385099997066E-4</v>
      </c>
      <c r="J344" s="7">
        <f t="shared" si="122"/>
        <v>2.026966211999648E-4</v>
      </c>
      <c r="K344" s="12">
        <f t="shared" si="123"/>
        <v>7.4520816617632791E-10</v>
      </c>
      <c r="L344" s="9">
        <f t="shared" si="124"/>
        <v>0.10730997592939122</v>
      </c>
      <c r="M344" s="9">
        <f t="shared" si="125"/>
        <v>0.42923990371756487</v>
      </c>
      <c r="N344" s="9">
        <f t="shared" si="126"/>
        <v>0.96578978336452093</v>
      </c>
      <c r="O344" s="9">
        <f t="shared" si="127"/>
        <v>1.7169596148702595</v>
      </c>
      <c r="P344" s="9">
        <f t="shared" si="128"/>
        <v>2.6827493982347805</v>
      </c>
      <c r="Q344" s="9">
        <f t="shared" si="129"/>
        <v>3.8631591334580837</v>
      </c>
      <c r="R344" s="8">
        <v>0.23360000000000003</v>
      </c>
      <c r="S344" s="8">
        <f t="shared" si="115"/>
        <v>2.5067610377105792E-2</v>
      </c>
      <c r="T344" s="8">
        <f t="shared" si="115"/>
        <v>0.10027044150842317</v>
      </c>
      <c r="U344" s="8">
        <f t="shared" si="115"/>
        <v>0.22560849339395211</v>
      </c>
      <c r="V344" s="8">
        <f t="shared" si="115"/>
        <v>0.40108176603369267</v>
      </c>
      <c r="W344" s="8">
        <f t="shared" si="115"/>
        <v>0.62669025942764478</v>
      </c>
      <c r="X344" s="8">
        <f t="shared" si="115"/>
        <v>0.90243397357580846</v>
      </c>
      <c r="Y344" s="3">
        <f>SUM('Masses &amp; Spring Data'!$K$11*('Masses &amp; Spring Data'!$I$3+'Vel,Acc,Jer (Inlet)'!C344))</f>
        <v>1453.5023366443841</v>
      </c>
      <c r="Z344" s="10">
        <f t="shared" si="130"/>
        <v>1453.5274042547612</v>
      </c>
      <c r="AA344" s="10">
        <f t="shared" si="131"/>
        <v>1453.6031196401445</v>
      </c>
      <c r="AB344" s="10">
        <f t="shared" si="132"/>
        <v>1453.7279451377781</v>
      </c>
      <c r="AC344" s="10">
        <f t="shared" si="133"/>
        <v>1453.9034184104178</v>
      </c>
      <c r="AD344" s="10">
        <f t="shared" si="134"/>
        <v>1454.1290269038118</v>
      </c>
      <c r="AE344" s="10">
        <f t="shared" si="135"/>
        <v>1454.4047706179599</v>
      </c>
    </row>
    <row r="345" spans="1:31" x14ac:dyDescent="0.2">
      <c r="A345" s="5">
        <v>324</v>
      </c>
      <c r="B345" s="5">
        <f t="shared" si="136"/>
        <v>342</v>
      </c>
      <c r="C345" s="36">
        <v>1.5649371489703131E-8</v>
      </c>
      <c r="D345" s="6">
        <f t="shared" si="116"/>
        <v>3.5604390161758389E-9</v>
      </c>
      <c r="E345" s="7">
        <f t="shared" si="117"/>
        <v>4.272526819411007E-5</v>
      </c>
      <c r="F345" s="7">
        <f t="shared" si="118"/>
        <v>8.5450536388220139E-5</v>
      </c>
      <c r="G345" s="7">
        <f t="shared" si="119"/>
        <v>1.2817580458233019E-4</v>
      </c>
      <c r="H345" s="7">
        <f t="shared" si="120"/>
        <v>1.7090107277644028E-4</v>
      </c>
      <c r="I345" s="7">
        <f t="shared" si="121"/>
        <v>2.1362634097055034E-4</v>
      </c>
      <c r="J345" s="7">
        <f t="shared" si="122"/>
        <v>2.5635160916466038E-4</v>
      </c>
      <c r="K345" s="12">
        <f t="shared" si="123"/>
        <v>6.6240725882342097E-10</v>
      </c>
      <c r="L345" s="9">
        <f t="shared" si="124"/>
        <v>9.5386645270572626E-2</v>
      </c>
      <c r="M345" s="9">
        <f t="shared" si="125"/>
        <v>0.3815465810822905</v>
      </c>
      <c r="N345" s="9">
        <f t="shared" si="126"/>
        <v>0.85847980743515362</v>
      </c>
      <c r="O345" s="9">
        <f t="shared" si="127"/>
        <v>1.526186324329162</v>
      </c>
      <c r="P345" s="9">
        <f t="shared" si="128"/>
        <v>2.3846661317643156</v>
      </c>
      <c r="Q345" s="9">
        <f t="shared" si="129"/>
        <v>3.4339192297406145</v>
      </c>
      <c r="R345" s="8">
        <v>0.23360000000000003</v>
      </c>
      <c r="S345" s="8">
        <f t="shared" si="115"/>
        <v>2.2282320335205767E-2</v>
      </c>
      <c r="T345" s="8">
        <f t="shared" si="115"/>
        <v>8.9129281340823069E-2</v>
      </c>
      <c r="U345" s="8">
        <f t="shared" si="115"/>
        <v>0.20054088301685191</v>
      </c>
      <c r="V345" s="8">
        <f t="shared" si="115"/>
        <v>0.35651712536329228</v>
      </c>
      <c r="W345" s="8">
        <f t="shared" si="115"/>
        <v>0.55705800838014419</v>
      </c>
      <c r="X345" s="8">
        <f t="shared" si="115"/>
        <v>0.80216353206740765</v>
      </c>
      <c r="Y345" s="3">
        <f>SUM('Masses &amp; Spring Data'!$K$11*('Masses &amp; Spring Data'!$I$3+'Vel,Acc,Jer (Inlet)'!C345))</f>
        <v>1453.5028491986361</v>
      </c>
      <c r="Z345" s="10">
        <f t="shared" si="130"/>
        <v>1453.5251315189714</v>
      </c>
      <c r="AA345" s="10">
        <f t="shared" si="131"/>
        <v>1453.5926267103541</v>
      </c>
      <c r="AB345" s="10">
        <f t="shared" si="132"/>
        <v>1453.703390081653</v>
      </c>
      <c r="AC345" s="10">
        <f t="shared" si="133"/>
        <v>1453.8593663239994</v>
      </c>
      <c r="AD345" s="10">
        <f t="shared" si="134"/>
        <v>1454.0599072070163</v>
      </c>
      <c r="AE345" s="10">
        <f t="shared" si="135"/>
        <v>1454.3050127307035</v>
      </c>
    </row>
    <row r="346" spans="1:31" x14ac:dyDescent="0.2">
      <c r="A346" s="5">
        <v>326</v>
      </c>
      <c r="B346" s="5">
        <f t="shared" si="136"/>
        <v>343</v>
      </c>
      <c r="C346" s="36">
        <v>1.920981050587897E-8</v>
      </c>
      <c r="D346" s="6">
        <f t="shared" si="116"/>
        <v>4.2228462749992599E-9</v>
      </c>
      <c r="E346" s="7">
        <f t="shared" si="117"/>
        <v>5.0674155299991118E-5</v>
      </c>
      <c r="F346" s="7">
        <f t="shared" si="118"/>
        <v>1.0134831059998224E-4</v>
      </c>
      <c r="G346" s="7">
        <f t="shared" si="119"/>
        <v>1.5202246589997336E-4</v>
      </c>
      <c r="H346" s="7">
        <f t="shared" si="120"/>
        <v>2.0269662119996447E-4</v>
      </c>
      <c r="I346" s="7">
        <f t="shared" si="121"/>
        <v>2.5337077649995558E-4</v>
      </c>
      <c r="J346" s="7">
        <f t="shared" si="122"/>
        <v>3.0404493179994672E-4</v>
      </c>
      <c r="K346" s="12">
        <f t="shared" si="123"/>
        <v>9.936108882351116E-10</v>
      </c>
      <c r="L346" s="9">
        <f t="shared" si="124"/>
        <v>0.14307996790585606</v>
      </c>
      <c r="M346" s="9">
        <f t="shared" si="125"/>
        <v>0.57231987162342424</v>
      </c>
      <c r="N346" s="9">
        <f t="shared" si="126"/>
        <v>1.2877197111527046</v>
      </c>
      <c r="O346" s="9">
        <f t="shared" si="127"/>
        <v>2.2892794864936969</v>
      </c>
      <c r="P346" s="9">
        <f t="shared" si="128"/>
        <v>3.5769991976464017</v>
      </c>
      <c r="Q346" s="9">
        <f t="shared" si="129"/>
        <v>5.1508788446108182</v>
      </c>
      <c r="R346" s="8">
        <v>0.23360000000000003</v>
      </c>
      <c r="S346" s="8">
        <f t="shared" si="115"/>
        <v>3.3423480502807981E-2</v>
      </c>
      <c r="T346" s="8">
        <f t="shared" si="115"/>
        <v>0.13369392201123192</v>
      </c>
      <c r="U346" s="8">
        <f t="shared" si="115"/>
        <v>0.30081132452527182</v>
      </c>
      <c r="V346" s="8">
        <f t="shared" si="115"/>
        <v>0.5347756880449277</v>
      </c>
      <c r="W346" s="8">
        <f t="shared" si="115"/>
        <v>0.83558701257019952</v>
      </c>
      <c r="X346" s="8">
        <f t="shared" si="115"/>
        <v>1.2032452981010873</v>
      </c>
      <c r="Y346" s="3">
        <f>SUM('Masses &amp; Spring Data'!$K$11*('Masses &amp; Spring Data'!$I$3+'Vel,Acc,Jer (Inlet)'!C346))</f>
        <v>1453.5034974290134</v>
      </c>
      <c r="Z346" s="10">
        <f t="shared" si="130"/>
        <v>1453.5369209095161</v>
      </c>
      <c r="AA346" s="10">
        <f t="shared" si="131"/>
        <v>1453.6379601824026</v>
      </c>
      <c r="AB346" s="10">
        <f t="shared" si="132"/>
        <v>1453.8043087535386</v>
      </c>
      <c r="AC346" s="10">
        <f t="shared" si="133"/>
        <v>1454.0382731170582</v>
      </c>
      <c r="AD346" s="10">
        <f t="shared" si="134"/>
        <v>1454.3390844415835</v>
      </c>
      <c r="AE346" s="10">
        <f t="shared" si="135"/>
        <v>1454.7067427271145</v>
      </c>
    </row>
    <row r="347" spans="1:31" x14ac:dyDescent="0.2">
      <c r="A347" s="5">
        <v>328</v>
      </c>
      <c r="B347" s="5">
        <f t="shared" si="136"/>
        <v>344</v>
      </c>
      <c r="C347" s="36">
        <v>2.343265678087823E-8</v>
      </c>
      <c r="D347" s="6">
        <f t="shared" si="116"/>
        <v>5.2164571632343715E-9</v>
      </c>
      <c r="E347" s="7">
        <f t="shared" si="117"/>
        <v>6.2597485958812454E-5</v>
      </c>
      <c r="F347" s="7">
        <f t="shared" si="118"/>
        <v>1.2519497191762491E-4</v>
      </c>
      <c r="G347" s="7">
        <f t="shared" si="119"/>
        <v>1.8779245787643736E-4</v>
      </c>
      <c r="H347" s="7">
        <f t="shared" si="120"/>
        <v>2.5038994383524981E-4</v>
      </c>
      <c r="I347" s="7">
        <f t="shared" si="121"/>
        <v>3.129874297940623E-4</v>
      </c>
      <c r="J347" s="7">
        <f t="shared" si="122"/>
        <v>3.7558491575287472E-4</v>
      </c>
      <c r="K347" s="12">
        <f t="shared" si="123"/>
        <v>9.9361088823512815E-10</v>
      </c>
      <c r="L347" s="9">
        <f t="shared" si="124"/>
        <v>0.14307996790585845</v>
      </c>
      <c r="M347" s="9">
        <f t="shared" si="125"/>
        <v>0.57231987162343378</v>
      </c>
      <c r="N347" s="9">
        <f t="shared" si="126"/>
        <v>1.2877197111527261</v>
      </c>
      <c r="O347" s="9">
        <f t="shared" si="127"/>
        <v>2.2892794864937351</v>
      </c>
      <c r="P347" s="9">
        <f t="shared" si="128"/>
        <v>3.5769991976464612</v>
      </c>
      <c r="Q347" s="9">
        <f t="shared" si="129"/>
        <v>5.1508788446109044</v>
      </c>
      <c r="R347" s="8">
        <v>0.23360000000000003</v>
      </c>
      <c r="S347" s="8">
        <f t="shared" si="115"/>
        <v>3.3423480502808536E-2</v>
      </c>
      <c r="T347" s="8">
        <f t="shared" si="115"/>
        <v>0.13369392201123415</v>
      </c>
      <c r="U347" s="8">
        <f t="shared" si="115"/>
        <v>0.30081132452527687</v>
      </c>
      <c r="V347" s="8">
        <f t="shared" si="115"/>
        <v>0.53477568804493658</v>
      </c>
      <c r="W347" s="8">
        <f t="shared" si="115"/>
        <v>0.83558701257021351</v>
      </c>
      <c r="X347" s="8">
        <f t="shared" si="115"/>
        <v>1.2032452981011075</v>
      </c>
      <c r="Y347" s="3">
        <f>SUM('Masses &amp; Spring Data'!$K$11*('Masses &amp; Spring Data'!$I$3+'Vel,Acc,Jer (Inlet)'!C347))</f>
        <v>1453.5042662603914</v>
      </c>
      <c r="Z347" s="10">
        <f t="shared" si="130"/>
        <v>1453.5376897408942</v>
      </c>
      <c r="AA347" s="10">
        <f t="shared" si="131"/>
        <v>1453.6389099152811</v>
      </c>
      <c r="AB347" s="10">
        <f t="shared" si="132"/>
        <v>1453.8050775849167</v>
      </c>
      <c r="AC347" s="10">
        <f t="shared" si="133"/>
        <v>1454.0390419484363</v>
      </c>
      <c r="AD347" s="10">
        <f t="shared" si="134"/>
        <v>1454.3398532729616</v>
      </c>
      <c r="AE347" s="10">
        <f t="shared" si="135"/>
        <v>1454.7075115584926</v>
      </c>
    </row>
    <row r="348" spans="1:31" x14ac:dyDescent="0.2">
      <c r="A348" s="5">
        <v>330</v>
      </c>
      <c r="B348" s="5">
        <f t="shared" si="136"/>
        <v>345</v>
      </c>
      <c r="C348" s="36">
        <v>2.8649113944112601E-8</v>
      </c>
      <c r="D348" s="6">
        <f t="shared" si="116"/>
        <v>6.2100680514694996E-9</v>
      </c>
      <c r="E348" s="7">
        <f t="shared" si="117"/>
        <v>7.4520816617633999E-5</v>
      </c>
      <c r="F348" s="7">
        <f t="shared" si="118"/>
        <v>1.49041633235268E-4</v>
      </c>
      <c r="G348" s="7">
        <f t="shared" si="119"/>
        <v>2.2356244985290198E-4</v>
      </c>
      <c r="H348" s="7">
        <f t="shared" si="120"/>
        <v>2.98083266470536E-4</v>
      </c>
      <c r="I348" s="7">
        <f t="shared" si="121"/>
        <v>3.7260408308816998E-4</v>
      </c>
      <c r="J348" s="7">
        <f t="shared" si="122"/>
        <v>4.4712489970580397E-4</v>
      </c>
      <c r="K348" s="12">
        <f t="shared" si="123"/>
        <v>1.4076154249997522E-9</v>
      </c>
      <c r="L348" s="9">
        <f t="shared" si="124"/>
        <v>0.20269662119996432</v>
      </c>
      <c r="M348" s="9">
        <f t="shared" si="125"/>
        <v>0.81078648479985727</v>
      </c>
      <c r="N348" s="9">
        <f t="shared" si="126"/>
        <v>1.8242695907996789</v>
      </c>
      <c r="O348" s="9">
        <f t="shared" si="127"/>
        <v>3.2431459391994291</v>
      </c>
      <c r="P348" s="9">
        <f t="shared" si="128"/>
        <v>5.0674155299991082</v>
      </c>
      <c r="Q348" s="9">
        <f t="shared" si="129"/>
        <v>7.2970783631987155</v>
      </c>
      <c r="R348" s="8">
        <v>0.23360000000000003</v>
      </c>
      <c r="S348" s="8">
        <f t="shared" si="115"/>
        <v>4.7349930712311673E-2</v>
      </c>
      <c r="T348" s="8">
        <f t="shared" si="115"/>
        <v>0.18939972284924669</v>
      </c>
      <c r="U348" s="8">
        <f t="shared" si="115"/>
        <v>0.42614937641080503</v>
      </c>
      <c r="V348" s="8">
        <f t="shared" si="115"/>
        <v>0.75759889139698677</v>
      </c>
      <c r="W348" s="8">
        <f t="shared" si="115"/>
        <v>1.1837482678077917</v>
      </c>
      <c r="X348" s="8">
        <f t="shared" si="115"/>
        <v>1.7045975056432201</v>
      </c>
      <c r="Y348" s="3">
        <f>SUM('Masses &amp; Spring Data'!$K$11*('Masses &amp; Spring Data'!$I$3+'Vel,Acc,Jer (Inlet)'!C348))</f>
        <v>1453.50521599327</v>
      </c>
      <c r="Z348" s="10">
        <f t="shared" si="130"/>
        <v>1453.5525659239822</v>
      </c>
      <c r="AA348" s="10">
        <f t="shared" si="131"/>
        <v>1453.6957463504984</v>
      </c>
      <c r="AB348" s="10">
        <f t="shared" si="132"/>
        <v>1453.9313653696809</v>
      </c>
      <c r="AC348" s="10">
        <f t="shared" si="133"/>
        <v>1454.262814884667</v>
      </c>
      <c r="AD348" s="10">
        <f t="shared" si="134"/>
        <v>1454.6889642610777</v>
      </c>
      <c r="AE348" s="10">
        <f t="shared" si="135"/>
        <v>1455.2098134989133</v>
      </c>
    </row>
    <row r="349" spans="1:31" x14ac:dyDescent="0.2">
      <c r="A349" s="5">
        <v>332</v>
      </c>
      <c r="B349" s="5">
        <f t="shared" si="136"/>
        <v>346</v>
      </c>
      <c r="C349" s="36">
        <v>3.4859181995582101E-8</v>
      </c>
      <c r="D349" s="6">
        <f t="shared" si="116"/>
        <v>7.6176834764692518E-9</v>
      </c>
      <c r="E349" s="7">
        <f t="shared" si="117"/>
        <v>9.1412201717631027E-5</v>
      </c>
      <c r="F349" s="7">
        <f t="shared" si="118"/>
        <v>1.8282440343526205E-4</v>
      </c>
      <c r="G349" s="7">
        <f t="shared" si="119"/>
        <v>2.7423660515289304E-4</v>
      </c>
      <c r="H349" s="7">
        <f t="shared" si="120"/>
        <v>3.6564880687052411E-4</v>
      </c>
      <c r="I349" s="7">
        <f t="shared" si="121"/>
        <v>4.5706100858815512E-4</v>
      </c>
      <c r="J349" s="7">
        <f t="shared" si="122"/>
        <v>5.4847321030578608E-4</v>
      </c>
      <c r="K349" s="12">
        <f t="shared" si="123"/>
        <v>1.5732172397056025E-9</v>
      </c>
      <c r="L349" s="9">
        <f t="shared" si="124"/>
        <v>0.22654328251760675</v>
      </c>
      <c r="M349" s="9">
        <f t="shared" si="125"/>
        <v>0.90617313007042699</v>
      </c>
      <c r="N349" s="9">
        <f t="shared" si="126"/>
        <v>2.038889542658461</v>
      </c>
      <c r="O349" s="9">
        <f t="shared" si="127"/>
        <v>3.624692520281708</v>
      </c>
      <c r="P349" s="9">
        <f t="shared" si="128"/>
        <v>5.6635820629401685</v>
      </c>
      <c r="Q349" s="9">
        <f t="shared" si="129"/>
        <v>8.155558170633844</v>
      </c>
      <c r="R349" s="8">
        <v>0.23360000000000003</v>
      </c>
      <c r="S349" s="8">
        <f t="shared" si="115"/>
        <v>5.2920510796112943E-2</v>
      </c>
      <c r="T349" s="8">
        <f t="shared" si="115"/>
        <v>0.21168204318445177</v>
      </c>
      <c r="U349" s="8">
        <f t="shared" si="115"/>
        <v>0.47628459716501653</v>
      </c>
      <c r="V349" s="8">
        <f t="shared" si="115"/>
        <v>0.84672817273780709</v>
      </c>
      <c r="W349" s="8">
        <f t="shared" si="115"/>
        <v>1.3230127699028236</v>
      </c>
      <c r="X349" s="8">
        <f t="shared" si="115"/>
        <v>1.9051383886600661</v>
      </c>
      <c r="Y349" s="3">
        <f>SUM('Masses &amp; Spring Data'!$K$11*('Masses &amp; Spring Data'!$I$3+'Vel,Acc,Jer (Inlet)'!C349))</f>
        <v>1453.5063466276492</v>
      </c>
      <c r="Z349" s="10">
        <f t="shared" si="130"/>
        <v>1453.5592671384454</v>
      </c>
      <c r="AA349" s="10">
        <f t="shared" si="131"/>
        <v>1453.7194155823393</v>
      </c>
      <c r="AB349" s="10">
        <f t="shared" si="132"/>
        <v>1453.9826312248142</v>
      </c>
      <c r="AC349" s="10">
        <f t="shared" si="133"/>
        <v>1454.353074800387</v>
      </c>
      <c r="AD349" s="10">
        <f t="shared" si="134"/>
        <v>1454.829359397552</v>
      </c>
      <c r="AE349" s="10">
        <f t="shared" si="135"/>
        <v>1455.4114850163094</v>
      </c>
    </row>
    <row r="350" spans="1:31" x14ac:dyDescent="0.2">
      <c r="A350" s="5">
        <v>334</v>
      </c>
      <c r="B350" s="5">
        <f t="shared" si="136"/>
        <v>347</v>
      </c>
      <c r="C350" s="36">
        <v>4.2476865472051353E-8</v>
      </c>
      <c r="D350" s="6">
        <f t="shared" si="116"/>
        <v>9.1909007161748543E-9</v>
      </c>
      <c r="E350" s="7">
        <f t="shared" si="117"/>
        <v>1.1029080859409826E-4</v>
      </c>
      <c r="F350" s="7">
        <f t="shared" si="118"/>
        <v>2.2058161718819651E-4</v>
      </c>
      <c r="G350" s="7">
        <f t="shared" si="119"/>
        <v>3.3087242578229474E-4</v>
      </c>
      <c r="H350" s="7">
        <f t="shared" si="120"/>
        <v>4.4116323437639303E-4</v>
      </c>
      <c r="I350" s="7">
        <f t="shared" si="121"/>
        <v>5.5145404297049126E-4</v>
      </c>
      <c r="J350" s="7">
        <f t="shared" si="122"/>
        <v>6.6174485156458949E-4</v>
      </c>
      <c r="K350" s="12">
        <f t="shared" si="123"/>
        <v>1.9872217764702364E-9</v>
      </c>
      <c r="L350" s="9">
        <f t="shared" si="124"/>
        <v>0.28615993581171406</v>
      </c>
      <c r="M350" s="9">
        <f t="shared" si="125"/>
        <v>1.1446397432468562</v>
      </c>
      <c r="N350" s="9">
        <f t="shared" si="126"/>
        <v>2.5754394223054264</v>
      </c>
      <c r="O350" s="9">
        <f t="shared" si="127"/>
        <v>4.578558972987425</v>
      </c>
      <c r="P350" s="9">
        <f t="shared" si="128"/>
        <v>7.1539983952928514</v>
      </c>
      <c r="Q350" s="9">
        <f t="shared" si="129"/>
        <v>10.301757689221706</v>
      </c>
      <c r="R350" s="8">
        <v>0.23360000000000003</v>
      </c>
      <c r="S350" s="8">
        <f t="shared" si="115"/>
        <v>6.6846961005616407E-2</v>
      </c>
      <c r="T350" s="8">
        <f t="shared" si="115"/>
        <v>0.26738784402246563</v>
      </c>
      <c r="U350" s="8">
        <f t="shared" si="115"/>
        <v>0.60162264905054774</v>
      </c>
      <c r="V350" s="8">
        <f t="shared" si="115"/>
        <v>1.0695513760898625</v>
      </c>
      <c r="W350" s="8">
        <f t="shared" si="115"/>
        <v>1.6711740251404104</v>
      </c>
      <c r="X350" s="8">
        <f t="shared" si="115"/>
        <v>2.406490596202191</v>
      </c>
      <c r="Y350" s="3">
        <f>SUM('Masses &amp; Spring Data'!$K$11*('Masses &amp; Spring Data'!$I$3+'Vel,Acc,Jer (Inlet)'!C350))</f>
        <v>1453.5077335391547</v>
      </c>
      <c r="Z350" s="10">
        <f t="shared" si="130"/>
        <v>1453.5745805001604</v>
      </c>
      <c r="AA350" s="10">
        <f t="shared" si="131"/>
        <v>1453.7767947220586</v>
      </c>
      <c r="AB350" s="10">
        <f t="shared" si="132"/>
        <v>1454.1093561882053</v>
      </c>
      <c r="AC350" s="10">
        <f t="shared" si="133"/>
        <v>1454.5772849152447</v>
      </c>
      <c r="AD350" s="10">
        <f t="shared" si="134"/>
        <v>1455.1789075642951</v>
      </c>
      <c r="AE350" s="10">
        <f t="shared" si="135"/>
        <v>1455.914224135357</v>
      </c>
    </row>
    <row r="351" spans="1:31" x14ac:dyDescent="0.2">
      <c r="A351" s="5">
        <v>336</v>
      </c>
      <c r="B351" s="5">
        <f t="shared" si="136"/>
        <v>348</v>
      </c>
      <c r="C351" s="36">
        <v>5.1667766188226207E-8</v>
      </c>
      <c r="D351" s="6">
        <f t="shared" si="116"/>
        <v>1.1178122492645091E-8</v>
      </c>
      <c r="E351" s="7">
        <f t="shared" si="117"/>
        <v>1.3413746991174108E-4</v>
      </c>
      <c r="F351" s="7">
        <f t="shared" si="118"/>
        <v>2.6827493982348215E-4</v>
      </c>
      <c r="G351" s="7">
        <f t="shared" si="119"/>
        <v>4.0241240973522328E-4</v>
      </c>
      <c r="H351" s="7">
        <f t="shared" si="120"/>
        <v>5.3654987964696431E-4</v>
      </c>
      <c r="I351" s="7">
        <f t="shared" si="121"/>
        <v>6.7068734955870544E-4</v>
      </c>
      <c r="J351" s="7">
        <f t="shared" si="122"/>
        <v>8.0482481947044657E-4</v>
      </c>
      <c r="K351" s="12">
        <f t="shared" si="123"/>
        <v>2.3184254058819569E-9</v>
      </c>
      <c r="L351" s="9">
        <f t="shared" si="124"/>
        <v>0.33385325844700181</v>
      </c>
      <c r="M351" s="9">
        <f t="shared" si="125"/>
        <v>1.3354130337880072</v>
      </c>
      <c r="N351" s="9">
        <f t="shared" si="126"/>
        <v>3.004679326023016</v>
      </c>
      <c r="O351" s="9">
        <f t="shared" si="127"/>
        <v>5.341652135152029</v>
      </c>
      <c r="P351" s="9">
        <f t="shared" si="128"/>
        <v>8.3463314611750441</v>
      </c>
      <c r="Q351" s="9">
        <f t="shared" si="129"/>
        <v>12.018717304092064</v>
      </c>
      <c r="R351" s="8">
        <v>0.23360000000000003</v>
      </c>
      <c r="S351" s="8">
        <f t="shared" si="115"/>
        <v>7.7988121173219627E-2</v>
      </c>
      <c r="T351" s="8">
        <f t="shared" si="115"/>
        <v>0.31195248469287851</v>
      </c>
      <c r="U351" s="8">
        <f t="shared" si="115"/>
        <v>0.70189309055897664</v>
      </c>
      <c r="V351" s="8">
        <f t="shared" si="115"/>
        <v>1.247809938771514</v>
      </c>
      <c r="W351" s="8">
        <f t="shared" si="115"/>
        <v>1.9497030293304904</v>
      </c>
      <c r="X351" s="8">
        <f t="shared" si="115"/>
        <v>2.8075723622359066</v>
      </c>
      <c r="Y351" s="3">
        <f>SUM('Masses &amp; Spring Data'!$K$11*('Masses &amp; Spring Data'!$I$3+'Vel,Acc,Jer (Inlet)'!C351))</f>
        <v>1453.5094068780361</v>
      </c>
      <c r="Z351" s="10">
        <f t="shared" si="130"/>
        <v>1453.5873949992092</v>
      </c>
      <c r="AA351" s="10">
        <f t="shared" si="131"/>
        <v>1453.823394504612</v>
      </c>
      <c r="AB351" s="10">
        <f t="shared" si="132"/>
        <v>1454.2112999685951</v>
      </c>
      <c r="AC351" s="10">
        <f t="shared" si="133"/>
        <v>1454.7572168168076</v>
      </c>
      <c r="AD351" s="10">
        <f t="shared" si="134"/>
        <v>1455.4591099073666</v>
      </c>
      <c r="AE351" s="10">
        <f t="shared" si="135"/>
        <v>1456.3169792402721</v>
      </c>
    </row>
    <row r="352" spans="1:31" x14ac:dyDescent="0.2">
      <c r="A352" s="5">
        <v>338</v>
      </c>
      <c r="B352" s="5">
        <f t="shared" si="136"/>
        <v>349</v>
      </c>
      <c r="C352" s="36">
        <v>6.2845888680871298E-8</v>
      </c>
      <c r="D352" s="6">
        <f t="shared" si="116"/>
        <v>1.3496547898527048E-8</v>
      </c>
      <c r="E352" s="7">
        <f t="shared" si="117"/>
        <v>1.6195857478232457E-4</v>
      </c>
      <c r="F352" s="7">
        <f t="shared" si="118"/>
        <v>3.2391714956464914E-4</v>
      </c>
      <c r="G352" s="7">
        <f t="shared" si="119"/>
        <v>4.8587572434697371E-4</v>
      </c>
      <c r="H352" s="7">
        <f t="shared" si="120"/>
        <v>6.4783429912929828E-4</v>
      </c>
      <c r="I352" s="7">
        <f t="shared" si="121"/>
        <v>8.0979287391162291E-4</v>
      </c>
      <c r="J352" s="7">
        <f t="shared" si="122"/>
        <v>9.7175144869394742E-4</v>
      </c>
      <c r="K352" s="12">
        <f t="shared" si="123"/>
        <v>2.8980317573524047E-9</v>
      </c>
      <c r="L352" s="9">
        <f t="shared" si="124"/>
        <v>0.41731657305874625</v>
      </c>
      <c r="M352" s="9">
        <f t="shared" si="125"/>
        <v>1.669266292234985</v>
      </c>
      <c r="N352" s="9">
        <f t="shared" si="126"/>
        <v>3.7558491575287163</v>
      </c>
      <c r="O352" s="9">
        <f t="shared" si="127"/>
        <v>6.6770651689399401</v>
      </c>
      <c r="P352" s="9">
        <f t="shared" si="128"/>
        <v>10.432914326468657</v>
      </c>
      <c r="Q352" s="9">
        <f t="shared" si="129"/>
        <v>15.023396630114865</v>
      </c>
      <c r="R352" s="8">
        <v>0.23360000000000003</v>
      </c>
      <c r="S352" s="8">
        <f t="shared" si="115"/>
        <v>9.7485151466523132E-2</v>
      </c>
      <c r="T352" s="8">
        <f t="shared" si="115"/>
        <v>0.38994060586609253</v>
      </c>
      <c r="U352" s="8">
        <f t="shared" si="115"/>
        <v>0.8773663631987082</v>
      </c>
      <c r="V352" s="8">
        <f t="shared" si="115"/>
        <v>1.5597624234643701</v>
      </c>
      <c r="W352" s="8">
        <f t="shared" si="115"/>
        <v>2.4371287866630786</v>
      </c>
      <c r="X352" s="8">
        <f t="shared" si="115"/>
        <v>3.5094654527948328</v>
      </c>
      <c r="Y352" s="3">
        <f>SUM('Masses &amp; Spring Data'!$K$11*('Masses &amp; Spring Data'!$I$3+'Vel,Acc,Jer (Inlet)'!C352))</f>
        <v>1453.5114420199191</v>
      </c>
      <c r="Z352" s="10">
        <f t="shared" si="130"/>
        <v>1453.6089271713856</v>
      </c>
      <c r="AA352" s="10">
        <f t="shared" si="131"/>
        <v>1453.9038398711698</v>
      </c>
      <c r="AB352" s="10">
        <f t="shared" si="132"/>
        <v>1454.3888083831177</v>
      </c>
      <c r="AC352" s="10">
        <f t="shared" si="133"/>
        <v>1455.0712044433835</v>
      </c>
      <c r="AD352" s="10">
        <f t="shared" si="134"/>
        <v>1455.9485708065822</v>
      </c>
      <c r="AE352" s="10">
        <f t="shared" si="135"/>
        <v>1457.0209074727138</v>
      </c>
    </row>
    <row r="353" spans="1:31" x14ac:dyDescent="0.2">
      <c r="A353" s="5">
        <v>340</v>
      </c>
      <c r="B353" s="5">
        <f t="shared" si="136"/>
        <v>350</v>
      </c>
      <c r="C353" s="36">
        <v>7.6342436579398345E-8</v>
      </c>
      <c r="D353" s="6">
        <f t="shared" si="116"/>
        <v>1.6394579655879452E-8</v>
      </c>
      <c r="E353" s="7">
        <f t="shared" si="117"/>
        <v>1.9673495587055342E-4</v>
      </c>
      <c r="F353" s="7">
        <f t="shared" si="118"/>
        <v>3.9346991174110684E-4</v>
      </c>
      <c r="G353" s="7">
        <f t="shared" si="119"/>
        <v>5.9020486761166024E-4</v>
      </c>
      <c r="H353" s="7">
        <f t="shared" si="120"/>
        <v>7.8693982348221369E-4</v>
      </c>
      <c r="I353" s="7">
        <f t="shared" si="121"/>
        <v>9.8367477935276714E-4</v>
      </c>
      <c r="J353" s="7">
        <f t="shared" si="122"/>
        <v>1.1804097352233205E-3</v>
      </c>
      <c r="K353" s="12">
        <f t="shared" si="123"/>
        <v>3.4776381088229518E-9</v>
      </c>
      <c r="L353" s="9">
        <f t="shared" si="124"/>
        <v>0.50077988767050508</v>
      </c>
      <c r="M353" s="9">
        <f t="shared" si="125"/>
        <v>2.0031195506820203</v>
      </c>
      <c r="N353" s="9">
        <f t="shared" si="126"/>
        <v>4.5070189890345453</v>
      </c>
      <c r="O353" s="9">
        <f t="shared" si="127"/>
        <v>8.0124782027280812</v>
      </c>
      <c r="P353" s="9">
        <f t="shared" si="128"/>
        <v>12.519497191762627</v>
      </c>
      <c r="Q353" s="9">
        <f t="shared" si="129"/>
        <v>18.028075956138181</v>
      </c>
      <c r="R353" s="8">
        <v>0.23360000000000003</v>
      </c>
      <c r="S353" s="8">
        <f t="shared" si="115"/>
        <v>0.11698218175983</v>
      </c>
      <c r="T353" s="8">
        <f t="shared" si="115"/>
        <v>0.46792872703931998</v>
      </c>
      <c r="U353" s="8">
        <f t="shared" si="115"/>
        <v>1.05283963583847</v>
      </c>
      <c r="V353" s="8">
        <f t="shared" si="115"/>
        <v>1.8717149081572799</v>
      </c>
      <c r="W353" s="8">
        <f t="shared" si="115"/>
        <v>2.9245545439957499</v>
      </c>
      <c r="X353" s="8">
        <f t="shared" si="115"/>
        <v>4.2113585433538798</v>
      </c>
      <c r="Y353" s="3">
        <f>SUM('Masses &amp; Spring Data'!$K$11*('Masses &amp; Spring Data'!$I$3+'Vel,Acc,Jer (Inlet)'!C353))</f>
        <v>1453.5138992653037</v>
      </c>
      <c r="Z353" s="10">
        <f t="shared" si="130"/>
        <v>1453.6308814470635</v>
      </c>
      <c r="AA353" s="10">
        <f t="shared" si="131"/>
        <v>1453.9848128671047</v>
      </c>
      <c r="AB353" s="10">
        <f t="shared" si="132"/>
        <v>1454.5667389011421</v>
      </c>
      <c r="AC353" s="10">
        <f t="shared" si="133"/>
        <v>1455.3856141734609</v>
      </c>
      <c r="AD353" s="10">
        <f t="shared" si="134"/>
        <v>1456.4384538092995</v>
      </c>
      <c r="AE353" s="10">
        <f t="shared" si="135"/>
        <v>1457.7252578086577</v>
      </c>
    </row>
    <row r="354" spans="1:31" x14ac:dyDescent="0.2">
      <c r="A354" s="5">
        <v>342</v>
      </c>
      <c r="B354" s="5">
        <f t="shared" si="136"/>
        <v>351</v>
      </c>
      <c r="C354" s="36">
        <v>9.2737016235277798E-8</v>
      </c>
      <c r="D354" s="6">
        <f t="shared" si="116"/>
        <v>1.9872217764702404E-8</v>
      </c>
      <c r="E354" s="7">
        <f t="shared" si="117"/>
        <v>2.3846661317642885E-4</v>
      </c>
      <c r="F354" s="7">
        <f t="shared" si="118"/>
        <v>4.769332263528577E-4</v>
      </c>
      <c r="G354" s="7">
        <f t="shared" si="119"/>
        <v>7.153998395292865E-4</v>
      </c>
      <c r="H354" s="7">
        <f t="shared" si="120"/>
        <v>9.5386645270571541E-4</v>
      </c>
      <c r="I354" s="7">
        <f t="shared" si="121"/>
        <v>1.1923330658821442E-3</v>
      </c>
      <c r="J354" s="7">
        <f t="shared" si="122"/>
        <v>1.430799679058573E-3</v>
      </c>
      <c r="K354" s="12">
        <f t="shared" si="123"/>
        <v>3.3120362941170982E-9</v>
      </c>
      <c r="L354" s="9">
        <f t="shared" si="124"/>
        <v>0.47693322635286217</v>
      </c>
      <c r="M354" s="9">
        <f t="shared" si="125"/>
        <v>1.9077329054114487</v>
      </c>
      <c r="N354" s="9">
        <f t="shared" si="126"/>
        <v>4.292399037175759</v>
      </c>
      <c r="O354" s="9">
        <f t="shared" si="127"/>
        <v>7.6309316216457947</v>
      </c>
      <c r="P354" s="9">
        <f t="shared" si="128"/>
        <v>11.923330658821554</v>
      </c>
      <c r="Q354" s="9">
        <f t="shared" si="129"/>
        <v>17.169596148703036</v>
      </c>
      <c r="R354" s="8">
        <v>0.23360000000000003</v>
      </c>
      <c r="S354" s="8">
        <f t="shared" si="115"/>
        <v>0.11141160167602862</v>
      </c>
      <c r="T354" s="8">
        <f t="shared" si="115"/>
        <v>0.44564640670411448</v>
      </c>
      <c r="U354" s="8">
        <f t="shared" si="115"/>
        <v>1.0027044150842574</v>
      </c>
      <c r="V354" s="8">
        <f t="shared" si="115"/>
        <v>1.7825856268164579</v>
      </c>
      <c r="W354" s="8">
        <f t="shared" si="115"/>
        <v>2.7852900419007152</v>
      </c>
      <c r="X354" s="8">
        <f t="shared" si="115"/>
        <v>4.0108176603370298</v>
      </c>
      <c r="Y354" s="3">
        <f>SUM('Masses &amp; Spring Data'!$K$11*('Masses &amp; Spring Data'!$I$3+'Vel,Acc,Jer (Inlet)'!C354))</f>
        <v>1453.5168841400653</v>
      </c>
      <c r="Z354" s="10">
        <f t="shared" si="130"/>
        <v>1453.6282957417413</v>
      </c>
      <c r="AA354" s="10">
        <f t="shared" si="131"/>
        <v>1453.9661485767831</v>
      </c>
      <c r="AB354" s="10">
        <f t="shared" si="132"/>
        <v>1454.5195885551495</v>
      </c>
      <c r="AC354" s="10">
        <f t="shared" si="133"/>
        <v>1455.2994697668817</v>
      </c>
      <c r="AD354" s="10">
        <f t="shared" si="134"/>
        <v>1456.3021741819659</v>
      </c>
      <c r="AE354" s="10">
        <f t="shared" si="135"/>
        <v>1457.5277018004024</v>
      </c>
    </row>
    <row r="355" spans="1:31" x14ac:dyDescent="0.2">
      <c r="A355" s="5">
        <v>344</v>
      </c>
      <c r="B355" s="5">
        <f t="shared" si="136"/>
        <v>352</v>
      </c>
      <c r="C355" s="36">
        <v>1.126092339999802E-7</v>
      </c>
      <c r="D355" s="6">
        <f t="shared" si="116"/>
        <v>2.3184254058819502E-8</v>
      </c>
      <c r="E355" s="7">
        <f t="shared" si="117"/>
        <v>2.7821104870583401E-4</v>
      </c>
      <c r="F355" s="7">
        <f t="shared" si="118"/>
        <v>5.5642209741166803E-4</v>
      </c>
      <c r="G355" s="7">
        <f t="shared" si="119"/>
        <v>8.3463314611750209E-4</v>
      </c>
      <c r="H355" s="7">
        <f t="shared" si="120"/>
        <v>1.1128441948233361E-3</v>
      </c>
      <c r="I355" s="7">
        <f t="shared" si="121"/>
        <v>1.3910552435291701E-3</v>
      </c>
      <c r="J355" s="7">
        <f t="shared" si="122"/>
        <v>1.6692662922350042E-3</v>
      </c>
      <c r="K355" s="12">
        <f t="shared" si="123"/>
        <v>4.9680544411755018E-9</v>
      </c>
      <c r="L355" s="9">
        <f t="shared" si="124"/>
        <v>0.71539983952927222</v>
      </c>
      <c r="M355" s="9">
        <f t="shared" si="125"/>
        <v>2.8615993581170889</v>
      </c>
      <c r="N355" s="9">
        <f t="shared" si="126"/>
        <v>6.4385985557634502</v>
      </c>
      <c r="O355" s="9">
        <f t="shared" si="127"/>
        <v>11.446397432468356</v>
      </c>
      <c r="P355" s="9">
        <f t="shared" si="128"/>
        <v>17.884995988231807</v>
      </c>
      <c r="Q355" s="9">
        <f t="shared" si="129"/>
        <v>25.754394223053801</v>
      </c>
      <c r="R355" s="8">
        <v>0.23360000000000003</v>
      </c>
      <c r="S355" s="8">
        <f t="shared" si="115"/>
        <v>0.167117402514038</v>
      </c>
      <c r="T355" s="8">
        <f t="shared" si="115"/>
        <v>0.66846961005615202</v>
      </c>
      <c r="U355" s="8">
        <f t="shared" si="115"/>
        <v>1.5040566226263421</v>
      </c>
      <c r="V355" s="8">
        <f t="shared" si="115"/>
        <v>2.6738784402246081</v>
      </c>
      <c r="W355" s="8">
        <f t="shared" si="115"/>
        <v>4.1779350628509508</v>
      </c>
      <c r="X355" s="8">
        <f t="shared" si="115"/>
        <v>6.0162264905053684</v>
      </c>
      <c r="Y355" s="3">
        <f>SUM('Masses &amp; Spring Data'!$K$11*('Masses &amp; Spring Data'!$I$3+'Vel,Acc,Jer (Inlet)'!C355))</f>
        <v>1453.520502170079</v>
      </c>
      <c r="Z355" s="10">
        <f t="shared" si="130"/>
        <v>1453.6876195725931</v>
      </c>
      <c r="AA355" s="10">
        <f t="shared" si="131"/>
        <v>1454.1931928151516</v>
      </c>
      <c r="AB355" s="10">
        <f t="shared" si="132"/>
        <v>1455.0245587927054</v>
      </c>
      <c r="AC355" s="10">
        <f t="shared" si="133"/>
        <v>1456.1943806103036</v>
      </c>
      <c r="AD355" s="10">
        <f t="shared" si="134"/>
        <v>1457.69843723293</v>
      </c>
      <c r="AE355" s="10">
        <f t="shared" si="135"/>
        <v>1459.5367286605845</v>
      </c>
    </row>
    <row r="356" spans="1:31" x14ac:dyDescent="0.2">
      <c r="A356" s="5">
        <v>346</v>
      </c>
      <c r="B356" s="5">
        <f t="shared" si="136"/>
        <v>353</v>
      </c>
      <c r="C356" s="36">
        <v>1.357934880587997E-7</v>
      </c>
      <c r="D356" s="6">
        <f t="shared" si="116"/>
        <v>2.8152308499995004E-8</v>
      </c>
      <c r="E356" s="7">
        <f t="shared" si="117"/>
        <v>3.3782770199994007E-4</v>
      </c>
      <c r="F356" s="7">
        <f t="shared" si="118"/>
        <v>6.7565540399988015E-4</v>
      </c>
      <c r="G356" s="7">
        <f t="shared" si="119"/>
        <v>1.0134831059998202E-3</v>
      </c>
      <c r="H356" s="7">
        <f t="shared" si="120"/>
        <v>1.3513108079997603E-3</v>
      </c>
      <c r="I356" s="7">
        <f t="shared" si="121"/>
        <v>1.6891385099997002E-3</v>
      </c>
      <c r="J356" s="7">
        <f t="shared" si="122"/>
        <v>2.0269662119996403E-3</v>
      </c>
      <c r="K356" s="12">
        <f t="shared" si="123"/>
        <v>6.6240725882341965E-9</v>
      </c>
      <c r="L356" s="9">
        <f t="shared" si="124"/>
        <v>0.95386645270572434</v>
      </c>
      <c r="M356" s="9">
        <f t="shared" si="125"/>
        <v>3.8154658108228974</v>
      </c>
      <c r="N356" s="9">
        <f t="shared" si="126"/>
        <v>8.584798074351518</v>
      </c>
      <c r="O356" s="9">
        <f t="shared" si="127"/>
        <v>15.261863243291589</v>
      </c>
      <c r="P356" s="9">
        <f t="shared" si="128"/>
        <v>23.846661317643107</v>
      </c>
      <c r="Q356" s="9">
        <f t="shared" si="129"/>
        <v>34.339192297406072</v>
      </c>
      <c r="R356" s="8">
        <v>0.23360000000000003</v>
      </c>
      <c r="S356" s="8">
        <f t="shared" si="115"/>
        <v>0.22282320335205724</v>
      </c>
      <c r="T356" s="8">
        <f t="shared" si="115"/>
        <v>0.89129281340822897</v>
      </c>
      <c r="U356" s="8">
        <f t="shared" si="115"/>
        <v>2.0054088301685149</v>
      </c>
      <c r="V356" s="8">
        <f t="shared" si="115"/>
        <v>3.5651712536329159</v>
      </c>
      <c r="W356" s="8">
        <f t="shared" si="115"/>
        <v>5.5705800838014303</v>
      </c>
      <c r="X356" s="8">
        <f t="shared" si="115"/>
        <v>8.0216353206740596</v>
      </c>
      <c r="Y356" s="3">
        <f>SUM('Masses &amp; Spring Data'!$K$11*('Masses &amp; Spring Data'!$I$3+'Vel,Acc,Jer (Inlet)'!C356))</f>
        <v>1453.5247232050954</v>
      </c>
      <c r="Z356" s="10">
        <f t="shared" si="130"/>
        <v>1453.7475464084475</v>
      </c>
      <c r="AA356" s="10">
        <f t="shared" si="131"/>
        <v>1454.4211415610234</v>
      </c>
      <c r="AB356" s="10">
        <f t="shared" si="132"/>
        <v>1455.5301320352639</v>
      </c>
      <c r="AC356" s="10">
        <f t="shared" si="133"/>
        <v>1457.0898944587284</v>
      </c>
      <c r="AD356" s="10">
        <f t="shared" si="134"/>
        <v>1459.0953032888967</v>
      </c>
      <c r="AE356" s="10">
        <f t="shared" si="135"/>
        <v>1461.5463585257694</v>
      </c>
    </row>
    <row r="357" spans="1:31" x14ac:dyDescent="0.2">
      <c r="A357" s="5">
        <v>348</v>
      </c>
      <c r="B357" s="5">
        <f t="shared" si="136"/>
        <v>354</v>
      </c>
      <c r="C357" s="36">
        <v>1.6394579655879471E-7</v>
      </c>
      <c r="D357" s="6">
        <f t="shared" si="116"/>
        <v>3.4776381088229201E-8</v>
      </c>
      <c r="E357" s="7">
        <f t="shared" si="117"/>
        <v>4.173165730587504E-4</v>
      </c>
      <c r="F357" s="7">
        <f t="shared" si="118"/>
        <v>8.3463314611750079E-4</v>
      </c>
      <c r="G357" s="7">
        <f t="shared" si="119"/>
        <v>1.2519497191762511E-3</v>
      </c>
      <c r="H357" s="7">
        <f t="shared" si="120"/>
        <v>1.6692662922350016E-3</v>
      </c>
      <c r="I357" s="7">
        <f t="shared" si="121"/>
        <v>2.086582865293752E-3</v>
      </c>
      <c r="J357" s="7">
        <f t="shared" si="122"/>
        <v>2.5038994383525023E-3</v>
      </c>
      <c r="K357" s="12">
        <f t="shared" si="123"/>
        <v>5.7960635147047829E-9</v>
      </c>
      <c r="L357" s="9">
        <f t="shared" si="124"/>
        <v>0.83463314611748873</v>
      </c>
      <c r="M357" s="9">
        <f t="shared" si="125"/>
        <v>3.3385325844699549</v>
      </c>
      <c r="N357" s="9">
        <f t="shared" si="126"/>
        <v>7.5116983150573988</v>
      </c>
      <c r="O357" s="9">
        <f t="shared" si="127"/>
        <v>13.35413033787982</v>
      </c>
      <c r="P357" s="9">
        <f t="shared" si="128"/>
        <v>20.865828652937218</v>
      </c>
      <c r="Q357" s="9">
        <f t="shared" si="129"/>
        <v>30.046793260229595</v>
      </c>
      <c r="R357" s="8">
        <v>0.23360000000000003</v>
      </c>
      <c r="S357" s="8">
        <f t="shared" si="115"/>
        <v>0.1949703029330454</v>
      </c>
      <c r="T357" s="8">
        <f t="shared" si="115"/>
        <v>0.77988121173218161</v>
      </c>
      <c r="U357" s="8">
        <f t="shared" si="115"/>
        <v>1.7547327263974086</v>
      </c>
      <c r="V357" s="8">
        <f t="shared" si="115"/>
        <v>3.1195248469287264</v>
      </c>
      <c r="W357" s="8">
        <f t="shared" si="115"/>
        <v>4.8742575733261351</v>
      </c>
      <c r="X357" s="8">
        <f t="shared" si="115"/>
        <v>7.0189309055896345</v>
      </c>
      <c r="Y357" s="3">
        <f>SUM('Masses &amp; Spring Data'!$K$11*('Masses &amp; Spring Data'!$I$3+'Vel,Acc,Jer (Inlet)'!C357))</f>
        <v>1453.5298487476152</v>
      </c>
      <c r="Z357" s="10">
        <f t="shared" si="130"/>
        <v>1453.7248190505484</v>
      </c>
      <c r="AA357" s="10">
        <f t="shared" si="131"/>
        <v>1454.3160615118716</v>
      </c>
      <c r="AB357" s="10">
        <f t="shared" si="132"/>
        <v>1455.2845814740126</v>
      </c>
      <c r="AC357" s="10">
        <f t="shared" si="133"/>
        <v>1456.6493735945439</v>
      </c>
      <c r="AD357" s="10">
        <f t="shared" si="134"/>
        <v>1458.4041063209413</v>
      </c>
      <c r="AE357" s="10">
        <f t="shared" si="135"/>
        <v>1460.548779653205</v>
      </c>
    </row>
    <row r="358" spans="1:31" x14ac:dyDescent="0.2">
      <c r="A358" s="5">
        <v>350</v>
      </c>
      <c r="B358" s="5">
        <f t="shared" si="136"/>
        <v>355</v>
      </c>
      <c r="C358" s="36">
        <v>1.9872217764702391E-7</v>
      </c>
      <c r="D358" s="6">
        <f t="shared" si="116"/>
        <v>4.0572444602933984E-8</v>
      </c>
      <c r="E358" s="7">
        <f t="shared" si="117"/>
        <v>4.8686933523520783E-4</v>
      </c>
      <c r="F358" s="7">
        <f t="shared" si="118"/>
        <v>9.7373867047041566E-4</v>
      </c>
      <c r="G358" s="7">
        <f t="shared" si="119"/>
        <v>1.4606080057056234E-3</v>
      </c>
      <c r="H358" s="7">
        <f t="shared" si="120"/>
        <v>1.9474773409408313E-3</v>
      </c>
      <c r="I358" s="7">
        <f t="shared" si="121"/>
        <v>2.4343466761760392E-3</v>
      </c>
      <c r="J358" s="7">
        <f t="shared" si="122"/>
        <v>2.9212160114112469E-3</v>
      </c>
      <c r="K358" s="12">
        <f t="shared" si="123"/>
        <v>9.10809980882204E-9</v>
      </c>
      <c r="L358" s="9">
        <f t="shared" si="124"/>
        <v>1.3115663724703737</v>
      </c>
      <c r="M358" s="9">
        <f t="shared" si="125"/>
        <v>5.2462654898814947</v>
      </c>
      <c r="N358" s="9">
        <f t="shared" si="126"/>
        <v>11.804097352233363</v>
      </c>
      <c r="O358" s="9">
        <f t="shared" si="127"/>
        <v>20.985061959525979</v>
      </c>
      <c r="P358" s="9">
        <f t="shared" si="128"/>
        <v>32.789159311759342</v>
      </c>
      <c r="Q358" s="9">
        <f t="shared" si="129"/>
        <v>47.216389408933452</v>
      </c>
      <c r="R358" s="8">
        <v>0.23360000000000003</v>
      </c>
      <c r="S358" s="8">
        <f t="shared" si="115"/>
        <v>0.30638190460907933</v>
      </c>
      <c r="T358" s="8">
        <f t="shared" si="115"/>
        <v>1.2255276184363173</v>
      </c>
      <c r="U358" s="8">
        <f t="shared" si="115"/>
        <v>2.7574371414817138</v>
      </c>
      <c r="V358" s="8">
        <f t="shared" si="115"/>
        <v>4.9021104737452692</v>
      </c>
      <c r="W358" s="8">
        <f t="shared" si="115"/>
        <v>7.659547615226983</v>
      </c>
      <c r="X358" s="8">
        <f t="shared" si="115"/>
        <v>11.029748565926855</v>
      </c>
      <c r="Y358" s="3">
        <f>SUM('Masses &amp; Spring Data'!$K$11*('Masses &amp; Spring Data'!$I$3+'Vel,Acc,Jer (Inlet)'!C358))</f>
        <v>1453.5361803001394</v>
      </c>
      <c r="Z358" s="10">
        <f t="shared" si="130"/>
        <v>1453.8425622047484</v>
      </c>
      <c r="AA358" s="10">
        <f t="shared" si="131"/>
        <v>1454.7690947298543</v>
      </c>
      <c r="AB358" s="10">
        <f t="shared" si="132"/>
        <v>1456.2936174416211</v>
      </c>
      <c r="AC358" s="10">
        <f t="shared" si="133"/>
        <v>1458.4382907738848</v>
      </c>
      <c r="AD358" s="10">
        <f t="shared" si="134"/>
        <v>1461.1957279153664</v>
      </c>
      <c r="AE358" s="10">
        <f t="shared" si="135"/>
        <v>1464.5659288660663</v>
      </c>
    </row>
    <row r="359" spans="1:31" x14ac:dyDescent="0.2">
      <c r="A359" s="5">
        <v>352</v>
      </c>
      <c r="B359" s="5">
        <f t="shared" si="136"/>
        <v>356</v>
      </c>
      <c r="C359" s="36">
        <v>2.3929462224995789E-7</v>
      </c>
      <c r="D359" s="6">
        <f t="shared" si="116"/>
        <v>4.9680544411756024E-8</v>
      </c>
      <c r="E359" s="7">
        <f t="shared" si="117"/>
        <v>5.9616653294107232E-4</v>
      </c>
      <c r="F359" s="7">
        <f t="shared" si="118"/>
        <v>1.1923330658821446E-3</v>
      </c>
      <c r="G359" s="7">
        <f t="shared" si="119"/>
        <v>1.7884995988232167E-3</v>
      </c>
      <c r="H359" s="7">
        <f t="shared" si="120"/>
        <v>2.3846661317642893E-3</v>
      </c>
      <c r="I359" s="7">
        <f t="shared" si="121"/>
        <v>2.9808326647053616E-3</v>
      </c>
      <c r="J359" s="7">
        <f t="shared" si="122"/>
        <v>3.5769991976464335E-3</v>
      </c>
      <c r="K359" s="12">
        <f t="shared" si="123"/>
        <v>9.1080998088217488E-9</v>
      </c>
      <c r="L359" s="9">
        <f t="shared" si="124"/>
        <v>1.3115663724703319</v>
      </c>
      <c r="M359" s="9">
        <f t="shared" si="125"/>
        <v>5.2462654898813277</v>
      </c>
      <c r="N359" s="9">
        <f t="shared" si="126"/>
        <v>11.804097352232986</v>
      </c>
      <c r="O359" s="9">
        <f t="shared" si="127"/>
        <v>20.985061959525311</v>
      </c>
      <c r="P359" s="9">
        <f t="shared" si="128"/>
        <v>32.789159311758297</v>
      </c>
      <c r="Q359" s="9">
        <f t="shared" si="129"/>
        <v>47.216389408931946</v>
      </c>
      <c r="R359" s="8">
        <v>0.23360000000000003</v>
      </c>
      <c r="S359" s="8">
        <f t="shared" si="115"/>
        <v>0.30638190460906956</v>
      </c>
      <c r="T359" s="8">
        <f t="shared" si="115"/>
        <v>1.2255276184362782</v>
      </c>
      <c r="U359" s="8">
        <f t="shared" si="115"/>
        <v>2.7574371414816259</v>
      </c>
      <c r="V359" s="8">
        <f t="shared" si="115"/>
        <v>4.9021104737451129</v>
      </c>
      <c r="W359" s="8">
        <f t="shared" si="115"/>
        <v>7.6595476152267388</v>
      </c>
      <c r="X359" s="8">
        <f t="shared" si="115"/>
        <v>11.029748565926504</v>
      </c>
      <c r="Y359" s="3">
        <f>SUM('Masses &amp; Spring Data'!$K$11*('Masses &amp; Spring Data'!$I$3+'Vel,Acc,Jer (Inlet)'!C359))</f>
        <v>1453.543567111418</v>
      </c>
      <c r="Z359" s="10">
        <f t="shared" si="130"/>
        <v>1453.849949016027</v>
      </c>
      <c r="AA359" s="10">
        <f t="shared" si="131"/>
        <v>1454.7781398048892</v>
      </c>
      <c r="AB359" s="10">
        <f t="shared" si="132"/>
        <v>1456.3010042528997</v>
      </c>
      <c r="AC359" s="10">
        <f t="shared" si="133"/>
        <v>1458.4456775851631</v>
      </c>
      <c r="AD359" s="10">
        <f t="shared" si="134"/>
        <v>1461.2031147266448</v>
      </c>
      <c r="AE359" s="10">
        <f t="shared" si="135"/>
        <v>1464.5733156773445</v>
      </c>
    </row>
    <row r="360" spans="1:31" x14ac:dyDescent="0.2">
      <c r="A360" s="5">
        <v>354</v>
      </c>
      <c r="B360" s="5">
        <f t="shared" si="136"/>
        <v>357</v>
      </c>
      <c r="C360" s="36">
        <v>2.8897516666171392E-7</v>
      </c>
      <c r="D360" s="6">
        <f t="shared" si="116"/>
        <v>5.8788644220577772E-8</v>
      </c>
      <c r="E360" s="7">
        <f t="shared" si="117"/>
        <v>7.0546373064693329E-4</v>
      </c>
      <c r="F360" s="7">
        <f t="shared" si="118"/>
        <v>1.4109274612938666E-3</v>
      </c>
      <c r="G360" s="7">
        <f t="shared" si="119"/>
        <v>2.1163911919407996E-3</v>
      </c>
      <c r="H360" s="7">
        <f t="shared" si="120"/>
        <v>2.8218549225877331E-3</v>
      </c>
      <c r="I360" s="7">
        <f t="shared" si="121"/>
        <v>3.5273186532346662E-3</v>
      </c>
      <c r="J360" s="7">
        <f t="shared" si="122"/>
        <v>4.2327823838815993E-3</v>
      </c>
      <c r="K360" s="12">
        <f t="shared" si="123"/>
        <v>1.2420136102939244E-8</v>
      </c>
      <c r="L360" s="9">
        <f t="shared" si="124"/>
        <v>1.788499598823251</v>
      </c>
      <c r="M360" s="9">
        <f t="shared" si="125"/>
        <v>7.1539983952930042</v>
      </c>
      <c r="N360" s="9">
        <f t="shared" si="126"/>
        <v>16.096496389409261</v>
      </c>
      <c r="O360" s="9">
        <f t="shared" si="127"/>
        <v>28.615993581172017</v>
      </c>
      <c r="P360" s="9">
        <f t="shared" si="128"/>
        <v>44.712489970581281</v>
      </c>
      <c r="Q360" s="9">
        <f t="shared" si="129"/>
        <v>64.385985557637042</v>
      </c>
      <c r="R360" s="8">
        <v>0.23360000000000003</v>
      </c>
      <c r="S360" s="8">
        <f t="shared" si="115"/>
        <v>0.41779350628511147</v>
      </c>
      <c r="T360" s="8">
        <f t="shared" si="115"/>
        <v>1.6711740251404459</v>
      </c>
      <c r="U360" s="8">
        <f t="shared" si="115"/>
        <v>3.7601415565660039</v>
      </c>
      <c r="V360" s="8">
        <f t="shared" si="115"/>
        <v>6.6846961005617835</v>
      </c>
      <c r="W360" s="8">
        <f t="shared" si="115"/>
        <v>10.444837657127788</v>
      </c>
      <c r="X360" s="8">
        <f t="shared" si="115"/>
        <v>15.040566226264016</v>
      </c>
      <c r="Y360" s="3">
        <f>SUM('Masses &amp; Spring Data'!$K$11*('Masses &amp; Spring Data'!$I$3+'Vel,Acc,Jer (Inlet)'!C360))</f>
        <v>1453.552612186453</v>
      </c>
      <c r="Z360" s="10">
        <f t="shared" si="130"/>
        <v>1453.970405692738</v>
      </c>
      <c r="AA360" s="10">
        <f t="shared" si="131"/>
        <v>1455.234489550385</v>
      </c>
      <c r="AB360" s="10">
        <f t="shared" si="132"/>
        <v>1457.3127537430189</v>
      </c>
      <c r="AC360" s="10">
        <f t="shared" si="133"/>
        <v>1460.2373082870147</v>
      </c>
      <c r="AD360" s="10">
        <f t="shared" si="134"/>
        <v>1463.9974498435809</v>
      </c>
      <c r="AE360" s="10">
        <f t="shared" si="135"/>
        <v>1468.593178412717</v>
      </c>
    </row>
    <row r="361" spans="1:31" x14ac:dyDescent="0.2">
      <c r="A361" s="5">
        <v>356</v>
      </c>
      <c r="B361" s="5">
        <f t="shared" si="136"/>
        <v>358</v>
      </c>
      <c r="C361" s="36">
        <v>3.4776381088229169E-7</v>
      </c>
      <c r="D361" s="6">
        <f t="shared" si="116"/>
        <v>7.1208780323517016E-8</v>
      </c>
      <c r="E361" s="7">
        <f t="shared" si="117"/>
        <v>8.5450536388220419E-4</v>
      </c>
      <c r="F361" s="7">
        <f t="shared" si="118"/>
        <v>1.7090107277644084E-3</v>
      </c>
      <c r="G361" s="7">
        <f t="shared" si="119"/>
        <v>2.5635160916466127E-3</v>
      </c>
      <c r="H361" s="7">
        <f t="shared" si="120"/>
        <v>3.4180214555288167E-3</v>
      </c>
      <c r="I361" s="7">
        <f t="shared" si="121"/>
        <v>4.2725268194110213E-3</v>
      </c>
      <c r="J361" s="7">
        <f t="shared" si="122"/>
        <v>5.1270321832932253E-3</v>
      </c>
      <c r="K361" s="12">
        <f t="shared" si="123"/>
        <v>1.3248145176468128E-8</v>
      </c>
      <c r="L361" s="9">
        <f t="shared" si="124"/>
        <v>1.9077329054114105</v>
      </c>
      <c r="M361" s="9">
        <f t="shared" si="125"/>
        <v>7.630931621645642</v>
      </c>
      <c r="N361" s="9">
        <f t="shared" si="126"/>
        <v>17.169596148702695</v>
      </c>
      <c r="O361" s="9">
        <f t="shared" si="127"/>
        <v>30.523726486582568</v>
      </c>
      <c r="P361" s="9">
        <f t="shared" si="128"/>
        <v>47.693322635285263</v>
      </c>
      <c r="Q361" s="9">
        <f t="shared" si="129"/>
        <v>68.67838459481078</v>
      </c>
      <c r="R361" s="8">
        <v>0.23360000000000003</v>
      </c>
      <c r="S361" s="8">
        <f t="shared" si="115"/>
        <v>0.44564640670410555</v>
      </c>
      <c r="T361" s="8">
        <f t="shared" si="115"/>
        <v>1.7825856268164222</v>
      </c>
      <c r="U361" s="8">
        <f t="shared" si="115"/>
        <v>4.0108176603369499</v>
      </c>
      <c r="V361" s="8">
        <f t="shared" si="115"/>
        <v>7.1303425072656887</v>
      </c>
      <c r="W361" s="8">
        <f t="shared" si="115"/>
        <v>11.141160167602639</v>
      </c>
      <c r="X361" s="8">
        <f t="shared" si="115"/>
        <v>16.043270641347799</v>
      </c>
      <c r="Y361" s="3">
        <f>SUM('Masses &amp; Spring Data'!$K$11*('Masses &amp; Spring Data'!$I$3+'Vel,Acc,Jer (Inlet)'!C361))</f>
        <v>1453.5633155252444</v>
      </c>
      <c r="Z361" s="10">
        <f t="shared" si="130"/>
        <v>1454.0089619319485</v>
      </c>
      <c r="AA361" s="10">
        <f t="shared" si="131"/>
        <v>1455.3588657596108</v>
      </c>
      <c r="AB361" s="10">
        <f t="shared" si="132"/>
        <v>1457.5741331855813</v>
      </c>
      <c r="AC361" s="10">
        <f t="shared" si="133"/>
        <v>1460.69365803251</v>
      </c>
      <c r="AD361" s="10">
        <f t="shared" si="134"/>
        <v>1464.7044756928472</v>
      </c>
      <c r="AE361" s="10">
        <f t="shared" si="135"/>
        <v>1469.6065861665923</v>
      </c>
    </row>
    <row r="362" spans="1:31" x14ac:dyDescent="0.2">
      <c r="A362" s="5">
        <v>358</v>
      </c>
      <c r="B362" s="5">
        <f t="shared" si="136"/>
        <v>359</v>
      </c>
      <c r="C362" s="36">
        <v>4.189725912058087E-7</v>
      </c>
      <c r="D362" s="6">
        <f t="shared" si="116"/>
        <v>8.4456925499985145E-8</v>
      </c>
      <c r="E362" s="7">
        <f t="shared" si="117"/>
        <v>1.0134831059998217E-3</v>
      </c>
      <c r="F362" s="7">
        <f t="shared" si="118"/>
        <v>2.0269662119996434E-3</v>
      </c>
      <c r="G362" s="7">
        <f t="shared" si="119"/>
        <v>3.0404493179994651E-3</v>
      </c>
      <c r="H362" s="7">
        <f t="shared" si="120"/>
        <v>4.0539324239992867E-3</v>
      </c>
      <c r="I362" s="7">
        <f t="shared" si="121"/>
        <v>5.0674155299991084E-3</v>
      </c>
      <c r="J362" s="7">
        <f t="shared" si="122"/>
        <v>6.0808986359989301E-3</v>
      </c>
      <c r="K362" s="12">
        <f t="shared" si="123"/>
        <v>-5.8788644220577899E-7</v>
      </c>
      <c r="L362" s="9">
        <f t="shared" si="124"/>
        <v>-84.655647677632174</v>
      </c>
      <c r="M362" s="9">
        <f t="shared" si="125"/>
        <v>-338.6225907105287</v>
      </c>
      <c r="N362" s="9">
        <f t="shared" si="126"/>
        <v>-761.90082909868954</v>
      </c>
      <c r="O362" s="9">
        <f t="shared" si="127"/>
        <v>-1354.4903628421148</v>
      </c>
      <c r="P362" s="9">
        <f t="shared" si="128"/>
        <v>-2116.3911919408042</v>
      </c>
      <c r="Q362" s="9">
        <f t="shared" si="129"/>
        <v>-3047.6033163947582</v>
      </c>
      <c r="R362" s="8">
        <v>0.23360000000000003</v>
      </c>
      <c r="S362" s="8">
        <f t="shared" si="115"/>
        <v>-19.77555929749488</v>
      </c>
      <c r="T362" s="8">
        <f t="shared" si="115"/>
        <v>-79.102237189979519</v>
      </c>
      <c r="U362" s="8">
        <f t="shared" si="115"/>
        <v>-177.98003367745389</v>
      </c>
      <c r="V362" s="8">
        <f t="shared" si="115"/>
        <v>-316.40894875991808</v>
      </c>
      <c r="W362" s="8">
        <f t="shared" si="115"/>
        <v>-494.38898243737191</v>
      </c>
      <c r="X362" s="8">
        <f t="shared" si="115"/>
        <v>-711.92013470981556</v>
      </c>
      <c r="Y362" s="3">
        <f>SUM('Masses &amp; Spring Data'!$K$11*('Masses &amp; Spring Data'!$I$3+'Vel,Acc,Jer (Inlet)'!C362))</f>
        <v>1453.5762801327944</v>
      </c>
      <c r="Z362" s="10">
        <f t="shared" si="130"/>
        <v>1433.8007208352994</v>
      </c>
      <c r="AA362" s="10">
        <f t="shared" si="131"/>
        <v>1374.4894195703741</v>
      </c>
      <c r="AB362" s="10">
        <f t="shared" si="132"/>
        <v>1275.5962464553404</v>
      </c>
      <c r="AC362" s="10">
        <f t="shared" si="133"/>
        <v>1137.1673313728763</v>
      </c>
      <c r="AD362" s="10">
        <f t="shared" si="134"/>
        <v>959.18729769542256</v>
      </c>
      <c r="AE362" s="10">
        <f t="shared" si="135"/>
        <v>741.65614542297885</v>
      </c>
    </row>
    <row r="363" spans="1:31" x14ac:dyDescent="0.2">
      <c r="A363" s="5">
        <v>360</v>
      </c>
      <c r="B363" s="5">
        <f t="shared" si="136"/>
        <v>360</v>
      </c>
      <c r="C363" s="36">
        <v>5.0342951670579385E-7</v>
      </c>
      <c r="D363" s="6">
        <f t="shared" si="116"/>
        <v>1.3984153241827606E-9</v>
      </c>
      <c r="E363" s="7">
        <f t="shared" si="117"/>
        <v>1.6780983890193129E-5</v>
      </c>
      <c r="F363" s="7">
        <f t="shared" si="118"/>
        <v>3.3561967780386258E-5</v>
      </c>
      <c r="G363" s="7">
        <f t="shared" si="119"/>
        <v>5.0342951670579384E-5</v>
      </c>
      <c r="H363" s="7">
        <f t="shared" si="120"/>
        <v>6.7123935560772517E-5</v>
      </c>
      <c r="I363" s="7">
        <f t="shared" si="121"/>
        <v>8.3904919450965642E-5</v>
      </c>
      <c r="J363" s="7">
        <f t="shared" si="122"/>
        <v>1.0068590334115877E-4</v>
      </c>
      <c r="K363" s="12">
        <f t="shared" si="123"/>
        <v>3.8844870116187801E-12</v>
      </c>
      <c r="L363" s="9">
        <f t="shared" si="124"/>
        <v>5.5936612967310434E-4</v>
      </c>
      <c r="M363" s="9">
        <f t="shared" si="125"/>
        <v>2.2374645186924173E-3</v>
      </c>
      <c r="N363" s="9">
        <f t="shared" si="126"/>
        <v>5.0342951670579389E-3</v>
      </c>
      <c r="O363" s="9">
        <f t="shared" si="127"/>
        <v>8.9498580747696694E-3</v>
      </c>
      <c r="P363" s="9">
        <f t="shared" si="128"/>
        <v>1.3984153241827607E-2</v>
      </c>
      <c r="Q363" s="9">
        <f t="shared" si="129"/>
        <v>2.0137180668231756E-2</v>
      </c>
      <c r="R363" s="8">
        <v>0.23360000000000003</v>
      </c>
      <c r="S363" s="8">
        <f t="shared" si="115"/>
        <v>1.306679278916372E-4</v>
      </c>
      <c r="T363" s="8">
        <f t="shared" si="115"/>
        <v>5.2267171156654879E-4</v>
      </c>
      <c r="U363" s="8">
        <f t="shared" si="115"/>
        <v>1.1760113510247347E-3</v>
      </c>
      <c r="V363" s="8">
        <f t="shared" ref="V363:X363" si="137">SUM($R$3*O363)</f>
        <v>2.0906868462661952E-3</v>
      </c>
      <c r="W363" s="8">
        <f t="shared" si="137"/>
        <v>3.2666981972909294E-3</v>
      </c>
      <c r="X363" s="8">
        <f t="shared" si="137"/>
        <v>4.7040454040989388E-3</v>
      </c>
      <c r="Y363" s="3">
        <f>SUM('Masses &amp; Spring Data'!$K$11*('Masses &amp; Spring Data'!$I$3+'Vel,Acc,Jer (Inlet)'!C363))</f>
        <v>1453.5916567603538</v>
      </c>
      <c r="Z363" s="10">
        <f t="shared" si="130"/>
        <v>1453.5917874282816</v>
      </c>
      <c r="AA363" s="10">
        <f t="shared" si="131"/>
        <v>5.2267171156654879E-4</v>
      </c>
      <c r="AB363" s="10">
        <f t="shared" si="132"/>
        <v>1453.5928327717047</v>
      </c>
      <c r="AC363" s="10">
        <f t="shared" si="133"/>
        <v>1453.5937474472</v>
      </c>
      <c r="AD363" s="10">
        <f t="shared" si="134"/>
        <v>1453.594923458551</v>
      </c>
      <c r="AE363" s="10">
        <f t="shared" si="135"/>
        <v>1453.596360805758</v>
      </c>
    </row>
  </sheetData>
  <pageMargins left="0.75" right="0.75" top="1" bottom="1" header="0.5" footer="0.5"/>
  <pageSetup paperSize="9" orientation="portrait" horizontalDpi="0" verticalDpi="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43F1D-DCC6-4F97-8E75-7E5F29BF329A}">
  <dimension ref="A1:AE363"/>
  <sheetViews>
    <sheetView topLeftCell="V3" workbookViewId="0">
      <selection activeCell="Z3" sqref="Z3"/>
    </sheetView>
  </sheetViews>
  <sheetFormatPr defaultColWidth="11.42578125" defaultRowHeight="12.75" x14ac:dyDescent="0.2"/>
  <cols>
    <col min="1" max="1" width="17.85546875" bestFit="1" customWidth="1"/>
    <col min="2" max="2" width="17.85546875" customWidth="1"/>
    <col min="3" max="3" width="17.42578125" bestFit="1" customWidth="1"/>
    <col min="4" max="4" width="17.42578125" customWidth="1"/>
    <col min="5" max="8" width="22.140625" bestFit="1" customWidth="1"/>
    <col min="9" max="10" width="23.42578125" bestFit="1" customWidth="1"/>
    <col min="11" max="11" width="23.42578125" customWidth="1"/>
    <col min="12" max="15" width="22.140625" bestFit="1" customWidth="1"/>
    <col min="16" max="17" width="23.42578125" bestFit="1" customWidth="1"/>
    <col min="18" max="24" width="23.42578125" customWidth="1"/>
    <col min="25" max="25" width="19.42578125" bestFit="1" customWidth="1"/>
    <col min="26" max="26" width="28.85546875" bestFit="1" customWidth="1"/>
    <col min="27" max="29" width="28.85546875" customWidth="1"/>
    <col min="30" max="31" width="30.28515625" bestFit="1" customWidth="1"/>
    <col min="32" max="262" width="8.85546875" customWidth="1"/>
  </cols>
  <sheetData>
    <row r="1" spans="1:31" ht="15.75" x14ac:dyDescent="0.25">
      <c r="A1" s="1" t="s">
        <v>28</v>
      </c>
      <c r="B1" s="1" t="s">
        <v>29</v>
      </c>
      <c r="C1" s="1" t="s">
        <v>30</v>
      </c>
      <c r="D1" s="2" t="s">
        <v>31</v>
      </c>
      <c r="E1" s="2" t="s">
        <v>32</v>
      </c>
      <c r="F1" s="2" t="s">
        <v>32</v>
      </c>
      <c r="G1" s="2" t="s">
        <v>32</v>
      </c>
      <c r="H1" s="2" t="s">
        <v>32</v>
      </c>
      <c r="I1" s="2" t="s">
        <v>32</v>
      </c>
      <c r="J1" s="2" t="s">
        <v>32</v>
      </c>
      <c r="K1" s="2" t="s">
        <v>33</v>
      </c>
      <c r="L1" s="2" t="s">
        <v>34</v>
      </c>
      <c r="M1" s="2" t="s">
        <v>34</v>
      </c>
      <c r="N1" s="2" t="s">
        <v>34</v>
      </c>
      <c r="O1" s="2" t="s">
        <v>34</v>
      </c>
      <c r="P1" s="2" t="s">
        <v>34</v>
      </c>
      <c r="Q1" s="2" t="s">
        <v>34</v>
      </c>
      <c r="R1" s="2" t="s">
        <v>35</v>
      </c>
      <c r="S1" s="2" t="s">
        <v>148</v>
      </c>
      <c r="T1" s="2" t="s">
        <v>148</v>
      </c>
      <c r="U1" s="2" t="s">
        <v>148</v>
      </c>
      <c r="V1" s="2" t="s">
        <v>148</v>
      </c>
      <c r="W1" s="2" t="s">
        <v>148</v>
      </c>
      <c r="X1" s="2" t="s">
        <v>148</v>
      </c>
      <c r="Y1" s="1" t="s">
        <v>36</v>
      </c>
      <c r="Z1" s="1" t="s">
        <v>37</v>
      </c>
      <c r="AA1" s="1" t="s">
        <v>37</v>
      </c>
      <c r="AB1" s="1" t="s">
        <v>37</v>
      </c>
      <c r="AC1" s="1" t="s">
        <v>37</v>
      </c>
      <c r="AD1" s="1" t="s">
        <v>37</v>
      </c>
      <c r="AE1" s="1" t="s">
        <v>37</v>
      </c>
    </row>
    <row r="2" spans="1:31" ht="15.75" x14ac:dyDescent="0.25">
      <c r="A2" s="1"/>
      <c r="B2" s="1"/>
      <c r="C2" s="1"/>
      <c r="D2" s="4" t="s">
        <v>38</v>
      </c>
      <c r="E2" s="4" t="s">
        <v>39</v>
      </c>
      <c r="F2" s="4" t="s">
        <v>40</v>
      </c>
      <c r="G2" s="4" t="s">
        <v>41</v>
      </c>
      <c r="H2" s="4" t="s">
        <v>42</v>
      </c>
      <c r="I2" s="4" t="s">
        <v>43</v>
      </c>
      <c r="J2" s="4" t="s">
        <v>44</v>
      </c>
      <c r="K2" s="4" t="s">
        <v>38</v>
      </c>
      <c r="L2" s="4" t="s">
        <v>45</v>
      </c>
      <c r="M2" s="4" t="s">
        <v>46</v>
      </c>
      <c r="N2" s="4" t="s">
        <v>47</v>
      </c>
      <c r="O2" s="4" t="s">
        <v>48</v>
      </c>
      <c r="P2" s="4" t="s">
        <v>49</v>
      </c>
      <c r="Q2" s="4" t="s">
        <v>50</v>
      </c>
      <c r="R2" s="4" t="s">
        <v>51</v>
      </c>
      <c r="S2" s="4" t="s">
        <v>142</v>
      </c>
      <c r="T2" s="4" t="s">
        <v>143</v>
      </c>
      <c r="U2" s="4" t="s">
        <v>144</v>
      </c>
      <c r="V2" s="4" t="s">
        <v>145</v>
      </c>
      <c r="W2" s="4" t="s">
        <v>146</v>
      </c>
      <c r="X2" s="4" t="s">
        <v>147</v>
      </c>
      <c r="Y2" s="1"/>
      <c r="Z2" s="1" t="s">
        <v>52</v>
      </c>
      <c r="AA2" s="1" t="s">
        <v>53</v>
      </c>
      <c r="AB2" s="1" t="s">
        <v>54</v>
      </c>
      <c r="AC2" s="1" t="s">
        <v>55</v>
      </c>
      <c r="AD2" s="1" t="s">
        <v>56</v>
      </c>
      <c r="AE2" s="1" t="s">
        <v>57</v>
      </c>
    </row>
    <row r="3" spans="1:31" x14ac:dyDescent="0.2">
      <c r="A3" s="5">
        <v>-360</v>
      </c>
      <c r="B3" s="5">
        <v>0</v>
      </c>
      <c r="C3" s="36">
        <v>6.8141432151595298E-7</v>
      </c>
      <c r="D3" s="6">
        <f>SUM((C4-C3)/(B4-B3))</f>
        <v>1.3628286430319064E-7</v>
      </c>
      <c r="E3" s="7">
        <f>SUM(D3*(6*2000))</f>
        <v>1.6353943716382877E-3</v>
      </c>
      <c r="F3" s="7">
        <f>SUM(D3*(6*4000))</f>
        <v>3.2707887432765754E-3</v>
      </c>
      <c r="G3" s="7">
        <f>SUM(D3*(6*6000))</f>
        <v>4.9061831149148629E-3</v>
      </c>
      <c r="H3" s="7">
        <f>SUM(D3*(6*8000))</f>
        <v>6.5415774865531509E-3</v>
      </c>
      <c r="I3" s="7">
        <f>SUM(D3*(6*10000))</f>
        <v>8.1769718581914379E-3</v>
      </c>
      <c r="J3" s="7">
        <f>SUM(D3*(6*12000))</f>
        <v>9.8123662298297259E-3</v>
      </c>
      <c r="K3" s="12">
        <f>SUM((C5-(2*C4)+C3)/((B4-B3)^2))</f>
        <v>2.61364397293789E-8</v>
      </c>
      <c r="L3" s="9">
        <f>SUM($K$3*((6*2000)^2))</f>
        <v>3.7636473210305619</v>
      </c>
      <c r="M3" s="9">
        <f>SUM(K3*((6*4000)^2))</f>
        <v>15.054589284122248</v>
      </c>
      <c r="N3" s="9">
        <f>SUM(K3*((6*6000)^2))</f>
        <v>33.872825889275056</v>
      </c>
      <c r="O3" s="9">
        <f>SUM(K3*((6*8000)^2))</f>
        <v>60.21835713648899</v>
      </c>
      <c r="P3" s="9">
        <f>SUM(K3*((6*10000)^2))</f>
        <v>94.091183025764039</v>
      </c>
      <c r="Q3" s="9">
        <f>SUM(K3*((6*12000)^2))</f>
        <v>135.49130355710022</v>
      </c>
      <c r="R3" s="8">
        <f>SUM('Masses &amp; Spring Data'!$D$29)</f>
        <v>0.12910000000000002</v>
      </c>
      <c r="S3" s="8">
        <f>SUM($R$3*L3)</f>
        <v>0.48588686914504564</v>
      </c>
      <c r="T3" s="8">
        <f t="shared" ref="T3:X18" si="0">SUM($R$3*M3)</f>
        <v>1.9435474765801826</v>
      </c>
      <c r="U3" s="8">
        <f t="shared" si="0"/>
        <v>4.3729818223054107</v>
      </c>
      <c r="V3" s="8">
        <f t="shared" si="0"/>
        <v>7.7741899063207303</v>
      </c>
      <c r="W3" s="8">
        <f t="shared" si="0"/>
        <v>12.147171728626139</v>
      </c>
      <c r="X3" s="8">
        <f t="shared" si="0"/>
        <v>17.491927289221643</v>
      </c>
      <c r="Y3" s="3">
        <f>SUM('Masses &amp; Spring Data'!$K$11*('Masses &amp; Spring Data'!$I$3+'Vel,Acc,Jer (In Light)'!C3))</f>
        <v>1453.6100484129247</v>
      </c>
      <c r="Z3" s="10">
        <f>SUM(S3+Y3)</f>
        <v>1454.0959352820698</v>
      </c>
      <c r="AA3" s="10">
        <f>SUM(T3+Y4)</f>
        <v>1455.5756055720899</v>
      </c>
      <c r="AB3" s="10">
        <f>SUM(U3+Y3)</f>
        <v>1457.9830302352302</v>
      </c>
      <c r="AC3" s="10">
        <f>SUM(V3+Y3)</f>
        <v>1461.3842383192455</v>
      </c>
      <c r="AD3" s="10">
        <f>SUM(W3+Y3)</f>
        <v>1465.7572201415508</v>
      </c>
      <c r="AE3" s="10">
        <f>SUM(X3+Y3)</f>
        <v>1471.1019757021463</v>
      </c>
    </row>
    <row r="4" spans="1:31" x14ac:dyDescent="0.2">
      <c r="A4" s="5">
        <v>-358</v>
      </c>
      <c r="B4" s="5">
        <f>B3+1</f>
        <v>1</v>
      </c>
      <c r="C4" s="36">
        <v>8.1769718581914362E-7</v>
      </c>
      <c r="D4" s="6">
        <f t="shared" ref="D4:D67" si="1">SUM((C5-C4)/(B5-B4))</f>
        <v>1.6241930403256954E-7</v>
      </c>
      <c r="E4" s="7">
        <f t="shared" ref="E4:E67" si="2">SUM(D4*(6*2000))</f>
        <v>1.9490316483908345E-3</v>
      </c>
      <c r="F4" s="7">
        <f t="shared" ref="F4:F67" si="3">SUM(D4*(6*4000))</f>
        <v>3.8980632967816689E-3</v>
      </c>
      <c r="G4" s="7">
        <f t="shared" ref="G4:G67" si="4">SUM(D4*(6*6000))</f>
        <v>5.8470949451725034E-3</v>
      </c>
      <c r="H4" s="7">
        <f t="shared" ref="H4:H67" si="5">SUM(D4*(6*8000))</f>
        <v>7.7961265935633378E-3</v>
      </c>
      <c r="I4" s="7">
        <f t="shared" ref="I4:I67" si="6">SUM(D4*(6*10000))</f>
        <v>9.7451582419541723E-3</v>
      </c>
      <c r="J4" s="7">
        <f t="shared" ref="J4:J67" si="7">SUM(D4*(6*12000))</f>
        <v>1.1694189890345007E-2</v>
      </c>
      <c r="K4" s="12">
        <f t="shared" ref="K4:K67" si="8">SUM((C6-(2*C5)+C4)/((B5-B4)^2))</f>
        <v>3.360399393777322E-8</v>
      </c>
      <c r="L4" s="9">
        <f>SUM(K4*((6*2000)^2))</f>
        <v>4.838975127039344</v>
      </c>
      <c r="M4" s="9">
        <f t="shared" ref="M4:M67" si="9">SUM(K4*((6*4000)^2))</f>
        <v>19.355900508157376</v>
      </c>
      <c r="N4" s="9">
        <f t="shared" ref="N4:N67" si="10">SUM(K4*((6*6000)^2))</f>
        <v>43.550776143354092</v>
      </c>
      <c r="O4" s="9">
        <f t="shared" ref="O4:O67" si="11">SUM(K4*((6*8000)^2))</f>
        <v>77.423602032629503</v>
      </c>
      <c r="P4" s="9">
        <f t="shared" ref="P4:P67" si="12">SUM(K4*((6*10000)^2))</f>
        <v>120.97437817598359</v>
      </c>
      <c r="Q4" s="9">
        <f t="shared" ref="Q4:Q67" si="13">SUM(K4*((6*12000)^2))</f>
        <v>174.20310457341637</v>
      </c>
      <c r="R4" s="8">
        <f>SUM('Masses &amp; Spring Data'!$D$29)</f>
        <v>0.12910000000000002</v>
      </c>
      <c r="S4" s="8">
        <f t="shared" ref="S4:X67" si="14">SUM($R$3*L4)</f>
        <v>0.62471168890077944</v>
      </c>
      <c r="T4" s="8">
        <f t="shared" si="0"/>
        <v>2.4988467556031178</v>
      </c>
      <c r="U4" s="8">
        <f t="shared" si="0"/>
        <v>5.6224052001070142</v>
      </c>
      <c r="V4" s="8">
        <f t="shared" si="0"/>
        <v>9.995387022412471</v>
      </c>
      <c r="W4" s="8">
        <f t="shared" si="0"/>
        <v>15.617792222519483</v>
      </c>
      <c r="X4" s="8">
        <f t="shared" si="0"/>
        <v>22.489620800428057</v>
      </c>
      <c r="Y4" s="3">
        <f>SUM('Masses &amp; Spring Data'!$K$11*('Masses &amp; Spring Data'!$I$3+'Vel,Acc,Jer (In Light)'!C4))</f>
        <v>1453.6320580955098</v>
      </c>
      <c r="Z4" s="10">
        <f t="shared" ref="Z4:Z67" si="15">SUM(S4+Y4)</f>
        <v>1454.2567697844106</v>
      </c>
      <c r="AA4" s="10">
        <f t="shared" ref="AA4:AA67" si="16">SUM(T4+Y5)</f>
        <v>1456.157135568714</v>
      </c>
      <c r="AB4" s="10">
        <f t="shared" ref="AB4:AB67" si="17">SUM(U4+Y4)</f>
        <v>1459.2544632956169</v>
      </c>
      <c r="AC4" s="10">
        <f t="shared" ref="AC4:AC67" si="18">SUM(V4+Y4)</f>
        <v>1463.6274451179222</v>
      </c>
      <c r="AD4" s="10">
        <f t="shared" ref="AD4:AD67" si="19">SUM(W4+Y4)</f>
        <v>1469.2498503180293</v>
      </c>
      <c r="AE4" s="10">
        <f t="shared" ref="AE4:AE67" si="20">SUM(X4+Y4)</f>
        <v>1476.121678895938</v>
      </c>
    </row>
    <row r="5" spans="1:31" x14ac:dyDescent="0.2">
      <c r="A5" s="5">
        <v>-356</v>
      </c>
      <c r="B5" s="5">
        <f t="shared" ref="B5:B68" si="21">B4+1</f>
        <v>2</v>
      </c>
      <c r="C5" s="36">
        <v>9.8011648985171316E-7</v>
      </c>
      <c r="D5" s="6">
        <f t="shared" si="1"/>
        <v>1.9602329797034276E-7</v>
      </c>
      <c r="E5" s="7">
        <f t="shared" si="2"/>
        <v>2.3522795756441132E-3</v>
      </c>
      <c r="F5" s="7">
        <f t="shared" si="3"/>
        <v>4.7045591512882264E-3</v>
      </c>
      <c r="G5" s="7">
        <f t="shared" si="4"/>
        <v>7.0568387269323391E-3</v>
      </c>
      <c r="H5" s="7">
        <f t="shared" si="5"/>
        <v>9.4091183025764528E-3</v>
      </c>
      <c r="I5" s="7">
        <f t="shared" si="6"/>
        <v>1.1761397878220566E-2</v>
      </c>
      <c r="J5" s="7">
        <f t="shared" si="7"/>
        <v>1.4113677453864678E-2</v>
      </c>
      <c r="K5" s="12">
        <f t="shared" si="8"/>
        <v>2.8003328281477295E-8</v>
      </c>
      <c r="L5" s="9">
        <f t="shared" ref="L5:L67" si="22">SUM(K5*((6*2000)^2))</f>
        <v>4.0324792725327301</v>
      </c>
      <c r="M5" s="9">
        <f t="shared" si="9"/>
        <v>16.12991709013092</v>
      </c>
      <c r="N5" s="9">
        <f t="shared" si="10"/>
        <v>36.292313452794573</v>
      </c>
      <c r="O5" s="9">
        <f t="shared" si="11"/>
        <v>64.519668360523681</v>
      </c>
      <c r="P5" s="9">
        <f t="shared" si="12"/>
        <v>100.81198181331827</v>
      </c>
      <c r="Q5" s="9">
        <f t="shared" si="13"/>
        <v>145.16925381117829</v>
      </c>
      <c r="R5" s="8">
        <f>SUM('Masses &amp; Spring Data'!$D$29)</f>
        <v>0.12910000000000002</v>
      </c>
      <c r="S5" s="8">
        <f t="shared" si="14"/>
        <v>0.52059307408397548</v>
      </c>
      <c r="T5" s="8">
        <f t="shared" si="0"/>
        <v>2.0823722963359019</v>
      </c>
      <c r="U5" s="8">
        <f t="shared" si="0"/>
        <v>4.68533766675578</v>
      </c>
      <c r="V5" s="8">
        <f t="shared" si="0"/>
        <v>8.3294891853436077</v>
      </c>
      <c r="W5" s="8">
        <f t="shared" si="0"/>
        <v>13.014826852099391</v>
      </c>
      <c r="X5" s="8">
        <f t="shared" si="0"/>
        <v>18.74135066702312</v>
      </c>
      <c r="Y5" s="3">
        <f>SUM('Masses &amp; Spring Data'!$K$11*('Masses &amp; Spring Data'!$I$3+'Vel,Acc,Jer (In Light)'!C5))</f>
        <v>1453.6582888131109</v>
      </c>
      <c r="Z5" s="10">
        <f t="shared" si="15"/>
        <v>1454.1788818871948</v>
      </c>
      <c r="AA5" s="10">
        <f t="shared" si="16"/>
        <v>1455.772318872069</v>
      </c>
      <c r="AB5" s="10">
        <f t="shared" si="17"/>
        <v>1458.3436264798665</v>
      </c>
      <c r="AC5" s="10">
        <f t="shared" si="18"/>
        <v>1461.9877779984545</v>
      </c>
      <c r="AD5" s="10">
        <f t="shared" si="19"/>
        <v>1466.6731156652102</v>
      </c>
      <c r="AE5" s="10">
        <f t="shared" si="20"/>
        <v>1472.3996394801341</v>
      </c>
    </row>
    <row r="6" spans="1:31" x14ac:dyDescent="0.2">
      <c r="A6" s="5">
        <v>-354</v>
      </c>
      <c r="B6" s="5">
        <f t="shared" si="21"/>
        <v>3</v>
      </c>
      <c r="C6" s="36">
        <v>1.1761397878220559E-6</v>
      </c>
      <c r="D6" s="6">
        <f t="shared" si="1"/>
        <v>2.2402662625182005E-7</v>
      </c>
      <c r="E6" s="7">
        <f t="shared" si="2"/>
        <v>2.6883195150218405E-3</v>
      </c>
      <c r="F6" s="7">
        <f t="shared" si="3"/>
        <v>5.376639030043681E-3</v>
      </c>
      <c r="G6" s="7">
        <f t="shared" si="4"/>
        <v>8.0649585450655228E-3</v>
      </c>
      <c r="H6" s="7">
        <f t="shared" si="5"/>
        <v>1.0753278060087362E-2</v>
      </c>
      <c r="I6" s="7">
        <f t="shared" si="6"/>
        <v>1.3441597575109203E-2</v>
      </c>
      <c r="J6" s="7">
        <f t="shared" si="7"/>
        <v>1.6129917090131046E-2</v>
      </c>
      <c r="K6" s="12">
        <f t="shared" si="8"/>
        <v>5.6006656562955014E-8</v>
      </c>
      <c r="L6" s="9">
        <f t="shared" si="22"/>
        <v>8.0649585450655223</v>
      </c>
      <c r="M6" s="9">
        <f t="shared" si="9"/>
        <v>32.259834180262089</v>
      </c>
      <c r="N6" s="9">
        <f t="shared" si="10"/>
        <v>72.584626905589701</v>
      </c>
      <c r="O6" s="9">
        <f t="shared" si="11"/>
        <v>129.03933672104836</v>
      </c>
      <c r="P6" s="9">
        <f t="shared" si="12"/>
        <v>201.62396362663804</v>
      </c>
      <c r="Q6" s="9">
        <f t="shared" si="13"/>
        <v>290.3385076223588</v>
      </c>
      <c r="R6" s="8">
        <f>SUM('Masses &amp; Spring Data'!$D$29)</f>
        <v>0.12910000000000002</v>
      </c>
      <c r="S6" s="8">
        <f t="shared" si="14"/>
        <v>1.0411861481679592</v>
      </c>
      <c r="T6" s="8">
        <f t="shared" si="0"/>
        <v>4.1647445926718367</v>
      </c>
      <c r="U6" s="8">
        <f t="shared" si="0"/>
        <v>9.3706753335116311</v>
      </c>
      <c r="V6" s="8">
        <f t="shared" si="0"/>
        <v>16.658978370687347</v>
      </c>
      <c r="W6" s="8">
        <f t="shared" si="0"/>
        <v>26.029653704198974</v>
      </c>
      <c r="X6" s="8">
        <f t="shared" si="0"/>
        <v>37.482701334046524</v>
      </c>
      <c r="Y6" s="3">
        <f>SUM('Masses &amp; Spring Data'!$K$11*('Masses &amp; Spring Data'!$I$3+'Vel,Acc,Jer (In Light)'!C6))</f>
        <v>1453.6899465757331</v>
      </c>
      <c r="Z6" s="10">
        <f t="shared" si="15"/>
        <v>1454.7311327239011</v>
      </c>
      <c r="AA6" s="10">
        <f t="shared" si="16"/>
        <v>1457.8908714685447</v>
      </c>
      <c r="AB6" s="10">
        <f t="shared" si="17"/>
        <v>1463.0606219092447</v>
      </c>
      <c r="AC6" s="10">
        <f t="shared" si="18"/>
        <v>1470.3489249464203</v>
      </c>
      <c r="AD6" s="10">
        <f t="shared" si="19"/>
        <v>1479.7196002799321</v>
      </c>
      <c r="AE6" s="10">
        <f t="shared" si="20"/>
        <v>1491.1726479097797</v>
      </c>
    </row>
    <row r="7" spans="1:31" x14ac:dyDescent="0.2">
      <c r="A7" s="5">
        <v>-352</v>
      </c>
      <c r="B7" s="5">
        <f t="shared" si="21"/>
        <v>4</v>
      </c>
      <c r="C7" s="36">
        <v>1.400166414073876E-6</v>
      </c>
      <c r="D7" s="6">
        <f t="shared" si="1"/>
        <v>2.8003328281477507E-7</v>
      </c>
      <c r="E7" s="7">
        <f t="shared" si="2"/>
        <v>3.3603993937773007E-3</v>
      </c>
      <c r="F7" s="7">
        <f t="shared" si="3"/>
        <v>6.7207987875546014E-3</v>
      </c>
      <c r="G7" s="7">
        <f t="shared" si="4"/>
        <v>1.0081198181331902E-2</v>
      </c>
      <c r="H7" s="7">
        <f t="shared" si="5"/>
        <v>1.3441597575109203E-2</v>
      </c>
      <c r="I7" s="7">
        <f t="shared" si="6"/>
        <v>1.6801996968886505E-2</v>
      </c>
      <c r="J7" s="7">
        <f t="shared" si="7"/>
        <v>2.0162396362663804E-2</v>
      </c>
      <c r="K7" s="12">
        <f t="shared" si="8"/>
        <v>3.7337771041969797E-8</v>
      </c>
      <c r="L7" s="9">
        <f t="shared" si="22"/>
        <v>5.3766390300436511</v>
      </c>
      <c r="M7" s="9">
        <f t="shared" si="9"/>
        <v>21.506556120174604</v>
      </c>
      <c r="N7" s="9">
        <f t="shared" si="10"/>
        <v>48.389751270392857</v>
      </c>
      <c r="O7" s="9">
        <f t="shared" si="11"/>
        <v>86.026224480698417</v>
      </c>
      <c r="P7" s="9">
        <f t="shared" si="12"/>
        <v>134.41597575109128</v>
      </c>
      <c r="Q7" s="9">
        <f t="shared" si="13"/>
        <v>193.55900508157143</v>
      </c>
      <c r="R7" s="8">
        <f>SUM('Masses &amp; Spring Data'!$D$29)</f>
        <v>0.12910000000000002</v>
      </c>
      <c r="S7" s="8">
        <f t="shared" si="14"/>
        <v>0.69412409877863546</v>
      </c>
      <c r="T7" s="8">
        <f t="shared" si="0"/>
        <v>2.7764963951145418</v>
      </c>
      <c r="U7" s="8">
        <f t="shared" si="0"/>
        <v>6.2471168890077191</v>
      </c>
      <c r="V7" s="8">
        <f t="shared" si="0"/>
        <v>11.105985580458167</v>
      </c>
      <c r="W7" s="8">
        <f t="shared" si="0"/>
        <v>17.353102469465888</v>
      </c>
      <c r="X7" s="8">
        <f t="shared" si="0"/>
        <v>24.988467556030876</v>
      </c>
      <c r="Y7" s="3">
        <f>SUM('Masses &amp; Spring Data'!$K$11*('Masses &amp; Spring Data'!$I$3+'Vel,Acc,Jer (In Light)'!C7))</f>
        <v>1453.7261268758728</v>
      </c>
      <c r="Z7" s="10">
        <f t="shared" si="15"/>
        <v>1454.4202509746515</v>
      </c>
      <c r="AA7" s="10">
        <f t="shared" si="16"/>
        <v>1456.5478486461618</v>
      </c>
      <c r="AB7" s="10">
        <f t="shared" si="17"/>
        <v>1459.9732437648804</v>
      </c>
      <c r="AC7" s="10">
        <f t="shared" si="18"/>
        <v>1464.8321124563308</v>
      </c>
      <c r="AD7" s="10">
        <f t="shared" si="19"/>
        <v>1471.0792293453387</v>
      </c>
      <c r="AE7" s="10">
        <f t="shared" si="20"/>
        <v>1478.7145944319036</v>
      </c>
    </row>
    <row r="8" spans="1:31" x14ac:dyDescent="0.2">
      <c r="A8" s="5">
        <v>-350</v>
      </c>
      <c r="B8" s="5">
        <f t="shared" si="21"/>
        <v>5</v>
      </c>
      <c r="C8" s="36">
        <v>1.680199696888651E-6</v>
      </c>
      <c r="D8" s="6">
        <f t="shared" si="1"/>
        <v>3.1737105385674487E-7</v>
      </c>
      <c r="E8" s="7">
        <f t="shared" si="2"/>
        <v>3.8084526462809384E-3</v>
      </c>
      <c r="F8" s="7">
        <f t="shared" si="3"/>
        <v>7.6169052925618768E-3</v>
      </c>
      <c r="G8" s="7">
        <f t="shared" si="4"/>
        <v>1.1425357938842815E-2</v>
      </c>
      <c r="H8" s="7">
        <f t="shared" si="5"/>
        <v>1.5233810585123754E-2</v>
      </c>
      <c r="I8" s="7">
        <f t="shared" si="6"/>
        <v>1.9042263231404691E-2</v>
      </c>
      <c r="J8" s="7">
        <f t="shared" si="7"/>
        <v>2.285071587768563E-2</v>
      </c>
      <c r="K8" s="12">
        <f t="shared" si="8"/>
        <v>7.4675542083941077E-8</v>
      </c>
      <c r="L8" s="9">
        <f t="shared" si="22"/>
        <v>10.753278060087515</v>
      </c>
      <c r="M8" s="9">
        <f t="shared" si="9"/>
        <v>43.013112240350061</v>
      </c>
      <c r="N8" s="9">
        <f t="shared" si="10"/>
        <v>96.779502540787632</v>
      </c>
      <c r="O8" s="9">
        <f t="shared" si="11"/>
        <v>172.05244896140024</v>
      </c>
      <c r="P8" s="9">
        <f t="shared" si="12"/>
        <v>268.83195150218785</v>
      </c>
      <c r="Q8" s="9">
        <f t="shared" si="13"/>
        <v>387.11801016315053</v>
      </c>
      <c r="R8" s="8">
        <f>SUM('Masses &amp; Spring Data'!$D$29)</f>
        <v>0.12910000000000002</v>
      </c>
      <c r="S8" s="8">
        <f t="shared" si="14"/>
        <v>1.3882481975572984</v>
      </c>
      <c r="T8" s="8">
        <f t="shared" si="0"/>
        <v>5.5529927902291938</v>
      </c>
      <c r="U8" s="8">
        <f t="shared" si="0"/>
        <v>12.494233778015685</v>
      </c>
      <c r="V8" s="8">
        <f t="shared" si="0"/>
        <v>22.211971160916775</v>
      </c>
      <c r="W8" s="8">
        <f t="shared" si="0"/>
        <v>34.706204938932459</v>
      </c>
      <c r="X8" s="8">
        <f t="shared" si="0"/>
        <v>49.976935112062741</v>
      </c>
      <c r="Y8" s="3">
        <f>SUM('Masses &amp; Spring Data'!$K$11*('Masses &amp; Spring Data'!$I$3+'Vel,Acc,Jer (In Light)'!C8))</f>
        <v>1453.7713522510473</v>
      </c>
      <c r="Z8" s="10">
        <f t="shared" si="15"/>
        <v>1455.1596004486046</v>
      </c>
      <c r="AA8" s="10">
        <f t="shared" si="16"/>
        <v>1459.3756004664745</v>
      </c>
      <c r="AB8" s="10">
        <f t="shared" si="17"/>
        <v>1466.2655860290631</v>
      </c>
      <c r="AC8" s="10">
        <f t="shared" si="18"/>
        <v>1475.9833234119642</v>
      </c>
      <c r="AD8" s="10">
        <f t="shared" si="19"/>
        <v>1488.4775571899797</v>
      </c>
      <c r="AE8" s="10">
        <f t="shared" si="20"/>
        <v>1503.7482873631102</v>
      </c>
    </row>
    <row r="9" spans="1:31" x14ac:dyDescent="0.2">
      <c r="A9" s="5">
        <v>-348</v>
      </c>
      <c r="B9" s="5">
        <f t="shared" si="21"/>
        <v>6</v>
      </c>
      <c r="C9" s="36">
        <v>1.9975707507453959E-6</v>
      </c>
      <c r="D9" s="6">
        <f t="shared" si="1"/>
        <v>3.9204659594068594E-7</v>
      </c>
      <c r="E9" s="7">
        <f t="shared" si="2"/>
        <v>4.7045591512882316E-3</v>
      </c>
      <c r="F9" s="7">
        <f t="shared" si="3"/>
        <v>9.4091183025764632E-3</v>
      </c>
      <c r="G9" s="7">
        <f t="shared" si="4"/>
        <v>1.4113677453864694E-2</v>
      </c>
      <c r="H9" s="7">
        <f t="shared" si="5"/>
        <v>1.8818236605152926E-2</v>
      </c>
      <c r="I9" s="7">
        <f t="shared" si="6"/>
        <v>2.3522795756441155E-2</v>
      </c>
      <c r="J9" s="7">
        <f t="shared" si="7"/>
        <v>2.8227354907729388E-2</v>
      </c>
      <c r="K9" s="12">
        <f t="shared" si="8"/>
        <v>6.5341099323447304E-8</v>
      </c>
      <c r="L9" s="9">
        <f t="shared" si="22"/>
        <v>9.4091183025764114</v>
      </c>
      <c r="M9" s="9">
        <f t="shared" si="9"/>
        <v>37.636473210305645</v>
      </c>
      <c r="N9" s="9">
        <f t="shared" si="10"/>
        <v>84.682064723187708</v>
      </c>
      <c r="O9" s="9">
        <f t="shared" si="11"/>
        <v>150.54589284122258</v>
      </c>
      <c r="P9" s="9">
        <f t="shared" si="12"/>
        <v>235.2279575644103</v>
      </c>
      <c r="Q9" s="9">
        <f t="shared" si="13"/>
        <v>338.72825889275083</v>
      </c>
      <c r="R9" s="8">
        <f>SUM('Masses &amp; Spring Data'!$D$29)</f>
        <v>0.12910000000000002</v>
      </c>
      <c r="S9" s="8">
        <f t="shared" si="14"/>
        <v>1.2147171728626149</v>
      </c>
      <c r="T9" s="8">
        <f t="shared" si="0"/>
        <v>4.8588686914504597</v>
      </c>
      <c r="U9" s="8">
        <f t="shared" si="0"/>
        <v>10.932454555763535</v>
      </c>
      <c r="V9" s="8">
        <f t="shared" si="0"/>
        <v>19.435474765801839</v>
      </c>
      <c r="W9" s="8">
        <f t="shared" si="0"/>
        <v>30.367929321565374</v>
      </c>
      <c r="X9" s="8">
        <f t="shared" si="0"/>
        <v>43.729818223054139</v>
      </c>
      <c r="Y9" s="3">
        <f>SUM('Masses &amp; Spring Data'!$K$11*('Masses &amp; Spring Data'!$I$3+'Vel,Acc,Jer (In Light)'!C9))</f>
        <v>1453.8226076762453</v>
      </c>
      <c r="Z9" s="10">
        <f t="shared" si="15"/>
        <v>1455.037324849108</v>
      </c>
      <c r="AA9" s="10">
        <f t="shared" si="16"/>
        <v>1458.7447918929402</v>
      </c>
      <c r="AB9" s="10">
        <f t="shared" si="17"/>
        <v>1464.7550622320089</v>
      </c>
      <c r="AC9" s="10">
        <f t="shared" si="18"/>
        <v>1473.2580824420472</v>
      </c>
      <c r="AD9" s="10">
        <f t="shared" si="19"/>
        <v>1484.1905369978106</v>
      </c>
      <c r="AE9" s="10">
        <f t="shared" si="20"/>
        <v>1497.5524258992994</v>
      </c>
    </row>
    <row r="10" spans="1:31" x14ac:dyDescent="0.2">
      <c r="A10" s="5">
        <v>-346</v>
      </c>
      <c r="B10" s="5">
        <f t="shared" si="21"/>
        <v>7</v>
      </c>
      <c r="C10" s="36">
        <v>2.3896173466860819E-6</v>
      </c>
      <c r="D10" s="6">
        <f t="shared" si="1"/>
        <v>4.5738769526413325E-7</v>
      </c>
      <c r="E10" s="7">
        <f t="shared" si="2"/>
        <v>5.4886523431695988E-3</v>
      </c>
      <c r="F10" s="7">
        <f t="shared" si="3"/>
        <v>1.0977304686339198E-2</v>
      </c>
      <c r="G10" s="7">
        <f t="shared" si="4"/>
        <v>1.6465957029508798E-2</v>
      </c>
      <c r="H10" s="7">
        <f t="shared" si="5"/>
        <v>2.1954609372678395E-2</v>
      </c>
      <c r="I10" s="7">
        <f t="shared" si="6"/>
        <v>2.7443261715847996E-2</v>
      </c>
      <c r="J10" s="7">
        <f t="shared" si="7"/>
        <v>3.2931914059017596E-2</v>
      </c>
      <c r="K10" s="12">
        <f t="shared" si="8"/>
        <v>7.4675542083939595E-8</v>
      </c>
      <c r="L10" s="9">
        <f t="shared" si="22"/>
        <v>10.753278060087302</v>
      </c>
      <c r="M10" s="9">
        <f t="shared" si="9"/>
        <v>43.013112240349209</v>
      </c>
      <c r="N10" s="9">
        <f t="shared" si="10"/>
        <v>96.779502540785714</v>
      </c>
      <c r="O10" s="9">
        <f t="shared" si="11"/>
        <v>172.05244896139683</v>
      </c>
      <c r="P10" s="9">
        <f t="shared" si="12"/>
        <v>268.83195150218256</v>
      </c>
      <c r="Q10" s="9">
        <f t="shared" si="13"/>
        <v>387.11801016314286</v>
      </c>
      <c r="R10" s="8">
        <f>SUM('Masses &amp; Spring Data'!$D$29)</f>
        <v>0.12910000000000002</v>
      </c>
      <c r="S10" s="8">
        <f t="shared" si="14"/>
        <v>1.3882481975572709</v>
      </c>
      <c r="T10" s="8">
        <f t="shared" si="0"/>
        <v>5.5529927902290837</v>
      </c>
      <c r="U10" s="8">
        <f t="shared" si="0"/>
        <v>12.494233778015438</v>
      </c>
      <c r="V10" s="8">
        <f t="shared" si="0"/>
        <v>22.211971160916335</v>
      </c>
      <c r="W10" s="8">
        <f t="shared" si="0"/>
        <v>34.706204938931776</v>
      </c>
      <c r="X10" s="8">
        <f t="shared" si="0"/>
        <v>49.976935112061753</v>
      </c>
      <c r="Y10" s="3">
        <f>SUM('Masses &amp; Spring Data'!$K$11*('Masses &amp; Spring Data'!$I$3+'Vel,Acc,Jer (In Light)'!C10))</f>
        <v>1453.8859232014897</v>
      </c>
      <c r="Z10" s="10">
        <f t="shared" si="15"/>
        <v>1455.274171399047</v>
      </c>
      <c r="AA10" s="10">
        <f t="shared" si="16"/>
        <v>1459.5127841045039</v>
      </c>
      <c r="AB10" s="10">
        <f t="shared" si="17"/>
        <v>1466.3801569795053</v>
      </c>
      <c r="AC10" s="10">
        <f t="shared" si="18"/>
        <v>1476.0978943624061</v>
      </c>
      <c r="AD10" s="10">
        <f t="shared" si="19"/>
        <v>1488.5921281404214</v>
      </c>
      <c r="AE10" s="10">
        <f t="shared" si="20"/>
        <v>1503.8628583135514</v>
      </c>
    </row>
    <row r="11" spans="1:31" x14ac:dyDescent="0.2">
      <c r="A11" s="5">
        <v>-344</v>
      </c>
      <c r="B11" s="5">
        <f t="shared" si="21"/>
        <v>8</v>
      </c>
      <c r="C11" s="36">
        <v>2.8470050419502151E-6</v>
      </c>
      <c r="D11" s="6">
        <f t="shared" si="1"/>
        <v>5.3206323734807284E-7</v>
      </c>
      <c r="E11" s="7">
        <f t="shared" si="2"/>
        <v>6.3847588481768741E-3</v>
      </c>
      <c r="F11" s="7">
        <f t="shared" si="3"/>
        <v>1.2769517696353748E-2</v>
      </c>
      <c r="G11" s="7">
        <f t="shared" si="4"/>
        <v>1.9154276544530623E-2</v>
      </c>
      <c r="H11" s="7">
        <f t="shared" si="5"/>
        <v>2.5539035392707497E-2</v>
      </c>
      <c r="I11" s="7">
        <f t="shared" si="6"/>
        <v>3.1923794240884373E-2</v>
      </c>
      <c r="J11" s="7">
        <f t="shared" si="7"/>
        <v>3.8308553089061247E-2</v>
      </c>
      <c r="K11" s="12">
        <f t="shared" si="8"/>
        <v>1.1201331312591003E-7</v>
      </c>
      <c r="L11" s="9">
        <f t="shared" si="22"/>
        <v>16.129917090131045</v>
      </c>
      <c r="M11" s="9">
        <f t="shared" si="9"/>
        <v>64.519668360524179</v>
      </c>
      <c r="N11" s="9">
        <f t="shared" si="10"/>
        <v>145.1692538111794</v>
      </c>
      <c r="O11" s="9">
        <f t="shared" si="11"/>
        <v>258.07867344209672</v>
      </c>
      <c r="P11" s="9">
        <f t="shared" si="12"/>
        <v>403.24792725327609</v>
      </c>
      <c r="Q11" s="9">
        <f t="shared" si="13"/>
        <v>580.67701524471761</v>
      </c>
      <c r="R11" s="8">
        <f>SUM('Masses &amp; Spring Data'!$D$29)</f>
        <v>0.12910000000000002</v>
      </c>
      <c r="S11" s="8">
        <f t="shared" si="14"/>
        <v>2.0823722963359184</v>
      </c>
      <c r="T11" s="8">
        <f t="shared" si="0"/>
        <v>8.3294891853436734</v>
      </c>
      <c r="U11" s="8">
        <f t="shared" si="0"/>
        <v>18.741350667023262</v>
      </c>
      <c r="V11" s="8">
        <f t="shared" si="0"/>
        <v>33.317956741374694</v>
      </c>
      <c r="W11" s="8">
        <f t="shared" si="0"/>
        <v>52.059307408397949</v>
      </c>
      <c r="X11" s="8">
        <f t="shared" si="0"/>
        <v>74.965402668093049</v>
      </c>
      <c r="Y11" s="3">
        <f>SUM('Masses &amp; Spring Data'!$K$11*('Masses &amp; Spring Data'!$I$3+'Vel,Acc,Jer (In Light)'!C11))</f>
        <v>1453.9597913142748</v>
      </c>
      <c r="Z11" s="10">
        <f t="shared" si="15"/>
        <v>1456.0421636106107</v>
      </c>
      <c r="AA11" s="10">
        <f t="shared" si="16"/>
        <v>1462.3752087124501</v>
      </c>
      <c r="AB11" s="10">
        <f t="shared" si="17"/>
        <v>1472.701141981298</v>
      </c>
      <c r="AC11" s="10">
        <f t="shared" si="18"/>
        <v>1487.2777480556495</v>
      </c>
      <c r="AD11" s="10">
        <f t="shared" si="19"/>
        <v>1506.0190987226727</v>
      </c>
      <c r="AE11" s="10">
        <f t="shared" si="20"/>
        <v>1528.9251939823678</v>
      </c>
    </row>
    <row r="12" spans="1:31" x14ac:dyDescent="0.2">
      <c r="A12" s="5">
        <v>-342</v>
      </c>
      <c r="B12" s="5">
        <f t="shared" si="21"/>
        <v>9</v>
      </c>
      <c r="C12" s="36">
        <v>3.3790682792982879E-6</v>
      </c>
      <c r="D12" s="6">
        <f t="shared" si="1"/>
        <v>6.4407655047398287E-7</v>
      </c>
      <c r="E12" s="7">
        <f t="shared" si="2"/>
        <v>7.7289186056877946E-3</v>
      </c>
      <c r="F12" s="7">
        <f t="shared" si="3"/>
        <v>1.5457837211375589E-2</v>
      </c>
      <c r="G12" s="7">
        <f t="shared" si="4"/>
        <v>2.3186755817063382E-2</v>
      </c>
      <c r="H12" s="7">
        <f t="shared" si="5"/>
        <v>3.0915674422751178E-2</v>
      </c>
      <c r="I12" s="7">
        <f t="shared" si="6"/>
        <v>3.8644593028438971E-2</v>
      </c>
      <c r="J12" s="7">
        <f t="shared" si="7"/>
        <v>4.6373511634126764E-2</v>
      </c>
      <c r="K12" s="12">
        <f t="shared" si="8"/>
        <v>1.1201331312591003E-7</v>
      </c>
      <c r="L12" s="9">
        <f t="shared" si="22"/>
        <v>16.129917090131045</v>
      </c>
      <c r="M12" s="9">
        <f t="shared" si="9"/>
        <v>64.519668360524179</v>
      </c>
      <c r="N12" s="9">
        <f t="shared" si="10"/>
        <v>145.1692538111794</v>
      </c>
      <c r="O12" s="9">
        <f t="shared" si="11"/>
        <v>258.07867344209672</v>
      </c>
      <c r="P12" s="9">
        <f t="shared" si="12"/>
        <v>403.24792725327609</v>
      </c>
      <c r="Q12" s="9">
        <f t="shared" si="13"/>
        <v>580.67701524471761</v>
      </c>
      <c r="R12" s="8">
        <f>SUM('Masses &amp; Spring Data'!$D$29)</f>
        <v>0.12910000000000002</v>
      </c>
      <c r="S12" s="8">
        <f t="shared" si="14"/>
        <v>2.0823722963359184</v>
      </c>
      <c r="T12" s="8">
        <f t="shared" si="0"/>
        <v>8.3294891853436734</v>
      </c>
      <c r="U12" s="8">
        <f t="shared" si="0"/>
        <v>18.741350667023262</v>
      </c>
      <c r="V12" s="8">
        <f t="shared" si="0"/>
        <v>33.317956741374694</v>
      </c>
      <c r="W12" s="8">
        <f t="shared" si="0"/>
        <v>52.059307408397949</v>
      </c>
      <c r="X12" s="8">
        <f t="shared" si="0"/>
        <v>74.965402668093049</v>
      </c>
      <c r="Y12" s="3">
        <f>SUM('Masses &amp; Spring Data'!$K$11*('Masses &amp; Spring Data'!$I$3+'Vel,Acc,Jer (In Light)'!C12))</f>
        <v>1454.0457195271065</v>
      </c>
      <c r="Z12" s="10">
        <f t="shared" si="15"/>
        <v>1456.1280918234424</v>
      </c>
      <c r="AA12" s="10">
        <f t="shared" si="16"/>
        <v>1462.4792270753517</v>
      </c>
      <c r="AB12" s="10">
        <f t="shared" si="17"/>
        <v>1472.7870701941297</v>
      </c>
      <c r="AC12" s="10">
        <f t="shared" si="18"/>
        <v>1487.3636762684812</v>
      </c>
      <c r="AD12" s="10">
        <f t="shared" si="19"/>
        <v>1506.1050269355044</v>
      </c>
      <c r="AE12" s="10">
        <f t="shared" si="20"/>
        <v>1529.0111221951995</v>
      </c>
    </row>
    <row r="13" spans="1:31" x14ac:dyDescent="0.2">
      <c r="A13" s="5">
        <v>-340</v>
      </c>
      <c r="B13" s="5">
        <f t="shared" si="21"/>
        <v>10</v>
      </c>
      <c r="C13" s="36">
        <v>4.0231448297722708E-6</v>
      </c>
      <c r="D13" s="6">
        <f t="shared" si="1"/>
        <v>7.560898635998929E-7</v>
      </c>
      <c r="E13" s="7">
        <f t="shared" si="2"/>
        <v>9.0730783631987142E-3</v>
      </c>
      <c r="F13" s="7">
        <f t="shared" si="3"/>
        <v>1.8146156726397428E-2</v>
      </c>
      <c r="G13" s="7">
        <f t="shared" si="4"/>
        <v>2.7219235089596144E-2</v>
      </c>
      <c r="H13" s="7">
        <f t="shared" si="5"/>
        <v>3.6292313452794857E-2</v>
      </c>
      <c r="I13" s="7">
        <f t="shared" si="6"/>
        <v>4.5365391815993576E-2</v>
      </c>
      <c r="J13" s="7">
        <f t="shared" si="7"/>
        <v>5.4438470179192289E-2</v>
      </c>
      <c r="K13" s="12">
        <f t="shared" si="8"/>
        <v>1.3068219864689546E-7</v>
      </c>
      <c r="L13" s="9">
        <f t="shared" si="22"/>
        <v>18.818236605152947</v>
      </c>
      <c r="M13" s="9">
        <f t="shared" si="9"/>
        <v>75.272946420611788</v>
      </c>
      <c r="N13" s="9">
        <f t="shared" si="10"/>
        <v>169.36412944637652</v>
      </c>
      <c r="O13" s="9">
        <f t="shared" si="11"/>
        <v>301.09178568244715</v>
      </c>
      <c r="P13" s="9">
        <f t="shared" si="12"/>
        <v>470.45591512882362</v>
      </c>
      <c r="Q13" s="9">
        <f t="shared" si="13"/>
        <v>677.45651778550609</v>
      </c>
      <c r="R13" s="8">
        <f>SUM('Masses &amp; Spring Data'!$D$29)</f>
        <v>0.12910000000000002</v>
      </c>
      <c r="S13" s="8">
        <f t="shared" si="14"/>
        <v>2.4294343457252459</v>
      </c>
      <c r="T13" s="8">
        <f t="shared" si="0"/>
        <v>9.7177373829009834</v>
      </c>
      <c r="U13" s="8">
        <f t="shared" si="0"/>
        <v>21.864909111527211</v>
      </c>
      <c r="V13" s="8">
        <f t="shared" si="0"/>
        <v>38.870949531603934</v>
      </c>
      <c r="W13" s="8">
        <f t="shared" si="0"/>
        <v>60.735858643131138</v>
      </c>
      <c r="X13" s="8">
        <f t="shared" si="0"/>
        <v>87.459636446108846</v>
      </c>
      <c r="Y13" s="3">
        <f>SUM('Masses &amp; Spring Data'!$K$11*('Masses &amp; Spring Data'!$I$3+'Vel,Acc,Jer (In Light)'!C13))</f>
        <v>1454.1497378900081</v>
      </c>
      <c r="Z13" s="10">
        <f t="shared" si="15"/>
        <v>1456.5791722357333</v>
      </c>
      <c r="AA13" s="10">
        <f t="shared" si="16"/>
        <v>1463.9895837858805</v>
      </c>
      <c r="AB13" s="10">
        <f t="shared" si="17"/>
        <v>1476.0146470015352</v>
      </c>
      <c r="AC13" s="10">
        <f t="shared" si="18"/>
        <v>1493.0206874216119</v>
      </c>
      <c r="AD13" s="10">
        <f t="shared" si="19"/>
        <v>1514.8855965331393</v>
      </c>
      <c r="AE13" s="10">
        <f t="shared" si="20"/>
        <v>1541.6093743361168</v>
      </c>
    </row>
    <row r="14" spans="1:31" x14ac:dyDescent="0.2">
      <c r="A14" s="5">
        <v>-338</v>
      </c>
      <c r="B14" s="5">
        <f t="shared" si="21"/>
        <v>11</v>
      </c>
      <c r="C14" s="36">
        <v>4.7792346933721637E-6</v>
      </c>
      <c r="D14" s="6">
        <f t="shared" si="1"/>
        <v>8.8677206224678835E-7</v>
      </c>
      <c r="E14" s="7">
        <f t="shared" si="2"/>
        <v>1.0641264746961461E-2</v>
      </c>
      <c r="F14" s="7">
        <f t="shared" si="3"/>
        <v>2.1282529493922921E-2</v>
      </c>
      <c r="G14" s="7">
        <f t="shared" si="4"/>
        <v>3.192379424088438E-2</v>
      </c>
      <c r="H14" s="7">
        <f t="shared" si="5"/>
        <v>4.2565058987845843E-2</v>
      </c>
      <c r="I14" s="7">
        <f t="shared" si="6"/>
        <v>5.3206323734807298E-2</v>
      </c>
      <c r="J14" s="7">
        <f t="shared" si="7"/>
        <v>6.3847588481768761E-2</v>
      </c>
      <c r="K14" s="12">
        <f t="shared" si="8"/>
        <v>1.5868552692837275E-7</v>
      </c>
      <c r="L14" s="9">
        <f t="shared" si="22"/>
        <v>22.850715877685676</v>
      </c>
      <c r="M14" s="9">
        <f t="shared" si="9"/>
        <v>91.402863510742705</v>
      </c>
      <c r="N14" s="9">
        <f t="shared" si="10"/>
        <v>205.65644289917108</v>
      </c>
      <c r="O14" s="9">
        <f t="shared" si="11"/>
        <v>365.61145404297082</v>
      </c>
      <c r="P14" s="9">
        <f t="shared" si="12"/>
        <v>571.26789694214187</v>
      </c>
      <c r="Q14" s="9">
        <f t="shared" si="13"/>
        <v>822.62577159668433</v>
      </c>
      <c r="R14" s="8">
        <f>SUM('Masses &amp; Spring Data'!$D$29)</f>
        <v>0.12910000000000002</v>
      </c>
      <c r="S14" s="8">
        <f t="shared" si="14"/>
        <v>2.9500274198092211</v>
      </c>
      <c r="T14" s="8">
        <f t="shared" si="0"/>
        <v>11.800109679236884</v>
      </c>
      <c r="U14" s="8">
        <f t="shared" si="0"/>
        <v>26.55024677828299</v>
      </c>
      <c r="V14" s="8">
        <f t="shared" si="0"/>
        <v>47.200438716947538</v>
      </c>
      <c r="W14" s="8">
        <f t="shared" si="0"/>
        <v>73.750685495230528</v>
      </c>
      <c r="X14" s="8">
        <f t="shared" si="0"/>
        <v>106.20098711313196</v>
      </c>
      <c r="Y14" s="3">
        <f>SUM('Masses &amp; Spring Data'!$K$11*('Masses &amp; Spring Data'!$I$3+'Vel,Acc,Jer (In Light)'!C14))</f>
        <v>1454.2718464029795</v>
      </c>
      <c r="Z14" s="10">
        <f t="shared" si="15"/>
        <v>1457.2218738227887</v>
      </c>
      <c r="AA14" s="10">
        <f t="shared" si="16"/>
        <v>1466.2151697702691</v>
      </c>
      <c r="AB14" s="10">
        <f t="shared" si="17"/>
        <v>1480.8220931812625</v>
      </c>
      <c r="AC14" s="10">
        <f t="shared" si="18"/>
        <v>1501.4722851199269</v>
      </c>
      <c r="AD14" s="10">
        <f t="shared" si="19"/>
        <v>1528.02253189821</v>
      </c>
      <c r="AE14" s="10">
        <f t="shared" si="20"/>
        <v>1560.4728335161115</v>
      </c>
    </row>
    <row r="15" spans="1:31" x14ac:dyDescent="0.2">
      <c r="A15" s="5">
        <v>-336</v>
      </c>
      <c r="B15" s="5">
        <f t="shared" si="21"/>
        <v>12</v>
      </c>
      <c r="C15" s="36">
        <v>5.6660067556189521E-6</v>
      </c>
      <c r="D15" s="6">
        <f t="shared" si="1"/>
        <v>1.0454575891751611E-6</v>
      </c>
      <c r="E15" s="7">
        <f t="shared" si="2"/>
        <v>1.2545491070101934E-2</v>
      </c>
      <c r="F15" s="7">
        <f t="shared" si="3"/>
        <v>2.5090982140203867E-2</v>
      </c>
      <c r="G15" s="7">
        <f t="shared" si="4"/>
        <v>3.7636473210305797E-2</v>
      </c>
      <c r="H15" s="7">
        <f t="shared" si="5"/>
        <v>5.0181964280407734E-2</v>
      </c>
      <c r="I15" s="7">
        <f t="shared" si="6"/>
        <v>6.2727455350509664E-2</v>
      </c>
      <c r="J15" s="7">
        <f t="shared" si="7"/>
        <v>7.5272946420611594E-2</v>
      </c>
      <c r="K15" s="12">
        <f t="shared" si="8"/>
        <v>1.9602329797034191E-7</v>
      </c>
      <c r="L15" s="9">
        <f t="shared" si="22"/>
        <v>28.227354907729236</v>
      </c>
      <c r="M15" s="9">
        <f t="shared" si="9"/>
        <v>112.90941963091694</v>
      </c>
      <c r="N15" s="9">
        <f t="shared" si="10"/>
        <v>254.04619416956311</v>
      </c>
      <c r="O15" s="9">
        <f t="shared" si="11"/>
        <v>451.63767852366777</v>
      </c>
      <c r="P15" s="9">
        <f t="shared" si="12"/>
        <v>705.68387269323091</v>
      </c>
      <c r="Q15" s="9">
        <f t="shared" si="13"/>
        <v>1016.1847766782524</v>
      </c>
      <c r="R15" s="8">
        <f>SUM('Masses &amp; Spring Data'!$D$29)</f>
        <v>0.12910000000000002</v>
      </c>
      <c r="S15" s="8">
        <f t="shared" si="14"/>
        <v>3.644151518587845</v>
      </c>
      <c r="T15" s="8">
        <f t="shared" si="0"/>
        <v>14.57660607435138</v>
      </c>
      <c r="U15" s="8">
        <f t="shared" si="0"/>
        <v>32.797363667290604</v>
      </c>
      <c r="V15" s="8">
        <f t="shared" si="0"/>
        <v>58.30642429740552</v>
      </c>
      <c r="W15" s="8">
        <f t="shared" si="0"/>
        <v>91.103787964696124</v>
      </c>
      <c r="X15" s="8">
        <f t="shared" si="0"/>
        <v>131.18945466916242</v>
      </c>
      <c r="Y15" s="3">
        <f>SUM('Masses &amp; Spring Data'!$K$11*('Masses &amp; Spring Data'!$I$3+'Vel,Acc,Jer (In Light)'!C15))</f>
        <v>1454.4150600910323</v>
      </c>
      <c r="Z15" s="10">
        <f t="shared" si="15"/>
        <v>1458.0592116096202</v>
      </c>
      <c r="AA15" s="10">
        <f t="shared" si="16"/>
        <v>1469.1605075660354</v>
      </c>
      <c r="AB15" s="10">
        <f t="shared" si="17"/>
        <v>1487.212423758323</v>
      </c>
      <c r="AC15" s="10">
        <f t="shared" si="18"/>
        <v>1512.7214843884378</v>
      </c>
      <c r="AD15" s="10">
        <f t="shared" si="19"/>
        <v>1545.5188480557283</v>
      </c>
      <c r="AE15" s="10">
        <f t="shared" si="20"/>
        <v>1585.6045147601947</v>
      </c>
    </row>
    <row r="16" spans="1:31" x14ac:dyDescent="0.2">
      <c r="A16" s="5">
        <v>-334</v>
      </c>
      <c r="B16" s="5">
        <f t="shared" si="21"/>
        <v>13</v>
      </c>
      <c r="C16" s="36">
        <v>6.7114643447941132E-6</v>
      </c>
      <c r="D16" s="6">
        <f t="shared" si="1"/>
        <v>1.241480887145503E-6</v>
      </c>
      <c r="E16" s="7">
        <f t="shared" si="2"/>
        <v>1.4897770645746036E-2</v>
      </c>
      <c r="F16" s="7">
        <f t="shared" si="3"/>
        <v>2.9795541291492072E-2</v>
      </c>
      <c r="G16" s="7">
        <f t="shared" si="4"/>
        <v>4.4693311937238106E-2</v>
      </c>
      <c r="H16" s="7">
        <f t="shared" si="5"/>
        <v>5.9591082582984144E-2</v>
      </c>
      <c r="I16" s="7">
        <f t="shared" si="6"/>
        <v>7.4488853228730181E-2</v>
      </c>
      <c r="J16" s="7">
        <f t="shared" si="7"/>
        <v>8.9386623874476212E-2</v>
      </c>
      <c r="K16" s="12">
        <f t="shared" si="8"/>
        <v>2.3336106901231362E-7</v>
      </c>
      <c r="L16" s="9">
        <f t="shared" si="22"/>
        <v>33.603993937773161</v>
      </c>
      <c r="M16" s="9">
        <f t="shared" si="9"/>
        <v>134.41597575109265</v>
      </c>
      <c r="N16" s="9">
        <f t="shared" si="10"/>
        <v>302.43594543995846</v>
      </c>
      <c r="O16" s="9">
        <f t="shared" si="11"/>
        <v>537.66390300437058</v>
      </c>
      <c r="P16" s="9">
        <f t="shared" si="12"/>
        <v>840.09984844432904</v>
      </c>
      <c r="Q16" s="9">
        <f t="shared" si="13"/>
        <v>1209.7437817598338</v>
      </c>
      <c r="R16" s="8">
        <f>SUM('Masses &amp; Spring Data'!$D$29)</f>
        <v>0.12910000000000002</v>
      </c>
      <c r="S16" s="8">
        <f t="shared" si="14"/>
        <v>4.3382756173665156</v>
      </c>
      <c r="T16" s="8">
        <f t="shared" si="0"/>
        <v>17.353102469466062</v>
      </c>
      <c r="U16" s="8">
        <f t="shared" si="0"/>
        <v>39.044480556298645</v>
      </c>
      <c r="V16" s="8">
        <f t="shared" si="0"/>
        <v>69.412409877864249</v>
      </c>
      <c r="W16" s="8">
        <f t="shared" si="0"/>
        <v>108.4568904341629</v>
      </c>
      <c r="X16" s="8">
        <f t="shared" si="0"/>
        <v>156.17792222519458</v>
      </c>
      <c r="Y16" s="3">
        <f>SUM('Masses &amp; Spring Data'!$K$11*('Masses &amp; Spring Data'!$I$3+'Vel,Acc,Jer (In Light)'!C16))</f>
        <v>1454.5839014916842</v>
      </c>
      <c r="Z16" s="10">
        <f t="shared" si="15"/>
        <v>1458.9221771090506</v>
      </c>
      <c r="AA16" s="10">
        <f t="shared" si="16"/>
        <v>1472.1375031244243</v>
      </c>
      <c r="AB16" s="10">
        <f t="shared" si="17"/>
        <v>1493.6283820479828</v>
      </c>
      <c r="AC16" s="10">
        <f t="shared" si="18"/>
        <v>1523.9963113695485</v>
      </c>
      <c r="AD16" s="10">
        <f t="shared" si="19"/>
        <v>1563.0407919258471</v>
      </c>
      <c r="AE16" s="10">
        <f t="shared" si="20"/>
        <v>1610.7618237168788</v>
      </c>
    </row>
    <row r="17" spans="1:31" x14ac:dyDescent="0.2">
      <c r="A17" s="5">
        <v>-332</v>
      </c>
      <c r="B17" s="5">
        <f t="shared" si="21"/>
        <v>14</v>
      </c>
      <c r="C17" s="36">
        <v>7.9529452319396162E-6</v>
      </c>
      <c r="D17" s="6">
        <f t="shared" si="1"/>
        <v>1.4748419561578166E-6</v>
      </c>
      <c r="E17" s="7">
        <f t="shared" si="2"/>
        <v>1.7698103473893799E-2</v>
      </c>
      <c r="F17" s="7">
        <f t="shared" si="3"/>
        <v>3.5396206947787598E-2</v>
      </c>
      <c r="G17" s="7">
        <f t="shared" si="4"/>
        <v>5.3094310421681397E-2</v>
      </c>
      <c r="H17" s="7">
        <f t="shared" si="5"/>
        <v>7.0792413895575196E-2</v>
      </c>
      <c r="I17" s="7">
        <f t="shared" si="6"/>
        <v>8.8490517369469002E-2</v>
      </c>
      <c r="J17" s="7">
        <f t="shared" si="7"/>
        <v>0.10618862084336279</v>
      </c>
      <c r="K17" s="12">
        <f t="shared" si="8"/>
        <v>2.0535774073083124E-7</v>
      </c>
      <c r="L17" s="9">
        <f t="shared" si="22"/>
        <v>29.571514665239697</v>
      </c>
      <c r="M17" s="9">
        <f t="shared" si="9"/>
        <v>118.28605866095879</v>
      </c>
      <c r="N17" s="9">
        <f t="shared" si="10"/>
        <v>266.14363198715728</v>
      </c>
      <c r="O17" s="9">
        <f t="shared" si="11"/>
        <v>473.14423464383515</v>
      </c>
      <c r="P17" s="9">
        <f t="shared" si="12"/>
        <v>739.28786663099243</v>
      </c>
      <c r="Q17" s="9">
        <f t="shared" si="13"/>
        <v>1064.5745279486291</v>
      </c>
      <c r="R17" s="8">
        <f>SUM('Masses &amp; Spring Data'!$D$29)</f>
        <v>0.12910000000000002</v>
      </c>
      <c r="S17" s="8">
        <f t="shared" si="14"/>
        <v>3.8176825432824453</v>
      </c>
      <c r="T17" s="8">
        <f t="shared" si="0"/>
        <v>15.270730173129781</v>
      </c>
      <c r="U17" s="8">
        <f t="shared" si="0"/>
        <v>34.359142889542007</v>
      </c>
      <c r="V17" s="8">
        <f t="shared" si="0"/>
        <v>61.082920692519124</v>
      </c>
      <c r="W17" s="8">
        <f t="shared" si="0"/>
        <v>95.442063582061138</v>
      </c>
      <c r="X17" s="8">
        <f t="shared" si="0"/>
        <v>137.43657155816803</v>
      </c>
      <c r="Y17" s="3">
        <f>SUM('Masses &amp; Spring Data'!$K$11*('Masses &amp; Spring Data'!$I$3+'Vel,Acc,Jer (In Light)'!C17))</f>
        <v>1454.7844006549583</v>
      </c>
      <c r="Z17" s="10">
        <f t="shared" si="15"/>
        <v>1458.6020831982407</v>
      </c>
      <c r="AA17" s="10">
        <f t="shared" si="16"/>
        <v>1470.2933178040073</v>
      </c>
      <c r="AB17" s="10">
        <f t="shared" si="17"/>
        <v>1489.1435435445003</v>
      </c>
      <c r="AC17" s="10">
        <f t="shared" si="18"/>
        <v>1515.8673213474774</v>
      </c>
      <c r="AD17" s="10">
        <f t="shared" si="19"/>
        <v>1550.2264642370194</v>
      </c>
      <c r="AE17" s="10">
        <f t="shared" si="20"/>
        <v>1592.2209722131263</v>
      </c>
    </row>
    <row r="18" spans="1:31" x14ac:dyDescent="0.2">
      <c r="A18" s="5">
        <v>-330</v>
      </c>
      <c r="B18" s="5">
        <f t="shared" si="21"/>
        <v>15</v>
      </c>
      <c r="C18" s="36">
        <v>9.4277871880974328E-6</v>
      </c>
      <c r="D18" s="6">
        <f t="shared" si="1"/>
        <v>1.6801996968886479E-6</v>
      </c>
      <c r="E18" s="7">
        <f t="shared" si="2"/>
        <v>2.0162396362663773E-2</v>
      </c>
      <c r="F18" s="7">
        <f t="shared" si="3"/>
        <v>4.0324792725327546E-2</v>
      </c>
      <c r="G18" s="7">
        <f t="shared" si="4"/>
        <v>6.0487189087991326E-2</v>
      </c>
      <c r="H18" s="7">
        <f t="shared" si="5"/>
        <v>8.0649585450655092E-2</v>
      </c>
      <c r="I18" s="7">
        <f t="shared" si="6"/>
        <v>0.10081198181331887</v>
      </c>
      <c r="J18" s="7">
        <f t="shared" si="7"/>
        <v>0.12097437817598265</v>
      </c>
      <c r="K18" s="12">
        <f t="shared" si="8"/>
        <v>2.8003328281478142E-7</v>
      </c>
      <c r="L18" s="9">
        <f t="shared" si="22"/>
        <v>40.324792725328521</v>
      </c>
      <c r="M18" s="9">
        <f t="shared" si="9"/>
        <v>161.29917090131408</v>
      </c>
      <c r="N18" s="9">
        <f t="shared" si="10"/>
        <v>362.92313452795673</v>
      </c>
      <c r="O18" s="9">
        <f t="shared" si="11"/>
        <v>645.19668360525634</v>
      </c>
      <c r="P18" s="9">
        <f t="shared" si="12"/>
        <v>1008.1198181332131</v>
      </c>
      <c r="Q18" s="9">
        <f t="shared" si="13"/>
        <v>1451.6925381118269</v>
      </c>
      <c r="R18" s="8">
        <f>SUM('Masses &amp; Spring Data'!$D$29)</f>
        <v>0.12910000000000002</v>
      </c>
      <c r="S18" s="8">
        <f t="shared" si="14"/>
        <v>5.2059307408399125</v>
      </c>
      <c r="T18" s="8">
        <f t="shared" si="0"/>
        <v>20.82372296335965</v>
      </c>
      <c r="U18" s="8">
        <f t="shared" si="0"/>
        <v>46.853376667559225</v>
      </c>
      <c r="V18" s="8">
        <f t="shared" si="0"/>
        <v>83.2948918534386</v>
      </c>
      <c r="W18" s="8">
        <f t="shared" si="0"/>
        <v>130.14826852099785</v>
      </c>
      <c r="X18" s="8">
        <f t="shared" si="0"/>
        <v>187.4135066702369</v>
      </c>
      <c r="Y18" s="3">
        <f>SUM('Masses &amp; Spring Data'!$K$11*('Masses &amp; Spring Data'!$I$3+'Vel,Acc,Jer (In Light)'!C18))</f>
        <v>1455.0225876308775</v>
      </c>
      <c r="Z18" s="10">
        <f t="shared" si="15"/>
        <v>1460.2285183717174</v>
      </c>
      <c r="AA18" s="10">
        <f t="shared" si="16"/>
        <v>1476.1176628452849</v>
      </c>
      <c r="AB18" s="10">
        <f t="shared" si="17"/>
        <v>1501.8759642984367</v>
      </c>
      <c r="AC18" s="10">
        <f t="shared" si="18"/>
        <v>1538.3174794843162</v>
      </c>
      <c r="AD18" s="10">
        <f t="shared" si="19"/>
        <v>1585.1708561518753</v>
      </c>
      <c r="AE18" s="10">
        <f t="shared" si="20"/>
        <v>1642.4360943011145</v>
      </c>
    </row>
    <row r="19" spans="1:31" x14ac:dyDescent="0.2">
      <c r="A19" s="5">
        <v>-328</v>
      </c>
      <c r="B19" s="5">
        <f t="shared" si="21"/>
        <v>16</v>
      </c>
      <c r="C19" s="36">
        <v>1.1107986884986081E-5</v>
      </c>
      <c r="D19" s="6">
        <f t="shared" si="1"/>
        <v>1.9602329797034293E-6</v>
      </c>
      <c r="E19" s="7">
        <f t="shared" si="2"/>
        <v>2.3522795756441152E-2</v>
      </c>
      <c r="F19" s="7">
        <f t="shared" si="3"/>
        <v>4.7045591512882304E-2</v>
      </c>
      <c r="G19" s="7">
        <f t="shared" si="4"/>
        <v>7.0568387269323449E-2</v>
      </c>
      <c r="H19" s="7">
        <f t="shared" si="5"/>
        <v>9.4091183025764608E-2</v>
      </c>
      <c r="I19" s="7">
        <f t="shared" si="6"/>
        <v>0.11761397878220575</v>
      </c>
      <c r="J19" s="7">
        <f t="shared" si="7"/>
        <v>0.1411367745386469</v>
      </c>
      <c r="K19" s="12">
        <f t="shared" si="8"/>
        <v>4.6672213802462045E-7</v>
      </c>
      <c r="L19" s="9">
        <f t="shared" si="22"/>
        <v>67.207987875545342</v>
      </c>
      <c r="M19" s="9">
        <f t="shared" si="9"/>
        <v>268.83195150218137</v>
      </c>
      <c r="N19" s="9">
        <f t="shared" si="10"/>
        <v>604.87189087990816</v>
      </c>
      <c r="O19" s="9">
        <f t="shared" si="11"/>
        <v>1075.3278060087255</v>
      </c>
      <c r="P19" s="9">
        <f t="shared" si="12"/>
        <v>1680.1996968886335</v>
      </c>
      <c r="Q19" s="9">
        <f t="shared" si="13"/>
        <v>2419.4875635196327</v>
      </c>
      <c r="R19" s="8">
        <f>SUM('Masses &amp; Spring Data'!$D$29)</f>
        <v>0.12910000000000002</v>
      </c>
      <c r="S19" s="8">
        <f t="shared" si="14"/>
        <v>8.676551234732905</v>
      </c>
      <c r="T19" s="8">
        <f t="shared" si="14"/>
        <v>34.70620493893162</v>
      </c>
      <c r="U19" s="8">
        <f t="shared" si="14"/>
        <v>78.088961112596152</v>
      </c>
      <c r="V19" s="8">
        <f t="shared" si="14"/>
        <v>138.82481975572648</v>
      </c>
      <c r="W19" s="8">
        <f t="shared" si="14"/>
        <v>216.91378086832262</v>
      </c>
      <c r="X19" s="8">
        <f t="shared" si="14"/>
        <v>312.35584445038461</v>
      </c>
      <c r="Y19" s="3">
        <f>SUM('Masses &amp; Spring Data'!$K$11*('Masses &amp; Spring Data'!$I$3+'Vel,Acc,Jer (In Light)'!C19))</f>
        <v>1455.2939398819253</v>
      </c>
      <c r="Z19" s="10">
        <f t="shared" si="15"/>
        <v>1463.9704911166582</v>
      </c>
      <c r="AA19" s="10">
        <f t="shared" si="16"/>
        <v>1490.3167224470787</v>
      </c>
      <c r="AB19" s="10">
        <f t="shared" si="17"/>
        <v>1533.3829009945214</v>
      </c>
      <c r="AC19" s="10">
        <f t="shared" si="18"/>
        <v>1594.1187596376517</v>
      </c>
      <c r="AD19" s="10">
        <f t="shared" si="19"/>
        <v>1672.207720750248</v>
      </c>
      <c r="AE19" s="10">
        <f t="shared" si="20"/>
        <v>1767.64978433231</v>
      </c>
    </row>
    <row r="20" spans="1:31" x14ac:dyDescent="0.2">
      <c r="A20" s="5">
        <v>-326</v>
      </c>
      <c r="B20" s="5">
        <f t="shared" si="21"/>
        <v>17</v>
      </c>
      <c r="C20" s="36">
        <v>1.306821986468951E-5</v>
      </c>
      <c r="D20" s="6">
        <f t="shared" si="1"/>
        <v>2.4269551177280497E-6</v>
      </c>
      <c r="E20" s="7">
        <f t="shared" si="2"/>
        <v>2.9123461412736598E-2</v>
      </c>
      <c r="F20" s="7">
        <f t="shared" si="3"/>
        <v>5.8246922825473196E-2</v>
      </c>
      <c r="G20" s="7">
        <f t="shared" si="4"/>
        <v>8.7370384238209794E-2</v>
      </c>
      <c r="H20" s="7">
        <f t="shared" si="5"/>
        <v>0.11649384565094639</v>
      </c>
      <c r="I20" s="7">
        <f t="shared" si="6"/>
        <v>0.14561730706368298</v>
      </c>
      <c r="J20" s="7">
        <f t="shared" si="7"/>
        <v>0.17474076847641959</v>
      </c>
      <c r="K20" s="12">
        <f t="shared" si="8"/>
        <v>2.8003328281477973E-7</v>
      </c>
      <c r="L20" s="9">
        <f t="shared" si="22"/>
        <v>40.32479272532828</v>
      </c>
      <c r="M20" s="9">
        <f t="shared" si="9"/>
        <v>161.29917090131312</v>
      </c>
      <c r="N20" s="9">
        <f t="shared" si="10"/>
        <v>362.92313452795452</v>
      </c>
      <c r="O20" s="9">
        <f t="shared" si="11"/>
        <v>645.19668360525247</v>
      </c>
      <c r="P20" s="9">
        <f t="shared" si="12"/>
        <v>1008.119818133207</v>
      </c>
      <c r="Q20" s="9">
        <f t="shared" si="13"/>
        <v>1451.6925381118181</v>
      </c>
      <c r="R20" s="8">
        <f>SUM('Masses &amp; Spring Data'!$D$29)</f>
        <v>0.12910000000000002</v>
      </c>
      <c r="S20" s="8">
        <f t="shared" si="14"/>
        <v>5.2059307408398814</v>
      </c>
      <c r="T20" s="8">
        <f t="shared" si="14"/>
        <v>20.823722963359526</v>
      </c>
      <c r="U20" s="8">
        <f t="shared" si="14"/>
        <v>46.853376667558933</v>
      </c>
      <c r="V20" s="8">
        <f t="shared" si="14"/>
        <v>83.294891853438102</v>
      </c>
      <c r="W20" s="8">
        <f t="shared" si="14"/>
        <v>130.14826852099705</v>
      </c>
      <c r="X20" s="8">
        <f t="shared" si="14"/>
        <v>187.41350667023573</v>
      </c>
      <c r="Y20" s="3">
        <f>SUM('Masses &amp; Spring Data'!$K$11*('Masses &amp; Spring Data'!$I$3+'Vel,Acc,Jer (In Light)'!C20))</f>
        <v>1455.610517508147</v>
      </c>
      <c r="Z20" s="10">
        <f t="shared" si="15"/>
        <v>1460.8164482489869</v>
      </c>
      <c r="AA20" s="10">
        <f t="shared" si="16"/>
        <v>1476.82619372302</v>
      </c>
      <c r="AB20" s="10">
        <f t="shared" si="17"/>
        <v>1502.4638941757059</v>
      </c>
      <c r="AC20" s="10">
        <f t="shared" si="18"/>
        <v>1538.905409361585</v>
      </c>
      <c r="AD20" s="10">
        <f t="shared" si="19"/>
        <v>1585.7587860291442</v>
      </c>
      <c r="AE20" s="10">
        <f t="shared" si="20"/>
        <v>1643.0240241783827</v>
      </c>
    </row>
    <row r="21" spans="1:31" x14ac:dyDescent="0.2">
      <c r="A21" s="5">
        <v>-324</v>
      </c>
      <c r="B21" s="5">
        <f t="shared" si="21"/>
        <v>18</v>
      </c>
      <c r="C21" s="36">
        <v>1.549517498241756E-5</v>
      </c>
      <c r="D21" s="6">
        <f t="shared" si="1"/>
        <v>2.7069884005428295E-6</v>
      </c>
      <c r="E21" s="7">
        <f t="shared" si="2"/>
        <v>3.2483860806513956E-2</v>
      </c>
      <c r="F21" s="7">
        <f t="shared" si="3"/>
        <v>6.4967721613027912E-2</v>
      </c>
      <c r="G21" s="7">
        <f t="shared" si="4"/>
        <v>9.7451582419541855E-2</v>
      </c>
      <c r="H21" s="7">
        <f t="shared" si="5"/>
        <v>0.12993544322605582</v>
      </c>
      <c r="I21" s="7">
        <f t="shared" si="6"/>
        <v>0.16241930403256977</v>
      </c>
      <c r="J21" s="7">
        <f t="shared" si="7"/>
        <v>0.19490316483908371</v>
      </c>
      <c r="K21" s="12">
        <f t="shared" si="8"/>
        <v>5.6006656562955268E-7</v>
      </c>
      <c r="L21" s="9">
        <f t="shared" si="22"/>
        <v>80.649585450655579</v>
      </c>
      <c r="M21" s="9">
        <f t="shared" si="9"/>
        <v>322.59834180262231</v>
      </c>
      <c r="N21" s="9">
        <f t="shared" si="10"/>
        <v>725.84626905590028</v>
      </c>
      <c r="O21" s="9">
        <f t="shared" si="11"/>
        <v>1290.3933672104893</v>
      </c>
      <c r="P21" s="9">
        <f t="shared" si="12"/>
        <v>2016.2396362663897</v>
      </c>
      <c r="Q21" s="9">
        <f t="shared" si="13"/>
        <v>2903.3850762236011</v>
      </c>
      <c r="R21" s="8">
        <f>SUM('Masses &amp; Spring Data'!$D$29)</f>
        <v>0.12910000000000002</v>
      </c>
      <c r="S21" s="8">
        <f t="shared" si="14"/>
        <v>10.411861481679637</v>
      </c>
      <c r="T21" s="8">
        <f t="shared" si="14"/>
        <v>41.647445926718547</v>
      </c>
      <c r="U21" s="8">
        <f t="shared" si="14"/>
        <v>93.706753335116744</v>
      </c>
      <c r="V21" s="8">
        <f t="shared" si="14"/>
        <v>166.58978370687419</v>
      </c>
      <c r="W21" s="8">
        <f t="shared" si="14"/>
        <v>260.29653704199097</v>
      </c>
      <c r="X21" s="8">
        <f t="shared" si="14"/>
        <v>374.82701334046698</v>
      </c>
      <c r="Y21" s="3">
        <f>SUM('Masses &amp; Spring Data'!$K$11*('Masses &amp; Spring Data'!$I$3+'Vel,Acc,Jer (In Light)'!C21))</f>
        <v>1456.0024707596604</v>
      </c>
      <c r="Z21" s="10">
        <f t="shared" si="15"/>
        <v>1466.4143322413399</v>
      </c>
      <c r="AA21" s="10">
        <f t="shared" si="16"/>
        <v>1498.0870953130666</v>
      </c>
      <c r="AB21" s="10">
        <f t="shared" si="17"/>
        <v>1549.709224094777</v>
      </c>
      <c r="AC21" s="10">
        <f t="shared" si="18"/>
        <v>1622.5922544665345</v>
      </c>
      <c r="AD21" s="10">
        <f t="shared" si="19"/>
        <v>1716.2990078016514</v>
      </c>
      <c r="AE21" s="10">
        <f t="shared" si="20"/>
        <v>1830.8294841001273</v>
      </c>
    </row>
    <row r="22" spans="1:31" x14ac:dyDescent="0.2">
      <c r="A22" s="5">
        <v>-322</v>
      </c>
      <c r="B22" s="5">
        <f t="shared" si="21"/>
        <v>19</v>
      </c>
      <c r="C22" s="36">
        <v>1.8202163382960389E-5</v>
      </c>
      <c r="D22" s="6">
        <f t="shared" si="1"/>
        <v>3.2670549661723821E-6</v>
      </c>
      <c r="E22" s="7">
        <f t="shared" si="2"/>
        <v>3.9204659594068589E-2</v>
      </c>
      <c r="F22" s="7">
        <f t="shared" si="3"/>
        <v>7.8409319188137178E-2</v>
      </c>
      <c r="G22" s="7">
        <f t="shared" si="4"/>
        <v>0.11761397878220575</v>
      </c>
      <c r="H22" s="7">
        <f t="shared" si="5"/>
        <v>0.15681863837627436</v>
      </c>
      <c r="I22" s="7">
        <f t="shared" si="6"/>
        <v>0.19602329797034293</v>
      </c>
      <c r="J22" s="7">
        <f t="shared" si="7"/>
        <v>0.23522795756441151</v>
      </c>
      <c r="K22" s="12">
        <f t="shared" si="8"/>
        <v>4.6672213802461537E-7</v>
      </c>
      <c r="L22" s="9">
        <f t="shared" si="22"/>
        <v>67.207987875544617</v>
      </c>
      <c r="M22" s="9">
        <f t="shared" si="9"/>
        <v>268.83195150217847</v>
      </c>
      <c r="N22" s="9">
        <f t="shared" si="10"/>
        <v>604.87189087990157</v>
      </c>
      <c r="O22" s="9">
        <f t="shared" si="11"/>
        <v>1075.3278060087139</v>
      </c>
      <c r="P22" s="9">
        <f t="shared" si="12"/>
        <v>1680.1996968886153</v>
      </c>
      <c r="Q22" s="9">
        <f t="shared" si="13"/>
        <v>2419.4875635196063</v>
      </c>
      <c r="R22" s="8">
        <f>SUM('Masses &amp; Spring Data'!$D$29)</f>
        <v>0.12910000000000002</v>
      </c>
      <c r="S22" s="8">
        <f t="shared" si="14"/>
        <v>8.6765512347328109</v>
      </c>
      <c r="T22" s="8">
        <f t="shared" si="14"/>
        <v>34.706204938931243</v>
      </c>
      <c r="U22" s="8">
        <f t="shared" si="14"/>
        <v>78.0889611125953</v>
      </c>
      <c r="V22" s="8">
        <f t="shared" si="14"/>
        <v>138.82481975572497</v>
      </c>
      <c r="W22" s="8">
        <f t="shared" si="14"/>
        <v>216.91378086832029</v>
      </c>
      <c r="X22" s="8">
        <f t="shared" si="14"/>
        <v>312.3558444503812</v>
      </c>
      <c r="Y22" s="3">
        <f>SUM('Masses &amp; Spring Data'!$K$11*('Masses &amp; Spring Data'!$I$3+'Vel,Acc,Jer (In Light)'!C22))</f>
        <v>1456.439649386348</v>
      </c>
      <c r="Z22" s="10">
        <f t="shared" si="15"/>
        <v>1465.1162006210809</v>
      </c>
      <c r="AA22" s="10">
        <f t="shared" si="16"/>
        <v>1491.6734837023162</v>
      </c>
      <c r="AB22" s="10">
        <f t="shared" si="17"/>
        <v>1534.5286104989434</v>
      </c>
      <c r="AC22" s="10">
        <f t="shared" si="18"/>
        <v>1595.264469142073</v>
      </c>
      <c r="AD22" s="10">
        <f t="shared" si="19"/>
        <v>1673.3534302546684</v>
      </c>
      <c r="AE22" s="10">
        <f t="shared" si="20"/>
        <v>1768.7954938367293</v>
      </c>
    </row>
    <row r="23" spans="1:31" x14ac:dyDescent="0.2">
      <c r="A23" s="5">
        <v>-320</v>
      </c>
      <c r="B23" s="5">
        <f t="shared" si="21"/>
        <v>20</v>
      </c>
      <c r="C23" s="36">
        <v>2.1469218349132771E-5</v>
      </c>
      <c r="D23" s="6">
        <f t="shared" si="1"/>
        <v>3.7337771041969975E-6</v>
      </c>
      <c r="E23" s="7">
        <f t="shared" si="2"/>
        <v>4.4805325250363973E-2</v>
      </c>
      <c r="F23" s="7">
        <f t="shared" si="3"/>
        <v>8.9610650500727945E-2</v>
      </c>
      <c r="G23" s="7">
        <f t="shared" si="4"/>
        <v>0.1344159757510919</v>
      </c>
      <c r="H23" s="7">
        <f t="shared" si="5"/>
        <v>0.17922130100145589</v>
      </c>
      <c r="I23" s="7">
        <f t="shared" si="6"/>
        <v>0.22402662625181985</v>
      </c>
      <c r="J23" s="7">
        <f t="shared" si="7"/>
        <v>0.26883195150218381</v>
      </c>
      <c r="K23" s="12">
        <f t="shared" si="8"/>
        <v>6.5341099323448321E-7</v>
      </c>
      <c r="L23" s="9">
        <f t="shared" si="22"/>
        <v>94.091183025765588</v>
      </c>
      <c r="M23" s="9">
        <f t="shared" si="9"/>
        <v>376.36473210306235</v>
      </c>
      <c r="N23" s="9">
        <f t="shared" si="10"/>
        <v>846.82064723189023</v>
      </c>
      <c r="O23" s="9">
        <f t="shared" si="11"/>
        <v>1505.4589284122494</v>
      </c>
      <c r="P23" s="9">
        <f t="shared" si="12"/>
        <v>2352.2795756441396</v>
      </c>
      <c r="Q23" s="9">
        <f t="shared" si="13"/>
        <v>3387.2825889275609</v>
      </c>
      <c r="R23" s="8">
        <f>SUM('Masses &amp; Spring Data'!$D$29)</f>
        <v>0.12910000000000002</v>
      </c>
      <c r="S23" s="8">
        <f t="shared" si="14"/>
        <v>12.14717172862634</v>
      </c>
      <c r="T23" s="8">
        <f t="shared" si="14"/>
        <v>48.588686914505359</v>
      </c>
      <c r="U23" s="8">
        <f t="shared" si="14"/>
        <v>109.32454555763705</v>
      </c>
      <c r="V23" s="8">
        <f t="shared" si="14"/>
        <v>194.35474765802144</v>
      </c>
      <c r="W23" s="8">
        <f t="shared" si="14"/>
        <v>303.67929321565845</v>
      </c>
      <c r="X23" s="8">
        <f t="shared" si="14"/>
        <v>437.29818223054821</v>
      </c>
      <c r="Y23" s="3">
        <f>SUM('Masses &amp; Spring Data'!$K$11*('Masses &amp; Spring Data'!$I$3+'Vel,Acc,Jer (In Light)'!C23))</f>
        <v>1456.9672787633849</v>
      </c>
      <c r="Z23" s="10">
        <f t="shared" si="15"/>
        <v>1469.1144504920112</v>
      </c>
      <c r="AA23" s="10">
        <f t="shared" si="16"/>
        <v>1506.1589706802179</v>
      </c>
      <c r="AB23" s="10">
        <f t="shared" si="17"/>
        <v>1566.291824321022</v>
      </c>
      <c r="AC23" s="10">
        <f t="shared" si="18"/>
        <v>1651.3220264214065</v>
      </c>
      <c r="AD23" s="10">
        <f t="shared" si="19"/>
        <v>1760.6465719790433</v>
      </c>
      <c r="AE23" s="10">
        <f t="shared" si="20"/>
        <v>1894.2654609939332</v>
      </c>
    </row>
    <row r="24" spans="1:31" x14ac:dyDescent="0.2">
      <c r="A24" s="5">
        <v>-318</v>
      </c>
      <c r="B24" s="5">
        <f t="shared" si="21"/>
        <v>21</v>
      </c>
      <c r="C24" s="36">
        <v>2.5202995453329769E-5</v>
      </c>
      <c r="D24" s="6">
        <f t="shared" si="1"/>
        <v>4.3871880974314807E-6</v>
      </c>
      <c r="E24" s="7">
        <f t="shared" si="2"/>
        <v>5.2646257169177771E-2</v>
      </c>
      <c r="F24" s="7">
        <f t="shared" si="3"/>
        <v>0.10529251433835554</v>
      </c>
      <c r="G24" s="7">
        <f t="shared" si="4"/>
        <v>0.1579387715075333</v>
      </c>
      <c r="H24" s="7">
        <f t="shared" si="5"/>
        <v>0.21058502867671108</v>
      </c>
      <c r="I24" s="7">
        <f t="shared" si="6"/>
        <v>0.26323128584588884</v>
      </c>
      <c r="J24" s="7">
        <f t="shared" si="7"/>
        <v>0.3158775430150666</v>
      </c>
      <c r="K24" s="12">
        <f t="shared" si="8"/>
        <v>7.4675542083940018E-7</v>
      </c>
      <c r="L24" s="9">
        <f t="shared" si="22"/>
        <v>107.53278060087362</v>
      </c>
      <c r="M24" s="9">
        <f t="shared" si="9"/>
        <v>430.13112240349449</v>
      </c>
      <c r="N24" s="9">
        <f t="shared" si="10"/>
        <v>967.79502540786268</v>
      </c>
      <c r="O24" s="9">
        <f t="shared" si="11"/>
        <v>1720.5244896139779</v>
      </c>
      <c r="P24" s="9">
        <f t="shared" si="12"/>
        <v>2688.3195150218407</v>
      </c>
      <c r="Q24" s="9">
        <f t="shared" si="13"/>
        <v>3871.1801016314507</v>
      </c>
      <c r="R24" s="8">
        <f>SUM('Masses &amp; Spring Data'!$D$29)</f>
        <v>0.12910000000000002</v>
      </c>
      <c r="S24" s="8">
        <f t="shared" si="14"/>
        <v>13.882481975572787</v>
      </c>
      <c r="T24" s="8">
        <f t="shared" si="14"/>
        <v>55.529927902291149</v>
      </c>
      <c r="U24" s="8">
        <f t="shared" si="14"/>
        <v>124.94233778015509</v>
      </c>
      <c r="V24" s="8">
        <f t="shared" si="14"/>
        <v>222.1197116091646</v>
      </c>
      <c r="W24" s="8">
        <f t="shared" si="14"/>
        <v>347.06204938931967</v>
      </c>
      <c r="X24" s="8">
        <f t="shared" si="14"/>
        <v>499.76935112062034</v>
      </c>
      <c r="Y24" s="3">
        <f>SUM('Masses &amp; Spring Data'!$K$11*('Masses &amp; Spring Data'!$I$3+'Vel,Acc,Jer (In Light)'!C24))</f>
        <v>1457.5702837657125</v>
      </c>
      <c r="Z24" s="10">
        <f t="shared" si="15"/>
        <v>1471.4527657412852</v>
      </c>
      <c r="AA24" s="10">
        <f t="shared" si="16"/>
        <v>1513.8087425457388</v>
      </c>
      <c r="AB24" s="10">
        <f t="shared" si="17"/>
        <v>1582.5126215458677</v>
      </c>
      <c r="AC24" s="10">
        <f t="shared" si="18"/>
        <v>1679.6899953748771</v>
      </c>
      <c r="AD24" s="10">
        <f t="shared" si="19"/>
        <v>1804.632333155032</v>
      </c>
      <c r="AE24" s="10">
        <f t="shared" si="20"/>
        <v>1957.3396348863328</v>
      </c>
    </row>
    <row r="25" spans="1:31" x14ac:dyDescent="0.2">
      <c r="A25" s="5">
        <v>-316</v>
      </c>
      <c r="B25" s="5">
        <f t="shared" si="21"/>
        <v>22</v>
      </c>
      <c r="C25" s="36">
        <v>2.959018355076125E-5</v>
      </c>
      <c r="D25" s="6">
        <f t="shared" si="1"/>
        <v>5.1339435182708809E-6</v>
      </c>
      <c r="E25" s="7">
        <f t="shared" si="2"/>
        <v>6.1607322219250568E-2</v>
      </c>
      <c r="F25" s="7">
        <f t="shared" si="3"/>
        <v>0.12321464443850114</v>
      </c>
      <c r="G25" s="7">
        <f t="shared" si="4"/>
        <v>0.18482196665775172</v>
      </c>
      <c r="H25" s="7">
        <f t="shared" si="5"/>
        <v>0.24642928887700227</v>
      </c>
      <c r="I25" s="7">
        <f t="shared" si="6"/>
        <v>0.30803661109625285</v>
      </c>
      <c r="J25" s="7">
        <f t="shared" si="7"/>
        <v>0.36964393331550344</v>
      </c>
      <c r="K25" s="12">
        <f t="shared" si="8"/>
        <v>8.4009984844432055E-7</v>
      </c>
      <c r="L25" s="9">
        <f t="shared" si="22"/>
        <v>120.97437817598215</v>
      </c>
      <c r="M25" s="9">
        <f t="shared" si="9"/>
        <v>483.89751270392861</v>
      </c>
      <c r="N25" s="9">
        <f t="shared" si="10"/>
        <v>1088.7694035838394</v>
      </c>
      <c r="O25" s="9">
        <f t="shared" si="11"/>
        <v>1935.5900508157144</v>
      </c>
      <c r="P25" s="9">
        <f t="shared" si="12"/>
        <v>3024.3594543995541</v>
      </c>
      <c r="Q25" s="9">
        <f t="shared" si="13"/>
        <v>4355.0776143353578</v>
      </c>
      <c r="R25" s="8">
        <f>SUM('Masses &amp; Spring Data'!$D$29)</f>
        <v>0.12910000000000002</v>
      </c>
      <c r="S25" s="8">
        <f t="shared" si="14"/>
        <v>15.617792222519299</v>
      </c>
      <c r="T25" s="8">
        <f t="shared" si="14"/>
        <v>62.471168890077195</v>
      </c>
      <c r="U25" s="8">
        <f t="shared" si="14"/>
        <v>140.5601300026737</v>
      </c>
      <c r="V25" s="8">
        <f t="shared" si="14"/>
        <v>249.88467556030878</v>
      </c>
      <c r="W25" s="8">
        <f t="shared" si="14"/>
        <v>390.44480556298248</v>
      </c>
      <c r="X25" s="8">
        <f t="shared" si="14"/>
        <v>562.24052001069481</v>
      </c>
      <c r="Y25" s="3">
        <f>SUM('Masses &amp; Spring Data'!$K$11*('Masses &amp; Spring Data'!$I$3+'Vel,Acc,Jer (In Light)'!C25))</f>
        <v>1458.2788146434477</v>
      </c>
      <c r="Z25" s="10">
        <f t="shared" si="15"/>
        <v>1473.896606865967</v>
      </c>
      <c r="AA25" s="10">
        <f t="shared" si="16"/>
        <v>1521.5791154117258</v>
      </c>
      <c r="AB25" s="10">
        <f t="shared" si="17"/>
        <v>1598.8389446461215</v>
      </c>
      <c r="AC25" s="10">
        <f t="shared" si="18"/>
        <v>1708.1634902037565</v>
      </c>
      <c r="AD25" s="10">
        <f t="shared" si="19"/>
        <v>1848.7236202064303</v>
      </c>
      <c r="AE25" s="10">
        <f t="shared" si="20"/>
        <v>2020.5193346541425</v>
      </c>
    </row>
    <row r="26" spans="1:31" x14ac:dyDescent="0.2">
      <c r="A26" s="5">
        <v>-314</v>
      </c>
      <c r="B26" s="5">
        <f t="shared" si="21"/>
        <v>23</v>
      </c>
      <c r="C26" s="36">
        <v>3.472412706903213E-5</v>
      </c>
      <c r="D26" s="6">
        <f t="shared" si="1"/>
        <v>5.9740433667152015E-6</v>
      </c>
      <c r="E26" s="7">
        <f t="shared" si="2"/>
        <v>7.168852040058242E-2</v>
      </c>
      <c r="F26" s="7">
        <f t="shared" si="3"/>
        <v>0.14337704080116484</v>
      </c>
      <c r="G26" s="7">
        <f t="shared" si="4"/>
        <v>0.21506556120174725</v>
      </c>
      <c r="H26" s="7">
        <f t="shared" si="5"/>
        <v>0.28675408160232968</v>
      </c>
      <c r="I26" s="7">
        <f t="shared" si="6"/>
        <v>0.35844260200291211</v>
      </c>
      <c r="J26" s="7">
        <f t="shared" si="7"/>
        <v>0.43013112240349449</v>
      </c>
      <c r="K26" s="12">
        <f t="shared" si="8"/>
        <v>9.3344427604925785E-7</v>
      </c>
      <c r="L26" s="9">
        <f t="shared" si="22"/>
        <v>134.41597575109313</v>
      </c>
      <c r="M26" s="9">
        <f t="shared" si="9"/>
        <v>537.66390300437251</v>
      </c>
      <c r="N26" s="9">
        <f t="shared" si="10"/>
        <v>1209.7437817598382</v>
      </c>
      <c r="O26" s="9">
        <f t="shared" si="11"/>
        <v>2150.6556120174901</v>
      </c>
      <c r="P26" s="9">
        <f t="shared" si="12"/>
        <v>3360.3993937773284</v>
      </c>
      <c r="Q26" s="9">
        <f t="shared" si="13"/>
        <v>4838.9751270393526</v>
      </c>
      <c r="R26" s="8">
        <f>SUM('Masses &amp; Spring Data'!$D$29)</f>
        <v>0.12910000000000002</v>
      </c>
      <c r="S26" s="8">
        <f t="shared" si="14"/>
        <v>17.353102469466126</v>
      </c>
      <c r="T26" s="8">
        <f t="shared" si="14"/>
        <v>69.412409877864505</v>
      </c>
      <c r="U26" s="8">
        <f t="shared" si="14"/>
        <v>156.17792222519512</v>
      </c>
      <c r="V26" s="8">
        <f t="shared" si="14"/>
        <v>277.64963951145802</v>
      </c>
      <c r="W26" s="8">
        <f t="shared" si="14"/>
        <v>433.82756173665319</v>
      </c>
      <c r="X26" s="8">
        <f t="shared" si="14"/>
        <v>624.71168890078047</v>
      </c>
      <c r="Y26" s="3">
        <f>SUM('Masses &amp; Spring Data'!$K$11*('Masses &amp; Spring Data'!$I$3+'Vel,Acc,Jer (In Light)'!C26))</f>
        <v>1459.1079465216485</v>
      </c>
      <c r="Z26" s="10">
        <f t="shared" si="15"/>
        <v>1476.4610489911147</v>
      </c>
      <c r="AA26" s="10">
        <f t="shared" si="16"/>
        <v>1529.4851644032376</v>
      </c>
      <c r="AB26" s="10">
        <f t="shared" si="17"/>
        <v>1615.2858687468436</v>
      </c>
      <c r="AC26" s="10">
        <f t="shared" si="18"/>
        <v>1736.7575860331065</v>
      </c>
      <c r="AD26" s="10">
        <f t="shared" si="19"/>
        <v>1892.9355082583018</v>
      </c>
      <c r="AE26" s="10">
        <f t="shared" si="20"/>
        <v>2083.8196354224292</v>
      </c>
    </row>
    <row r="27" spans="1:31" x14ac:dyDescent="0.2">
      <c r="A27" s="5">
        <v>-312</v>
      </c>
      <c r="B27" s="5">
        <f t="shared" si="21"/>
        <v>24</v>
      </c>
      <c r="C27" s="36">
        <v>4.0698170435747332E-5</v>
      </c>
      <c r="D27" s="6">
        <f t="shared" si="1"/>
        <v>6.9074876427644593E-6</v>
      </c>
      <c r="E27" s="7">
        <f t="shared" si="2"/>
        <v>8.2889851713173507E-2</v>
      </c>
      <c r="F27" s="7">
        <f t="shared" si="3"/>
        <v>0.16577970342634701</v>
      </c>
      <c r="G27" s="7">
        <f t="shared" si="4"/>
        <v>0.24866955513952055</v>
      </c>
      <c r="H27" s="7">
        <f t="shared" si="5"/>
        <v>0.33155940685269403</v>
      </c>
      <c r="I27" s="7">
        <f t="shared" si="6"/>
        <v>0.41444925856586756</v>
      </c>
      <c r="J27" s="7">
        <f t="shared" si="7"/>
        <v>0.4973391102790411</v>
      </c>
      <c r="K27" s="12">
        <f t="shared" si="8"/>
        <v>1.2134775588640189E-6</v>
      </c>
      <c r="L27" s="9">
        <f t="shared" si="22"/>
        <v>174.74076847641874</v>
      </c>
      <c r="M27" s="9">
        <f t="shared" si="9"/>
        <v>698.96307390567495</v>
      </c>
      <c r="N27" s="9">
        <f t="shared" si="10"/>
        <v>1572.6669162877686</v>
      </c>
      <c r="O27" s="9">
        <f t="shared" si="11"/>
        <v>2795.8522956226998</v>
      </c>
      <c r="P27" s="9">
        <f t="shared" si="12"/>
        <v>4368.5192119104686</v>
      </c>
      <c r="Q27" s="9">
        <f t="shared" si="13"/>
        <v>6290.6676651510743</v>
      </c>
      <c r="R27" s="8">
        <f>SUM('Masses &amp; Spring Data'!$D$29)</f>
        <v>0.12910000000000002</v>
      </c>
      <c r="S27" s="8">
        <f t="shared" si="14"/>
        <v>22.559033210305664</v>
      </c>
      <c r="T27" s="8">
        <f t="shared" si="14"/>
        <v>90.236132841222656</v>
      </c>
      <c r="U27" s="8">
        <f t="shared" si="14"/>
        <v>203.03129889275095</v>
      </c>
      <c r="V27" s="8">
        <f t="shared" si="14"/>
        <v>360.94453136489062</v>
      </c>
      <c r="W27" s="8">
        <f t="shared" si="14"/>
        <v>563.97583025764163</v>
      </c>
      <c r="X27" s="8">
        <f t="shared" si="14"/>
        <v>812.12519557100381</v>
      </c>
      <c r="Y27" s="3">
        <f>SUM('Masses &amp; Spring Data'!$K$11*('Masses &amp; Spring Data'!$I$3+'Vel,Acc,Jer (In Light)'!C27))</f>
        <v>1460.0727545253731</v>
      </c>
      <c r="Z27" s="10">
        <f t="shared" si="15"/>
        <v>1482.6317877356787</v>
      </c>
      <c r="AA27" s="10">
        <f t="shared" si="16"/>
        <v>1551.424446620902</v>
      </c>
      <c r="AB27" s="10">
        <f t="shared" si="17"/>
        <v>1663.1040534181241</v>
      </c>
      <c r="AC27" s="10">
        <f t="shared" si="18"/>
        <v>1821.0172858902638</v>
      </c>
      <c r="AD27" s="10">
        <f t="shared" si="19"/>
        <v>2024.0485847830146</v>
      </c>
      <c r="AE27" s="10">
        <f t="shared" si="20"/>
        <v>2272.1979500963771</v>
      </c>
    </row>
    <row r="28" spans="1:31" x14ac:dyDescent="0.2">
      <c r="A28" s="5">
        <v>-310</v>
      </c>
      <c r="B28" s="5">
        <f t="shared" si="21"/>
        <v>25</v>
      </c>
      <c r="C28" s="36">
        <v>4.7605658078511791E-5</v>
      </c>
      <c r="D28" s="6">
        <f t="shared" si="1"/>
        <v>8.1209652016284782E-6</v>
      </c>
      <c r="E28" s="7">
        <f t="shared" si="2"/>
        <v>9.7451582419541743E-2</v>
      </c>
      <c r="F28" s="7">
        <f t="shared" si="3"/>
        <v>0.19490316483908349</v>
      </c>
      <c r="G28" s="7">
        <f t="shared" si="4"/>
        <v>0.2923547472586252</v>
      </c>
      <c r="H28" s="7">
        <f t="shared" si="5"/>
        <v>0.38980632967816697</v>
      </c>
      <c r="I28" s="7">
        <f t="shared" si="6"/>
        <v>0.48725791209770869</v>
      </c>
      <c r="J28" s="7">
        <f t="shared" si="7"/>
        <v>0.58470949451725041</v>
      </c>
      <c r="K28" s="12">
        <f t="shared" si="8"/>
        <v>1.3068219864689596E-6</v>
      </c>
      <c r="L28" s="9">
        <f t="shared" si="22"/>
        <v>188.18236605153018</v>
      </c>
      <c r="M28" s="9">
        <f t="shared" si="9"/>
        <v>752.72946420612072</v>
      </c>
      <c r="N28" s="9">
        <f t="shared" si="10"/>
        <v>1693.6412944637716</v>
      </c>
      <c r="O28" s="9">
        <f t="shared" si="11"/>
        <v>3010.9178568244829</v>
      </c>
      <c r="P28" s="9">
        <f t="shared" si="12"/>
        <v>4704.5591512882547</v>
      </c>
      <c r="Q28" s="9">
        <f t="shared" si="13"/>
        <v>6774.5651778550864</v>
      </c>
      <c r="R28" s="8">
        <f>SUM('Masses &amp; Spring Data'!$D$29)</f>
        <v>0.12910000000000002</v>
      </c>
      <c r="S28" s="8">
        <f t="shared" si="14"/>
        <v>24.294343457252552</v>
      </c>
      <c r="T28" s="8">
        <f t="shared" si="14"/>
        <v>97.177373829010207</v>
      </c>
      <c r="U28" s="8">
        <f t="shared" si="14"/>
        <v>218.64909111527294</v>
      </c>
      <c r="V28" s="8">
        <f t="shared" si="14"/>
        <v>388.70949531604083</v>
      </c>
      <c r="W28" s="8">
        <f t="shared" si="14"/>
        <v>607.35858643131382</v>
      </c>
      <c r="X28" s="8">
        <f t="shared" si="14"/>
        <v>874.59636446109175</v>
      </c>
      <c r="Y28" s="3">
        <f>SUM('Masses &amp; Spring Data'!$K$11*('Masses &amp; Spring Data'!$I$3+'Vel,Acc,Jer (In Light)'!C28))</f>
        <v>1461.1883137796794</v>
      </c>
      <c r="Z28" s="10">
        <f t="shared" si="15"/>
        <v>1485.482657236932</v>
      </c>
      <c r="AA28" s="10">
        <f t="shared" si="16"/>
        <v>1559.6772234887526</v>
      </c>
      <c r="AB28" s="10">
        <f t="shared" si="17"/>
        <v>1679.8374048949524</v>
      </c>
      <c r="AC28" s="10">
        <f t="shared" si="18"/>
        <v>1849.8978090957203</v>
      </c>
      <c r="AD28" s="10">
        <f t="shared" si="19"/>
        <v>2068.546900210993</v>
      </c>
      <c r="AE28" s="10">
        <f t="shared" si="20"/>
        <v>2335.7846782407714</v>
      </c>
    </row>
    <row r="29" spans="1:31" x14ac:dyDescent="0.2">
      <c r="A29" s="5">
        <v>-308</v>
      </c>
      <c r="B29" s="5">
        <f t="shared" si="21"/>
        <v>26</v>
      </c>
      <c r="C29" s="36">
        <v>5.5726623280140269E-5</v>
      </c>
      <c r="D29" s="6">
        <f t="shared" si="1"/>
        <v>9.4277871880974379E-6</v>
      </c>
      <c r="E29" s="7">
        <f t="shared" si="2"/>
        <v>0.11313344625716926</v>
      </c>
      <c r="F29" s="7">
        <f t="shared" si="3"/>
        <v>0.22626689251433851</v>
      </c>
      <c r="G29" s="7">
        <f t="shared" si="4"/>
        <v>0.33940033877150777</v>
      </c>
      <c r="H29" s="7">
        <f t="shared" si="5"/>
        <v>0.45253378502867703</v>
      </c>
      <c r="I29" s="7">
        <f t="shared" si="6"/>
        <v>0.56566723128584628</v>
      </c>
      <c r="J29" s="7">
        <f t="shared" si="7"/>
        <v>0.67880067754301554</v>
      </c>
      <c r="K29" s="12">
        <f t="shared" si="8"/>
        <v>1.4001664140738664E-6</v>
      </c>
      <c r="L29" s="9">
        <f t="shared" si="22"/>
        <v>201.62396362663677</v>
      </c>
      <c r="M29" s="9">
        <f t="shared" si="9"/>
        <v>806.49585450654706</v>
      </c>
      <c r="N29" s="9">
        <f t="shared" si="10"/>
        <v>1814.615672639731</v>
      </c>
      <c r="O29" s="9">
        <f t="shared" si="11"/>
        <v>3225.9834180261882</v>
      </c>
      <c r="P29" s="9">
        <f t="shared" si="12"/>
        <v>5040.599090665919</v>
      </c>
      <c r="Q29" s="9">
        <f t="shared" si="13"/>
        <v>7258.4626905589239</v>
      </c>
      <c r="R29" s="8">
        <f>SUM('Masses &amp; Spring Data'!$D$29)</f>
        <v>0.12910000000000002</v>
      </c>
      <c r="S29" s="8">
        <f t="shared" si="14"/>
        <v>26.029653704198811</v>
      </c>
      <c r="T29" s="8">
        <f t="shared" si="14"/>
        <v>104.11861481679524</v>
      </c>
      <c r="U29" s="8">
        <f t="shared" si="14"/>
        <v>234.2668833377893</v>
      </c>
      <c r="V29" s="8">
        <f t="shared" si="14"/>
        <v>416.47445926718098</v>
      </c>
      <c r="W29" s="8">
        <f t="shared" si="14"/>
        <v>650.74134260497021</v>
      </c>
      <c r="X29" s="8">
        <f t="shared" si="14"/>
        <v>937.06753335115718</v>
      </c>
      <c r="Y29" s="3">
        <f>SUM('Masses &amp; Spring Data'!$K$11*('Masses &amp; Spring Data'!$I$3+'Vel,Acc,Jer (In Light)'!C29))</f>
        <v>1462.4998496597425</v>
      </c>
      <c r="Z29" s="10">
        <f t="shared" si="15"/>
        <v>1488.5295033639413</v>
      </c>
      <c r="AA29" s="10">
        <f t="shared" si="16"/>
        <v>1568.1410521074156</v>
      </c>
      <c r="AB29" s="10">
        <f t="shared" si="17"/>
        <v>1696.7667329975318</v>
      </c>
      <c r="AC29" s="10">
        <f t="shared" si="18"/>
        <v>1878.9743089269234</v>
      </c>
      <c r="AD29" s="10">
        <f t="shared" si="19"/>
        <v>2113.2411922647125</v>
      </c>
      <c r="AE29" s="10">
        <f t="shared" si="20"/>
        <v>2399.5673830108999</v>
      </c>
    </row>
    <row r="30" spans="1:31" x14ac:dyDescent="0.2">
      <c r="A30" s="5">
        <v>-306</v>
      </c>
      <c r="B30" s="5">
        <f t="shared" si="21"/>
        <v>27</v>
      </c>
      <c r="C30" s="36">
        <v>6.5154410468237707E-5</v>
      </c>
      <c r="D30" s="6">
        <f t="shared" si="1"/>
        <v>1.0827953602171304E-5</v>
      </c>
      <c r="E30" s="7">
        <f t="shared" si="2"/>
        <v>0.12993544322605566</v>
      </c>
      <c r="F30" s="7">
        <f t="shared" si="3"/>
        <v>0.25987088645211132</v>
      </c>
      <c r="G30" s="7">
        <f t="shared" si="4"/>
        <v>0.38980632967816697</v>
      </c>
      <c r="H30" s="7">
        <f t="shared" si="5"/>
        <v>0.51974177290422263</v>
      </c>
      <c r="I30" s="7">
        <f t="shared" si="6"/>
        <v>0.64967721613027829</v>
      </c>
      <c r="J30" s="7">
        <f t="shared" si="7"/>
        <v>0.77961265935633395</v>
      </c>
      <c r="K30" s="12">
        <f t="shared" si="8"/>
        <v>1.8668885520985157E-6</v>
      </c>
      <c r="L30" s="9">
        <f t="shared" si="22"/>
        <v>268.83195150218626</v>
      </c>
      <c r="M30" s="9">
        <f t="shared" si="9"/>
        <v>1075.327806008745</v>
      </c>
      <c r="N30" s="9">
        <f t="shared" si="10"/>
        <v>2419.4875635196763</v>
      </c>
      <c r="O30" s="9">
        <f t="shared" si="11"/>
        <v>4301.3112240349801</v>
      </c>
      <c r="P30" s="9">
        <f t="shared" si="12"/>
        <v>6720.7987875546569</v>
      </c>
      <c r="Q30" s="9">
        <f t="shared" si="13"/>
        <v>9677.9502540787053</v>
      </c>
      <c r="R30" s="8">
        <f>SUM('Masses &amp; Spring Data'!$D$29)</f>
        <v>0.12910000000000002</v>
      </c>
      <c r="S30" s="8">
        <f t="shared" si="14"/>
        <v>34.706204938932252</v>
      </c>
      <c r="T30" s="8">
        <f t="shared" si="14"/>
        <v>138.82481975572901</v>
      </c>
      <c r="U30" s="8">
        <f t="shared" si="14"/>
        <v>312.35584445039024</v>
      </c>
      <c r="V30" s="8">
        <f t="shared" si="14"/>
        <v>555.29927902291604</v>
      </c>
      <c r="W30" s="8">
        <f t="shared" si="14"/>
        <v>867.65512347330639</v>
      </c>
      <c r="X30" s="8">
        <f t="shared" si="14"/>
        <v>1249.4233778015609</v>
      </c>
      <c r="Y30" s="3">
        <f>SUM('Masses &amp; Spring Data'!$K$11*('Masses &amp; Spring Data'!$I$3+'Vel,Acc,Jer (In Light)'!C30))</f>
        <v>1464.0224372906202</v>
      </c>
      <c r="Z30" s="10">
        <f t="shared" si="15"/>
        <v>1498.7286422295524</v>
      </c>
      <c r="AA30" s="10">
        <f t="shared" si="16"/>
        <v>1604.5959715531001</v>
      </c>
      <c r="AB30" s="10">
        <f t="shared" si="17"/>
        <v>1776.3782817410106</v>
      </c>
      <c r="AC30" s="10">
        <f t="shared" si="18"/>
        <v>2019.3217163135364</v>
      </c>
      <c r="AD30" s="10">
        <f t="shared" si="19"/>
        <v>2331.6775607639265</v>
      </c>
      <c r="AE30" s="10">
        <f t="shared" si="20"/>
        <v>2713.445815092181</v>
      </c>
    </row>
    <row r="31" spans="1:31" x14ac:dyDescent="0.2">
      <c r="A31" s="5">
        <v>-304</v>
      </c>
      <c r="B31" s="5">
        <f t="shared" si="21"/>
        <v>28</v>
      </c>
      <c r="C31" s="36">
        <v>7.5982364070409012E-5</v>
      </c>
      <c r="D31" s="6">
        <f t="shared" si="1"/>
        <v>1.269484215426982E-5</v>
      </c>
      <c r="E31" s="7">
        <f t="shared" si="2"/>
        <v>0.15233810585123783</v>
      </c>
      <c r="F31" s="7">
        <f t="shared" si="3"/>
        <v>0.30467621170247566</v>
      </c>
      <c r="G31" s="7">
        <f t="shared" si="4"/>
        <v>0.45701431755371352</v>
      </c>
      <c r="H31" s="7">
        <f t="shared" si="5"/>
        <v>0.60935242340495133</v>
      </c>
      <c r="I31" s="7">
        <f t="shared" si="6"/>
        <v>0.76169052925618919</v>
      </c>
      <c r="J31" s="7">
        <f t="shared" si="7"/>
        <v>0.91402863510742705</v>
      </c>
      <c r="K31" s="12">
        <f t="shared" si="8"/>
        <v>2.2402662625181429E-6</v>
      </c>
      <c r="L31" s="9">
        <f t="shared" si="22"/>
        <v>322.59834180261259</v>
      </c>
      <c r="M31" s="9">
        <f t="shared" si="9"/>
        <v>1290.3933672104504</v>
      </c>
      <c r="N31" s="9">
        <f t="shared" si="10"/>
        <v>2903.3850762235134</v>
      </c>
      <c r="O31" s="9">
        <f t="shared" si="11"/>
        <v>5161.5734688418015</v>
      </c>
      <c r="P31" s="9">
        <f t="shared" si="12"/>
        <v>8064.9585450653149</v>
      </c>
      <c r="Q31" s="9">
        <f t="shared" si="13"/>
        <v>11613.540304894053</v>
      </c>
      <c r="R31" s="8">
        <f>SUM('Masses &amp; Spring Data'!$D$29)</f>
        <v>0.12910000000000002</v>
      </c>
      <c r="S31" s="8">
        <f t="shared" si="14"/>
        <v>41.647445926717296</v>
      </c>
      <c r="T31" s="8">
        <f t="shared" si="14"/>
        <v>166.58978370686918</v>
      </c>
      <c r="U31" s="8">
        <f t="shared" si="14"/>
        <v>374.82701334045561</v>
      </c>
      <c r="V31" s="8">
        <f t="shared" si="14"/>
        <v>666.35913482747674</v>
      </c>
      <c r="W31" s="8">
        <f t="shared" si="14"/>
        <v>1041.1861481679323</v>
      </c>
      <c r="X31" s="8">
        <f t="shared" si="14"/>
        <v>1499.3080533618224</v>
      </c>
      <c r="Y31" s="3">
        <f>SUM('Masses &amp; Spring Data'!$K$11*('Masses &amp; Spring Data'!$I$3+'Vel,Acc,Jer (In Light)'!C31))</f>
        <v>1465.771151797371</v>
      </c>
      <c r="Z31" s="10">
        <f t="shared" si="15"/>
        <v>1507.4185977240882</v>
      </c>
      <c r="AA31" s="10">
        <f t="shared" si="16"/>
        <v>1634.4111525121546</v>
      </c>
      <c r="AB31" s="10">
        <f t="shared" si="17"/>
        <v>1840.5981651378265</v>
      </c>
      <c r="AC31" s="10">
        <f t="shared" si="18"/>
        <v>2132.1302866248479</v>
      </c>
      <c r="AD31" s="10">
        <f t="shared" si="19"/>
        <v>2506.9572999653033</v>
      </c>
      <c r="AE31" s="10">
        <f t="shared" si="20"/>
        <v>2965.0792051591934</v>
      </c>
    </row>
    <row r="32" spans="1:31" x14ac:dyDescent="0.2">
      <c r="A32" s="5">
        <v>-302</v>
      </c>
      <c r="B32" s="5">
        <f t="shared" si="21"/>
        <v>29</v>
      </c>
      <c r="C32" s="36">
        <v>8.8677206224678832E-5</v>
      </c>
      <c r="D32" s="6">
        <f t="shared" si="1"/>
        <v>1.4935108416787963E-5</v>
      </c>
      <c r="E32" s="7">
        <f t="shared" si="2"/>
        <v>0.17922130100145556</v>
      </c>
      <c r="F32" s="7">
        <f t="shared" si="3"/>
        <v>0.35844260200291111</v>
      </c>
      <c r="G32" s="7">
        <f t="shared" si="4"/>
        <v>0.53766390300436662</v>
      </c>
      <c r="H32" s="7">
        <f t="shared" si="5"/>
        <v>0.71688520400582223</v>
      </c>
      <c r="I32" s="7">
        <f t="shared" si="6"/>
        <v>0.89610650500727773</v>
      </c>
      <c r="J32" s="7">
        <f t="shared" si="7"/>
        <v>1.0753278060087332</v>
      </c>
      <c r="K32" s="12">
        <f t="shared" si="8"/>
        <v>1.8668885520985428E-6</v>
      </c>
      <c r="L32" s="9">
        <f t="shared" si="22"/>
        <v>268.83195150219018</v>
      </c>
      <c r="M32" s="9">
        <f t="shared" si="9"/>
        <v>1075.3278060087607</v>
      </c>
      <c r="N32" s="9">
        <f t="shared" si="10"/>
        <v>2419.4875635197113</v>
      </c>
      <c r="O32" s="9">
        <f t="shared" si="11"/>
        <v>4301.3112240350429</v>
      </c>
      <c r="P32" s="9">
        <f t="shared" si="12"/>
        <v>6720.7987875547542</v>
      </c>
      <c r="Q32" s="9">
        <f t="shared" si="13"/>
        <v>9677.9502540788453</v>
      </c>
      <c r="R32" s="8">
        <f>SUM('Masses &amp; Spring Data'!$D$29)</f>
        <v>0.12910000000000002</v>
      </c>
      <c r="S32" s="8">
        <f t="shared" si="14"/>
        <v>34.706204938932757</v>
      </c>
      <c r="T32" s="8">
        <f t="shared" si="14"/>
        <v>138.82481975573103</v>
      </c>
      <c r="U32" s="8">
        <f t="shared" si="14"/>
        <v>312.35584445039478</v>
      </c>
      <c r="V32" s="8">
        <f t="shared" si="14"/>
        <v>555.29927902292411</v>
      </c>
      <c r="W32" s="8">
        <f t="shared" si="14"/>
        <v>867.65512347331889</v>
      </c>
      <c r="X32" s="8">
        <f t="shared" si="14"/>
        <v>1249.4233778015791</v>
      </c>
      <c r="Y32" s="3">
        <f>SUM('Masses &amp; Spring Data'!$K$11*('Masses &amp; Spring Data'!$I$3+'Vel,Acc,Jer (In Light)'!C32))</f>
        <v>1467.8213688052854</v>
      </c>
      <c r="Z32" s="10">
        <f t="shared" si="15"/>
        <v>1502.5275737442182</v>
      </c>
      <c r="AA32" s="10">
        <f t="shared" si="16"/>
        <v>1609.0582085703277</v>
      </c>
      <c r="AB32" s="10">
        <f t="shared" si="17"/>
        <v>1780.1772132556803</v>
      </c>
      <c r="AC32" s="10">
        <f t="shared" si="18"/>
        <v>2023.1206478282095</v>
      </c>
      <c r="AD32" s="10">
        <f t="shared" si="19"/>
        <v>2335.4764922786044</v>
      </c>
      <c r="AE32" s="10">
        <f t="shared" si="20"/>
        <v>2717.2447466068643</v>
      </c>
    </row>
    <row r="33" spans="1:31" x14ac:dyDescent="0.2">
      <c r="A33" s="5">
        <v>-300</v>
      </c>
      <c r="B33" s="5">
        <f t="shared" si="21"/>
        <v>30</v>
      </c>
      <c r="C33" s="36">
        <v>1.0361231464146679E-4</v>
      </c>
      <c r="D33" s="6">
        <f t="shared" si="1"/>
        <v>1.6801996968886506E-5</v>
      </c>
      <c r="E33" s="7">
        <f t="shared" si="2"/>
        <v>0.20162396362663806</v>
      </c>
      <c r="F33" s="7">
        <f t="shared" si="3"/>
        <v>0.40324792725327613</v>
      </c>
      <c r="G33" s="7">
        <f t="shared" si="4"/>
        <v>0.60487189087991422</v>
      </c>
      <c r="H33" s="7">
        <f t="shared" si="5"/>
        <v>0.80649585450655226</v>
      </c>
      <c r="I33" s="7">
        <f t="shared" si="6"/>
        <v>1.0081198181331903</v>
      </c>
      <c r="J33" s="7">
        <f t="shared" si="7"/>
        <v>1.2097437817598284</v>
      </c>
      <c r="K33" s="12">
        <f t="shared" si="8"/>
        <v>2.8003328281477871E-6</v>
      </c>
      <c r="L33" s="9">
        <f t="shared" si="22"/>
        <v>403.24792725328132</v>
      </c>
      <c r="M33" s="9">
        <f t="shared" si="9"/>
        <v>1612.9917090131253</v>
      </c>
      <c r="N33" s="9">
        <f t="shared" si="10"/>
        <v>3629.231345279532</v>
      </c>
      <c r="O33" s="9">
        <f t="shared" si="11"/>
        <v>6451.9668360525011</v>
      </c>
      <c r="P33" s="9">
        <f t="shared" si="12"/>
        <v>10081.198181332034</v>
      </c>
      <c r="Q33" s="9">
        <f t="shared" si="13"/>
        <v>14516.925381118128</v>
      </c>
      <c r="R33" s="8">
        <f>SUM('Masses &amp; Spring Data'!$D$29)</f>
        <v>0.12910000000000002</v>
      </c>
      <c r="S33" s="8">
        <f t="shared" si="14"/>
        <v>52.059307408398624</v>
      </c>
      <c r="T33" s="8">
        <f t="shared" si="14"/>
        <v>208.2372296335945</v>
      </c>
      <c r="U33" s="8">
        <f t="shared" si="14"/>
        <v>468.53376667558763</v>
      </c>
      <c r="V33" s="8">
        <f t="shared" si="14"/>
        <v>832.94891853437798</v>
      </c>
      <c r="W33" s="8">
        <f t="shared" si="14"/>
        <v>1301.4826852099659</v>
      </c>
      <c r="X33" s="8">
        <f t="shared" si="14"/>
        <v>1874.1350667023505</v>
      </c>
      <c r="Y33" s="3">
        <f>SUM('Masses &amp; Spring Data'!$K$11*('Masses &amp; Spring Data'!$I$3+'Vel,Acc,Jer (In Light)'!C33))</f>
        <v>1470.2333888145968</v>
      </c>
      <c r="Z33" s="10">
        <f t="shared" si="15"/>
        <v>1522.2926962229953</v>
      </c>
      <c r="AA33" s="10">
        <f t="shared" si="16"/>
        <v>1681.1841409586664</v>
      </c>
      <c r="AB33" s="10">
        <f t="shared" si="17"/>
        <v>1938.7671554901845</v>
      </c>
      <c r="AC33" s="10">
        <f t="shared" si="18"/>
        <v>2303.182307348975</v>
      </c>
      <c r="AD33" s="10">
        <f t="shared" si="19"/>
        <v>2771.7160740245627</v>
      </c>
      <c r="AE33" s="10">
        <f t="shared" si="20"/>
        <v>3344.3684555169475</v>
      </c>
    </row>
    <row r="34" spans="1:31" x14ac:dyDescent="0.2">
      <c r="A34" s="5">
        <v>-298</v>
      </c>
      <c r="B34" s="5">
        <f t="shared" si="21"/>
        <v>31</v>
      </c>
      <c r="C34" s="36">
        <v>1.204143116103533E-4</v>
      </c>
      <c r="D34" s="6">
        <f t="shared" si="1"/>
        <v>1.9602329797034293E-5</v>
      </c>
      <c r="E34" s="7">
        <f t="shared" si="2"/>
        <v>0.23522795756441151</v>
      </c>
      <c r="F34" s="7">
        <f t="shared" si="3"/>
        <v>0.47045591512882301</v>
      </c>
      <c r="G34" s="7">
        <f t="shared" si="4"/>
        <v>0.70568387269323452</v>
      </c>
      <c r="H34" s="7">
        <f t="shared" si="5"/>
        <v>0.94091183025764602</v>
      </c>
      <c r="I34" s="7">
        <f t="shared" si="6"/>
        <v>1.1761397878220576</v>
      </c>
      <c r="J34" s="7">
        <f t="shared" si="7"/>
        <v>1.411367745386469</v>
      </c>
      <c r="K34" s="12">
        <f t="shared" si="8"/>
        <v>2.8003328281477058E-6</v>
      </c>
      <c r="L34" s="9">
        <f t="shared" si="22"/>
        <v>403.24792725326961</v>
      </c>
      <c r="M34" s="9">
        <f t="shared" si="9"/>
        <v>1612.9917090130784</v>
      </c>
      <c r="N34" s="9">
        <f t="shared" si="10"/>
        <v>3629.2313452794265</v>
      </c>
      <c r="O34" s="9">
        <f t="shared" si="11"/>
        <v>6451.9668360523137</v>
      </c>
      <c r="P34" s="9">
        <f t="shared" si="12"/>
        <v>10081.198181331742</v>
      </c>
      <c r="Q34" s="9">
        <f t="shared" si="13"/>
        <v>14516.925381117706</v>
      </c>
      <c r="R34" s="8">
        <f>SUM('Masses &amp; Spring Data'!$D$29)</f>
        <v>0.12910000000000002</v>
      </c>
      <c r="S34" s="8">
        <f t="shared" si="14"/>
        <v>52.059307408397117</v>
      </c>
      <c r="T34" s="8">
        <f t="shared" si="14"/>
        <v>208.23722963358847</v>
      </c>
      <c r="U34" s="8">
        <f t="shared" si="14"/>
        <v>468.53376667557404</v>
      </c>
      <c r="V34" s="8">
        <f t="shared" si="14"/>
        <v>832.94891853435388</v>
      </c>
      <c r="W34" s="8">
        <f t="shared" si="14"/>
        <v>1301.4826852099281</v>
      </c>
      <c r="X34" s="8">
        <f t="shared" si="14"/>
        <v>1874.1350667022962</v>
      </c>
      <c r="Y34" s="3">
        <f>SUM('Masses &amp; Spring Data'!$K$11*('Masses &amp; Spring Data'!$I$3+'Vel,Acc,Jer (In Light)'!C34))</f>
        <v>1472.9469113250718</v>
      </c>
      <c r="Z34" s="10">
        <f t="shared" si="15"/>
        <v>1525.006218733469</v>
      </c>
      <c r="AA34" s="10">
        <f t="shared" si="16"/>
        <v>1684.3499172208813</v>
      </c>
      <c r="AB34" s="10">
        <f t="shared" si="17"/>
        <v>1941.4806780006459</v>
      </c>
      <c r="AC34" s="10">
        <f t="shared" si="18"/>
        <v>2305.8958298594257</v>
      </c>
      <c r="AD34" s="10">
        <f t="shared" si="19"/>
        <v>2774.4295965350002</v>
      </c>
      <c r="AE34" s="10">
        <f t="shared" si="20"/>
        <v>3347.0819780273678</v>
      </c>
    </row>
    <row r="35" spans="1:31" x14ac:dyDescent="0.2">
      <c r="A35" s="5">
        <v>-296</v>
      </c>
      <c r="B35" s="5">
        <f t="shared" si="21"/>
        <v>32</v>
      </c>
      <c r="C35" s="36">
        <v>1.4001664140738759E-4</v>
      </c>
      <c r="D35" s="6">
        <f t="shared" si="1"/>
        <v>2.2402662625181999E-5</v>
      </c>
      <c r="E35" s="7">
        <f t="shared" si="2"/>
        <v>0.26883195150218397</v>
      </c>
      <c r="F35" s="7">
        <f t="shared" si="3"/>
        <v>0.53766390300436795</v>
      </c>
      <c r="G35" s="7">
        <f t="shared" si="4"/>
        <v>0.80649585450655192</v>
      </c>
      <c r="H35" s="7">
        <f t="shared" si="5"/>
        <v>1.0753278060087359</v>
      </c>
      <c r="I35" s="7">
        <f t="shared" si="6"/>
        <v>1.3441597575109199</v>
      </c>
      <c r="J35" s="7">
        <f t="shared" si="7"/>
        <v>1.6129917090131038</v>
      </c>
      <c r="K35" s="12">
        <f t="shared" si="8"/>
        <v>3.7337771041970043E-6</v>
      </c>
      <c r="L35" s="9">
        <f t="shared" si="22"/>
        <v>537.66390300436865</v>
      </c>
      <c r="M35" s="9">
        <f t="shared" si="9"/>
        <v>2150.6556120174746</v>
      </c>
      <c r="N35" s="9">
        <f t="shared" si="10"/>
        <v>4838.9751270393172</v>
      </c>
      <c r="O35" s="9">
        <f t="shared" si="11"/>
        <v>8602.6224480698984</v>
      </c>
      <c r="P35" s="9">
        <f t="shared" si="12"/>
        <v>13441.597575109216</v>
      </c>
      <c r="Q35" s="9">
        <f t="shared" si="13"/>
        <v>19355.900508157269</v>
      </c>
      <c r="R35" s="8">
        <f>SUM('Masses &amp; Spring Data'!$D$29)</f>
        <v>0.12910000000000002</v>
      </c>
      <c r="S35" s="8">
        <f t="shared" si="14"/>
        <v>69.412409877864008</v>
      </c>
      <c r="T35" s="8">
        <f t="shared" si="14"/>
        <v>277.64963951145603</v>
      </c>
      <c r="U35" s="8">
        <f t="shared" si="14"/>
        <v>624.71168890077593</v>
      </c>
      <c r="V35" s="8">
        <f t="shared" si="14"/>
        <v>1110.5985580458241</v>
      </c>
      <c r="W35" s="8">
        <f t="shared" si="14"/>
        <v>1735.3102469466</v>
      </c>
      <c r="X35" s="8">
        <f t="shared" si="14"/>
        <v>2498.8467556031037</v>
      </c>
      <c r="Y35" s="3">
        <f>SUM('Masses &amp; Spring Data'!$K$11*('Masses &amp; Spring Data'!$I$3+'Vel,Acc,Jer (In Light)'!C35))</f>
        <v>1476.1126875872928</v>
      </c>
      <c r="Z35" s="10">
        <f t="shared" si="15"/>
        <v>1545.5250974651569</v>
      </c>
      <c r="AA35" s="10">
        <f t="shared" si="16"/>
        <v>1757.380357112716</v>
      </c>
      <c r="AB35" s="10">
        <f t="shared" si="17"/>
        <v>2100.824376488069</v>
      </c>
      <c r="AC35" s="10">
        <f t="shared" si="18"/>
        <v>2586.711245633117</v>
      </c>
      <c r="AD35" s="10">
        <f t="shared" si="19"/>
        <v>3211.4229345338927</v>
      </c>
      <c r="AE35" s="10">
        <f t="shared" si="20"/>
        <v>3974.9594431903965</v>
      </c>
    </row>
    <row r="36" spans="1:31" x14ac:dyDescent="0.2">
      <c r="A36" s="5">
        <v>-294</v>
      </c>
      <c r="B36" s="5">
        <f t="shared" si="21"/>
        <v>33</v>
      </c>
      <c r="C36" s="36">
        <v>1.6241930403256959E-4</v>
      </c>
      <c r="D36" s="6">
        <f t="shared" si="1"/>
        <v>2.6136439729379003E-5</v>
      </c>
      <c r="E36" s="7">
        <f t="shared" si="2"/>
        <v>0.31363727675254804</v>
      </c>
      <c r="F36" s="7">
        <f t="shared" si="3"/>
        <v>0.62727455350509609</v>
      </c>
      <c r="G36" s="7">
        <f t="shared" si="4"/>
        <v>0.94091183025764413</v>
      </c>
      <c r="H36" s="7">
        <f t="shared" si="5"/>
        <v>1.2545491070101922</v>
      </c>
      <c r="I36" s="7">
        <f t="shared" si="6"/>
        <v>1.5681863837627401</v>
      </c>
      <c r="J36" s="7">
        <f t="shared" si="7"/>
        <v>1.8818236605152883</v>
      </c>
      <c r="K36" s="12">
        <f t="shared" si="8"/>
        <v>3.7337771041971127E-6</v>
      </c>
      <c r="L36" s="9">
        <f t="shared" si="22"/>
        <v>537.66390300438422</v>
      </c>
      <c r="M36" s="9">
        <f t="shared" si="9"/>
        <v>2150.6556120175369</v>
      </c>
      <c r="N36" s="9">
        <f t="shared" si="10"/>
        <v>4838.9751270394581</v>
      </c>
      <c r="O36" s="9">
        <f t="shared" si="11"/>
        <v>8602.6224480701476</v>
      </c>
      <c r="P36" s="9">
        <f t="shared" si="12"/>
        <v>13441.597575109607</v>
      </c>
      <c r="Q36" s="9">
        <f t="shared" si="13"/>
        <v>19355.900508157833</v>
      </c>
      <c r="R36" s="8">
        <f>SUM('Masses &amp; Spring Data'!$D$29)</f>
        <v>0.12910000000000002</v>
      </c>
      <c r="S36" s="8">
        <f t="shared" si="14"/>
        <v>69.412409877866011</v>
      </c>
      <c r="T36" s="8">
        <f t="shared" si="14"/>
        <v>277.64963951146404</v>
      </c>
      <c r="U36" s="8">
        <f t="shared" si="14"/>
        <v>624.71168890079412</v>
      </c>
      <c r="V36" s="8">
        <f t="shared" si="14"/>
        <v>1110.5985580458562</v>
      </c>
      <c r="W36" s="8">
        <f t="shared" si="14"/>
        <v>1735.3102469466505</v>
      </c>
      <c r="X36" s="8">
        <f t="shared" si="14"/>
        <v>2498.8467556031765</v>
      </c>
      <c r="Y36" s="3">
        <f>SUM('Masses &amp; Spring Data'!$K$11*('Masses &amp; Spring Data'!$I$3+'Vel,Acc,Jer (In Light)'!C36))</f>
        <v>1479.73071760126</v>
      </c>
      <c r="Z36" s="10">
        <f t="shared" si="15"/>
        <v>1549.143127479126</v>
      </c>
      <c r="AA36" s="10">
        <f t="shared" si="16"/>
        <v>1761.6013921290187</v>
      </c>
      <c r="AB36" s="10">
        <f t="shared" si="17"/>
        <v>2104.4424065020539</v>
      </c>
      <c r="AC36" s="10">
        <f t="shared" si="18"/>
        <v>2590.3292756471164</v>
      </c>
      <c r="AD36" s="10">
        <f t="shared" si="19"/>
        <v>3215.0409645479103</v>
      </c>
      <c r="AE36" s="10">
        <f t="shared" si="20"/>
        <v>3978.5774732044365</v>
      </c>
    </row>
    <row r="37" spans="1:31" x14ac:dyDescent="0.2">
      <c r="A37" s="5">
        <v>-292</v>
      </c>
      <c r="B37" s="5">
        <f t="shared" si="21"/>
        <v>34</v>
      </c>
      <c r="C37" s="36">
        <v>1.8855574376194859E-4</v>
      </c>
      <c r="D37" s="6">
        <f t="shared" si="1"/>
        <v>2.9870216833576116E-5</v>
      </c>
      <c r="E37" s="7">
        <f t="shared" si="2"/>
        <v>0.35844260200291339</v>
      </c>
      <c r="F37" s="7">
        <f t="shared" si="3"/>
        <v>0.71688520400582678</v>
      </c>
      <c r="G37" s="7">
        <f t="shared" si="4"/>
        <v>1.0753278060087401</v>
      </c>
      <c r="H37" s="7">
        <f t="shared" si="5"/>
        <v>1.4337704080116536</v>
      </c>
      <c r="I37" s="7">
        <f t="shared" si="6"/>
        <v>1.792213010014567</v>
      </c>
      <c r="J37" s="7">
        <f t="shared" si="7"/>
        <v>2.1506556120174802</v>
      </c>
      <c r="K37" s="12">
        <f t="shared" si="8"/>
        <v>4.667221380246086E-6</v>
      </c>
      <c r="L37" s="9">
        <f t="shared" si="22"/>
        <v>672.07987875543643</v>
      </c>
      <c r="M37" s="9">
        <f t="shared" si="9"/>
        <v>2688.3195150217457</v>
      </c>
      <c r="N37" s="9">
        <f t="shared" si="10"/>
        <v>6048.7189087989273</v>
      </c>
      <c r="O37" s="9">
        <f t="shared" si="11"/>
        <v>10753.278060086983</v>
      </c>
      <c r="P37" s="9">
        <f t="shared" si="12"/>
        <v>16801.996968885909</v>
      </c>
      <c r="Q37" s="9">
        <f t="shared" si="13"/>
        <v>24194.875635195709</v>
      </c>
      <c r="R37" s="8">
        <f>SUM('Masses &amp; Spring Data'!$D$29)</f>
        <v>0.12910000000000002</v>
      </c>
      <c r="S37" s="8">
        <f t="shared" si="14"/>
        <v>86.765512347326862</v>
      </c>
      <c r="T37" s="8">
        <f t="shared" si="14"/>
        <v>347.06204938930745</v>
      </c>
      <c r="U37" s="8">
        <f t="shared" si="14"/>
        <v>780.88961112594166</v>
      </c>
      <c r="V37" s="8">
        <f t="shared" si="14"/>
        <v>1388.2481975572298</v>
      </c>
      <c r="W37" s="8">
        <f t="shared" si="14"/>
        <v>2169.137808683171</v>
      </c>
      <c r="X37" s="8">
        <f t="shared" si="14"/>
        <v>3123.5584445037666</v>
      </c>
      <c r="Y37" s="3">
        <f>SUM('Masses &amp; Spring Data'!$K$11*('Masses &amp; Spring Data'!$I$3+'Vel,Acc,Jer (In Light)'!C37))</f>
        <v>1483.9517526175546</v>
      </c>
      <c r="Z37" s="10">
        <f t="shared" si="15"/>
        <v>1570.7172649648815</v>
      </c>
      <c r="AA37" s="10">
        <f t="shared" si="16"/>
        <v>1835.8378420254846</v>
      </c>
      <c r="AB37" s="10">
        <f t="shared" si="17"/>
        <v>2264.841363743496</v>
      </c>
      <c r="AC37" s="10">
        <f t="shared" si="18"/>
        <v>2872.1999501747841</v>
      </c>
      <c r="AD37" s="10">
        <f t="shared" si="19"/>
        <v>3653.0895613007256</v>
      </c>
      <c r="AE37" s="10">
        <f t="shared" si="20"/>
        <v>4607.5101971213207</v>
      </c>
    </row>
    <row r="38" spans="1:31" x14ac:dyDescent="0.2">
      <c r="A38" s="5">
        <v>-290</v>
      </c>
      <c r="B38" s="5">
        <f t="shared" si="21"/>
        <v>35</v>
      </c>
      <c r="C38" s="36">
        <v>2.1842596059552471E-4</v>
      </c>
      <c r="D38" s="6">
        <f t="shared" si="1"/>
        <v>3.4537438213822202E-5</v>
      </c>
      <c r="E38" s="7">
        <f t="shared" si="2"/>
        <v>0.4144492585658664</v>
      </c>
      <c r="F38" s="7">
        <f t="shared" si="3"/>
        <v>0.82889851713173279</v>
      </c>
      <c r="G38" s="7">
        <f t="shared" si="4"/>
        <v>1.2433477756975992</v>
      </c>
      <c r="H38" s="7">
        <f t="shared" si="5"/>
        <v>1.6577970342634656</v>
      </c>
      <c r="I38" s="7">
        <f t="shared" si="6"/>
        <v>2.0722462928293321</v>
      </c>
      <c r="J38" s="7">
        <f t="shared" si="7"/>
        <v>2.4866955513951985</v>
      </c>
      <c r="K38" s="12">
        <f t="shared" si="8"/>
        <v>4.6672213802463841E-6</v>
      </c>
      <c r="L38" s="9">
        <f t="shared" si="22"/>
        <v>672.07987875547929</v>
      </c>
      <c r="M38" s="9">
        <f t="shared" si="9"/>
        <v>2688.3195150219171</v>
      </c>
      <c r="N38" s="9">
        <f t="shared" si="10"/>
        <v>6048.7189087993138</v>
      </c>
      <c r="O38" s="9">
        <f t="shared" si="11"/>
        <v>10753.278060087669</v>
      </c>
      <c r="P38" s="9">
        <f t="shared" si="12"/>
        <v>16801.996968886982</v>
      </c>
      <c r="Q38" s="9">
        <f t="shared" si="13"/>
        <v>24194.875635197255</v>
      </c>
      <c r="R38" s="8">
        <f>SUM('Masses &amp; Spring Data'!$D$29)</f>
        <v>0.12910000000000002</v>
      </c>
      <c r="S38" s="8">
        <f t="shared" si="14"/>
        <v>86.76551234733239</v>
      </c>
      <c r="T38" s="8">
        <f t="shared" si="14"/>
        <v>347.06204938932956</v>
      </c>
      <c r="U38" s="8">
        <f t="shared" si="14"/>
        <v>780.88961112599156</v>
      </c>
      <c r="V38" s="8">
        <f t="shared" si="14"/>
        <v>1388.2481975573182</v>
      </c>
      <c r="W38" s="8">
        <f t="shared" si="14"/>
        <v>2169.1378086833097</v>
      </c>
      <c r="X38" s="8">
        <f t="shared" si="14"/>
        <v>3123.5584445039663</v>
      </c>
      <c r="Y38" s="3">
        <f>SUM('Masses &amp; Spring Data'!$K$11*('Masses &amp; Spring Data'!$I$3+'Vel,Acc,Jer (In Light)'!C38))</f>
        <v>1488.7757926361771</v>
      </c>
      <c r="Z38" s="10">
        <f t="shared" si="15"/>
        <v>1575.5413049835095</v>
      </c>
      <c r="AA38" s="10">
        <f t="shared" si="16"/>
        <v>1841.4156382970389</v>
      </c>
      <c r="AB38" s="10">
        <f t="shared" si="17"/>
        <v>2269.6654037621688</v>
      </c>
      <c r="AC38" s="10">
        <f t="shared" si="18"/>
        <v>2877.0239901934956</v>
      </c>
      <c r="AD38" s="10">
        <f t="shared" si="19"/>
        <v>3657.9136013194866</v>
      </c>
      <c r="AE38" s="10">
        <f t="shared" si="20"/>
        <v>4612.3342371401432</v>
      </c>
    </row>
    <row r="39" spans="1:31" x14ac:dyDescent="0.2">
      <c r="A39" s="5">
        <v>-288</v>
      </c>
      <c r="B39" s="5">
        <f t="shared" si="21"/>
        <v>36</v>
      </c>
      <c r="C39" s="36">
        <v>2.5296339880934691E-4</v>
      </c>
      <c r="D39" s="6">
        <f t="shared" si="1"/>
        <v>3.9204659594068586E-5</v>
      </c>
      <c r="E39" s="7">
        <f t="shared" si="2"/>
        <v>0.47045591512882301</v>
      </c>
      <c r="F39" s="7">
        <f t="shared" si="3"/>
        <v>0.94091183025764602</v>
      </c>
      <c r="G39" s="7">
        <f t="shared" si="4"/>
        <v>1.411367745386469</v>
      </c>
      <c r="H39" s="7">
        <f t="shared" si="5"/>
        <v>1.881823660515292</v>
      </c>
      <c r="I39" s="7">
        <f t="shared" si="6"/>
        <v>2.3522795756441153</v>
      </c>
      <c r="J39" s="7">
        <f t="shared" si="7"/>
        <v>2.8227354907729381</v>
      </c>
      <c r="K39" s="12">
        <f t="shared" si="8"/>
        <v>6.5341099323447372E-6</v>
      </c>
      <c r="L39" s="9">
        <f t="shared" si="22"/>
        <v>940.91183025764212</v>
      </c>
      <c r="M39" s="9">
        <f t="shared" si="9"/>
        <v>3763.6473210305685</v>
      </c>
      <c r="N39" s="9">
        <f t="shared" si="10"/>
        <v>8468.2064723187796</v>
      </c>
      <c r="O39" s="9">
        <f t="shared" si="11"/>
        <v>15054.589284122274</v>
      </c>
      <c r="P39" s="9">
        <f t="shared" si="12"/>
        <v>23522.795756441054</v>
      </c>
      <c r="Q39" s="9">
        <f t="shared" si="13"/>
        <v>33872.825889275118</v>
      </c>
      <c r="R39" s="8">
        <f>SUM('Masses &amp; Spring Data'!$D$29)</f>
        <v>0.12910000000000002</v>
      </c>
      <c r="S39" s="8">
        <f t="shared" si="14"/>
        <v>121.47171728626162</v>
      </c>
      <c r="T39" s="8">
        <f t="shared" si="14"/>
        <v>485.88686914504649</v>
      </c>
      <c r="U39" s="8">
        <f t="shared" si="14"/>
        <v>1093.2454555763545</v>
      </c>
      <c r="V39" s="8">
        <f t="shared" si="14"/>
        <v>1943.547476580186</v>
      </c>
      <c r="W39" s="8">
        <f t="shared" si="14"/>
        <v>3036.7929321565407</v>
      </c>
      <c r="X39" s="8">
        <f t="shared" si="14"/>
        <v>4372.9818223054181</v>
      </c>
      <c r="Y39" s="3">
        <f>SUM('Masses &amp; Spring Data'!$K$11*('Masses &amp; Spring Data'!$I$3+'Vel,Acc,Jer (In Light)'!C39))</f>
        <v>1494.3535889077093</v>
      </c>
      <c r="Z39" s="10">
        <f t="shared" si="15"/>
        <v>1615.8253061939708</v>
      </c>
      <c r="AA39" s="10">
        <f t="shared" si="16"/>
        <v>1986.5720105771979</v>
      </c>
      <c r="AB39" s="10">
        <f t="shared" si="17"/>
        <v>2587.5990444840636</v>
      </c>
      <c r="AC39" s="10">
        <f t="shared" si="18"/>
        <v>3437.9010654878953</v>
      </c>
      <c r="AD39" s="10">
        <f t="shared" si="19"/>
        <v>4531.14652106425</v>
      </c>
      <c r="AE39" s="10">
        <f t="shared" si="20"/>
        <v>5867.3354112131274</v>
      </c>
    </row>
    <row r="40" spans="1:31" x14ac:dyDescent="0.2">
      <c r="A40" s="5">
        <v>-286</v>
      </c>
      <c r="B40" s="5">
        <f t="shared" si="21"/>
        <v>37</v>
      </c>
      <c r="C40" s="36">
        <v>2.921680584034155E-4</v>
      </c>
      <c r="D40" s="6">
        <f t="shared" si="1"/>
        <v>4.5738769526413323E-5</v>
      </c>
      <c r="E40" s="7">
        <f t="shared" si="2"/>
        <v>0.54886523431695988</v>
      </c>
      <c r="F40" s="7">
        <f t="shared" si="3"/>
        <v>1.0977304686339198</v>
      </c>
      <c r="G40" s="7">
        <f t="shared" si="4"/>
        <v>1.6465957029508795</v>
      </c>
      <c r="H40" s="7">
        <f t="shared" si="5"/>
        <v>2.1954609372678395</v>
      </c>
      <c r="I40" s="7">
        <f t="shared" si="6"/>
        <v>2.7443261715847993</v>
      </c>
      <c r="J40" s="7">
        <f t="shared" si="7"/>
        <v>3.2931914059017591</v>
      </c>
      <c r="K40" s="12">
        <f t="shared" si="8"/>
        <v>6.5341099323447372E-6</v>
      </c>
      <c r="L40" s="9">
        <f t="shared" si="22"/>
        <v>940.91183025764212</v>
      </c>
      <c r="M40" s="9">
        <f t="shared" si="9"/>
        <v>3763.6473210305685</v>
      </c>
      <c r="N40" s="9">
        <f t="shared" si="10"/>
        <v>8468.2064723187796</v>
      </c>
      <c r="O40" s="9">
        <f t="shared" si="11"/>
        <v>15054.589284122274</v>
      </c>
      <c r="P40" s="9">
        <f t="shared" si="12"/>
        <v>23522.795756441054</v>
      </c>
      <c r="Q40" s="9">
        <f t="shared" si="13"/>
        <v>33872.825889275118</v>
      </c>
      <c r="R40" s="8">
        <f>SUM('Masses &amp; Spring Data'!$D$29)</f>
        <v>0.12910000000000002</v>
      </c>
      <c r="S40" s="8">
        <f t="shared" si="14"/>
        <v>121.47171728626162</v>
      </c>
      <c r="T40" s="8">
        <f t="shared" si="14"/>
        <v>485.88686914504649</v>
      </c>
      <c r="U40" s="8">
        <f t="shared" si="14"/>
        <v>1093.2454555763545</v>
      </c>
      <c r="V40" s="8">
        <f t="shared" si="14"/>
        <v>1943.547476580186</v>
      </c>
      <c r="W40" s="8">
        <f t="shared" si="14"/>
        <v>3036.7929321565407</v>
      </c>
      <c r="X40" s="8">
        <f t="shared" si="14"/>
        <v>4372.9818223054181</v>
      </c>
      <c r="Y40" s="3">
        <f>SUM('Masses &amp; Spring Data'!$K$11*('Masses &amp; Spring Data'!$I$3+'Vel,Acc,Jer (In Light)'!C40))</f>
        <v>1500.6851414321513</v>
      </c>
      <c r="Z40" s="10">
        <f t="shared" si="15"/>
        <v>1622.1568587184129</v>
      </c>
      <c r="AA40" s="10">
        <f t="shared" si="16"/>
        <v>1993.9588218557137</v>
      </c>
      <c r="AB40" s="10">
        <f t="shared" si="17"/>
        <v>2593.9305970085061</v>
      </c>
      <c r="AC40" s="10">
        <f t="shared" si="18"/>
        <v>3444.2326180123373</v>
      </c>
      <c r="AD40" s="10">
        <f t="shared" si="19"/>
        <v>4537.4780735886925</v>
      </c>
      <c r="AE40" s="10">
        <f t="shared" si="20"/>
        <v>5873.6669637375689</v>
      </c>
    </row>
    <row r="41" spans="1:31" x14ac:dyDescent="0.2">
      <c r="A41" s="5">
        <v>-284</v>
      </c>
      <c r="B41" s="5">
        <f t="shared" si="21"/>
        <v>38</v>
      </c>
      <c r="C41" s="36">
        <v>3.3790682792982882E-4</v>
      </c>
      <c r="D41" s="6">
        <f t="shared" si="1"/>
        <v>5.227287945875806E-5</v>
      </c>
      <c r="E41" s="7">
        <f t="shared" si="2"/>
        <v>0.62727455350509675</v>
      </c>
      <c r="F41" s="7">
        <f t="shared" si="3"/>
        <v>1.2545491070101935</v>
      </c>
      <c r="G41" s="7">
        <f t="shared" si="4"/>
        <v>1.8818236605152903</v>
      </c>
      <c r="H41" s="7">
        <f t="shared" si="5"/>
        <v>2.509098214020387</v>
      </c>
      <c r="I41" s="7">
        <f t="shared" si="6"/>
        <v>3.1363727675254838</v>
      </c>
      <c r="J41" s="7">
        <f t="shared" si="7"/>
        <v>3.7636473210305805</v>
      </c>
      <c r="K41" s="12">
        <f t="shared" si="8"/>
        <v>7.4675542083939544E-6</v>
      </c>
      <c r="L41" s="9">
        <f t="shared" si="22"/>
        <v>1075.3278060087293</v>
      </c>
      <c r="M41" s="9">
        <f t="shared" si="9"/>
        <v>4301.3112240349174</v>
      </c>
      <c r="N41" s="9">
        <f t="shared" si="10"/>
        <v>9677.9502540785652</v>
      </c>
      <c r="O41" s="9">
        <f t="shared" si="11"/>
        <v>17205.244896139669</v>
      </c>
      <c r="P41" s="9">
        <f t="shared" si="12"/>
        <v>26883.195150218235</v>
      </c>
      <c r="Q41" s="9">
        <f t="shared" si="13"/>
        <v>38711.801016314261</v>
      </c>
      <c r="R41" s="8">
        <f>SUM('Masses &amp; Spring Data'!$D$29)</f>
        <v>0.12910000000000002</v>
      </c>
      <c r="S41" s="8">
        <f t="shared" si="14"/>
        <v>138.82481975572699</v>
      </c>
      <c r="T41" s="8">
        <f t="shared" si="14"/>
        <v>555.29927902290797</v>
      </c>
      <c r="U41" s="8">
        <f t="shared" si="14"/>
        <v>1249.423377801543</v>
      </c>
      <c r="V41" s="8">
        <f t="shared" si="14"/>
        <v>2221.1971160916319</v>
      </c>
      <c r="W41" s="8">
        <f t="shared" si="14"/>
        <v>3470.6204938931746</v>
      </c>
      <c r="X41" s="8">
        <f t="shared" si="14"/>
        <v>4997.6935112061719</v>
      </c>
      <c r="Y41" s="3">
        <f>SUM('Masses &amp; Spring Data'!$K$11*('Masses &amp; Spring Data'!$I$3+'Vel,Acc,Jer (In Light)'!C41))</f>
        <v>1508.0719527106673</v>
      </c>
      <c r="Z41" s="10">
        <f t="shared" si="15"/>
        <v>1646.8967724663944</v>
      </c>
      <c r="AA41" s="10">
        <f t="shared" si="16"/>
        <v>2071.8133017661648</v>
      </c>
      <c r="AB41" s="10">
        <f t="shared" si="17"/>
        <v>2757.4953305122103</v>
      </c>
      <c r="AC41" s="10">
        <f t="shared" si="18"/>
        <v>3729.2690688022994</v>
      </c>
      <c r="AD41" s="10">
        <f t="shared" si="19"/>
        <v>4978.6924466038417</v>
      </c>
      <c r="AE41" s="10">
        <f t="shared" si="20"/>
        <v>6505.7654639168395</v>
      </c>
    </row>
    <row r="42" spans="1:31" x14ac:dyDescent="0.2">
      <c r="A42" s="5">
        <v>-282</v>
      </c>
      <c r="B42" s="5">
        <f t="shared" si="21"/>
        <v>39</v>
      </c>
      <c r="C42" s="36">
        <v>3.9017970738858688E-4</v>
      </c>
      <c r="D42" s="6">
        <f t="shared" si="1"/>
        <v>5.9740433667152015E-5</v>
      </c>
      <c r="E42" s="7">
        <f t="shared" si="2"/>
        <v>0.71688520400582423</v>
      </c>
      <c r="F42" s="7">
        <f t="shared" si="3"/>
        <v>1.4337704080116485</v>
      </c>
      <c r="G42" s="7">
        <f t="shared" si="4"/>
        <v>2.1506556120174727</v>
      </c>
      <c r="H42" s="7">
        <f t="shared" si="5"/>
        <v>2.8675408160232969</v>
      </c>
      <c r="I42" s="7">
        <f t="shared" si="6"/>
        <v>3.5844260200291207</v>
      </c>
      <c r="J42" s="7">
        <f t="shared" si="7"/>
        <v>4.3013112240349454</v>
      </c>
      <c r="K42" s="12">
        <f t="shared" si="8"/>
        <v>8.4009984844432258E-6</v>
      </c>
      <c r="L42" s="9">
        <f t="shared" si="22"/>
        <v>1209.7437817598245</v>
      </c>
      <c r="M42" s="9">
        <f t="shared" si="9"/>
        <v>4838.9751270392981</v>
      </c>
      <c r="N42" s="9">
        <f t="shared" si="10"/>
        <v>10887.69403583842</v>
      </c>
      <c r="O42" s="9">
        <f t="shared" si="11"/>
        <v>19355.900508157192</v>
      </c>
      <c r="P42" s="9">
        <f t="shared" si="12"/>
        <v>30243.594543995612</v>
      </c>
      <c r="Q42" s="9">
        <f t="shared" si="13"/>
        <v>43550.77614335368</v>
      </c>
      <c r="R42" s="8">
        <f>SUM('Masses &amp; Spring Data'!$D$29)</f>
        <v>0.12910000000000002</v>
      </c>
      <c r="S42" s="8">
        <f t="shared" si="14"/>
        <v>156.17792222519336</v>
      </c>
      <c r="T42" s="8">
        <f t="shared" si="14"/>
        <v>624.71168890077342</v>
      </c>
      <c r="U42" s="8">
        <f t="shared" si="14"/>
        <v>1405.6013000267403</v>
      </c>
      <c r="V42" s="8">
        <f t="shared" si="14"/>
        <v>2498.8467556030937</v>
      </c>
      <c r="W42" s="8">
        <f t="shared" si="14"/>
        <v>3904.448055629834</v>
      </c>
      <c r="X42" s="8">
        <f t="shared" si="14"/>
        <v>5622.4052001069613</v>
      </c>
      <c r="Y42" s="3">
        <f>SUM('Masses &amp; Spring Data'!$K$11*('Masses &amp; Spring Data'!$I$3+'Vel,Acc,Jer (In Light)'!C42))</f>
        <v>1516.5140227432566</v>
      </c>
      <c r="Z42" s="10">
        <f t="shared" si="15"/>
        <v>1672.6919449684501</v>
      </c>
      <c r="AA42" s="10">
        <f t="shared" si="16"/>
        <v>2150.8737916812752</v>
      </c>
      <c r="AB42" s="10">
        <f t="shared" si="17"/>
        <v>2922.115322769997</v>
      </c>
      <c r="AC42" s="10">
        <f t="shared" si="18"/>
        <v>4015.3607783463503</v>
      </c>
      <c r="AD42" s="10">
        <f t="shared" si="19"/>
        <v>5420.9620783730907</v>
      </c>
      <c r="AE42" s="10">
        <f t="shared" si="20"/>
        <v>7138.9192228502179</v>
      </c>
    </row>
    <row r="43" spans="1:31" x14ac:dyDescent="0.2">
      <c r="A43" s="5">
        <v>-280</v>
      </c>
      <c r="B43" s="5">
        <f t="shared" si="21"/>
        <v>40</v>
      </c>
      <c r="C43" s="36">
        <v>4.499201410557389E-4</v>
      </c>
      <c r="D43" s="6">
        <f t="shared" si="1"/>
        <v>6.814143215159524E-5</v>
      </c>
      <c r="E43" s="7">
        <f t="shared" si="2"/>
        <v>0.81769718581914286</v>
      </c>
      <c r="F43" s="7">
        <f t="shared" si="3"/>
        <v>1.6353943716382857</v>
      </c>
      <c r="G43" s="7">
        <f t="shared" si="4"/>
        <v>2.4530915574574288</v>
      </c>
      <c r="H43" s="7">
        <f t="shared" si="5"/>
        <v>3.2707887432765714</v>
      </c>
      <c r="I43" s="7">
        <f t="shared" si="6"/>
        <v>4.0884859290957145</v>
      </c>
      <c r="J43" s="7">
        <f t="shared" si="7"/>
        <v>4.9061831149148576</v>
      </c>
      <c r="K43" s="12">
        <f t="shared" si="8"/>
        <v>9.3344427604925514E-6</v>
      </c>
      <c r="L43" s="9">
        <f t="shared" si="22"/>
        <v>1344.1597575109274</v>
      </c>
      <c r="M43" s="9">
        <f t="shared" si="9"/>
        <v>5376.6390300437097</v>
      </c>
      <c r="N43" s="9">
        <f t="shared" si="10"/>
        <v>12097.437817598347</v>
      </c>
      <c r="O43" s="9">
        <f t="shared" si="11"/>
        <v>21506.556120174839</v>
      </c>
      <c r="P43" s="9">
        <f t="shared" si="12"/>
        <v>33603.993937773186</v>
      </c>
      <c r="Q43" s="9">
        <f t="shared" si="13"/>
        <v>48389.75127039339</v>
      </c>
      <c r="R43" s="8">
        <f>SUM('Masses &amp; Spring Data'!$D$29)</f>
        <v>0.12910000000000002</v>
      </c>
      <c r="S43" s="8">
        <f t="shared" si="14"/>
        <v>173.53102469466074</v>
      </c>
      <c r="T43" s="8">
        <f t="shared" si="14"/>
        <v>694.12409877864297</v>
      </c>
      <c r="U43" s="8">
        <f t="shared" si="14"/>
        <v>1561.779222251947</v>
      </c>
      <c r="V43" s="8">
        <f t="shared" si="14"/>
        <v>2776.4963951145719</v>
      </c>
      <c r="W43" s="8">
        <f t="shared" si="14"/>
        <v>4338.2756173665193</v>
      </c>
      <c r="X43" s="8">
        <f t="shared" si="14"/>
        <v>6247.1168890077879</v>
      </c>
      <c r="Y43" s="3">
        <f>SUM('Masses &amp; Spring Data'!$K$11*('Masses &amp; Spring Data'!$I$3+'Vel,Acc,Jer (In Light)'!C43))</f>
        <v>1526.1621027805018</v>
      </c>
      <c r="Z43" s="10">
        <f t="shared" si="15"/>
        <v>1699.6931274751626</v>
      </c>
      <c r="AA43" s="10">
        <f t="shared" si="16"/>
        <v>2231.291042851627</v>
      </c>
      <c r="AB43" s="10">
        <f t="shared" si="17"/>
        <v>3087.9413250324487</v>
      </c>
      <c r="AC43" s="10">
        <f t="shared" si="18"/>
        <v>4302.6584978950741</v>
      </c>
      <c r="AD43" s="10">
        <f t="shared" si="19"/>
        <v>5864.4377201470215</v>
      </c>
      <c r="AE43" s="10">
        <f t="shared" si="20"/>
        <v>7773.2789917882892</v>
      </c>
    </row>
    <row r="44" spans="1:31" x14ac:dyDescent="0.2">
      <c r="A44" s="5">
        <v>-278</v>
      </c>
      <c r="B44" s="5">
        <f t="shared" si="21"/>
        <v>41</v>
      </c>
      <c r="C44" s="36">
        <v>5.1806157320733414E-4</v>
      </c>
      <c r="D44" s="6">
        <f t="shared" si="1"/>
        <v>7.7475874912087792E-5</v>
      </c>
      <c r="E44" s="7">
        <f t="shared" si="2"/>
        <v>0.92971049894505353</v>
      </c>
      <c r="F44" s="7">
        <f t="shared" si="3"/>
        <v>1.8594209978901071</v>
      </c>
      <c r="G44" s="7">
        <f t="shared" si="4"/>
        <v>2.7891314968351604</v>
      </c>
      <c r="H44" s="7">
        <f t="shared" si="5"/>
        <v>3.7188419957802141</v>
      </c>
      <c r="I44" s="7">
        <f t="shared" si="6"/>
        <v>4.6485524947252674</v>
      </c>
      <c r="J44" s="7">
        <f t="shared" si="7"/>
        <v>5.5782629936703207</v>
      </c>
      <c r="K44" s="12">
        <f t="shared" si="8"/>
        <v>1.2134775588640203E-5</v>
      </c>
      <c r="L44" s="9">
        <f t="shared" si="22"/>
        <v>1747.4076847641893</v>
      </c>
      <c r="M44" s="9">
        <f t="shared" si="9"/>
        <v>6989.6307390567572</v>
      </c>
      <c r="N44" s="9">
        <f t="shared" si="10"/>
        <v>15726.669162877703</v>
      </c>
      <c r="O44" s="9">
        <f t="shared" si="11"/>
        <v>27958.522956227029</v>
      </c>
      <c r="P44" s="9">
        <f t="shared" si="12"/>
        <v>43685.192119104729</v>
      </c>
      <c r="Q44" s="9">
        <f t="shared" si="13"/>
        <v>62906.67665151081</v>
      </c>
      <c r="R44" s="8">
        <f>SUM('Masses &amp; Spring Data'!$D$29)</f>
        <v>0.12910000000000002</v>
      </c>
      <c r="S44" s="8">
        <f t="shared" si="14"/>
        <v>225.59033210305688</v>
      </c>
      <c r="T44" s="8">
        <f t="shared" si="14"/>
        <v>902.36132841222752</v>
      </c>
      <c r="U44" s="8">
        <f t="shared" si="14"/>
        <v>2030.3129889275117</v>
      </c>
      <c r="V44" s="8">
        <f t="shared" si="14"/>
        <v>3609.4453136489101</v>
      </c>
      <c r="W44" s="8">
        <f t="shared" si="14"/>
        <v>5639.7583025764216</v>
      </c>
      <c r="X44" s="8">
        <f t="shared" si="14"/>
        <v>8121.2519557100468</v>
      </c>
      <c r="Y44" s="3">
        <f>SUM('Masses &amp; Spring Data'!$K$11*('Masses &amp; Spring Data'!$I$3+'Vel,Acc,Jer (In Light)'!C44))</f>
        <v>1537.1669440729843</v>
      </c>
      <c r="Z44" s="10">
        <f t="shared" si="15"/>
        <v>1762.7572761760412</v>
      </c>
      <c r="AA44" s="10">
        <f t="shared" si="16"/>
        <v>2452.040626283514</v>
      </c>
      <c r="AB44" s="10">
        <f t="shared" si="17"/>
        <v>3567.4799330004962</v>
      </c>
      <c r="AC44" s="10">
        <f t="shared" si="18"/>
        <v>5146.6122577218939</v>
      </c>
      <c r="AD44" s="10">
        <f t="shared" si="19"/>
        <v>7176.9252466494054</v>
      </c>
      <c r="AE44" s="10">
        <f t="shared" si="20"/>
        <v>9658.4188997830315</v>
      </c>
    </row>
    <row r="45" spans="1:31" x14ac:dyDescent="0.2">
      <c r="A45" s="5">
        <v>-276</v>
      </c>
      <c r="B45" s="5">
        <f t="shared" si="21"/>
        <v>42</v>
      </c>
      <c r="C45" s="36">
        <v>5.9553744811942193E-4</v>
      </c>
      <c r="D45" s="6">
        <f t="shared" si="1"/>
        <v>8.9610650500727995E-5</v>
      </c>
      <c r="E45" s="7">
        <f t="shared" si="2"/>
        <v>1.0753278060087359</v>
      </c>
      <c r="F45" s="7">
        <f t="shared" si="3"/>
        <v>2.1506556120174718</v>
      </c>
      <c r="G45" s="7">
        <f t="shared" si="4"/>
        <v>3.2259834180262077</v>
      </c>
      <c r="H45" s="7">
        <f t="shared" si="5"/>
        <v>4.3013112240349436</v>
      </c>
      <c r="I45" s="7">
        <f t="shared" si="6"/>
        <v>5.3766390300436795</v>
      </c>
      <c r="J45" s="7">
        <f t="shared" si="7"/>
        <v>6.4519668360524154</v>
      </c>
      <c r="K45" s="12">
        <f t="shared" si="8"/>
        <v>1.213477558864042E-5</v>
      </c>
      <c r="L45" s="9">
        <f t="shared" si="22"/>
        <v>1747.4076847642204</v>
      </c>
      <c r="M45" s="9">
        <f t="shared" si="9"/>
        <v>6989.6307390568818</v>
      </c>
      <c r="N45" s="9">
        <f t="shared" si="10"/>
        <v>15726.669162877984</v>
      </c>
      <c r="O45" s="9">
        <f t="shared" si="11"/>
        <v>27958.522956227527</v>
      </c>
      <c r="P45" s="9">
        <f t="shared" si="12"/>
        <v>43685.192119105508</v>
      </c>
      <c r="Q45" s="9">
        <f t="shared" si="13"/>
        <v>62906.676651511938</v>
      </c>
      <c r="R45" s="8">
        <f>SUM('Masses &amp; Spring Data'!$D$29)</f>
        <v>0.12910000000000002</v>
      </c>
      <c r="S45" s="8">
        <f t="shared" si="14"/>
        <v>225.59033210306089</v>
      </c>
      <c r="T45" s="8">
        <f t="shared" si="14"/>
        <v>902.36132841224355</v>
      </c>
      <c r="U45" s="8">
        <f t="shared" si="14"/>
        <v>2030.3129889275481</v>
      </c>
      <c r="V45" s="8">
        <f t="shared" si="14"/>
        <v>3609.4453136489742</v>
      </c>
      <c r="W45" s="8">
        <f t="shared" si="14"/>
        <v>5639.7583025765216</v>
      </c>
      <c r="X45" s="8">
        <f t="shared" si="14"/>
        <v>8121.2519557101923</v>
      </c>
      <c r="Y45" s="3">
        <f>SUM('Masses &amp; Spring Data'!$K$11*('Masses &amp; Spring Data'!$I$3+'Vel,Acc,Jer (In Light)'!C45))</f>
        <v>1549.6792978712865</v>
      </c>
      <c r="Z45" s="10">
        <f t="shared" si="15"/>
        <v>1775.2696299743475</v>
      </c>
      <c r="AA45" s="10">
        <f t="shared" si="16"/>
        <v>2466.5127463393978</v>
      </c>
      <c r="AB45" s="10">
        <f t="shared" si="17"/>
        <v>3579.9922867988344</v>
      </c>
      <c r="AC45" s="10">
        <f t="shared" si="18"/>
        <v>5159.1246115202612</v>
      </c>
      <c r="AD45" s="10">
        <f t="shared" si="19"/>
        <v>7189.4376004478081</v>
      </c>
      <c r="AE45" s="10">
        <f t="shared" si="20"/>
        <v>9670.9312535814788</v>
      </c>
    </row>
    <row r="46" spans="1:31" x14ac:dyDescent="0.2">
      <c r="A46" s="5">
        <v>-274</v>
      </c>
      <c r="B46" s="5">
        <f t="shared" si="21"/>
        <v>43</v>
      </c>
      <c r="C46" s="36">
        <v>6.8514809862014992E-4</v>
      </c>
      <c r="D46" s="6">
        <f t="shared" si="1"/>
        <v>1.0174542608936841E-4</v>
      </c>
      <c r="E46" s="7">
        <f t="shared" si="2"/>
        <v>1.2209451130724209</v>
      </c>
      <c r="F46" s="7">
        <f t="shared" si="3"/>
        <v>2.4418902261448419</v>
      </c>
      <c r="G46" s="7">
        <f t="shared" si="4"/>
        <v>3.662835339217263</v>
      </c>
      <c r="H46" s="7">
        <f t="shared" si="5"/>
        <v>4.8837804522896837</v>
      </c>
      <c r="I46" s="7">
        <f t="shared" si="6"/>
        <v>6.1047255653621049</v>
      </c>
      <c r="J46" s="7">
        <f t="shared" si="7"/>
        <v>7.325670678434526</v>
      </c>
      <c r="K46" s="12">
        <f t="shared" si="8"/>
        <v>1.4001664140738746E-5</v>
      </c>
      <c r="L46" s="9">
        <f t="shared" si="22"/>
        <v>2016.2396362663794</v>
      </c>
      <c r="M46" s="9">
        <f t="shared" si="9"/>
        <v>8064.9585450655177</v>
      </c>
      <c r="N46" s="9">
        <f t="shared" si="10"/>
        <v>18146.156726397414</v>
      </c>
      <c r="O46" s="9">
        <f t="shared" si="11"/>
        <v>32259.834180262071</v>
      </c>
      <c r="P46" s="9">
        <f t="shared" si="12"/>
        <v>50405.990906659485</v>
      </c>
      <c r="Q46" s="9">
        <f t="shared" si="13"/>
        <v>72584.626905589656</v>
      </c>
      <c r="R46" s="8">
        <f>SUM('Masses &amp; Spring Data'!$D$29)</f>
        <v>0.12910000000000002</v>
      </c>
      <c r="S46" s="8">
        <f t="shared" si="14"/>
        <v>260.29653704198961</v>
      </c>
      <c r="T46" s="8">
        <f t="shared" si="14"/>
        <v>1041.1861481679584</v>
      </c>
      <c r="U46" s="8">
        <f t="shared" si="14"/>
        <v>2342.6688333779066</v>
      </c>
      <c r="V46" s="8">
        <f t="shared" si="14"/>
        <v>4164.7445926718337</v>
      </c>
      <c r="W46" s="8">
        <f t="shared" si="14"/>
        <v>6507.4134260497403</v>
      </c>
      <c r="X46" s="8">
        <f t="shared" si="14"/>
        <v>9370.6753335116264</v>
      </c>
      <c r="Y46" s="3">
        <f>SUM('Masses &amp; Spring Data'!$K$11*('Masses &amp; Spring Data'!$I$3+'Vel,Acc,Jer (In Light)'!C46))</f>
        <v>1564.1514179271542</v>
      </c>
      <c r="Z46" s="10">
        <f t="shared" si="15"/>
        <v>1824.4479549691437</v>
      </c>
      <c r="AA46" s="10">
        <f t="shared" si="16"/>
        <v>2621.7694524085455</v>
      </c>
      <c r="AB46" s="10">
        <f t="shared" si="17"/>
        <v>3906.820251305061</v>
      </c>
      <c r="AC46" s="10">
        <f t="shared" si="18"/>
        <v>5728.8960105989881</v>
      </c>
      <c r="AD46" s="10">
        <f t="shared" si="19"/>
        <v>8071.5648439768947</v>
      </c>
      <c r="AE46" s="10">
        <f t="shared" si="20"/>
        <v>10934.826751438781</v>
      </c>
    </row>
    <row r="47" spans="1:31" x14ac:dyDescent="0.2">
      <c r="A47" s="5">
        <v>-272</v>
      </c>
      <c r="B47" s="5">
        <f t="shared" si="21"/>
        <v>44</v>
      </c>
      <c r="C47" s="36">
        <v>7.8689352470951834E-4</v>
      </c>
      <c r="D47" s="6">
        <f t="shared" si="1"/>
        <v>1.1574709023010716E-4</v>
      </c>
      <c r="E47" s="7">
        <f t="shared" si="2"/>
        <v>1.3889650827612858</v>
      </c>
      <c r="F47" s="7">
        <f t="shared" si="3"/>
        <v>2.7779301655225717</v>
      </c>
      <c r="G47" s="7">
        <f t="shared" si="4"/>
        <v>4.1668952482838577</v>
      </c>
      <c r="H47" s="7">
        <f t="shared" si="5"/>
        <v>5.5558603310451433</v>
      </c>
      <c r="I47" s="7">
        <f t="shared" si="6"/>
        <v>6.9448254138064298</v>
      </c>
      <c r="J47" s="7">
        <f t="shared" si="7"/>
        <v>8.3337904965677154</v>
      </c>
      <c r="K47" s="12">
        <f t="shared" si="8"/>
        <v>1.7735441244935398E-5</v>
      </c>
      <c r="L47" s="9">
        <f t="shared" si="22"/>
        <v>2553.9035392706974</v>
      </c>
      <c r="M47" s="9">
        <f t="shared" si="9"/>
        <v>10215.614157082789</v>
      </c>
      <c r="N47" s="9">
        <f t="shared" si="10"/>
        <v>22985.131853436276</v>
      </c>
      <c r="O47" s="9">
        <f t="shared" si="11"/>
        <v>40862.456628331158</v>
      </c>
      <c r="P47" s="9">
        <f t="shared" si="12"/>
        <v>63847.58848176743</v>
      </c>
      <c r="Q47" s="9">
        <f t="shared" si="13"/>
        <v>91940.527413745105</v>
      </c>
      <c r="R47" s="8">
        <f>SUM('Masses &amp; Spring Data'!$D$29)</f>
        <v>0.12910000000000002</v>
      </c>
      <c r="S47" s="8">
        <f t="shared" si="14"/>
        <v>329.70894691984711</v>
      </c>
      <c r="T47" s="8">
        <f t="shared" si="14"/>
        <v>1318.8357876793884</v>
      </c>
      <c r="U47" s="8">
        <f t="shared" si="14"/>
        <v>2967.3805222786236</v>
      </c>
      <c r="V47" s="8">
        <f t="shared" si="14"/>
        <v>5275.3431507175537</v>
      </c>
      <c r="W47" s="8">
        <f t="shared" si="14"/>
        <v>8242.7236729961769</v>
      </c>
      <c r="X47" s="8">
        <f t="shared" si="14"/>
        <v>11869.522089114495</v>
      </c>
      <c r="Y47" s="3">
        <f>SUM('Masses &amp; Spring Data'!$K$11*('Masses &amp; Spring Data'!$I$3+'Vel,Acc,Jer (In Light)'!C47))</f>
        <v>1580.583304240587</v>
      </c>
      <c r="Z47" s="10">
        <f t="shared" si="15"/>
        <v>1910.2922511604343</v>
      </c>
      <c r="AA47" s="10">
        <f t="shared" si="16"/>
        <v>2918.1122469921374</v>
      </c>
      <c r="AB47" s="10">
        <f t="shared" si="17"/>
        <v>4547.9638265192107</v>
      </c>
      <c r="AC47" s="10">
        <f t="shared" si="18"/>
        <v>6855.9264549581403</v>
      </c>
      <c r="AD47" s="10">
        <f t="shared" si="19"/>
        <v>9823.3069772367635</v>
      </c>
      <c r="AE47" s="10">
        <f t="shared" si="20"/>
        <v>13450.105393355081</v>
      </c>
    </row>
    <row r="48" spans="1:31" x14ac:dyDescent="0.2">
      <c r="A48" s="5">
        <v>-270</v>
      </c>
      <c r="B48" s="5">
        <f t="shared" si="21"/>
        <v>45</v>
      </c>
      <c r="C48" s="36">
        <v>9.026406149396255E-4</v>
      </c>
      <c r="D48" s="6">
        <f t="shared" si="1"/>
        <v>1.3348253147504256E-4</v>
      </c>
      <c r="E48" s="7">
        <f t="shared" si="2"/>
        <v>1.6017903777005107</v>
      </c>
      <c r="F48" s="7">
        <f t="shared" si="3"/>
        <v>3.2035807554010214</v>
      </c>
      <c r="G48" s="7">
        <f t="shared" si="4"/>
        <v>4.8053711331015325</v>
      </c>
      <c r="H48" s="7">
        <f t="shared" si="5"/>
        <v>6.4071615108020428</v>
      </c>
      <c r="I48" s="7">
        <f t="shared" si="6"/>
        <v>8.008951888502553</v>
      </c>
      <c r="J48" s="7">
        <f t="shared" si="7"/>
        <v>9.610742266203065</v>
      </c>
      <c r="K48" s="12">
        <f t="shared" si="8"/>
        <v>1.5868552692838481E-5</v>
      </c>
      <c r="L48" s="9">
        <f t="shared" si="22"/>
        <v>2285.0715877687412</v>
      </c>
      <c r="M48" s="9">
        <f t="shared" si="9"/>
        <v>9140.2863510749648</v>
      </c>
      <c r="N48" s="9">
        <f t="shared" si="10"/>
        <v>20565.644289918673</v>
      </c>
      <c r="O48" s="9">
        <f t="shared" si="11"/>
        <v>36561.145404299859</v>
      </c>
      <c r="P48" s="9">
        <f t="shared" si="12"/>
        <v>57126.789694218533</v>
      </c>
      <c r="Q48" s="9">
        <f t="shared" si="13"/>
        <v>82262.577159674693</v>
      </c>
      <c r="R48" s="8">
        <f>SUM('Masses &amp; Spring Data'!$D$29)</f>
        <v>0.12910000000000002</v>
      </c>
      <c r="S48" s="8">
        <f t="shared" si="14"/>
        <v>295.00274198094456</v>
      </c>
      <c r="T48" s="8">
        <f t="shared" si="14"/>
        <v>1180.0109679237783</v>
      </c>
      <c r="U48" s="8">
        <f t="shared" si="14"/>
        <v>2655.0246778285009</v>
      </c>
      <c r="V48" s="8">
        <f t="shared" si="14"/>
        <v>4720.043871695113</v>
      </c>
      <c r="W48" s="8">
        <f t="shared" si="14"/>
        <v>7375.0685495236139</v>
      </c>
      <c r="X48" s="8">
        <f t="shared" si="14"/>
        <v>10620.098711314004</v>
      </c>
      <c r="Y48" s="3">
        <f>SUM('Masses &amp; Spring Data'!$K$11*('Masses &amp; Spring Data'!$I$3+'Vel,Acc,Jer (In Light)'!C48))</f>
        <v>1599.2764593127492</v>
      </c>
      <c r="Z48" s="10">
        <f t="shared" si="15"/>
        <v>1894.2792012936939</v>
      </c>
      <c r="AA48" s="10">
        <f t="shared" si="16"/>
        <v>2800.844856069747</v>
      </c>
      <c r="AB48" s="10">
        <f t="shared" si="17"/>
        <v>4254.3011371412504</v>
      </c>
      <c r="AC48" s="10">
        <f t="shared" si="18"/>
        <v>6319.3203310078625</v>
      </c>
      <c r="AD48" s="10">
        <f t="shared" si="19"/>
        <v>8974.3450088363625</v>
      </c>
      <c r="AE48" s="10">
        <f t="shared" si="20"/>
        <v>12219.375170626752</v>
      </c>
    </row>
    <row r="49" spans="1:31" x14ac:dyDescent="0.2">
      <c r="A49" s="5">
        <v>-268</v>
      </c>
      <c r="B49" s="5">
        <f t="shared" si="21"/>
        <v>46</v>
      </c>
      <c r="C49" s="36">
        <v>1.0361231464146681E-3</v>
      </c>
      <c r="D49" s="6">
        <f t="shared" si="1"/>
        <v>1.4935108416788104E-4</v>
      </c>
      <c r="E49" s="7">
        <f t="shared" si="2"/>
        <v>1.7922130100145726</v>
      </c>
      <c r="F49" s="7">
        <f t="shared" si="3"/>
        <v>3.5844260200291451</v>
      </c>
      <c r="G49" s="7">
        <f t="shared" si="4"/>
        <v>5.3766390300437177</v>
      </c>
      <c r="H49" s="7">
        <f t="shared" si="5"/>
        <v>7.1688520400582902</v>
      </c>
      <c r="I49" s="7">
        <f t="shared" si="6"/>
        <v>8.9610650500728628</v>
      </c>
      <c r="J49" s="7">
        <f t="shared" si="7"/>
        <v>10.753278060087435</v>
      </c>
      <c r="K49" s="12">
        <f t="shared" si="8"/>
        <v>1.866888552098391E-5</v>
      </c>
      <c r="L49" s="9">
        <f t="shared" si="22"/>
        <v>2688.3195150216829</v>
      </c>
      <c r="M49" s="9">
        <f t="shared" si="9"/>
        <v>10753.278060086732</v>
      </c>
      <c r="N49" s="9">
        <f t="shared" si="10"/>
        <v>24194.875635195149</v>
      </c>
      <c r="O49" s="9">
        <f t="shared" si="11"/>
        <v>43013.112240346927</v>
      </c>
      <c r="P49" s="9">
        <f t="shared" si="12"/>
        <v>67207.98787554208</v>
      </c>
      <c r="Q49" s="9">
        <f t="shared" si="13"/>
        <v>96779.502540780595</v>
      </c>
      <c r="R49" s="8">
        <f>SUM('Masses &amp; Spring Data'!$D$29)</f>
        <v>0.12910000000000002</v>
      </c>
      <c r="S49" s="8">
        <f t="shared" si="14"/>
        <v>347.06204938929932</v>
      </c>
      <c r="T49" s="8">
        <f t="shared" si="14"/>
        <v>1388.2481975571973</v>
      </c>
      <c r="U49" s="8">
        <f t="shared" si="14"/>
        <v>3123.5584445036943</v>
      </c>
      <c r="V49" s="8">
        <f t="shared" si="14"/>
        <v>5552.9927902287891</v>
      </c>
      <c r="W49" s="8">
        <f t="shared" si="14"/>
        <v>8676.5512347324839</v>
      </c>
      <c r="X49" s="8">
        <f t="shared" si="14"/>
        <v>12494.233778014777</v>
      </c>
      <c r="Y49" s="3">
        <f>SUM('Masses &amp; Spring Data'!$K$11*('Masses &amp; Spring Data'!$I$3+'Vel,Acc,Jer (In Light)'!C49))</f>
        <v>1620.8338881459688</v>
      </c>
      <c r="Z49" s="10">
        <f t="shared" si="15"/>
        <v>1967.8959375352681</v>
      </c>
      <c r="AA49" s="10">
        <f t="shared" si="16"/>
        <v>3033.2022857962788</v>
      </c>
      <c r="AB49" s="10">
        <f t="shared" si="17"/>
        <v>4744.3923326496633</v>
      </c>
      <c r="AC49" s="10">
        <f t="shared" si="18"/>
        <v>7173.8266783747576</v>
      </c>
      <c r="AD49" s="10">
        <f t="shared" si="19"/>
        <v>10297.385122878453</v>
      </c>
      <c r="AE49" s="10">
        <f t="shared" si="20"/>
        <v>14115.067666160747</v>
      </c>
    </row>
    <row r="50" spans="1:31" x14ac:dyDescent="0.2">
      <c r="A50" s="5">
        <v>-266</v>
      </c>
      <c r="B50" s="5">
        <f t="shared" si="21"/>
        <v>47</v>
      </c>
      <c r="C50" s="36">
        <v>1.1854742305825491E-3</v>
      </c>
      <c r="D50" s="6">
        <f t="shared" si="1"/>
        <v>1.6801996968886495E-4</v>
      </c>
      <c r="E50" s="7">
        <f t="shared" si="2"/>
        <v>2.0162396362663793</v>
      </c>
      <c r="F50" s="7">
        <f t="shared" si="3"/>
        <v>4.0324792725327585</v>
      </c>
      <c r="G50" s="7">
        <f t="shared" si="4"/>
        <v>6.0487189087991382</v>
      </c>
      <c r="H50" s="7">
        <f t="shared" si="5"/>
        <v>8.064958545065517</v>
      </c>
      <c r="I50" s="7">
        <f t="shared" si="6"/>
        <v>10.081198181331898</v>
      </c>
      <c r="J50" s="7">
        <f t="shared" si="7"/>
        <v>12.097437817598276</v>
      </c>
      <c r="K50" s="12">
        <f t="shared" si="8"/>
        <v>2.8003328281477058E-5</v>
      </c>
      <c r="L50" s="9">
        <f t="shared" si="22"/>
        <v>4032.4792725326965</v>
      </c>
      <c r="M50" s="9">
        <f t="shared" si="9"/>
        <v>16129.917090130786</v>
      </c>
      <c r="N50" s="9">
        <f t="shared" si="10"/>
        <v>36292.313452794268</v>
      </c>
      <c r="O50" s="9">
        <f t="shared" si="11"/>
        <v>64519.668360523145</v>
      </c>
      <c r="P50" s="9">
        <f t="shared" si="12"/>
        <v>100811.98181331741</v>
      </c>
      <c r="Q50" s="9">
        <f t="shared" si="13"/>
        <v>145169.25381117707</v>
      </c>
      <c r="R50" s="8">
        <f>SUM('Masses &amp; Spring Data'!$D$29)</f>
        <v>0.12910000000000002</v>
      </c>
      <c r="S50" s="8">
        <f t="shared" si="14"/>
        <v>520.59307408397126</v>
      </c>
      <c r="T50" s="8">
        <f t="shared" si="14"/>
        <v>2082.372296335885</v>
      </c>
      <c r="U50" s="8">
        <f t="shared" si="14"/>
        <v>4685.3376667557404</v>
      </c>
      <c r="V50" s="8">
        <f t="shared" si="14"/>
        <v>8329.4891853435402</v>
      </c>
      <c r="W50" s="8">
        <f t="shared" si="14"/>
        <v>13014.826852099281</v>
      </c>
      <c r="X50" s="8">
        <f t="shared" si="14"/>
        <v>18741.350667022962</v>
      </c>
      <c r="Y50" s="3">
        <f>SUM('Masses &amp; Spring Data'!$K$11*('Masses &amp; Spring Data'!$I$3+'Vel,Acc,Jer (In Light)'!C50))</f>
        <v>1644.9540882390816</v>
      </c>
      <c r="Z50" s="10">
        <f t="shared" si="15"/>
        <v>2165.5471623230528</v>
      </c>
      <c r="AA50" s="10">
        <f t="shared" si="16"/>
        <v>3754.4616096797181</v>
      </c>
      <c r="AB50" s="10">
        <f t="shared" si="17"/>
        <v>6330.2917549948215</v>
      </c>
      <c r="AC50" s="10">
        <f t="shared" si="18"/>
        <v>9974.4432735826213</v>
      </c>
      <c r="AD50" s="10">
        <f t="shared" si="19"/>
        <v>14659.780940338362</v>
      </c>
      <c r="AE50" s="10">
        <f t="shared" si="20"/>
        <v>20386.304755262045</v>
      </c>
    </row>
    <row r="51" spans="1:31" x14ac:dyDescent="0.2">
      <c r="A51" s="5">
        <v>-264</v>
      </c>
      <c r="B51" s="5">
        <f t="shared" si="21"/>
        <v>48</v>
      </c>
      <c r="C51" s="36">
        <v>1.353494200271414E-3</v>
      </c>
      <c r="D51" s="6">
        <f t="shared" si="1"/>
        <v>1.9602329797034201E-4</v>
      </c>
      <c r="E51" s="7">
        <f t="shared" si="2"/>
        <v>2.3522795756441042</v>
      </c>
      <c r="F51" s="7">
        <f t="shared" si="3"/>
        <v>4.7045591512882083</v>
      </c>
      <c r="G51" s="7">
        <f t="shared" si="4"/>
        <v>7.0568387269323125</v>
      </c>
      <c r="H51" s="7">
        <f t="shared" si="5"/>
        <v>9.4091183025764167</v>
      </c>
      <c r="I51" s="7">
        <f t="shared" si="6"/>
        <v>11.761397878220521</v>
      </c>
      <c r="J51" s="7">
        <f t="shared" si="7"/>
        <v>14.113677453864625</v>
      </c>
      <c r="K51" s="12">
        <f t="shared" si="8"/>
        <v>1.8668885520985862E-5</v>
      </c>
      <c r="L51" s="9">
        <f t="shared" si="22"/>
        <v>2688.319515021964</v>
      </c>
      <c r="M51" s="9">
        <f t="shared" si="9"/>
        <v>10753.278060087856</v>
      </c>
      <c r="N51" s="9">
        <f t="shared" si="10"/>
        <v>24194.875635197677</v>
      </c>
      <c r="O51" s="9">
        <f t="shared" si="11"/>
        <v>43013.112240351424</v>
      </c>
      <c r="P51" s="9">
        <f t="shared" si="12"/>
        <v>67207.987875549108</v>
      </c>
      <c r="Q51" s="9">
        <f t="shared" si="13"/>
        <v>96779.502540790709</v>
      </c>
      <c r="R51" s="8">
        <f>SUM('Masses &amp; Spring Data'!$D$29)</f>
        <v>0.12910000000000002</v>
      </c>
      <c r="S51" s="8">
        <f t="shared" si="14"/>
        <v>347.06204938933558</v>
      </c>
      <c r="T51" s="8">
        <f t="shared" si="14"/>
        <v>1388.2481975573423</v>
      </c>
      <c r="U51" s="8">
        <f t="shared" si="14"/>
        <v>3123.5584445040208</v>
      </c>
      <c r="V51" s="8">
        <f t="shared" si="14"/>
        <v>5552.9927902293693</v>
      </c>
      <c r="W51" s="8">
        <f t="shared" si="14"/>
        <v>8676.5512347333915</v>
      </c>
      <c r="X51" s="8">
        <f t="shared" si="14"/>
        <v>12494.233778016083</v>
      </c>
      <c r="Y51" s="3">
        <f>SUM('Masses &amp; Spring Data'!$K$11*('Masses &amp; Spring Data'!$I$3+'Vel,Acc,Jer (In Light)'!C51))</f>
        <v>1672.0893133438333</v>
      </c>
      <c r="Z51" s="10">
        <f t="shared" si="15"/>
        <v>2019.1513627331688</v>
      </c>
      <c r="AA51" s="10">
        <f t="shared" si="16"/>
        <v>3091.9952735233855</v>
      </c>
      <c r="AB51" s="10">
        <f t="shared" si="17"/>
        <v>4795.6477578478543</v>
      </c>
      <c r="AC51" s="10">
        <f t="shared" si="18"/>
        <v>7225.0821035732024</v>
      </c>
      <c r="AD51" s="10">
        <f t="shared" si="19"/>
        <v>10348.640548077225</v>
      </c>
      <c r="AE51" s="10">
        <f t="shared" si="20"/>
        <v>14166.323091359916</v>
      </c>
    </row>
    <row r="52" spans="1:31" x14ac:dyDescent="0.2">
      <c r="A52" s="5">
        <v>-262</v>
      </c>
      <c r="B52" s="5">
        <f t="shared" si="21"/>
        <v>49</v>
      </c>
      <c r="C52" s="36">
        <v>1.5495174982417561E-3</v>
      </c>
      <c r="D52" s="6">
        <f t="shared" si="1"/>
        <v>2.1469218349132787E-4</v>
      </c>
      <c r="E52" s="7">
        <f t="shared" si="2"/>
        <v>2.5763062018959344</v>
      </c>
      <c r="F52" s="7">
        <f t="shared" si="3"/>
        <v>5.1526124037918688</v>
      </c>
      <c r="G52" s="7">
        <f t="shared" si="4"/>
        <v>7.7289186056878032</v>
      </c>
      <c r="H52" s="7">
        <f t="shared" si="5"/>
        <v>10.305224807583738</v>
      </c>
      <c r="I52" s="7">
        <f t="shared" si="6"/>
        <v>12.881531009479673</v>
      </c>
      <c r="J52" s="7">
        <f t="shared" si="7"/>
        <v>15.457837211375606</v>
      </c>
      <c r="K52" s="12">
        <f t="shared" si="8"/>
        <v>3.7337771041970206E-5</v>
      </c>
      <c r="L52" s="9">
        <f t="shared" si="22"/>
        <v>5376.6390300437097</v>
      </c>
      <c r="M52" s="9">
        <f t="shared" si="9"/>
        <v>21506.556120174839</v>
      </c>
      <c r="N52" s="9">
        <f t="shared" si="10"/>
        <v>48389.75127039339</v>
      </c>
      <c r="O52" s="9">
        <f t="shared" si="11"/>
        <v>86026.224480699355</v>
      </c>
      <c r="P52" s="9">
        <f t="shared" si="12"/>
        <v>134415.97575109274</v>
      </c>
      <c r="Q52" s="9">
        <f t="shared" si="13"/>
        <v>193559.00508157356</v>
      </c>
      <c r="R52" s="8">
        <f>SUM('Masses &amp; Spring Data'!$D$29)</f>
        <v>0.12910000000000002</v>
      </c>
      <c r="S52" s="8">
        <f t="shared" si="14"/>
        <v>694.12409877864297</v>
      </c>
      <c r="T52" s="8">
        <f t="shared" si="14"/>
        <v>2776.4963951145719</v>
      </c>
      <c r="U52" s="8">
        <f t="shared" si="14"/>
        <v>6247.1168890077879</v>
      </c>
      <c r="V52" s="8">
        <f t="shared" si="14"/>
        <v>11105.985580458288</v>
      </c>
      <c r="W52" s="8">
        <f t="shared" si="14"/>
        <v>17353.102469466077</v>
      </c>
      <c r="X52" s="8">
        <f t="shared" si="14"/>
        <v>24988.467556031152</v>
      </c>
      <c r="Y52" s="3">
        <f>SUM('Masses &amp; Spring Data'!$K$11*('Masses &amp; Spring Data'!$I$3+'Vel,Acc,Jer (In Light)'!C52))</f>
        <v>1703.7470759660434</v>
      </c>
      <c r="Z52" s="10">
        <f t="shared" si="15"/>
        <v>2397.8711747446864</v>
      </c>
      <c r="AA52" s="10">
        <f t="shared" si="16"/>
        <v>4514.9162587144647</v>
      </c>
      <c r="AB52" s="10">
        <f t="shared" si="17"/>
        <v>7950.8639649738316</v>
      </c>
      <c r="AC52" s="10">
        <f t="shared" si="18"/>
        <v>12809.73265642433</v>
      </c>
      <c r="AD52" s="10">
        <f t="shared" si="19"/>
        <v>19056.84954543212</v>
      </c>
      <c r="AE52" s="10">
        <f t="shared" si="20"/>
        <v>26692.214631997194</v>
      </c>
    </row>
    <row r="53" spans="1:31" x14ac:dyDescent="0.2">
      <c r="A53" s="5">
        <v>-260</v>
      </c>
      <c r="B53" s="5">
        <f t="shared" si="21"/>
        <v>50</v>
      </c>
      <c r="C53" s="36">
        <v>1.7642096817330839E-3</v>
      </c>
      <c r="D53" s="6">
        <f t="shared" si="1"/>
        <v>2.5202995453329807E-4</v>
      </c>
      <c r="E53" s="7">
        <f t="shared" si="2"/>
        <v>3.0243594543995771</v>
      </c>
      <c r="F53" s="7">
        <f t="shared" si="3"/>
        <v>6.0487189087991542</v>
      </c>
      <c r="G53" s="7">
        <f t="shared" si="4"/>
        <v>9.0730783631987304</v>
      </c>
      <c r="H53" s="7">
        <f t="shared" si="5"/>
        <v>12.097437817598308</v>
      </c>
      <c r="I53" s="7">
        <f t="shared" si="6"/>
        <v>15.121797271997885</v>
      </c>
      <c r="J53" s="7">
        <f t="shared" si="7"/>
        <v>18.146156726397461</v>
      </c>
      <c r="K53" s="12">
        <f t="shared" si="8"/>
        <v>2.8003328281476841E-5</v>
      </c>
      <c r="L53" s="9">
        <f t="shared" si="22"/>
        <v>4032.4792725326652</v>
      </c>
      <c r="M53" s="9">
        <f t="shared" si="9"/>
        <v>16129.917090130661</v>
      </c>
      <c r="N53" s="9">
        <f t="shared" si="10"/>
        <v>36292.313452793984</v>
      </c>
      <c r="O53" s="9">
        <f t="shared" si="11"/>
        <v>64519.668360522643</v>
      </c>
      <c r="P53" s="9">
        <f t="shared" si="12"/>
        <v>100811.98181331663</v>
      </c>
      <c r="Q53" s="9">
        <f t="shared" si="13"/>
        <v>145169.25381117593</v>
      </c>
      <c r="R53" s="8">
        <f>SUM('Masses &amp; Spring Data'!$D$29)</f>
        <v>0.12910000000000002</v>
      </c>
      <c r="S53" s="8">
        <f t="shared" si="14"/>
        <v>520.59307408396717</v>
      </c>
      <c r="T53" s="8">
        <f t="shared" si="14"/>
        <v>2082.3722963358687</v>
      </c>
      <c r="U53" s="8">
        <f t="shared" si="14"/>
        <v>4685.337666755704</v>
      </c>
      <c r="V53" s="8">
        <f t="shared" si="14"/>
        <v>8329.4891853434747</v>
      </c>
      <c r="W53" s="8">
        <f t="shared" si="14"/>
        <v>13014.826852099179</v>
      </c>
      <c r="X53" s="8">
        <f t="shared" si="14"/>
        <v>18741.350667022816</v>
      </c>
      <c r="Y53" s="3">
        <f>SUM('Masses &amp; Spring Data'!$K$11*('Masses &amp; Spring Data'!$I$3+'Vel,Acc,Jer (In Light)'!C53))</f>
        <v>1738.419863599893</v>
      </c>
      <c r="Z53" s="10">
        <f t="shared" si="15"/>
        <v>2259.0129376838604</v>
      </c>
      <c r="AA53" s="10">
        <f t="shared" si="16"/>
        <v>3861.4949975928894</v>
      </c>
      <c r="AB53" s="10">
        <f t="shared" si="17"/>
        <v>6423.7575303555968</v>
      </c>
      <c r="AC53" s="10">
        <f t="shared" si="18"/>
        <v>10067.909048943367</v>
      </c>
      <c r="AD53" s="10">
        <f t="shared" si="19"/>
        <v>14753.246715699072</v>
      </c>
      <c r="AE53" s="10">
        <f t="shared" si="20"/>
        <v>20479.770530622711</v>
      </c>
    </row>
    <row r="54" spans="1:31" x14ac:dyDescent="0.2">
      <c r="A54" s="5">
        <v>-258</v>
      </c>
      <c r="B54" s="5">
        <f t="shared" si="21"/>
        <v>51</v>
      </c>
      <c r="C54" s="36">
        <v>2.016239636266382E-3</v>
      </c>
      <c r="D54" s="6">
        <f t="shared" si="1"/>
        <v>2.8003328281477492E-4</v>
      </c>
      <c r="E54" s="7">
        <f t="shared" si="2"/>
        <v>3.3603993937772989</v>
      </c>
      <c r="F54" s="7">
        <f t="shared" si="3"/>
        <v>6.7207987875545978</v>
      </c>
      <c r="G54" s="7">
        <f t="shared" si="4"/>
        <v>10.081198181331898</v>
      </c>
      <c r="H54" s="7">
        <f t="shared" si="5"/>
        <v>13.441597575109196</v>
      </c>
      <c r="I54" s="7">
        <f t="shared" si="6"/>
        <v>16.801996968886495</v>
      </c>
      <c r="J54" s="7">
        <f t="shared" si="7"/>
        <v>20.162396362663795</v>
      </c>
      <c r="K54" s="12">
        <f t="shared" si="8"/>
        <v>3.7337771041969989E-5</v>
      </c>
      <c r="L54" s="9">
        <f t="shared" si="22"/>
        <v>5376.6390300436788</v>
      </c>
      <c r="M54" s="9">
        <f t="shared" si="9"/>
        <v>21506.556120174715</v>
      </c>
      <c r="N54" s="9">
        <f t="shared" si="10"/>
        <v>48389.751270393106</v>
      </c>
      <c r="O54" s="9">
        <f t="shared" si="11"/>
        <v>86026.22448069886</v>
      </c>
      <c r="P54" s="9">
        <f t="shared" si="12"/>
        <v>134415.97575109196</v>
      </c>
      <c r="Q54" s="9">
        <f t="shared" si="13"/>
        <v>193559.00508157242</v>
      </c>
      <c r="R54" s="8">
        <f>SUM('Masses &amp; Spring Data'!$D$29)</f>
        <v>0.12910000000000002</v>
      </c>
      <c r="S54" s="8">
        <f t="shared" si="14"/>
        <v>694.124098778639</v>
      </c>
      <c r="T54" s="8">
        <f t="shared" si="14"/>
        <v>2776.496395114556</v>
      </c>
      <c r="U54" s="8">
        <f t="shared" si="14"/>
        <v>6247.1168890077506</v>
      </c>
      <c r="V54" s="8">
        <f t="shared" si="14"/>
        <v>11105.985580458224</v>
      </c>
      <c r="W54" s="8">
        <f t="shared" si="14"/>
        <v>17353.102469465975</v>
      </c>
      <c r="X54" s="8">
        <f t="shared" si="14"/>
        <v>24988.467556031002</v>
      </c>
      <c r="Y54" s="3">
        <f>SUM('Masses &amp; Spring Data'!$K$11*('Masses &amp; Spring Data'!$I$3+'Vel,Acc,Jer (In Light)'!C54))</f>
        <v>1779.1227012570205</v>
      </c>
      <c r="Z54" s="10">
        <f t="shared" si="15"/>
        <v>2473.2468000356594</v>
      </c>
      <c r="AA54" s="10">
        <f t="shared" si="16"/>
        <v>4600.8444715461628</v>
      </c>
      <c r="AB54" s="10">
        <f t="shared" si="17"/>
        <v>8026.2395902647713</v>
      </c>
      <c r="AC54" s="10">
        <f t="shared" si="18"/>
        <v>12885.108281715244</v>
      </c>
      <c r="AD54" s="10">
        <f t="shared" si="19"/>
        <v>19132.225170722995</v>
      </c>
      <c r="AE54" s="10">
        <f t="shared" si="20"/>
        <v>26767.590257288022</v>
      </c>
    </row>
    <row r="55" spans="1:31" x14ac:dyDescent="0.2">
      <c r="A55" s="5">
        <v>-256</v>
      </c>
      <c r="B55" s="5">
        <f t="shared" si="21"/>
        <v>52</v>
      </c>
      <c r="C55" s="36">
        <v>2.2962729190811569E-3</v>
      </c>
      <c r="D55" s="6">
        <f t="shared" si="1"/>
        <v>3.173710538567449E-4</v>
      </c>
      <c r="E55" s="7">
        <f t="shared" si="2"/>
        <v>3.8084526462809389</v>
      </c>
      <c r="F55" s="7">
        <f t="shared" si="3"/>
        <v>7.6169052925618779</v>
      </c>
      <c r="G55" s="7">
        <f t="shared" si="4"/>
        <v>11.425357938842817</v>
      </c>
      <c r="H55" s="7">
        <f t="shared" si="5"/>
        <v>15.233810585123756</v>
      </c>
      <c r="I55" s="7">
        <f t="shared" si="6"/>
        <v>19.042263231404693</v>
      </c>
      <c r="J55" s="7">
        <f t="shared" si="7"/>
        <v>22.850715877685634</v>
      </c>
      <c r="K55" s="12">
        <f t="shared" si="8"/>
        <v>3.7337771041970422E-5</v>
      </c>
      <c r="L55" s="9">
        <f t="shared" si="22"/>
        <v>5376.6390300437406</v>
      </c>
      <c r="M55" s="9">
        <f t="shared" si="9"/>
        <v>21506.556120174962</v>
      </c>
      <c r="N55" s="9">
        <f t="shared" si="10"/>
        <v>48389.751270393666</v>
      </c>
      <c r="O55" s="9">
        <f t="shared" si="11"/>
        <v>86026.22448069985</v>
      </c>
      <c r="P55" s="9">
        <f t="shared" si="12"/>
        <v>134415.97575109353</v>
      </c>
      <c r="Q55" s="9">
        <f t="shared" si="13"/>
        <v>193559.00508157467</v>
      </c>
      <c r="R55" s="8">
        <f>SUM('Masses &amp; Spring Data'!$D$29)</f>
        <v>0.12910000000000002</v>
      </c>
      <c r="S55" s="8">
        <f t="shared" si="14"/>
        <v>694.12409877864707</v>
      </c>
      <c r="T55" s="8">
        <f t="shared" si="14"/>
        <v>2776.4963951145883</v>
      </c>
      <c r="U55" s="8">
        <f t="shared" si="14"/>
        <v>6247.1168890078234</v>
      </c>
      <c r="V55" s="8">
        <f t="shared" si="14"/>
        <v>11105.985580458353</v>
      </c>
      <c r="W55" s="8">
        <f t="shared" si="14"/>
        <v>17353.102469466179</v>
      </c>
      <c r="X55" s="8">
        <f t="shared" si="14"/>
        <v>24988.467556031293</v>
      </c>
      <c r="Y55" s="3">
        <f>SUM('Masses &amp; Spring Data'!$K$11*('Masses &amp; Spring Data'!$I$3+'Vel,Acc,Jer (In Light)'!C55))</f>
        <v>1824.3480764316068</v>
      </c>
      <c r="Z55" s="10">
        <f t="shared" si="15"/>
        <v>2518.4721752102541</v>
      </c>
      <c r="AA55" s="10">
        <f t="shared" si="16"/>
        <v>4652.0998967440592</v>
      </c>
      <c r="AB55" s="10">
        <f t="shared" si="17"/>
        <v>8071.4649654394307</v>
      </c>
      <c r="AC55" s="10">
        <f t="shared" si="18"/>
        <v>12930.333656889959</v>
      </c>
      <c r="AD55" s="10">
        <f t="shared" si="19"/>
        <v>19177.450545897787</v>
      </c>
      <c r="AE55" s="10">
        <f t="shared" si="20"/>
        <v>26812.815632462902</v>
      </c>
    </row>
    <row r="56" spans="1:31" x14ac:dyDescent="0.2">
      <c r="A56" s="5">
        <v>-254</v>
      </c>
      <c r="B56" s="5">
        <f t="shared" si="21"/>
        <v>53</v>
      </c>
      <c r="C56" s="36">
        <v>2.6136439729379018E-3</v>
      </c>
      <c r="D56" s="6">
        <f t="shared" si="1"/>
        <v>3.5470882489871533E-4</v>
      </c>
      <c r="E56" s="7">
        <f t="shared" si="2"/>
        <v>4.2565058987845843</v>
      </c>
      <c r="F56" s="7">
        <f t="shared" si="3"/>
        <v>8.5130117975691686</v>
      </c>
      <c r="G56" s="7">
        <f t="shared" si="4"/>
        <v>12.769517696353752</v>
      </c>
      <c r="H56" s="7">
        <f t="shared" si="5"/>
        <v>17.026023595138337</v>
      </c>
      <c r="I56" s="7">
        <f t="shared" si="6"/>
        <v>21.282529493922919</v>
      </c>
      <c r="J56" s="7">
        <f t="shared" si="7"/>
        <v>25.539035392707504</v>
      </c>
      <c r="K56" s="12">
        <f t="shared" si="8"/>
        <v>5.6006656562955417E-5</v>
      </c>
      <c r="L56" s="9">
        <f t="shared" si="22"/>
        <v>8064.9585450655804</v>
      </c>
      <c r="M56" s="9">
        <f t="shared" si="9"/>
        <v>32259.834180262322</v>
      </c>
      <c r="N56" s="9">
        <f t="shared" si="10"/>
        <v>72584.626905590223</v>
      </c>
      <c r="O56" s="9">
        <f t="shared" si="11"/>
        <v>129039.33672104929</v>
      </c>
      <c r="P56" s="9">
        <f t="shared" si="12"/>
        <v>201623.96362663951</v>
      </c>
      <c r="Q56" s="9">
        <f t="shared" si="13"/>
        <v>290338.50762236089</v>
      </c>
      <c r="R56" s="8">
        <f>SUM('Masses &amp; Spring Data'!$D$29)</f>
        <v>0.12910000000000002</v>
      </c>
      <c r="S56" s="8">
        <f t="shared" si="14"/>
        <v>1041.1861481679666</v>
      </c>
      <c r="T56" s="8">
        <f t="shared" si="14"/>
        <v>4164.7445926718665</v>
      </c>
      <c r="U56" s="8">
        <f t="shared" si="14"/>
        <v>9370.6753335116991</v>
      </c>
      <c r="V56" s="8">
        <f t="shared" si="14"/>
        <v>16658.978370687466</v>
      </c>
      <c r="W56" s="8">
        <f t="shared" si="14"/>
        <v>26029.653704199165</v>
      </c>
      <c r="X56" s="8">
        <f t="shared" si="14"/>
        <v>37482.701334046797</v>
      </c>
      <c r="Y56" s="3">
        <f>SUM('Masses &amp; Spring Data'!$K$11*('Masses &amp; Spring Data'!$I$3+'Vel,Acc,Jer (In Light)'!C56))</f>
        <v>1875.6035016294709</v>
      </c>
      <c r="Z56" s="10">
        <f t="shared" si="15"/>
        <v>2916.7896497974375</v>
      </c>
      <c r="AA56" s="10">
        <f t="shared" si="16"/>
        <v>6097.6335695224798</v>
      </c>
      <c r="AB56" s="10">
        <f t="shared" si="17"/>
        <v>11246.278835141169</v>
      </c>
      <c r="AC56" s="10">
        <f t="shared" si="18"/>
        <v>18534.581872316936</v>
      </c>
      <c r="AD56" s="10">
        <f t="shared" si="19"/>
        <v>27905.257205828635</v>
      </c>
      <c r="AE56" s="10">
        <f t="shared" si="20"/>
        <v>39358.304835676267</v>
      </c>
    </row>
    <row r="57" spans="1:31" x14ac:dyDescent="0.2">
      <c r="A57" s="5">
        <v>-252</v>
      </c>
      <c r="B57" s="5">
        <f t="shared" si="21"/>
        <v>54</v>
      </c>
      <c r="C57" s="36">
        <v>2.9683527978366171E-3</v>
      </c>
      <c r="D57" s="6">
        <f t="shared" si="1"/>
        <v>4.1071548146167074E-4</v>
      </c>
      <c r="E57" s="7">
        <f t="shared" si="2"/>
        <v>4.9285857775400492</v>
      </c>
      <c r="F57" s="7">
        <f t="shared" si="3"/>
        <v>9.8571715550800985</v>
      </c>
      <c r="G57" s="7">
        <f t="shared" si="4"/>
        <v>14.785757332620147</v>
      </c>
      <c r="H57" s="7">
        <f t="shared" si="5"/>
        <v>19.714343110160197</v>
      </c>
      <c r="I57" s="7">
        <f t="shared" si="6"/>
        <v>24.642928887700243</v>
      </c>
      <c r="J57" s="7">
        <f t="shared" si="7"/>
        <v>29.571514665240294</v>
      </c>
      <c r="K57" s="12">
        <f t="shared" si="8"/>
        <v>3.7337771041969555E-5</v>
      </c>
      <c r="L57" s="9">
        <f t="shared" si="22"/>
        <v>5376.639030043616</v>
      </c>
      <c r="M57" s="9">
        <f t="shared" si="9"/>
        <v>21506.556120174464</v>
      </c>
      <c r="N57" s="9">
        <f t="shared" si="10"/>
        <v>48389.751270392546</v>
      </c>
      <c r="O57" s="9">
        <f t="shared" si="11"/>
        <v>86026.224480697856</v>
      </c>
      <c r="P57" s="9">
        <f t="shared" si="12"/>
        <v>134415.97575109039</v>
      </c>
      <c r="Q57" s="9">
        <f t="shared" si="13"/>
        <v>193559.00508157018</v>
      </c>
      <c r="R57" s="8">
        <f>SUM('Masses &amp; Spring Data'!$D$29)</f>
        <v>0.12910000000000002</v>
      </c>
      <c r="S57" s="8">
        <f t="shared" si="14"/>
        <v>694.12409877863092</v>
      </c>
      <c r="T57" s="8">
        <f t="shared" si="14"/>
        <v>2776.4963951145237</v>
      </c>
      <c r="U57" s="8">
        <f t="shared" si="14"/>
        <v>6247.1168890076788</v>
      </c>
      <c r="V57" s="8">
        <f t="shared" si="14"/>
        <v>11105.985580458095</v>
      </c>
      <c r="W57" s="8">
        <f t="shared" si="14"/>
        <v>17353.102469465772</v>
      </c>
      <c r="X57" s="8">
        <f t="shared" si="14"/>
        <v>24988.467556030715</v>
      </c>
      <c r="Y57" s="3">
        <f>SUM('Masses &amp; Spring Data'!$K$11*('Masses &amp; Spring Data'!$I$3+'Vel,Acc,Jer (In Light)'!C57))</f>
        <v>1932.8889768506135</v>
      </c>
      <c r="Z57" s="10">
        <f t="shared" si="15"/>
        <v>2627.0130756292447</v>
      </c>
      <c r="AA57" s="10">
        <f t="shared" si="16"/>
        <v>4775.7159222211976</v>
      </c>
      <c r="AB57" s="10">
        <f t="shared" si="17"/>
        <v>8180.0058658582921</v>
      </c>
      <c r="AC57" s="10">
        <f t="shared" si="18"/>
        <v>13038.874557308709</v>
      </c>
      <c r="AD57" s="10">
        <f t="shared" si="19"/>
        <v>19285.991446316384</v>
      </c>
      <c r="AE57" s="10">
        <f t="shared" si="20"/>
        <v>26921.356532881327</v>
      </c>
    </row>
    <row r="58" spans="1:31" x14ac:dyDescent="0.2">
      <c r="A58" s="5">
        <v>-250</v>
      </c>
      <c r="B58" s="5">
        <f t="shared" si="21"/>
        <v>55</v>
      </c>
      <c r="C58" s="36">
        <v>3.3790682792982879E-3</v>
      </c>
      <c r="D58" s="6">
        <f t="shared" si="1"/>
        <v>4.480532525036403E-4</v>
      </c>
      <c r="E58" s="7">
        <f t="shared" si="2"/>
        <v>5.3766390300436839</v>
      </c>
      <c r="F58" s="7">
        <f t="shared" si="3"/>
        <v>10.753278060087368</v>
      </c>
      <c r="G58" s="7">
        <f t="shared" si="4"/>
        <v>16.129917090131052</v>
      </c>
      <c r="H58" s="7">
        <f t="shared" si="5"/>
        <v>21.506556120174736</v>
      </c>
      <c r="I58" s="7">
        <f t="shared" si="6"/>
        <v>26.88319515021842</v>
      </c>
      <c r="J58" s="7">
        <f t="shared" si="7"/>
        <v>32.259834180262104</v>
      </c>
      <c r="K58" s="12">
        <f t="shared" si="8"/>
        <v>6.5341099323446613E-5</v>
      </c>
      <c r="L58" s="9">
        <f t="shared" si="22"/>
        <v>9409.118302576313</v>
      </c>
      <c r="M58" s="9">
        <f t="shared" si="9"/>
        <v>37636.473210305252</v>
      </c>
      <c r="N58" s="9">
        <f t="shared" si="10"/>
        <v>84682.064723186806</v>
      </c>
      <c r="O58" s="9">
        <f t="shared" si="11"/>
        <v>150545.89284122101</v>
      </c>
      <c r="P58" s="9">
        <f t="shared" si="12"/>
        <v>235227.95756440781</v>
      </c>
      <c r="Q58" s="9">
        <f t="shared" si="13"/>
        <v>338728.25889274722</v>
      </c>
      <c r="R58" s="8">
        <f>SUM('Masses &amp; Spring Data'!$D$29)</f>
        <v>0.12910000000000002</v>
      </c>
      <c r="S58" s="8">
        <f t="shared" si="14"/>
        <v>1214.7171728626022</v>
      </c>
      <c r="T58" s="8">
        <f t="shared" si="14"/>
        <v>4858.8686914504087</v>
      </c>
      <c r="U58" s="8">
        <f t="shared" si="14"/>
        <v>10932.454555763419</v>
      </c>
      <c r="V58" s="8">
        <f t="shared" si="14"/>
        <v>19435.474765801635</v>
      </c>
      <c r="W58" s="8">
        <f t="shared" si="14"/>
        <v>30367.929321565054</v>
      </c>
      <c r="X58" s="8">
        <f t="shared" si="14"/>
        <v>43729.818223053677</v>
      </c>
      <c r="Y58" s="3">
        <f>SUM('Masses &amp; Spring Data'!$K$11*('Masses &amp; Spring Data'!$I$3+'Vel,Acc,Jer (In Light)'!C58))</f>
        <v>1999.2195271066735</v>
      </c>
      <c r="Z58" s="10">
        <f t="shared" si="15"/>
        <v>3213.9366999692757</v>
      </c>
      <c r="AA58" s="10">
        <f t="shared" si="16"/>
        <v>6930.4488188364194</v>
      </c>
      <c r="AB58" s="10">
        <f t="shared" si="17"/>
        <v>12931.674082870093</v>
      </c>
      <c r="AC58" s="10">
        <f t="shared" si="18"/>
        <v>21434.694292908309</v>
      </c>
      <c r="AD58" s="10">
        <f t="shared" si="19"/>
        <v>32367.148848671728</v>
      </c>
      <c r="AE58" s="10">
        <f t="shared" si="20"/>
        <v>45729.037750160351</v>
      </c>
    </row>
    <row r="59" spans="1:31" x14ac:dyDescent="0.2">
      <c r="A59" s="5">
        <v>-248</v>
      </c>
      <c r="B59" s="5">
        <f t="shared" si="21"/>
        <v>56</v>
      </c>
      <c r="C59" s="36">
        <v>3.8271215318019282E-3</v>
      </c>
      <c r="D59" s="6">
        <f t="shared" si="1"/>
        <v>5.1339435182708691E-4</v>
      </c>
      <c r="E59" s="7">
        <f t="shared" si="2"/>
        <v>6.1607322219250431</v>
      </c>
      <c r="F59" s="7">
        <f t="shared" si="3"/>
        <v>12.321464443850086</v>
      </c>
      <c r="G59" s="7">
        <f t="shared" si="4"/>
        <v>18.482196665775128</v>
      </c>
      <c r="H59" s="7">
        <f t="shared" si="5"/>
        <v>24.642928887700172</v>
      </c>
      <c r="I59" s="7">
        <f t="shared" si="6"/>
        <v>30.803661109625214</v>
      </c>
      <c r="J59" s="7">
        <f t="shared" si="7"/>
        <v>36.964393331550255</v>
      </c>
      <c r="K59" s="12">
        <f t="shared" si="8"/>
        <v>6.5341099323449649E-5</v>
      </c>
      <c r="L59" s="9">
        <f t="shared" si="22"/>
        <v>9409.1183025767496</v>
      </c>
      <c r="M59" s="9">
        <f t="shared" si="9"/>
        <v>37636.473210306998</v>
      </c>
      <c r="N59" s="9">
        <f t="shared" si="10"/>
        <v>84682.06472319075</v>
      </c>
      <c r="O59" s="9">
        <f t="shared" si="11"/>
        <v>150545.89284122799</v>
      </c>
      <c r="P59" s="9">
        <f t="shared" si="12"/>
        <v>235227.95756441873</v>
      </c>
      <c r="Q59" s="9">
        <f t="shared" si="13"/>
        <v>338728.258892763</v>
      </c>
      <c r="R59" s="8">
        <f>SUM('Masses &amp; Spring Data'!$D$29)</f>
        <v>0.12910000000000002</v>
      </c>
      <c r="S59" s="8">
        <f t="shared" ref="S59:X122" si="23">SUM($R$3*L59)</f>
        <v>1214.7171728626586</v>
      </c>
      <c r="T59" s="8">
        <f t="shared" si="23"/>
        <v>4858.8686914506343</v>
      </c>
      <c r="U59" s="8">
        <f t="shared" si="23"/>
        <v>10932.454555763927</v>
      </c>
      <c r="V59" s="8">
        <f t="shared" si="23"/>
        <v>19435.474765802537</v>
      </c>
      <c r="W59" s="8">
        <f t="shared" si="23"/>
        <v>30367.929321566462</v>
      </c>
      <c r="X59" s="8">
        <f t="shared" si="23"/>
        <v>43729.818223055707</v>
      </c>
      <c r="Y59" s="3">
        <f>SUM('Masses &amp; Spring Data'!$K$11*('Masses &amp; Spring Data'!$I$3+'Vel,Acc,Jer (In Light)'!C59))</f>
        <v>2071.5801273860111</v>
      </c>
      <c r="Z59" s="10">
        <f t="shared" si="15"/>
        <v>3286.2973002486697</v>
      </c>
      <c r="AA59" s="10">
        <f t="shared" si="16"/>
        <v>7013.36200665672</v>
      </c>
      <c r="AB59" s="10">
        <f t="shared" si="17"/>
        <v>13004.034683149937</v>
      </c>
      <c r="AC59" s="10">
        <f t="shared" si="18"/>
        <v>21507.05489318855</v>
      </c>
      <c r="AD59" s="10">
        <f t="shared" si="19"/>
        <v>32439.509448952474</v>
      </c>
      <c r="AE59" s="10">
        <f t="shared" si="20"/>
        <v>45801.398350441719</v>
      </c>
    </row>
    <row r="60" spans="1:31" x14ac:dyDescent="0.2">
      <c r="A60" s="5">
        <v>-246</v>
      </c>
      <c r="B60" s="5">
        <f t="shared" si="21"/>
        <v>57</v>
      </c>
      <c r="C60" s="36">
        <v>4.3405158836290151E-3</v>
      </c>
      <c r="D60" s="6">
        <f t="shared" si="1"/>
        <v>5.7873545115053656E-4</v>
      </c>
      <c r="E60" s="7">
        <f t="shared" si="2"/>
        <v>6.9448254138064387</v>
      </c>
      <c r="F60" s="7">
        <f t="shared" si="3"/>
        <v>13.889650827612877</v>
      </c>
      <c r="G60" s="7">
        <f t="shared" si="4"/>
        <v>20.834476241419317</v>
      </c>
      <c r="H60" s="7">
        <f t="shared" si="5"/>
        <v>27.779301655225755</v>
      </c>
      <c r="I60" s="7">
        <f t="shared" si="6"/>
        <v>34.724127069032193</v>
      </c>
      <c r="J60" s="7">
        <f t="shared" si="7"/>
        <v>41.668952482838634</v>
      </c>
      <c r="K60" s="12">
        <f t="shared" si="8"/>
        <v>6.5341099323446179E-5</v>
      </c>
      <c r="L60" s="9">
        <f t="shared" si="22"/>
        <v>9409.1183025762493</v>
      </c>
      <c r="M60" s="9">
        <f t="shared" si="9"/>
        <v>37636.473210304997</v>
      </c>
      <c r="N60" s="9">
        <f t="shared" si="10"/>
        <v>84682.064723186253</v>
      </c>
      <c r="O60" s="9">
        <f t="shared" si="11"/>
        <v>150545.89284121999</v>
      </c>
      <c r="P60" s="9">
        <f t="shared" si="12"/>
        <v>235227.95756440624</v>
      </c>
      <c r="Q60" s="9">
        <f t="shared" si="13"/>
        <v>338728.25889274501</v>
      </c>
      <c r="R60" s="8">
        <f>SUM('Masses &amp; Spring Data'!$D$29)</f>
        <v>0.12910000000000002</v>
      </c>
      <c r="S60" s="8">
        <f t="shared" si="23"/>
        <v>1214.717172862594</v>
      </c>
      <c r="T60" s="8">
        <f t="shared" si="23"/>
        <v>4858.868691450376</v>
      </c>
      <c r="U60" s="8">
        <f t="shared" si="23"/>
        <v>10932.454555763346</v>
      </c>
      <c r="V60" s="8">
        <f t="shared" si="23"/>
        <v>19435.474765801504</v>
      </c>
      <c r="W60" s="8">
        <f t="shared" si="23"/>
        <v>30367.92932156485</v>
      </c>
      <c r="X60" s="8">
        <f t="shared" si="23"/>
        <v>43729.818223053386</v>
      </c>
      <c r="Y60" s="3">
        <f>SUM('Masses &amp; Spring Data'!$K$11*('Masses &amp; Spring Data'!$I$3+'Vel,Acc,Jer (In Light)'!C60))</f>
        <v>2154.4933152060858</v>
      </c>
      <c r="Z60" s="10">
        <f t="shared" si="15"/>
        <v>3369.2104880686798</v>
      </c>
      <c r="AA60" s="10">
        <f t="shared" si="16"/>
        <v>7106.8277820172734</v>
      </c>
      <c r="AB60" s="10">
        <f t="shared" si="17"/>
        <v>13086.947870969432</v>
      </c>
      <c r="AC60" s="10">
        <f t="shared" si="18"/>
        <v>21589.968081007588</v>
      </c>
      <c r="AD60" s="10">
        <f t="shared" si="19"/>
        <v>32522.422636770934</v>
      </c>
      <c r="AE60" s="10">
        <f t="shared" si="20"/>
        <v>45884.31153825947</v>
      </c>
    </row>
    <row r="61" spans="1:31" x14ac:dyDescent="0.2">
      <c r="A61" s="5">
        <v>-244</v>
      </c>
      <c r="B61" s="5">
        <f t="shared" si="21"/>
        <v>58</v>
      </c>
      <c r="C61" s="36">
        <v>4.9192513347795517E-3</v>
      </c>
      <c r="D61" s="6">
        <f t="shared" si="1"/>
        <v>6.4407655047398274E-4</v>
      </c>
      <c r="E61" s="7">
        <f t="shared" si="2"/>
        <v>7.7289186056877925</v>
      </c>
      <c r="F61" s="7">
        <f t="shared" si="3"/>
        <v>15.457837211375585</v>
      </c>
      <c r="G61" s="7">
        <f t="shared" si="4"/>
        <v>23.186755817063379</v>
      </c>
      <c r="H61" s="7">
        <f t="shared" si="5"/>
        <v>30.91567442275117</v>
      </c>
      <c r="I61" s="7">
        <f t="shared" si="6"/>
        <v>38.644593028438962</v>
      </c>
      <c r="J61" s="7">
        <f t="shared" si="7"/>
        <v>46.373511634126757</v>
      </c>
      <c r="K61" s="12">
        <f t="shared" si="8"/>
        <v>7.4675542083939978E-5</v>
      </c>
      <c r="L61" s="9">
        <f t="shared" si="22"/>
        <v>10753.278060087358</v>
      </c>
      <c r="M61" s="9">
        <f t="shared" si="9"/>
        <v>43013.11224034943</v>
      </c>
      <c r="N61" s="9">
        <f t="shared" si="10"/>
        <v>96779.502540786212</v>
      </c>
      <c r="O61" s="9">
        <f t="shared" si="11"/>
        <v>172052.44896139772</v>
      </c>
      <c r="P61" s="9">
        <f t="shared" si="12"/>
        <v>268831.95150218392</v>
      </c>
      <c r="Q61" s="9">
        <f t="shared" si="13"/>
        <v>387118.01016314485</v>
      </c>
      <c r="R61" s="8">
        <f>SUM('Masses &amp; Spring Data'!$D$29)</f>
        <v>0.12910000000000002</v>
      </c>
      <c r="S61" s="8">
        <f t="shared" si="23"/>
        <v>1388.248197557278</v>
      </c>
      <c r="T61" s="8">
        <f t="shared" si="23"/>
        <v>5552.992790229112</v>
      </c>
      <c r="U61" s="8">
        <f t="shared" si="23"/>
        <v>12494.233778015501</v>
      </c>
      <c r="V61" s="8">
        <f t="shared" si="23"/>
        <v>22211.971160916448</v>
      </c>
      <c r="W61" s="8">
        <f t="shared" si="23"/>
        <v>34706.204938931951</v>
      </c>
      <c r="X61" s="8">
        <f t="shared" si="23"/>
        <v>49976.935112062005</v>
      </c>
      <c r="Y61" s="3">
        <f>SUM('Masses &amp; Spring Data'!$K$11*('Masses &amp; Spring Data'!$I$3+'Vel,Acc,Jer (In Light)'!C61))</f>
        <v>2247.9590905668974</v>
      </c>
      <c r="Z61" s="10">
        <f t="shared" si="15"/>
        <v>3636.2072881241756</v>
      </c>
      <c r="AA61" s="10">
        <f t="shared" si="16"/>
        <v>7904.9702436975576</v>
      </c>
      <c r="AB61" s="10">
        <f t="shared" si="17"/>
        <v>14742.192868582399</v>
      </c>
      <c r="AC61" s="10">
        <f t="shared" si="18"/>
        <v>24459.930251483347</v>
      </c>
      <c r="AD61" s="10">
        <f t="shared" si="19"/>
        <v>36954.164029498847</v>
      </c>
      <c r="AE61" s="10">
        <f t="shared" si="20"/>
        <v>52224.894202628901</v>
      </c>
    </row>
    <row r="62" spans="1:31" x14ac:dyDescent="0.2">
      <c r="A62" s="5">
        <v>-242</v>
      </c>
      <c r="B62" s="5">
        <f t="shared" si="21"/>
        <v>59</v>
      </c>
      <c r="C62" s="36">
        <v>5.5633278852535344E-3</v>
      </c>
      <c r="D62" s="6">
        <f t="shared" si="1"/>
        <v>7.1875209255792272E-4</v>
      </c>
      <c r="E62" s="7">
        <f t="shared" si="2"/>
        <v>8.6250251106950735</v>
      </c>
      <c r="F62" s="7">
        <f t="shared" si="3"/>
        <v>17.250050221390147</v>
      </c>
      <c r="G62" s="7">
        <f t="shared" si="4"/>
        <v>25.875075332085217</v>
      </c>
      <c r="H62" s="7">
        <f t="shared" si="5"/>
        <v>34.500100442780294</v>
      </c>
      <c r="I62" s="7">
        <f t="shared" si="6"/>
        <v>43.125125553475364</v>
      </c>
      <c r="J62" s="7">
        <f t="shared" si="7"/>
        <v>51.750150664170434</v>
      </c>
      <c r="K62" s="12">
        <f t="shared" si="8"/>
        <v>9.3344427604925839E-5</v>
      </c>
      <c r="L62" s="9">
        <f t="shared" si="22"/>
        <v>13441.597575109321</v>
      </c>
      <c r="M62" s="9">
        <f t="shared" si="9"/>
        <v>53766.390300437284</v>
      </c>
      <c r="N62" s="9">
        <f t="shared" si="10"/>
        <v>120974.37817598389</v>
      </c>
      <c r="O62" s="9">
        <f t="shared" si="11"/>
        <v>215065.56120174914</v>
      </c>
      <c r="P62" s="9">
        <f t="shared" si="12"/>
        <v>336039.93937773304</v>
      </c>
      <c r="Q62" s="9">
        <f t="shared" si="13"/>
        <v>483897.51270393556</v>
      </c>
      <c r="R62" s="8">
        <f>SUM('Masses &amp; Spring Data'!$D$29)</f>
        <v>0.12910000000000002</v>
      </c>
      <c r="S62" s="8">
        <f t="shared" si="23"/>
        <v>1735.3102469466137</v>
      </c>
      <c r="T62" s="8">
        <f t="shared" si="23"/>
        <v>6941.2409877864548</v>
      </c>
      <c r="U62" s="8">
        <f t="shared" si="23"/>
        <v>15617.792222519523</v>
      </c>
      <c r="V62" s="8">
        <f t="shared" si="23"/>
        <v>27764.963951145819</v>
      </c>
      <c r="W62" s="8">
        <f t="shared" si="23"/>
        <v>43382.756173665344</v>
      </c>
      <c r="X62" s="8">
        <f t="shared" si="23"/>
        <v>62471.168890078094</v>
      </c>
      <c r="Y62" s="3">
        <f>SUM('Masses &amp; Spring Data'!$K$11*('Masses &amp; Spring Data'!$I$3+'Vel,Acc,Jer (In Light)'!C62))</f>
        <v>2351.9774534684457</v>
      </c>
      <c r="Z62" s="10">
        <f t="shared" si="15"/>
        <v>4087.2877004150596</v>
      </c>
      <c r="AA62" s="10">
        <f t="shared" si="16"/>
        <v>9409.2969042030054</v>
      </c>
      <c r="AB62" s="10">
        <f t="shared" si="17"/>
        <v>17969.769675987969</v>
      </c>
      <c r="AC62" s="10">
        <f t="shared" si="18"/>
        <v>30116.941404614263</v>
      </c>
      <c r="AD62" s="10">
        <f t="shared" si="19"/>
        <v>45734.733627133792</v>
      </c>
      <c r="AE62" s="10">
        <f t="shared" si="20"/>
        <v>64823.146343546541</v>
      </c>
    </row>
    <row r="63" spans="1:31" x14ac:dyDescent="0.2">
      <c r="A63" s="5">
        <v>-240</v>
      </c>
      <c r="B63" s="5">
        <f t="shared" si="21"/>
        <v>60</v>
      </c>
      <c r="C63" s="36">
        <v>6.2820799778114571E-3</v>
      </c>
      <c r="D63" s="6">
        <f t="shared" si="1"/>
        <v>8.1209652016284856E-4</v>
      </c>
      <c r="E63" s="7">
        <f t="shared" si="2"/>
        <v>9.7451582419541829</v>
      </c>
      <c r="F63" s="7">
        <f t="shared" si="3"/>
        <v>19.490316483908366</v>
      </c>
      <c r="G63" s="7">
        <f t="shared" si="4"/>
        <v>29.235474725862549</v>
      </c>
      <c r="H63" s="7">
        <f t="shared" si="5"/>
        <v>38.980632967816732</v>
      </c>
      <c r="I63" s="7">
        <f t="shared" si="6"/>
        <v>48.725791209770911</v>
      </c>
      <c r="J63" s="7">
        <f t="shared" si="7"/>
        <v>58.470949451725097</v>
      </c>
      <c r="K63" s="12">
        <f t="shared" si="8"/>
        <v>9.3344427604924972E-5</v>
      </c>
      <c r="L63" s="9">
        <f t="shared" si="22"/>
        <v>13441.597575109196</v>
      </c>
      <c r="M63" s="9">
        <f t="shared" si="9"/>
        <v>53766.390300436782</v>
      </c>
      <c r="N63" s="9">
        <f t="shared" si="10"/>
        <v>120974.37817598277</v>
      </c>
      <c r="O63" s="9">
        <f t="shared" si="11"/>
        <v>215065.56120174713</v>
      </c>
      <c r="P63" s="9">
        <f t="shared" si="12"/>
        <v>336039.9393777299</v>
      </c>
      <c r="Q63" s="9">
        <f t="shared" si="13"/>
        <v>483897.51270393108</v>
      </c>
      <c r="R63" s="8">
        <f>SUM('Masses &amp; Spring Data'!$D$29)</f>
        <v>0.12910000000000002</v>
      </c>
      <c r="S63" s="8">
        <f t="shared" si="23"/>
        <v>1735.3102469465973</v>
      </c>
      <c r="T63" s="8">
        <f t="shared" si="23"/>
        <v>6941.2409877863893</v>
      </c>
      <c r="U63" s="8">
        <f t="shared" si="23"/>
        <v>15617.792222519378</v>
      </c>
      <c r="V63" s="8">
        <f t="shared" si="23"/>
        <v>27764.963951145557</v>
      </c>
      <c r="W63" s="8">
        <f t="shared" si="23"/>
        <v>43382.756173664937</v>
      </c>
      <c r="X63" s="8">
        <f t="shared" si="23"/>
        <v>62471.168890077512</v>
      </c>
      <c r="Y63" s="3">
        <f>SUM('Masses &amp; Spring Data'!$K$11*('Masses &amp; Spring Data'!$I$3+'Vel,Acc,Jer (In Light)'!C63))</f>
        <v>2468.0559164165502</v>
      </c>
      <c r="Z63" s="10">
        <f t="shared" si="15"/>
        <v>4203.3661633631473</v>
      </c>
      <c r="AA63" s="10">
        <f t="shared" si="16"/>
        <v>9540.4504922092401</v>
      </c>
      <c r="AB63" s="10">
        <f t="shared" si="17"/>
        <v>18085.848138935929</v>
      </c>
      <c r="AC63" s="10">
        <f t="shared" si="18"/>
        <v>30233.019867562107</v>
      </c>
      <c r="AD63" s="10">
        <f t="shared" si="19"/>
        <v>45850.81209008149</v>
      </c>
      <c r="AE63" s="10">
        <f t="shared" si="20"/>
        <v>64939.224806494065</v>
      </c>
    </row>
    <row r="64" spans="1:31" x14ac:dyDescent="0.2">
      <c r="A64" s="5">
        <v>-238</v>
      </c>
      <c r="B64" s="5">
        <f t="shared" si="21"/>
        <v>61</v>
      </c>
      <c r="C64" s="36">
        <v>7.0941764979743057E-3</v>
      </c>
      <c r="D64" s="6">
        <f t="shared" si="1"/>
        <v>9.0544094776777353E-4</v>
      </c>
      <c r="E64" s="7">
        <f t="shared" si="2"/>
        <v>10.865291373213282</v>
      </c>
      <c r="F64" s="7">
        <f t="shared" si="3"/>
        <v>21.730582746426563</v>
      </c>
      <c r="G64" s="7">
        <f t="shared" si="4"/>
        <v>32.595874119639845</v>
      </c>
      <c r="H64" s="7">
        <f t="shared" si="5"/>
        <v>43.461165492853127</v>
      </c>
      <c r="I64" s="7">
        <f t="shared" si="6"/>
        <v>54.326456866066408</v>
      </c>
      <c r="J64" s="7">
        <f t="shared" si="7"/>
        <v>65.19174823927969</v>
      </c>
      <c r="K64" s="12">
        <f t="shared" si="8"/>
        <v>1.120133131259091E-4</v>
      </c>
      <c r="L64" s="9">
        <f t="shared" si="22"/>
        <v>16129.91709013091</v>
      </c>
      <c r="M64" s="9">
        <f t="shared" si="9"/>
        <v>64519.668360523639</v>
      </c>
      <c r="N64" s="9">
        <f t="shared" si="10"/>
        <v>145169.25381117821</v>
      </c>
      <c r="O64" s="9">
        <f t="shared" si="11"/>
        <v>258078.67344209456</v>
      </c>
      <c r="P64" s="9">
        <f t="shared" si="12"/>
        <v>403247.92725327273</v>
      </c>
      <c r="Q64" s="9">
        <f t="shared" si="13"/>
        <v>580677.01524471282</v>
      </c>
      <c r="R64" s="8">
        <f>SUM('Masses &amp; Spring Data'!$D$29)</f>
        <v>0.12910000000000002</v>
      </c>
      <c r="S64" s="8">
        <f t="shared" si="23"/>
        <v>2082.372296335901</v>
      </c>
      <c r="T64" s="8">
        <f t="shared" si="23"/>
        <v>8329.4891853436038</v>
      </c>
      <c r="U64" s="8">
        <f t="shared" si="23"/>
        <v>18741.350667023111</v>
      </c>
      <c r="V64" s="8">
        <f t="shared" si="23"/>
        <v>33317.956741374415</v>
      </c>
      <c r="W64" s="8">
        <f t="shared" si="23"/>
        <v>52059.307408397515</v>
      </c>
      <c r="X64" s="8">
        <f t="shared" si="23"/>
        <v>74965.402668092443</v>
      </c>
      <c r="Y64" s="3">
        <f>SUM('Masses &amp; Spring Data'!$K$11*('Masses &amp; Spring Data'!$I$3+'Vel,Acc,Jer (In Light)'!C64))</f>
        <v>2599.2095044228504</v>
      </c>
      <c r="Z64" s="10">
        <f t="shared" si="15"/>
        <v>4681.5818007587513</v>
      </c>
      <c r="AA64" s="10">
        <f t="shared" si="16"/>
        <v>11074.927402830948</v>
      </c>
      <c r="AB64" s="10">
        <f t="shared" si="17"/>
        <v>21340.560171445963</v>
      </c>
      <c r="AC64" s="10">
        <f t="shared" si="18"/>
        <v>35917.166245797263</v>
      </c>
      <c r="AD64" s="10">
        <f t="shared" si="19"/>
        <v>54658.516912820363</v>
      </c>
      <c r="AE64" s="10">
        <f t="shared" si="20"/>
        <v>77564.612172515292</v>
      </c>
    </row>
    <row r="65" spans="1:31" x14ac:dyDescent="0.2">
      <c r="A65" s="5">
        <v>-236</v>
      </c>
      <c r="B65" s="5">
        <f t="shared" si="21"/>
        <v>62</v>
      </c>
      <c r="C65" s="36">
        <v>7.9996174457420792E-3</v>
      </c>
      <c r="D65" s="6">
        <f t="shared" si="1"/>
        <v>1.0174542608936826E-3</v>
      </c>
      <c r="E65" s="7">
        <f t="shared" si="2"/>
        <v>12.209451130724192</v>
      </c>
      <c r="F65" s="7">
        <f t="shared" si="3"/>
        <v>24.418902261448384</v>
      </c>
      <c r="G65" s="7">
        <f t="shared" si="4"/>
        <v>36.628353392172578</v>
      </c>
      <c r="H65" s="7">
        <f t="shared" si="5"/>
        <v>48.837804522896768</v>
      </c>
      <c r="I65" s="7">
        <f t="shared" si="6"/>
        <v>61.047255653620958</v>
      </c>
      <c r="J65" s="7">
        <f t="shared" si="7"/>
        <v>73.256706784345155</v>
      </c>
      <c r="K65" s="12">
        <f t="shared" si="8"/>
        <v>1.4001664140738529E-4</v>
      </c>
      <c r="L65" s="9">
        <f t="shared" si="22"/>
        <v>20162.396362663483</v>
      </c>
      <c r="M65" s="9">
        <f t="shared" si="9"/>
        <v>80649.585450653933</v>
      </c>
      <c r="N65" s="9">
        <f t="shared" si="10"/>
        <v>181461.56726397134</v>
      </c>
      <c r="O65" s="9">
        <f t="shared" si="11"/>
        <v>322598.34180261573</v>
      </c>
      <c r="P65" s="9">
        <f t="shared" si="12"/>
        <v>504059.90906658705</v>
      </c>
      <c r="Q65" s="9">
        <f t="shared" si="13"/>
        <v>725846.26905588538</v>
      </c>
      <c r="R65" s="8">
        <f>SUM('Masses &amp; Spring Data'!$D$29)</f>
        <v>0.12910000000000002</v>
      </c>
      <c r="S65" s="8">
        <f t="shared" si="23"/>
        <v>2602.9653704198563</v>
      </c>
      <c r="T65" s="8">
        <f t="shared" si="23"/>
        <v>10411.861481679425</v>
      </c>
      <c r="U65" s="8">
        <f t="shared" si="23"/>
        <v>23426.688333778704</v>
      </c>
      <c r="V65" s="8">
        <f t="shared" si="23"/>
        <v>41647.445926717701</v>
      </c>
      <c r="W65" s="8">
        <f t="shared" si="23"/>
        <v>65074.134260496401</v>
      </c>
      <c r="X65" s="8">
        <f t="shared" si="23"/>
        <v>93706.753335114816</v>
      </c>
      <c r="Y65" s="3">
        <f>SUM('Masses &amp; Spring Data'!$K$11*('Masses &amp; Spring Data'!$I$3+'Vel,Acc,Jer (In Light)'!C65))</f>
        <v>2745.4382174873454</v>
      </c>
      <c r="Z65" s="10">
        <f t="shared" si="15"/>
        <v>5348.4035879072017</v>
      </c>
      <c r="AA65" s="10">
        <f t="shared" si="16"/>
        <v>13321.618562301101</v>
      </c>
      <c r="AB65" s="10">
        <f t="shared" si="17"/>
        <v>26172.12655126605</v>
      </c>
      <c r="AC65" s="10">
        <f t="shared" si="18"/>
        <v>44392.884144205047</v>
      </c>
      <c r="AD65" s="10">
        <f t="shared" si="19"/>
        <v>67819.572477983747</v>
      </c>
      <c r="AE65" s="10">
        <f t="shared" si="20"/>
        <v>96452.191552602162</v>
      </c>
    </row>
    <row r="66" spans="1:31" x14ac:dyDescent="0.2">
      <c r="A66" s="5">
        <v>-234</v>
      </c>
      <c r="B66" s="5">
        <f t="shared" si="21"/>
        <v>63</v>
      </c>
      <c r="C66" s="36">
        <v>9.0170717066357618E-3</v>
      </c>
      <c r="D66" s="6">
        <f t="shared" si="1"/>
        <v>1.1574709023010679E-3</v>
      </c>
      <c r="E66" s="7">
        <f t="shared" si="2"/>
        <v>13.889650827612815</v>
      </c>
      <c r="F66" s="7">
        <f t="shared" si="3"/>
        <v>27.77930165522563</v>
      </c>
      <c r="G66" s="7">
        <f t="shared" si="4"/>
        <v>41.668952482838442</v>
      </c>
      <c r="H66" s="7">
        <f t="shared" si="5"/>
        <v>55.558603310451261</v>
      </c>
      <c r="I66" s="7">
        <f t="shared" si="6"/>
        <v>69.448254138064073</v>
      </c>
      <c r="J66" s="7">
        <f t="shared" si="7"/>
        <v>83.337904965676884</v>
      </c>
      <c r="K66" s="12">
        <f t="shared" si="8"/>
        <v>5.6006656562962789E-5</v>
      </c>
      <c r="L66" s="9">
        <f t="shared" si="22"/>
        <v>8064.9585450666418</v>
      </c>
      <c r="M66" s="9">
        <f t="shared" si="9"/>
        <v>32259.834180266567</v>
      </c>
      <c r="N66" s="9">
        <f t="shared" si="10"/>
        <v>72584.626905599769</v>
      </c>
      <c r="O66" s="9">
        <f t="shared" si="11"/>
        <v>129039.33672106627</v>
      </c>
      <c r="P66" s="9">
        <f t="shared" si="12"/>
        <v>201623.96362666605</v>
      </c>
      <c r="Q66" s="9">
        <f t="shared" si="13"/>
        <v>290338.50762239908</v>
      </c>
      <c r="R66" s="8">
        <f>SUM('Masses &amp; Spring Data'!$D$29)</f>
        <v>0.12910000000000002</v>
      </c>
      <c r="S66" s="8">
        <f t="shared" si="23"/>
        <v>1041.1861481681037</v>
      </c>
      <c r="T66" s="8">
        <f t="shared" si="23"/>
        <v>4164.7445926724149</v>
      </c>
      <c r="U66" s="8">
        <f t="shared" si="23"/>
        <v>9370.6753335129324</v>
      </c>
      <c r="V66" s="8">
        <f t="shared" si="23"/>
        <v>16658.97837068966</v>
      </c>
      <c r="W66" s="8">
        <f t="shared" si="23"/>
        <v>26029.653704202592</v>
      </c>
      <c r="X66" s="8">
        <f t="shared" si="23"/>
        <v>37482.70133405173</v>
      </c>
      <c r="Y66" s="3">
        <f>SUM('Masses &amp; Spring Data'!$K$11*('Masses &amp; Spring Data'!$I$3+'Vel,Acc,Jer (In Light)'!C66))</f>
        <v>2909.757080621675</v>
      </c>
      <c r="Z66" s="10">
        <f t="shared" si="15"/>
        <v>3950.9432287897789</v>
      </c>
      <c r="AA66" s="10">
        <f t="shared" si="16"/>
        <v>7261.4332240157128</v>
      </c>
      <c r="AB66" s="10">
        <f t="shared" si="17"/>
        <v>12280.432414134608</v>
      </c>
      <c r="AC66" s="10">
        <f t="shared" si="18"/>
        <v>19568.735451311335</v>
      </c>
      <c r="AD66" s="10">
        <f t="shared" si="19"/>
        <v>28939.410784824267</v>
      </c>
      <c r="AE66" s="10">
        <f t="shared" si="20"/>
        <v>40392.458414673405</v>
      </c>
    </row>
    <row r="67" spans="1:31" x14ac:dyDescent="0.2">
      <c r="A67" s="5">
        <v>-232</v>
      </c>
      <c r="B67" s="5">
        <f t="shared" si="21"/>
        <v>64</v>
      </c>
      <c r="C67" s="36">
        <v>1.017454260893683E-2</v>
      </c>
      <c r="D67" s="6">
        <f t="shared" si="1"/>
        <v>1.2134775588640307E-3</v>
      </c>
      <c r="E67" s="7">
        <f t="shared" si="2"/>
        <v>14.561730706368369</v>
      </c>
      <c r="F67" s="7">
        <f t="shared" si="3"/>
        <v>29.123461412736738</v>
      </c>
      <c r="G67" s="7">
        <f t="shared" si="4"/>
        <v>43.685192119105103</v>
      </c>
      <c r="H67" s="7">
        <f t="shared" si="5"/>
        <v>58.246922825473476</v>
      </c>
      <c r="I67" s="7">
        <f t="shared" si="6"/>
        <v>72.808653531841841</v>
      </c>
      <c r="J67" s="7">
        <f t="shared" si="7"/>
        <v>87.370384238210207</v>
      </c>
      <c r="K67" s="12">
        <f t="shared" si="8"/>
        <v>1.8668885520984821E-4</v>
      </c>
      <c r="L67" s="9">
        <f t="shared" si="22"/>
        <v>26883.195150218144</v>
      </c>
      <c r="M67" s="9">
        <f t="shared" si="9"/>
        <v>107532.78060087257</v>
      </c>
      <c r="N67" s="9">
        <f t="shared" si="10"/>
        <v>241948.75635196327</v>
      </c>
      <c r="O67" s="9">
        <f t="shared" si="11"/>
        <v>430131.1224034903</v>
      </c>
      <c r="P67" s="9">
        <f t="shared" si="12"/>
        <v>672079.87875545351</v>
      </c>
      <c r="Q67" s="9">
        <f t="shared" si="13"/>
        <v>967795.02540785307</v>
      </c>
      <c r="R67" s="8">
        <f>SUM('Masses &amp; Spring Data'!$D$29)</f>
        <v>0.12910000000000002</v>
      </c>
      <c r="S67" s="8">
        <f t="shared" si="23"/>
        <v>3470.6204938931628</v>
      </c>
      <c r="T67" s="8">
        <f t="shared" si="23"/>
        <v>13882.481975572651</v>
      </c>
      <c r="U67" s="8">
        <f t="shared" si="23"/>
        <v>31235.584445038461</v>
      </c>
      <c r="V67" s="8">
        <f t="shared" si="23"/>
        <v>55529.927902290605</v>
      </c>
      <c r="W67" s="8">
        <f t="shared" si="23"/>
        <v>86765.512347329059</v>
      </c>
      <c r="X67" s="8">
        <f t="shared" si="23"/>
        <v>124942.33778015384</v>
      </c>
      <c r="Y67" s="3">
        <f>SUM('Masses &amp; Spring Data'!$K$11*('Masses &amp; Spring Data'!$I$3+'Vel,Acc,Jer (In Light)'!C67))</f>
        <v>3096.6886313432974</v>
      </c>
      <c r="Z67" s="10">
        <f t="shared" si="15"/>
        <v>6567.3091252364602</v>
      </c>
      <c r="AA67" s="10">
        <f t="shared" si="16"/>
        <v>17175.147232672491</v>
      </c>
      <c r="AB67" s="10">
        <f t="shared" si="17"/>
        <v>34332.27307638176</v>
      </c>
      <c r="AC67" s="10">
        <f t="shared" si="18"/>
        <v>58626.616533633904</v>
      </c>
      <c r="AD67" s="10">
        <f t="shared" si="19"/>
        <v>89862.20097867235</v>
      </c>
      <c r="AE67" s="10">
        <f t="shared" si="20"/>
        <v>128039.02641149714</v>
      </c>
    </row>
    <row r="68" spans="1:31" x14ac:dyDescent="0.2">
      <c r="A68" s="5">
        <v>-230</v>
      </c>
      <c r="B68" s="5">
        <f t="shared" si="21"/>
        <v>65</v>
      </c>
      <c r="C68" s="36">
        <v>1.138802016780086E-2</v>
      </c>
      <c r="D68" s="6">
        <f t="shared" ref="D68:D131" si="24">SUM((C69-C68)/(B69-B68))</f>
        <v>1.4001664140738789E-3</v>
      </c>
      <c r="E68" s="7">
        <f t="shared" ref="E68:E131" si="25">SUM(D68*(6*2000))</f>
        <v>16.801996968886549</v>
      </c>
      <c r="F68" s="7">
        <f t="shared" ref="F68:F131" si="26">SUM(D68*(6*4000))</f>
        <v>33.603993937773097</v>
      </c>
      <c r="G68" s="7">
        <f t="shared" ref="G68:G131" si="27">SUM(D68*(6*6000))</f>
        <v>50.405990906659639</v>
      </c>
      <c r="H68" s="7">
        <f t="shared" ref="H68:H131" si="28">SUM(D68*(6*8000))</f>
        <v>67.207987875546195</v>
      </c>
      <c r="I68" s="7">
        <f t="shared" ref="I68:I131" si="29">SUM(D68*(6*10000))</f>
        <v>84.009984844432736</v>
      </c>
      <c r="J68" s="7">
        <f t="shared" ref="J68:J131" si="30">SUM(D68*(6*12000))</f>
        <v>100.81198181331928</v>
      </c>
      <c r="K68" s="12">
        <f t="shared" ref="K68:K131" si="31">SUM((C70-(2*C69)+C68)/((B69-B68)^2))</f>
        <v>1.8668885520984127E-4</v>
      </c>
      <c r="L68" s="9">
        <f t="shared" ref="L68:L131" si="32">SUM(K68*((6*2000)^2))</f>
        <v>26883.195150217143</v>
      </c>
      <c r="M68" s="9">
        <f t="shared" ref="M68:M131" si="33">SUM(K68*((6*4000)^2))</f>
        <v>107532.78060086857</v>
      </c>
      <c r="N68" s="9">
        <f t="shared" ref="N68:N131" si="34">SUM(K68*((6*6000)^2))</f>
        <v>241948.75635195427</v>
      </c>
      <c r="O68" s="9">
        <f t="shared" ref="O68:O131" si="35">SUM(K68*((6*8000)^2))</f>
        <v>430131.12240347429</v>
      </c>
      <c r="P68" s="9">
        <f t="shared" ref="P68:P131" si="36">SUM(K68*((6*10000)^2))</f>
        <v>672079.8787554286</v>
      </c>
      <c r="Q68" s="9">
        <f t="shared" ref="Q68:Q131" si="37">SUM(K68*((6*12000)^2))</f>
        <v>967795.0254078171</v>
      </c>
      <c r="R68" s="8">
        <f>SUM('Masses &amp; Spring Data'!$D$29)</f>
        <v>0.12910000000000002</v>
      </c>
      <c r="S68" s="8">
        <f t="shared" si="23"/>
        <v>3470.6204938930337</v>
      </c>
      <c r="T68" s="8">
        <f t="shared" si="23"/>
        <v>13882.481975572135</v>
      </c>
      <c r="U68" s="8">
        <f t="shared" si="23"/>
        <v>31235.584445037301</v>
      </c>
      <c r="V68" s="8">
        <f t="shared" si="23"/>
        <v>55529.927902288538</v>
      </c>
      <c r="W68" s="8">
        <f t="shared" si="23"/>
        <v>86765.512347325843</v>
      </c>
      <c r="X68" s="8">
        <f t="shared" si="23"/>
        <v>124942.3377801492</v>
      </c>
      <c r="Y68" s="3">
        <f>SUM('Masses &amp; Spring Data'!$K$11*('Masses &amp; Spring Data'!$I$3+'Vel,Acc,Jer (In Light)'!C68))</f>
        <v>3292.665257099839</v>
      </c>
      <c r="Z68" s="10">
        <f t="shared" ref="Z68:Z131" si="38">SUM(S68+Y68)</f>
        <v>6763.2857509928726</v>
      </c>
      <c r="AA68" s="10">
        <f t="shared" ref="AA68:AA131" si="39">SUM(T68+Y69)</f>
        <v>17401.274108544905</v>
      </c>
      <c r="AB68" s="10">
        <f t="shared" ref="AB68:AB131" si="40">SUM(U68+Y68)</f>
        <v>34528.249702137138</v>
      </c>
      <c r="AC68" s="10">
        <f t="shared" ref="AC68:AC131" si="41">SUM(V68+Y68)</f>
        <v>58822.59315938838</v>
      </c>
      <c r="AD68" s="10">
        <f t="shared" ref="AD68:AD131" si="42">SUM(W68+Y68)</f>
        <v>90058.177604425684</v>
      </c>
      <c r="AE68" s="10">
        <f t="shared" ref="AE68:AE131" si="43">SUM(X68+Y68)</f>
        <v>128235.00303724904</v>
      </c>
    </row>
    <row r="69" spans="1:31" x14ac:dyDescent="0.2">
      <c r="A69" s="5">
        <v>-228</v>
      </c>
      <c r="B69" s="5">
        <f t="shared" ref="B69:B132" si="44">B68+1</f>
        <v>66</v>
      </c>
      <c r="C69" s="36">
        <v>1.2788186581874739E-2</v>
      </c>
      <c r="D69" s="6">
        <f t="shared" si="24"/>
        <v>1.5868552692837202E-3</v>
      </c>
      <c r="E69" s="7">
        <f t="shared" si="25"/>
        <v>19.042263231404643</v>
      </c>
      <c r="F69" s="7">
        <f t="shared" si="26"/>
        <v>38.084526462809286</v>
      </c>
      <c r="G69" s="7">
        <f t="shared" si="27"/>
        <v>57.126789694213926</v>
      </c>
      <c r="H69" s="7">
        <f t="shared" si="28"/>
        <v>76.169052925618573</v>
      </c>
      <c r="I69" s="7">
        <f t="shared" si="29"/>
        <v>95.211316157023205</v>
      </c>
      <c r="J69" s="7">
        <f t="shared" si="30"/>
        <v>114.25357938842785</v>
      </c>
      <c r="K69" s="12">
        <f t="shared" si="31"/>
        <v>1.8668885520985862E-4</v>
      </c>
      <c r="L69" s="9">
        <f t="shared" si="32"/>
        <v>26883.195150219643</v>
      </c>
      <c r="M69" s="9">
        <f t="shared" si="33"/>
        <v>107532.78060087857</v>
      </c>
      <c r="N69" s="9">
        <f t="shared" si="34"/>
        <v>241948.75635197677</v>
      </c>
      <c r="O69" s="9">
        <f t="shared" si="35"/>
        <v>430131.12240351428</v>
      </c>
      <c r="P69" s="9">
        <f t="shared" si="36"/>
        <v>672079.87875549099</v>
      </c>
      <c r="Q69" s="9">
        <f t="shared" si="37"/>
        <v>967795.02540790709</v>
      </c>
      <c r="R69" s="8">
        <f>SUM('Masses &amp; Spring Data'!$D$29)</f>
        <v>0.12910000000000002</v>
      </c>
      <c r="S69" s="8">
        <f t="shared" si="23"/>
        <v>3470.6204938933565</v>
      </c>
      <c r="T69" s="8">
        <f t="shared" si="23"/>
        <v>13882.481975573426</v>
      </c>
      <c r="U69" s="8">
        <f t="shared" si="23"/>
        <v>31235.584445040207</v>
      </c>
      <c r="V69" s="8">
        <f t="shared" si="23"/>
        <v>55529.927902293704</v>
      </c>
      <c r="W69" s="8">
        <f t="shared" si="23"/>
        <v>86765.512347333904</v>
      </c>
      <c r="X69" s="8">
        <f t="shared" si="23"/>
        <v>124942.33778016083</v>
      </c>
      <c r="Y69" s="3">
        <f>SUM('Masses &amp; Spring Data'!$K$11*('Masses &amp; Spring Data'!$I$3+'Vel,Acc,Jer (In Light)'!C69))</f>
        <v>3518.7921329727701</v>
      </c>
      <c r="Z69" s="10">
        <f t="shared" si="38"/>
        <v>6989.4126268661266</v>
      </c>
      <c r="AA69" s="10">
        <f t="shared" si="39"/>
        <v>17657.551234535516</v>
      </c>
      <c r="AB69" s="10">
        <f t="shared" si="40"/>
        <v>34754.376578012976</v>
      </c>
      <c r="AC69" s="10">
        <f t="shared" si="41"/>
        <v>59048.720035266473</v>
      </c>
      <c r="AD69" s="10">
        <f t="shared" si="42"/>
        <v>90284.304480306673</v>
      </c>
      <c r="AE69" s="10">
        <f t="shared" si="43"/>
        <v>128461.1299131336</v>
      </c>
    </row>
    <row r="70" spans="1:31" x14ac:dyDescent="0.2">
      <c r="A70" s="5">
        <v>-226</v>
      </c>
      <c r="B70" s="5">
        <f t="shared" si="44"/>
        <v>67</v>
      </c>
      <c r="C70" s="36">
        <v>1.437504185115846E-2</v>
      </c>
      <c r="D70" s="6">
        <f t="shared" si="24"/>
        <v>1.7735441244935788E-3</v>
      </c>
      <c r="E70" s="7">
        <f t="shared" si="25"/>
        <v>21.282529493922947</v>
      </c>
      <c r="F70" s="7">
        <f t="shared" si="26"/>
        <v>42.565058987845894</v>
      </c>
      <c r="G70" s="7">
        <f t="shared" si="27"/>
        <v>63.847588481768838</v>
      </c>
      <c r="H70" s="7">
        <f t="shared" si="28"/>
        <v>85.130117975691789</v>
      </c>
      <c r="I70" s="7">
        <f t="shared" si="29"/>
        <v>106.41264746961473</v>
      </c>
      <c r="J70" s="7">
        <f t="shared" si="30"/>
        <v>127.69517696353768</v>
      </c>
      <c r="K70" s="12">
        <f t="shared" si="31"/>
        <v>9.3344427604924105E-5</v>
      </c>
      <c r="L70" s="9">
        <f t="shared" si="32"/>
        <v>13441.597575109072</v>
      </c>
      <c r="M70" s="9">
        <f t="shared" si="33"/>
        <v>53766.390300436287</v>
      </c>
      <c r="N70" s="9">
        <f t="shared" si="34"/>
        <v>120974.37817598163</v>
      </c>
      <c r="O70" s="9">
        <f t="shared" si="35"/>
        <v>215065.56120174515</v>
      </c>
      <c r="P70" s="9">
        <f t="shared" si="36"/>
        <v>336039.93937772675</v>
      </c>
      <c r="Q70" s="9">
        <f t="shared" si="37"/>
        <v>483897.51270392654</v>
      </c>
      <c r="R70" s="8">
        <f>SUM('Masses &amp; Spring Data'!$D$29)</f>
        <v>0.12910000000000002</v>
      </c>
      <c r="S70" s="8">
        <f t="shared" si="23"/>
        <v>1735.3102469465814</v>
      </c>
      <c r="T70" s="8">
        <f t="shared" si="23"/>
        <v>6941.2409877863256</v>
      </c>
      <c r="U70" s="8">
        <f t="shared" si="23"/>
        <v>15617.792222519231</v>
      </c>
      <c r="V70" s="8">
        <f t="shared" si="23"/>
        <v>27764.963951145302</v>
      </c>
      <c r="W70" s="8">
        <f t="shared" si="23"/>
        <v>43382.756173664529</v>
      </c>
      <c r="X70" s="8">
        <f t="shared" si="23"/>
        <v>62471.168890076922</v>
      </c>
      <c r="Y70" s="3">
        <f>SUM('Masses &amp; Spring Data'!$K$11*('Masses &amp; Spring Data'!$I$3+'Vel,Acc,Jer (In Light)'!C70))</f>
        <v>3775.0692589620912</v>
      </c>
      <c r="Z70" s="10">
        <f t="shared" si="38"/>
        <v>5510.3795059086724</v>
      </c>
      <c r="AA70" s="10">
        <f t="shared" si="39"/>
        <v>11002.737622854129</v>
      </c>
      <c r="AB70" s="10">
        <f t="shared" si="40"/>
        <v>19392.861481481323</v>
      </c>
      <c r="AC70" s="10">
        <f t="shared" si="41"/>
        <v>31540.033210107395</v>
      </c>
      <c r="AD70" s="10">
        <f t="shared" si="42"/>
        <v>47157.825432626618</v>
      </c>
      <c r="AE70" s="10">
        <f t="shared" si="43"/>
        <v>66246.238149039011</v>
      </c>
    </row>
    <row r="71" spans="1:31" x14ac:dyDescent="0.2">
      <c r="A71" s="5">
        <v>-224</v>
      </c>
      <c r="B71" s="5">
        <f t="shared" si="44"/>
        <v>68</v>
      </c>
      <c r="C71" s="36">
        <v>1.6148585975652038E-2</v>
      </c>
      <c r="D71" s="6">
        <f t="shared" si="24"/>
        <v>1.8668885520985029E-3</v>
      </c>
      <c r="E71" s="7">
        <f t="shared" si="25"/>
        <v>22.402662625182035</v>
      </c>
      <c r="F71" s="7">
        <f t="shared" si="26"/>
        <v>44.805325250364071</v>
      </c>
      <c r="G71" s="7">
        <f t="shared" si="27"/>
        <v>67.20798787554611</v>
      </c>
      <c r="H71" s="7">
        <f t="shared" si="28"/>
        <v>89.610650500728141</v>
      </c>
      <c r="I71" s="7">
        <f t="shared" si="29"/>
        <v>112.01331312591017</v>
      </c>
      <c r="J71" s="7">
        <f t="shared" si="30"/>
        <v>134.41597575109222</v>
      </c>
      <c r="K71" s="12">
        <f t="shared" si="31"/>
        <v>2.8003328281477752E-4</v>
      </c>
      <c r="L71" s="9">
        <f t="shared" si="32"/>
        <v>40324.792725327963</v>
      </c>
      <c r="M71" s="9">
        <f t="shared" si="33"/>
        <v>161299.17090131185</v>
      </c>
      <c r="N71" s="9">
        <f t="shared" si="34"/>
        <v>362923.13452795165</v>
      </c>
      <c r="O71" s="9">
        <f t="shared" si="35"/>
        <v>645196.68360524741</v>
      </c>
      <c r="P71" s="9">
        <f t="shared" si="36"/>
        <v>1008119.8181331991</v>
      </c>
      <c r="Q71" s="9">
        <f t="shared" si="37"/>
        <v>1451692.5381118066</v>
      </c>
      <c r="R71" s="8">
        <f>SUM('Masses &amp; Spring Data'!$D$29)</f>
        <v>0.12910000000000002</v>
      </c>
      <c r="S71" s="8">
        <f t="shared" si="23"/>
        <v>5205.9307408398408</v>
      </c>
      <c r="T71" s="8">
        <f t="shared" si="23"/>
        <v>20823.722963359363</v>
      </c>
      <c r="U71" s="8">
        <f t="shared" si="23"/>
        <v>46853.376667558565</v>
      </c>
      <c r="V71" s="8">
        <f t="shared" si="23"/>
        <v>83294.891853437453</v>
      </c>
      <c r="W71" s="8">
        <f t="shared" si="23"/>
        <v>130148.26852099603</v>
      </c>
      <c r="X71" s="8">
        <f t="shared" si="23"/>
        <v>187413.50667023426</v>
      </c>
      <c r="Y71" s="3">
        <f>SUM('Masses &amp; Spring Data'!$K$11*('Masses &amp; Spring Data'!$I$3+'Vel,Acc,Jer (In Light)'!C71))</f>
        <v>4061.4966350678042</v>
      </c>
      <c r="Z71" s="10">
        <f t="shared" si="38"/>
        <v>9267.4273759076459</v>
      </c>
      <c r="AA71" s="10">
        <f t="shared" si="39"/>
        <v>25186.722099591076</v>
      </c>
      <c r="AB71" s="10">
        <f t="shared" si="40"/>
        <v>50914.873302626365</v>
      </c>
      <c r="AC71" s="10">
        <f t="shared" si="41"/>
        <v>87356.388488505254</v>
      </c>
      <c r="AD71" s="10">
        <f t="shared" si="42"/>
        <v>134209.76515606383</v>
      </c>
      <c r="AE71" s="10">
        <f t="shared" si="43"/>
        <v>191475.00330530206</v>
      </c>
    </row>
    <row r="72" spans="1:31" x14ac:dyDescent="0.2">
      <c r="A72" s="5">
        <v>-222</v>
      </c>
      <c r="B72" s="5">
        <f t="shared" si="44"/>
        <v>69</v>
      </c>
      <c r="C72" s="36">
        <v>1.8015474527750541E-2</v>
      </c>
      <c r="D72" s="6">
        <f t="shared" si="24"/>
        <v>2.1469218349132804E-3</v>
      </c>
      <c r="E72" s="7">
        <f t="shared" si="25"/>
        <v>25.763062018959364</v>
      </c>
      <c r="F72" s="7">
        <f t="shared" si="26"/>
        <v>51.526124037918727</v>
      </c>
      <c r="G72" s="7">
        <f t="shared" si="27"/>
        <v>77.289186056878094</v>
      </c>
      <c r="H72" s="7">
        <f t="shared" si="28"/>
        <v>103.05224807583745</v>
      </c>
      <c r="I72" s="7">
        <f t="shared" si="29"/>
        <v>128.81531009479681</v>
      </c>
      <c r="J72" s="7">
        <f t="shared" si="30"/>
        <v>154.57837211375619</v>
      </c>
      <c r="K72" s="12">
        <f t="shared" si="31"/>
        <v>2.8003328281476711E-4</v>
      </c>
      <c r="L72" s="9">
        <f t="shared" si="32"/>
        <v>40324.792725326464</v>
      </c>
      <c r="M72" s="9">
        <f t="shared" si="33"/>
        <v>161299.17090130586</v>
      </c>
      <c r="N72" s="9">
        <f t="shared" si="34"/>
        <v>362923.13452793815</v>
      </c>
      <c r="O72" s="9">
        <f t="shared" si="35"/>
        <v>645196.68360522343</v>
      </c>
      <c r="P72" s="9">
        <f t="shared" si="36"/>
        <v>1008119.8181331616</v>
      </c>
      <c r="Q72" s="9">
        <f t="shared" si="37"/>
        <v>1451692.5381117526</v>
      </c>
      <c r="R72" s="8">
        <f>SUM('Masses &amp; Spring Data'!$D$29)</f>
        <v>0.12910000000000002</v>
      </c>
      <c r="S72" s="8">
        <f t="shared" si="23"/>
        <v>5205.9307408396471</v>
      </c>
      <c r="T72" s="8">
        <f t="shared" si="23"/>
        <v>20823.722963358588</v>
      </c>
      <c r="U72" s="8">
        <f t="shared" si="23"/>
        <v>46853.376667556826</v>
      </c>
      <c r="V72" s="8">
        <f t="shared" si="23"/>
        <v>83294.891853434354</v>
      </c>
      <c r="W72" s="8">
        <f t="shared" si="23"/>
        <v>130148.26852099119</v>
      </c>
      <c r="X72" s="8">
        <f t="shared" si="23"/>
        <v>187413.5066702273</v>
      </c>
      <c r="Y72" s="3">
        <f>SUM('Masses &amp; Spring Data'!$K$11*('Masses &amp; Spring Data'!$I$3+'Vel,Acc,Jer (In Light)'!C72))</f>
        <v>4362.9991362317123</v>
      </c>
      <c r="Z72" s="10">
        <f t="shared" si="38"/>
        <v>9568.9298770713594</v>
      </c>
      <c r="AA72" s="10">
        <f t="shared" si="39"/>
        <v>25533.449975928794</v>
      </c>
      <c r="AB72" s="10">
        <f t="shared" si="40"/>
        <v>51216.375803788542</v>
      </c>
      <c r="AC72" s="10">
        <f t="shared" si="41"/>
        <v>87657.890989666063</v>
      </c>
      <c r="AD72" s="10">
        <f t="shared" si="42"/>
        <v>134511.2676572229</v>
      </c>
      <c r="AE72" s="10">
        <f t="shared" si="43"/>
        <v>191776.50580645903</v>
      </c>
    </row>
    <row r="73" spans="1:31" x14ac:dyDescent="0.2">
      <c r="A73" s="5">
        <v>-220</v>
      </c>
      <c r="B73" s="5">
        <f t="shared" si="44"/>
        <v>70</v>
      </c>
      <c r="C73" s="36">
        <v>2.0162396362663822E-2</v>
      </c>
      <c r="D73" s="6">
        <f t="shared" si="24"/>
        <v>2.4269551177280475E-3</v>
      </c>
      <c r="E73" s="7">
        <f t="shared" si="25"/>
        <v>29.123461412736571</v>
      </c>
      <c r="F73" s="7">
        <f t="shared" si="26"/>
        <v>58.246922825473142</v>
      </c>
      <c r="G73" s="7">
        <f t="shared" si="27"/>
        <v>87.370384238209709</v>
      </c>
      <c r="H73" s="7">
        <f t="shared" si="28"/>
        <v>116.49384565094628</v>
      </c>
      <c r="I73" s="7">
        <f t="shared" si="29"/>
        <v>145.61730706368286</v>
      </c>
      <c r="J73" s="7">
        <f t="shared" si="30"/>
        <v>174.74076847641942</v>
      </c>
      <c r="K73" s="12">
        <f t="shared" si="31"/>
        <v>1.8668885520985168E-4</v>
      </c>
      <c r="L73" s="9">
        <f t="shared" si="32"/>
        <v>26883.195150218642</v>
      </c>
      <c r="M73" s="9">
        <f t="shared" si="33"/>
        <v>107532.78060087457</v>
      </c>
      <c r="N73" s="9">
        <f t="shared" si="34"/>
        <v>241948.75635196778</v>
      </c>
      <c r="O73" s="9">
        <f t="shared" si="35"/>
        <v>430131.12240349827</v>
      </c>
      <c r="P73" s="9">
        <f t="shared" si="36"/>
        <v>672079.87875546608</v>
      </c>
      <c r="Q73" s="9">
        <f t="shared" si="37"/>
        <v>967795.02540787112</v>
      </c>
      <c r="R73" s="8">
        <f>SUM('Masses &amp; Spring Data'!$D$29)</f>
        <v>0.12910000000000002</v>
      </c>
      <c r="S73" s="8">
        <f t="shared" si="23"/>
        <v>3470.6204938932274</v>
      </c>
      <c r="T73" s="8">
        <f t="shared" si="23"/>
        <v>13882.48197557291</v>
      </c>
      <c r="U73" s="8">
        <f t="shared" si="23"/>
        <v>31235.584445039047</v>
      </c>
      <c r="V73" s="8">
        <f t="shared" si="23"/>
        <v>55529.927902291638</v>
      </c>
      <c r="W73" s="8">
        <f t="shared" si="23"/>
        <v>86765.512347330688</v>
      </c>
      <c r="X73" s="8">
        <f t="shared" si="23"/>
        <v>124942.33778015619</v>
      </c>
      <c r="Y73" s="3">
        <f>SUM('Masses &amp; Spring Data'!$K$11*('Masses &amp; Spring Data'!$I$3+'Vel,Acc,Jer (In Light)'!C73))</f>
        <v>4709.7270125702071</v>
      </c>
      <c r="Z73" s="10">
        <f t="shared" si="38"/>
        <v>8180.3475064634349</v>
      </c>
      <c r="AA73" s="10">
        <f t="shared" si="39"/>
        <v>18984.162239656194</v>
      </c>
      <c r="AB73" s="10">
        <f t="shared" si="40"/>
        <v>35945.311457609256</v>
      </c>
      <c r="AC73" s="10">
        <f t="shared" si="41"/>
        <v>60239.654914861843</v>
      </c>
      <c r="AD73" s="10">
        <f t="shared" si="42"/>
        <v>91475.239359900894</v>
      </c>
      <c r="AE73" s="10">
        <f t="shared" si="43"/>
        <v>129652.06479272639</v>
      </c>
    </row>
    <row r="74" spans="1:31" x14ac:dyDescent="0.2">
      <c r="A74" s="5">
        <v>-218</v>
      </c>
      <c r="B74" s="5">
        <f t="shared" si="44"/>
        <v>71</v>
      </c>
      <c r="C74" s="36">
        <v>2.2589351480391869E-2</v>
      </c>
      <c r="D74" s="6">
        <f t="shared" si="24"/>
        <v>2.6136439729378992E-3</v>
      </c>
      <c r="E74" s="7">
        <f t="shared" si="25"/>
        <v>31.36372767525479</v>
      </c>
      <c r="F74" s="7">
        <f t="shared" si="26"/>
        <v>62.72745535050958</v>
      </c>
      <c r="G74" s="7">
        <f t="shared" si="27"/>
        <v>94.091183025764366</v>
      </c>
      <c r="H74" s="7">
        <f t="shared" si="28"/>
        <v>125.45491070101916</v>
      </c>
      <c r="I74" s="7">
        <f t="shared" si="29"/>
        <v>156.81863837627395</v>
      </c>
      <c r="J74" s="7">
        <f t="shared" si="30"/>
        <v>188.18236605152873</v>
      </c>
      <c r="K74" s="12">
        <f t="shared" si="31"/>
        <v>2.8003328281478099E-4</v>
      </c>
      <c r="L74" s="9">
        <f t="shared" si="32"/>
        <v>40324.792725328465</v>
      </c>
      <c r="M74" s="9">
        <f t="shared" si="33"/>
        <v>161299.17090131386</v>
      </c>
      <c r="N74" s="9">
        <f t="shared" si="34"/>
        <v>362923.13452795614</v>
      </c>
      <c r="O74" s="9">
        <f t="shared" si="35"/>
        <v>645196.68360525544</v>
      </c>
      <c r="P74" s="9">
        <f t="shared" si="36"/>
        <v>1008119.8181332116</v>
      </c>
      <c r="Q74" s="9">
        <f t="shared" si="37"/>
        <v>1451692.5381118245</v>
      </c>
      <c r="R74" s="8">
        <f>SUM('Masses &amp; Spring Data'!$D$29)</f>
        <v>0.12910000000000002</v>
      </c>
      <c r="S74" s="8">
        <f t="shared" si="23"/>
        <v>5205.9307408399054</v>
      </c>
      <c r="T74" s="8">
        <f t="shared" si="23"/>
        <v>20823.722963359622</v>
      </c>
      <c r="U74" s="8">
        <f t="shared" si="23"/>
        <v>46853.376667559147</v>
      </c>
      <c r="V74" s="8">
        <f t="shared" si="23"/>
        <v>83294.891853438487</v>
      </c>
      <c r="W74" s="8">
        <f t="shared" si="23"/>
        <v>130148.26852099763</v>
      </c>
      <c r="X74" s="8">
        <f t="shared" si="23"/>
        <v>187413.50667023659</v>
      </c>
      <c r="Y74" s="3">
        <f>SUM('Masses &amp; Spring Data'!$K$11*('Masses &amp; Spring Data'!$I$3+'Vel,Acc,Jer (In Light)'!C74))</f>
        <v>5101.6802640832866</v>
      </c>
      <c r="Z74" s="10">
        <f t="shared" si="38"/>
        <v>10307.611004923192</v>
      </c>
      <c r="AA74" s="10">
        <f t="shared" si="39"/>
        <v>26347.506729072378</v>
      </c>
      <c r="AB74" s="10">
        <f t="shared" si="40"/>
        <v>51955.056931642437</v>
      </c>
      <c r="AC74" s="10">
        <f t="shared" si="41"/>
        <v>88396.572117521777</v>
      </c>
      <c r="AD74" s="10">
        <f t="shared" si="42"/>
        <v>135249.94878508092</v>
      </c>
      <c r="AE74" s="10">
        <f t="shared" si="43"/>
        <v>192515.18693431988</v>
      </c>
    </row>
    <row r="75" spans="1:31" x14ac:dyDescent="0.2">
      <c r="A75" s="5">
        <v>-216</v>
      </c>
      <c r="B75" s="5">
        <f t="shared" si="44"/>
        <v>72</v>
      </c>
      <c r="C75" s="36">
        <v>2.5202995453329768E-2</v>
      </c>
      <c r="D75" s="6">
        <f t="shared" si="24"/>
        <v>2.8936772557526802E-3</v>
      </c>
      <c r="E75" s="7">
        <f t="shared" si="25"/>
        <v>34.724127069032164</v>
      </c>
      <c r="F75" s="7">
        <f t="shared" si="26"/>
        <v>69.448254138064328</v>
      </c>
      <c r="G75" s="7">
        <f t="shared" si="27"/>
        <v>104.17238120709649</v>
      </c>
      <c r="H75" s="7">
        <f t="shared" si="28"/>
        <v>138.89650827612866</v>
      </c>
      <c r="I75" s="7">
        <f t="shared" si="29"/>
        <v>173.62063534516082</v>
      </c>
      <c r="J75" s="7">
        <f t="shared" si="30"/>
        <v>208.34476241419299</v>
      </c>
      <c r="K75" s="12">
        <f t="shared" si="31"/>
        <v>2.8003328281477058E-4</v>
      </c>
      <c r="L75" s="9">
        <f t="shared" si="32"/>
        <v>40324.792725326966</v>
      </c>
      <c r="M75" s="9">
        <f t="shared" si="33"/>
        <v>161299.17090130787</v>
      </c>
      <c r="N75" s="9">
        <f t="shared" si="34"/>
        <v>362923.13452794269</v>
      </c>
      <c r="O75" s="9">
        <f t="shared" si="35"/>
        <v>645196.68360523146</v>
      </c>
      <c r="P75" s="9">
        <f t="shared" si="36"/>
        <v>1008119.8181331741</v>
      </c>
      <c r="Q75" s="9">
        <f t="shared" si="37"/>
        <v>1451692.5381117708</v>
      </c>
      <c r="R75" s="8">
        <f>SUM('Masses &amp; Spring Data'!$D$29)</f>
        <v>0.12910000000000002</v>
      </c>
      <c r="S75" s="8">
        <f t="shared" si="23"/>
        <v>5205.9307408397126</v>
      </c>
      <c r="T75" s="8">
        <f t="shared" si="23"/>
        <v>20823.72296335885</v>
      </c>
      <c r="U75" s="8">
        <f t="shared" si="23"/>
        <v>46853.376667557408</v>
      </c>
      <c r="V75" s="8">
        <f t="shared" si="23"/>
        <v>83294.891853435402</v>
      </c>
      <c r="W75" s="8">
        <f t="shared" si="23"/>
        <v>130148.2685209928</v>
      </c>
      <c r="X75" s="8">
        <f t="shared" si="23"/>
        <v>187413.50667022963</v>
      </c>
      <c r="Y75" s="3">
        <f>SUM('Masses &amp; Spring Data'!$K$11*('Masses &amp; Spring Data'!$I$3+'Vel,Acc,Jer (In Light)'!C75))</f>
        <v>5523.7837657127575</v>
      </c>
      <c r="Z75" s="10">
        <f t="shared" si="38"/>
        <v>10729.714506552471</v>
      </c>
      <c r="AA75" s="10">
        <f t="shared" si="39"/>
        <v>26814.835605875665</v>
      </c>
      <c r="AB75" s="10">
        <f t="shared" si="40"/>
        <v>52377.160433270168</v>
      </c>
      <c r="AC75" s="10">
        <f t="shared" si="41"/>
        <v>88818.675619148155</v>
      </c>
      <c r="AD75" s="10">
        <f t="shared" si="42"/>
        <v>135672.05228670556</v>
      </c>
      <c r="AE75" s="10">
        <f t="shared" si="43"/>
        <v>192937.29043594238</v>
      </c>
    </row>
    <row r="76" spans="1:31" x14ac:dyDescent="0.2">
      <c r="A76" s="5">
        <v>-214</v>
      </c>
      <c r="B76" s="5">
        <f t="shared" si="44"/>
        <v>73</v>
      </c>
      <c r="C76" s="36">
        <v>2.8096672709082449E-2</v>
      </c>
      <c r="D76" s="6">
        <f t="shared" si="24"/>
        <v>3.1737105385674508E-3</v>
      </c>
      <c r="E76" s="7">
        <f t="shared" si="25"/>
        <v>38.084526462809407</v>
      </c>
      <c r="F76" s="7">
        <f t="shared" si="26"/>
        <v>76.169052925618814</v>
      </c>
      <c r="G76" s="7">
        <f t="shared" si="27"/>
        <v>114.25357938842822</v>
      </c>
      <c r="H76" s="7">
        <f t="shared" si="28"/>
        <v>152.33810585123763</v>
      </c>
      <c r="I76" s="7">
        <f t="shared" si="29"/>
        <v>190.42263231404704</v>
      </c>
      <c r="J76" s="7">
        <f t="shared" si="30"/>
        <v>228.50715877685644</v>
      </c>
      <c r="K76" s="12">
        <f t="shared" si="31"/>
        <v>3.7337771041969642E-4</v>
      </c>
      <c r="L76" s="9">
        <f t="shared" si="32"/>
        <v>53766.390300436287</v>
      </c>
      <c r="M76" s="9">
        <f t="shared" si="33"/>
        <v>215065.56120174515</v>
      </c>
      <c r="N76" s="9">
        <f t="shared" si="34"/>
        <v>483897.51270392654</v>
      </c>
      <c r="O76" s="9">
        <f t="shared" si="35"/>
        <v>860262.2448069806</v>
      </c>
      <c r="P76" s="9">
        <f t="shared" si="36"/>
        <v>1344159.757510907</v>
      </c>
      <c r="Q76" s="9">
        <f t="shared" si="37"/>
        <v>1935590.0508157061</v>
      </c>
      <c r="R76" s="8">
        <f>SUM('Masses &amp; Spring Data'!$D$29)</f>
        <v>0.12910000000000002</v>
      </c>
      <c r="S76" s="8">
        <f t="shared" si="23"/>
        <v>6941.2409877863256</v>
      </c>
      <c r="T76" s="8">
        <f t="shared" si="23"/>
        <v>27764.963951145302</v>
      </c>
      <c r="U76" s="8">
        <f t="shared" si="23"/>
        <v>62471.168890076922</v>
      </c>
      <c r="V76" s="8">
        <f t="shared" si="23"/>
        <v>111059.85580458121</v>
      </c>
      <c r="W76" s="8">
        <f t="shared" si="23"/>
        <v>173531.02469465812</v>
      </c>
      <c r="X76" s="8">
        <f t="shared" si="23"/>
        <v>249884.67556030769</v>
      </c>
      <c r="Y76" s="3">
        <f>SUM('Masses &amp; Spring Data'!$K$11*('Masses &amp; Spring Data'!$I$3+'Vel,Acc,Jer (In Light)'!C76))</f>
        <v>5991.1126425168159</v>
      </c>
      <c r="Z76" s="10">
        <f t="shared" si="38"/>
        <v>12932.353630303141</v>
      </c>
      <c r="AA76" s="10">
        <f t="shared" si="39"/>
        <v>34268.630845640764</v>
      </c>
      <c r="AB76" s="10">
        <f t="shared" si="40"/>
        <v>68462.281532593741</v>
      </c>
      <c r="AC76" s="10">
        <f t="shared" si="41"/>
        <v>117050.96844709803</v>
      </c>
      <c r="AD76" s="10">
        <f t="shared" si="42"/>
        <v>179522.13733717494</v>
      </c>
      <c r="AE76" s="10">
        <f t="shared" si="43"/>
        <v>255875.78820282451</v>
      </c>
    </row>
    <row r="77" spans="1:31" x14ac:dyDescent="0.2">
      <c r="A77" s="5">
        <v>-212</v>
      </c>
      <c r="B77" s="5">
        <f t="shared" si="44"/>
        <v>74</v>
      </c>
      <c r="C77" s="36">
        <v>3.1270383247649899E-2</v>
      </c>
      <c r="D77" s="6">
        <f t="shared" si="24"/>
        <v>3.5470882489871472E-3</v>
      </c>
      <c r="E77" s="7">
        <f t="shared" si="25"/>
        <v>42.565058987845767</v>
      </c>
      <c r="F77" s="7">
        <f t="shared" si="26"/>
        <v>85.130117975691533</v>
      </c>
      <c r="G77" s="7">
        <f t="shared" si="27"/>
        <v>127.69517696353729</v>
      </c>
      <c r="H77" s="7">
        <f t="shared" si="28"/>
        <v>170.26023595138307</v>
      </c>
      <c r="I77" s="7">
        <f t="shared" si="29"/>
        <v>212.82529493922883</v>
      </c>
      <c r="J77" s="7">
        <f t="shared" si="30"/>
        <v>255.39035392707459</v>
      </c>
      <c r="K77" s="12">
        <f t="shared" si="31"/>
        <v>3.7337771041971723E-4</v>
      </c>
      <c r="L77" s="9">
        <f t="shared" si="32"/>
        <v>53766.390300439285</v>
      </c>
      <c r="M77" s="9">
        <f t="shared" si="33"/>
        <v>215065.56120175714</v>
      </c>
      <c r="N77" s="9">
        <f t="shared" si="34"/>
        <v>483897.51270395354</v>
      </c>
      <c r="O77" s="9">
        <f t="shared" si="35"/>
        <v>860262.24480702856</v>
      </c>
      <c r="P77" s="9">
        <f t="shared" si="36"/>
        <v>1344159.757510982</v>
      </c>
      <c r="Q77" s="9">
        <f t="shared" si="37"/>
        <v>1935590.0508158142</v>
      </c>
      <c r="R77" s="8">
        <f>SUM('Masses &amp; Spring Data'!$D$29)</f>
        <v>0.12910000000000002</v>
      </c>
      <c r="S77" s="8">
        <f t="shared" si="23"/>
        <v>6941.240987786713</v>
      </c>
      <c r="T77" s="8">
        <f t="shared" si="23"/>
        <v>27764.963951146852</v>
      </c>
      <c r="U77" s="8">
        <f t="shared" si="23"/>
        <v>62471.168890080415</v>
      </c>
      <c r="V77" s="8">
        <f t="shared" si="23"/>
        <v>111059.85580458741</v>
      </c>
      <c r="W77" s="8">
        <f t="shared" si="23"/>
        <v>173531.02469466781</v>
      </c>
      <c r="X77" s="8">
        <f t="shared" si="23"/>
        <v>249884.67556032166</v>
      </c>
      <c r="Y77" s="3">
        <f>SUM('Masses &amp; Spring Data'!$K$11*('Masses &amp; Spring Data'!$I$3+'Vel,Acc,Jer (In Light)'!C77))</f>
        <v>6503.666894495459</v>
      </c>
      <c r="Z77" s="10">
        <f t="shared" si="38"/>
        <v>13444.907882282172</v>
      </c>
      <c r="AA77" s="10">
        <f t="shared" si="39"/>
        <v>34841.485597853738</v>
      </c>
      <c r="AB77" s="10">
        <f t="shared" si="40"/>
        <v>68974.835784575873</v>
      </c>
      <c r="AC77" s="10">
        <f t="shared" si="41"/>
        <v>117563.52269908287</v>
      </c>
      <c r="AD77" s="10">
        <f t="shared" si="42"/>
        <v>180034.69158916327</v>
      </c>
      <c r="AE77" s="10">
        <f t="shared" si="43"/>
        <v>256388.34245481712</v>
      </c>
    </row>
    <row r="78" spans="1:31" x14ac:dyDescent="0.2">
      <c r="A78" s="5">
        <v>-210</v>
      </c>
      <c r="B78" s="5">
        <f t="shared" si="44"/>
        <v>75</v>
      </c>
      <c r="C78" s="36">
        <v>3.4817471496637047E-2</v>
      </c>
      <c r="D78" s="6">
        <f t="shared" si="24"/>
        <v>3.9204659594068644E-3</v>
      </c>
      <c r="E78" s="7">
        <f t="shared" si="25"/>
        <v>47.045591512882375</v>
      </c>
      <c r="F78" s="7">
        <f t="shared" si="26"/>
        <v>94.091183025764749</v>
      </c>
      <c r="G78" s="7">
        <f t="shared" si="27"/>
        <v>141.13677453864713</v>
      </c>
      <c r="H78" s="7">
        <f t="shared" si="28"/>
        <v>188.1823660515295</v>
      </c>
      <c r="I78" s="7">
        <f t="shared" si="29"/>
        <v>235.22795756441187</v>
      </c>
      <c r="J78" s="7">
        <f t="shared" si="30"/>
        <v>282.27354907729426</v>
      </c>
      <c r="K78" s="12">
        <f t="shared" si="31"/>
        <v>3.7337771041968254E-4</v>
      </c>
      <c r="L78" s="9">
        <f t="shared" si="32"/>
        <v>53766.390300434286</v>
      </c>
      <c r="M78" s="9">
        <f t="shared" si="33"/>
        <v>215065.56120173715</v>
      </c>
      <c r="N78" s="9">
        <f t="shared" si="34"/>
        <v>483897.51270390855</v>
      </c>
      <c r="O78" s="9">
        <f t="shared" si="35"/>
        <v>860262.24480694858</v>
      </c>
      <c r="P78" s="9">
        <f t="shared" si="36"/>
        <v>1344159.7575108572</v>
      </c>
      <c r="Q78" s="9">
        <f t="shared" si="37"/>
        <v>1935590.0508156342</v>
      </c>
      <c r="R78" s="8">
        <f>SUM('Masses &amp; Spring Data'!$D$29)</f>
        <v>0.12910000000000002</v>
      </c>
      <c r="S78" s="8">
        <f t="shared" si="23"/>
        <v>6941.2409877860673</v>
      </c>
      <c r="T78" s="8">
        <f t="shared" si="23"/>
        <v>27764.963951144269</v>
      </c>
      <c r="U78" s="8">
        <f t="shared" si="23"/>
        <v>62471.168890074601</v>
      </c>
      <c r="V78" s="8">
        <f t="shared" si="23"/>
        <v>111059.85580457708</v>
      </c>
      <c r="W78" s="8">
        <f t="shared" si="23"/>
        <v>173531.02469465169</v>
      </c>
      <c r="X78" s="8">
        <f t="shared" si="23"/>
        <v>249884.6755602984</v>
      </c>
      <c r="Y78" s="3">
        <f>SUM('Masses &amp; Spring Data'!$K$11*('Masses &amp; Spring Data'!$I$3+'Vel,Acc,Jer (In Light)'!C78))</f>
        <v>7076.5216467068831</v>
      </c>
      <c r="Z78" s="10">
        <f t="shared" si="38"/>
        <v>14017.76263449295</v>
      </c>
      <c r="AA78" s="10">
        <f t="shared" si="39"/>
        <v>35474.640850295364</v>
      </c>
      <c r="AB78" s="10">
        <f t="shared" si="40"/>
        <v>69547.690536781491</v>
      </c>
      <c r="AC78" s="10">
        <f t="shared" si="41"/>
        <v>118136.37745128396</v>
      </c>
      <c r="AD78" s="10">
        <f t="shared" si="42"/>
        <v>180607.54634135857</v>
      </c>
      <c r="AE78" s="10">
        <f t="shared" si="43"/>
        <v>256961.19720700529</v>
      </c>
    </row>
    <row r="79" spans="1:31" x14ac:dyDescent="0.2">
      <c r="A79" s="5">
        <v>-208</v>
      </c>
      <c r="B79" s="5">
        <f t="shared" si="44"/>
        <v>76</v>
      </c>
      <c r="C79" s="36">
        <v>3.8737937456043911E-2</v>
      </c>
      <c r="D79" s="6">
        <f t="shared" si="24"/>
        <v>4.293843669826547E-3</v>
      </c>
      <c r="E79" s="7">
        <f t="shared" si="25"/>
        <v>51.526124037918564</v>
      </c>
      <c r="F79" s="7">
        <f t="shared" si="26"/>
        <v>103.05224807583713</v>
      </c>
      <c r="G79" s="7">
        <f t="shared" si="27"/>
        <v>154.57837211375568</v>
      </c>
      <c r="H79" s="7">
        <f t="shared" si="28"/>
        <v>206.10449615167425</v>
      </c>
      <c r="I79" s="7">
        <f t="shared" si="29"/>
        <v>257.63062018959283</v>
      </c>
      <c r="J79" s="7">
        <f t="shared" si="30"/>
        <v>309.15674422751135</v>
      </c>
      <c r="K79" s="12">
        <f t="shared" si="31"/>
        <v>3.9923411686627192E-4</v>
      </c>
      <c r="L79" s="9">
        <f t="shared" si="32"/>
        <v>57489.712828743155</v>
      </c>
      <c r="M79" s="9">
        <f t="shared" si="33"/>
        <v>229958.85131497262</v>
      </c>
      <c r="N79" s="9">
        <f t="shared" si="34"/>
        <v>517407.4154586884</v>
      </c>
      <c r="O79" s="9">
        <f t="shared" si="35"/>
        <v>919835.40525989048</v>
      </c>
      <c r="P79" s="9">
        <f t="shared" si="36"/>
        <v>1437242.820718579</v>
      </c>
      <c r="Q79" s="9">
        <f t="shared" si="37"/>
        <v>2069629.6618347536</v>
      </c>
      <c r="R79" s="8">
        <f>SUM('Masses &amp; Spring Data'!$D$29)</f>
        <v>0.12910000000000002</v>
      </c>
      <c r="S79" s="8">
        <f t="shared" si="23"/>
        <v>7421.9219261907429</v>
      </c>
      <c r="T79" s="8">
        <f t="shared" si="23"/>
        <v>29687.687704762971</v>
      </c>
      <c r="U79" s="8">
        <f t="shared" si="23"/>
        <v>66797.297335716677</v>
      </c>
      <c r="V79" s="8">
        <f t="shared" si="23"/>
        <v>118750.75081905189</v>
      </c>
      <c r="W79" s="8">
        <f t="shared" si="23"/>
        <v>185548.04815476856</v>
      </c>
      <c r="X79" s="8">
        <f t="shared" si="23"/>
        <v>267189.18934286671</v>
      </c>
      <c r="Y79" s="3">
        <f>SUM('Masses &amp; Spring Data'!$K$11*('Masses &amp; Spring Data'!$I$3+'Vel,Acc,Jer (In Light)'!C79))</f>
        <v>7709.6768991510917</v>
      </c>
      <c r="Z79" s="10">
        <f t="shared" si="38"/>
        <v>15131.598825341835</v>
      </c>
      <c r="AA79" s="10">
        <f t="shared" si="39"/>
        <v>38090.820356591052</v>
      </c>
      <c r="AB79" s="10">
        <f t="shared" si="40"/>
        <v>74506.974234867768</v>
      </c>
      <c r="AC79" s="10">
        <f t="shared" si="41"/>
        <v>126460.42771820298</v>
      </c>
      <c r="AD79" s="10">
        <f t="shared" si="42"/>
        <v>193257.72505391965</v>
      </c>
      <c r="AE79" s="10">
        <f t="shared" si="43"/>
        <v>274898.86624201783</v>
      </c>
    </row>
    <row r="80" spans="1:31" x14ac:dyDescent="0.2">
      <c r="A80" s="5">
        <v>-206</v>
      </c>
      <c r="B80" s="5">
        <f t="shared" si="44"/>
        <v>77</v>
      </c>
      <c r="C80" s="36">
        <v>4.3031781125870458E-2</v>
      </c>
      <c r="D80" s="6">
        <f t="shared" si="24"/>
        <v>4.6930777866928189E-3</v>
      </c>
      <c r="E80" s="7">
        <f t="shared" si="25"/>
        <v>56.316933440313825</v>
      </c>
      <c r="F80" s="7">
        <f t="shared" si="26"/>
        <v>112.63386688062765</v>
      </c>
      <c r="G80" s="7">
        <f t="shared" si="27"/>
        <v>168.95080032094148</v>
      </c>
      <c r="H80" s="7">
        <f t="shared" si="28"/>
        <v>225.2677337612553</v>
      </c>
      <c r="I80" s="7">
        <f t="shared" si="29"/>
        <v>281.58466720156912</v>
      </c>
      <c r="J80" s="7">
        <f t="shared" si="30"/>
        <v>337.90160064188296</v>
      </c>
      <c r="K80" s="12">
        <f t="shared" si="31"/>
        <v>4.846442681247648E-4</v>
      </c>
      <c r="L80" s="9">
        <f t="shared" si="32"/>
        <v>69788.774609966131</v>
      </c>
      <c r="M80" s="9">
        <f t="shared" si="33"/>
        <v>279155.09843986452</v>
      </c>
      <c r="N80" s="9">
        <f t="shared" si="34"/>
        <v>628098.97148969513</v>
      </c>
      <c r="O80" s="9">
        <f t="shared" si="35"/>
        <v>1116620.3937594581</v>
      </c>
      <c r="P80" s="9">
        <f t="shared" si="36"/>
        <v>1744719.3652491532</v>
      </c>
      <c r="Q80" s="9">
        <f t="shared" si="37"/>
        <v>2512395.8859587805</v>
      </c>
      <c r="R80" s="8">
        <f>SUM('Masses &amp; Spring Data'!$D$29)</f>
        <v>0.12910000000000002</v>
      </c>
      <c r="S80" s="8">
        <f t="shared" si="23"/>
        <v>9009.7308021466288</v>
      </c>
      <c r="T80" s="8">
        <f t="shared" si="23"/>
        <v>36038.923208586515</v>
      </c>
      <c r="U80" s="8">
        <f t="shared" si="23"/>
        <v>81087.577219319661</v>
      </c>
      <c r="V80" s="8">
        <f t="shared" si="23"/>
        <v>144155.69283434606</v>
      </c>
      <c r="W80" s="8">
        <f t="shared" si="23"/>
        <v>225243.27005366571</v>
      </c>
      <c r="X80" s="8">
        <f t="shared" si="23"/>
        <v>324350.30887727864</v>
      </c>
      <c r="Y80" s="3">
        <f>SUM('Masses &amp; Spring Data'!$K$11*('Masses &amp; Spring Data'!$I$3+'Vel,Acc,Jer (In Light)'!C80))</f>
        <v>8403.1326518280785</v>
      </c>
      <c r="Z80" s="10">
        <f t="shared" si="38"/>
        <v>17412.863453974707</v>
      </c>
      <c r="AA80" s="10">
        <f t="shared" si="39"/>
        <v>45199.987922965483</v>
      </c>
      <c r="AB80" s="10">
        <f t="shared" si="40"/>
        <v>89490.709871147745</v>
      </c>
      <c r="AC80" s="10">
        <f t="shared" si="41"/>
        <v>152558.82548617414</v>
      </c>
      <c r="AD80" s="10">
        <f t="shared" si="42"/>
        <v>233646.40270549379</v>
      </c>
      <c r="AE80" s="10">
        <f t="shared" si="43"/>
        <v>332753.4415291067</v>
      </c>
    </row>
    <row r="81" spans="1:31" x14ac:dyDescent="0.2">
      <c r="A81" s="5">
        <v>-204</v>
      </c>
      <c r="B81" s="5">
        <f t="shared" si="44"/>
        <v>78</v>
      </c>
      <c r="C81" s="36">
        <v>4.7724858912563277E-2</v>
      </c>
      <c r="D81" s="6">
        <f t="shared" si="24"/>
        <v>5.1777220548175837E-3</v>
      </c>
      <c r="E81" s="7">
        <f t="shared" si="25"/>
        <v>62.132664657811006</v>
      </c>
      <c r="F81" s="7">
        <f t="shared" si="26"/>
        <v>124.26532931562201</v>
      </c>
      <c r="G81" s="7">
        <f t="shared" si="27"/>
        <v>186.39799397343302</v>
      </c>
      <c r="H81" s="7">
        <f t="shared" si="28"/>
        <v>248.53065863124402</v>
      </c>
      <c r="I81" s="7">
        <f t="shared" si="29"/>
        <v>310.66332328905503</v>
      </c>
      <c r="J81" s="7">
        <f t="shared" si="30"/>
        <v>372.79598794686603</v>
      </c>
      <c r="K81" s="12">
        <f t="shared" si="31"/>
        <v>5.0237970936971299E-4</v>
      </c>
      <c r="L81" s="9">
        <f t="shared" si="32"/>
        <v>72342.678149238665</v>
      </c>
      <c r="M81" s="9">
        <f t="shared" si="33"/>
        <v>289370.71259695466</v>
      </c>
      <c r="N81" s="9">
        <f t="shared" si="34"/>
        <v>651084.10334314802</v>
      </c>
      <c r="O81" s="9">
        <f t="shared" si="35"/>
        <v>1157482.8503878186</v>
      </c>
      <c r="P81" s="9">
        <f t="shared" si="36"/>
        <v>1808566.9537309667</v>
      </c>
      <c r="Q81" s="9">
        <f t="shared" si="37"/>
        <v>2604336.4133725921</v>
      </c>
      <c r="R81" s="8">
        <f>SUM('Masses &amp; Spring Data'!$D$29)</f>
        <v>0.12910000000000002</v>
      </c>
      <c r="S81" s="8">
        <f t="shared" si="23"/>
        <v>9339.4397490667125</v>
      </c>
      <c r="T81" s="8">
        <f t="shared" si="23"/>
        <v>37357.75899626685</v>
      </c>
      <c r="U81" s="8">
        <f t="shared" si="23"/>
        <v>84054.957741600418</v>
      </c>
      <c r="V81" s="8">
        <f t="shared" si="23"/>
        <v>149431.0359850674</v>
      </c>
      <c r="W81" s="8">
        <f t="shared" si="23"/>
        <v>233485.99372666783</v>
      </c>
      <c r="X81" s="8">
        <f t="shared" si="23"/>
        <v>336219.83096640167</v>
      </c>
      <c r="Y81" s="3">
        <f>SUM('Masses &amp; Spring Data'!$K$11*('Masses &amp; Spring Data'!$I$3+'Vel,Acc,Jer (In Light)'!C81))</f>
        <v>9161.0647143789702</v>
      </c>
      <c r="Z81" s="10">
        <f t="shared" si="38"/>
        <v>18500.504463445683</v>
      </c>
      <c r="AA81" s="10">
        <f t="shared" si="39"/>
        <v>47355.025822498857</v>
      </c>
      <c r="AB81" s="10">
        <f t="shared" si="40"/>
        <v>93216.022455979386</v>
      </c>
      <c r="AC81" s="10">
        <f t="shared" si="41"/>
        <v>158592.10069944637</v>
      </c>
      <c r="AD81" s="10">
        <f t="shared" si="42"/>
        <v>242647.0584410468</v>
      </c>
      <c r="AE81" s="10">
        <f t="shared" si="43"/>
        <v>345380.89568078064</v>
      </c>
    </row>
    <row r="82" spans="1:31" x14ac:dyDescent="0.2">
      <c r="A82" s="5">
        <v>-202</v>
      </c>
      <c r="B82" s="5">
        <f t="shared" si="44"/>
        <v>79</v>
      </c>
      <c r="C82" s="36">
        <v>5.2902580967380861E-2</v>
      </c>
      <c r="D82" s="6">
        <f t="shared" si="24"/>
        <v>5.6801017641872967E-3</v>
      </c>
      <c r="E82" s="7">
        <f t="shared" si="25"/>
        <v>68.161221170247558</v>
      </c>
      <c r="F82" s="7">
        <f t="shared" si="26"/>
        <v>136.32244234049512</v>
      </c>
      <c r="G82" s="7">
        <f t="shared" si="27"/>
        <v>204.48366351074267</v>
      </c>
      <c r="H82" s="7">
        <f t="shared" si="28"/>
        <v>272.64488468099023</v>
      </c>
      <c r="I82" s="7">
        <f t="shared" si="29"/>
        <v>340.80610585123782</v>
      </c>
      <c r="J82" s="7">
        <f t="shared" si="30"/>
        <v>408.96732702148535</v>
      </c>
      <c r="K82" s="12">
        <f t="shared" si="31"/>
        <v>5.4419801293671688E-4</v>
      </c>
      <c r="L82" s="9">
        <f t="shared" si="32"/>
        <v>78364.513862887237</v>
      </c>
      <c r="M82" s="9">
        <f t="shared" si="33"/>
        <v>313458.05545154895</v>
      </c>
      <c r="N82" s="9">
        <f t="shared" si="34"/>
        <v>705280.62476598506</v>
      </c>
      <c r="O82" s="9">
        <f t="shared" si="35"/>
        <v>1253832.2218061958</v>
      </c>
      <c r="P82" s="9">
        <f t="shared" si="36"/>
        <v>1959112.8465721807</v>
      </c>
      <c r="Q82" s="9">
        <f t="shared" si="37"/>
        <v>2821122.4990639403</v>
      </c>
      <c r="R82" s="8">
        <f>SUM('Masses &amp; Spring Data'!$D$29)</f>
        <v>0.12910000000000002</v>
      </c>
      <c r="S82" s="8">
        <f t="shared" si="23"/>
        <v>10116.858739698744</v>
      </c>
      <c r="T82" s="8">
        <f t="shared" si="23"/>
        <v>40467.434958794976</v>
      </c>
      <c r="U82" s="8">
        <f t="shared" si="23"/>
        <v>91051.728657288681</v>
      </c>
      <c r="V82" s="8">
        <f t="shared" si="23"/>
        <v>161869.73983517991</v>
      </c>
      <c r="W82" s="8">
        <f t="shared" si="23"/>
        <v>252921.46849246859</v>
      </c>
      <c r="X82" s="8">
        <f t="shared" si="23"/>
        <v>364206.91462915472</v>
      </c>
      <c r="Y82" s="3">
        <f>SUM('Masses &amp; Spring Data'!$K$11*('Masses &amp; Spring Data'!$I$3+'Vel,Acc,Jer (In Light)'!C82))</f>
        <v>9997.2668262320094</v>
      </c>
      <c r="Z82" s="10">
        <f t="shared" si="38"/>
        <v>20114.125565930754</v>
      </c>
      <c r="AA82" s="10">
        <f t="shared" si="39"/>
        <v>51382.038219943235</v>
      </c>
      <c r="AB82" s="10">
        <f t="shared" si="40"/>
        <v>101048.99548352069</v>
      </c>
      <c r="AC82" s="10">
        <f t="shared" si="41"/>
        <v>171867.00666141193</v>
      </c>
      <c r="AD82" s="10">
        <f t="shared" si="42"/>
        <v>262918.73531870061</v>
      </c>
      <c r="AE82" s="10">
        <f t="shared" si="43"/>
        <v>374204.18145538674</v>
      </c>
    </row>
    <row r="83" spans="1:31" x14ac:dyDescent="0.2">
      <c r="A83" s="5">
        <v>-200</v>
      </c>
      <c r="B83" s="5">
        <f t="shared" si="44"/>
        <v>80</v>
      </c>
      <c r="C83" s="36">
        <v>5.8582682731568157E-2</v>
      </c>
      <c r="D83" s="6">
        <f t="shared" si="24"/>
        <v>6.2242997771240136E-3</v>
      </c>
      <c r="E83" s="7">
        <f t="shared" si="25"/>
        <v>74.691597325488161</v>
      </c>
      <c r="F83" s="7">
        <f t="shared" si="26"/>
        <v>149.38319465097632</v>
      </c>
      <c r="G83" s="7">
        <f t="shared" si="27"/>
        <v>224.0747919764645</v>
      </c>
      <c r="H83" s="7">
        <f t="shared" si="28"/>
        <v>298.76638930195264</v>
      </c>
      <c r="I83" s="7">
        <f t="shared" si="29"/>
        <v>373.45798662744079</v>
      </c>
      <c r="J83" s="7">
        <f t="shared" si="30"/>
        <v>448.14958395292899</v>
      </c>
      <c r="K83" s="12">
        <f t="shared" si="31"/>
        <v>5.8862996047665678E-4</v>
      </c>
      <c r="L83" s="9">
        <f t="shared" si="32"/>
        <v>84762.714308638577</v>
      </c>
      <c r="M83" s="9">
        <f t="shared" si="33"/>
        <v>339050.85723455431</v>
      </c>
      <c r="N83" s="9">
        <f t="shared" si="34"/>
        <v>762864.42877774721</v>
      </c>
      <c r="O83" s="9">
        <f t="shared" si="35"/>
        <v>1356203.4289382172</v>
      </c>
      <c r="P83" s="9">
        <f t="shared" si="36"/>
        <v>2119067.8577159643</v>
      </c>
      <c r="Q83" s="9">
        <f t="shared" si="37"/>
        <v>3051457.7151109888</v>
      </c>
      <c r="R83" s="8">
        <f>SUM('Masses &amp; Spring Data'!$D$29)</f>
        <v>0.12910000000000002</v>
      </c>
      <c r="S83" s="8">
        <f t="shared" si="23"/>
        <v>10942.866417245243</v>
      </c>
      <c r="T83" s="8">
        <f t="shared" si="23"/>
        <v>43771.465668980971</v>
      </c>
      <c r="U83" s="8">
        <f t="shared" si="23"/>
        <v>98485.797755207182</v>
      </c>
      <c r="V83" s="8">
        <f t="shared" si="23"/>
        <v>175085.86267592388</v>
      </c>
      <c r="W83" s="8">
        <f t="shared" si="23"/>
        <v>273571.66043113102</v>
      </c>
      <c r="X83" s="8">
        <f t="shared" si="23"/>
        <v>393943.19102082873</v>
      </c>
      <c r="Y83" s="3">
        <f>SUM('Masses &amp; Spring Data'!$K$11*('Masses &amp; Spring Data'!$I$3+'Vel,Acc,Jer (In Light)'!C83))</f>
        <v>10914.603261148257</v>
      </c>
      <c r="Z83" s="10">
        <f t="shared" si="38"/>
        <v>21857.4696783935</v>
      </c>
      <c r="AA83" s="10">
        <f t="shared" si="39"/>
        <v>55691.293344134756</v>
      </c>
      <c r="AB83" s="10">
        <f t="shared" si="40"/>
        <v>109400.40101635543</v>
      </c>
      <c r="AC83" s="10">
        <f t="shared" si="41"/>
        <v>186000.46593707215</v>
      </c>
      <c r="AD83" s="10">
        <f t="shared" si="42"/>
        <v>284486.26369227929</v>
      </c>
      <c r="AE83" s="10">
        <f t="shared" si="43"/>
        <v>404857.794281977</v>
      </c>
    </row>
    <row r="84" spans="1:31" x14ac:dyDescent="0.2">
      <c r="A84" s="5">
        <v>-198</v>
      </c>
      <c r="B84" s="5">
        <f t="shared" si="44"/>
        <v>81</v>
      </c>
      <c r="C84" s="36">
        <v>6.4806982508692171E-2</v>
      </c>
      <c r="D84" s="6">
        <f t="shared" si="24"/>
        <v>6.8129297376006703E-3</v>
      </c>
      <c r="E84" s="7">
        <f t="shared" si="25"/>
        <v>81.755156851208042</v>
      </c>
      <c r="F84" s="7">
        <f t="shared" si="26"/>
        <v>163.51031370241608</v>
      </c>
      <c r="G84" s="7">
        <f t="shared" si="27"/>
        <v>245.26547055362414</v>
      </c>
      <c r="H84" s="7">
        <f t="shared" si="28"/>
        <v>327.02062740483217</v>
      </c>
      <c r="I84" s="7">
        <f t="shared" si="29"/>
        <v>408.7757842560402</v>
      </c>
      <c r="J84" s="7">
        <f t="shared" si="30"/>
        <v>490.53094110724828</v>
      </c>
      <c r="K84" s="12">
        <f t="shared" si="31"/>
        <v>6.3604892969995608E-4</v>
      </c>
      <c r="L84" s="9">
        <f t="shared" si="32"/>
        <v>91591.04587679368</v>
      </c>
      <c r="M84" s="9">
        <f t="shared" si="33"/>
        <v>366364.18350717472</v>
      </c>
      <c r="N84" s="9">
        <f t="shared" si="34"/>
        <v>824319.41289114312</v>
      </c>
      <c r="O84" s="9">
        <f t="shared" si="35"/>
        <v>1465456.7340286989</v>
      </c>
      <c r="P84" s="9">
        <f t="shared" si="36"/>
        <v>2289776.1469198419</v>
      </c>
      <c r="Q84" s="9">
        <f t="shared" si="37"/>
        <v>3297277.6515645725</v>
      </c>
      <c r="R84" s="8">
        <f>SUM('Masses &amp; Spring Data'!$D$29)</f>
        <v>0.12910000000000002</v>
      </c>
      <c r="S84" s="8">
        <f t="shared" si="23"/>
        <v>11824.404022694065</v>
      </c>
      <c r="T84" s="8">
        <f t="shared" si="23"/>
        <v>47297.616090776261</v>
      </c>
      <c r="U84" s="8">
        <f t="shared" si="23"/>
        <v>106419.63620424659</v>
      </c>
      <c r="V84" s="8">
        <f t="shared" si="23"/>
        <v>189190.46436310504</v>
      </c>
      <c r="W84" s="8">
        <f t="shared" si="23"/>
        <v>295610.10056735162</v>
      </c>
      <c r="X84" s="8">
        <f t="shared" si="23"/>
        <v>425678.54481698637</v>
      </c>
      <c r="Y84" s="3">
        <f>SUM('Masses &amp; Spring Data'!$K$11*('Masses &amp; Spring Data'!$I$3+'Vel,Acc,Jer (In Light)'!C84))</f>
        <v>11919.827675153785</v>
      </c>
      <c r="Z84" s="10">
        <f t="shared" si="38"/>
        <v>23744.231697847848</v>
      </c>
      <c r="AA84" s="10">
        <f t="shared" si="39"/>
        <v>60317.731918552556</v>
      </c>
      <c r="AB84" s="10">
        <f t="shared" si="40"/>
        <v>118339.46387940037</v>
      </c>
      <c r="AC84" s="10">
        <f t="shared" si="41"/>
        <v>201110.29203825883</v>
      </c>
      <c r="AD84" s="10">
        <f t="shared" si="42"/>
        <v>307529.92824250541</v>
      </c>
      <c r="AE84" s="10">
        <f t="shared" si="43"/>
        <v>437598.37249214016</v>
      </c>
    </row>
    <row r="85" spans="1:31" x14ac:dyDescent="0.2">
      <c r="A85" s="5">
        <v>-196</v>
      </c>
      <c r="B85" s="5">
        <f t="shared" si="44"/>
        <v>82</v>
      </c>
      <c r="C85" s="36">
        <v>7.1619912246292841E-2</v>
      </c>
      <c r="D85" s="6">
        <f t="shared" si="24"/>
        <v>7.4489786673006264E-3</v>
      </c>
      <c r="E85" s="7">
        <f t="shared" si="25"/>
        <v>89.387744007607523</v>
      </c>
      <c r="F85" s="7">
        <f t="shared" si="26"/>
        <v>178.77548801521505</v>
      </c>
      <c r="G85" s="7">
        <f t="shared" si="27"/>
        <v>268.16323202282257</v>
      </c>
      <c r="H85" s="7">
        <f t="shared" si="28"/>
        <v>357.55097603043009</v>
      </c>
      <c r="I85" s="7">
        <f t="shared" si="29"/>
        <v>446.93872003803756</v>
      </c>
      <c r="J85" s="7">
        <f t="shared" si="30"/>
        <v>536.32646404564514</v>
      </c>
      <c r="K85" s="12">
        <f t="shared" si="31"/>
        <v>6.8626823175139962E-4</v>
      </c>
      <c r="L85" s="9">
        <f t="shared" si="32"/>
        <v>98822.625372201539</v>
      </c>
      <c r="M85" s="9">
        <f t="shared" si="33"/>
        <v>395290.50148880616</v>
      </c>
      <c r="N85" s="9">
        <f t="shared" si="34"/>
        <v>889403.62834981387</v>
      </c>
      <c r="O85" s="9">
        <f t="shared" si="35"/>
        <v>1581162.0059552246</v>
      </c>
      <c r="P85" s="9">
        <f t="shared" si="36"/>
        <v>2470565.6343050385</v>
      </c>
      <c r="Q85" s="9">
        <f t="shared" si="37"/>
        <v>3557614.5133992555</v>
      </c>
      <c r="R85" s="8">
        <f>SUM('Masses &amp; Spring Data'!$D$29)</f>
        <v>0.12910000000000002</v>
      </c>
      <c r="S85" s="8">
        <f t="shared" si="23"/>
        <v>12758.000935551221</v>
      </c>
      <c r="T85" s="8">
        <f t="shared" si="23"/>
        <v>51032.003742204884</v>
      </c>
      <c r="U85" s="8">
        <f t="shared" si="23"/>
        <v>114822.00841996098</v>
      </c>
      <c r="V85" s="8">
        <f t="shared" si="23"/>
        <v>204128.01496881954</v>
      </c>
      <c r="W85" s="8">
        <f t="shared" si="23"/>
        <v>318950.02338878054</v>
      </c>
      <c r="X85" s="8">
        <f t="shared" si="23"/>
        <v>459288.03367984394</v>
      </c>
      <c r="Y85" s="3">
        <f>SUM('Masses &amp; Spring Data'!$K$11*('Masses &amp; Spring Data'!$I$3+'Vel,Acc,Jer (In Light)'!C85))</f>
        <v>13020.115827776293</v>
      </c>
      <c r="Z85" s="10">
        <f t="shared" si="38"/>
        <v>25778.116763327514</v>
      </c>
      <c r="AA85" s="10">
        <f t="shared" si="39"/>
        <v>65255.129624750232</v>
      </c>
      <c r="AB85" s="10">
        <f t="shared" si="40"/>
        <v>127842.12424773727</v>
      </c>
      <c r="AC85" s="10">
        <f t="shared" si="41"/>
        <v>217148.13079659583</v>
      </c>
      <c r="AD85" s="10">
        <f t="shared" si="42"/>
        <v>331970.13921655685</v>
      </c>
      <c r="AE85" s="10">
        <f t="shared" si="43"/>
        <v>472308.14950762026</v>
      </c>
    </row>
    <row r="86" spans="1:31" x14ac:dyDescent="0.2">
      <c r="A86" s="5">
        <v>-194</v>
      </c>
      <c r="B86" s="5">
        <f t="shared" si="44"/>
        <v>83</v>
      </c>
      <c r="C86" s="36">
        <v>7.9068890913593468E-2</v>
      </c>
      <c r="D86" s="6">
        <f t="shared" si="24"/>
        <v>8.135246899052026E-3</v>
      </c>
      <c r="E86" s="7">
        <f t="shared" si="25"/>
        <v>97.622962788624307</v>
      </c>
      <c r="F86" s="7">
        <f t="shared" si="26"/>
        <v>195.24592557724861</v>
      </c>
      <c r="G86" s="7">
        <f t="shared" si="27"/>
        <v>292.86888836587292</v>
      </c>
      <c r="H86" s="7">
        <f t="shared" si="28"/>
        <v>390.49185115449723</v>
      </c>
      <c r="I86" s="7">
        <f t="shared" si="29"/>
        <v>488.11481394312159</v>
      </c>
      <c r="J86" s="7">
        <f t="shared" si="30"/>
        <v>585.73777673174584</v>
      </c>
      <c r="K86" s="12">
        <f t="shared" si="31"/>
        <v>7.40034622051855E-4</v>
      </c>
      <c r="L86" s="9">
        <f t="shared" si="32"/>
        <v>106564.98557546712</v>
      </c>
      <c r="M86" s="9">
        <f t="shared" si="33"/>
        <v>426259.94230186846</v>
      </c>
      <c r="N86" s="9">
        <f t="shared" si="34"/>
        <v>959084.87017920404</v>
      </c>
      <c r="O86" s="9">
        <f t="shared" si="35"/>
        <v>1705039.7692074738</v>
      </c>
      <c r="P86" s="9">
        <f t="shared" si="36"/>
        <v>2664124.6393866781</v>
      </c>
      <c r="Q86" s="9">
        <f t="shared" si="37"/>
        <v>3836339.4807168161</v>
      </c>
      <c r="R86" s="8">
        <f>SUM('Masses &amp; Spring Data'!$D$29)</f>
        <v>0.12910000000000002</v>
      </c>
      <c r="S86" s="8">
        <f t="shared" si="23"/>
        <v>13757.539637792806</v>
      </c>
      <c r="T86" s="8">
        <f t="shared" si="23"/>
        <v>55030.158551171226</v>
      </c>
      <c r="U86" s="8">
        <f t="shared" si="23"/>
        <v>123817.85674013526</v>
      </c>
      <c r="V86" s="8">
        <f t="shared" si="23"/>
        <v>220120.6342046849</v>
      </c>
      <c r="W86" s="8">
        <f t="shared" si="23"/>
        <v>343938.49094482022</v>
      </c>
      <c r="X86" s="8">
        <f t="shared" si="23"/>
        <v>495271.42696054105</v>
      </c>
      <c r="Y86" s="3">
        <f>SUM('Masses &amp; Spring Data'!$K$11*('Masses &amp; Spring Data'!$I$3+'Vel,Acc,Jer (In Light)'!C86))</f>
        <v>14223.125882545344</v>
      </c>
      <c r="Z86" s="10">
        <f t="shared" si="38"/>
        <v>27980.665520338152</v>
      </c>
      <c r="AA86" s="10">
        <f t="shared" si="39"/>
        <v>70567.126807913475</v>
      </c>
      <c r="AB86" s="10">
        <f t="shared" si="40"/>
        <v>138040.9826226806</v>
      </c>
      <c r="AC86" s="10">
        <f t="shared" si="41"/>
        <v>234343.76008723024</v>
      </c>
      <c r="AD86" s="10">
        <f t="shared" si="42"/>
        <v>358161.61682736559</v>
      </c>
      <c r="AE86" s="10">
        <f t="shared" si="43"/>
        <v>509494.55284308642</v>
      </c>
    </row>
    <row r="87" spans="1:31" x14ac:dyDescent="0.2">
      <c r="A87" s="5">
        <v>-192</v>
      </c>
      <c r="B87" s="5">
        <f t="shared" si="44"/>
        <v>84</v>
      </c>
      <c r="C87" s="36">
        <v>8.7204137812645494E-2</v>
      </c>
      <c r="D87" s="6">
        <f t="shared" si="24"/>
        <v>8.875281521103881E-3</v>
      </c>
      <c r="E87" s="7">
        <f t="shared" si="25"/>
        <v>106.50337825324657</v>
      </c>
      <c r="F87" s="7">
        <f t="shared" si="26"/>
        <v>213.00675650649313</v>
      </c>
      <c r="G87" s="7">
        <f t="shared" si="27"/>
        <v>319.51013475973974</v>
      </c>
      <c r="H87" s="7">
        <f t="shared" si="28"/>
        <v>426.01351301298627</v>
      </c>
      <c r="I87" s="7">
        <f t="shared" si="29"/>
        <v>532.51689126623285</v>
      </c>
      <c r="J87" s="7">
        <f t="shared" si="30"/>
        <v>639.02026951947948</v>
      </c>
      <c r="K87" s="12">
        <f t="shared" si="31"/>
        <v>7.9520117876634433E-4</v>
      </c>
      <c r="L87" s="9">
        <f t="shared" si="32"/>
        <v>114508.96974235358</v>
      </c>
      <c r="M87" s="9">
        <f t="shared" si="33"/>
        <v>458035.87896941433</v>
      </c>
      <c r="N87" s="9">
        <f t="shared" si="34"/>
        <v>1030580.7276811822</v>
      </c>
      <c r="O87" s="9">
        <f t="shared" si="35"/>
        <v>1832143.5158776573</v>
      </c>
      <c r="P87" s="9">
        <f t="shared" si="36"/>
        <v>2862724.2435588394</v>
      </c>
      <c r="Q87" s="9">
        <f t="shared" si="37"/>
        <v>4122322.9107247288</v>
      </c>
      <c r="R87" s="8">
        <f>SUM('Masses &amp; Spring Data'!$D$29)</f>
        <v>0.12910000000000002</v>
      </c>
      <c r="S87" s="8">
        <f t="shared" si="23"/>
        <v>14783.107993737851</v>
      </c>
      <c r="T87" s="8">
        <f t="shared" si="23"/>
        <v>59132.431974951403</v>
      </c>
      <c r="U87" s="8">
        <f t="shared" si="23"/>
        <v>133047.97194364064</v>
      </c>
      <c r="V87" s="8">
        <f t="shared" si="23"/>
        <v>236529.72789980561</v>
      </c>
      <c r="W87" s="8">
        <f t="shared" si="23"/>
        <v>369577.6998434462</v>
      </c>
      <c r="X87" s="8">
        <f t="shared" si="23"/>
        <v>532191.88777456258</v>
      </c>
      <c r="Y87" s="3">
        <f>SUM('Masses &amp; Spring Data'!$K$11*('Masses &amp; Spring Data'!$I$3+'Vel,Acc,Jer (In Light)'!C87))</f>
        <v>15536.968256742246</v>
      </c>
      <c r="Z87" s="10">
        <f t="shared" si="38"/>
        <v>30320.076250480095</v>
      </c>
      <c r="AA87" s="10">
        <f t="shared" si="39"/>
        <v>76102.758197351926</v>
      </c>
      <c r="AB87" s="10">
        <f t="shared" si="40"/>
        <v>148584.9402003829</v>
      </c>
      <c r="AC87" s="10">
        <f t="shared" si="41"/>
        <v>252066.69615654787</v>
      </c>
      <c r="AD87" s="10">
        <f t="shared" si="42"/>
        <v>385114.66810018843</v>
      </c>
      <c r="AE87" s="10">
        <f t="shared" si="43"/>
        <v>547728.85603130481</v>
      </c>
    </row>
    <row r="88" spans="1:31" x14ac:dyDescent="0.2">
      <c r="A88" s="5">
        <v>-190</v>
      </c>
      <c r="B88" s="5">
        <f t="shared" si="44"/>
        <v>85</v>
      </c>
      <c r="C88" s="36">
        <v>9.6079419333749375E-2</v>
      </c>
      <c r="D88" s="6">
        <f t="shared" si="24"/>
        <v>9.6704826998702254E-3</v>
      </c>
      <c r="E88" s="7">
        <f t="shared" si="25"/>
        <v>116.0457923984427</v>
      </c>
      <c r="F88" s="7">
        <f t="shared" si="26"/>
        <v>232.0915847968854</v>
      </c>
      <c r="G88" s="7">
        <f t="shared" si="27"/>
        <v>348.1373771953281</v>
      </c>
      <c r="H88" s="7">
        <f t="shared" si="28"/>
        <v>464.1831695937708</v>
      </c>
      <c r="I88" s="7">
        <f t="shared" si="29"/>
        <v>580.2289619922135</v>
      </c>
      <c r="J88" s="7">
        <f t="shared" si="30"/>
        <v>696.2747543906562</v>
      </c>
      <c r="K88" s="12">
        <f t="shared" si="31"/>
        <v>8.5596840113717765E-4</v>
      </c>
      <c r="L88" s="9">
        <f t="shared" si="32"/>
        <v>123259.44976375358</v>
      </c>
      <c r="M88" s="9">
        <f t="shared" si="33"/>
        <v>493037.79905501433</v>
      </c>
      <c r="N88" s="9">
        <f t="shared" si="34"/>
        <v>1109335.0478737822</v>
      </c>
      <c r="O88" s="9">
        <f t="shared" si="35"/>
        <v>1972151.1962200573</v>
      </c>
      <c r="P88" s="9">
        <f t="shared" si="36"/>
        <v>3081486.2440938395</v>
      </c>
      <c r="Q88" s="9">
        <f t="shared" si="37"/>
        <v>4437340.1914951289</v>
      </c>
      <c r="R88" s="8">
        <f>SUM('Masses &amp; Spring Data'!$D$29)</f>
        <v>0.12910000000000002</v>
      </c>
      <c r="S88" s="8">
        <f t="shared" si="23"/>
        <v>15912.79496450059</v>
      </c>
      <c r="T88" s="8">
        <f t="shared" si="23"/>
        <v>63651.179858002361</v>
      </c>
      <c r="U88" s="8">
        <f t="shared" si="23"/>
        <v>143215.15468050531</v>
      </c>
      <c r="V88" s="8">
        <f t="shared" si="23"/>
        <v>254604.71943200944</v>
      </c>
      <c r="W88" s="8">
        <f t="shared" si="23"/>
        <v>397819.87411251472</v>
      </c>
      <c r="X88" s="8">
        <f t="shared" si="23"/>
        <v>572860.61872202123</v>
      </c>
      <c r="Y88" s="3">
        <f>SUM('Masses &amp; Spring Data'!$K$11*('Masses &amp; Spring Data'!$I$3+'Vel,Acc,Jer (In Light)'!C88))</f>
        <v>16970.326222400523</v>
      </c>
      <c r="Z88" s="10">
        <f t="shared" si="38"/>
        <v>32883.121186901117</v>
      </c>
      <c r="AA88" s="10">
        <f t="shared" si="39"/>
        <v>82183.289036431932</v>
      </c>
      <c r="AB88" s="10">
        <f t="shared" si="40"/>
        <v>160185.48090290584</v>
      </c>
      <c r="AC88" s="10">
        <f t="shared" si="41"/>
        <v>271575.04565440997</v>
      </c>
      <c r="AD88" s="10">
        <f t="shared" si="42"/>
        <v>414790.20033491525</v>
      </c>
      <c r="AE88" s="10">
        <f t="shared" si="43"/>
        <v>589830.94494442176</v>
      </c>
    </row>
    <row r="89" spans="1:31" x14ac:dyDescent="0.2">
      <c r="A89" s="5">
        <v>-188</v>
      </c>
      <c r="B89" s="5">
        <f t="shared" si="44"/>
        <v>86</v>
      </c>
      <c r="C89" s="36">
        <v>0.1057499020336196</v>
      </c>
      <c r="D89" s="6">
        <f t="shared" si="24"/>
        <v>1.0526451101007403E-2</v>
      </c>
      <c r="E89" s="7">
        <f t="shared" si="25"/>
        <v>126.31741321208884</v>
      </c>
      <c r="F89" s="7">
        <f t="shared" si="26"/>
        <v>252.63482642417767</v>
      </c>
      <c r="G89" s="7">
        <f t="shared" si="27"/>
        <v>378.95223963626648</v>
      </c>
      <c r="H89" s="7">
        <f t="shared" si="28"/>
        <v>505.26965284835535</v>
      </c>
      <c r="I89" s="7">
        <f t="shared" si="29"/>
        <v>631.58706606044416</v>
      </c>
      <c r="J89" s="7">
        <f t="shared" si="30"/>
        <v>757.90447927253297</v>
      </c>
      <c r="K89" s="12">
        <f t="shared" si="31"/>
        <v>9.1850916763248913E-4</v>
      </c>
      <c r="L89" s="9">
        <f t="shared" si="32"/>
        <v>132265.32013907842</v>
      </c>
      <c r="M89" s="9">
        <f t="shared" si="33"/>
        <v>529061.28055631369</v>
      </c>
      <c r="N89" s="9">
        <f t="shared" si="34"/>
        <v>1190387.8812517058</v>
      </c>
      <c r="O89" s="9">
        <f t="shared" si="35"/>
        <v>2116245.1222252548</v>
      </c>
      <c r="P89" s="9">
        <f t="shared" si="36"/>
        <v>3306633.0034769611</v>
      </c>
      <c r="Q89" s="9">
        <f t="shared" si="37"/>
        <v>4761551.5250068232</v>
      </c>
      <c r="R89" s="8">
        <f>SUM('Masses &amp; Spring Data'!$D$29)</f>
        <v>0.12910000000000002</v>
      </c>
      <c r="S89" s="8">
        <f t="shared" si="23"/>
        <v>17075.452829955026</v>
      </c>
      <c r="T89" s="8">
        <f t="shared" si="23"/>
        <v>68301.811319820103</v>
      </c>
      <c r="U89" s="8">
        <f t="shared" si="23"/>
        <v>153679.07546959523</v>
      </c>
      <c r="V89" s="8">
        <f t="shared" si="23"/>
        <v>273207.24527928041</v>
      </c>
      <c r="W89" s="8">
        <f t="shared" si="23"/>
        <v>426886.32074887573</v>
      </c>
      <c r="X89" s="8">
        <f t="shared" si="23"/>
        <v>614716.30187838094</v>
      </c>
      <c r="Y89" s="3">
        <f>SUM('Masses &amp; Spring Data'!$K$11*('Masses &amp; Spring Data'!$I$3+'Vel,Acc,Jer (In Light)'!C89))</f>
        <v>18532.109178429564</v>
      </c>
      <c r="Z89" s="10">
        <f t="shared" si="38"/>
        <v>35607.562008384586</v>
      </c>
      <c r="AA89" s="10">
        <f t="shared" si="39"/>
        <v>88533.94235106236</v>
      </c>
      <c r="AB89" s="10">
        <f t="shared" si="40"/>
        <v>172211.18464802479</v>
      </c>
      <c r="AC89" s="10">
        <f t="shared" si="41"/>
        <v>291739.35445771</v>
      </c>
      <c r="AD89" s="10">
        <f t="shared" si="42"/>
        <v>445418.42992730532</v>
      </c>
      <c r="AE89" s="10">
        <f t="shared" si="43"/>
        <v>633248.41105681052</v>
      </c>
    </row>
    <row r="90" spans="1:31" x14ac:dyDescent="0.2">
      <c r="A90" s="5">
        <v>-186</v>
      </c>
      <c r="B90" s="5">
        <f t="shared" si="44"/>
        <v>87</v>
      </c>
      <c r="C90" s="36">
        <v>0.116276353134627</v>
      </c>
      <c r="D90" s="6">
        <f t="shared" si="24"/>
        <v>1.1444960268639892E-2</v>
      </c>
      <c r="E90" s="7">
        <f t="shared" si="25"/>
        <v>137.3395232236787</v>
      </c>
      <c r="F90" s="7">
        <f t="shared" si="26"/>
        <v>274.67904644735739</v>
      </c>
      <c r="G90" s="7">
        <f t="shared" si="27"/>
        <v>412.01856967103612</v>
      </c>
      <c r="H90" s="7">
        <f t="shared" si="28"/>
        <v>549.35809289471479</v>
      </c>
      <c r="I90" s="7">
        <f t="shared" si="29"/>
        <v>686.69761611839351</v>
      </c>
      <c r="J90" s="7">
        <f t="shared" si="30"/>
        <v>824.03713934207224</v>
      </c>
      <c r="K90" s="12">
        <f t="shared" si="31"/>
        <v>9.8385026695591016E-4</v>
      </c>
      <c r="L90" s="9">
        <f t="shared" si="32"/>
        <v>141674.43844165106</v>
      </c>
      <c r="M90" s="9">
        <f t="shared" si="33"/>
        <v>566697.75376660423</v>
      </c>
      <c r="N90" s="9">
        <f t="shared" si="34"/>
        <v>1275069.9459748596</v>
      </c>
      <c r="O90" s="9">
        <f t="shared" si="35"/>
        <v>2266791.0150664169</v>
      </c>
      <c r="P90" s="9">
        <f t="shared" si="36"/>
        <v>3541860.9610412763</v>
      </c>
      <c r="Q90" s="9">
        <f t="shared" si="37"/>
        <v>5100279.7838994386</v>
      </c>
      <c r="R90" s="8">
        <f>SUM('Masses &amp; Spring Data'!$D$29)</f>
        <v>0.12910000000000002</v>
      </c>
      <c r="S90" s="8">
        <f t="shared" si="23"/>
        <v>18290.170002817154</v>
      </c>
      <c r="T90" s="8">
        <f t="shared" si="23"/>
        <v>73160.680011268618</v>
      </c>
      <c r="U90" s="8">
        <f t="shared" si="23"/>
        <v>164611.53002535441</v>
      </c>
      <c r="V90" s="8">
        <f t="shared" si="23"/>
        <v>292642.72004507447</v>
      </c>
      <c r="W90" s="8">
        <f t="shared" si="23"/>
        <v>457254.25007042882</v>
      </c>
      <c r="X90" s="8">
        <f t="shared" si="23"/>
        <v>658446.12010141765</v>
      </c>
      <c r="Y90" s="3">
        <f>SUM('Masses &amp; Spring Data'!$K$11*('Masses &amp; Spring Data'!$I$3+'Vel,Acc,Jer (In Light)'!C90))</f>
        <v>20232.131031242261</v>
      </c>
      <c r="Z90" s="10">
        <f t="shared" si="38"/>
        <v>38522.301034059419</v>
      </c>
      <c r="AA90" s="10">
        <f t="shared" si="39"/>
        <v>95241.172125896221</v>
      </c>
      <c r="AB90" s="10">
        <f t="shared" si="40"/>
        <v>184843.66105659667</v>
      </c>
      <c r="AC90" s="10">
        <f t="shared" si="41"/>
        <v>312874.85107631673</v>
      </c>
      <c r="AD90" s="10">
        <f t="shared" si="42"/>
        <v>477486.38110167108</v>
      </c>
      <c r="AE90" s="10">
        <f t="shared" si="43"/>
        <v>678678.25113265996</v>
      </c>
    </row>
    <row r="91" spans="1:31" x14ac:dyDescent="0.2">
      <c r="A91" s="5">
        <v>-184</v>
      </c>
      <c r="B91" s="5">
        <f t="shared" si="44"/>
        <v>88</v>
      </c>
      <c r="C91" s="36">
        <v>0.1277213134032669</v>
      </c>
      <c r="D91" s="6">
        <f t="shared" si="24"/>
        <v>1.2428810535595802E-2</v>
      </c>
      <c r="E91" s="7">
        <f t="shared" si="25"/>
        <v>149.14572642714964</v>
      </c>
      <c r="F91" s="7">
        <f t="shared" si="26"/>
        <v>298.29145285429928</v>
      </c>
      <c r="G91" s="7">
        <f t="shared" si="27"/>
        <v>447.43717928144889</v>
      </c>
      <c r="H91" s="7">
        <f t="shared" si="28"/>
        <v>596.58290570859856</v>
      </c>
      <c r="I91" s="7">
        <f t="shared" si="29"/>
        <v>745.72863213574817</v>
      </c>
      <c r="J91" s="7">
        <f t="shared" si="30"/>
        <v>894.87435856289778</v>
      </c>
      <c r="K91" s="12">
        <f t="shared" si="31"/>
        <v>1.0538585876596063E-3</v>
      </c>
      <c r="L91" s="9">
        <f t="shared" si="32"/>
        <v>151755.63662298329</v>
      </c>
      <c r="M91" s="9">
        <f t="shared" si="33"/>
        <v>607022.54649193317</v>
      </c>
      <c r="N91" s="9">
        <f t="shared" si="34"/>
        <v>1365800.7296068498</v>
      </c>
      <c r="O91" s="9">
        <f t="shared" si="35"/>
        <v>2428090.1859677327</v>
      </c>
      <c r="P91" s="9">
        <f t="shared" si="36"/>
        <v>3793890.9155745828</v>
      </c>
      <c r="Q91" s="9">
        <f t="shared" si="37"/>
        <v>5463202.9184273994</v>
      </c>
      <c r="R91" s="8">
        <f>SUM('Masses &amp; Spring Data'!$D$29)</f>
        <v>0.12910000000000002</v>
      </c>
      <c r="S91" s="8">
        <f t="shared" si="23"/>
        <v>19591.652688027145</v>
      </c>
      <c r="T91" s="8">
        <f t="shared" si="23"/>
        <v>78366.61075210858</v>
      </c>
      <c r="U91" s="8">
        <f t="shared" si="23"/>
        <v>176324.87419224434</v>
      </c>
      <c r="V91" s="8">
        <f t="shared" si="23"/>
        <v>313466.44300843432</v>
      </c>
      <c r="W91" s="8">
        <f t="shared" si="23"/>
        <v>489791.31720067869</v>
      </c>
      <c r="X91" s="8">
        <f t="shared" si="23"/>
        <v>705299.49676897738</v>
      </c>
      <c r="Y91" s="3">
        <f>SUM('Masses &amp; Spring Data'!$K$11*('Masses &amp; Spring Data'!$I$3+'Vel,Acc,Jer (In Light)'!C91))</f>
        <v>22080.492114627606</v>
      </c>
      <c r="Z91" s="10">
        <f t="shared" si="38"/>
        <v>41672.144802654751</v>
      </c>
      <c r="AA91" s="10">
        <f t="shared" si="39"/>
        <v>102454.35576823491</v>
      </c>
      <c r="AB91" s="10">
        <f t="shared" si="40"/>
        <v>198405.36630687196</v>
      </c>
      <c r="AC91" s="10">
        <f t="shared" si="41"/>
        <v>335546.93512306194</v>
      </c>
      <c r="AD91" s="10">
        <f t="shared" si="42"/>
        <v>511871.80931530631</v>
      </c>
      <c r="AE91" s="10">
        <f t="shared" si="43"/>
        <v>727379.98888360499</v>
      </c>
    </row>
    <row r="92" spans="1:31" x14ac:dyDescent="0.2">
      <c r="A92" s="5">
        <v>-182</v>
      </c>
      <c r="B92" s="5">
        <f t="shared" si="44"/>
        <v>89</v>
      </c>
      <c r="C92" s="36">
        <v>0.1401501239388627</v>
      </c>
      <c r="D92" s="6">
        <f t="shared" si="24"/>
        <v>1.3482669123255409E-2</v>
      </c>
      <c r="E92" s="7">
        <f t="shared" si="25"/>
        <v>161.79202947906489</v>
      </c>
      <c r="F92" s="7">
        <f t="shared" si="26"/>
        <v>323.58405895812979</v>
      </c>
      <c r="G92" s="7">
        <f t="shared" si="27"/>
        <v>485.37608843719471</v>
      </c>
      <c r="H92" s="7">
        <f t="shared" si="28"/>
        <v>647.16811791625958</v>
      </c>
      <c r="I92" s="7">
        <f t="shared" si="29"/>
        <v>808.9601473953245</v>
      </c>
      <c r="J92" s="7">
        <f t="shared" si="30"/>
        <v>970.75217687438942</v>
      </c>
      <c r="K92" s="12">
        <f t="shared" si="31"/>
        <v>1.1266672411913981E-3</v>
      </c>
      <c r="L92" s="9">
        <f t="shared" si="32"/>
        <v>162240.08273156133</v>
      </c>
      <c r="M92" s="9">
        <f t="shared" si="33"/>
        <v>648960.33092624531</v>
      </c>
      <c r="N92" s="9">
        <f t="shared" si="34"/>
        <v>1460160.7445840519</v>
      </c>
      <c r="O92" s="9">
        <f t="shared" si="35"/>
        <v>2595841.3237049812</v>
      </c>
      <c r="P92" s="9">
        <f t="shared" si="36"/>
        <v>4056002.0682890331</v>
      </c>
      <c r="Q92" s="9">
        <f t="shared" si="37"/>
        <v>5840642.9783362076</v>
      </c>
      <c r="R92" s="8">
        <f>SUM('Masses &amp; Spring Data'!$D$29)</f>
        <v>0.12910000000000002</v>
      </c>
      <c r="S92" s="8">
        <f t="shared" si="23"/>
        <v>20945.19468064457</v>
      </c>
      <c r="T92" s="8">
        <f t="shared" si="23"/>
        <v>83780.778722578281</v>
      </c>
      <c r="U92" s="8">
        <f t="shared" si="23"/>
        <v>188506.75212580114</v>
      </c>
      <c r="V92" s="8">
        <f t="shared" si="23"/>
        <v>335123.11489031313</v>
      </c>
      <c r="W92" s="8">
        <f t="shared" si="23"/>
        <v>523629.86701611424</v>
      </c>
      <c r="X92" s="8">
        <f t="shared" si="23"/>
        <v>754027.00850320456</v>
      </c>
      <c r="Y92" s="3">
        <f>SUM('Masses &amp; Spring Data'!$K$11*('Masses &amp; Spring Data'!$I$3+'Vel,Acc,Jer (In Light)'!C92))</f>
        <v>24087.745016126326</v>
      </c>
      <c r="Z92" s="10">
        <f t="shared" si="38"/>
        <v>45032.939696770896</v>
      </c>
      <c r="AA92" s="10">
        <f t="shared" si="39"/>
        <v>110045.97480211036</v>
      </c>
      <c r="AB92" s="10">
        <f t="shared" si="40"/>
        <v>212594.49714192748</v>
      </c>
      <c r="AC92" s="10">
        <f t="shared" si="41"/>
        <v>359210.85990643944</v>
      </c>
      <c r="AD92" s="10">
        <f t="shared" si="42"/>
        <v>547717.61203224061</v>
      </c>
      <c r="AE92" s="10">
        <f t="shared" si="43"/>
        <v>778114.75351933087</v>
      </c>
    </row>
    <row r="93" spans="1:31" x14ac:dyDescent="0.2">
      <c r="A93" s="5">
        <v>-180</v>
      </c>
      <c r="B93" s="5">
        <f t="shared" si="44"/>
        <v>90</v>
      </c>
      <c r="C93" s="36">
        <v>0.15363279306211811</v>
      </c>
      <c r="D93" s="6">
        <f t="shared" si="24"/>
        <v>1.4609336364446807E-2</v>
      </c>
      <c r="E93" s="7">
        <f t="shared" si="25"/>
        <v>175.31203637336168</v>
      </c>
      <c r="F93" s="7">
        <f t="shared" si="26"/>
        <v>350.62407274672336</v>
      </c>
      <c r="G93" s="7">
        <f t="shared" si="27"/>
        <v>525.93610912008501</v>
      </c>
      <c r="H93" s="7">
        <f t="shared" si="28"/>
        <v>701.24814549344671</v>
      </c>
      <c r="I93" s="7">
        <f t="shared" si="29"/>
        <v>876.56018186680842</v>
      </c>
      <c r="J93" s="7">
        <f t="shared" si="30"/>
        <v>1051.87221824017</v>
      </c>
      <c r="K93" s="12">
        <f t="shared" si="31"/>
        <v>1.2022762275513688E-3</v>
      </c>
      <c r="L93" s="9">
        <f t="shared" si="32"/>
        <v>173127.7767673971</v>
      </c>
      <c r="M93" s="9">
        <f t="shared" si="33"/>
        <v>692511.10706958838</v>
      </c>
      <c r="N93" s="9">
        <f t="shared" si="34"/>
        <v>1558149.9909065738</v>
      </c>
      <c r="O93" s="9">
        <f t="shared" si="35"/>
        <v>2770044.4282783535</v>
      </c>
      <c r="P93" s="9">
        <f t="shared" si="36"/>
        <v>4328194.4191849278</v>
      </c>
      <c r="Q93" s="9">
        <f t="shared" si="37"/>
        <v>6232599.9636262953</v>
      </c>
      <c r="R93" s="8">
        <f>SUM('Masses &amp; Spring Data'!$D$29)</f>
        <v>0.12910000000000002</v>
      </c>
      <c r="S93" s="8">
        <f t="shared" si="23"/>
        <v>22350.79598067097</v>
      </c>
      <c r="T93" s="8">
        <f t="shared" si="23"/>
        <v>89403.183922683878</v>
      </c>
      <c r="U93" s="8">
        <f t="shared" si="23"/>
        <v>201157.16382603871</v>
      </c>
      <c r="V93" s="8">
        <f t="shared" si="23"/>
        <v>357612.73569073551</v>
      </c>
      <c r="W93" s="8">
        <f t="shared" si="23"/>
        <v>558769.89951677423</v>
      </c>
      <c r="X93" s="8">
        <f t="shared" si="23"/>
        <v>804628.65530415485</v>
      </c>
      <c r="Y93" s="3">
        <f>SUM('Masses &amp; Spring Data'!$K$11*('Masses &amp; Spring Data'!$I$3+'Vel,Acc,Jer (In Light)'!C93))</f>
        <v>26265.196079532074</v>
      </c>
      <c r="Z93" s="10">
        <f t="shared" si="38"/>
        <v>48615.992060203047</v>
      </c>
      <c r="AA93" s="10">
        <f t="shared" si="39"/>
        <v>118027.78782507411</v>
      </c>
      <c r="AB93" s="10">
        <f t="shared" si="40"/>
        <v>227422.35990557077</v>
      </c>
      <c r="AC93" s="10">
        <f t="shared" si="41"/>
        <v>383877.93177026761</v>
      </c>
      <c r="AD93" s="10">
        <f t="shared" si="42"/>
        <v>585035.09559630626</v>
      </c>
      <c r="AE93" s="10">
        <f t="shared" si="43"/>
        <v>830893.85138368688</v>
      </c>
    </row>
    <row r="94" spans="1:31" x14ac:dyDescent="0.2">
      <c r="A94" s="5">
        <v>-178</v>
      </c>
      <c r="B94" s="5">
        <f t="shared" si="44"/>
        <v>91</v>
      </c>
      <c r="C94" s="36">
        <v>0.16824212942656491</v>
      </c>
      <c r="D94" s="6">
        <f t="shared" si="24"/>
        <v>1.5811612591998175E-2</v>
      </c>
      <c r="E94" s="7">
        <f t="shared" si="25"/>
        <v>189.73935110397809</v>
      </c>
      <c r="F94" s="7">
        <f t="shared" si="26"/>
        <v>379.47870220795619</v>
      </c>
      <c r="G94" s="7">
        <f t="shared" si="27"/>
        <v>569.21805331193434</v>
      </c>
      <c r="H94" s="7">
        <f t="shared" si="28"/>
        <v>758.95740441591238</v>
      </c>
      <c r="I94" s="7">
        <f t="shared" si="29"/>
        <v>948.69675551989053</v>
      </c>
      <c r="J94" s="7">
        <f t="shared" si="30"/>
        <v>1138.4361066238687</v>
      </c>
      <c r="K94" s="12">
        <f t="shared" si="31"/>
        <v>1.2825524352917395E-3</v>
      </c>
      <c r="L94" s="9">
        <f t="shared" si="32"/>
        <v>184687.55068201048</v>
      </c>
      <c r="M94" s="9">
        <f t="shared" si="33"/>
        <v>738750.20272804191</v>
      </c>
      <c r="N94" s="9">
        <f t="shared" si="34"/>
        <v>1662187.9561380944</v>
      </c>
      <c r="O94" s="9">
        <f t="shared" si="35"/>
        <v>2955000.8109121677</v>
      </c>
      <c r="P94" s="9">
        <f t="shared" si="36"/>
        <v>4617188.7670502616</v>
      </c>
      <c r="Q94" s="9">
        <f t="shared" si="37"/>
        <v>6648751.8245523777</v>
      </c>
      <c r="R94" s="8">
        <f>SUM('Masses &amp; Spring Data'!$D$29)</f>
        <v>0.12910000000000002</v>
      </c>
      <c r="S94" s="8">
        <f t="shared" si="23"/>
        <v>23843.162793047555</v>
      </c>
      <c r="T94" s="8">
        <f t="shared" si="23"/>
        <v>95372.651172190221</v>
      </c>
      <c r="U94" s="8">
        <f t="shared" si="23"/>
        <v>214588.46513742802</v>
      </c>
      <c r="V94" s="8">
        <f t="shared" si="23"/>
        <v>381490.60468876088</v>
      </c>
      <c r="W94" s="8">
        <f t="shared" si="23"/>
        <v>596079.06982618885</v>
      </c>
      <c r="X94" s="8">
        <f t="shared" si="23"/>
        <v>858353.86054971209</v>
      </c>
      <c r="Y94" s="3">
        <f>SUM('Masses &amp; Spring Data'!$K$11*('Masses &amp; Spring Data'!$I$3+'Vel,Acc,Jer (In Light)'!C94))</f>
        <v>28624.603902390234</v>
      </c>
      <c r="Z94" s="10">
        <f t="shared" si="38"/>
        <v>52467.766695437793</v>
      </c>
      <c r="AA94" s="10">
        <f t="shared" si="39"/>
        <v>126550.83050818816</v>
      </c>
      <c r="AB94" s="10">
        <f t="shared" si="40"/>
        <v>243213.06903981825</v>
      </c>
      <c r="AC94" s="10">
        <f t="shared" si="41"/>
        <v>410115.20859115111</v>
      </c>
      <c r="AD94" s="10">
        <f t="shared" si="42"/>
        <v>624703.67372857907</v>
      </c>
      <c r="AE94" s="10">
        <f t="shared" si="43"/>
        <v>886978.46445210231</v>
      </c>
    </row>
    <row r="95" spans="1:31" x14ac:dyDescent="0.2">
      <c r="A95" s="5">
        <v>-176</v>
      </c>
      <c r="B95" s="5">
        <f t="shared" si="44"/>
        <v>92</v>
      </c>
      <c r="C95" s="36">
        <v>0.18405374201856309</v>
      </c>
      <c r="D95" s="6">
        <f t="shared" si="24"/>
        <v>1.7094165027289915E-2</v>
      </c>
      <c r="E95" s="7">
        <f t="shared" si="25"/>
        <v>205.12998032747899</v>
      </c>
      <c r="F95" s="7">
        <f t="shared" si="26"/>
        <v>410.25996065495798</v>
      </c>
      <c r="G95" s="7">
        <f t="shared" si="27"/>
        <v>615.38994098243688</v>
      </c>
      <c r="H95" s="7">
        <f t="shared" si="28"/>
        <v>820.51992130991596</v>
      </c>
      <c r="I95" s="7">
        <f t="shared" si="29"/>
        <v>1025.6499016373948</v>
      </c>
      <c r="J95" s="7">
        <f t="shared" si="30"/>
        <v>1230.7798819648738</v>
      </c>
      <c r="K95" s="12">
        <f t="shared" si="31"/>
        <v>1.3646955315840814E-3</v>
      </c>
      <c r="L95" s="9">
        <f t="shared" si="32"/>
        <v>196516.15654810771</v>
      </c>
      <c r="M95" s="9">
        <f t="shared" si="33"/>
        <v>786064.62619243085</v>
      </c>
      <c r="N95" s="9">
        <f t="shared" si="34"/>
        <v>1768645.4089329694</v>
      </c>
      <c r="O95" s="9">
        <f t="shared" si="35"/>
        <v>3144258.5047697234</v>
      </c>
      <c r="P95" s="9">
        <f t="shared" si="36"/>
        <v>4912903.9137026928</v>
      </c>
      <c r="Q95" s="9">
        <f t="shared" si="37"/>
        <v>7074581.6357318778</v>
      </c>
      <c r="R95" s="8">
        <f>SUM('Masses &amp; Spring Data'!$D$29)</f>
        <v>0.12910000000000002</v>
      </c>
      <c r="S95" s="8">
        <f t="shared" si="23"/>
        <v>25370.235810360711</v>
      </c>
      <c r="T95" s="8">
        <f t="shared" si="23"/>
        <v>101480.94324144284</v>
      </c>
      <c r="U95" s="8">
        <f t="shared" si="23"/>
        <v>228332.12229324639</v>
      </c>
      <c r="V95" s="8">
        <f t="shared" si="23"/>
        <v>405923.77296577138</v>
      </c>
      <c r="W95" s="8">
        <f t="shared" si="23"/>
        <v>634255.89525901771</v>
      </c>
      <c r="X95" s="8">
        <f t="shared" si="23"/>
        <v>913328.48917298554</v>
      </c>
      <c r="Y95" s="3">
        <f>SUM('Masses &amp; Spring Data'!$K$11*('Masses &amp; Spring Data'!$I$3+'Vel,Acc,Jer (In Light)'!C95))</f>
        <v>31178.179335997938</v>
      </c>
      <c r="Z95" s="10">
        <f t="shared" si="38"/>
        <v>56548.415146358646</v>
      </c>
      <c r="AA95" s="10">
        <f t="shared" si="39"/>
        <v>135419.8302293481</v>
      </c>
      <c r="AB95" s="10">
        <f t="shared" si="40"/>
        <v>259510.30162924432</v>
      </c>
      <c r="AC95" s="10">
        <f t="shared" si="41"/>
        <v>437101.95230176934</v>
      </c>
      <c r="AD95" s="10">
        <f t="shared" si="42"/>
        <v>665434.07459501561</v>
      </c>
      <c r="AE95" s="10">
        <f t="shared" si="43"/>
        <v>944506.66850898345</v>
      </c>
    </row>
    <row r="96" spans="1:31" x14ac:dyDescent="0.2">
      <c r="A96" s="5">
        <v>-174</v>
      </c>
      <c r="B96" s="5">
        <f t="shared" si="44"/>
        <v>93</v>
      </c>
      <c r="C96" s="36">
        <v>0.201147907045853</v>
      </c>
      <c r="D96" s="6">
        <f t="shared" si="24"/>
        <v>1.8458860558873996E-2</v>
      </c>
      <c r="E96" s="7">
        <f t="shared" si="25"/>
        <v>221.50632670648795</v>
      </c>
      <c r="F96" s="7">
        <f t="shared" si="26"/>
        <v>443.01265341297591</v>
      </c>
      <c r="G96" s="7">
        <f t="shared" si="27"/>
        <v>664.51898011946389</v>
      </c>
      <c r="H96" s="7">
        <f t="shared" si="28"/>
        <v>886.02530682595182</v>
      </c>
      <c r="I96" s="7">
        <f t="shared" si="29"/>
        <v>1107.5316335324399</v>
      </c>
      <c r="J96" s="7">
        <f t="shared" si="30"/>
        <v>1329.0379602389278</v>
      </c>
      <c r="K96" s="12">
        <f t="shared" si="31"/>
        <v>1.4505724049803936E-3</v>
      </c>
      <c r="L96" s="9">
        <f t="shared" si="32"/>
        <v>208882.42631717669</v>
      </c>
      <c r="M96" s="9">
        <f t="shared" si="33"/>
        <v>835529.70526870678</v>
      </c>
      <c r="N96" s="9">
        <f t="shared" si="34"/>
        <v>1879941.8368545901</v>
      </c>
      <c r="O96" s="9">
        <f t="shared" si="35"/>
        <v>3342118.8210748271</v>
      </c>
      <c r="P96" s="9">
        <f t="shared" si="36"/>
        <v>5222060.6579294167</v>
      </c>
      <c r="Q96" s="9">
        <f t="shared" si="37"/>
        <v>7519767.3474183604</v>
      </c>
      <c r="R96" s="8">
        <f>SUM('Masses &amp; Spring Data'!$D$29)</f>
        <v>0.12910000000000002</v>
      </c>
      <c r="S96" s="8">
        <f t="shared" si="23"/>
        <v>26966.721237547514</v>
      </c>
      <c r="T96" s="8">
        <f t="shared" si="23"/>
        <v>107866.88495019005</v>
      </c>
      <c r="U96" s="8">
        <f t="shared" si="23"/>
        <v>242700.49113792763</v>
      </c>
      <c r="V96" s="8">
        <f t="shared" si="23"/>
        <v>431467.53980076022</v>
      </c>
      <c r="W96" s="8">
        <f t="shared" si="23"/>
        <v>674168.03093868785</v>
      </c>
      <c r="X96" s="8">
        <f t="shared" si="23"/>
        <v>970801.96455171052</v>
      </c>
      <c r="Y96" s="3">
        <f>SUM('Masses &amp; Spring Data'!$K$11*('Masses &amp; Spring Data'!$I$3+'Vel,Acc,Jer (In Light)'!C96))</f>
        <v>33938.886987905258</v>
      </c>
      <c r="Z96" s="10">
        <f t="shared" si="38"/>
        <v>60905.608225452772</v>
      </c>
      <c r="AA96" s="10">
        <f t="shared" si="39"/>
        <v>144786.87791835348</v>
      </c>
      <c r="AB96" s="10">
        <f t="shared" si="40"/>
        <v>276639.37812583288</v>
      </c>
      <c r="AC96" s="10">
        <f t="shared" si="41"/>
        <v>465406.42678866547</v>
      </c>
      <c r="AD96" s="10">
        <f t="shared" si="42"/>
        <v>708106.9179265931</v>
      </c>
      <c r="AE96" s="10">
        <f t="shared" si="43"/>
        <v>1004740.8515396158</v>
      </c>
    </row>
    <row r="97" spans="1:31" x14ac:dyDescent="0.2">
      <c r="A97" s="5">
        <v>-172</v>
      </c>
      <c r="B97" s="5">
        <f t="shared" si="44"/>
        <v>94</v>
      </c>
      <c r="C97" s="36">
        <v>0.219606767604727</v>
      </c>
      <c r="D97" s="6">
        <f t="shared" si="24"/>
        <v>1.990943296385439E-2</v>
      </c>
      <c r="E97" s="7">
        <f t="shared" si="25"/>
        <v>238.91319556625268</v>
      </c>
      <c r="F97" s="7">
        <f t="shared" si="26"/>
        <v>477.82639113250536</v>
      </c>
      <c r="G97" s="7">
        <f t="shared" si="27"/>
        <v>716.73958669875799</v>
      </c>
      <c r="H97" s="7">
        <f t="shared" si="28"/>
        <v>955.65278226501073</v>
      </c>
      <c r="I97" s="7">
        <f t="shared" si="29"/>
        <v>1194.5659778312634</v>
      </c>
      <c r="J97" s="7">
        <f t="shared" si="30"/>
        <v>1433.479173397516</v>
      </c>
      <c r="K97" s="12">
        <f t="shared" si="31"/>
        <v>1.5411164997574389E-3</v>
      </c>
      <c r="L97" s="9">
        <f t="shared" si="32"/>
        <v>221920.7759650712</v>
      </c>
      <c r="M97" s="9">
        <f t="shared" si="33"/>
        <v>887683.10386028478</v>
      </c>
      <c r="N97" s="9">
        <f t="shared" si="34"/>
        <v>1997286.9836856409</v>
      </c>
      <c r="O97" s="9">
        <f t="shared" si="35"/>
        <v>3550732.4154411391</v>
      </c>
      <c r="P97" s="9">
        <f t="shared" si="36"/>
        <v>5548019.3991267802</v>
      </c>
      <c r="Q97" s="9">
        <f t="shared" si="37"/>
        <v>7989147.9347425634</v>
      </c>
      <c r="R97" s="8">
        <f>SUM('Masses &amp; Spring Data'!$D$29)</f>
        <v>0.12910000000000002</v>
      </c>
      <c r="S97" s="8">
        <f t="shared" si="23"/>
        <v>28649.972177090694</v>
      </c>
      <c r="T97" s="8">
        <f t="shared" si="23"/>
        <v>114599.88870836278</v>
      </c>
      <c r="U97" s="8">
        <f t="shared" si="23"/>
        <v>257849.74959381626</v>
      </c>
      <c r="V97" s="8">
        <f t="shared" si="23"/>
        <v>458399.55483345111</v>
      </c>
      <c r="W97" s="8">
        <f t="shared" si="23"/>
        <v>716249.3044272674</v>
      </c>
      <c r="X97" s="8">
        <f t="shared" si="23"/>
        <v>1031398.998375265</v>
      </c>
      <c r="Y97" s="3">
        <f>SUM('Masses &amp; Spring Data'!$K$11*('Masses &amp; Spring Data'!$I$3+'Vel,Acc,Jer (In Light)'!C97))</f>
        <v>36919.992968163409</v>
      </c>
      <c r="Z97" s="10">
        <f t="shared" si="38"/>
        <v>65569.9651452541</v>
      </c>
      <c r="AA97" s="10">
        <f t="shared" si="39"/>
        <v>154735.25510018866</v>
      </c>
      <c r="AB97" s="10">
        <f t="shared" si="40"/>
        <v>294769.74256197968</v>
      </c>
      <c r="AC97" s="10">
        <f t="shared" si="41"/>
        <v>495319.54780161451</v>
      </c>
      <c r="AD97" s="10">
        <f t="shared" si="42"/>
        <v>753169.29739543085</v>
      </c>
      <c r="AE97" s="10">
        <f t="shared" si="43"/>
        <v>1068318.9913434284</v>
      </c>
    </row>
    <row r="98" spans="1:31" x14ac:dyDescent="0.2">
      <c r="A98" s="5">
        <v>-170</v>
      </c>
      <c r="B98" s="5">
        <f t="shared" si="44"/>
        <v>95</v>
      </c>
      <c r="C98" s="36">
        <v>0.23951620056858139</v>
      </c>
      <c r="D98" s="6">
        <f t="shared" si="24"/>
        <v>2.1450549463611829E-2</v>
      </c>
      <c r="E98" s="7">
        <f t="shared" si="25"/>
        <v>257.40659356334197</v>
      </c>
      <c r="F98" s="7">
        <f t="shared" si="26"/>
        <v>514.81318712668394</v>
      </c>
      <c r="G98" s="7">
        <f t="shared" si="27"/>
        <v>772.2197806900258</v>
      </c>
      <c r="H98" s="7">
        <f t="shared" si="28"/>
        <v>1029.6263742533679</v>
      </c>
      <c r="I98" s="7">
        <f t="shared" si="29"/>
        <v>1287.0329678167097</v>
      </c>
      <c r="J98" s="7">
        <f t="shared" si="30"/>
        <v>1544.4395613800516</v>
      </c>
      <c r="K98" s="12">
        <f t="shared" si="31"/>
        <v>1.6325940388100812E-3</v>
      </c>
      <c r="L98" s="9">
        <f t="shared" si="32"/>
        <v>235093.54158865169</v>
      </c>
      <c r="M98" s="9">
        <f t="shared" si="33"/>
        <v>940374.16635460674</v>
      </c>
      <c r="N98" s="9">
        <f t="shared" si="34"/>
        <v>2115841.8742978652</v>
      </c>
      <c r="O98" s="9">
        <f t="shared" si="35"/>
        <v>3761496.665418427</v>
      </c>
      <c r="P98" s="9">
        <f t="shared" si="36"/>
        <v>5877338.5397162922</v>
      </c>
      <c r="Q98" s="9">
        <f t="shared" si="37"/>
        <v>8463367.4971914608</v>
      </c>
      <c r="R98" s="8">
        <f>SUM('Masses &amp; Spring Data'!$D$29)</f>
        <v>0.12910000000000002</v>
      </c>
      <c r="S98" s="8">
        <f t="shared" si="23"/>
        <v>30350.576219094939</v>
      </c>
      <c r="T98" s="8">
        <f t="shared" si="23"/>
        <v>121402.30487637976</v>
      </c>
      <c r="U98" s="8">
        <f t="shared" si="23"/>
        <v>273155.18597185443</v>
      </c>
      <c r="V98" s="8">
        <f t="shared" si="23"/>
        <v>485609.21950551902</v>
      </c>
      <c r="W98" s="8">
        <f t="shared" si="23"/>
        <v>758764.4054773734</v>
      </c>
      <c r="X98" s="8">
        <f t="shared" si="23"/>
        <v>1092620.7438874177</v>
      </c>
      <c r="Y98" s="3">
        <f>SUM('Masses &amp; Spring Data'!$K$11*('Masses &amp; Spring Data'!$I$3+'Vel,Acc,Jer (In Light)'!C98))</f>
        <v>40135.366391825897</v>
      </c>
      <c r="Z98" s="10">
        <f t="shared" si="38"/>
        <v>70485.942610920843</v>
      </c>
      <c r="AA98" s="10">
        <f t="shared" si="39"/>
        <v>165001.93500657898</v>
      </c>
      <c r="AB98" s="10">
        <f t="shared" si="40"/>
        <v>313290.55236368033</v>
      </c>
      <c r="AC98" s="10">
        <f t="shared" si="41"/>
        <v>525744.58589734486</v>
      </c>
      <c r="AD98" s="10">
        <f t="shared" si="42"/>
        <v>798899.77186919935</v>
      </c>
      <c r="AE98" s="10">
        <f t="shared" si="43"/>
        <v>1132756.1102792437</v>
      </c>
    </row>
    <row r="99" spans="1:31" x14ac:dyDescent="0.2">
      <c r="A99" s="5">
        <v>-168</v>
      </c>
      <c r="B99" s="5">
        <f t="shared" si="44"/>
        <v>96</v>
      </c>
      <c r="C99" s="36">
        <v>0.26096675003219322</v>
      </c>
      <c r="D99" s="6">
        <f t="shared" si="24"/>
        <v>2.308314350242191E-2</v>
      </c>
      <c r="E99" s="7">
        <f t="shared" si="25"/>
        <v>276.99772202906291</v>
      </c>
      <c r="F99" s="7">
        <f t="shared" si="26"/>
        <v>553.99544405812583</v>
      </c>
      <c r="G99" s="7">
        <f t="shared" si="27"/>
        <v>830.9931660871888</v>
      </c>
      <c r="H99" s="7">
        <f t="shared" si="28"/>
        <v>1107.9908881162517</v>
      </c>
      <c r="I99" s="7">
        <f t="shared" si="29"/>
        <v>1384.9886101453146</v>
      </c>
      <c r="J99" s="7">
        <f t="shared" si="30"/>
        <v>1661.9863321743776</v>
      </c>
      <c r="K99" s="12">
        <f t="shared" si="31"/>
        <v>1.7287387992432346E-3</v>
      </c>
      <c r="L99" s="9">
        <f t="shared" si="32"/>
        <v>248938.38709102577</v>
      </c>
      <c r="M99" s="9">
        <f t="shared" si="33"/>
        <v>995753.54836410307</v>
      </c>
      <c r="N99" s="9">
        <f t="shared" si="34"/>
        <v>2240445.4838192319</v>
      </c>
      <c r="O99" s="9">
        <f t="shared" si="35"/>
        <v>3983014.1934564123</v>
      </c>
      <c r="P99" s="9">
        <f t="shared" si="36"/>
        <v>6223459.6772756446</v>
      </c>
      <c r="Q99" s="9">
        <f t="shared" si="37"/>
        <v>8961781.9352769274</v>
      </c>
      <c r="R99" s="8">
        <f>SUM('Masses &amp; Spring Data'!$D$29)</f>
        <v>0.12910000000000002</v>
      </c>
      <c r="S99" s="8">
        <f t="shared" si="23"/>
        <v>32137.945773451433</v>
      </c>
      <c r="T99" s="8">
        <f t="shared" si="23"/>
        <v>128551.78309380573</v>
      </c>
      <c r="U99" s="8">
        <f t="shared" si="23"/>
        <v>289241.5119610629</v>
      </c>
      <c r="V99" s="8">
        <f t="shared" si="23"/>
        <v>514207.13237522292</v>
      </c>
      <c r="W99" s="8">
        <f t="shared" si="23"/>
        <v>803448.64433628588</v>
      </c>
      <c r="X99" s="8">
        <f t="shared" si="23"/>
        <v>1156966.0478442516</v>
      </c>
      <c r="Y99" s="3">
        <f>SUM('Masses &amp; Spring Data'!$K$11*('Masses &amp; Spring Data'!$I$3+'Vel,Acc,Jer (In Light)'!C99))</f>
        <v>43599.630130199206</v>
      </c>
      <c r="Z99" s="10">
        <f t="shared" si="38"/>
        <v>75737.575903650635</v>
      </c>
      <c r="AA99" s="10">
        <f t="shared" si="39"/>
        <v>175879.34089964608</v>
      </c>
      <c r="AB99" s="10">
        <f t="shared" si="40"/>
        <v>332841.1420912621</v>
      </c>
      <c r="AC99" s="10">
        <f t="shared" si="41"/>
        <v>557806.76250542211</v>
      </c>
      <c r="AD99" s="10">
        <f t="shared" si="42"/>
        <v>847048.27446648513</v>
      </c>
      <c r="AE99" s="10">
        <f t="shared" si="43"/>
        <v>1200565.6779744509</v>
      </c>
    </row>
    <row r="100" spans="1:31" x14ac:dyDescent="0.2">
      <c r="A100" s="5">
        <v>-166</v>
      </c>
      <c r="B100" s="5">
        <f t="shared" si="44"/>
        <v>97</v>
      </c>
      <c r="C100" s="36">
        <v>0.28404989353461513</v>
      </c>
      <c r="D100" s="6">
        <f t="shared" si="24"/>
        <v>2.4811882301665145E-2</v>
      </c>
      <c r="E100" s="7">
        <f t="shared" si="25"/>
        <v>297.74258761998175</v>
      </c>
      <c r="F100" s="7">
        <f t="shared" si="26"/>
        <v>595.4851752399635</v>
      </c>
      <c r="G100" s="7">
        <f t="shared" si="27"/>
        <v>893.22776285994519</v>
      </c>
      <c r="H100" s="7">
        <f t="shared" si="28"/>
        <v>1190.970350479927</v>
      </c>
      <c r="I100" s="7">
        <f t="shared" si="29"/>
        <v>1488.7129380999086</v>
      </c>
      <c r="J100" s="7">
        <f t="shared" si="30"/>
        <v>1786.4555257198904</v>
      </c>
      <c r="K100" s="12">
        <f t="shared" si="31"/>
        <v>1.8276838925043726E-3</v>
      </c>
      <c r="L100" s="9">
        <f t="shared" si="32"/>
        <v>263186.48052062967</v>
      </c>
      <c r="M100" s="9">
        <f t="shared" si="33"/>
        <v>1052745.9220825187</v>
      </c>
      <c r="N100" s="9">
        <f t="shared" si="34"/>
        <v>2368678.3246856667</v>
      </c>
      <c r="O100" s="9">
        <f t="shared" si="35"/>
        <v>4210983.6883300748</v>
      </c>
      <c r="P100" s="9">
        <f t="shared" si="36"/>
        <v>6579662.0130157415</v>
      </c>
      <c r="Q100" s="9">
        <f t="shared" si="37"/>
        <v>9474713.2987426668</v>
      </c>
      <c r="R100" s="8">
        <f>SUM('Masses &amp; Spring Data'!$D$29)</f>
        <v>0.12910000000000002</v>
      </c>
      <c r="S100" s="8">
        <f t="shared" si="23"/>
        <v>33977.374635213295</v>
      </c>
      <c r="T100" s="8">
        <f t="shared" si="23"/>
        <v>135909.49854085318</v>
      </c>
      <c r="U100" s="8">
        <f t="shared" si="23"/>
        <v>305796.37171691965</v>
      </c>
      <c r="V100" s="8">
        <f t="shared" si="23"/>
        <v>543637.99416341272</v>
      </c>
      <c r="W100" s="8">
        <f t="shared" si="23"/>
        <v>849434.36588033231</v>
      </c>
      <c r="X100" s="8">
        <f t="shared" si="23"/>
        <v>1223185.4868676786</v>
      </c>
      <c r="Y100" s="3">
        <f>SUM('Masses &amp; Spring Data'!$K$11*('Masses &amp; Spring Data'!$I$3+'Vel,Acc,Jer (In Light)'!C100))</f>
        <v>47327.557805840348</v>
      </c>
      <c r="Z100" s="10">
        <f t="shared" si="38"/>
        <v>81304.93244105365</v>
      </c>
      <c r="AA100" s="10">
        <f t="shared" si="39"/>
        <v>187244.17533841246</v>
      </c>
      <c r="AB100" s="10">
        <f t="shared" si="40"/>
        <v>353123.92952275998</v>
      </c>
      <c r="AC100" s="10">
        <f t="shared" si="41"/>
        <v>590965.55196925311</v>
      </c>
      <c r="AD100" s="10">
        <f t="shared" si="42"/>
        <v>896761.9236861727</v>
      </c>
      <c r="AE100" s="10">
        <f t="shared" si="43"/>
        <v>1270513.044673519</v>
      </c>
    </row>
    <row r="101" spans="1:31" x14ac:dyDescent="0.2">
      <c r="A101" s="5">
        <v>-164</v>
      </c>
      <c r="B101" s="5">
        <f t="shared" si="44"/>
        <v>98</v>
      </c>
      <c r="C101" s="36">
        <v>0.30886177583628027</v>
      </c>
      <c r="D101" s="6">
        <f t="shared" si="24"/>
        <v>2.6639566194169517E-2</v>
      </c>
      <c r="E101" s="7">
        <f t="shared" si="25"/>
        <v>319.67479433003422</v>
      </c>
      <c r="F101" s="7">
        <f t="shared" si="26"/>
        <v>639.34958866006843</v>
      </c>
      <c r="G101" s="7">
        <f t="shared" si="27"/>
        <v>959.02438299010259</v>
      </c>
      <c r="H101" s="7">
        <f t="shared" si="28"/>
        <v>1278.6991773201369</v>
      </c>
      <c r="I101" s="7">
        <f t="shared" si="29"/>
        <v>1598.3739716501711</v>
      </c>
      <c r="J101" s="7">
        <f t="shared" si="30"/>
        <v>1918.0487659802052</v>
      </c>
      <c r="K101" s="12">
        <f t="shared" si="31"/>
        <v>1.9275624300417737E-3</v>
      </c>
      <c r="L101" s="9">
        <f t="shared" si="32"/>
        <v>277568.98992601543</v>
      </c>
      <c r="M101" s="9">
        <f t="shared" si="33"/>
        <v>1110275.9597040617</v>
      </c>
      <c r="N101" s="9">
        <f t="shared" si="34"/>
        <v>2498120.909334139</v>
      </c>
      <c r="O101" s="9">
        <f t="shared" si="35"/>
        <v>4441103.8388162469</v>
      </c>
      <c r="P101" s="9">
        <f t="shared" si="36"/>
        <v>6939224.7481503859</v>
      </c>
      <c r="Q101" s="9">
        <f t="shared" si="37"/>
        <v>9992483.6373365559</v>
      </c>
      <c r="R101" s="8">
        <f>SUM('Masses &amp; Spring Data'!$D$29)</f>
        <v>0.12910000000000002</v>
      </c>
      <c r="S101" s="8">
        <f t="shared" si="23"/>
        <v>35834.156599448601</v>
      </c>
      <c r="T101" s="8">
        <f t="shared" si="23"/>
        <v>143336.6263977944</v>
      </c>
      <c r="U101" s="8">
        <f t="shared" si="23"/>
        <v>322507.40939503739</v>
      </c>
      <c r="V101" s="8">
        <f t="shared" ref="S101:X164" si="45">SUM($R$3*O101)</f>
        <v>573346.50559117761</v>
      </c>
      <c r="W101" s="8">
        <f t="shared" si="45"/>
        <v>895853.91498621495</v>
      </c>
      <c r="X101" s="8">
        <f t="shared" si="45"/>
        <v>1290029.6375801496</v>
      </c>
      <c r="Y101" s="3">
        <f>SUM('Masses &amp; Spring Data'!$K$11*('Masses &amp; Spring Data'!$I$3+'Vel,Acc,Jer (In Light)'!C101))</f>
        <v>51334.676797559267</v>
      </c>
      <c r="Z101" s="10">
        <f t="shared" si="38"/>
        <v>87168.833397007867</v>
      </c>
      <c r="AA101" s="10">
        <f t="shared" si="39"/>
        <v>198973.59313571203</v>
      </c>
      <c r="AB101" s="10">
        <f t="shared" si="40"/>
        <v>373842.08619259665</v>
      </c>
      <c r="AC101" s="10">
        <f t="shared" si="41"/>
        <v>624681.18238873687</v>
      </c>
      <c r="AD101" s="10">
        <f t="shared" si="42"/>
        <v>947188.5917837742</v>
      </c>
      <c r="AE101" s="10">
        <f t="shared" si="43"/>
        <v>1341364.3143777088</v>
      </c>
    </row>
    <row r="102" spans="1:31" x14ac:dyDescent="0.2">
      <c r="A102" s="5">
        <v>-162</v>
      </c>
      <c r="B102" s="5">
        <f t="shared" si="44"/>
        <v>99</v>
      </c>
      <c r="C102" s="36">
        <v>0.33550134203044979</v>
      </c>
      <c r="D102" s="6">
        <f t="shared" si="24"/>
        <v>2.8567128624211291E-2</v>
      </c>
      <c r="E102" s="7">
        <f t="shared" si="25"/>
        <v>342.80554349053551</v>
      </c>
      <c r="F102" s="7">
        <f t="shared" si="26"/>
        <v>685.61108698107103</v>
      </c>
      <c r="G102" s="7">
        <f t="shared" si="27"/>
        <v>1028.4166304716064</v>
      </c>
      <c r="H102" s="7">
        <f t="shared" si="28"/>
        <v>1371.2221739621421</v>
      </c>
      <c r="I102" s="7">
        <f t="shared" si="29"/>
        <v>1714.0277174526775</v>
      </c>
      <c r="J102" s="7">
        <f t="shared" si="30"/>
        <v>2056.8332609432127</v>
      </c>
      <c r="K102" s="12">
        <f t="shared" si="31"/>
        <v>2.0330416332352552E-3</v>
      </c>
      <c r="L102" s="9">
        <f t="shared" si="32"/>
        <v>292757.99518587673</v>
      </c>
      <c r="M102" s="9">
        <f t="shared" si="33"/>
        <v>1171031.9807435069</v>
      </c>
      <c r="N102" s="9">
        <f t="shared" si="34"/>
        <v>2634821.9566728906</v>
      </c>
      <c r="O102" s="9">
        <f t="shared" si="35"/>
        <v>4684127.9229740277</v>
      </c>
      <c r="P102" s="9">
        <f t="shared" si="36"/>
        <v>7318949.8796469187</v>
      </c>
      <c r="Q102" s="9">
        <f t="shared" si="37"/>
        <v>10539287.826691562</v>
      </c>
      <c r="R102" s="8">
        <f>SUM('Masses &amp; Spring Data'!$D$29)</f>
        <v>0.12910000000000002</v>
      </c>
      <c r="S102" s="8">
        <f t="shared" si="45"/>
        <v>37795.057178496689</v>
      </c>
      <c r="T102" s="8">
        <f t="shared" si="45"/>
        <v>151180.22871398675</v>
      </c>
      <c r="U102" s="8">
        <f t="shared" si="45"/>
        <v>340155.51460647024</v>
      </c>
      <c r="V102" s="8">
        <f t="shared" si="45"/>
        <v>604720.91485594702</v>
      </c>
      <c r="W102" s="8">
        <f t="shared" si="45"/>
        <v>944876.42946241738</v>
      </c>
      <c r="X102" s="8">
        <f t="shared" si="45"/>
        <v>1360622.058425881</v>
      </c>
      <c r="Y102" s="3">
        <f>SUM('Masses &amp; Spring Data'!$K$11*('Masses &amp; Spring Data'!$I$3+'Vel,Acc,Jer (In Light)'!C102))</f>
        <v>55636.966737917639</v>
      </c>
      <c r="Z102" s="10">
        <f t="shared" si="38"/>
        <v>93432.023916414328</v>
      </c>
      <c r="AA102" s="10">
        <f t="shared" si="39"/>
        <v>211430.7867247145</v>
      </c>
      <c r="AB102" s="10">
        <f t="shared" si="40"/>
        <v>395792.48134438787</v>
      </c>
      <c r="AC102" s="10">
        <f t="shared" si="41"/>
        <v>660357.88159386464</v>
      </c>
      <c r="AD102" s="10">
        <f t="shared" si="42"/>
        <v>1000513.396200335</v>
      </c>
      <c r="AE102" s="10">
        <f t="shared" si="43"/>
        <v>1416259.0251637986</v>
      </c>
    </row>
    <row r="103" spans="1:31" x14ac:dyDescent="0.2">
      <c r="A103" s="5">
        <v>-160</v>
      </c>
      <c r="B103" s="5">
        <f t="shared" si="44"/>
        <v>100</v>
      </c>
      <c r="C103" s="36">
        <v>0.36406847065466108</v>
      </c>
      <c r="D103" s="6">
        <f t="shared" si="24"/>
        <v>3.0600170257446546E-2</v>
      </c>
      <c r="E103" s="7">
        <f t="shared" si="25"/>
        <v>367.20204308935854</v>
      </c>
      <c r="F103" s="7">
        <f t="shared" si="26"/>
        <v>734.40408617871708</v>
      </c>
      <c r="G103" s="7">
        <f t="shared" si="27"/>
        <v>1101.6061292680756</v>
      </c>
      <c r="H103" s="7">
        <f t="shared" si="28"/>
        <v>1468.8081723574342</v>
      </c>
      <c r="I103" s="7">
        <f t="shared" si="29"/>
        <v>1836.0102154467927</v>
      </c>
      <c r="J103" s="7">
        <f t="shared" si="30"/>
        <v>2203.2122585361512</v>
      </c>
      <c r="K103" s="12">
        <f t="shared" si="31"/>
        <v>2.1375873921527511E-3</v>
      </c>
      <c r="L103" s="9">
        <f t="shared" si="32"/>
        <v>307812.58446999616</v>
      </c>
      <c r="M103" s="9">
        <f t="shared" si="33"/>
        <v>1231250.3378799846</v>
      </c>
      <c r="N103" s="9">
        <f t="shared" si="34"/>
        <v>2770313.2602299652</v>
      </c>
      <c r="O103" s="9">
        <f t="shared" si="35"/>
        <v>4925001.3515199386</v>
      </c>
      <c r="P103" s="9">
        <f t="shared" si="36"/>
        <v>7695314.6117499042</v>
      </c>
      <c r="Q103" s="9">
        <f t="shared" si="37"/>
        <v>11081253.040919861</v>
      </c>
      <c r="R103" s="8">
        <f>SUM('Masses &amp; Spring Data'!$D$29)</f>
        <v>0.12910000000000002</v>
      </c>
      <c r="S103" s="8">
        <f t="shared" si="45"/>
        <v>39738.60465507651</v>
      </c>
      <c r="T103" s="8">
        <f t="shared" si="45"/>
        <v>158954.41862030604</v>
      </c>
      <c r="U103" s="8">
        <f t="shared" si="45"/>
        <v>357647.44189568859</v>
      </c>
      <c r="V103" s="8">
        <f t="shared" si="45"/>
        <v>635817.67448122415</v>
      </c>
      <c r="W103" s="8">
        <f t="shared" si="45"/>
        <v>993465.1163769128</v>
      </c>
      <c r="X103" s="8">
        <f t="shared" si="45"/>
        <v>1430589.7675827544</v>
      </c>
      <c r="Y103" s="3">
        <f>SUM('Masses &amp; Spring Data'!$K$11*('Masses &amp; Spring Data'!$I$3+'Vel,Acc,Jer (In Light)'!C103))</f>
        <v>60250.558010727764</v>
      </c>
      <c r="Z103" s="10">
        <f t="shared" si="38"/>
        <v>99989.162665804266</v>
      </c>
      <c r="AA103" s="10">
        <f t="shared" si="39"/>
        <v>224146.90412761143</v>
      </c>
      <c r="AB103" s="10">
        <f t="shared" si="40"/>
        <v>417897.99990641634</v>
      </c>
      <c r="AC103" s="10">
        <f t="shared" si="41"/>
        <v>696068.2324919519</v>
      </c>
      <c r="AD103" s="10">
        <f t="shared" si="42"/>
        <v>1053715.6743876406</v>
      </c>
      <c r="AE103" s="10">
        <f t="shared" si="43"/>
        <v>1490840.3255934822</v>
      </c>
    </row>
    <row r="104" spans="1:31" x14ac:dyDescent="0.2">
      <c r="A104" s="5">
        <v>-158</v>
      </c>
      <c r="B104" s="5">
        <f t="shared" si="44"/>
        <v>101</v>
      </c>
      <c r="C104" s="36">
        <v>0.39466864091210763</v>
      </c>
      <c r="D104" s="6">
        <f t="shared" si="24"/>
        <v>3.2737757649599297E-2</v>
      </c>
      <c r="E104" s="7">
        <f t="shared" si="25"/>
        <v>392.85309179519157</v>
      </c>
      <c r="F104" s="7">
        <f t="shared" si="26"/>
        <v>785.70618359038315</v>
      </c>
      <c r="G104" s="7">
        <f t="shared" si="27"/>
        <v>1178.5592753855747</v>
      </c>
      <c r="H104" s="7">
        <f t="shared" si="28"/>
        <v>1571.4123671807663</v>
      </c>
      <c r="I104" s="7">
        <f t="shared" si="29"/>
        <v>1964.2654589759579</v>
      </c>
      <c r="J104" s="7">
        <f t="shared" si="30"/>
        <v>2357.1185507711493</v>
      </c>
      <c r="K104" s="12">
        <f t="shared" si="31"/>
        <v>2.2468003724506747E-3</v>
      </c>
      <c r="L104" s="9">
        <f t="shared" si="32"/>
        <v>323539.25363289716</v>
      </c>
      <c r="M104" s="9">
        <f t="shared" si="33"/>
        <v>1294157.0145315886</v>
      </c>
      <c r="N104" s="9">
        <f t="shared" si="34"/>
        <v>2911853.2826960743</v>
      </c>
      <c r="O104" s="9">
        <f t="shared" si="35"/>
        <v>5176628.0581263546</v>
      </c>
      <c r="P104" s="9">
        <f t="shared" si="36"/>
        <v>8088481.3408224285</v>
      </c>
      <c r="Q104" s="9">
        <f t="shared" si="37"/>
        <v>11647413.130784297</v>
      </c>
      <c r="R104" s="8">
        <f>SUM('Masses &amp; Spring Data'!$D$29)</f>
        <v>0.12910000000000002</v>
      </c>
      <c r="S104" s="8">
        <f t="shared" si="45"/>
        <v>41768.91764400703</v>
      </c>
      <c r="T104" s="8">
        <f t="shared" si="45"/>
        <v>167075.67057602812</v>
      </c>
      <c r="U104" s="8">
        <f t="shared" si="45"/>
        <v>375920.25879606325</v>
      </c>
      <c r="V104" s="8">
        <f t="shared" si="45"/>
        <v>668302.68230411247</v>
      </c>
      <c r="W104" s="8">
        <f t="shared" si="45"/>
        <v>1044222.9411001757</v>
      </c>
      <c r="X104" s="8">
        <f t="shared" si="45"/>
        <v>1503681.035184253</v>
      </c>
      <c r="Y104" s="3">
        <f>SUM('Masses &amp; Spring Data'!$K$11*('Masses &amp; Spring Data'!$I$3+'Vel,Acc,Jer (In Light)'!C104))</f>
        <v>65192.485507305384</v>
      </c>
      <c r="Z104" s="10">
        <f t="shared" si="38"/>
        <v>106961.40315131241</v>
      </c>
      <c r="AA104" s="10">
        <f t="shared" si="39"/>
        <v>237555.30394374378</v>
      </c>
      <c r="AB104" s="10">
        <f t="shared" si="40"/>
        <v>441112.74430336861</v>
      </c>
      <c r="AC104" s="10">
        <f t="shared" si="41"/>
        <v>733495.16781141784</v>
      </c>
      <c r="AD104" s="10">
        <f t="shared" si="42"/>
        <v>1109415.4266074812</v>
      </c>
      <c r="AE104" s="10">
        <f t="shared" si="43"/>
        <v>1568873.5206915585</v>
      </c>
    </row>
    <row r="105" spans="1:31" x14ac:dyDescent="0.2">
      <c r="A105" s="5">
        <v>-156</v>
      </c>
      <c r="B105" s="5">
        <f t="shared" si="44"/>
        <v>102</v>
      </c>
      <c r="C105" s="36">
        <v>0.42740639856170692</v>
      </c>
      <c r="D105" s="6">
        <f t="shared" si="24"/>
        <v>3.4984558022049972E-2</v>
      </c>
      <c r="E105" s="7">
        <f t="shared" si="25"/>
        <v>419.81469626459966</v>
      </c>
      <c r="F105" s="7">
        <f t="shared" si="26"/>
        <v>839.62939252919932</v>
      </c>
      <c r="G105" s="7">
        <f t="shared" si="27"/>
        <v>1259.444088793799</v>
      </c>
      <c r="H105" s="7">
        <f t="shared" si="28"/>
        <v>1679.2587850583986</v>
      </c>
      <c r="I105" s="7">
        <f t="shared" si="29"/>
        <v>2099.0734813229983</v>
      </c>
      <c r="J105" s="7">
        <f t="shared" si="30"/>
        <v>2518.888177587598</v>
      </c>
      <c r="K105" s="12">
        <f t="shared" si="31"/>
        <v>2.3578802413002364E-3</v>
      </c>
      <c r="L105" s="9">
        <f t="shared" si="32"/>
        <v>339534.75474723405</v>
      </c>
      <c r="M105" s="9">
        <f t="shared" si="33"/>
        <v>1358139.0189889362</v>
      </c>
      <c r="N105" s="9">
        <f t="shared" si="34"/>
        <v>3055812.7927251062</v>
      </c>
      <c r="O105" s="9">
        <f t="shared" si="35"/>
        <v>5432556.0759557448</v>
      </c>
      <c r="P105" s="9">
        <f t="shared" si="36"/>
        <v>8488368.8686808515</v>
      </c>
      <c r="Q105" s="9">
        <f t="shared" si="37"/>
        <v>12223251.170900425</v>
      </c>
      <c r="R105" s="8">
        <f>SUM('Masses &amp; Spring Data'!$D$29)</f>
        <v>0.12910000000000002</v>
      </c>
      <c r="S105" s="8">
        <f t="shared" si="45"/>
        <v>43833.936837867921</v>
      </c>
      <c r="T105" s="8">
        <f t="shared" si="45"/>
        <v>175335.74735147168</v>
      </c>
      <c r="U105" s="8">
        <f t="shared" si="45"/>
        <v>394505.43154081126</v>
      </c>
      <c r="V105" s="8">
        <f t="shared" si="45"/>
        <v>701342.98940588674</v>
      </c>
      <c r="W105" s="8">
        <f t="shared" si="45"/>
        <v>1095848.4209466982</v>
      </c>
      <c r="X105" s="8">
        <f t="shared" si="45"/>
        <v>1578021.726163245</v>
      </c>
      <c r="Y105" s="3">
        <f>SUM('Masses &amp; Spring Data'!$K$11*('Masses &amp; Spring Data'!$I$3+'Vel,Acc,Jer (In Light)'!C105))</f>
        <v>70479.633367715665</v>
      </c>
      <c r="Z105" s="10">
        <f t="shared" si="38"/>
        <v>114313.57020558359</v>
      </c>
      <c r="AA105" s="10">
        <f t="shared" si="39"/>
        <v>251465.38683974842</v>
      </c>
      <c r="AB105" s="10">
        <f t="shared" si="40"/>
        <v>464985.06490852695</v>
      </c>
      <c r="AC105" s="10">
        <f t="shared" si="41"/>
        <v>771822.62277360237</v>
      </c>
      <c r="AD105" s="10">
        <f t="shared" si="42"/>
        <v>1166328.0543144138</v>
      </c>
      <c r="AE105" s="10">
        <f t="shared" si="43"/>
        <v>1648501.3595309607</v>
      </c>
    </row>
    <row r="106" spans="1:31" x14ac:dyDescent="0.2">
      <c r="A106" s="5">
        <v>-154</v>
      </c>
      <c r="B106" s="5">
        <f t="shared" si="44"/>
        <v>103</v>
      </c>
      <c r="C106" s="36">
        <v>0.4623909565837569</v>
      </c>
      <c r="D106" s="6">
        <f t="shared" si="24"/>
        <v>3.7342438263350208E-2</v>
      </c>
      <c r="E106" s="7">
        <f t="shared" si="25"/>
        <v>448.1092591602025</v>
      </c>
      <c r="F106" s="7">
        <f t="shared" si="26"/>
        <v>896.218518320405</v>
      </c>
      <c r="G106" s="7">
        <f t="shared" si="27"/>
        <v>1344.3277774806074</v>
      </c>
      <c r="H106" s="7">
        <f t="shared" si="28"/>
        <v>1792.43703664081</v>
      </c>
      <c r="I106" s="7">
        <f t="shared" si="29"/>
        <v>2240.5462958010125</v>
      </c>
      <c r="J106" s="7">
        <f t="shared" si="30"/>
        <v>2688.6555549612149</v>
      </c>
      <c r="K106" s="12">
        <f t="shared" si="31"/>
        <v>2.4680266658743677E-3</v>
      </c>
      <c r="L106" s="9">
        <f t="shared" si="32"/>
        <v>355395.83988590894</v>
      </c>
      <c r="M106" s="9">
        <f t="shared" si="33"/>
        <v>1421583.3595436357</v>
      </c>
      <c r="N106" s="9">
        <f t="shared" si="34"/>
        <v>3198562.5589731806</v>
      </c>
      <c r="O106" s="9">
        <f t="shared" si="35"/>
        <v>5686333.438174543</v>
      </c>
      <c r="P106" s="9">
        <f t="shared" si="36"/>
        <v>8884895.997147724</v>
      </c>
      <c r="Q106" s="9">
        <f t="shared" si="37"/>
        <v>12794250.235892722</v>
      </c>
      <c r="R106" s="8">
        <f>SUM('Masses &amp; Spring Data'!$D$29)</f>
        <v>0.12910000000000002</v>
      </c>
      <c r="S106" s="8">
        <f t="shared" si="45"/>
        <v>45881.602929270848</v>
      </c>
      <c r="T106" s="8">
        <f t="shared" si="45"/>
        <v>183526.41171708339</v>
      </c>
      <c r="U106" s="8">
        <f t="shared" si="45"/>
        <v>412934.42636343767</v>
      </c>
      <c r="V106" s="8">
        <f t="shared" si="45"/>
        <v>734105.64686833357</v>
      </c>
      <c r="W106" s="8">
        <f t="shared" si="45"/>
        <v>1147040.0732317714</v>
      </c>
      <c r="X106" s="8">
        <f t="shared" si="45"/>
        <v>1651737.7054537507</v>
      </c>
      <c r="Y106" s="3">
        <f>SUM('Masses &amp; Spring Data'!$K$11*('Masses &amp; Spring Data'!$I$3+'Vel,Acc,Jer (In Light)'!C106))</f>
        <v>76129.639488276734</v>
      </c>
      <c r="Z106" s="10">
        <f t="shared" si="38"/>
        <v>122011.24241754759</v>
      </c>
      <c r="AA106" s="10">
        <f t="shared" si="39"/>
        <v>265686.85498489119</v>
      </c>
      <c r="AB106" s="10">
        <f t="shared" si="40"/>
        <v>489064.0658517144</v>
      </c>
      <c r="AC106" s="10">
        <f t="shared" si="41"/>
        <v>810235.28635661025</v>
      </c>
      <c r="AD106" s="10">
        <f t="shared" si="42"/>
        <v>1223169.7127200481</v>
      </c>
      <c r="AE106" s="10">
        <f t="shared" si="43"/>
        <v>1727867.3449420275</v>
      </c>
    </row>
    <row r="107" spans="1:31" x14ac:dyDescent="0.2">
      <c r="A107" s="5">
        <v>-152</v>
      </c>
      <c r="B107" s="5">
        <f t="shared" si="44"/>
        <v>104</v>
      </c>
      <c r="C107" s="36">
        <v>0.4997333948471071</v>
      </c>
      <c r="D107" s="6">
        <f t="shared" si="24"/>
        <v>3.9810464929224576E-2</v>
      </c>
      <c r="E107" s="7">
        <f t="shared" si="25"/>
        <v>477.7255791506949</v>
      </c>
      <c r="F107" s="7">
        <f t="shared" si="26"/>
        <v>955.4511583013898</v>
      </c>
      <c r="G107" s="7">
        <f t="shared" si="27"/>
        <v>1433.1767374520848</v>
      </c>
      <c r="H107" s="7">
        <f t="shared" si="28"/>
        <v>1910.9023166027796</v>
      </c>
      <c r="I107" s="7">
        <f t="shared" si="29"/>
        <v>2388.6278957534746</v>
      </c>
      <c r="J107" s="7">
        <f t="shared" si="30"/>
        <v>2866.3534749041696</v>
      </c>
      <c r="K107" s="12">
        <f t="shared" si="31"/>
        <v>2.5809734232760118E-3</v>
      </c>
      <c r="L107" s="9">
        <f t="shared" si="32"/>
        <v>371660.17295174568</v>
      </c>
      <c r="M107" s="9">
        <f t="shared" si="33"/>
        <v>1486640.6918069827</v>
      </c>
      <c r="N107" s="9">
        <f t="shared" si="34"/>
        <v>3344941.5565657113</v>
      </c>
      <c r="O107" s="9">
        <f t="shared" si="35"/>
        <v>5946562.7672279309</v>
      </c>
      <c r="P107" s="9">
        <f t="shared" si="36"/>
        <v>9291504.3237936422</v>
      </c>
      <c r="Q107" s="9">
        <f t="shared" si="37"/>
        <v>13379766.226262845</v>
      </c>
      <c r="R107" s="8">
        <f>SUM('Masses &amp; Spring Data'!$D$29)</f>
        <v>0.12910000000000002</v>
      </c>
      <c r="S107" s="8">
        <f t="shared" si="45"/>
        <v>47981.328328070376</v>
      </c>
      <c r="T107" s="8">
        <f t="shared" si="45"/>
        <v>191925.31331228151</v>
      </c>
      <c r="U107" s="8">
        <f t="shared" si="45"/>
        <v>431831.95495263342</v>
      </c>
      <c r="V107" s="8">
        <f t="shared" si="45"/>
        <v>767701.25324912602</v>
      </c>
      <c r="W107" s="8">
        <f t="shared" si="45"/>
        <v>1199533.2082017595</v>
      </c>
      <c r="X107" s="8">
        <f t="shared" si="45"/>
        <v>1727327.8198105337</v>
      </c>
      <c r="Y107" s="3">
        <f>SUM('Masses &amp; Spring Data'!$K$11*('Masses &amp; Spring Data'!$I$3+'Vel,Acc,Jer (In Light)'!C107))</f>
        <v>82160.443267807801</v>
      </c>
      <c r="Z107" s="10">
        <f t="shared" si="38"/>
        <v>130141.77159587818</v>
      </c>
      <c r="AA107" s="10">
        <f t="shared" si="39"/>
        <v>280515.14666615904</v>
      </c>
      <c r="AB107" s="10">
        <f t="shared" si="40"/>
        <v>513992.39822044119</v>
      </c>
      <c r="AC107" s="10">
        <f t="shared" si="41"/>
        <v>849861.69651693385</v>
      </c>
      <c r="AD107" s="10">
        <f t="shared" si="42"/>
        <v>1281693.6514695673</v>
      </c>
      <c r="AE107" s="10">
        <f t="shared" si="43"/>
        <v>1809488.2630783415</v>
      </c>
    </row>
    <row r="108" spans="1:31" x14ac:dyDescent="0.2">
      <c r="A108" s="5">
        <v>-150</v>
      </c>
      <c r="B108" s="5">
        <f t="shared" si="44"/>
        <v>105</v>
      </c>
      <c r="C108" s="36">
        <v>0.53954385977633168</v>
      </c>
      <c r="D108" s="6">
        <f t="shared" si="24"/>
        <v>4.2391438352500588E-2</v>
      </c>
      <c r="E108" s="7">
        <f t="shared" si="25"/>
        <v>508.69726023000703</v>
      </c>
      <c r="F108" s="7">
        <f t="shared" si="26"/>
        <v>1017.3945204600141</v>
      </c>
      <c r="G108" s="7">
        <f t="shared" si="27"/>
        <v>1526.0917806900211</v>
      </c>
      <c r="H108" s="7">
        <f t="shared" si="28"/>
        <v>2034.7890409200281</v>
      </c>
      <c r="I108" s="7">
        <f t="shared" si="29"/>
        <v>2543.4863011500352</v>
      </c>
      <c r="J108" s="7">
        <f t="shared" si="30"/>
        <v>3052.1835613800422</v>
      </c>
      <c r="K108" s="12">
        <f t="shared" si="31"/>
        <v>2.6957870692303487E-3</v>
      </c>
      <c r="L108" s="9">
        <f t="shared" si="32"/>
        <v>388193.33796917024</v>
      </c>
      <c r="M108" s="9">
        <f t="shared" si="33"/>
        <v>1552773.351876681</v>
      </c>
      <c r="N108" s="9">
        <f t="shared" si="34"/>
        <v>3493740.0417225319</v>
      </c>
      <c r="O108" s="9">
        <f t="shared" si="35"/>
        <v>6211093.4075067239</v>
      </c>
      <c r="P108" s="9">
        <f t="shared" si="36"/>
        <v>9704833.4492292553</v>
      </c>
      <c r="Q108" s="9">
        <f t="shared" si="37"/>
        <v>13974960.166890128</v>
      </c>
      <c r="R108" s="8">
        <f>SUM('Masses &amp; Spring Data'!$D$29)</f>
        <v>0.12910000000000002</v>
      </c>
      <c r="S108" s="8">
        <f t="shared" si="45"/>
        <v>50115.759931819885</v>
      </c>
      <c r="T108" s="8">
        <f t="shared" si="45"/>
        <v>200463.03972727954</v>
      </c>
      <c r="U108" s="8">
        <f t="shared" si="45"/>
        <v>451041.83938637894</v>
      </c>
      <c r="V108" s="8">
        <f t="shared" si="45"/>
        <v>801852.15890911815</v>
      </c>
      <c r="W108" s="8">
        <f t="shared" si="45"/>
        <v>1252893.9982954971</v>
      </c>
      <c r="X108" s="8">
        <f t="shared" si="45"/>
        <v>1804167.3575455158</v>
      </c>
      <c r="Y108" s="3">
        <f>SUM('Masses &amp; Spring Data'!$K$11*('Masses &amp; Spring Data'!$I$3+'Vel,Acc,Jer (In Light)'!C108))</f>
        <v>88589.833353877562</v>
      </c>
      <c r="Z108" s="10">
        <f t="shared" si="38"/>
        <v>138705.59328569745</v>
      </c>
      <c r="AA108" s="10">
        <f t="shared" si="39"/>
        <v>295899.09037508594</v>
      </c>
      <c r="AB108" s="10">
        <f t="shared" si="40"/>
        <v>539631.67274025653</v>
      </c>
      <c r="AC108" s="10">
        <f t="shared" si="41"/>
        <v>890441.99226299569</v>
      </c>
      <c r="AD108" s="10">
        <f t="shared" si="42"/>
        <v>1341483.8316493747</v>
      </c>
      <c r="AE108" s="10">
        <f t="shared" si="43"/>
        <v>1892757.1908993933</v>
      </c>
    </row>
    <row r="109" spans="1:31" x14ac:dyDescent="0.2">
      <c r="A109" s="5">
        <v>-148</v>
      </c>
      <c r="B109" s="5">
        <f t="shared" si="44"/>
        <v>106</v>
      </c>
      <c r="C109" s="36">
        <v>0.58193529812883227</v>
      </c>
      <c r="D109" s="6">
        <f t="shared" si="24"/>
        <v>4.5087225421730937E-2</v>
      </c>
      <c r="E109" s="7">
        <f t="shared" si="25"/>
        <v>541.04670506077127</v>
      </c>
      <c r="F109" s="7">
        <f t="shared" si="26"/>
        <v>1082.0934101215425</v>
      </c>
      <c r="G109" s="7">
        <f t="shared" si="27"/>
        <v>1623.1401151823138</v>
      </c>
      <c r="H109" s="7">
        <f t="shared" si="28"/>
        <v>2164.1868202430851</v>
      </c>
      <c r="I109" s="7">
        <f t="shared" si="29"/>
        <v>2705.2335253038564</v>
      </c>
      <c r="J109" s="7">
        <f t="shared" si="30"/>
        <v>3246.2802303646276</v>
      </c>
      <c r="K109" s="12">
        <f t="shared" si="31"/>
        <v>2.8078003823560627E-3</v>
      </c>
      <c r="L109" s="9">
        <f t="shared" si="32"/>
        <v>404323.25505927304</v>
      </c>
      <c r="M109" s="9">
        <f t="shared" si="33"/>
        <v>1617293.0202370922</v>
      </c>
      <c r="N109" s="9">
        <f t="shared" si="34"/>
        <v>3638909.2955334573</v>
      </c>
      <c r="O109" s="9">
        <f t="shared" si="35"/>
        <v>6469172.0809483686</v>
      </c>
      <c r="P109" s="9">
        <f t="shared" si="36"/>
        <v>10108081.376481825</v>
      </c>
      <c r="Q109" s="9">
        <f t="shared" si="37"/>
        <v>14555637.182133829</v>
      </c>
      <c r="R109" s="8">
        <f>SUM('Masses &amp; Spring Data'!$D$29)</f>
        <v>0.12910000000000002</v>
      </c>
      <c r="S109" s="8">
        <f t="shared" si="45"/>
        <v>52198.132228152157</v>
      </c>
      <c r="T109" s="8">
        <f t="shared" si="45"/>
        <v>208792.52891260863</v>
      </c>
      <c r="U109" s="8">
        <f t="shared" si="45"/>
        <v>469783.19005336938</v>
      </c>
      <c r="V109" s="8">
        <f t="shared" si="45"/>
        <v>835170.11565043451</v>
      </c>
      <c r="W109" s="8">
        <f t="shared" si="45"/>
        <v>1304953.3057038039</v>
      </c>
      <c r="X109" s="8">
        <f t="shared" si="45"/>
        <v>1879132.7602134775</v>
      </c>
      <c r="Y109" s="3">
        <f>SUM('Masses &amp; Spring Data'!$K$11*('Masses &amp; Spring Data'!$I$3+'Vel,Acc,Jer (In Light)'!C109))</f>
        <v>95436.050647806405</v>
      </c>
      <c r="Z109" s="10">
        <f t="shared" si="38"/>
        <v>147634.18287595856</v>
      </c>
      <c r="AA109" s="10">
        <f t="shared" si="39"/>
        <v>311510.16646602459</v>
      </c>
      <c r="AB109" s="10">
        <f t="shared" si="40"/>
        <v>565219.24070117576</v>
      </c>
      <c r="AC109" s="10">
        <f t="shared" si="41"/>
        <v>930606.16629824089</v>
      </c>
      <c r="AD109" s="10">
        <f t="shared" si="42"/>
        <v>1400389.3563516103</v>
      </c>
      <c r="AE109" s="10">
        <f t="shared" si="43"/>
        <v>1974568.8108612839</v>
      </c>
    </row>
    <row r="110" spans="1:31" x14ac:dyDescent="0.2">
      <c r="A110" s="5">
        <v>-146</v>
      </c>
      <c r="B110" s="5">
        <f t="shared" si="44"/>
        <v>107</v>
      </c>
      <c r="C110" s="36">
        <v>0.6270225235505632</v>
      </c>
      <c r="D110" s="6">
        <f t="shared" si="24"/>
        <v>4.7895025804086999E-2</v>
      </c>
      <c r="E110" s="7">
        <f t="shared" si="25"/>
        <v>574.74030964904398</v>
      </c>
      <c r="F110" s="7">
        <f t="shared" si="26"/>
        <v>1149.480619298088</v>
      </c>
      <c r="G110" s="7">
        <f t="shared" si="27"/>
        <v>1724.2209289471321</v>
      </c>
      <c r="H110" s="7">
        <f t="shared" si="28"/>
        <v>2298.9612385961759</v>
      </c>
      <c r="I110" s="7">
        <f t="shared" si="29"/>
        <v>2873.7015482452198</v>
      </c>
      <c r="J110" s="7">
        <f t="shared" si="30"/>
        <v>3448.4418578942641</v>
      </c>
      <c r="K110" s="12">
        <f t="shared" si="31"/>
        <v>2.9235474725863853E-3</v>
      </c>
      <c r="L110" s="9">
        <f t="shared" si="32"/>
        <v>420990.83605243947</v>
      </c>
      <c r="M110" s="9">
        <f t="shared" si="33"/>
        <v>1683963.3442097579</v>
      </c>
      <c r="N110" s="9">
        <f t="shared" si="34"/>
        <v>3788917.5244719554</v>
      </c>
      <c r="O110" s="9">
        <f t="shared" si="35"/>
        <v>6735853.3768390315</v>
      </c>
      <c r="P110" s="9">
        <f t="shared" si="36"/>
        <v>10524770.901310988</v>
      </c>
      <c r="Q110" s="9">
        <f t="shared" si="37"/>
        <v>15155670.097887821</v>
      </c>
      <c r="R110" s="8">
        <f>SUM('Masses &amp; Spring Data'!$D$29)</f>
        <v>0.12910000000000002</v>
      </c>
      <c r="S110" s="8">
        <f t="shared" si="45"/>
        <v>54349.916934369947</v>
      </c>
      <c r="T110" s="8">
        <f t="shared" si="45"/>
        <v>217399.66773747979</v>
      </c>
      <c r="U110" s="8">
        <f t="shared" si="45"/>
        <v>489149.25240932952</v>
      </c>
      <c r="V110" s="8">
        <f t="shared" si="45"/>
        <v>869598.67094991915</v>
      </c>
      <c r="W110" s="8">
        <f t="shared" si="45"/>
        <v>1358747.9233592488</v>
      </c>
      <c r="X110" s="8">
        <f t="shared" si="45"/>
        <v>1956597.0096373181</v>
      </c>
      <c r="Y110" s="3">
        <f>SUM('Masses &amp; Spring Data'!$K$11*('Masses &amp; Spring Data'!$I$3+'Vel,Acc,Jer (In Light)'!C110))</f>
        <v>102717.63755341596</v>
      </c>
      <c r="Z110" s="10">
        <f t="shared" si="38"/>
        <v>157067.55448778591</v>
      </c>
      <c r="AA110" s="10">
        <f t="shared" si="39"/>
        <v>327852.35195825581</v>
      </c>
      <c r="AB110" s="10">
        <f t="shared" si="40"/>
        <v>591866.88996274548</v>
      </c>
      <c r="AC110" s="10">
        <f t="shared" si="41"/>
        <v>972316.30850333511</v>
      </c>
      <c r="AD110" s="10">
        <f t="shared" si="42"/>
        <v>1461465.5609126647</v>
      </c>
      <c r="AE110" s="10">
        <f t="shared" si="43"/>
        <v>2059314.647190734</v>
      </c>
    </row>
    <row r="111" spans="1:31" x14ac:dyDescent="0.2">
      <c r="A111" s="5">
        <v>-144</v>
      </c>
      <c r="B111" s="5">
        <f t="shared" si="44"/>
        <v>108</v>
      </c>
      <c r="C111" s="36">
        <v>0.6749175493546502</v>
      </c>
      <c r="D111" s="6">
        <f t="shared" si="24"/>
        <v>5.0818573276673384E-2</v>
      </c>
      <c r="E111" s="7">
        <f t="shared" si="25"/>
        <v>609.82287932008057</v>
      </c>
      <c r="F111" s="7">
        <f t="shared" si="26"/>
        <v>1219.6457586401611</v>
      </c>
      <c r="G111" s="7">
        <f t="shared" si="27"/>
        <v>1829.4686379602419</v>
      </c>
      <c r="H111" s="7">
        <f t="shared" si="28"/>
        <v>2439.2915172803223</v>
      </c>
      <c r="I111" s="7">
        <f t="shared" si="29"/>
        <v>3049.1143966004029</v>
      </c>
      <c r="J111" s="7">
        <f t="shared" si="30"/>
        <v>3658.9372759204839</v>
      </c>
      <c r="K111" s="12">
        <f t="shared" si="31"/>
        <v>3.0355607857120992E-3</v>
      </c>
      <c r="L111" s="9">
        <f t="shared" si="32"/>
        <v>437120.75314254226</v>
      </c>
      <c r="M111" s="9">
        <f t="shared" si="33"/>
        <v>1748483.0125701691</v>
      </c>
      <c r="N111" s="9">
        <f t="shared" si="34"/>
        <v>3934086.7782828808</v>
      </c>
      <c r="O111" s="9">
        <f t="shared" si="35"/>
        <v>6993932.0502806762</v>
      </c>
      <c r="P111" s="9">
        <f t="shared" si="36"/>
        <v>10928018.828563558</v>
      </c>
      <c r="Q111" s="9">
        <f t="shared" si="37"/>
        <v>15736347.113131523</v>
      </c>
      <c r="R111" s="8">
        <f>SUM('Masses &amp; Spring Data'!$D$29)</f>
        <v>0.12910000000000002</v>
      </c>
      <c r="S111" s="8">
        <f t="shared" si="45"/>
        <v>56432.289230702212</v>
      </c>
      <c r="T111" s="8">
        <f t="shared" si="45"/>
        <v>225729.15692280885</v>
      </c>
      <c r="U111" s="8">
        <f t="shared" si="45"/>
        <v>507890.60307631997</v>
      </c>
      <c r="V111" s="8">
        <f t="shared" si="45"/>
        <v>902916.62769123539</v>
      </c>
      <c r="W111" s="8">
        <f t="shared" si="45"/>
        <v>1410807.2307675555</v>
      </c>
      <c r="X111" s="8">
        <f t="shared" si="45"/>
        <v>2031562.4123052799</v>
      </c>
      <c r="Y111" s="3">
        <f>SUM('Masses &amp; Spring Data'!$K$11*('Masses &amp; Spring Data'!$I$3+'Vel,Acc,Jer (In Light)'!C111))</f>
        <v>110452.68422077601</v>
      </c>
      <c r="Z111" s="10">
        <f t="shared" si="38"/>
        <v>166884.97345147823</v>
      </c>
      <c r="AA111" s="10">
        <f t="shared" si="39"/>
        <v>344389.04072776763</v>
      </c>
      <c r="AB111" s="10">
        <f t="shared" si="40"/>
        <v>618343.28729709599</v>
      </c>
      <c r="AC111" s="10">
        <f t="shared" si="41"/>
        <v>1013369.3119120114</v>
      </c>
      <c r="AD111" s="10">
        <f t="shared" si="42"/>
        <v>1521259.9149883315</v>
      </c>
      <c r="AE111" s="10">
        <f t="shared" si="43"/>
        <v>2142015.0965260561</v>
      </c>
    </row>
    <row r="112" spans="1:31" x14ac:dyDescent="0.2">
      <c r="A112" s="5">
        <v>-142</v>
      </c>
      <c r="B112" s="5">
        <f t="shared" si="44"/>
        <v>109</v>
      </c>
      <c r="C112" s="36">
        <v>0.72573612263132359</v>
      </c>
      <c r="D112" s="6">
        <f t="shared" si="24"/>
        <v>5.3854134062385484E-2</v>
      </c>
      <c r="E112" s="7">
        <f t="shared" si="25"/>
        <v>646.24960874862586</v>
      </c>
      <c r="F112" s="7">
        <f t="shared" si="26"/>
        <v>1292.4992174972517</v>
      </c>
      <c r="G112" s="7">
        <f t="shared" si="27"/>
        <v>1938.7488262458774</v>
      </c>
      <c r="H112" s="7">
        <f t="shared" si="28"/>
        <v>2584.9984349945034</v>
      </c>
      <c r="I112" s="7">
        <f t="shared" si="29"/>
        <v>3231.2480437431291</v>
      </c>
      <c r="J112" s="7">
        <f t="shared" si="30"/>
        <v>3877.4976524917547</v>
      </c>
      <c r="K112" s="12">
        <f t="shared" si="31"/>
        <v>3.1475740988380352E-3</v>
      </c>
      <c r="L112" s="9">
        <f t="shared" si="32"/>
        <v>453250.67023267708</v>
      </c>
      <c r="M112" s="9">
        <f t="shared" si="33"/>
        <v>1813002.6809307083</v>
      </c>
      <c r="N112" s="9">
        <f t="shared" si="34"/>
        <v>4079256.0320940935</v>
      </c>
      <c r="O112" s="9">
        <f t="shared" si="35"/>
        <v>7252010.7237228332</v>
      </c>
      <c r="P112" s="9">
        <f t="shared" si="36"/>
        <v>11331266.755816927</v>
      </c>
      <c r="Q112" s="9">
        <f t="shared" si="37"/>
        <v>16317024.128376374</v>
      </c>
      <c r="R112" s="8">
        <f>SUM('Masses &amp; Spring Data'!$D$29)</f>
        <v>0.12910000000000002</v>
      </c>
      <c r="S112" s="8">
        <f t="shared" si="45"/>
        <v>58514.661527038617</v>
      </c>
      <c r="T112" s="8">
        <f t="shared" si="45"/>
        <v>234058.64610815447</v>
      </c>
      <c r="U112" s="8">
        <f t="shared" si="45"/>
        <v>526631.95374334755</v>
      </c>
      <c r="V112" s="8">
        <f t="shared" si="45"/>
        <v>936234.58443261788</v>
      </c>
      <c r="W112" s="8">
        <f t="shared" si="45"/>
        <v>1462866.5381759654</v>
      </c>
      <c r="X112" s="8">
        <f t="shared" si="45"/>
        <v>2106527.8149733902</v>
      </c>
      <c r="Y112" s="3">
        <f>SUM('Masses &amp; Spring Data'!$K$11*('Masses &amp; Spring Data'!$I$3+'Vel,Acc,Jer (In Light)'!C112))</f>
        <v>118659.88380495876</v>
      </c>
      <c r="Z112" s="10">
        <f t="shared" si="38"/>
        <v>177174.54533199739</v>
      </c>
      <c r="AA112" s="10">
        <f t="shared" si="39"/>
        <v>361415.97256418847</v>
      </c>
      <c r="AB112" s="10">
        <f t="shared" si="40"/>
        <v>645291.83754830633</v>
      </c>
      <c r="AC112" s="10">
        <f t="shared" si="41"/>
        <v>1054894.4682375765</v>
      </c>
      <c r="AD112" s="10">
        <f t="shared" si="42"/>
        <v>1581526.4219809242</v>
      </c>
      <c r="AE112" s="10">
        <f t="shared" si="43"/>
        <v>2225187.698778349</v>
      </c>
    </row>
    <row r="113" spans="1:31" x14ac:dyDescent="0.2">
      <c r="A113" s="5">
        <v>-140</v>
      </c>
      <c r="B113" s="5">
        <f t="shared" si="44"/>
        <v>110</v>
      </c>
      <c r="C113" s="36">
        <v>0.77959025669370907</v>
      </c>
      <c r="D113" s="6">
        <f t="shared" si="24"/>
        <v>5.7001708161223519E-2</v>
      </c>
      <c r="E113" s="7">
        <f t="shared" si="25"/>
        <v>684.02049793468223</v>
      </c>
      <c r="F113" s="7">
        <f t="shared" si="26"/>
        <v>1368.0409958693645</v>
      </c>
      <c r="G113" s="7">
        <f t="shared" si="27"/>
        <v>2052.0614938040467</v>
      </c>
      <c r="H113" s="7">
        <f t="shared" si="28"/>
        <v>2736.0819917387289</v>
      </c>
      <c r="I113" s="7">
        <f t="shared" si="29"/>
        <v>3420.1024896734111</v>
      </c>
      <c r="J113" s="7">
        <f t="shared" si="30"/>
        <v>4104.1229876080934</v>
      </c>
      <c r="K113" s="12">
        <f t="shared" si="31"/>
        <v>3.2586539676879855E-3</v>
      </c>
      <c r="L113" s="9">
        <f t="shared" si="32"/>
        <v>469246.1713470699</v>
      </c>
      <c r="M113" s="9">
        <f t="shared" si="33"/>
        <v>1876984.6853882796</v>
      </c>
      <c r="N113" s="9">
        <f t="shared" si="34"/>
        <v>4223215.5421236297</v>
      </c>
      <c r="O113" s="9">
        <f t="shared" si="35"/>
        <v>7507938.7415531185</v>
      </c>
      <c r="P113" s="9">
        <f t="shared" si="36"/>
        <v>11731154.283676747</v>
      </c>
      <c r="Q113" s="9">
        <f t="shared" si="37"/>
        <v>16892862.168494519</v>
      </c>
      <c r="R113" s="8">
        <f>SUM('Masses &amp; Spring Data'!$D$29)</f>
        <v>0.12910000000000002</v>
      </c>
      <c r="S113" s="8">
        <f t="shared" si="45"/>
        <v>60579.680720906734</v>
      </c>
      <c r="T113" s="8">
        <f t="shared" si="45"/>
        <v>242318.72288362694</v>
      </c>
      <c r="U113" s="8">
        <f t="shared" si="45"/>
        <v>545217.12648816069</v>
      </c>
      <c r="V113" s="8">
        <f t="shared" si="45"/>
        <v>969274.89153450774</v>
      </c>
      <c r="W113" s="8">
        <f t="shared" si="45"/>
        <v>1514492.0180226683</v>
      </c>
      <c r="X113" s="8">
        <f t="shared" si="45"/>
        <v>2180868.5059526428</v>
      </c>
      <c r="Y113" s="3">
        <f>SUM('Masses &amp; Spring Data'!$K$11*('Masses &amp; Spring Data'!$I$3+'Vel,Acc,Jer (In Light)'!C113))</f>
        <v>127357.32645603402</v>
      </c>
      <c r="Z113" s="10">
        <f t="shared" si="38"/>
        <v>187937.00717694074</v>
      </c>
      <c r="AA113" s="10">
        <f t="shared" si="39"/>
        <v>378881.82520769851</v>
      </c>
      <c r="AB113" s="10">
        <f t="shared" si="40"/>
        <v>672574.45294419467</v>
      </c>
      <c r="AC113" s="10">
        <f t="shared" si="41"/>
        <v>1096632.2179905418</v>
      </c>
      <c r="AD113" s="10">
        <f t="shared" si="42"/>
        <v>1641849.3444787024</v>
      </c>
      <c r="AE113" s="10">
        <f t="shared" si="43"/>
        <v>2308225.8324086769</v>
      </c>
    </row>
    <row r="114" spans="1:31" x14ac:dyDescent="0.2">
      <c r="A114" s="5">
        <v>-138</v>
      </c>
      <c r="B114" s="5">
        <f t="shared" si="44"/>
        <v>111</v>
      </c>
      <c r="C114" s="36">
        <v>0.83659196485493259</v>
      </c>
      <c r="D114" s="6">
        <f t="shared" si="24"/>
        <v>6.0260362128911504E-2</v>
      </c>
      <c r="E114" s="7">
        <f t="shared" si="25"/>
        <v>723.124345546938</v>
      </c>
      <c r="F114" s="7">
        <f t="shared" si="26"/>
        <v>1446.248691093876</v>
      </c>
      <c r="G114" s="7">
        <f t="shared" si="27"/>
        <v>2169.373036640814</v>
      </c>
      <c r="H114" s="7">
        <f t="shared" si="28"/>
        <v>2892.497382187752</v>
      </c>
      <c r="I114" s="7">
        <f t="shared" si="29"/>
        <v>3615.6217277346905</v>
      </c>
      <c r="J114" s="7">
        <f t="shared" si="30"/>
        <v>4338.746073281628</v>
      </c>
      <c r="K114" s="12">
        <f t="shared" si="31"/>
        <v>3.364133170881467E-3</v>
      </c>
      <c r="L114" s="9">
        <f t="shared" si="32"/>
        <v>484435.17660693126</v>
      </c>
      <c r="M114" s="9">
        <f t="shared" si="33"/>
        <v>1937740.706427725</v>
      </c>
      <c r="N114" s="9">
        <f t="shared" si="34"/>
        <v>4359916.5894623809</v>
      </c>
      <c r="O114" s="9">
        <f t="shared" si="35"/>
        <v>7750962.8257109001</v>
      </c>
      <c r="P114" s="9">
        <f t="shared" si="36"/>
        <v>12110879.415173281</v>
      </c>
      <c r="Q114" s="9">
        <f t="shared" si="37"/>
        <v>17439666.357849523</v>
      </c>
      <c r="R114" s="8">
        <f>SUM('Masses &amp; Spring Data'!$D$29)</f>
        <v>0.12910000000000002</v>
      </c>
      <c r="S114" s="8">
        <f t="shared" si="45"/>
        <v>62540.581299954836</v>
      </c>
      <c r="T114" s="8">
        <f t="shared" si="45"/>
        <v>250162.32519981934</v>
      </c>
      <c r="U114" s="8">
        <f t="shared" si="45"/>
        <v>562865.23169959348</v>
      </c>
      <c r="V114" s="8">
        <f t="shared" si="45"/>
        <v>1000649.3007992774</v>
      </c>
      <c r="W114" s="8">
        <f t="shared" si="45"/>
        <v>1563514.5324988707</v>
      </c>
      <c r="X114" s="8">
        <f t="shared" si="45"/>
        <v>2251460.9267983739</v>
      </c>
      <c r="Y114" s="3">
        <f>SUM('Masses &amp; Spring Data'!$K$11*('Masses &amp; Spring Data'!$I$3+'Vel,Acc,Jer (In Light)'!C114))</f>
        <v>136563.1023240716</v>
      </c>
      <c r="Z114" s="10">
        <f t="shared" si="38"/>
        <v>199103.68362402642</v>
      </c>
      <c r="AA114" s="10">
        <f t="shared" si="39"/>
        <v>396457.47600771015</v>
      </c>
      <c r="AB114" s="10">
        <f t="shared" si="40"/>
        <v>699428.33402366505</v>
      </c>
      <c r="AC114" s="10">
        <f t="shared" si="41"/>
        <v>1137212.403123349</v>
      </c>
      <c r="AD114" s="10">
        <f t="shared" si="42"/>
        <v>1700077.6348229423</v>
      </c>
      <c r="AE114" s="10">
        <f t="shared" si="43"/>
        <v>2388024.0291224457</v>
      </c>
    </row>
    <row r="115" spans="1:31" x14ac:dyDescent="0.2">
      <c r="A115" s="5">
        <v>-136</v>
      </c>
      <c r="B115" s="5">
        <f t="shared" si="44"/>
        <v>112</v>
      </c>
      <c r="C115" s="36">
        <v>0.89685232698384409</v>
      </c>
      <c r="D115" s="6">
        <f t="shared" si="24"/>
        <v>6.3624495299792971E-2</v>
      </c>
      <c r="E115" s="7">
        <f t="shared" si="25"/>
        <v>763.49394359751568</v>
      </c>
      <c r="F115" s="7">
        <f t="shared" si="26"/>
        <v>1526.9878871950314</v>
      </c>
      <c r="G115" s="7">
        <f t="shared" si="27"/>
        <v>2290.481830792547</v>
      </c>
      <c r="H115" s="7">
        <f t="shared" si="28"/>
        <v>3053.9757743900627</v>
      </c>
      <c r="I115" s="7">
        <f t="shared" si="29"/>
        <v>3817.4697179875784</v>
      </c>
      <c r="J115" s="7">
        <f t="shared" si="30"/>
        <v>4580.9636615850941</v>
      </c>
      <c r="K115" s="12">
        <f t="shared" si="31"/>
        <v>3.4808137053879973E-3</v>
      </c>
      <c r="L115" s="9">
        <f t="shared" si="32"/>
        <v>501237.17357587162</v>
      </c>
      <c r="M115" s="9">
        <f t="shared" si="33"/>
        <v>2004948.6943034865</v>
      </c>
      <c r="N115" s="9">
        <f t="shared" si="34"/>
        <v>4511134.5621828446</v>
      </c>
      <c r="O115" s="9">
        <f t="shared" si="35"/>
        <v>8019794.777213946</v>
      </c>
      <c r="P115" s="9">
        <f t="shared" si="36"/>
        <v>12530929.33939679</v>
      </c>
      <c r="Q115" s="9">
        <f t="shared" si="37"/>
        <v>18044538.248731378</v>
      </c>
      <c r="R115" s="8">
        <f>SUM('Masses &amp; Spring Data'!$D$29)</f>
        <v>0.12910000000000002</v>
      </c>
      <c r="S115" s="8">
        <f t="shared" si="45"/>
        <v>64709.71910864504</v>
      </c>
      <c r="T115" s="8">
        <f t="shared" si="45"/>
        <v>258838.87643458016</v>
      </c>
      <c r="U115" s="8">
        <f t="shared" si="45"/>
        <v>582387.47197780537</v>
      </c>
      <c r="V115" s="8">
        <f t="shared" si="45"/>
        <v>1035355.5057383206</v>
      </c>
      <c r="W115" s="8">
        <f t="shared" si="45"/>
        <v>1617742.9777161258</v>
      </c>
      <c r="X115" s="8">
        <f t="shared" si="45"/>
        <v>2329549.8879112215</v>
      </c>
      <c r="Y115" s="3">
        <f>SUM('Masses &amp; Spring Data'!$K$11*('Masses &amp; Spring Data'!$I$3+'Vel,Acc,Jer (In Light)'!C115))</f>
        <v>146295.15080789081</v>
      </c>
      <c r="Z115" s="10">
        <f t="shared" si="38"/>
        <v>211004.86991653586</v>
      </c>
      <c r="AA115" s="10">
        <f t="shared" si="39"/>
        <v>415409.38323338755</v>
      </c>
      <c r="AB115" s="10">
        <f t="shared" si="40"/>
        <v>728682.62278569618</v>
      </c>
      <c r="AC115" s="10">
        <f t="shared" si="41"/>
        <v>1181650.6565462113</v>
      </c>
      <c r="AD115" s="10">
        <f t="shared" si="42"/>
        <v>1764038.1285240166</v>
      </c>
      <c r="AE115" s="10">
        <f t="shared" si="43"/>
        <v>2475845.0387191121</v>
      </c>
    </row>
    <row r="116" spans="1:31" x14ac:dyDescent="0.2">
      <c r="A116" s="5">
        <v>-134</v>
      </c>
      <c r="B116" s="5">
        <f t="shared" si="44"/>
        <v>113</v>
      </c>
      <c r="C116" s="36">
        <v>0.96047682228363707</v>
      </c>
      <c r="D116" s="6">
        <f t="shared" si="24"/>
        <v>6.7105309005180969E-2</v>
      </c>
      <c r="E116" s="7">
        <f t="shared" si="25"/>
        <v>805.26370806217164</v>
      </c>
      <c r="F116" s="7">
        <f t="shared" si="26"/>
        <v>1610.5274161243433</v>
      </c>
      <c r="G116" s="7">
        <f t="shared" si="27"/>
        <v>2415.7911241865149</v>
      </c>
      <c r="H116" s="7">
        <f t="shared" si="28"/>
        <v>3221.0548322486866</v>
      </c>
      <c r="I116" s="7">
        <f t="shared" si="29"/>
        <v>4026.3185403108582</v>
      </c>
      <c r="J116" s="7">
        <f t="shared" si="30"/>
        <v>4831.5822483730299</v>
      </c>
      <c r="K116" s="12">
        <f t="shared" si="31"/>
        <v>3.5657571345080186E-3</v>
      </c>
      <c r="L116" s="9">
        <f t="shared" si="32"/>
        <v>513469.02736915468</v>
      </c>
      <c r="M116" s="9">
        <f t="shared" si="33"/>
        <v>2053876.1094766187</v>
      </c>
      <c r="N116" s="9">
        <f t="shared" si="34"/>
        <v>4621221.2463223925</v>
      </c>
      <c r="O116" s="9">
        <f t="shared" si="35"/>
        <v>8215504.4379064748</v>
      </c>
      <c r="P116" s="9">
        <f t="shared" si="36"/>
        <v>12836725.684228867</v>
      </c>
      <c r="Q116" s="9">
        <f t="shared" si="37"/>
        <v>18484884.98528957</v>
      </c>
      <c r="R116" s="8">
        <f>SUM('Masses &amp; Spring Data'!$D$29)</f>
        <v>0.12910000000000002</v>
      </c>
      <c r="S116" s="8">
        <f t="shared" si="45"/>
        <v>66288.851433357879</v>
      </c>
      <c r="T116" s="8">
        <f t="shared" si="45"/>
        <v>265155.40573343151</v>
      </c>
      <c r="U116" s="8">
        <f t="shared" si="45"/>
        <v>596599.66290022095</v>
      </c>
      <c r="V116" s="8">
        <f t="shared" si="45"/>
        <v>1060621.6229337261</v>
      </c>
      <c r="W116" s="8">
        <f t="shared" si="45"/>
        <v>1657221.2858339471</v>
      </c>
      <c r="X116" s="8">
        <f t="shared" si="45"/>
        <v>2386398.6516008838</v>
      </c>
      <c r="Y116" s="3">
        <f>SUM('Masses &amp; Spring Data'!$K$11*('Masses &amp; Spring Data'!$I$3+'Vel,Acc,Jer (In Light)'!C116))</f>
        <v>156570.50679880739</v>
      </c>
      <c r="Z116" s="10">
        <f t="shared" si="38"/>
        <v>222859.35823216528</v>
      </c>
      <c r="AA116" s="10">
        <f t="shared" si="39"/>
        <v>432563.41993657558</v>
      </c>
      <c r="AB116" s="10">
        <f t="shared" si="40"/>
        <v>753170.16969902837</v>
      </c>
      <c r="AC116" s="10">
        <f t="shared" si="41"/>
        <v>1217192.1297325334</v>
      </c>
      <c r="AD116" s="10">
        <f t="shared" si="42"/>
        <v>1813791.7926327544</v>
      </c>
      <c r="AE116" s="10">
        <f t="shared" si="43"/>
        <v>2542969.1583996913</v>
      </c>
    </row>
    <row r="117" spans="1:31" x14ac:dyDescent="0.2">
      <c r="A117" s="5">
        <v>-132</v>
      </c>
      <c r="B117" s="5">
        <f t="shared" si="44"/>
        <v>114</v>
      </c>
      <c r="C117" s="36">
        <v>1.027582131288818</v>
      </c>
      <c r="D117" s="6">
        <f t="shared" si="24"/>
        <v>7.0671066139688987E-2</v>
      </c>
      <c r="E117" s="7">
        <f t="shared" si="25"/>
        <v>848.05279367626781</v>
      </c>
      <c r="F117" s="7">
        <f t="shared" si="26"/>
        <v>1696.1055873525356</v>
      </c>
      <c r="G117" s="7">
        <f t="shared" si="27"/>
        <v>2544.1583810288034</v>
      </c>
      <c r="H117" s="7">
        <f t="shared" si="28"/>
        <v>3392.2111747050712</v>
      </c>
      <c r="I117" s="7">
        <f t="shared" si="29"/>
        <v>4240.2639683813395</v>
      </c>
      <c r="J117" s="7">
        <f t="shared" si="30"/>
        <v>5088.3167620576069</v>
      </c>
      <c r="K117" s="12">
        <f t="shared" si="31"/>
        <v>3.6684360048730991E-3</v>
      </c>
      <c r="L117" s="9">
        <f t="shared" si="32"/>
        <v>528254.78470172628</v>
      </c>
      <c r="M117" s="9">
        <f t="shared" si="33"/>
        <v>2113019.1388069051</v>
      </c>
      <c r="N117" s="9">
        <f t="shared" si="34"/>
        <v>4754293.0623155367</v>
      </c>
      <c r="O117" s="9">
        <f t="shared" si="35"/>
        <v>8452076.5552276205</v>
      </c>
      <c r="P117" s="9">
        <f t="shared" si="36"/>
        <v>13206369.617543157</v>
      </c>
      <c r="Q117" s="9">
        <f t="shared" si="37"/>
        <v>19017172.249262147</v>
      </c>
      <c r="R117" s="8">
        <f>SUM('Masses &amp; Spring Data'!$D$29)</f>
        <v>0.12910000000000002</v>
      </c>
      <c r="S117" s="8">
        <f t="shared" si="45"/>
        <v>68197.692704992878</v>
      </c>
      <c r="T117" s="8">
        <f t="shared" si="45"/>
        <v>272790.77081997151</v>
      </c>
      <c r="U117" s="8">
        <f t="shared" si="45"/>
        <v>613779.23434493586</v>
      </c>
      <c r="V117" s="8">
        <f t="shared" si="45"/>
        <v>1091163.0832798861</v>
      </c>
      <c r="W117" s="8">
        <f t="shared" si="45"/>
        <v>1704942.3176248218</v>
      </c>
      <c r="X117" s="8">
        <f t="shared" si="45"/>
        <v>2455116.9373797434</v>
      </c>
      <c r="Y117" s="3">
        <f>SUM('Masses &amp; Spring Data'!$K$11*('Masses &amp; Spring Data'!$I$3+'Vel,Acc,Jer (In Light)'!C117))</f>
        <v>167408.01420314409</v>
      </c>
      <c r="Z117" s="10">
        <f t="shared" si="38"/>
        <v>235605.70690813696</v>
      </c>
      <c r="AA117" s="10">
        <f t="shared" si="39"/>
        <v>451612.16220467538</v>
      </c>
      <c r="AB117" s="10">
        <f t="shared" si="40"/>
        <v>781187.24854807998</v>
      </c>
      <c r="AC117" s="10">
        <f t="shared" si="41"/>
        <v>1258571.0974830301</v>
      </c>
      <c r="AD117" s="10">
        <f t="shared" si="42"/>
        <v>1872350.3318279658</v>
      </c>
      <c r="AE117" s="10">
        <f t="shared" si="43"/>
        <v>2622524.9515828877</v>
      </c>
    </row>
    <row r="118" spans="1:31" x14ac:dyDescent="0.2">
      <c r="A118" s="5">
        <v>-130</v>
      </c>
      <c r="B118" s="5">
        <f t="shared" si="44"/>
        <v>115</v>
      </c>
      <c r="C118" s="36">
        <v>1.098253197428507</v>
      </c>
      <c r="D118" s="6">
        <f t="shared" si="24"/>
        <v>7.4339502144562086E-2</v>
      </c>
      <c r="E118" s="7">
        <f t="shared" si="25"/>
        <v>892.07402573474508</v>
      </c>
      <c r="F118" s="7">
        <f t="shared" si="26"/>
        <v>1784.1480514694902</v>
      </c>
      <c r="G118" s="7">
        <f t="shared" si="27"/>
        <v>2676.2220772042351</v>
      </c>
      <c r="H118" s="7">
        <f t="shared" si="28"/>
        <v>3568.2961029389803</v>
      </c>
      <c r="I118" s="7">
        <f t="shared" si="29"/>
        <v>4460.370128673725</v>
      </c>
      <c r="J118" s="7">
        <f t="shared" si="30"/>
        <v>5352.4441544084702</v>
      </c>
      <c r="K118" s="12">
        <f t="shared" si="31"/>
        <v>3.7711148752388457E-3</v>
      </c>
      <c r="L118" s="9">
        <f t="shared" si="32"/>
        <v>543040.54203439376</v>
      </c>
      <c r="M118" s="9">
        <f t="shared" si="33"/>
        <v>2172162.168137575</v>
      </c>
      <c r="N118" s="9">
        <f t="shared" si="34"/>
        <v>4887364.8783095442</v>
      </c>
      <c r="O118" s="9">
        <f t="shared" si="35"/>
        <v>8688648.6725503001</v>
      </c>
      <c r="P118" s="9">
        <f t="shared" si="36"/>
        <v>13576013.550859844</v>
      </c>
      <c r="Q118" s="9">
        <f t="shared" si="37"/>
        <v>19549459.513238177</v>
      </c>
      <c r="R118" s="8">
        <f>SUM('Masses &amp; Spring Data'!$D$29)</f>
        <v>0.12910000000000002</v>
      </c>
      <c r="S118" s="8">
        <f t="shared" si="45"/>
        <v>70106.533976640247</v>
      </c>
      <c r="T118" s="8">
        <f t="shared" si="45"/>
        <v>280426.13590656099</v>
      </c>
      <c r="U118" s="8">
        <f t="shared" si="45"/>
        <v>630958.80578976229</v>
      </c>
      <c r="V118" s="8">
        <f t="shared" si="45"/>
        <v>1121704.5436262439</v>
      </c>
      <c r="W118" s="8">
        <f t="shared" si="45"/>
        <v>1752663.3494160061</v>
      </c>
      <c r="X118" s="8">
        <f t="shared" si="45"/>
        <v>2523835.2231590492</v>
      </c>
      <c r="Y118" s="3">
        <f>SUM('Masses &amp; Spring Data'!$K$11*('Masses &amp; Spring Data'!$I$3+'Vel,Acc,Jer (In Light)'!C118))</f>
        <v>178821.39138470386</v>
      </c>
      <c r="Z118" s="10">
        <f t="shared" si="38"/>
        <v>248927.92536134413</v>
      </c>
      <c r="AA118" s="10">
        <f t="shared" si="39"/>
        <v>471253.35688761162</v>
      </c>
      <c r="AB118" s="10">
        <f t="shared" si="40"/>
        <v>809780.19717446622</v>
      </c>
      <c r="AC118" s="10">
        <f t="shared" si="41"/>
        <v>1300525.9350109478</v>
      </c>
      <c r="AD118" s="10">
        <f t="shared" si="42"/>
        <v>1931484.7408007099</v>
      </c>
      <c r="AE118" s="10">
        <f t="shared" si="43"/>
        <v>2702656.6145437532</v>
      </c>
    </row>
    <row r="119" spans="1:31" x14ac:dyDescent="0.2">
      <c r="A119" s="5">
        <v>-128</v>
      </c>
      <c r="B119" s="5">
        <f t="shared" si="44"/>
        <v>116</v>
      </c>
      <c r="C119" s="36">
        <v>1.1725926995730691</v>
      </c>
      <c r="D119" s="6">
        <f t="shared" si="24"/>
        <v>7.8110617019800932E-2</v>
      </c>
      <c r="E119" s="7">
        <f t="shared" si="25"/>
        <v>937.32740423761118</v>
      </c>
      <c r="F119" s="7">
        <f t="shared" si="26"/>
        <v>1874.6548084752224</v>
      </c>
      <c r="G119" s="7">
        <f t="shared" si="27"/>
        <v>2811.9822127128336</v>
      </c>
      <c r="H119" s="7">
        <f t="shared" si="28"/>
        <v>3749.3096169504447</v>
      </c>
      <c r="I119" s="7">
        <f t="shared" si="29"/>
        <v>4686.6370211880558</v>
      </c>
      <c r="J119" s="7">
        <f t="shared" si="30"/>
        <v>5623.9644254256673</v>
      </c>
      <c r="K119" s="12">
        <f t="shared" si="31"/>
        <v>3.8551248600839916E-3</v>
      </c>
      <c r="L119" s="9">
        <f t="shared" si="32"/>
        <v>555137.97985209478</v>
      </c>
      <c r="M119" s="9">
        <f t="shared" si="33"/>
        <v>2220551.9194083791</v>
      </c>
      <c r="N119" s="9">
        <f t="shared" si="34"/>
        <v>4996241.8186688535</v>
      </c>
      <c r="O119" s="9">
        <f t="shared" si="35"/>
        <v>8882207.6776335165</v>
      </c>
      <c r="P119" s="9">
        <f t="shared" si="36"/>
        <v>13878449.49630237</v>
      </c>
      <c r="Q119" s="9">
        <f t="shared" si="37"/>
        <v>19984967.274675414</v>
      </c>
      <c r="R119" s="8">
        <f>SUM('Masses &amp; Spring Data'!$D$29)</f>
        <v>0.12910000000000002</v>
      </c>
      <c r="S119" s="8">
        <f t="shared" si="45"/>
        <v>71668.313198905453</v>
      </c>
      <c r="T119" s="8">
        <f t="shared" si="45"/>
        <v>286673.25279562181</v>
      </c>
      <c r="U119" s="8">
        <f t="shared" si="45"/>
        <v>645014.81879014906</v>
      </c>
      <c r="V119" s="8">
        <f t="shared" si="45"/>
        <v>1146693.0111824872</v>
      </c>
      <c r="W119" s="8">
        <f t="shared" si="45"/>
        <v>1791707.8299726362</v>
      </c>
      <c r="X119" s="8">
        <f t="shared" si="45"/>
        <v>2580059.2751605962</v>
      </c>
      <c r="Y119" s="3">
        <f>SUM('Masses &amp; Spring Data'!$K$11*('Masses &amp; Spring Data'!$I$3+'Vel,Acc,Jer (In Light)'!C119))</f>
        <v>190827.22098105063</v>
      </c>
      <c r="Z119" s="10">
        <f t="shared" si="38"/>
        <v>262495.53417995607</v>
      </c>
      <c r="AA119" s="10">
        <f t="shared" si="39"/>
        <v>490115.33842537028</v>
      </c>
      <c r="AB119" s="10">
        <f t="shared" si="40"/>
        <v>835842.03977119969</v>
      </c>
      <c r="AC119" s="10">
        <f t="shared" si="41"/>
        <v>1337520.2321635378</v>
      </c>
      <c r="AD119" s="10">
        <f t="shared" si="42"/>
        <v>1982535.0509536867</v>
      </c>
      <c r="AE119" s="10">
        <f t="shared" si="43"/>
        <v>2770886.496141647</v>
      </c>
    </row>
    <row r="120" spans="1:31" x14ac:dyDescent="0.2">
      <c r="A120" s="5">
        <v>-126</v>
      </c>
      <c r="B120" s="5">
        <f t="shared" si="44"/>
        <v>117</v>
      </c>
      <c r="C120" s="36">
        <v>1.25070331659287</v>
      </c>
      <c r="D120" s="6">
        <f t="shared" si="24"/>
        <v>8.1965741879884924E-2</v>
      </c>
      <c r="E120" s="7">
        <f t="shared" si="25"/>
        <v>983.58890255861911</v>
      </c>
      <c r="F120" s="7">
        <f t="shared" si="26"/>
        <v>1967.1778051172382</v>
      </c>
      <c r="G120" s="7">
        <f t="shared" si="27"/>
        <v>2950.7667076758571</v>
      </c>
      <c r="H120" s="7">
        <f t="shared" si="28"/>
        <v>3934.3556102344764</v>
      </c>
      <c r="I120" s="7">
        <f t="shared" si="29"/>
        <v>4917.9445127930958</v>
      </c>
      <c r="J120" s="7">
        <f t="shared" si="30"/>
        <v>5901.5334153517142</v>
      </c>
      <c r="K120" s="12">
        <f t="shared" si="31"/>
        <v>3.9204659594060942E-3</v>
      </c>
      <c r="L120" s="9">
        <f t="shared" si="32"/>
        <v>564547.09815447754</v>
      </c>
      <c r="M120" s="9">
        <f t="shared" si="33"/>
        <v>2258188.3926179102</v>
      </c>
      <c r="N120" s="9">
        <f t="shared" si="34"/>
        <v>5080923.8833902981</v>
      </c>
      <c r="O120" s="9">
        <f t="shared" si="35"/>
        <v>9032753.5704716407</v>
      </c>
      <c r="P120" s="9">
        <f t="shared" si="36"/>
        <v>14113677.453861939</v>
      </c>
      <c r="Q120" s="9">
        <f t="shared" si="37"/>
        <v>20323695.533561192</v>
      </c>
      <c r="R120" s="8">
        <f>SUM('Masses &amp; Spring Data'!$D$29)</f>
        <v>0.12910000000000002</v>
      </c>
      <c r="S120" s="8">
        <f t="shared" si="45"/>
        <v>72883.030371743065</v>
      </c>
      <c r="T120" s="8">
        <f t="shared" si="45"/>
        <v>291532.12148697226</v>
      </c>
      <c r="U120" s="8">
        <f t="shared" si="45"/>
        <v>655947.27334568754</v>
      </c>
      <c r="V120" s="8">
        <f t="shared" si="45"/>
        <v>1166128.485947889</v>
      </c>
      <c r="W120" s="8">
        <f t="shared" si="45"/>
        <v>1822075.7592935765</v>
      </c>
      <c r="X120" s="8">
        <f t="shared" si="45"/>
        <v>2623789.0933827502</v>
      </c>
      <c r="Y120" s="3">
        <f>SUM('Masses &amp; Spring Data'!$K$11*('Masses &amp; Spring Data'!$I$3+'Vel,Acc,Jer (In Light)'!C120))</f>
        <v>203442.0856297485</v>
      </c>
      <c r="Z120" s="10">
        <f t="shared" si="38"/>
        <v>276325.11600149155</v>
      </c>
      <c r="AA120" s="10">
        <f t="shared" si="39"/>
        <v>508211.67443032213</v>
      </c>
      <c r="AB120" s="10">
        <f t="shared" si="40"/>
        <v>859389.35897543607</v>
      </c>
      <c r="AC120" s="10">
        <f t="shared" si="41"/>
        <v>1369570.5715776375</v>
      </c>
      <c r="AD120" s="10">
        <f t="shared" si="42"/>
        <v>2025517.8449233249</v>
      </c>
      <c r="AE120" s="10">
        <f t="shared" si="43"/>
        <v>2827231.1790124988</v>
      </c>
    </row>
    <row r="121" spans="1:31" x14ac:dyDescent="0.2">
      <c r="A121" s="5">
        <v>-124</v>
      </c>
      <c r="B121" s="5">
        <f t="shared" si="44"/>
        <v>118</v>
      </c>
      <c r="C121" s="36">
        <v>1.332669058472755</v>
      </c>
      <c r="D121" s="6">
        <f t="shared" si="24"/>
        <v>8.5886207839291018E-2</v>
      </c>
      <c r="E121" s="7">
        <f t="shared" si="25"/>
        <v>1030.6344940714921</v>
      </c>
      <c r="F121" s="7">
        <f t="shared" si="26"/>
        <v>2061.2689881429842</v>
      </c>
      <c r="G121" s="7">
        <f t="shared" si="27"/>
        <v>3091.9034822144768</v>
      </c>
      <c r="H121" s="7">
        <f t="shared" si="28"/>
        <v>4122.5379762859684</v>
      </c>
      <c r="I121" s="7">
        <f t="shared" si="29"/>
        <v>5153.172470357461</v>
      </c>
      <c r="J121" s="7">
        <f t="shared" si="30"/>
        <v>6183.8069644289535</v>
      </c>
      <c r="K121" s="12">
        <f t="shared" si="31"/>
        <v>4.0138103870130948E-3</v>
      </c>
      <c r="L121" s="9">
        <f t="shared" si="32"/>
        <v>577988.6957298856</v>
      </c>
      <c r="M121" s="9">
        <f t="shared" si="33"/>
        <v>2311954.7829195424</v>
      </c>
      <c r="N121" s="9">
        <f t="shared" si="34"/>
        <v>5201898.261568971</v>
      </c>
      <c r="O121" s="9">
        <f t="shared" si="35"/>
        <v>9247819.1316781696</v>
      </c>
      <c r="P121" s="9">
        <f t="shared" si="36"/>
        <v>14449717.393247141</v>
      </c>
      <c r="Q121" s="9">
        <f t="shared" si="37"/>
        <v>20807593.046275884</v>
      </c>
      <c r="R121" s="8">
        <f>SUM('Masses &amp; Spring Data'!$D$29)</f>
        <v>0.12910000000000002</v>
      </c>
      <c r="S121" s="8">
        <f t="shared" si="45"/>
        <v>74618.340618728238</v>
      </c>
      <c r="T121" s="8">
        <f t="shared" si="45"/>
        <v>298473.36247491295</v>
      </c>
      <c r="U121" s="8">
        <f t="shared" si="45"/>
        <v>671565.06556855422</v>
      </c>
      <c r="V121" s="8">
        <f t="shared" si="45"/>
        <v>1193893.4498996518</v>
      </c>
      <c r="W121" s="8">
        <f t="shared" si="45"/>
        <v>1865458.5154682063</v>
      </c>
      <c r="X121" s="8">
        <f t="shared" si="45"/>
        <v>2686260.2622742169</v>
      </c>
      <c r="Y121" s="3">
        <f>SUM('Masses &amp; Spring Data'!$K$11*('Masses &amp; Spring Data'!$I$3+'Vel,Acc,Jer (In Light)'!C121))</f>
        <v>216679.5529433499</v>
      </c>
      <c r="Z121" s="10">
        <f t="shared" si="38"/>
        <v>291297.89356207813</v>
      </c>
      <c r="AA121" s="10">
        <f t="shared" si="39"/>
        <v>529023.53798430832</v>
      </c>
      <c r="AB121" s="10">
        <f t="shared" si="40"/>
        <v>888244.61851190415</v>
      </c>
      <c r="AC121" s="10">
        <f t="shared" si="41"/>
        <v>1410573.0028430016</v>
      </c>
      <c r="AD121" s="10">
        <f t="shared" si="42"/>
        <v>2082138.0684115561</v>
      </c>
      <c r="AE121" s="10">
        <f t="shared" si="43"/>
        <v>2902939.8152175667</v>
      </c>
    </row>
    <row r="122" spans="1:31" x14ac:dyDescent="0.2">
      <c r="A122" s="5">
        <v>-122</v>
      </c>
      <c r="B122" s="5">
        <f t="shared" si="44"/>
        <v>119</v>
      </c>
      <c r="C122" s="36">
        <v>1.418555266312046</v>
      </c>
      <c r="D122" s="6">
        <f t="shared" si="24"/>
        <v>8.9900018226304113E-2</v>
      </c>
      <c r="E122" s="7">
        <f t="shared" si="25"/>
        <v>1078.8002187156494</v>
      </c>
      <c r="F122" s="7">
        <f t="shared" si="26"/>
        <v>2157.6004374312988</v>
      </c>
      <c r="G122" s="7">
        <f t="shared" si="27"/>
        <v>3236.4006561469482</v>
      </c>
      <c r="H122" s="7">
        <f t="shared" si="28"/>
        <v>4315.2008748625976</v>
      </c>
      <c r="I122" s="7">
        <f t="shared" si="29"/>
        <v>5394.0010935782466</v>
      </c>
      <c r="J122" s="7">
        <f t="shared" si="30"/>
        <v>6472.8013122938964</v>
      </c>
      <c r="K122" s="12">
        <f t="shared" si="31"/>
        <v>4.0791514863338652E-3</v>
      </c>
      <c r="L122" s="9">
        <f t="shared" si="32"/>
        <v>587397.81403207663</v>
      </c>
      <c r="M122" s="9">
        <f t="shared" si="33"/>
        <v>2349591.2561283065</v>
      </c>
      <c r="N122" s="9">
        <f t="shared" si="34"/>
        <v>5286580.3262886889</v>
      </c>
      <c r="O122" s="9">
        <f t="shared" si="35"/>
        <v>9398365.024513226</v>
      </c>
      <c r="P122" s="9">
        <f t="shared" si="36"/>
        <v>14684945.350801915</v>
      </c>
      <c r="Q122" s="9">
        <f t="shared" si="37"/>
        <v>21146321.305154756</v>
      </c>
      <c r="R122" s="8">
        <f>SUM('Masses &amp; Spring Data'!$D$29)</f>
        <v>0.12910000000000002</v>
      </c>
      <c r="S122" s="8">
        <f t="shared" si="45"/>
        <v>75833.057791541098</v>
      </c>
      <c r="T122" s="8">
        <f t="shared" si="45"/>
        <v>303332.23116616439</v>
      </c>
      <c r="U122" s="8">
        <f t="shared" si="45"/>
        <v>682497.52012386988</v>
      </c>
      <c r="V122" s="8">
        <f t="shared" si="45"/>
        <v>1213328.9246646576</v>
      </c>
      <c r="W122" s="8">
        <f t="shared" si="45"/>
        <v>1895826.4447885274</v>
      </c>
      <c r="X122" s="8">
        <f t="shared" si="45"/>
        <v>2729990.0804954795</v>
      </c>
      <c r="Y122" s="3">
        <f>SUM('Masses &amp; Spring Data'!$K$11*('Masses &amp; Spring Data'!$I$3+'Vel,Acc,Jer (In Light)'!C122))</f>
        <v>230550.1755093954</v>
      </c>
      <c r="Z122" s="10">
        <f t="shared" si="38"/>
        <v>306383.23330093652</v>
      </c>
      <c r="AA122" s="10">
        <f t="shared" si="39"/>
        <v>548401.25961910794</v>
      </c>
      <c r="AB122" s="10">
        <f t="shared" si="40"/>
        <v>913047.69563326531</v>
      </c>
      <c r="AC122" s="10">
        <f t="shared" si="41"/>
        <v>1443879.1001740529</v>
      </c>
      <c r="AD122" s="10">
        <f t="shared" si="42"/>
        <v>2126376.6202979228</v>
      </c>
      <c r="AE122" s="10">
        <f t="shared" si="43"/>
        <v>2960540.2560048751</v>
      </c>
    </row>
    <row r="123" spans="1:31" x14ac:dyDescent="0.2">
      <c r="A123" s="5">
        <v>-120</v>
      </c>
      <c r="B123" s="5">
        <f t="shared" si="44"/>
        <v>120</v>
      </c>
      <c r="C123" s="36">
        <v>1.5084552845383501</v>
      </c>
      <c r="D123" s="6">
        <f t="shared" si="24"/>
        <v>9.3979169712637978E-2</v>
      </c>
      <c r="E123" s="7">
        <f t="shared" si="25"/>
        <v>1127.7500365516557</v>
      </c>
      <c r="F123" s="7">
        <f t="shared" si="26"/>
        <v>2255.5000731033115</v>
      </c>
      <c r="G123" s="7">
        <f t="shared" si="27"/>
        <v>3383.2501096549672</v>
      </c>
      <c r="H123" s="7">
        <f t="shared" si="28"/>
        <v>4511.000146206623</v>
      </c>
      <c r="I123" s="7">
        <f t="shared" si="29"/>
        <v>5638.7501827582782</v>
      </c>
      <c r="J123" s="7">
        <f t="shared" si="30"/>
        <v>6766.5002193099344</v>
      </c>
      <c r="K123" s="12">
        <f t="shared" si="31"/>
        <v>4.1164892573779532E-3</v>
      </c>
      <c r="L123" s="9">
        <f t="shared" si="32"/>
        <v>592774.45306242525</v>
      </c>
      <c r="M123" s="9">
        <f t="shared" si="33"/>
        <v>2371097.812249701</v>
      </c>
      <c r="N123" s="9">
        <f t="shared" si="34"/>
        <v>5334970.0775618274</v>
      </c>
      <c r="O123" s="9">
        <f t="shared" si="35"/>
        <v>9484391.248998804</v>
      </c>
      <c r="P123" s="9">
        <f t="shared" si="36"/>
        <v>14819361.326560631</v>
      </c>
      <c r="Q123" s="9">
        <f t="shared" si="37"/>
        <v>21339880.31024731</v>
      </c>
      <c r="R123" s="8">
        <f>SUM('Masses &amp; Spring Data'!$D$29)</f>
        <v>0.12910000000000002</v>
      </c>
      <c r="S123" s="8">
        <f t="shared" si="45"/>
        <v>76527.181890359105</v>
      </c>
      <c r="T123" s="8">
        <f t="shared" si="45"/>
        <v>306108.72756143642</v>
      </c>
      <c r="U123" s="8">
        <f t="shared" si="45"/>
        <v>688744.63701323199</v>
      </c>
      <c r="V123" s="8">
        <f t="shared" si="45"/>
        <v>1224434.9102457457</v>
      </c>
      <c r="W123" s="8">
        <f t="shared" si="45"/>
        <v>1913179.5472589778</v>
      </c>
      <c r="X123" s="8">
        <f t="shared" si="45"/>
        <v>2754978.5480529279</v>
      </c>
      <c r="Y123" s="3">
        <f>SUM('Masses &amp; Spring Data'!$K$11*('Masses &amp; Spring Data'!$I$3+'Vel,Acc,Jer (In Light)'!C123))</f>
        <v>245069.02845294352</v>
      </c>
      <c r="Z123" s="10">
        <f t="shared" si="38"/>
        <v>321596.21034330264</v>
      </c>
      <c r="AA123" s="10">
        <f t="shared" si="39"/>
        <v>566355.391922971</v>
      </c>
      <c r="AB123" s="10">
        <f t="shared" si="40"/>
        <v>933813.66546617553</v>
      </c>
      <c r="AC123" s="10">
        <f t="shared" si="41"/>
        <v>1469503.9386986892</v>
      </c>
      <c r="AD123" s="10">
        <f t="shared" si="42"/>
        <v>2158248.5757119213</v>
      </c>
      <c r="AE123" s="10">
        <f t="shared" si="43"/>
        <v>3000047.5765058715</v>
      </c>
    </row>
    <row r="124" spans="1:31" x14ac:dyDescent="0.2">
      <c r="A124" s="5">
        <v>-118</v>
      </c>
      <c r="B124" s="5">
        <f t="shared" si="44"/>
        <v>121</v>
      </c>
      <c r="C124" s="36">
        <v>1.6024344542509881</v>
      </c>
      <c r="D124" s="6">
        <f t="shared" si="24"/>
        <v>9.8095658970015931E-2</v>
      </c>
      <c r="E124" s="7">
        <f t="shared" si="25"/>
        <v>1177.1479076401911</v>
      </c>
      <c r="F124" s="7">
        <f t="shared" si="26"/>
        <v>2354.2958152803822</v>
      </c>
      <c r="G124" s="7">
        <f t="shared" si="27"/>
        <v>3531.4437229205737</v>
      </c>
      <c r="H124" s="7">
        <f t="shared" si="28"/>
        <v>4708.5916305607643</v>
      </c>
      <c r="I124" s="7">
        <f t="shared" si="29"/>
        <v>5885.7395382009563</v>
      </c>
      <c r="J124" s="7">
        <f t="shared" si="30"/>
        <v>7062.8874458411474</v>
      </c>
      <c r="K124" s="12">
        <f t="shared" si="31"/>
        <v>4.1911647994610224E-3</v>
      </c>
      <c r="L124" s="9">
        <f t="shared" si="32"/>
        <v>603527.73112238722</v>
      </c>
      <c r="M124" s="9">
        <f t="shared" si="33"/>
        <v>2414110.9244895489</v>
      </c>
      <c r="N124" s="9">
        <f t="shared" si="34"/>
        <v>5431749.5801014854</v>
      </c>
      <c r="O124" s="9">
        <f t="shared" si="35"/>
        <v>9656443.6979581956</v>
      </c>
      <c r="P124" s="9">
        <f t="shared" si="36"/>
        <v>15088193.27805968</v>
      </c>
      <c r="Q124" s="9">
        <f t="shared" si="37"/>
        <v>21726998.320405941</v>
      </c>
      <c r="R124" s="8">
        <f>SUM('Masses &amp; Spring Data'!$D$29)</f>
        <v>0.12910000000000002</v>
      </c>
      <c r="S124" s="8">
        <f t="shared" si="45"/>
        <v>77915.430087900197</v>
      </c>
      <c r="T124" s="8">
        <f t="shared" si="45"/>
        <v>311661.72035160079</v>
      </c>
      <c r="U124" s="8">
        <f t="shared" si="45"/>
        <v>701238.87079110183</v>
      </c>
      <c r="V124" s="8">
        <f t="shared" si="45"/>
        <v>1246646.8814064031</v>
      </c>
      <c r="W124" s="8">
        <f t="shared" si="45"/>
        <v>1947885.752197505</v>
      </c>
      <c r="X124" s="8">
        <f t="shared" si="45"/>
        <v>2804955.4831644073</v>
      </c>
      <c r="Y124" s="3">
        <f>SUM('Masses &amp; Spring Data'!$K$11*('Masses &amp; Spring Data'!$I$3+'Vel,Acc,Jer (In Light)'!C124))</f>
        <v>260246.66436153455</v>
      </c>
      <c r="Z124" s="10">
        <f t="shared" si="38"/>
        <v>338162.09444943478</v>
      </c>
      <c r="AA124" s="10">
        <f t="shared" si="39"/>
        <v>587750.83363679284</v>
      </c>
      <c r="AB124" s="10">
        <f t="shared" si="40"/>
        <v>961485.53515263635</v>
      </c>
      <c r="AC124" s="10">
        <f t="shared" si="41"/>
        <v>1506893.5457679378</v>
      </c>
      <c r="AD124" s="10">
        <f t="shared" si="42"/>
        <v>2208132.4165590396</v>
      </c>
      <c r="AE124" s="10">
        <f t="shared" si="43"/>
        <v>3065202.147525942</v>
      </c>
    </row>
    <row r="125" spans="1:31" x14ac:dyDescent="0.2">
      <c r="A125" s="5">
        <v>-116</v>
      </c>
      <c r="B125" s="5">
        <f t="shared" si="44"/>
        <v>122</v>
      </c>
      <c r="C125" s="36">
        <v>1.700530113221004</v>
      </c>
      <c r="D125" s="6">
        <f t="shared" si="24"/>
        <v>0.10228682376947695</v>
      </c>
      <c r="E125" s="7">
        <f t="shared" si="25"/>
        <v>1227.4418852337235</v>
      </c>
      <c r="F125" s="7">
        <f t="shared" si="26"/>
        <v>2454.883770467447</v>
      </c>
      <c r="G125" s="7">
        <f t="shared" si="27"/>
        <v>3682.3256557011705</v>
      </c>
      <c r="H125" s="7">
        <f t="shared" si="28"/>
        <v>4909.767540934894</v>
      </c>
      <c r="I125" s="7">
        <f t="shared" si="29"/>
        <v>6137.209426168617</v>
      </c>
      <c r="J125" s="7">
        <f t="shared" si="30"/>
        <v>7364.651311402341</v>
      </c>
      <c r="K125" s="12">
        <f t="shared" si="31"/>
        <v>4.2004992422219889E-3</v>
      </c>
      <c r="L125" s="9">
        <f t="shared" si="32"/>
        <v>604871.89087996644</v>
      </c>
      <c r="M125" s="9">
        <f t="shared" si="33"/>
        <v>2419487.5635198657</v>
      </c>
      <c r="N125" s="9">
        <f t="shared" si="34"/>
        <v>5443847.0179196978</v>
      </c>
      <c r="O125" s="9">
        <f t="shared" si="35"/>
        <v>9677950.254079463</v>
      </c>
      <c r="P125" s="9">
        <f t="shared" si="36"/>
        <v>15121797.27199916</v>
      </c>
      <c r="Q125" s="9">
        <f t="shared" si="37"/>
        <v>21775388.071678791</v>
      </c>
      <c r="R125" s="8">
        <f>SUM('Masses &amp; Spring Data'!$D$29)</f>
        <v>0.12910000000000002</v>
      </c>
      <c r="S125" s="8">
        <f t="shared" si="45"/>
        <v>78088.961112603676</v>
      </c>
      <c r="T125" s="8">
        <f t="shared" si="45"/>
        <v>312355.8444504147</v>
      </c>
      <c r="U125" s="8">
        <f t="shared" si="45"/>
        <v>702800.65001343307</v>
      </c>
      <c r="V125" s="8">
        <f t="shared" si="45"/>
        <v>1249423.3778016588</v>
      </c>
      <c r="W125" s="8">
        <f t="shared" si="45"/>
        <v>1952224.0278150919</v>
      </c>
      <c r="X125" s="8">
        <f t="shared" si="45"/>
        <v>2811202.6000537323</v>
      </c>
      <c r="Y125" s="3">
        <f>SUM('Masses &amp; Spring Data'!$K$11*('Masses &amp; Spring Data'!$I$3+'Vel,Acc,Jer (In Light)'!C125))</f>
        <v>276089.11328519211</v>
      </c>
      <c r="Z125" s="10">
        <f t="shared" si="38"/>
        <v>354178.07439779578</v>
      </c>
      <c r="AA125" s="10">
        <f t="shared" si="39"/>
        <v>604964.27977437736</v>
      </c>
      <c r="AB125" s="10">
        <f t="shared" si="40"/>
        <v>978889.76329862513</v>
      </c>
      <c r="AC125" s="10">
        <f t="shared" si="41"/>
        <v>1525512.4910868509</v>
      </c>
      <c r="AD125" s="10">
        <f t="shared" si="42"/>
        <v>2228313.1411002842</v>
      </c>
      <c r="AE125" s="10">
        <f t="shared" si="43"/>
        <v>3087291.7133389246</v>
      </c>
    </row>
    <row r="126" spans="1:31" x14ac:dyDescent="0.2">
      <c r="A126" s="5">
        <v>-114</v>
      </c>
      <c r="B126" s="5">
        <f t="shared" si="44"/>
        <v>123</v>
      </c>
      <c r="C126" s="36">
        <v>1.802816936990481</v>
      </c>
      <c r="D126" s="6">
        <f t="shared" si="24"/>
        <v>0.10648732301169894</v>
      </c>
      <c r="E126" s="7">
        <f t="shared" si="25"/>
        <v>1277.8478761403874</v>
      </c>
      <c r="F126" s="7">
        <f t="shared" si="26"/>
        <v>2555.6957522807747</v>
      </c>
      <c r="G126" s="7">
        <f t="shared" si="27"/>
        <v>3833.5436284211619</v>
      </c>
      <c r="H126" s="7">
        <f t="shared" si="28"/>
        <v>5111.3915045615495</v>
      </c>
      <c r="I126" s="7">
        <f t="shared" si="29"/>
        <v>6389.2393807019362</v>
      </c>
      <c r="J126" s="7">
        <f t="shared" si="30"/>
        <v>7667.0872568423238</v>
      </c>
      <c r="K126" s="12">
        <f t="shared" si="31"/>
        <v>4.2565058987833471E-3</v>
      </c>
      <c r="L126" s="9">
        <f t="shared" si="32"/>
        <v>612936.849424802</v>
      </c>
      <c r="M126" s="9">
        <f t="shared" si="33"/>
        <v>2451747.397699208</v>
      </c>
      <c r="N126" s="9">
        <f t="shared" si="34"/>
        <v>5516431.6448232178</v>
      </c>
      <c r="O126" s="9">
        <f t="shared" si="35"/>
        <v>9806989.590796832</v>
      </c>
      <c r="P126" s="9">
        <f t="shared" si="36"/>
        <v>15323421.23562005</v>
      </c>
      <c r="Q126" s="9">
        <f t="shared" si="37"/>
        <v>22065726.579292871</v>
      </c>
      <c r="R126" s="8">
        <f>SUM('Masses &amp; Spring Data'!$D$29)</f>
        <v>0.12910000000000002</v>
      </c>
      <c r="S126" s="8">
        <f t="shared" si="45"/>
        <v>79130.147260741956</v>
      </c>
      <c r="T126" s="8">
        <f t="shared" si="45"/>
        <v>316520.58904296783</v>
      </c>
      <c r="U126" s="8">
        <f t="shared" si="45"/>
        <v>712171.32534667756</v>
      </c>
      <c r="V126" s="8">
        <f t="shared" si="45"/>
        <v>1266082.3561718713</v>
      </c>
      <c r="W126" s="8">
        <f t="shared" si="45"/>
        <v>1978253.6815185486</v>
      </c>
      <c r="X126" s="8">
        <f t="shared" si="45"/>
        <v>2848685.3013867103</v>
      </c>
      <c r="Y126" s="3">
        <f>SUM('Masses &amp; Spring Data'!$K$11*('Masses &amp; Spring Data'!$I$3+'Vel,Acc,Jer (In Light)'!C126))</f>
        <v>292608.43532396265</v>
      </c>
      <c r="Z126" s="10">
        <f t="shared" si="38"/>
        <v>371738.58258470462</v>
      </c>
      <c r="AA126" s="10">
        <f t="shared" si="39"/>
        <v>626326.72703331988</v>
      </c>
      <c r="AB126" s="10">
        <f t="shared" si="40"/>
        <v>1004779.7606706403</v>
      </c>
      <c r="AC126" s="10">
        <f t="shared" si="41"/>
        <v>1558690.791495834</v>
      </c>
      <c r="AD126" s="10">
        <f t="shared" si="42"/>
        <v>2270862.1168425111</v>
      </c>
      <c r="AE126" s="10">
        <f t="shared" si="43"/>
        <v>3141293.7367106727</v>
      </c>
    </row>
    <row r="127" spans="1:31" x14ac:dyDescent="0.2">
      <c r="A127" s="5">
        <v>-112</v>
      </c>
      <c r="B127" s="5">
        <f t="shared" si="44"/>
        <v>124</v>
      </c>
      <c r="C127" s="36">
        <v>1.9093042600021799</v>
      </c>
      <c r="D127" s="6">
        <f t="shared" si="24"/>
        <v>0.11074382891048229</v>
      </c>
      <c r="E127" s="7">
        <f t="shared" si="25"/>
        <v>1328.9259469257875</v>
      </c>
      <c r="F127" s="7">
        <f t="shared" si="26"/>
        <v>2657.8518938515749</v>
      </c>
      <c r="G127" s="7">
        <f t="shared" si="27"/>
        <v>3986.7778407773626</v>
      </c>
      <c r="H127" s="7">
        <f t="shared" si="28"/>
        <v>5315.7037877031498</v>
      </c>
      <c r="I127" s="7">
        <f t="shared" si="29"/>
        <v>6644.6297346289375</v>
      </c>
      <c r="J127" s="7">
        <f t="shared" si="30"/>
        <v>7973.5556815547252</v>
      </c>
      <c r="K127" s="12">
        <f t="shared" si="31"/>
        <v>4.2471714560257112E-3</v>
      </c>
      <c r="L127" s="9">
        <f t="shared" si="32"/>
        <v>611592.68966770242</v>
      </c>
      <c r="M127" s="9">
        <f t="shared" si="33"/>
        <v>2446370.7586708097</v>
      </c>
      <c r="N127" s="9">
        <f t="shared" si="34"/>
        <v>5504334.207009322</v>
      </c>
      <c r="O127" s="9">
        <f t="shared" si="35"/>
        <v>9785483.0346832387</v>
      </c>
      <c r="P127" s="9">
        <f t="shared" si="36"/>
        <v>15289817.24169256</v>
      </c>
      <c r="Q127" s="9">
        <f t="shared" si="37"/>
        <v>22017336.828037288</v>
      </c>
      <c r="R127" s="8">
        <f>SUM('Masses &amp; Spring Data'!$D$29)</f>
        <v>0.12910000000000002</v>
      </c>
      <c r="S127" s="8">
        <f t="shared" si="45"/>
        <v>78956.616236100395</v>
      </c>
      <c r="T127" s="8">
        <f t="shared" si="45"/>
        <v>315826.46494440158</v>
      </c>
      <c r="U127" s="8">
        <f t="shared" si="45"/>
        <v>710609.5461249036</v>
      </c>
      <c r="V127" s="8">
        <f t="shared" si="45"/>
        <v>1263305.8597776063</v>
      </c>
      <c r="W127" s="8">
        <f t="shared" si="45"/>
        <v>1973915.4059025098</v>
      </c>
      <c r="X127" s="8">
        <f t="shared" si="45"/>
        <v>2842438.1844996144</v>
      </c>
      <c r="Y127" s="3">
        <f>SUM('Masses &amp; Spring Data'!$K$11*('Masses &amp; Spring Data'!$I$3+'Vel,Acc,Jer (In Light)'!C127))</f>
        <v>309806.13799035206</v>
      </c>
      <c r="Z127" s="10">
        <f t="shared" si="38"/>
        <v>388762.75422645244</v>
      </c>
      <c r="AA127" s="10">
        <f t="shared" si="39"/>
        <v>643517.73130379652</v>
      </c>
      <c r="AB127" s="10">
        <f t="shared" si="40"/>
        <v>1020415.6841152557</v>
      </c>
      <c r="AC127" s="10">
        <f t="shared" si="41"/>
        <v>1573111.9977679583</v>
      </c>
      <c r="AD127" s="10">
        <f t="shared" si="42"/>
        <v>2283721.5438928618</v>
      </c>
      <c r="AE127" s="10">
        <f t="shared" si="43"/>
        <v>3152244.3224899666</v>
      </c>
    </row>
    <row r="128" spans="1:31" x14ac:dyDescent="0.2">
      <c r="A128" s="5">
        <v>-110</v>
      </c>
      <c r="B128" s="5">
        <f t="shared" si="44"/>
        <v>125</v>
      </c>
      <c r="C128" s="36">
        <v>2.0200480889126622</v>
      </c>
      <c r="D128" s="6">
        <f t="shared" si="24"/>
        <v>0.114991000366508</v>
      </c>
      <c r="E128" s="7">
        <f t="shared" si="25"/>
        <v>1379.8920043980961</v>
      </c>
      <c r="F128" s="7">
        <f t="shared" si="26"/>
        <v>2759.7840087961922</v>
      </c>
      <c r="G128" s="7">
        <f t="shared" si="27"/>
        <v>4139.6760131942883</v>
      </c>
      <c r="H128" s="7">
        <f t="shared" si="28"/>
        <v>5519.5680175923844</v>
      </c>
      <c r="I128" s="7">
        <f t="shared" si="29"/>
        <v>6899.4600219904796</v>
      </c>
      <c r="J128" s="7">
        <f t="shared" si="30"/>
        <v>8279.3520263885766</v>
      </c>
      <c r="K128" s="12">
        <f t="shared" si="31"/>
        <v>4.2658403415436474E-3</v>
      </c>
      <c r="L128" s="9">
        <f t="shared" si="32"/>
        <v>614281.00918228528</v>
      </c>
      <c r="M128" s="9">
        <f t="shared" si="33"/>
        <v>2457124.0367291411</v>
      </c>
      <c r="N128" s="9">
        <f t="shared" si="34"/>
        <v>5528529.0826405669</v>
      </c>
      <c r="O128" s="9">
        <f t="shared" si="35"/>
        <v>9828496.1469165646</v>
      </c>
      <c r="P128" s="9">
        <f t="shared" si="36"/>
        <v>15357025.22955713</v>
      </c>
      <c r="Q128" s="9">
        <f t="shared" si="37"/>
        <v>22114116.330562267</v>
      </c>
      <c r="R128" s="8">
        <f>SUM('Masses &amp; Spring Data'!$D$29)</f>
        <v>0.12910000000000002</v>
      </c>
      <c r="S128" s="8">
        <f t="shared" si="45"/>
        <v>79303.678285433038</v>
      </c>
      <c r="T128" s="8">
        <f t="shared" si="45"/>
        <v>317214.71314173215</v>
      </c>
      <c r="U128" s="8">
        <f t="shared" si="45"/>
        <v>713733.10456889728</v>
      </c>
      <c r="V128" s="8">
        <f t="shared" si="45"/>
        <v>1268858.8525669286</v>
      </c>
      <c r="W128" s="8">
        <f t="shared" si="45"/>
        <v>1982591.9571358259</v>
      </c>
      <c r="X128" s="8">
        <f t="shared" si="45"/>
        <v>2854932.4182755891</v>
      </c>
      <c r="Y128" s="3">
        <f>SUM('Masses &amp; Spring Data'!$K$11*('Masses &amp; Spring Data'!$I$3+'Vel,Acc,Jer (In Light)'!C128))</f>
        <v>327691.26635939494</v>
      </c>
      <c r="Z128" s="10">
        <f t="shared" si="38"/>
        <v>406994.94464482798</v>
      </c>
      <c r="AA128" s="10">
        <f t="shared" si="39"/>
        <v>663477.02606031811</v>
      </c>
      <c r="AB128" s="10">
        <f t="shared" si="40"/>
        <v>1041424.3709282922</v>
      </c>
      <c r="AC128" s="10">
        <f t="shared" si="41"/>
        <v>1596550.1189263235</v>
      </c>
      <c r="AD128" s="10">
        <f t="shared" si="42"/>
        <v>2310283.2234952208</v>
      </c>
      <c r="AE128" s="10">
        <f t="shared" si="43"/>
        <v>3182623.684634984</v>
      </c>
    </row>
    <row r="129" spans="1:31" x14ac:dyDescent="0.2">
      <c r="A129" s="5">
        <v>-108</v>
      </c>
      <c r="B129" s="5">
        <f t="shared" si="44"/>
        <v>126</v>
      </c>
      <c r="C129" s="36">
        <v>2.1350390892791702</v>
      </c>
      <c r="D129" s="6">
        <f t="shared" si="24"/>
        <v>0.11925684070805165</v>
      </c>
      <c r="E129" s="7">
        <f t="shared" si="25"/>
        <v>1431.0820884966197</v>
      </c>
      <c r="F129" s="7">
        <f t="shared" si="26"/>
        <v>2862.1641769932394</v>
      </c>
      <c r="G129" s="7">
        <f t="shared" si="27"/>
        <v>4293.2462654898591</v>
      </c>
      <c r="H129" s="7">
        <f t="shared" si="28"/>
        <v>5724.3283539864788</v>
      </c>
      <c r="I129" s="7">
        <f t="shared" si="29"/>
        <v>7155.4104424830984</v>
      </c>
      <c r="J129" s="7">
        <f t="shared" si="30"/>
        <v>8586.4925309797181</v>
      </c>
      <c r="K129" s="12">
        <f t="shared" si="31"/>
        <v>4.247171456024379E-3</v>
      </c>
      <c r="L129" s="9">
        <f t="shared" si="32"/>
        <v>611592.68966751057</v>
      </c>
      <c r="M129" s="9">
        <f t="shared" si="33"/>
        <v>2446370.7586700423</v>
      </c>
      <c r="N129" s="9">
        <f t="shared" si="34"/>
        <v>5504334.2070075953</v>
      </c>
      <c r="O129" s="9">
        <f t="shared" si="35"/>
        <v>9785483.0346801691</v>
      </c>
      <c r="P129" s="9">
        <f t="shared" si="36"/>
        <v>15289817.241687763</v>
      </c>
      <c r="Q129" s="9">
        <f t="shared" si="37"/>
        <v>22017336.828030381</v>
      </c>
      <c r="R129" s="8">
        <f>SUM('Masses &amp; Spring Data'!$D$29)</f>
        <v>0.12910000000000002</v>
      </c>
      <c r="S129" s="8">
        <f t="shared" si="45"/>
        <v>78956.616236075628</v>
      </c>
      <c r="T129" s="8">
        <f t="shared" si="45"/>
        <v>315826.46494430251</v>
      </c>
      <c r="U129" s="8">
        <f t="shared" si="45"/>
        <v>710609.54612468067</v>
      </c>
      <c r="V129" s="8">
        <f t="shared" si="45"/>
        <v>1263305.85977721</v>
      </c>
      <c r="W129" s="8">
        <f t="shared" si="45"/>
        <v>1973915.4059018905</v>
      </c>
      <c r="X129" s="8">
        <f t="shared" si="45"/>
        <v>2842438.1844987227</v>
      </c>
      <c r="Y129" s="3">
        <f>SUM('Masses &amp; Spring Data'!$K$11*('Masses &amp; Spring Data'!$I$3+'Vel,Acc,Jer (In Light)'!C129))</f>
        <v>346262.31291858596</v>
      </c>
      <c r="Z129" s="10">
        <f t="shared" si="38"/>
        <v>425218.9291546616</v>
      </c>
      <c r="AA129" s="10">
        <f t="shared" si="39"/>
        <v>681348.75763723883</v>
      </c>
      <c r="AB129" s="10">
        <f t="shared" si="40"/>
        <v>1056871.8590432666</v>
      </c>
      <c r="AC129" s="10">
        <f t="shared" si="41"/>
        <v>1609568.172695796</v>
      </c>
      <c r="AD129" s="10">
        <f t="shared" si="42"/>
        <v>2320177.7188204764</v>
      </c>
      <c r="AE129" s="10">
        <f t="shared" si="43"/>
        <v>3188700.4974173084</v>
      </c>
    </row>
    <row r="130" spans="1:31" x14ac:dyDescent="0.2">
      <c r="A130" s="5">
        <v>-106</v>
      </c>
      <c r="B130" s="5">
        <f t="shared" si="44"/>
        <v>127</v>
      </c>
      <c r="C130" s="36">
        <v>2.2542959299872218</v>
      </c>
      <c r="D130" s="6">
        <f t="shared" si="24"/>
        <v>0.12350401216407603</v>
      </c>
      <c r="E130" s="7">
        <f t="shared" si="25"/>
        <v>1482.0481459689124</v>
      </c>
      <c r="F130" s="7">
        <f t="shared" si="26"/>
        <v>2964.0962919378248</v>
      </c>
      <c r="G130" s="7">
        <f t="shared" si="27"/>
        <v>4446.144437906737</v>
      </c>
      <c r="H130" s="7">
        <f t="shared" si="28"/>
        <v>5928.1925838756497</v>
      </c>
      <c r="I130" s="7">
        <f t="shared" si="29"/>
        <v>7410.2407298445614</v>
      </c>
      <c r="J130" s="7">
        <f t="shared" si="30"/>
        <v>8892.2888758134741</v>
      </c>
      <c r="K130" s="12">
        <f t="shared" si="31"/>
        <v>4.2285025705042223E-3</v>
      </c>
      <c r="L130" s="9">
        <f t="shared" si="32"/>
        <v>608904.37015260803</v>
      </c>
      <c r="M130" s="9">
        <f t="shared" si="33"/>
        <v>2435617.4806104321</v>
      </c>
      <c r="N130" s="9">
        <f t="shared" si="34"/>
        <v>5480139.3313734718</v>
      </c>
      <c r="O130" s="9">
        <f t="shared" si="35"/>
        <v>9742469.9224417284</v>
      </c>
      <c r="P130" s="9">
        <f t="shared" si="36"/>
        <v>15222609.2538152</v>
      </c>
      <c r="Q130" s="9">
        <f t="shared" si="37"/>
        <v>21920557.325493887</v>
      </c>
      <c r="R130" s="8">
        <f>SUM('Masses &amp; Spring Data'!$D$29)</f>
        <v>0.12910000000000002</v>
      </c>
      <c r="S130" s="8">
        <f t="shared" si="45"/>
        <v>78609.554186701702</v>
      </c>
      <c r="T130" s="8">
        <f t="shared" si="45"/>
        <v>314438.21674680681</v>
      </c>
      <c r="U130" s="8">
        <f t="shared" si="45"/>
        <v>707485.98768031527</v>
      </c>
      <c r="V130" s="8">
        <f t="shared" si="45"/>
        <v>1257752.8669872272</v>
      </c>
      <c r="W130" s="8">
        <f t="shared" si="45"/>
        <v>1965238.8546675427</v>
      </c>
      <c r="X130" s="8">
        <f t="shared" si="45"/>
        <v>2829943.9507212611</v>
      </c>
      <c r="Y130" s="3">
        <f>SUM('Masses &amp; Spring Data'!$K$11*('Masses &amp; Spring Data'!$I$3+'Vel,Acc,Jer (In Light)'!C130))</f>
        <v>365522.29269293632</v>
      </c>
      <c r="Z130" s="10">
        <f t="shared" si="38"/>
        <v>444131.84687963803</v>
      </c>
      <c r="AA130" s="10">
        <f t="shared" si="39"/>
        <v>699906.40740424138</v>
      </c>
      <c r="AB130" s="10">
        <f t="shared" si="40"/>
        <v>1073008.2803732515</v>
      </c>
      <c r="AC130" s="10">
        <f t="shared" si="41"/>
        <v>1623275.1596801635</v>
      </c>
      <c r="AD130" s="10">
        <f t="shared" si="42"/>
        <v>2330761.147360479</v>
      </c>
      <c r="AE130" s="10">
        <f t="shared" si="43"/>
        <v>3195466.2434141976</v>
      </c>
    </row>
    <row r="131" spans="1:31" x14ac:dyDescent="0.2">
      <c r="A131" s="5">
        <v>-104</v>
      </c>
      <c r="B131" s="5">
        <f t="shared" si="44"/>
        <v>128</v>
      </c>
      <c r="C131" s="36">
        <v>2.3777999421512979</v>
      </c>
      <c r="D131" s="6">
        <f t="shared" si="24"/>
        <v>0.12773251473458025</v>
      </c>
      <c r="E131" s="7">
        <f t="shared" si="25"/>
        <v>1532.7901768149629</v>
      </c>
      <c r="F131" s="7">
        <f t="shared" si="26"/>
        <v>3065.5803536299259</v>
      </c>
      <c r="G131" s="7">
        <f t="shared" si="27"/>
        <v>4598.3705304448886</v>
      </c>
      <c r="H131" s="7">
        <f t="shared" si="28"/>
        <v>6131.1607072598517</v>
      </c>
      <c r="I131" s="7">
        <f t="shared" si="29"/>
        <v>7663.9508840748149</v>
      </c>
      <c r="J131" s="7">
        <f t="shared" si="30"/>
        <v>9196.7410608897771</v>
      </c>
      <c r="K131" s="12">
        <f t="shared" si="31"/>
        <v>4.1911647994594681E-3</v>
      </c>
      <c r="L131" s="9">
        <f t="shared" si="32"/>
        <v>603527.73112216336</v>
      </c>
      <c r="M131" s="9">
        <f t="shared" si="33"/>
        <v>2414110.9244886534</v>
      </c>
      <c r="N131" s="9">
        <f t="shared" si="34"/>
        <v>5431749.5800994709</v>
      </c>
      <c r="O131" s="9">
        <f t="shared" si="35"/>
        <v>9656443.6979546137</v>
      </c>
      <c r="P131" s="9">
        <f t="shared" si="36"/>
        <v>15088193.278054085</v>
      </c>
      <c r="Q131" s="9">
        <f t="shared" si="37"/>
        <v>21726998.320397884</v>
      </c>
      <c r="R131" s="8">
        <f>SUM('Masses &amp; Spring Data'!$D$29)</f>
        <v>0.12910000000000002</v>
      </c>
      <c r="S131" s="8">
        <f t="shared" si="45"/>
        <v>77915.430087871297</v>
      </c>
      <c r="T131" s="8">
        <f t="shared" si="45"/>
        <v>311661.72035148519</v>
      </c>
      <c r="U131" s="8">
        <f t="shared" si="45"/>
        <v>701238.87079084176</v>
      </c>
      <c r="V131" s="8">
        <f t="shared" si="45"/>
        <v>1246646.8814059407</v>
      </c>
      <c r="W131" s="8">
        <f t="shared" si="45"/>
        <v>1947885.7521967827</v>
      </c>
      <c r="X131" s="8">
        <f t="shared" si="45"/>
        <v>2804955.483163367</v>
      </c>
      <c r="Y131" s="3">
        <f>SUM('Masses &amp; Spring Data'!$K$11*('Masses &amp; Spring Data'!$I$3+'Vel,Acc,Jer (In Light)'!C131))</f>
        <v>385468.19065743458</v>
      </c>
      <c r="Z131" s="10">
        <f t="shared" si="38"/>
        <v>463383.6207453059</v>
      </c>
      <c r="AA131" s="10">
        <f t="shared" si="39"/>
        <v>717758.71213855455</v>
      </c>
      <c r="AB131" s="10">
        <f t="shared" si="40"/>
        <v>1086707.0614482763</v>
      </c>
      <c r="AC131" s="10">
        <f t="shared" si="41"/>
        <v>1632115.0720633753</v>
      </c>
      <c r="AD131" s="10">
        <f t="shared" si="42"/>
        <v>2333353.9428542173</v>
      </c>
      <c r="AE131" s="10">
        <f t="shared" si="43"/>
        <v>3190423.6738208015</v>
      </c>
    </row>
    <row r="132" spans="1:31" x14ac:dyDescent="0.2">
      <c r="A132" s="5">
        <v>-102</v>
      </c>
      <c r="B132" s="5">
        <f t="shared" si="44"/>
        <v>129</v>
      </c>
      <c r="C132" s="36">
        <v>2.5055324568858781</v>
      </c>
      <c r="D132" s="6">
        <f t="shared" ref="D132:D195" si="46">SUM((C133-C132)/(B133-B132))</f>
        <v>0.13192367953403972</v>
      </c>
      <c r="E132" s="7">
        <f t="shared" ref="E132:E195" si="47">SUM(D132*(6*2000))</f>
        <v>1583.0841544084767</v>
      </c>
      <c r="F132" s="7">
        <f t="shared" ref="F132:F195" si="48">SUM(D132*(6*4000))</f>
        <v>3166.1683088169534</v>
      </c>
      <c r="G132" s="7">
        <f t="shared" ref="G132:G195" si="49">SUM(D132*(6*6000))</f>
        <v>4749.2524632254299</v>
      </c>
      <c r="H132" s="7">
        <f t="shared" ref="H132:H195" si="50">SUM(D132*(6*8000))</f>
        <v>6332.3366176339068</v>
      </c>
      <c r="I132" s="7">
        <f t="shared" ref="I132:I195" si="51">SUM(D132*(6*10000))</f>
        <v>7915.4207720423829</v>
      </c>
      <c r="J132" s="7">
        <f t="shared" ref="J132:J195" si="52">SUM(D132*(6*12000))</f>
        <v>9498.5049264508598</v>
      </c>
      <c r="K132" s="12">
        <f t="shared" ref="K132:K195" si="53">SUM((C134-(2*C133)+C132)/((B133-B132)^2))</f>
        <v>4.1258237001384757E-3</v>
      </c>
      <c r="L132" s="9">
        <f t="shared" ref="L132:L195" si="54">SUM(K132*((6*2000)^2))</f>
        <v>594118.61281994055</v>
      </c>
      <c r="M132" s="9">
        <f t="shared" ref="M132:M195" si="55">SUM(K132*((6*4000)^2))</f>
        <v>2376474.4512797622</v>
      </c>
      <c r="N132" s="9">
        <f t="shared" ref="N132:N195" si="56">SUM(K132*((6*6000)^2))</f>
        <v>5347067.5153794643</v>
      </c>
      <c r="O132" s="9">
        <f t="shared" ref="O132:O195" si="57">SUM(K132*((6*8000)^2))</f>
        <v>9505897.8051190488</v>
      </c>
      <c r="P132" s="9">
        <f t="shared" ref="P132:P195" si="58">SUM(K132*((6*10000)^2))</f>
        <v>14852965.320498513</v>
      </c>
      <c r="Q132" s="9">
        <f t="shared" ref="Q132:Q195" si="59">SUM(K132*((6*12000)^2))</f>
        <v>21388270.061517857</v>
      </c>
      <c r="R132" s="8">
        <f>SUM('Masses &amp; Spring Data'!$D$29)</f>
        <v>0.12910000000000002</v>
      </c>
      <c r="S132" s="8">
        <f t="shared" si="45"/>
        <v>76700.712915054333</v>
      </c>
      <c r="T132" s="8">
        <f t="shared" si="45"/>
        <v>306802.85166021733</v>
      </c>
      <c r="U132" s="8">
        <f t="shared" si="45"/>
        <v>690306.41623548896</v>
      </c>
      <c r="V132" s="8">
        <f t="shared" si="45"/>
        <v>1227211.4066408693</v>
      </c>
      <c r="W132" s="8">
        <f t="shared" si="45"/>
        <v>1917517.8228763584</v>
      </c>
      <c r="X132" s="8">
        <f t="shared" si="45"/>
        <v>2761225.6649419558</v>
      </c>
      <c r="Y132" s="3">
        <f>SUM('Masses &amp; Spring Data'!$K$11*('Masses &amp; Spring Data'!$I$3+'Vel,Acc,Jer (In Light)'!C132))</f>
        <v>406096.9917870693</v>
      </c>
      <c r="Z132" s="10">
        <f t="shared" ref="Z132:Z195" si="60">SUM(S132+Y132)</f>
        <v>482797.70470212365</v>
      </c>
      <c r="AA132" s="10">
        <f t="shared" ref="AA132:AA195" si="61">SUM(T132+Y133)</f>
        <v>734205.51769203413</v>
      </c>
      <c r="AB132" s="10">
        <f t="shared" ref="AB132:AB195" si="62">SUM(U132+Y132)</f>
        <v>1096403.4080225583</v>
      </c>
      <c r="AC132" s="10">
        <f t="shared" ref="AC132:AC195" si="63">SUM(V132+Y132)</f>
        <v>1633308.3984279386</v>
      </c>
      <c r="AD132" s="10">
        <f t="shared" ref="AD132:AD195" si="64">SUM(W132+Y132)</f>
        <v>2323614.8146634279</v>
      </c>
      <c r="AE132" s="10">
        <f t="shared" ref="AE132:AE195" si="65">SUM(X132+Y132)</f>
        <v>3167322.6567290253</v>
      </c>
    </row>
    <row r="133" spans="1:31" x14ac:dyDescent="0.2">
      <c r="A133" s="5">
        <v>-100</v>
      </c>
      <c r="B133" s="5">
        <f t="shared" ref="B133:B196" si="66">B132+1</f>
        <v>130</v>
      </c>
      <c r="C133" s="36">
        <v>2.6374561364199178</v>
      </c>
      <c r="D133" s="6">
        <f t="shared" si="46"/>
        <v>0.13604950323417819</v>
      </c>
      <c r="E133" s="7">
        <f t="shared" si="47"/>
        <v>1632.5940388101383</v>
      </c>
      <c r="F133" s="7">
        <f t="shared" si="48"/>
        <v>3265.1880776202765</v>
      </c>
      <c r="G133" s="7">
        <f t="shared" si="49"/>
        <v>4897.782116430415</v>
      </c>
      <c r="H133" s="7">
        <f t="shared" si="50"/>
        <v>6530.3761552405531</v>
      </c>
      <c r="I133" s="7">
        <f t="shared" si="51"/>
        <v>8162.9701940506911</v>
      </c>
      <c r="J133" s="7">
        <f t="shared" si="52"/>
        <v>9795.5642328608301</v>
      </c>
      <c r="K133" s="12">
        <f t="shared" si="53"/>
        <v>4.0698170435757852E-3</v>
      </c>
      <c r="L133" s="9">
        <f t="shared" si="54"/>
        <v>586053.65427491302</v>
      </c>
      <c r="M133" s="9">
        <f t="shared" si="55"/>
        <v>2344214.6170996521</v>
      </c>
      <c r="N133" s="9">
        <f t="shared" si="56"/>
        <v>5274482.8884742176</v>
      </c>
      <c r="O133" s="9">
        <f t="shared" si="57"/>
        <v>9376858.4683986083</v>
      </c>
      <c r="P133" s="9">
        <f t="shared" si="58"/>
        <v>14651341.356872827</v>
      </c>
      <c r="Q133" s="9">
        <f t="shared" si="59"/>
        <v>21097931.55389687</v>
      </c>
      <c r="R133" s="8">
        <f>SUM('Masses &amp; Spring Data'!$D$29)</f>
        <v>0.12910000000000002</v>
      </c>
      <c r="S133" s="8">
        <f t="shared" si="45"/>
        <v>75659.526766891286</v>
      </c>
      <c r="T133" s="8">
        <f t="shared" si="45"/>
        <v>302638.10706756514</v>
      </c>
      <c r="U133" s="8">
        <f t="shared" si="45"/>
        <v>680935.74090202164</v>
      </c>
      <c r="V133" s="8">
        <f t="shared" si="45"/>
        <v>1210552.4282702606</v>
      </c>
      <c r="W133" s="8">
        <f t="shared" si="45"/>
        <v>1891488.1691722823</v>
      </c>
      <c r="X133" s="8">
        <f t="shared" si="45"/>
        <v>2723742.9636080866</v>
      </c>
      <c r="Y133" s="3">
        <f>SUM('Masses &amp; Spring Data'!$K$11*('Masses &amp; Spring Data'!$I$3+'Vel,Acc,Jer (In Light)'!C133))</f>
        <v>427402.66603181674</v>
      </c>
      <c r="Z133" s="10">
        <f t="shared" si="60"/>
        <v>503062.19279870804</v>
      </c>
      <c r="AA133" s="10">
        <f t="shared" si="61"/>
        <v>752012.76787170162</v>
      </c>
      <c r="AB133" s="10">
        <f t="shared" si="62"/>
        <v>1108338.4069338385</v>
      </c>
      <c r="AC133" s="10">
        <f t="shared" si="63"/>
        <v>1637955.0943020773</v>
      </c>
      <c r="AD133" s="10">
        <f t="shared" si="64"/>
        <v>2318890.8352040993</v>
      </c>
      <c r="AE133" s="10">
        <f t="shared" si="65"/>
        <v>3151145.6296399031</v>
      </c>
    </row>
    <row r="134" spans="1:31" x14ac:dyDescent="0.2">
      <c r="A134" s="5">
        <v>-98</v>
      </c>
      <c r="B134" s="5">
        <f t="shared" si="66"/>
        <v>131</v>
      </c>
      <c r="C134" s="36">
        <v>2.773505639654096</v>
      </c>
      <c r="D134" s="6">
        <f t="shared" si="46"/>
        <v>0.14011932027775398</v>
      </c>
      <c r="E134" s="7">
        <f t="shared" si="47"/>
        <v>1681.4318433330477</v>
      </c>
      <c r="F134" s="7">
        <f t="shared" si="48"/>
        <v>3362.8636866660954</v>
      </c>
      <c r="G134" s="7">
        <f t="shared" si="49"/>
        <v>5044.2955299991436</v>
      </c>
      <c r="H134" s="7">
        <f t="shared" si="50"/>
        <v>6725.7273733321908</v>
      </c>
      <c r="I134" s="7">
        <f t="shared" si="51"/>
        <v>8407.159216665239</v>
      </c>
      <c r="J134" s="7">
        <f t="shared" si="52"/>
        <v>10088.591059998287</v>
      </c>
      <c r="K134" s="12">
        <f t="shared" si="53"/>
        <v>3.9764726159678965E-3</v>
      </c>
      <c r="L134" s="9">
        <f t="shared" si="54"/>
        <v>572612.05669937714</v>
      </c>
      <c r="M134" s="9">
        <f t="shared" si="55"/>
        <v>2290448.2267975085</v>
      </c>
      <c r="N134" s="9">
        <f t="shared" si="56"/>
        <v>5153508.5102943936</v>
      </c>
      <c r="O134" s="9">
        <f t="shared" si="57"/>
        <v>9161792.9071900342</v>
      </c>
      <c r="P134" s="9">
        <f t="shared" si="58"/>
        <v>14315301.417484427</v>
      </c>
      <c r="Q134" s="9">
        <f t="shared" si="59"/>
        <v>20614034.041177575</v>
      </c>
      <c r="R134" s="8">
        <f>SUM('Masses &amp; Spring Data'!$D$29)</f>
        <v>0.12910000000000002</v>
      </c>
      <c r="S134" s="8">
        <f t="shared" si="45"/>
        <v>73924.216519889596</v>
      </c>
      <c r="T134" s="8">
        <f t="shared" si="45"/>
        <v>295696.86607955839</v>
      </c>
      <c r="U134" s="8">
        <f t="shared" si="45"/>
        <v>665317.94867900631</v>
      </c>
      <c r="V134" s="8">
        <f t="shared" si="45"/>
        <v>1182787.4643182335</v>
      </c>
      <c r="W134" s="8">
        <f t="shared" si="45"/>
        <v>1848105.4129972397</v>
      </c>
      <c r="X134" s="8">
        <f t="shared" si="45"/>
        <v>2661271.7947160252</v>
      </c>
      <c r="Y134" s="3">
        <f>SUM('Masses &amp; Spring Data'!$K$11*('Masses &amp; Spring Data'!$I$3+'Vel,Acc,Jer (In Light)'!C134))</f>
        <v>449374.66080413648</v>
      </c>
      <c r="Z134" s="10">
        <f t="shared" si="60"/>
        <v>523298.87732402608</v>
      </c>
      <c r="AA134" s="10">
        <f t="shared" si="61"/>
        <v>767700.79710855219</v>
      </c>
      <c r="AB134" s="10">
        <f t="shared" si="62"/>
        <v>1114692.6094831428</v>
      </c>
      <c r="AC134" s="10">
        <f t="shared" si="63"/>
        <v>1632162.12512237</v>
      </c>
      <c r="AD134" s="10">
        <f t="shared" si="64"/>
        <v>2297480.0738013764</v>
      </c>
      <c r="AE134" s="10">
        <f t="shared" si="65"/>
        <v>3110646.4555201619</v>
      </c>
    </row>
    <row r="135" spans="1:31" x14ac:dyDescent="0.2">
      <c r="A135" s="5">
        <v>-96</v>
      </c>
      <c r="B135" s="5">
        <f t="shared" si="66"/>
        <v>132</v>
      </c>
      <c r="C135" s="36">
        <v>2.91362495993185</v>
      </c>
      <c r="D135" s="6">
        <f t="shared" si="46"/>
        <v>0.14409579289372187</v>
      </c>
      <c r="E135" s="7">
        <f t="shared" si="47"/>
        <v>1729.1495147246626</v>
      </c>
      <c r="F135" s="7">
        <f t="shared" si="48"/>
        <v>3458.2990294493252</v>
      </c>
      <c r="G135" s="7">
        <f t="shared" si="49"/>
        <v>5187.4485441739871</v>
      </c>
      <c r="H135" s="7">
        <f t="shared" si="50"/>
        <v>6916.5980588986504</v>
      </c>
      <c r="I135" s="7">
        <f t="shared" si="51"/>
        <v>8645.7475736233118</v>
      </c>
      <c r="J135" s="7">
        <f t="shared" si="52"/>
        <v>10374.897088347974</v>
      </c>
      <c r="K135" s="12">
        <f t="shared" si="53"/>
        <v>3.8737937456061466E-3</v>
      </c>
      <c r="L135" s="9">
        <f t="shared" si="54"/>
        <v>557826.2993672851</v>
      </c>
      <c r="M135" s="9">
        <f t="shared" si="55"/>
        <v>2231305.1974691404</v>
      </c>
      <c r="N135" s="9">
        <f t="shared" si="56"/>
        <v>5020436.6943055661</v>
      </c>
      <c r="O135" s="9">
        <f t="shared" si="57"/>
        <v>8925220.7898765616</v>
      </c>
      <c r="P135" s="9">
        <f t="shared" si="58"/>
        <v>13945657.484182129</v>
      </c>
      <c r="Q135" s="9">
        <f t="shared" si="59"/>
        <v>20081746.777222265</v>
      </c>
      <c r="R135" s="8">
        <f>SUM('Masses &amp; Spring Data'!$D$29)</f>
        <v>0.12910000000000002</v>
      </c>
      <c r="S135" s="8">
        <f t="shared" si="45"/>
        <v>72015.375248316515</v>
      </c>
      <c r="T135" s="8">
        <f t="shared" si="45"/>
        <v>288061.50099326606</v>
      </c>
      <c r="U135" s="8">
        <f t="shared" si="45"/>
        <v>648138.37723484868</v>
      </c>
      <c r="V135" s="8">
        <f t="shared" si="45"/>
        <v>1152246.0039730642</v>
      </c>
      <c r="W135" s="8">
        <f t="shared" si="45"/>
        <v>1800384.3812079132</v>
      </c>
      <c r="X135" s="8">
        <f t="shared" si="45"/>
        <v>2592553.5089393947</v>
      </c>
      <c r="Y135" s="3">
        <f>SUM('Masses &amp; Spring Data'!$K$11*('Masses &amp; Spring Data'!$I$3+'Vel,Acc,Jer (In Light)'!C135))</f>
        <v>472003.93102899374</v>
      </c>
      <c r="Z135" s="10">
        <f t="shared" si="60"/>
        <v>544019.30627731024</v>
      </c>
      <c r="AA135" s="10">
        <f t="shared" si="61"/>
        <v>783336.90257459588</v>
      </c>
      <c r="AB135" s="10">
        <f t="shared" si="62"/>
        <v>1120142.3082638425</v>
      </c>
      <c r="AC135" s="10">
        <f t="shared" si="63"/>
        <v>1624249.935002058</v>
      </c>
      <c r="AD135" s="10">
        <f t="shared" si="64"/>
        <v>2272388.312236907</v>
      </c>
      <c r="AE135" s="10">
        <f t="shared" si="65"/>
        <v>3064557.4399683885</v>
      </c>
    </row>
    <row r="136" spans="1:31" x14ac:dyDescent="0.2">
      <c r="A136" s="5">
        <v>-94</v>
      </c>
      <c r="B136" s="5">
        <f t="shared" si="66"/>
        <v>133</v>
      </c>
      <c r="C136" s="36">
        <v>3.0577207528255719</v>
      </c>
      <c r="D136" s="6">
        <f t="shared" si="46"/>
        <v>0.14796958663932802</v>
      </c>
      <c r="E136" s="7">
        <f t="shared" si="47"/>
        <v>1775.6350396719363</v>
      </c>
      <c r="F136" s="7">
        <f t="shared" si="48"/>
        <v>3551.2700793438726</v>
      </c>
      <c r="G136" s="7">
        <f t="shared" si="49"/>
        <v>5326.9051190158089</v>
      </c>
      <c r="H136" s="7">
        <f t="shared" si="50"/>
        <v>7102.5401586877451</v>
      </c>
      <c r="I136" s="7">
        <f t="shared" si="51"/>
        <v>8878.1751983596805</v>
      </c>
      <c r="J136" s="7">
        <f t="shared" si="52"/>
        <v>10653.810238031618</v>
      </c>
      <c r="K136" s="12">
        <f t="shared" si="53"/>
        <v>3.7524459897171347E-3</v>
      </c>
      <c r="L136" s="9">
        <f t="shared" si="54"/>
        <v>540352.22251926735</v>
      </c>
      <c r="M136" s="9">
        <f t="shared" si="55"/>
        <v>2161408.8900770694</v>
      </c>
      <c r="N136" s="9">
        <f t="shared" si="56"/>
        <v>4863170.0026734062</v>
      </c>
      <c r="O136" s="9">
        <f t="shared" si="57"/>
        <v>8645635.5603082776</v>
      </c>
      <c r="P136" s="9">
        <f t="shared" si="58"/>
        <v>13508805.562981686</v>
      </c>
      <c r="Q136" s="9">
        <f t="shared" si="59"/>
        <v>19452680.010693625</v>
      </c>
      <c r="R136" s="8">
        <f>SUM('Masses &amp; Spring Data'!$D$29)</f>
        <v>0.12910000000000002</v>
      </c>
      <c r="S136" s="8">
        <f t="shared" si="45"/>
        <v>69759.47192723742</v>
      </c>
      <c r="T136" s="8">
        <f t="shared" si="45"/>
        <v>279037.88770894968</v>
      </c>
      <c r="U136" s="8">
        <f t="shared" si="45"/>
        <v>627835.24734513683</v>
      </c>
      <c r="V136" s="8">
        <f t="shared" si="45"/>
        <v>1116151.5508357987</v>
      </c>
      <c r="W136" s="8">
        <f t="shared" si="45"/>
        <v>1743986.7981809359</v>
      </c>
      <c r="X136" s="8">
        <f t="shared" si="45"/>
        <v>2511340.9893805473</v>
      </c>
      <c r="Y136" s="3">
        <f>SUM('Masses &amp; Spring Data'!$K$11*('Masses &amp; Spring Data'!$I$3+'Vel,Acc,Jer (In Light)'!C136))</f>
        <v>495275.40158132982</v>
      </c>
      <c r="Z136" s="10">
        <f t="shared" si="60"/>
        <v>565034.87350856722</v>
      </c>
      <c r="AA136" s="10">
        <f t="shared" si="61"/>
        <v>798210.37753253104</v>
      </c>
      <c r="AB136" s="10">
        <f t="shared" si="62"/>
        <v>1123110.6489264667</v>
      </c>
      <c r="AC136" s="10">
        <f t="shared" si="63"/>
        <v>1611426.9524171285</v>
      </c>
      <c r="AD136" s="10">
        <f t="shared" si="64"/>
        <v>2239262.1997622657</v>
      </c>
      <c r="AE136" s="10">
        <f t="shared" si="65"/>
        <v>3006616.3909618771</v>
      </c>
    </row>
    <row r="137" spans="1:31" x14ac:dyDescent="0.2">
      <c r="A137" s="5">
        <v>-92</v>
      </c>
      <c r="B137" s="5">
        <f t="shared" si="66"/>
        <v>134</v>
      </c>
      <c r="C137" s="36">
        <v>3.2056903394648999</v>
      </c>
      <c r="D137" s="6">
        <f t="shared" si="46"/>
        <v>0.15172203262904516</v>
      </c>
      <c r="E137" s="7">
        <f t="shared" si="47"/>
        <v>1820.664391548542</v>
      </c>
      <c r="F137" s="7">
        <f t="shared" si="48"/>
        <v>3641.3287830970839</v>
      </c>
      <c r="G137" s="7">
        <f t="shared" si="49"/>
        <v>5461.9931746456259</v>
      </c>
      <c r="H137" s="7">
        <f t="shared" si="50"/>
        <v>7282.6575661941679</v>
      </c>
      <c r="I137" s="7">
        <f t="shared" si="51"/>
        <v>9103.3219577427099</v>
      </c>
      <c r="J137" s="7">
        <f t="shared" si="52"/>
        <v>10923.986349291252</v>
      </c>
      <c r="K137" s="12">
        <f t="shared" si="53"/>
        <v>3.6310982338316755E-3</v>
      </c>
      <c r="L137" s="9">
        <f t="shared" si="54"/>
        <v>522878.14567176125</v>
      </c>
      <c r="M137" s="9">
        <f t="shared" si="55"/>
        <v>2091512.582687045</v>
      </c>
      <c r="N137" s="9">
        <f t="shared" si="56"/>
        <v>4705903.3110458516</v>
      </c>
      <c r="O137" s="9">
        <f t="shared" si="57"/>
        <v>8366050.3307481799</v>
      </c>
      <c r="P137" s="9">
        <f t="shared" si="58"/>
        <v>13071953.641794031</v>
      </c>
      <c r="Q137" s="9">
        <f t="shared" si="59"/>
        <v>18823613.244183406</v>
      </c>
      <c r="R137" s="8">
        <f>SUM('Masses &amp; Spring Data'!$D$29)</f>
        <v>0.12910000000000002</v>
      </c>
      <c r="S137" s="8">
        <f t="shared" si="45"/>
        <v>67503.568606224391</v>
      </c>
      <c r="T137" s="8">
        <f t="shared" si="45"/>
        <v>270014.27442489757</v>
      </c>
      <c r="U137" s="8">
        <f t="shared" si="45"/>
        <v>607532.11745601951</v>
      </c>
      <c r="V137" s="8">
        <f t="shared" si="45"/>
        <v>1080057.0976995903</v>
      </c>
      <c r="W137" s="8">
        <f t="shared" si="45"/>
        <v>1687589.2151556097</v>
      </c>
      <c r="X137" s="8">
        <f t="shared" si="45"/>
        <v>2430128.469824078</v>
      </c>
      <c r="Y137" s="3">
        <f>SUM('Masses &amp; Spring Data'!$K$11*('Masses &amp; Spring Data'!$I$3+'Vel,Acc,Jer (In Light)'!C137))</f>
        <v>519172.4898235813</v>
      </c>
      <c r="Z137" s="10">
        <f t="shared" si="60"/>
        <v>586676.05842980568</v>
      </c>
      <c r="AA137" s="10">
        <f t="shared" si="61"/>
        <v>813689.87251806958</v>
      </c>
      <c r="AB137" s="10">
        <f t="shared" si="62"/>
        <v>1126704.6072796008</v>
      </c>
      <c r="AC137" s="10">
        <f t="shared" si="63"/>
        <v>1599229.5875231717</v>
      </c>
      <c r="AD137" s="10">
        <f t="shared" si="64"/>
        <v>2206761.7049791911</v>
      </c>
      <c r="AE137" s="10">
        <f t="shared" si="65"/>
        <v>2949300.9596476592</v>
      </c>
    </row>
    <row r="138" spans="1:31" x14ac:dyDescent="0.2">
      <c r="A138" s="5">
        <v>-90</v>
      </c>
      <c r="B138" s="5">
        <f t="shared" si="66"/>
        <v>135</v>
      </c>
      <c r="C138" s="36">
        <v>3.3574123720939451</v>
      </c>
      <c r="D138" s="6">
        <f t="shared" si="46"/>
        <v>0.15535313086287683</v>
      </c>
      <c r="E138" s="7">
        <f t="shared" si="47"/>
        <v>1864.2375703545219</v>
      </c>
      <c r="F138" s="7">
        <f t="shared" si="48"/>
        <v>3728.4751407090439</v>
      </c>
      <c r="G138" s="7">
        <f t="shared" si="49"/>
        <v>5592.7127110635656</v>
      </c>
      <c r="H138" s="7">
        <f t="shared" si="50"/>
        <v>7456.9502814180878</v>
      </c>
      <c r="I138" s="7">
        <f t="shared" si="51"/>
        <v>9321.1878517726091</v>
      </c>
      <c r="J138" s="7">
        <f t="shared" si="52"/>
        <v>11185.425422127131</v>
      </c>
      <c r="K138" s="12">
        <f t="shared" si="53"/>
        <v>3.4537438213813054E-3</v>
      </c>
      <c r="L138" s="9">
        <f t="shared" si="54"/>
        <v>497339.11027890799</v>
      </c>
      <c r="M138" s="9">
        <f t="shared" si="55"/>
        <v>1989356.441115632</v>
      </c>
      <c r="N138" s="9">
        <f t="shared" si="56"/>
        <v>4476051.9925101716</v>
      </c>
      <c r="O138" s="9">
        <f t="shared" si="57"/>
        <v>7957425.7644625278</v>
      </c>
      <c r="P138" s="9">
        <f t="shared" si="58"/>
        <v>12433477.7569727</v>
      </c>
      <c r="Q138" s="9">
        <f t="shared" si="59"/>
        <v>17904207.970040686</v>
      </c>
      <c r="R138" s="8">
        <f>SUM('Masses &amp; Spring Data'!$D$29)</f>
        <v>0.12910000000000002</v>
      </c>
      <c r="S138" s="8">
        <f t="shared" si="45"/>
        <v>64206.479137007031</v>
      </c>
      <c r="T138" s="8">
        <f t="shared" si="45"/>
        <v>256825.91654802812</v>
      </c>
      <c r="U138" s="8">
        <f t="shared" si="45"/>
        <v>577858.31223306328</v>
      </c>
      <c r="V138" s="8">
        <f t="shared" si="45"/>
        <v>1027303.6661921125</v>
      </c>
      <c r="W138" s="8">
        <f t="shared" si="45"/>
        <v>1605161.9784251759</v>
      </c>
      <c r="X138" s="8">
        <f t="shared" si="45"/>
        <v>2311433.2489322531</v>
      </c>
      <c r="Y138" s="3">
        <f>SUM('Masses &amp; Spring Data'!$K$11*('Masses &amp; Spring Data'!$I$3+'Vel,Acc,Jer (In Light)'!C138))</f>
        <v>543675.59809317207</v>
      </c>
      <c r="Z138" s="10">
        <f t="shared" si="60"/>
        <v>607882.0772301791</v>
      </c>
      <c r="AA138" s="10">
        <f t="shared" si="61"/>
        <v>825591.04527555488</v>
      </c>
      <c r="AB138" s="10">
        <f t="shared" si="62"/>
        <v>1121533.9103262355</v>
      </c>
      <c r="AC138" s="10">
        <f t="shared" si="63"/>
        <v>1570979.2642852846</v>
      </c>
      <c r="AD138" s="10">
        <f t="shared" si="64"/>
        <v>2148837.576518348</v>
      </c>
      <c r="AE138" s="10">
        <f t="shared" si="65"/>
        <v>2855108.8470254252</v>
      </c>
    </row>
    <row r="139" spans="1:31" x14ac:dyDescent="0.2">
      <c r="A139" s="5">
        <v>-88</v>
      </c>
      <c r="B139" s="5">
        <f t="shared" si="66"/>
        <v>136</v>
      </c>
      <c r="C139" s="36">
        <v>3.5127655029568219</v>
      </c>
      <c r="D139" s="6">
        <f t="shared" si="46"/>
        <v>0.15880687468425814</v>
      </c>
      <c r="E139" s="7">
        <f t="shared" si="47"/>
        <v>1905.6824962110977</v>
      </c>
      <c r="F139" s="7">
        <f t="shared" si="48"/>
        <v>3811.3649924221954</v>
      </c>
      <c r="G139" s="7">
        <f t="shared" si="49"/>
        <v>5717.0474886332931</v>
      </c>
      <c r="H139" s="7">
        <f t="shared" si="50"/>
        <v>7622.7299848443909</v>
      </c>
      <c r="I139" s="7">
        <f t="shared" si="51"/>
        <v>9528.4124810554877</v>
      </c>
      <c r="J139" s="7">
        <f t="shared" si="52"/>
        <v>11434.094977266586</v>
      </c>
      <c r="K139" s="12">
        <f t="shared" si="53"/>
        <v>3.295058294455977E-3</v>
      </c>
      <c r="L139" s="9">
        <f t="shared" si="54"/>
        <v>474488.39440166071</v>
      </c>
      <c r="M139" s="9">
        <f t="shared" si="55"/>
        <v>1897953.5776066429</v>
      </c>
      <c r="N139" s="9">
        <f t="shared" si="56"/>
        <v>4270395.5496149464</v>
      </c>
      <c r="O139" s="9">
        <f t="shared" si="57"/>
        <v>7591814.3104265714</v>
      </c>
      <c r="P139" s="9">
        <f t="shared" si="58"/>
        <v>11862209.860041518</v>
      </c>
      <c r="Q139" s="9">
        <f t="shared" si="59"/>
        <v>17081582.198459785</v>
      </c>
      <c r="R139" s="8">
        <f>SUM('Masses &amp; Spring Data'!$D$29)</f>
        <v>0.12910000000000002</v>
      </c>
      <c r="S139" s="8">
        <f t="shared" si="45"/>
        <v>61256.451717254407</v>
      </c>
      <c r="T139" s="8">
        <f t="shared" si="45"/>
        <v>245025.80686901763</v>
      </c>
      <c r="U139" s="8">
        <f t="shared" si="45"/>
        <v>551308.06545528967</v>
      </c>
      <c r="V139" s="8">
        <f t="shared" si="45"/>
        <v>980103.22747607052</v>
      </c>
      <c r="W139" s="8">
        <f t="shared" si="45"/>
        <v>1531411.2929313602</v>
      </c>
      <c r="X139" s="8">
        <f t="shared" si="45"/>
        <v>2205232.2618211587</v>
      </c>
      <c r="Y139" s="3">
        <f>SUM('Masses &amp; Spring Data'!$K$11*('Masses &amp; Spring Data'!$I$3+'Vel,Acc,Jer (In Light)'!C139))</f>
        <v>568765.12872752675</v>
      </c>
      <c r="Z139" s="10">
        <f t="shared" si="60"/>
        <v>630021.58044478111</v>
      </c>
      <c r="AA139" s="10">
        <f t="shared" si="61"/>
        <v>839438.24585805205</v>
      </c>
      <c r="AB139" s="10">
        <f t="shared" si="62"/>
        <v>1120073.1941828164</v>
      </c>
      <c r="AC139" s="10">
        <f t="shared" si="63"/>
        <v>1548868.3562035973</v>
      </c>
      <c r="AD139" s="10">
        <f t="shared" si="64"/>
        <v>2100176.4216588871</v>
      </c>
      <c r="AE139" s="10">
        <f t="shared" si="65"/>
        <v>2773997.3905486856</v>
      </c>
    </row>
    <row r="140" spans="1:31" x14ac:dyDescent="0.2">
      <c r="A140" s="5">
        <v>-86</v>
      </c>
      <c r="B140" s="5">
        <f t="shared" si="66"/>
        <v>137</v>
      </c>
      <c r="C140" s="36">
        <v>3.67157237764108</v>
      </c>
      <c r="D140" s="6">
        <f t="shared" si="46"/>
        <v>0.16210193297871411</v>
      </c>
      <c r="E140" s="7">
        <f t="shared" si="47"/>
        <v>1945.2231957445695</v>
      </c>
      <c r="F140" s="7">
        <f t="shared" si="48"/>
        <v>3890.4463914891389</v>
      </c>
      <c r="G140" s="7">
        <f t="shared" si="49"/>
        <v>5835.6695872337077</v>
      </c>
      <c r="H140" s="7">
        <f t="shared" si="50"/>
        <v>7780.8927829782779</v>
      </c>
      <c r="I140" s="7">
        <f t="shared" si="51"/>
        <v>9726.1159787228462</v>
      </c>
      <c r="J140" s="7">
        <f t="shared" si="52"/>
        <v>11671.339174467415</v>
      </c>
      <c r="K140" s="12">
        <f t="shared" si="53"/>
        <v>3.0990349964818975E-3</v>
      </c>
      <c r="L140" s="9">
        <f t="shared" si="54"/>
        <v>446261.03949339327</v>
      </c>
      <c r="M140" s="9">
        <f t="shared" si="55"/>
        <v>1785044.1579735731</v>
      </c>
      <c r="N140" s="9">
        <f t="shared" si="56"/>
        <v>4016349.3554405393</v>
      </c>
      <c r="O140" s="9">
        <f t="shared" si="57"/>
        <v>7140176.6318942923</v>
      </c>
      <c r="P140" s="9">
        <f t="shared" si="58"/>
        <v>11156525.987334831</v>
      </c>
      <c r="Q140" s="9">
        <f t="shared" si="59"/>
        <v>16065397.421762157</v>
      </c>
      <c r="R140" s="8">
        <f>SUM('Masses &amp; Spring Data'!$D$29)</f>
        <v>0.12910000000000002</v>
      </c>
      <c r="S140" s="8">
        <f t="shared" si="45"/>
        <v>57612.300198597077</v>
      </c>
      <c r="T140" s="8">
        <f t="shared" si="45"/>
        <v>230449.20079438831</v>
      </c>
      <c r="U140" s="8">
        <f t="shared" si="45"/>
        <v>518510.70178737369</v>
      </c>
      <c r="V140" s="8">
        <f t="shared" si="45"/>
        <v>921796.80317755323</v>
      </c>
      <c r="W140" s="8">
        <f t="shared" si="45"/>
        <v>1440307.504964927</v>
      </c>
      <c r="X140" s="8">
        <f t="shared" si="45"/>
        <v>2074042.8071494948</v>
      </c>
      <c r="Y140" s="3">
        <f>SUM('Masses &amp; Spring Data'!$K$11*('Masses &amp; Spring Data'!$I$3+'Vel,Acc,Jer (In Light)'!C140))</f>
        <v>594412.43898903439</v>
      </c>
      <c r="Z140" s="10">
        <f t="shared" si="60"/>
        <v>652024.73918763152</v>
      </c>
      <c r="AA140" s="10">
        <f t="shared" si="61"/>
        <v>851041.10195948509</v>
      </c>
      <c r="AB140" s="10">
        <f t="shared" si="62"/>
        <v>1112923.1407764081</v>
      </c>
      <c r="AC140" s="10">
        <f t="shared" si="63"/>
        <v>1516209.2421665876</v>
      </c>
      <c r="AD140" s="10">
        <f t="shared" si="64"/>
        <v>2034719.9439539614</v>
      </c>
      <c r="AE140" s="10">
        <f t="shared" si="65"/>
        <v>2668455.2461385289</v>
      </c>
    </row>
    <row r="141" spans="1:31" x14ac:dyDescent="0.2">
      <c r="A141" s="5">
        <v>-84</v>
      </c>
      <c r="B141" s="5">
        <f t="shared" si="66"/>
        <v>138</v>
      </c>
      <c r="C141" s="36">
        <v>3.8336743106197941</v>
      </c>
      <c r="D141" s="6">
        <f t="shared" si="46"/>
        <v>0.16520096797519601</v>
      </c>
      <c r="E141" s="7">
        <f t="shared" si="47"/>
        <v>1982.411615702352</v>
      </c>
      <c r="F141" s="7">
        <f t="shared" si="48"/>
        <v>3964.8232314047041</v>
      </c>
      <c r="G141" s="7">
        <f t="shared" si="49"/>
        <v>5947.2348471070563</v>
      </c>
      <c r="H141" s="7">
        <f t="shared" si="50"/>
        <v>7929.6464628094081</v>
      </c>
      <c r="I141" s="7">
        <f t="shared" si="51"/>
        <v>9912.05807851176</v>
      </c>
      <c r="J141" s="7">
        <f t="shared" si="52"/>
        <v>11894.469694214113</v>
      </c>
      <c r="K141" s="12">
        <f t="shared" si="53"/>
        <v>2.9030116985131471E-3</v>
      </c>
      <c r="L141" s="9">
        <f t="shared" si="54"/>
        <v>418033.68458589318</v>
      </c>
      <c r="M141" s="9">
        <f t="shared" si="55"/>
        <v>1672134.7383435727</v>
      </c>
      <c r="N141" s="9">
        <f t="shared" si="56"/>
        <v>3762303.1612730385</v>
      </c>
      <c r="O141" s="9">
        <f t="shared" si="57"/>
        <v>6688538.9533742908</v>
      </c>
      <c r="P141" s="9">
        <f t="shared" si="58"/>
        <v>10450842.114647329</v>
      </c>
      <c r="Q141" s="9">
        <f t="shared" si="59"/>
        <v>15049212.645092154</v>
      </c>
      <c r="R141" s="8">
        <f>SUM('Masses &amp; Spring Data'!$D$29)</f>
        <v>0.12910000000000002</v>
      </c>
      <c r="S141" s="8">
        <f t="shared" si="45"/>
        <v>53968.148680038816</v>
      </c>
      <c r="T141" s="8">
        <f t="shared" si="45"/>
        <v>215872.59472015526</v>
      </c>
      <c r="U141" s="8">
        <f t="shared" si="45"/>
        <v>485713.33812034933</v>
      </c>
      <c r="V141" s="8">
        <f t="shared" si="45"/>
        <v>863490.37888062105</v>
      </c>
      <c r="W141" s="8">
        <f t="shared" si="45"/>
        <v>1349203.7170009704</v>
      </c>
      <c r="X141" s="8">
        <f t="shared" si="45"/>
        <v>1942853.3524813973</v>
      </c>
      <c r="Y141" s="3">
        <f>SUM('Masses &amp; Spring Data'!$K$11*('Masses &amp; Spring Data'!$I$3+'Vel,Acc,Jer (In Light)'!C141))</f>
        <v>620591.90116509679</v>
      </c>
      <c r="Z141" s="10">
        <f t="shared" si="60"/>
        <v>674560.04984513565</v>
      </c>
      <c r="AA141" s="10">
        <f t="shared" si="61"/>
        <v>863144.45221324614</v>
      </c>
      <c r="AB141" s="10">
        <f t="shared" si="62"/>
        <v>1106305.2392854462</v>
      </c>
      <c r="AC141" s="10">
        <f t="shared" si="63"/>
        <v>1484082.280045718</v>
      </c>
      <c r="AD141" s="10">
        <f t="shared" si="64"/>
        <v>1969795.6181660672</v>
      </c>
      <c r="AE141" s="10">
        <f t="shared" si="65"/>
        <v>2563445.2536464939</v>
      </c>
    </row>
    <row r="142" spans="1:31" x14ac:dyDescent="0.2">
      <c r="A142" s="5">
        <v>-82</v>
      </c>
      <c r="B142" s="5">
        <f t="shared" si="66"/>
        <v>139</v>
      </c>
      <c r="C142" s="36">
        <v>3.9988752785949901</v>
      </c>
      <c r="D142" s="6">
        <f t="shared" si="46"/>
        <v>0.16810397967370916</v>
      </c>
      <c r="E142" s="7">
        <f t="shared" si="47"/>
        <v>2017.24775608451</v>
      </c>
      <c r="F142" s="7">
        <f t="shared" si="48"/>
        <v>4034.49551216902</v>
      </c>
      <c r="G142" s="7">
        <f t="shared" si="49"/>
        <v>6051.74326825353</v>
      </c>
      <c r="H142" s="7">
        <f t="shared" si="50"/>
        <v>8068.99102433804</v>
      </c>
      <c r="I142" s="7">
        <f t="shared" si="51"/>
        <v>10086.238780422549</v>
      </c>
      <c r="J142" s="7">
        <f t="shared" si="52"/>
        <v>12103.48653650706</v>
      </c>
      <c r="K142" s="12">
        <f t="shared" si="53"/>
        <v>2.6603161867408964E-3</v>
      </c>
      <c r="L142" s="9">
        <f t="shared" si="54"/>
        <v>383085.53089068906</v>
      </c>
      <c r="M142" s="9">
        <f t="shared" si="55"/>
        <v>1532342.1235627562</v>
      </c>
      <c r="N142" s="9">
        <f t="shared" si="56"/>
        <v>3447769.7780162017</v>
      </c>
      <c r="O142" s="9">
        <f t="shared" si="57"/>
        <v>6129368.4942510249</v>
      </c>
      <c r="P142" s="9">
        <f t="shared" si="58"/>
        <v>9577138.272267228</v>
      </c>
      <c r="Q142" s="9">
        <f t="shared" si="59"/>
        <v>13791079.112064807</v>
      </c>
      <c r="R142" s="8">
        <f>SUM('Masses &amp; Spring Data'!$D$29)</f>
        <v>0.12910000000000002</v>
      </c>
      <c r="S142" s="8">
        <f t="shared" si="45"/>
        <v>49456.342037987968</v>
      </c>
      <c r="T142" s="8">
        <f t="shared" si="45"/>
        <v>197825.36815195187</v>
      </c>
      <c r="U142" s="8">
        <f t="shared" si="45"/>
        <v>445107.0783418917</v>
      </c>
      <c r="V142" s="8">
        <f t="shared" si="45"/>
        <v>791301.47260780749</v>
      </c>
      <c r="W142" s="8">
        <f t="shared" si="45"/>
        <v>1236408.5509496992</v>
      </c>
      <c r="X142" s="8">
        <f t="shared" si="45"/>
        <v>1780428.3133675668</v>
      </c>
      <c r="Y142" s="3">
        <f>SUM('Masses &amp; Spring Data'!$K$11*('Masses &amp; Spring Data'!$I$3+'Vel,Acc,Jer (In Light)'!C142))</f>
        <v>647271.85749309091</v>
      </c>
      <c r="Z142" s="10">
        <f t="shared" si="60"/>
        <v>696728.19953107892</v>
      </c>
      <c r="AA142" s="10">
        <f t="shared" si="61"/>
        <v>872246.0183623468</v>
      </c>
      <c r="AB142" s="10">
        <f t="shared" si="62"/>
        <v>1092378.9358349827</v>
      </c>
      <c r="AC142" s="10">
        <f t="shared" si="63"/>
        <v>1438573.3301008984</v>
      </c>
      <c r="AD142" s="10">
        <f t="shared" si="64"/>
        <v>1883680.4084427902</v>
      </c>
      <c r="AE142" s="10">
        <f t="shared" si="65"/>
        <v>2427700.1708606575</v>
      </c>
    </row>
    <row r="143" spans="1:31" x14ac:dyDescent="0.2">
      <c r="A143" s="5">
        <v>-80</v>
      </c>
      <c r="B143" s="5">
        <f t="shared" si="66"/>
        <v>140</v>
      </c>
      <c r="C143" s="36">
        <v>4.1669792582686993</v>
      </c>
      <c r="D143" s="6">
        <f t="shared" si="46"/>
        <v>0.17076429586045005</v>
      </c>
      <c r="E143" s="7">
        <f t="shared" si="47"/>
        <v>2049.1715503254009</v>
      </c>
      <c r="F143" s="7">
        <f t="shared" si="48"/>
        <v>4098.3431006508017</v>
      </c>
      <c r="G143" s="7">
        <f t="shared" si="49"/>
        <v>6147.5146509762017</v>
      </c>
      <c r="H143" s="7">
        <f t="shared" si="50"/>
        <v>8196.6862013016034</v>
      </c>
      <c r="I143" s="7">
        <f t="shared" si="51"/>
        <v>10245.857751627003</v>
      </c>
      <c r="J143" s="7">
        <f t="shared" si="52"/>
        <v>12295.029301952403</v>
      </c>
      <c r="K143" s="12">
        <f t="shared" si="53"/>
        <v>2.4269551177278359E-3</v>
      </c>
      <c r="L143" s="9">
        <f t="shared" si="54"/>
        <v>349481.53695280838</v>
      </c>
      <c r="M143" s="9">
        <f t="shared" si="55"/>
        <v>1397926.1478112335</v>
      </c>
      <c r="N143" s="9">
        <f t="shared" si="56"/>
        <v>3145333.8325752751</v>
      </c>
      <c r="O143" s="9">
        <f t="shared" si="57"/>
        <v>5591704.5912449341</v>
      </c>
      <c r="P143" s="9">
        <f t="shared" si="58"/>
        <v>8737038.4238202088</v>
      </c>
      <c r="Q143" s="9">
        <f t="shared" si="59"/>
        <v>12581335.3303011</v>
      </c>
      <c r="R143" s="8">
        <f>SUM('Masses &amp; Spring Data'!$D$29)</f>
        <v>0.12910000000000002</v>
      </c>
      <c r="S143" s="8">
        <f t="shared" si="45"/>
        <v>45118.066420607567</v>
      </c>
      <c r="T143" s="8">
        <f t="shared" si="45"/>
        <v>180472.26568243027</v>
      </c>
      <c r="U143" s="8">
        <f t="shared" si="45"/>
        <v>406062.5977854681</v>
      </c>
      <c r="V143" s="8">
        <f t="shared" si="45"/>
        <v>721889.06272972107</v>
      </c>
      <c r="W143" s="8">
        <f t="shared" si="45"/>
        <v>1127951.6605151892</v>
      </c>
      <c r="X143" s="8">
        <f t="shared" si="45"/>
        <v>1624250.3911418724</v>
      </c>
      <c r="Y143" s="3">
        <f>SUM('Masses &amp; Spring Data'!$K$11*('Masses &amp; Spring Data'!$I$3+'Vel,Acc,Jer (In Light)'!C143))</f>
        <v>674420.65021039499</v>
      </c>
      <c r="Z143" s="10">
        <f t="shared" si="60"/>
        <v>719538.71663100261</v>
      </c>
      <c r="AA143" s="10">
        <f t="shared" si="61"/>
        <v>882471.34967428795</v>
      </c>
      <c r="AB143" s="10">
        <f t="shared" si="62"/>
        <v>1080483.2479958632</v>
      </c>
      <c r="AC143" s="10">
        <f t="shared" si="63"/>
        <v>1396309.7129401159</v>
      </c>
      <c r="AD143" s="10">
        <f t="shared" si="64"/>
        <v>1802372.3107255842</v>
      </c>
      <c r="AE143" s="10">
        <f t="shared" si="65"/>
        <v>2298671.0413522674</v>
      </c>
    </row>
    <row r="144" spans="1:31" x14ac:dyDescent="0.2">
      <c r="A144" s="5">
        <v>-78</v>
      </c>
      <c r="B144" s="5">
        <f t="shared" si="66"/>
        <v>141</v>
      </c>
      <c r="C144" s="36">
        <v>4.3377435541291494</v>
      </c>
      <c r="D144" s="6">
        <f t="shared" si="46"/>
        <v>0.17319125097817789</v>
      </c>
      <c r="E144" s="7">
        <f t="shared" si="47"/>
        <v>2078.2950117381347</v>
      </c>
      <c r="F144" s="7">
        <f t="shared" si="48"/>
        <v>4156.5900234762694</v>
      </c>
      <c r="G144" s="7">
        <f t="shared" si="49"/>
        <v>6234.8850352144036</v>
      </c>
      <c r="H144" s="7">
        <f t="shared" si="50"/>
        <v>8313.1800469525388</v>
      </c>
      <c r="I144" s="7">
        <f t="shared" si="51"/>
        <v>10391.475058690674</v>
      </c>
      <c r="J144" s="7">
        <f t="shared" si="52"/>
        <v>12469.770070428807</v>
      </c>
      <c r="K144" s="12">
        <f t="shared" si="53"/>
        <v>2.156256277674018E-3</v>
      </c>
      <c r="L144" s="9">
        <f t="shared" si="54"/>
        <v>310500.9039850586</v>
      </c>
      <c r="M144" s="9">
        <f t="shared" si="55"/>
        <v>1242003.6159402344</v>
      </c>
      <c r="N144" s="9">
        <f t="shared" si="56"/>
        <v>2794508.1358655272</v>
      </c>
      <c r="O144" s="9">
        <f t="shared" si="57"/>
        <v>4968014.4637609376</v>
      </c>
      <c r="P144" s="9">
        <f t="shared" si="58"/>
        <v>7762522.5996264648</v>
      </c>
      <c r="Q144" s="9">
        <f t="shared" si="59"/>
        <v>11178032.543462109</v>
      </c>
      <c r="R144" s="8">
        <f>SUM('Masses &amp; Spring Data'!$D$29)</f>
        <v>0.12910000000000002</v>
      </c>
      <c r="S144" s="8">
        <f t="shared" ref="S144:X207" si="67">SUM($R$3*L144)</f>
        <v>40085.66670447107</v>
      </c>
      <c r="T144" s="8">
        <f t="shared" si="67"/>
        <v>160342.66681788428</v>
      </c>
      <c r="U144" s="8">
        <f t="shared" si="67"/>
        <v>360771.00034023961</v>
      </c>
      <c r="V144" s="8">
        <f t="shared" si="67"/>
        <v>641370.66727153712</v>
      </c>
      <c r="W144" s="8">
        <f t="shared" si="67"/>
        <v>1002141.6676117767</v>
      </c>
      <c r="X144" s="8">
        <f t="shared" si="67"/>
        <v>1443084.0013609584</v>
      </c>
      <c r="Y144" s="3">
        <f>SUM('Masses &amp; Spring Data'!$K$11*('Masses &amp; Spring Data'!$I$3+'Vel,Acc,Jer (In Light)'!C144))</f>
        <v>701999.08399185771</v>
      </c>
      <c r="Z144" s="10">
        <f t="shared" si="60"/>
        <v>742084.75069632882</v>
      </c>
      <c r="AA144" s="10">
        <f t="shared" si="61"/>
        <v>890312.1378427177</v>
      </c>
      <c r="AB144" s="10">
        <f t="shared" si="62"/>
        <v>1062770.0843320973</v>
      </c>
      <c r="AC144" s="10">
        <f t="shared" si="63"/>
        <v>1343369.751263395</v>
      </c>
      <c r="AD144" s="10">
        <f t="shared" si="64"/>
        <v>1704140.7516036346</v>
      </c>
      <c r="AE144" s="10">
        <f t="shared" si="65"/>
        <v>2145083.0853528162</v>
      </c>
    </row>
    <row r="145" spans="1:31" x14ac:dyDescent="0.2">
      <c r="A145" s="5">
        <v>-76</v>
      </c>
      <c r="B145" s="5">
        <f t="shared" si="66"/>
        <v>142</v>
      </c>
      <c r="C145" s="36">
        <v>4.5109348051073273</v>
      </c>
      <c r="D145" s="6">
        <f t="shared" si="46"/>
        <v>0.17534750725585191</v>
      </c>
      <c r="E145" s="7">
        <f t="shared" si="47"/>
        <v>2104.170087070223</v>
      </c>
      <c r="F145" s="7">
        <f t="shared" si="48"/>
        <v>4208.3401741404459</v>
      </c>
      <c r="G145" s="7">
        <f t="shared" si="49"/>
        <v>6312.5102612106684</v>
      </c>
      <c r="H145" s="7">
        <f t="shared" si="50"/>
        <v>8416.6803482808918</v>
      </c>
      <c r="I145" s="7">
        <f t="shared" si="51"/>
        <v>10520.850435351114</v>
      </c>
      <c r="J145" s="7">
        <f t="shared" si="52"/>
        <v>12625.020522421337</v>
      </c>
      <c r="K145" s="12">
        <f t="shared" si="53"/>
        <v>1.894891880378502E-3</v>
      </c>
      <c r="L145" s="9">
        <f t="shared" si="54"/>
        <v>272864.43077450426</v>
      </c>
      <c r="M145" s="9">
        <f t="shared" si="55"/>
        <v>1091457.723098017</v>
      </c>
      <c r="N145" s="9">
        <f t="shared" si="56"/>
        <v>2455779.8769705384</v>
      </c>
      <c r="O145" s="9">
        <f t="shared" si="57"/>
        <v>4365830.8923920682</v>
      </c>
      <c r="P145" s="9">
        <f t="shared" si="58"/>
        <v>6821610.769362607</v>
      </c>
      <c r="Q145" s="9">
        <f t="shared" si="59"/>
        <v>9823119.5078821536</v>
      </c>
      <c r="R145" s="8">
        <f>SUM('Masses &amp; Spring Data'!$D$29)</f>
        <v>0.12910000000000002</v>
      </c>
      <c r="S145" s="8">
        <f t="shared" si="67"/>
        <v>35226.798012988504</v>
      </c>
      <c r="T145" s="8">
        <f t="shared" si="67"/>
        <v>140907.19205195401</v>
      </c>
      <c r="U145" s="8">
        <f t="shared" si="67"/>
        <v>317041.18211689655</v>
      </c>
      <c r="V145" s="8">
        <f t="shared" si="67"/>
        <v>563628.76820781606</v>
      </c>
      <c r="W145" s="8">
        <f t="shared" si="67"/>
        <v>880669.95032471267</v>
      </c>
      <c r="X145" s="8">
        <f t="shared" si="67"/>
        <v>1268164.7284675862</v>
      </c>
      <c r="Y145" s="3">
        <f>SUM('Masses &amp; Spring Data'!$K$11*('Masses &amp; Spring Data'!$I$3+'Vel,Acc,Jer (In Light)'!C145))</f>
        <v>729969.47102483339</v>
      </c>
      <c r="Z145" s="10">
        <f t="shared" si="60"/>
        <v>765196.26903782191</v>
      </c>
      <c r="AA145" s="10">
        <f t="shared" si="61"/>
        <v>899195.28549860744</v>
      </c>
      <c r="AB145" s="10">
        <f t="shared" si="62"/>
        <v>1047010.65314173</v>
      </c>
      <c r="AC145" s="10">
        <f t="shared" si="63"/>
        <v>1293598.2392326496</v>
      </c>
      <c r="AD145" s="10">
        <f t="shared" si="64"/>
        <v>1610639.4213495459</v>
      </c>
      <c r="AE145" s="10">
        <f t="shared" si="65"/>
        <v>1998134.1994924196</v>
      </c>
    </row>
    <row r="146" spans="1:31" x14ac:dyDescent="0.2">
      <c r="A146" s="5">
        <v>-74</v>
      </c>
      <c r="B146" s="5">
        <f t="shared" si="66"/>
        <v>143</v>
      </c>
      <c r="C146" s="36">
        <v>4.6862823123631792</v>
      </c>
      <c r="D146" s="6">
        <f t="shared" si="46"/>
        <v>0.17724239913623041</v>
      </c>
      <c r="E146" s="7">
        <f t="shared" si="47"/>
        <v>2126.9087896347651</v>
      </c>
      <c r="F146" s="7">
        <f t="shared" si="48"/>
        <v>4253.8175792695301</v>
      </c>
      <c r="G146" s="7">
        <f t="shared" si="49"/>
        <v>6380.7263689042948</v>
      </c>
      <c r="H146" s="7">
        <f t="shared" si="50"/>
        <v>8507.6351585390603</v>
      </c>
      <c r="I146" s="7">
        <f t="shared" si="51"/>
        <v>10634.543948173825</v>
      </c>
      <c r="J146" s="7">
        <f t="shared" si="52"/>
        <v>12761.45273780859</v>
      </c>
      <c r="K146" s="12">
        <f t="shared" si="53"/>
        <v>1.5868552692870352E-3</v>
      </c>
      <c r="L146" s="9">
        <f t="shared" si="54"/>
        <v>228507.15877733307</v>
      </c>
      <c r="M146" s="9">
        <f t="shared" si="55"/>
        <v>914028.63510933227</v>
      </c>
      <c r="N146" s="9">
        <f t="shared" si="56"/>
        <v>2056564.4289959976</v>
      </c>
      <c r="O146" s="9">
        <f t="shared" si="57"/>
        <v>3656114.5404373291</v>
      </c>
      <c r="P146" s="9">
        <f t="shared" si="58"/>
        <v>5712678.9694333272</v>
      </c>
      <c r="Q146" s="9">
        <f t="shared" si="59"/>
        <v>8226257.7159839906</v>
      </c>
      <c r="R146" s="8">
        <f>SUM('Masses &amp; Spring Data'!$D$29)</f>
        <v>0.12910000000000002</v>
      </c>
      <c r="S146" s="8">
        <f t="shared" si="67"/>
        <v>29500.274198153704</v>
      </c>
      <c r="T146" s="8">
        <f t="shared" si="67"/>
        <v>118001.09679261482</v>
      </c>
      <c r="U146" s="8">
        <f t="shared" si="67"/>
        <v>265502.46778338333</v>
      </c>
      <c r="V146" s="8">
        <f t="shared" si="67"/>
        <v>472004.38717045926</v>
      </c>
      <c r="W146" s="8">
        <f t="shared" si="67"/>
        <v>737506.8549538427</v>
      </c>
      <c r="X146" s="8">
        <f t="shared" si="67"/>
        <v>1062009.8711335333</v>
      </c>
      <c r="Y146" s="3">
        <f>SUM('Masses &amp; Spring Data'!$K$11*('Masses &amp; Spring Data'!$I$3+'Vel,Acc,Jer (In Light)'!C146))</f>
        <v>758288.09344665345</v>
      </c>
      <c r="Z146" s="10">
        <f t="shared" si="60"/>
        <v>787788.36764480721</v>
      </c>
      <c r="AA146" s="10">
        <f t="shared" si="61"/>
        <v>904913.83769976953</v>
      </c>
      <c r="AB146" s="10">
        <f t="shared" si="62"/>
        <v>1023790.5612300368</v>
      </c>
      <c r="AC146" s="10">
        <f t="shared" si="63"/>
        <v>1230292.4806171127</v>
      </c>
      <c r="AD146" s="10">
        <f t="shared" si="64"/>
        <v>1495794.948400496</v>
      </c>
      <c r="AE146" s="10">
        <f t="shared" si="65"/>
        <v>1820297.9645801866</v>
      </c>
    </row>
    <row r="147" spans="1:31" x14ac:dyDescent="0.2">
      <c r="A147" s="5">
        <v>-72</v>
      </c>
      <c r="B147" s="5">
        <f t="shared" si="66"/>
        <v>144</v>
      </c>
      <c r="C147" s="36">
        <v>4.8635247114994096</v>
      </c>
      <c r="D147" s="6">
        <f t="shared" si="46"/>
        <v>0.17882925440551745</v>
      </c>
      <c r="E147" s="7">
        <f t="shared" si="47"/>
        <v>2145.9510528662095</v>
      </c>
      <c r="F147" s="7">
        <f t="shared" si="48"/>
        <v>4291.9021057324189</v>
      </c>
      <c r="G147" s="7">
        <f t="shared" si="49"/>
        <v>6437.8531585986284</v>
      </c>
      <c r="H147" s="7">
        <f t="shared" si="50"/>
        <v>8583.8042114648379</v>
      </c>
      <c r="I147" s="7">
        <f t="shared" si="51"/>
        <v>10729.755264331046</v>
      </c>
      <c r="J147" s="7">
        <f t="shared" si="52"/>
        <v>12875.706317197257</v>
      </c>
      <c r="K147" s="12">
        <f t="shared" si="53"/>
        <v>1.2788186581849104E-3</v>
      </c>
      <c r="L147" s="9">
        <f t="shared" si="54"/>
        <v>184149.88677862709</v>
      </c>
      <c r="M147" s="9">
        <f t="shared" si="55"/>
        <v>736599.54711450834</v>
      </c>
      <c r="N147" s="9">
        <f t="shared" si="56"/>
        <v>1657348.9810076437</v>
      </c>
      <c r="O147" s="9">
        <f t="shared" si="57"/>
        <v>2946398.1884580334</v>
      </c>
      <c r="P147" s="9">
        <f t="shared" si="58"/>
        <v>4603747.1694656769</v>
      </c>
      <c r="Q147" s="9">
        <f t="shared" si="59"/>
        <v>6629395.924030575</v>
      </c>
      <c r="R147" s="8">
        <f>SUM('Masses &amp; Spring Data'!$D$29)</f>
        <v>0.12910000000000002</v>
      </c>
      <c r="S147" s="8">
        <f t="shared" si="67"/>
        <v>23773.750383120761</v>
      </c>
      <c r="T147" s="8">
        <f t="shared" si="67"/>
        <v>95095.001532483046</v>
      </c>
      <c r="U147" s="8">
        <f t="shared" si="67"/>
        <v>213963.75344808685</v>
      </c>
      <c r="V147" s="8">
        <f t="shared" si="67"/>
        <v>380380.00612993218</v>
      </c>
      <c r="W147" s="8">
        <f t="shared" si="67"/>
        <v>594343.75957801903</v>
      </c>
      <c r="X147" s="8">
        <f t="shared" si="67"/>
        <v>855855.0137923474</v>
      </c>
      <c r="Y147" s="3">
        <f>SUM('Masses &amp; Spring Data'!$K$11*('Masses &amp; Spring Data'!$I$3+'Vel,Acc,Jer (In Light)'!C147))</f>
        <v>786912.74090715474</v>
      </c>
      <c r="Z147" s="10">
        <f t="shared" si="60"/>
        <v>810686.49129027547</v>
      </c>
      <c r="AA147" s="10">
        <f t="shared" si="61"/>
        <v>910888.66702612885</v>
      </c>
      <c r="AB147" s="10">
        <f t="shared" si="62"/>
        <v>1000876.4943552415</v>
      </c>
      <c r="AC147" s="10">
        <f t="shared" si="63"/>
        <v>1167292.7470370869</v>
      </c>
      <c r="AD147" s="10">
        <f t="shared" si="64"/>
        <v>1381256.5004851739</v>
      </c>
      <c r="AE147" s="10">
        <f t="shared" si="65"/>
        <v>1642767.7546995021</v>
      </c>
    </row>
    <row r="148" spans="1:31" x14ac:dyDescent="0.2">
      <c r="A148" s="5">
        <v>-70</v>
      </c>
      <c r="B148" s="5">
        <f t="shared" si="66"/>
        <v>145</v>
      </c>
      <c r="C148" s="36">
        <v>5.042353965904927</v>
      </c>
      <c r="D148" s="6">
        <f t="shared" si="46"/>
        <v>0.18010807306370236</v>
      </c>
      <c r="E148" s="7">
        <f t="shared" si="47"/>
        <v>2161.2968767644284</v>
      </c>
      <c r="F148" s="7">
        <f t="shared" si="48"/>
        <v>4322.5937535288567</v>
      </c>
      <c r="G148" s="7">
        <f t="shared" si="49"/>
        <v>6483.8906302932846</v>
      </c>
      <c r="H148" s="7">
        <f t="shared" si="50"/>
        <v>8645.1875070577134</v>
      </c>
      <c r="I148" s="7">
        <f t="shared" si="51"/>
        <v>10806.484383822142</v>
      </c>
      <c r="J148" s="7">
        <f t="shared" si="52"/>
        <v>12967.781260586569</v>
      </c>
      <c r="K148" s="12">
        <f t="shared" si="53"/>
        <v>9.5211316157062242E-4</v>
      </c>
      <c r="L148" s="9">
        <f t="shared" si="54"/>
        <v>137104.29526616962</v>
      </c>
      <c r="M148" s="9">
        <f t="shared" si="55"/>
        <v>548417.18106467847</v>
      </c>
      <c r="N148" s="9">
        <f t="shared" si="56"/>
        <v>1233938.6573955268</v>
      </c>
      <c r="O148" s="9">
        <f t="shared" si="57"/>
        <v>2193668.7242587139</v>
      </c>
      <c r="P148" s="9">
        <f t="shared" si="58"/>
        <v>3427607.3816542407</v>
      </c>
      <c r="Q148" s="9">
        <f t="shared" si="59"/>
        <v>4935754.6295821071</v>
      </c>
      <c r="R148" s="8">
        <f>SUM('Masses &amp; Spring Data'!$D$29)</f>
        <v>0.12910000000000002</v>
      </c>
      <c r="S148" s="8">
        <f t="shared" si="67"/>
        <v>17700.164518862501</v>
      </c>
      <c r="T148" s="8">
        <f t="shared" si="67"/>
        <v>70800.658075450003</v>
      </c>
      <c r="U148" s="8">
        <f t="shared" si="67"/>
        <v>159301.48066976253</v>
      </c>
      <c r="V148" s="8">
        <f t="shared" si="67"/>
        <v>283202.63230180001</v>
      </c>
      <c r="W148" s="8">
        <f t="shared" si="67"/>
        <v>442504.11297156254</v>
      </c>
      <c r="X148" s="8">
        <f t="shared" si="67"/>
        <v>637205.92267905013</v>
      </c>
      <c r="Y148" s="3">
        <f>SUM('Masses &amp; Spring Data'!$K$11*('Masses &amp; Spring Data'!$I$3+'Vel,Acc,Jer (In Light)'!C148))</f>
        <v>815793.66549364582</v>
      </c>
      <c r="Z148" s="10">
        <f t="shared" si="60"/>
        <v>833493.83001250832</v>
      </c>
      <c r="AA148" s="10">
        <f t="shared" si="61"/>
        <v>915681.77736888372</v>
      </c>
      <c r="AB148" s="10">
        <f t="shared" si="62"/>
        <v>975095.14616340841</v>
      </c>
      <c r="AC148" s="10">
        <f t="shared" si="63"/>
        <v>1098996.2977954459</v>
      </c>
      <c r="AD148" s="10">
        <f t="shared" si="64"/>
        <v>1258297.7784652084</v>
      </c>
      <c r="AE148" s="10">
        <f t="shared" si="65"/>
        <v>1452999.5881726961</v>
      </c>
    </row>
    <row r="149" spans="1:31" x14ac:dyDescent="0.2">
      <c r="A149" s="5">
        <v>-68</v>
      </c>
      <c r="B149" s="5">
        <f t="shared" si="66"/>
        <v>146</v>
      </c>
      <c r="C149" s="36">
        <v>5.2224620389686294</v>
      </c>
      <c r="D149" s="6">
        <f t="shared" si="46"/>
        <v>0.18106018622527298</v>
      </c>
      <c r="E149" s="7">
        <f t="shared" si="47"/>
        <v>2172.7222347032757</v>
      </c>
      <c r="F149" s="7">
        <f t="shared" si="48"/>
        <v>4345.4444694065514</v>
      </c>
      <c r="G149" s="7">
        <f t="shared" si="49"/>
        <v>6518.1667041098272</v>
      </c>
      <c r="H149" s="7">
        <f t="shared" si="50"/>
        <v>8690.8889388131029</v>
      </c>
      <c r="I149" s="7">
        <f t="shared" si="51"/>
        <v>10863.611173516379</v>
      </c>
      <c r="J149" s="7">
        <f t="shared" si="52"/>
        <v>13036.333408219654</v>
      </c>
      <c r="K149" s="12">
        <f t="shared" si="53"/>
        <v>6.1607322219359162E-4</v>
      </c>
      <c r="L149" s="9">
        <f t="shared" si="54"/>
        <v>88714.543995877189</v>
      </c>
      <c r="M149" s="9">
        <f t="shared" si="55"/>
        <v>354858.17598350876</v>
      </c>
      <c r="N149" s="9">
        <f t="shared" si="56"/>
        <v>798430.89596289478</v>
      </c>
      <c r="O149" s="9">
        <f t="shared" si="57"/>
        <v>1419432.703934035</v>
      </c>
      <c r="P149" s="9">
        <f t="shared" si="58"/>
        <v>2217863.5998969297</v>
      </c>
      <c r="Q149" s="9">
        <f t="shared" si="59"/>
        <v>3193723.5838515791</v>
      </c>
      <c r="R149" s="8">
        <f>SUM('Masses &amp; Spring Data'!$D$29)</f>
        <v>0.12910000000000002</v>
      </c>
      <c r="S149" s="8">
        <f t="shared" si="67"/>
        <v>11453.047629867748</v>
      </c>
      <c r="T149" s="8">
        <f t="shared" si="67"/>
        <v>45812.190519470991</v>
      </c>
      <c r="U149" s="8">
        <f t="shared" si="67"/>
        <v>103077.42866880973</v>
      </c>
      <c r="V149" s="8">
        <f t="shared" si="67"/>
        <v>183248.76207788396</v>
      </c>
      <c r="W149" s="8">
        <f t="shared" si="67"/>
        <v>286326.1907466937</v>
      </c>
      <c r="X149" s="8">
        <f t="shared" si="67"/>
        <v>412309.71467523894</v>
      </c>
      <c r="Y149" s="3">
        <f>SUM('Masses &amp; Spring Data'!$K$11*('Masses &amp; Spring Data'!$I$3+'Vel,Acc,Jer (In Light)'!C149))</f>
        <v>844881.11929343373</v>
      </c>
      <c r="Z149" s="10">
        <f t="shared" si="60"/>
        <v>856334.16692330153</v>
      </c>
      <c r="AA149" s="10">
        <f t="shared" si="61"/>
        <v>919934.52988828626</v>
      </c>
      <c r="AB149" s="10">
        <f t="shared" si="62"/>
        <v>947958.54796224344</v>
      </c>
      <c r="AC149" s="10">
        <f t="shared" si="63"/>
        <v>1028129.8813713177</v>
      </c>
      <c r="AD149" s="10">
        <f t="shared" si="64"/>
        <v>1131207.3100401275</v>
      </c>
      <c r="AE149" s="10">
        <f t="shared" si="65"/>
        <v>1257190.8339686727</v>
      </c>
    </row>
    <row r="150" spans="1:31" x14ac:dyDescent="0.2">
      <c r="A150" s="5">
        <v>-66</v>
      </c>
      <c r="B150" s="5">
        <f t="shared" si="66"/>
        <v>147</v>
      </c>
      <c r="C150" s="36">
        <v>5.4035222251939024</v>
      </c>
      <c r="D150" s="6">
        <f t="shared" si="46"/>
        <v>0.18167625944746657</v>
      </c>
      <c r="E150" s="7">
        <f t="shared" si="47"/>
        <v>2180.1151133695989</v>
      </c>
      <c r="F150" s="7">
        <f t="shared" si="48"/>
        <v>4360.2302267391979</v>
      </c>
      <c r="G150" s="7">
        <f t="shared" si="49"/>
        <v>6540.3453401087963</v>
      </c>
      <c r="H150" s="7">
        <f t="shared" si="50"/>
        <v>8720.4604534783957</v>
      </c>
      <c r="I150" s="7">
        <f t="shared" si="51"/>
        <v>10900.575566847994</v>
      </c>
      <c r="J150" s="7">
        <f t="shared" si="52"/>
        <v>13080.690680217593</v>
      </c>
      <c r="K150" s="12">
        <f t="shared" si="53"/>
        <v>2.5202995453188493E-4</v>
      </c>
      <c r="L150" s="9">
        <f t="shared" si="54"/>
        <v>36292.313452591428</v>
      </c>
      <c r="M150" s="9">
        <f t="shared" si="55"/>
        <v>145169.25381036571</v>
      </c>
      <c r="N150" s="9">
        <f t="shared" si="56"/>
        <v>326630.82107332285</v>
      </c>
      <c r="O150" s="9">
        <f t="shared" si="57"/>
        <v>580677.01524146285</v>
      </c>
      <c r="P150" s="9">
        <f t="shared" si="58"/>
        <v>907307.83631478576</v>
      </c>
      <c r="Q150" s="9">
        <f t="shared" si="59"/>
        <v>1306523.2842932914</v>
      </c>
      <c r="R150" s="8">
        <f>SUM('Masses &amp; Spring Data'!$D$29)</f>
        <v>0.12910000000000002</v>
      </c>
      <c r="S150" s="8">
        <f t="shared" si="67"/>
        <v>4685.3376667295543</v>
      </c>
      <c r="T150" s="8">
        <f t="shared" si="67"/>
        <v>18741.350666918217</v>
      </c>
      <c r="U150" s="8">
        <f t="shared" si="67"/>
        <v>42168.039000565986</v>
      </c>
      <c r="V150" s="8">
        <f t="shared" si="67"/>
        <v>74965.402667672868</v>
      </c>
      <c r="W150" s="8">
        <f t="shared" si="67"/>
        <v>117133.44166823885</v>
      </c>
      <c r="X150" s="8">
        <f t="shared" si="67"/>
        <v>168672.15600226395</v>
      </c>
      <c r="Y150" s="3">
        <f>SUM('Masses &amp; Spring Data'!$K$11*('Masses &amp; Spring Data'!$I$3+'Vel,Acc,Jer (In Light)'!C150))</f>
        <v>874122.3393688153</v>
      </c>
      <c r="Z150" s="10">
        <f t="shared" si="60"/>
        <v>878807.67703554488</v>
      </c>
      <c r="AA150" s="10">
        <f t="shared" si="61"/>
        <v>922204.40593649936</v>
      </c>
      <c r="AB150" s="10">
        <f t="shared" si="62"/>
        <v>916290.3783693813</v>
      </c>
      <c r="AC150" s="10">
        <f t="shared" si="63"/>
        <v>949087.74203648814</v>
      </c>
      <c r="AD150" s="10">
        <f t="shared" si="64"/>
        <v>991255.78103705414</v>
      </c>
      <c r="AE150" s="10">
        <f t="shared" si="65"/>
        <v>1042794.4953710793</v>
      </c>
    </row>
    <row r="151" spans="1:31" x14ac:dyDescent="0.2">
      <c r="A151" s="5">
        <v>-64</v>
      </c>
      <c r="B151" s="5">
        <f t="shared" si="66"/>
        <v>148</v>
      </c>
      <c r="C151" s="36">
        <v>5.5851984846413689</v>
      </c>
      <c r="D151" s="6">
        <f t="shared" si="46"/>
        <v>0.18192828940199846</v>
      </c>
      <c r="E151" s="7">
        <f t="shared" si="47"/>
        <v>2183.1394728239816</v>
      </c>
      <c r="F151" s="7">
        <f t="shared" si="48"/>
        <v>4366.2789456479632</v>
      </c>
      <c r="G151" s="7">
        <f t="shared" si="49"/>
        <v>6549.4184184719443</v>
      </c>
      <c r="H151" s="7">
        <f t="shared" si="50"/>
        <v>8732.5578912959263</v>
      </c>
      <c r="I151" s="7">
        <f t="shared" si="51"/>
        <v>10915.697364119907</v>
      </c>
      <c r="J151" s="7">
        <f t="shared" si="52"/>
        <v>13098.836836943889</v>
      </c>
      <c r="K151" s="12">
        <f t="shared" si="53"/>
        <v>-9.3344427605224212E-5</v>
      </c>
      <c r="L151" s="9">
        <f t="shared" si="54"/>
        <v>-13441.597575152286</v>
      </c>
      <c r="M151" s="9">
        <f t="shared" si="55"/>
        <v>-53766.390300609142</v>
      </c>
      <c r="N151" s="9">
        <f t="shared" si="56"/>
        <v>-120974.37817637058</v>
      </c>
      <c r="O151" s="9">
        <f t="shared" si="57"/>
        <v>-215065.56120243657</v>
      </c>
      <c r="P151" s="9">
        <f t="shared" si="58"/>
        <v>-336039.93937880715</v>
      </c>
      <c r="Q151" s="9">
        <f t="shared" si="59"/>
        <v>-483897.51270548231</v>
      </c>
      <c r="R151" s="8">
        <f>SUM('Masses &amp; Spring Data'!$D$29)</f>
        <v>0.12910000000000002</v>
      </c>
      <c r="S151" s="8">
        <f t="shared" si="67"/>
        <v>-1735.3102469521602</v>
      </c>
      <c r="T151" s="8">
        <f t="shared" si="67"/>
        <v>-6941.240987808641</v>
      </c>
      <c r="U151" s="8">
        <f t="shared" si="67"/>
        <v>-15617.792222569444</v>
      </c>
      <c r="V151" s="8">
        <f t="shared" si="67"/>
        <v>-27764.963951234564</v>
      </c>
      <c r="W151" s="8">
        <f t="shared" si="67"/>
        <v>-43382.756173804009</v>
      </c>
      <c r="X151" s="8">
        <f t="shared" si="67"/>
        <v>-62471.168890277775</v>
      </c>
      <c r="Y151" s="3">
        <f>SUM('Masses &amp; Spring Data'!$K$11*('Masses &amp; Spring Data'!$I$3+'Vel,Acc,Jer (In Light)'!C151))</f>
        <v>903463.05526958115</v>
      </c>
      <c r="Z151" s="10">
        <f t="shared" si="60"/>
        <v>901727.74502262904</v>
      </c>
      <c r="AA151" s="10">
        <f t="shared" si="61"/>
        <v>925903.23302019516</v>
      </c>
      <c r="AB151" s="10">
        <f t="shared" si="62"/>
        <v>887845.26304701169</v>
      </c>
      <c r="AC151" s="10">
        <f t="shared" si="63"/>
        <v>875698.09131834656</v>
      </c>
      <c r="AD151" s="10">
        <f t="shared" si="64"/>
        <v>860080.2990957771</v>
      </c>
      <c r="AE151" s="10">
        <f t="shared" si="65"/>
        <v>840991.88637930341</v>
      </c>
    </row>
    <row r="152" spans="1:31" x14ac:dyDescent="0.2">
      <c r="A152" s="5">
        <v>-62</v>
      </c>
      <c r="B152" s="5">
        <f t="shared" si="66"/>
        <v>149</v>
      </c>
      <c r="C152" s="36">
        <v>5.7671267740433674</v>
      </c>
      <c r="D152" s="6">
        <f t="shared" si="46"/>
        <v>0.18183494497439323</v>
      </c>
      <c r="E152" s="7">
        <f t="shared" si="47"/>
        <v>2182.0193396927189</v>
      </c>
      <c r="F152" s="7">
        <f t="shared" si="48"/>
        <v>4364.0386793854377</v>
      </c>
      <c r="G152" s="7">
        <f t="shared" si="49"/>
        <v>6546.0580190781566</v>
      </c>
      <c r="H152" s="7">
        <f t="shared" si="50"/>
        <v>8728.0773587708754</v>
      </c>
      <c r="I152" s="7">
        <f t="shared" si="51"/>
        <v>10910.096698463594</v>
      </c>
      <c r="J152" s="7">
        <f t="shared" si="52"/>
        <v>13092.116038156313</v>
      </c>
      <c r="K152" s="12">
        <f t="shared" si="53"/>
        <v>-4.9472546630369152E-4</v>
      </c>
      <c r="L152" s="9">
        <f t="shared" si="54"/>
        <v>-71240.467147731571</v>
      </c>
      <c r="M152" s="9">
        <f t="shared" si="55"/>
        <v>-284961.86859092629</v>
      </c>
      <c r="N152" s="9">
        <f t="shared" si="56"/>
        <v>-641164.20432958426</v>
      </c>
      <c r="O152" s="9">
        <f t="shared" si="57"/>
        <v>-1139847.4743637051</v>
      </c>
      <c r="P152" s="9">
        <f t="shared" si="58"/>
        <v>-1781011.6786932894</v>
      </c>
      <c r="Q152" s="9">
        <f t="shared" si="59"/>
        <v>-2564656.817318337</v>
      </c>
      <c r="R152" s="8">
        <f>SUM('Masses &amp; Spring Data'!$D$29)</f>
        <v>0.12910000000000002</v>
      </c>
      <c r="S152" s="8">
        <f t="shared" si="67"/>
        <v>-9197.1443087721473</v>
      </c>
      <c r="T152" s="8">
        <f t="shared" si="67"/>
        <v>-36788.577235088589</v>
      </c>
      <c r="U152" s="8">
        <f t="shared" si="67"/>
        <v>-82774.298778949335</v>
      </c>
      <c r="V152" s="8">
        <f t="shared" si="67"/>
        <v>-147154.30894035436</v>
      </c>
      <c r="W152" s="8">
        <f t="shared" si="67"/>
        <v>-229928.60771930369</v>
      </c>
      <c r="X152" s="8">
        <f t="shared" si="67"/>
        <v>-331097.19511579734</v>
      </c>
      <c r="Y152" s="3">
        <f>SUM('Masses &amp; Spring Data'!$K$11*('Masses &amp; Spring Data'!$I$3+'Vel,Acc,Jer (In Light)'!C152))</f>
        <v>932844.47400800383</v>
      </c>
      <c r="Z152" s="10">
        <f t="shared" si="60"/>
        <v>923647.32969923166</v>
      </c>
      <c r="AA152" s="10">
        <f t="shared" si="61"/>
        <v>925422.24038627988</v>
      </c>
      <c r="AB152" s="10">
        <f t="shared" si="62"/>
        <v>850070.17522905453</v>
      </c>
      <c r="AC152" s="10">
        <f t="shared" si="63"/>
        <v>785690.16506764945</v>
      </c>
      <c r="AD152" s="10">
        <f t="shared" si="64"/>
        <v>702915.86628870014</v>
      </c>
      <c r="AE152" s="10">
        <f t="shared" si="65"/>
        <v>601747.27889220649</v>
      </c>
    </row>
    <row r="153" spans="1:31" x14ac:dyDescent="0.2">
      <c r="A153" s="5">
        <v>-60</v>
      </c>
      <c r="B153" s="5">
        <f t="shared" si="66"/>
        <v>150</v>
      </c>
      <c r="C153" s="36">
        <v>5.9489617190177606</v>
      </c>
      <c r="D153" s="6">
        <f t="shared" si="46"/>
        <v>0.18134021950808954</v>
      </c>
      <c r="E153" s="7">
        <f t="shared" si="47"/>
        <v>2176.0826340970743</v>
      </c>
      <c r="F153" s="7">
        <f t="shared" si="48"/>
        <v>4352.1652681941487</v>
      </c>
      <c r="G153" s="7">
        <f t="shared" si="49"/>
        <v>6528.247902291223</v>
      </c>
      <c r="H153" s="7">
        <f t="shared" si="50"/>
        <v>8704.3305363882973</v>
      </c>
      <c r="I153" s="7">
        <f t="shared" si="51"/>
        <v>10880.413170485372</v>
      </c>
      <c r="J153" s="7">
        <f t="shared" si="52"/>
        <v>13056.495804582446</v>
      </c>
      <c r="K153" s="12">
        <f t="shared" si="53"/>
        <v>-8.5876873396806275E-4</v>
      </c>
      <c r="L153" s="9">
        <f t="shared" si="54"/>
        <v>-123662.69769140103</v>
      </c>
      <c r="M153" s="9">
        <f t="shared" si="55"/>
        <v>-494650.79076560412</v>
      </c>
      <c r="N153" s="9">
        <f t="shared" si="56"/>
        <v>-1112964.2792226092</v>
      </c>
      <c r="O153" s="9">
        <f t="shared" si="57"/>
        <v>-1978603.1630624165</v>
      </c>
      <c r="P153" s="9">
        <f t="shared" si="58"/>
        <v>-3091567.442285026</v>
      </c>
      <c r="Q153" s="9">
        <f t="shared" si="59"/>
        <v>-4451857.116890437</v>
      </c>
      <c r="R153" s="8">
        <f>SUM('Masses &amp; Spring Data'!$D$29)</f>
        <v>0.12910000000000002</v>
      </c>
      <c r="S153" s="8">
        <f t="shared" si="67"/>
        <v>-15964.854271959875</v>
      </c>
      <c r="T153" s="8">
        <f t="shared" si="67"/>
        <v>-63859.417087839502</v>
      </c>
      <c r="U153" s="8">
        <f t="shared" si="67"/>
        <v>-143683.68844763888</v>
      </c>
      <c r="V153" s="8">
        <f t="shared" si="67"/>
        <v>-255437.66835135801</v>
      </c>
      <c r="W153" s="8">
        <f t="shared" si="67"/>
        <v>-399121.35679899692</v>
      </c>
      <c r="X153" s="8">
        <f t="shared" si="67"/>
        <v>-574734.75379055552</v>
      </c>
      <c r="Y153" s="3">
        <f>SUM('Masses &amp; Spring Data'!$K$11*('Masses &amp; Spring Data'!$I$3+'Vel,Acc,Jer (In Light)'!C153))</f>
        <v>962210.81762136845</v>
      </c>
      <c r="Z153" s="10">
        <f t="shared" si="60"/>
        <v>946245.96334940859</v>
      </c>
      <c r="AA153" s="10">
        <f t="shared" si="61"/>
        <v>927637.84598408535</v>
      </c>
      <c r="AB153" s="10">
        <f t="shared" si="62"/>
        <v>818527.12917372957</v>
      </c>
      <c r="AC153" s="10">
        <f t="shared" si="63"/>
        <v>706773.14927001041</v>
      </c>
      <c r="AD153" s="10">
        <f t="shared" si="64"/>
        <v>563089.46082237153</v>
      </c>
      <c r="AE153" s="10">
        <f t="shared" si="65"/>
        <v>387476.06383081293</v>
      </c>
    </row>
    <row r="154" spans="1:31" x14ac:dyDescent="0.2">
      <c r="A154" s="5">
        <v>-58</v>
      </c>
      <c r="B154" s="5">
        <f t="shared" si="66"/>
        <v>151</v>
      </c>
      <c r="C154" s="36">
        <v>6.1303019385258501</v>
      </c>
      <c r="D154" s="6">
        <f t="shared" si="46"/>
        <v>0.18048145077412148</v>
      </c>
      <c r="E154" s="7">
        <f t="shared" si="47"/>
        <v>2165.7774092894579</v>
      </c>
      <c r="F154" s="7">
        <f t="shared" si="48"/>
        <v>4331.5548185789157</v>
      </c>
      <c r="G154" s="7">
        <f t="shared" si="49"/>
        <v>6497.3322278683736</v>
      </c>
      <c r="H154" s="7">
        <f t="shared" si="50"/>
        <v>8663.1096371578315</v>
      </c>
      <c r="I154" s="7">
        <f t="shared" si="51"/>
        <v>10828.887046447289</v>
      </c>
      <c r="J154" s="7">
        <f t="shared" si="52"/>
        <v>12994.664455736747</v>
      </c>
      <c r="K154" s="12">
        <f t="shared" si="53"/>
        <v>-1.2788186581866867E-3</v>
      </c>
      <c r="L154" s="9">
        <f t="shared" si="54"/>
        <v>-184149.88677888288</v>
      </c>
      <c r="M154" s="9">
        <f t="shared" si="55"/>
        <v>-736599.54711553152</v>
      </c>
      <c r="N154" s="9">
        <f t="shared" si="56"/>
        <v>-1657348.981009946</v>
      </c>
      <c r="O154" s="9">
        <f t="shared" si="57"/>
        <v>-2946398.1884621261</v>
      </c>
      <c r="P154" s="9">
        <f t="shared" si="58"/>
        <v>-4603747.1694720723</v>
      </c>
      <c r="Q154" s="9">
        <f t="shared" si="59"/>
        <v>-6629395.9240397839</v>
      </c>
      <c r="R154" s="8">
        <f>SUM('Masses &amp; Spring Data'!$D$29)</f>
        <v>0.12910000000000002</v>
      </c>
      <c r="S154" s="8">
        <f t="shared" si="67"/>
        <v>-23773.750383153783</v>
      </c>
      <c r="T154" s="8">
        <f t="shared" si="67"/>
        <v>-95095.001532615133</v>
      </c>
      <c r="U154" s="8">
        <f t="shared" si="67"/>
        <v>-213963.75344838406</v>
      </c>
      <c r="V154" s="8">
        <f t="shared" si="67"/>
        <v>-380380.00613046053</v>
      </c>
      <c r="W154" s="8">
        <f t="shared" si="67"/>
        <v>-594343.75957884465</v>
      </c>
      <c r="X154" s="8">
        <f t="shared" si="67"/>
        <v>-855855.01379353623</v>
      </c>
      <c r="Y154" s="3">
        <f>SUM('Masses &amp; Spring Data'!$K$11*('Masses &amp; Spring Data'!$I$3+'Vel,Acc,Jer (In Light)'!C154))</f>
        <v>991497.2630719248</v>
      </c>
      <c r="Z154" s="10">
        <f t="shared" si="60"/>
        <v>967723.51268877101</v>
      </c>
      <c r="AA154" s="10">
        <f t="shared" si="61"/>
        <v>925550.01583933027</v>
      </c>
      <c r="AB154" s="10">
        <f t="shared" si="62"/>
        <v>777533.5096235408</v>
      </c>
      <c r="AC154" s="10">
        <f t="shared" si="63"/>
        <v>611117.25694146426</v>
      </c>
      <c r="AD154" s="10">
        <f t="shared" si="64"/>
        <v>397153.50349308015</v>
      </c>
      <c r="AE154" s="10">
        <f t="shared" si="65"/>
        <v>135642.24927838857</v>
      </c>
    </row>
    <row r="155" spans="1:31" x14ac:dyDescent="0.2">
      <c r="A155" s="5">
        <v>-56</v>
      </c>
      <c r="B155" s="5">
        <f t="shared" si="66"/>
        <v>152</v>
      </c>
      <c r="C155" s="36">
        <v>6.3107833892999716</v>
      </c>
      <c r="D155" s="6">
        <f t="shared" si="46"/>
        <v>0.17920263211593479</v>
      </c>
      <c r="E155" s="7">
        <f t="shared" si="47"/>
        <v>2150.4315853912176</v>
      </c>
      <c r="F155" s="7">
        <f t="shared" si="48"/>
        <v>4300.8631707824352</v>
      </c>
      <c r="G155" s="7">
        <f t="shared" si="49"/>
        <v>6451.2947561736528</v>
      </c>
      <c r="H155" s="7">
        <f t="shared" si="50"/>
        <v>8601.7263415648704</v>
      </c>
      <c r="I155" s="7">
        <f t="shared" si="51"/>
        <v>10752.157926956088</v>
      </c>
      <c r="J155" s="7">
        <f t="shared" si="52"/>
        <v>12902.589512347306</v>
      </c>
      <c r="K155" s="12">
        <f t="shared" si="53"/>
        <v>-1.6615308113667737E-3</v>
      </c>
      <c r="L155" s="9">
        <f t="shared" si="54"/>
        <v>-239260.43683681541</v>
      </c>
      <c r="M155" s="9">
        <f t="shared" si="55"/>
        <v>-957041.74734726164</v>
      </c>
      <c r="N155" s="9">
        <f t="shared" si="56"/>
        <v>-2153343.931531339</v>
      </c>
      <c r="O155" s="9">
        <f t="shared" si="57"/>
        <v>-3828166.9893890466</v>
      </c>
      <c r="P155" s="9">
        <f t="shared" si="58"/>
        <v>-5981510.920920385</v>
      </c>
      <c r="Q155" s="9">
        <f t="shared" si="59"/>
        <v>-8613375.7261253558</v>
      </c>
      <c r="R155" s="8">
        <f>SUM('Masses &amp; Spring Data'!$D$29)</f>
        <v>0.12910000000000002</v>
      </c>
      <c r="S155" s="8">
        <f t="shared" si="67"/>
        <v>-30888.522395632874</v>
      </c>
      <c r="T155" s="8">
        <f t="shared" si="67"/>
        <v>-123554.08958253149</v>
      </c>
      <c r="U155" s="8">
        <f t="shared" si="67"/>
        <v>-277996.70156069589</v>
      </c>
      <c r="V155" s="8">
        <f t="shared" si="67"/>
        <v>-494216.35833012598</v>
      </c>
      <c r="W155" s="8">
        <f t="shared" si="67"/>
        <v>-772213.05989082181</v>
      </c>
      <c r="X155" s="8">
        <f t="shared" si="67"/>
        <v>-1111986.8062427836</v>
      </c>
      <c r="Y155" s="3">
        <f>SUM('Masses &amp; Spring Data'!$K$11*('Masses &amp; Spring Data'!$I$3+'Vel,Acc,Jer (In Light)'!C155))</f>
        <v>1020645.0173719454</v>
      </c>
      <c r="Z155" s="10">
        <f t="shared" si="60"/>
        <v>989756.4949763125</v>
      </c>
      <c r="AA155" s="10">
        <f t="shared" si="61"/>
        <v>926032.15287613752</v>
      </c>
      <c r="AB155" s="10">
        <f t="shared" si="62"/>
        <v>742648.31581124954</v>
      </c>
      <c r="AC155" s="10">
        <f t="shared" si="63"/>
        <v>526428.6590418194</v>
      </c>
      <c r="AD155" s="10">
        <f t="shared" si="64"/>
        <v>248431.95748112362</v>
      </c>
      <c r="AE155" s="10">
        <f t="shared" si="65"/>
        <v>-91341.788870838122</v>
      </c>
    </row>
    <row r="156" spans="1:31" x14ac:dyDescent="0.2">
      <c r="A156" s="5">
        <v>-54</v>
      </c>
      <c r="B156" s="5">
        <f t="shared" si="66"/>
        <v>153</v>
      </c>
      <c r="C156" s="36">
        <v>6.4899860214159064</v>
      </c>
      <c r="D156" s="6">
        <f t="shared" si="46"/>
        <v>0.17754110130456802</v>
      </c>
      <c r="E156" s="7">
        <f t="shared" si="47"/>
        <v>2130.4932156548161</v>
      </c>
      <c r="F156" s="7">
        <f t="shared" si="48"/>
        <v>4260.9864313096323</v>
      </c>
      <c r="G156" s="7">
        <f t="shared" si="49"/>
        <v>6391.4796469644489</v>
      </c>
      <c r="H156" s="7">
        <f t="shared" si="50"/>
        <v>8521.9728626192646</v>
      </c>
      <c r="I156" s="7">
        <f t="shared" si="51"/>
        <v>10652.466078274081</v>
      </c>
      <c r="J156" s="7">
        <f t="shared" si="52"/>
        <v>12782.959293928898</v>
      </c>
      <c r="K156" s="12">
        <f t="shared" si="53"/>
        <v>-2.0909151783490287E-3</v>
      </c>
      <c r="L156" s="9">
        <f t="shared" si="54"/>
        <v>-301091.78568226012</v>
      </c>
      <c r="M156" s="9">
        <f t="shared" si="55"/>
        <v>-1204367.1427290405</v>
      </c>
      <c r="N156" s="9">
        <f t="shared" si="56"/>
        <v>-2709826.0711403415</v>
      </c>
      <c r="O156" s="9">
        <f t="shared" si="57"/>
        <v>-4817468.5709161619</v>
      </c>
      <c r="P156" s="9">
        <f t="shared" si="58"/>
        <v>-7527294.6420565033</v>
      </c>
      <c r="Q156" s="9">
        <f t="shared" si="59"/>
        <v>-10839304.284561366</v>
      </c>
      <c r="R156" s="8">
        <f>SUM('Masses &amp; Spring Data'!$D$29)</f>
        <v>0.12910000000000002</v>
      </c>
      <c r="S156" s="8">
        <f t="shared" si="67"/>
        <v>-38870.94953157979</v>
      </c>
      <c r="T156" s="8">
        <f t="shared" si="67"/>
        <v>-155483.79812631916</v>
      </c>
      <c r="U156" s="8">
        <f t="shared" si="67"/>
        <v>-349838.54578421812</v>
      </c>
      <c r="V156" s="8">
        <f t="shared" si="67"/>
        <v>-621935.19250527665</v>
      </c>
      <c r="W156" s="8">
        <f t="shared" si="67"/>
        <v>-971773.73828949477</v>
      </c>
      <c r="X156" s="8">
        <f t="shared" si="67"/>
        <v>-1399354.1831368725</v>
      </c>
      <c r="Y156" s="3">
        <f>SUM('Masses &amp; Spring Data'!$K$11*('Masses &amp; Spring Data'!$I$3+'Vel,Acc,Jer (In Light)'!C156))</f>
        <v>1049586.242458669</v>
      </c>
      <c r="Z156" s="10">
        <f t="shared" si="60"/>
        <v>1010715.2929270893</v>
      </c>
      <c r="AA156" s="10">
        <f t="shared" si="61"/>
        <v>922775.3321930375</v>
      </c>
      <c r="AB156" s="10">
        <f t="shared" si="62"/>
        <v>699747.69667445088</v>
      </c>
      <c r="AC156" s="10">
        <f t="shared" si="63"/>
        <v>427651.04995339236</v>
      </c>
      <c r="AD156" s="10">
        <f t="shared" si="64"/>
        <v>77812.504169174237</v>
      </c>
      <c r="AE156" s="10">
        <f t="shared" si="65"/>
        <v>-349767.94067820348</v>
      </c>
    </row>
    <row r="157" spans="1:31" x14ac:dyDescent="0.2">
      <c r="A157" s="5">
        <v>-52</v>
      </c>
      <c r="B157" s="5">
        <f t="shared" si="66"/>
        <v>154</v>
      </c>
      <c r="C157" s="36">
        <v>6.6675271227204744</v>
      </c>
      <c r="D157" s="6">
        <f t="shared" si="46"/>
        <v>0.17545018612621899</v>
      </c>
      <c r="E157" s="7">
        <f t="shared" si="47"/>
        <v>2105.4022335146278</v>
      </c>
      <c r="F157" s="7">
        <f t="shared" si="48"/>
        <v>4210.8044670292556</v>
      </c>
      <c r="G157" s="7">
        <f t="shared" si="49"/>
        <v>6316.2067005438839</v>
      </c>
      <c r="H157" s="7">
        <f t="shared" si="50"/>
        <v>8421.6089340585113</v>
      </c>
      <c r="I157" s="7">
        <f t="shared" si="51"/>
        <v>10527.011167573139</v>
      </c>
      <c r="J157" s="7">
        <f t="shared" si="52"/>
        <v>12632.413401087768</v>
      </c>
      <c r="K157" s="12">
        <f t="shared" si="53"/>
        <v>-2.4922962170546015E-3</v>
      </c>
      <c r="L157" s="9">
        <f t="shared" si="54"/>
        <v>-358890.65525586263</v>
      </c>
      <c r="M157" s="9">
        <f t="shared" si="55"/>
        <v>-1435562.6210234505</v>
      </c>
      <c r="N157" s="9">
        <f t="shared" si="56"/>
        <v>-3230015.8973027635</v>
      </c>
      <c r="O157" s="9">
        <f t="shared" si="57"/>
        <v>-5742250.484093802</v>
      </c>
      <c r="P157" s="9">
        <f t="shared" si="58"/>
        <v>-8972266.3813965656</v>
      </c>
      <c r="Q157" s="9">
        <f t="shared" si="59"/>
        <v>-12920063.589211054</v>
      </c>
      <c r="R157" s="8">
        <f>SUM('Masses &amp; Spring Data'!$D$29)</f>
        <v>0.12910000000000002</v>
      </c>
      <c r="S157" s="8">
        <f t="shared" si="67"/>
        <v>-46332.783593531873</v>
      </c>
      <c r="T157" s="8">
        <f t="shared" si="67"/>
        <v>-185331.13437412749</v>
      </c>
      <c r="U157" s="8">
        <f t="shared" si="67"/>
        <v>-416995.05234178685</v>
      </c>
      <c r="V157" s="8">
        <f t="shared" si="67"/>
        <v>-741324.53749650996</v>
      </c>
      <c r="W157" s="8">
        <f t="shared" si="67"/>
        <v>-1158319.5898382969</v>
      </c>
      <c r="X157" s="8">
        <f t="shared" si="67"/>
        <v>-1667980.2093671474</v>
      </c>
      <c r="Y157" s="3">
        <f>SUM('Masses &amp; Spring Data'!$K$11*('Masses &amp; Spring Data'!$I$3+'Vel,Acc,Jer (In Light)'!C157))</f>
        <v>1078259.1303193567</v>
      </c>
      <c r="Z157" s="10">
        <f t="shared" si="60"/>
        <v>1031926.3467258248</v>
      </c>
      <c r="AA157" s="10">
        <f t="shared" si="61"/>
        <v>921263.20100461366</v>
      </c>
      <c r="AB157" s="10">
        <f t="shared" si="62"/>
        <v>661264.07797756977</v>
      </c>
      <c r="AC157" s="10">
        <f t="shared" si="63"/>
        <v>336934.59282284672</v>
      </c>
      <c r="AD157" s="10">
        <f t="shared" si="64"/>
        <v>-80060.459518940188</v>
      </c>
      <c r="AE157" s="10">
        <f t="shared" si="65"/>
        <v>-589721.07904779073</v>
      </c>
    </row>
    <row r="158" spans="1:31" x14ac:dyDescent="0.2">
      <c r="A158" s="5">
        <v>-50</v>
      </c>
      <c r="B158" s="5">
        <f t="shared" si="66"/>
        <v>155</v>
      </c>
      <c r="C158" s="36">
        <v>6.8429773088466934</v>
      </c>
      <c r="D158" s="6">
        <f t="shared" si="46"/>
        <v>0.17295788990916439</v>
      </c>
      <c r="E158" s="7">
        <f t="shared" si="47"/>
        <v>2075.4946789099727</v>
      </c>
      <c r="F158" s="7">
        <f t="shared" si="48"/>
        <v>4150.9893578199453</v>
      </c>
      <c r="G158" s="7">
        <f t="shared" si="49"/>
        <v>6226.4840367299175</v>
      </c>
      <c r="H158" s="7">
        <f t="shared" si="50"/>
        <v>8301.9787156398907</v>
      </c>
      <c r="I158" s="7">
        <f t="shared" si="51"/>
        <v>10377.473394549863</v>
      </c>
      <c r="J158" s="7">
        <f t="shared" si="52"/>
        <v>12452.968073459835</v>
      </c>
      <c r="K158" s="12">
        <f t="shared" si="53"/>
        <v>-2.9216805840333038E-3</v>
      </c>
      <c r="L158" s="9">
        <f t="shared" si="54"/>
        <v>-420722.00410079572</v>
      </c>
      <c r="M158" s="9">
        <f t="shared" si="55"/>
        <v>-1682888.0164031829</v>
      </c>
      <c r="N158" s="9">
        <f t="shared" si="56"/>
        <v>-3786498.0369071616</v>
      </c>
      <c r="O158" s="9">
        <f t="shared" si="57"/>
        <v>-6731552.0656127315</v>
      </c>
      <c r="P158" s="9">
        <f t="shared" si="58"/>
        <v>-10518050.102519894</v>
      </c>
      <c r="Q158" s="9">
        <f t="shared" si="59"/>
        <v>-15145992.147628646</v>
      </c>
      <c r="R158" s="8">
        <f>SUM('Masses &amp; Spring Data'!$D$29)</f>
        <v>0.12910000000000002</v>
      </c>
      <c r="S158" s="8">
        <f t="shared" si="67"/>
        <v>-54315.210729412735</v>
      </c>
      <c r="T158" s="8">
        <f t="shared" si="67"/>
        <v>-217260.84291765094</v>
      </c>
      <c r="U158" s="8">
        <f t="shared" si="67"/>
        <v>-488836.89656471461</v>
      </c>
      <c r="V158" s="8">
        <f t="shared" si="67"/>
        <v>-869043.37167060375</v>
      </c>
      <c r="W158" s="8">
        <f t="shared" si="67"/>
        <v>-1357880.2682353186</v>
      </c>
      <c r="X158" s="8">
        <f t="shared" si="67"/>
        <v>-1955347.5862588584</v>
      </c>
      <c r="Y158" s="3">
        <f>SUM('Masses &amp; Spring Data'!$K$11*('Masses &amp; Spring Data'!$I$3+'Vel,Acc,Jer (In Light)'!C158))</f>
        <v>1106594.3353787411</v>
      </c>
      <c r="Z158" s="10">
        <f t="shared" si="60"/>
        <v>1052279.1246493284</v>
      </c>
      <c r="AA158" s="10">
        <f t="shared" si="61"/>
        <v>917266.1916814202</v>
      </c>
      <c r="AB158" s="10">
        <f t="shared" si="62"/>
        <v>617757.43881402654</v>
      </c>
      <c r="AC158" s="10">
        <f t="shared" si="63"/>
        <v>237550.96370813739</v>
      </c>
      <c r="AD158" s="10">
        <f t="shared" si="64"/>
        <v>-251285.93285657745</v>
      </c>
      <c r="AE158" s="10">
        <f t="shared" si="65"/>
        <v>-848753.2508801173</v>
      </c>
    </row>
    <row r="159" spans="1:31" x14ac:dyDescent="0.2">
      <c r="A159" s="5">
        <v>-48</v>
      </c>
      <c r="B159" s="5">
        <f t="shared" si="66"/>
        <v>156</v>
      </c>
      <c r="C159" s="36">
        <v>7.0159351987558578</v>
      </c>
      <c r="D159" s="6">
        <f t="shared" si="46"/>
        <v>0.17003620932513108</v>
      </c>
      <c r="E159" s="7">
        <f t="shared" si="47"/>
        <v>2040.4345119015729</v>
      </c>
      <c r="F159" s="7">
        <f t="shared" si="48"/>
        <v>4080.8690238031459</v>
      </c>
      <c r="G159" s="7">
        <f t="shared" si="49"/>
        <v>6121.3035357047193</v>
      </c>
      <c r="H159" s="7">
        <f t="shared" si="50"/>
        <v>8161.7380476062917</v>
      </c>
      <c r="I159" s="7">
        <f t="shared" si="51"/>
        <v>10202.172559507864</v>
      </c>
      <c r="J159" s="7">
        <f t="shared" si="52"/>
        <v>12242.607071409439</v>
      </c>
      <c r="K159" s="12">
        <f t="shared" si="53"/>
        <v>-3.3230616227335474E-3</v>
      </c>
      <c r="L159" s="9">
        <f t="shared" si="54"/>
        <v>-478520.87367363082</v>
      </c>
      <c r="M159" s="9">
        <f t="shared" si="55"/>
        <v>-1914083.4946945233</v>
      </c>
      <c r="N159" s="9">
        <f t="shared" si="56"/>
        <v>-4306687.8630626779</v>
      </c>
      <c r="O159" s="9">
        <f t="shared" si="57"/>
        <v>-7656333.9787780931</v>
      </c>
      <c r="P159" s="9">
        <f t="shared" si="58"/>
        <v>-11963021.84184077</v>
      </c>
      <c r="Q159" s="9">
        <f t="shared" si="59"/>
        <v>-17226751.452250712</v>
      </c>
      <c r="R159" s="8">
        <f>SUM('Masses &amp; Spring Data'!$D$29)</f>
        <v>0.12910000000000002</v>
      </c>
      <c r="S159" s="8">
        <f t="shared" si="67"/>
        <v>-61777.044791265747</v>
      </c>
      <c r="T159" s="8">
        <f t="shared" si="67"/>
        <v>-247108.17916506299</v>
      </c>
      <c r="U159" s="8">
        <f t="shared" si="67"/>
        <v>-555993.40312139178</v>
      </c>
      <c r="V159" s="8">
        <f t="shared" si="67"/>
        <v>-988432.71666025196</v>
      </c>
      <c r="W159" s="8">
        <f t="shared" si="67"/>
        <v>-1544426.1197816436</v>
      </c>
      <c r="X159" s="8">
        <f t="shared" si="67"/>
        <v>-2223973.6124855671</v>
      </c>
      <c r="Y159" s="3">
        <f>SUM('Masses &amp; Spring Data'!$K$11*('Masses &amp; Spring Data'!$I$3+'Vel,Acc,Jer (In Light)'!C159))</f>
        <v>1134527.0345990711</v>
      </c>
      <c r="Z159" s="10">
        <f t="shared" si="60"/>
        <v>1072749.9898078053</v>
      </c>
      <c r="AA159" s="10">
        <f t="shared" si="61"/>
        <v>914879.70324001671</v>
      </c>
      <c r="AB159" s="10">
        <f t="shared" si="62"/>
        <v>578533.63147767936</v>
      </c>
      <c r="AC159" s="10">
        <f t="shared" si="63"/>
        <v>146094.31793881918</v>
      </c>
      <c r="AD159" s="10">
        <f t="shared" si="64"/>
        <v>-409899.08518257248</v>
      </c>
      <c r="AE159" s="10">
        <f t="shared" si="65"/>
        <v>-1089446.577886496</v>
      </c>
    </row>
    <row r="160" spans="1:31" x14ac:dyDescent="0.2">
      <c r="A160" s="5">
        <v>-46</v>
      </c>
      <c r="B160" s="5">
        <f t="shared" si="66"/>
        <v>157</v>
      </c>
      <c r="C160" s="36">
        <v>7.1859714080809889</v>
      </c>
      <c r="D160" s="6">
        <f t="shared" si="46"/>
        <v>0.16671314770239753</v>
      </c>
      <c r="E160" s="7">
        <f t="shared" si="47"/>
        <v>2000.5577724287705</v>
      </c>
      <c r="F160" s="7">
        <f t="shared" si="48"/>
        <v>4001.115544857541</v>
      </c>
      <c r="G160" s="7">
        <f t="shared" si="49"/>
        <v>6001.6733172863114</v>
      </c>
      <c r="H160" s="7">
        <f t="shared" si="50"/>
        <v>8002.2310897150819</v>
      </c>
      <c r="I160" s="7">
        <f t="shared" si="51"/>
        <v>10002.788862143852</v>
      </c>
      <c r="J160" s="7">
        <f t="shared" si="52"/>
        <v>12003.346634572623</v>
      </c>
      <c r="K160" s="12">
        <f t="shared" si="53"/>
        <v>-3.7617804324812099E-3</v>
      </c>
      <c r="L160" s="9">
        <f t="shared" si="54"/>
        <v>-541696.38227729418</v>
      </c>
      <c r="M160" s="9">
        <f t="shared" si="55"/>
        <v>-2166785.5291091767</v>
      </c>
      <c r="N160" s="9">
        <f t="shared" si="56"/>
        <v>-4875267.4404956484</v>
      </c>
      <c r="O160" s="9">
        <f t="shared" si="57"/>
        <v>-8667142.1164367069</v>
      </c>
      <c r="P160" s="9">
        <f t="shared" si="58"/>
        <v>-13542409.556932356</v>
      </c>
      <c r="Q160" s="9">
        <f t="shared" si="59"/>
        <v>-19501069.761982594</v>
      </c>
      <c r="R160" s="8">
        <f>SUM('Masses &amp; Spring Data'!$D$29)</f>
        <v>0.12910000000000002</v>
      </c>
      <c r="S160" s="8">
        <f t="shared" si="67"/>
        <v>-69933.002951998686</v>
      </c>
      <c r="T160" s="8">
        <f t="shared" si="67"/>
        <v>-279732.01180799474</v>
      </c>
      <c r="U160" s="8">
        <f t="shared" si="67"/>
        <v>-629397.02656798833</v>
      </c>
      <c r="V160" s="8">
        <f t="shared" si="67"/>
        <v>-1118928.047231979</v>
      </c>
      <c r="W160" s="8">
        <f t="shared" si="67"/>
        <v>-1748325.0737999675</v>
      </c>
      <c r="X160" s="8">
        <f t="shared" si="67"/>
        <v>-2517588.1062719533</v>
      </c>
      <c r="Y160" s="3">
        <f>SUM('Masses &amp; Spring Data'!$K$11*('Masses &amp; Spring Data'!$I$3+'Vel,Acc,Jer (In Light)'!C160))</f>
        <v>1161987.8824050797</v>
      </c>
      <c r="Z160" s="10">
        <f t="shared" si="60"/>
        <v>1092054.8794530809</v>
      </c>
      <c r="AA160" s="10">
        <f t="shared" si="61"/>
        <v>909180.04395102221</v>
      </c>
      <c r="AB160" s="10">
        <f t="shared" si="62"/>
        <v>532590.85583709134</v>
      </c>
      <c r="AC160" s="10">
        <f t="shared" si="63"/>
        <v>43059.835173100699</v>
      </c>
      <c r="AD160" s="10">
        <f t="shared" si="64"/>
        <v>-586337.19139488786</v>
      </c>
      <c r="AE160" s="10">
        <f t="shared" si="65"/>
        <v>-1355600.2238668737</v>
      </c>
    </row>
    <row r="161" spans="1:31" x14ac:dyDescent="0.2">
      <c r="A161" s="5">
        <v>-44</v>
      </c>
      <c r="B161" s="5">
        <f t="shared" si="66"/>
        <v>158</v>
      </c>
      <c r="C161" s="36">
        <v>7.3526845557833864</v>
      </c>
      <c r="D161" s="6">
        <f t="shared" si="46"/>
        <v>0.16295136726991633</v>
      </c>
      <c r="E161" s="7">
        <f t="shared" si="47"/>
        <v>1955.4164072389958</v>
      </c>
      <c r="F161" s="7">
        <f t="shared" si="48"/>
        <v>3910.8328144779916</v>
      </c>
      <c r="G161" s="7">
        <f t="shared" si="49"/>
        <v>5866.2492217169874</v>
      </c>
      <c r="H161" s="7">
        <f t="shared" si="50"/>
        <v>7821.6656289559833</v>
      </c>
      <c r="I161" s="7">
        <f t="shared" si="51"/>
        <v>9777.0820361949791</v>
      </c>
      <c r="J161" s="7">
        <f t="shared" si="52"/>
        <v>11732.498443433975</v>
      </c>
      <c r="K161" s="12">
        <f t="shared" si="53"/>
        <v>-4.1724959139388673E-3</v>
      </c>
      <c r="L161" s="9">
        <f t="shared" si="54"/>
        <v>-600839.4116071969</v>
      </c>
      <c r="M161" s="9">
        <f t="shared" si="55"/>
        <v>-2403357.6464287876</v>
      </c>
      <c r="N161" s="9">
        <f t="shared" si="56"/>
        <v>-5407554.7044647718</v>
      </c>
      <c r="O161" s="9">
        <f t="shared" si="57"/>
        <v>-9613430.5857151505</v>
      </c>
      <c r="P161" s="9">
        <f t="shared" si="58"/>
        <v>-15020985.290179923</v>
      </c>
      <c r="Q161" s="9">
        <f t="shared" si="59"/>
        <v>-21630218.817859087</v>
      </c>
      <c r="R161" s="8">
        <f>SUM('Masses &amp; Spring Data'!$D$29)</f>
        <v>0.12910000000000002</v>
      </c>
      <c r="S161" s="8">
        <f t="shared" si="67"/>
        <v>-77568.368038489134</v>
      </c>
      <c r="T161" s="8">
        <f t="shared" si="67"/>
        <v>-310273.47215395654</v>
      </c>
      <c r="U161" s="8">
        <f t="shared" si="67"/>
        <v>-698115.31234640209</v>
      </c>
      <c r="V161" s="8">
        <f t="shared" si="67"/>
        <v>-1241093.8886158261</v>
      </c>
      <c r="W161" s="8">
        <f t="shared" si="67"/>
        <v>-1939209.2009622285</v>
      </c>
      <c r="X161" s="8">
        <f t="shared" si="67"/>
        <v>-2792461.2493856084</v>
      </c>
      <c r="Y161" s="3">
        <f>SUM('Masses &amp; Spring Data'!$K$11*('Masses &amp; Spring Data'!$I$3+'Vel,Acc,Jer (In Light)'!C161))</f>
        <v>1188912.0557590169</v>
      </c>
      <c r="Z161" s="10">
        <f t="shared" si="60"/>
        <v>1111343.6877205279</v>
      </c>
      <c r="AA161" s="10">
        <f t="shared" si="61"/>
        <v>904955.22941915202</v>
      </c>
      <c r="AB161" s="10">
        <f t="shared" si="62"/>
        <v>490796.7434126148</v>
      </c>
      <c r="AC161" s="10">
        <f t="shared" si="63"/>
        <v>-52181.832856809255</v>
      </c>
      <c r="AD161" s="10">
        <f t="shared" si="64"/>
        <v>-750297.14520321158</v>
      </c>
      <c r="AE161" s="10">
        <f t="shared" si="65"/>
        <v>-1603549.1936265915</v>
      </c>
    </row>
    <row r="162" spans="1:31" x14ac:dyDescent="0.2">
      <c r="A162" s="5">
        <v>-42</v>
      </c>
      <c r="B162" s="5">
        <f t="shared" si="66"/>
        <v>159</v>
      </c>
      <c r="C162" s="36">
        <v>7.5156359230533027</v>
      </c>
      <c r="D162" s="6">
        <f t="shared" si="46"/>
        <v>0.15877887135597746</v>
      </c>
      <c r="E162" s="7">
        <f t="shared" si="47"/>
        <v>1905.3464562717295</v>
      </c>
      <c r="F162" s="7">
        <f t="shared" si="48"/>
        <v>3810.692912543459</v>
      </c>
      <c r="G162" s="7">
        <f t="shared" si="49"/>
        <v>5716.0393688151889</v>
      </c>
      <c r="H162" s="7">
        <f t="shared" si="50"/>
        <v>7621.385825086918</v>
      </c>
      <c r="I162" s="7">
        <f t="shared" si="51"/>
        <v>9526.732281358647</v>
      </c>
      <c r="J162" s="7">
        <f t="shared" si="52"/>
        <v>11432.078737630378</v>
      </c>
      <c r="K162" s="12">
        <f t="shared" si="53"/>
        <v>-4.583211395402742E-3</v>
      </c>
      <c r="L162" s="9">
        <f t="shared" si="54"/>
        <v>-659982.44093799486</v>
      </c>
      <c r="M162" s="9">
        <f t="shared" si="55"/>
        <v>-2639929.7637519795</v>
      </c>
      <c r="N162" s="9">
        <f t="shared" si="56"/>
        <v>-5939841.9684419539</v>
      </c>
      <c r="O162" s="9">
        <f t="shared" si="57"/>
        <v>-10559719.055007918</v>
      </c>
      <c r="P162" s="9">
        <f t="shared" si="58"/>
        <v>-16499561.023449872</v>
      </c>
      <c r="Q162" s="9">
        <f t="shared" si="59"/>
        <v>-23759367.873767816</v>
      </c>
      <c r="R162" s="8">
        <f>SUM('Masses &amp; Spring Data'!$D$29)</f>
        <v>0.12910000000000002</v>
      </c>
      <c r="S162" s="8">
        <f t="shared" si="67"/>
        <v>-85203.733125095154</v>
      </c>
      <c r="T162" s="8">
        <f t="shared" si="67"/>
        <v>-340814.93250038062</v>
      </c>
      <c r="U162" s="8">
        <f t="shared" si="67"/>
        <v>-766833.59812585637</v>
      </c>
      <c r="V162" s="8">
        <f t="shared" si="67"/>
        <v>-1363259.7300015225</v>
      </c>
      <c r="W162" s="8">
        <f t="shared" si="67"/>
        <v>-2130093.3281273786</v>
      </c>
      <c r="X162" s="8">
        <f t="shared" si="67"/>
        <v>-3067334.3925034255</v>
      </c>
      <c r="Y162" s="3">
        <f>SUM('Masses &amp; Spring Data'!$K$11*('Masses &amp; Spring Data'!$I$3+'Vel,Acc,Jer (In Light)'!C162))</f>
        <v>1215228.7015731086</v>
      </c>
      <c r="Z162" s="10">
        <f t="shared" si="60"/>
        <v>1130024.9684480133</v>
      </c>
      <c r="AA162" s="10">
        <f t="shared" si="61"/>
        <v>900056.55679671816</v>
      </c>
      <c r="AB162" s="10">
        <f t="shared" si="62"/>
        <v>448395.10344725219</v>
      </c>
      <c r="AC162" s="10">
        <f t="shared" si="63"/>
        <v>-148031.02842841391</v>
      </c>
      <c r="AD162" s="10">
        <f t="shared" si="64"/>
        <v>-914864.62655427004</v>
      </c>
      <c r="AE162" s="10">
        <f t="shared" si="65"/>
        <v>-1852105.6909303169</v>
      </c>
    </row>
    <row r="163" spans="1:31" x14ac:dyDescent="0.2">
      <c r="A163" s="5">
        <v>-40</v>
      </c>
      <c r="B163" s="5">
        <f t="shared" si="66"/>
        <v>160</v>
      </c>
      <c r="C163" s="36">
        <v>7.6744147944092802</v>
      </c>
      <c r="D163" s="6">
        <f t="shared" si="46"/>
        <v>0.15419565996057472</v>
      </c>
      <c r="E163" s="7">
        <f t="shared" si="47"/>
        <v>1850.3479195268965</v>
      </c>
      <c r="F163" s="7">
        <f t="shared" si="48"/>
        <v>3700.695839053793</v>
      </c>
      <c r="G163" s="7">
        <f t="shared" si="49"/>
        <v>5551.0437585806894</v>
      </c>
      <c r="H163" s="7">
        <f t="shared" si="50"/>
        <v>7401.3916781075859</v>
      </c>
      <c r="I163" s="7">
        <f t="shared" si="51"/>
        <v>9251.7395976344833</v>
      </c>
      <c r="J163" s="7">
        <f t="shared" si="52"/>
        <v>11102.087517161379</v>
      </c>
      <c r="K163" s="12">
        <f t="shared" si="53"/>
        <v>-4.9845924341012093E-3</v>
      </c>
      <c r="L163" s="9">
        <f t="shared" si="54"/>
        <v>-717781.31051057414</v>
      </c>
      <c r="M163" s="9">
        <f t="shared" si="55"/>
        <v>-2871125.2420422966</v>
      </c>
      <c r="N163" s="9">
        <f t="shared" si="56"/>
        <v>-6460031.794595167</v>
      </c>
      <c r="O163" s="9">
        <f t="shared" si="57"/>
        <v>-11484500.968169186</v>
      </c>
      <c r="P163" s="9">
        <f t="shared" si="58"/>
        <v>-17944532.762764353</v>
      </c>
      <c r="Q163" s="9">
        <f t="shared" si="59"/>
        <v>-25840127.178380668</v>
      </c>
      <c r="R163" s="8">
        <f>SUM('Masses &amp; Spring Data'!$D$29)</f>
        <v>0.12910000000000002</v>
      </c>
      <c r="S163" s="8">
        <f t="shared" si="67"/>
        <v>-92665.567186915141</v>
      </c>
      <c r="T163" s="8">
        <f t="shared" si="67"/>
        <v>-370662.26874766056</v>
      </c>
      <c r="U163" s="8">
        <f t="shared" si="67"/>
        <v>-833990.10468223621</v>
      </c>
      <c r="V163" s="8">
        <f t="shared" si="67"/>
        <v>-1482649.0749906423</v>
      </c>
      <c r="W163" s="8">
        <f t="shared" si="67"/>
        <v>-2316639.1796728782</v>
      </c>
      <c r="X163" s="8">
        <f t="shared" si="67"/>
        <v>-3335960.4187289448</v>
      </c>
      <c r="Y163" s="3">
        <f>SUM('Masses &amp; Spring Data'!$K$11*('Masses &amp; Spring Data'!$I$3+'Vel,Acc,Jer (In Light)'!C163))</f>
        <v>1240871.4892970987</v>
      </c>
      <c r="Z163" s="10">
        <f t="shared" si="60"/>
        <v>1148205.9221101836</v>
      </c>
      <c r="AA163" s="10">
        <f t="shared" si="61"/>
        <v>895111.81963307108</v>
      </c>
      <c r="AB163" s="10">
        <f t="shared" si="62"/>
        <v>406881.3846148625</v>
      </c>
      <c r="AC163" s="10">
        <f t="shared" si="63"/>
        <v>-241777.58569354354</v>
      </c>
      <c r="AD163" s="10">
        <f t="shared" si="64"/>
        <v>-1075767.6903757795</v>
      </c>
      <c r="AE163" s="10">
        <f t="shared" si="65"/>
        <v>-2095088.9294318461</v>
      </c>
    </row>
    <row r="164" spans="1:31" x14ac:dyDescent="0.2">
      <c r="A164" s="5">
        <v>-38</v>
      </c>
      <c r="B164" s="5">
        <f t="shared" si="66"/>
        <v>161</v>
      </c>
      <c r="C164" s="36">
        <v>7.8286104543698549</v>
      </c>
      <c r="D164" s="6">
        <f t="shared" si="46"/>
        <v>0.14921106752647351</v>
      </c>
      <c r="E164" s="7">
        <f t="shared" si="47"/>
        <v>1790.5328103176821</v>
      </c>
      <c r="F164" s="7">
        <f t="shared" si="48"/>
        <v>3581.0656206353642</v>
      </c>
      <c r="G164" s="7">
        <f t="shared" si="49"/>
        <v>5371.5984309530459</v>
      </c>
      <c r="H164" s="7">
        <f t="shared" si="50"/>
        <v>7162.1312412707284</v>
      </c>
      <c r="I164" s="7">
        <f t="shared" si="51"/>
        <v>8952.6640515884101</v>
      </c>
      <c r="J164" s="7">
        <f t="shared" si="52"/>
        <v>10743.196861906092</v>
      </c>
      <c r="K164" s="12">
        <f t="shared" si="53"/>
        <v>-5.395307915565084E-3</v>
      </c>
      <c r="L164" s="9">
        <f t="shared" si="54"/>
        <v>-776924.3398413721</v>
      </c>
      <c r="M164" s="9">
        <f t="shared" si="55"/>
        <v>-3107697.3593654884</v>
      </c>
      <c r="N164" s="9">
        <f t="shared" si="56"/>
        <v>-6992319.0585723491</v>
      </c>
      <c r="O164" s="9">
        <f t="shared" si="57"/>
        <v>-12430789.437461954</v>
      </c>
      <c r="P164" s="9">
        <f t="shared" si="58"/>
        <v>-19423108.496034302</v>
      </c>
      <c r="Q164" s="9">
        <f t="shared" si="59"/>
        <v>-27969276.234289397</v>
      </c>
      <c r="R164" s="8">
        <f>SUM('Masses &amp; Spring Data'!$D$29)</f>
        <v>0.12910000000000002</v>
      </c>
      <c r="S164" s="8">
        <f t="shared" si="67"/>
        <v>-100300.93227352116</v>
      </c>
      <c r="T164" s="8">
        <f t="shared" si="67"/>
        <v>-401203.72909408464</v>
      </c>
      <c r="U164" s="8">
        <f t="shared" si="67"/>
        <v>-902708.39046169037</v>
      </c>
      <c r="V164" s="8">
        <f t="shared" si="67"/>
        <v>-1604814.9163763386</v>
      </c>
      <c r="W164" s="8">
        <f t="shared" si="67"/>
        <v>-2507523.3068380286</v>
      </c>
      <c r="X164" s="8">
        <f t="shared" si="67"/>
        <v>-3610833.5618467615</v>
      </c>
      <c r="Y164" s="3">
        <f>SUM('Masses &amp; Spring Data'!$K$11*('Masses &amp; Spring Data'!$I$3+'Vel,Acc,Jer (In Light)'!C164))</f>
        <v>1265774.0883807316</v>
      </c>
      <c r="Z164" s="10">
        <f t="shared" si="60"/>
        <v>1165473.1561072106</v>
      </c>
      <c r="AA164" s="10">
        <f t="shared" si="61"/>
        <v>888667.94669217244</v>
      </c>
      <c r="AB164" s="10">
        <f t="shared" si="62"/>
        <v>363065.69791904127</v>
      </c>
      <c r="AC164" s="10">
        <f t="shared" si="63"/>
        <v>-339040.82799560693</v>
      </c>
      <c r="AD164" s="10">
        <f t="shared" si="64"/>
        <v>-1241749.218457297</v>
      </c>
      <c r="AE164" s="10">
        <f t="shared" si="65"/>
        <v>-2345059.4734660299</v>
      </c>
    </row>
    <row r="165" spans="1:31" x14ac:dyDescent="0.2">
      <c r="A165" s="5">
        <v>-36</v>
      </c>
      <c r="B165" s="5">
        <f t="shared" si="66"/>
        <v>162</v>
      </c>
      <c r="C165" s="36">
        <v>7.9778215218963284</v>
      </c>
      <c r="D165" s="6">
        <f t="shared" si="46"/>
        <v>0.14381575961090842</v>
      </c>
      <c r="E165" s="7">
        <f t="shared" si="47"/>
        <v>1725.789115330901</v>
      </c>
      <c r="F165" s="7">
        <f t="shared" si="48"/>
        <v>3451.5782306618021</v>
      </c>
      <c r="G165" s="7">
        <f t="shared" si="49"/>
        <v>5177.3673459927031</v>
      </c>
      <c r="H165" s="7">
        <f t="shared" si="50"/>
        <v>6903.1564613236042</v>
      </c>
      <c r="I165" s="7">
        <f t="shared" si="51"/>
        <v>8628.9455766545052</v>
      </c>
      <c r="J165" s="7">
        <f t="shared" si="52"/>
        <v>10354.734691985406</v>
      </c>
      <c r="K165" s="12">
        <f t="shared" si="53"/>
        <v>-5.7873545115070257E-3</v>
      </c>
      <c r="L165" s="9">
        <f t="shared" si="54"/>
        <v>-833379.04965701175</v>
      </c>
      <c r="M165" s="9">
        <f t="shared" si="55"/>
        <v>-3333516.198628047</v>
      </c>
      <c r="N165" s="9">
        <f t="shared" si="56"/>
        <v>-7500411.4469131054</v>
      </c>
      <c r="O165" s="9">
        <f t="shared" si="57"/>
        <v>-13334064.794512188</v>
      </c>
      <c r="P165" s="9">
        <f t="shared" si="58"/>
        <v>-20834476.241425294</v>
      </c>
      <c r="Q165" s="9">
        <f t="shared" si="59"/>
        <v>-30001645.787652422</v>
      </c>
      <c r="R165" s="8">
        <f>SUM('Masses &amp; Spring Data'!$D$29)</f>
        <v>0.12910000000000002</v>
      </c>
      <c r="S165" s="8">
        <f t="shared" si="67"/>
        <v>-107589.23531072024</v>
      </c>
      <c r="T165" s="8">
        <f t="shared" si="67"/>
        <v>-430356.94124288094</v>
      </c>
      <c r="U165" s="8">
        <f t="shared" si="67"/>
        <v>-968303.11779648205</v>
      </c>
      <c r="V165" s="8">
        <f t="shared" si="67"/>
        <v>-1721427.7649715238</v>
      </c>
      <c r="W165" s="8">
        <f t="shared" si="67"/>
        <v>-2689730.8827680061</v>
      </c>
      <c r="X165" s="8">
        <f t="shared" si="67"/>
        <v>-3873212.4711859282</v>
      </c>
      <c r="Y165" s="3">
        <f>SUM('Masses &amp; Spring Data'!$K$11*('Masses &amp; Spring Data'!$I$3+'Vel,Acc,Jer (In Light)'!C165))</f>
        <v>1289871.675786257</v>
      </c>
      <c r="Z165" s="10">
        <f t="shared" si="60"/>
        <v>1182282.4404755367</v>
      </c>
      <c r="AA165" s="10">
        <f t="shared" si="61"/>
        <v>882740.97972053802</v>
      </c>
      <c r="AB165" s="10">
        <f t="shared" si="62"/>
        <v>321568.55798977497</v>
      </c>
      <c r="AC165" s="10">
        <f t="shared" si="63"/>
        <v>-431556.08918526676</v>
      </c>
      <c r="AD165" s="10">
        <f t="shared" si="64"/>
        <v>-1399859.206981749</v>
      </c>
      <c r="AE165" s="10">
        <f t="shared" si="65"/>
        <v>-2583340.7953996714</v>
      </c>
    </row>
    <row r="166" spans="1:31" x14ac:dyDescent="0.2">
      <c r="A166" s="5">
        <v>-34</v>
      </c>
      <c r="B166" s="5">
        <f t="shared" si="66"/>
        <v>163</v>
      </c>
      <c r="C166" s="36">
        <v>8.1216372815072368</v>
      </c>
      <c r="D166" s="6">
        <f t="shared" si="46"/>
        <v>0.1380284050994014</v>
      </c>
      <c r="E166" s="7">
        <f t="shared" si="47"/>
        <v>1656.3408611928166</v>
      </c>
      <c r="F166" s="7">
        <f t="shared" si="48"/>
        <v>3312.6817223856333</v>
      </c>
      <c r="G166" s="7">
        <f t="shared" si="49"/>
        <v>4969.0225835784504</v>
      </c>
      <c r="H166" s="7">
        <f t="shared" si="50"/>
        <v>6625.3634447712666</v>
      </c>
      <c r="I166" s="7">
        <f t="shared" si="51"/>
        <v>8281.7043059640837</v>
      </c>
      <c r="J166" s="7">
        <f t="shared" si="52"/>
        <v>9938.0451671569008</v>
      </c>
      <c r="K166" s="12">
        <f t="shared" si="53"/>
        <v>-6.1607322219217053E-3</v>
      </c>
      <c r="L166" s="9">
        <f t="shared" si="54"/>
        <v>-887145.43995672558</v>
      </c>
      <c r="M166" s="9">
        <f t="shared" si="55"/>
        <v>-3548581.7598269023</v>
      </c>
      <c r="N166" s="9">
        <f t="shared" si="56"/>
        <v>-7984308.9596105302</v>
      </c>
      <c r="O166" s="9">
        <f t="shared" si="57"/>
        <v>-14194327.039307609</v>
      </c>
      <c r="P166" s="9">
        <f t="shared" si="58"/>
        <v>-22178635.998918138</v>
      </c>
      <c r="Q166" s="9">
        <f t="shared" si="59"/>
        <v>-31937235.838442121</v>
      </c>
      <c r="R166" s="8">
        <f>SUM('Masses &amp; Spring Data'!$D$29)</f>
        <v>0.12910000000000002</v>
      </c>
      <c r="S166" s="8">
        <f t="shared" si="67"/>
        <v>-114530.47629841328</v>
      </c>
      <c r="T166" s="8">
        <f t="shared" si="67"/>
        <v>-458121.90519365313</v>
      </c>
      <c r="U166" s="8">
        <f t="shared" si="67"/>
        <v>-1030774.2866857196</v>
      </c>
      <c r="V166" s="8">
        <f t="shared" si="67"/>
        <v>-1832487.6207746125</v>
      </c>
      <c r="W166" s="8">
        <f t="shared" si="67"/>
        <v>-2863261.9074603319</v>
      </c>
      <c r="X166" s="8">
        <f t="shared" si="67"/>
        <v>-4123097.1467428785</v>
      </c>
      <c r="Y166" s="3">
        <f>SUM('Masses &amp; Spring Data'!$K$11*('Masses &amp; Spring Data'!$I$3+'Vel,Acc,Jer (In Light)'!C166))</f>
        <v>1313097.9209634189</v>
      </c>
      <c r="Z166" s="10">
        <f t="shared" si="60"/>
        <v>1198567.4446650057</v>
      </c>
      <c r="AA166" s="10">
        <f t="shared" si="61"/>
        <v>877267.60319331894</v>
      </c>
      <c r="AB166" s="10">
        <f t="shared" si="62"/>
        <v>282323.63427769928</v>
      </c>
      <c r="AC166" s="10">
        <f t="shared" si="63"/>
        <v>-519389.69981119363</v>
      </c>
      <c r="AD166" s="10">
        <f t="shared" si="64"/>
        <v>-1550163.986496913</v>
      </c>
      <c r="AE166" s="10">
        <f t="shared" si="65"/>
        <v>-2809999.2257794598</v>
      </c>
    </row>
    <row r="167" spans="1:31" x14ac:dyDescent="0.2">
      <c r="A167" s="5">
        <v>-32</v>
      </c>
      <c r="B167" s="5">
        <f t="shared" si="66"/>
        <v>164</v>
      </c>
      <c r="C167" s="36">
        <v>8.2596656866066382</v>
      </c>
      <c r="D167" s="6">
        <f t="shared" si="46"/>
        <v>0.13186767287747969</v>
      </c>
      <c r="E167" s="7">
        <f t="shared" si="47"/>
        <v>1582.4120745297564</v>
      </c>
      <c r="F167" s="7">
        <f t="shared" si="48"/>
        <v>3164.8241490595128</v>
      </c>
      <c r="G167" s="7">
        <f t="shared" si="49"/>
        <v>4747.2362235892688</v>
      </c>
      <c r="H167" s="7">
        <f t="shared" si="50"/>
        <v>6329.6482981190256</v>
      </c>
      <c r="I167" s="7">
        <f t="shared" si="51"/>
        <v>7912.0603726487816</v>
      </c>
      <c r="J167" s="7">
        <f t="shared" si="52"/>
        <v>9494.4724471785375</v>
      </c>
      <c r="K167" s="12">
        <f t="shared" si="53"/>
        <v>-6.5247754895860766E-3</v>
      </c>
      <c r="L167" s="9">
        <f t="shared" si="54"/>
        <v>-939567.670500395</v>
      </c>
      <c r="M167" s="9">
        <f t="shared" si="55"/>
        <v>-3758270.68200158</v>
      </c>
      <c r="N167" s="9">
        <f t="shared" si="56"/>
        <v>-8456109.0345035549</v>
      </c>
      <c r="O167" s="9">
        <f t="shared" si="57"/>
        <v>-15033082.72800632</v>
      </c>
      <c r="P167" s="9">
        <f t="shared" si="58"/>
        <v>-23489191.762509875</v>
      </c>
      <c r="Q167" s="9">
        <f t="shared" si="59"/>
        <v>-33824436.13801422</v>
      </c>
      <c r="R167" s="8">
        <f>SUM('Masses &amp; Spring Data'!$D$29)</f>
        <v>0.12910000000000002</v>
      </c>
      <c r="S167" s="8">
        <f t="shared" si="67"/>
        <v>-121298.18626160102</v>
      </c>
      <c r="T167" s="8">
        <f t="shared" si="67"/>
        <v>-485192.74504640407</v>
      </c>
      <c r="U167" s="8">
        <f t="shared" si="67"/>
        <v>-1091683.6763544092</v>
      </c>
      <c r="V167" s="8">
        <f t="shared" si="67"/>
        <v>-1940770.9801856163</v>
      </c>
      <c r="W167" s="8">
        <f t="shared" si="67"/>
        <v>-3032454.6565400255</v>
      </c>
      <c r="X167" s="8">
        <f t="shared" si="67"/>
        <v>-4366734.7054176368</v>
      </c>
      <c r="Y167" s="3">
        <f>SUM('Masses &amp; Spring Data'!$K$11*('Masses &amp; Spring Data'!$I$3+'Vel,Acc,Jer (In Light)'!C167))</f>
        <v>1335389.5083869721</v>
      </c>
      <c r="Z167" s="10">
        <f t="shared" si="60"/>
        <v>1214091.3221253711</v>
      </c>
      <c r="AA167" s="10">
        <f t="shared" si="61"/>
        <v>871493.39251028106</v>
      </c>
      <c r="AB167" s="10">
        <f t="shared" si="62"/>
        <v>243705.83203256293</v>
      </c>
      <c r="AC167" s="10">
        <f t="shared" si="63"/>
        <v>-605381.47179864417</v>
      </c>
      <c r="AD167" s="10">
        <f t="shared" si="64"/>
        <v>-1697065.1481530534</v>
      </c>
      <c r="AE167" s="10">
        <f t="shared" si="65"/>
        <v>-3031345.1970306644</v>
      </c>
    </row>
    <row r="168" spans="1:31" x14ac:dyDescent="0.2">
      <c r="A168" s="5">
        <v>-30</v>
      </c>
      <c r="B168" s="5">
        <f t="shared" si="66"/>
        <v>165</v>
      </c>
      <c r="C168" s="36">
        <v>8.3915333594841179</v>
      </c>
      <c r="D168" s="6">
        <f t="shared" si="46"/>
        <v>0.12534289738789361</v>
      </c>
      <c r="E168" s="7">
        <f t="shared" si="47"/>
        <v>1504.1147686547233</v>
      </c>
      <c r="F168" s="7">
        <f t="shared" si="48"/>
        <v>3008.2295373094466</v>
      </c>
      <c r="G168" s="7">
        <f t="shared" si="49"/>
        <v>4512.3443059641704</v>
      </c>
      <c r="H168" s="7">
        <f t="shared" si="50"/>
        <v>6016.4590746188933</v>
      </c>
      <c r="I168" s="7">
        <f t="shared" si="51"/>
        <v>7520.5738432736171</v>
      </c>
      <c r="J168" s="7">
        <f t="shared" si="52"/>
        <v>9024.6886119283408</v>
      </c>
      <c r="K168" s="12">
        <f t="shared" si="53"/>
        <v>-6.8888187572451187E-3</v>
      </c>
      <c r="L168" s="9">
        <f t="shared" si="54"/>
        <v>-991989.90104329714</v>
      </c>
      <c r="M168" s="9">
        <f t="shared" si="55"/>
        <v>-3967959.6041731886</v>
      </c>
      <c r="N168" s="9">
        <f t="shared" si="56"/>
        <v>-8927909.1093896739</v>
      </c>
      <c r="O168" s="9">
        <f t="shared" si="57"/>
        <v>-15871838.416692754</v>
      </c>
      <c r="P168" s="9">
        <f t="shared" si="58"/>
        <v>-24799747.526082426</v>
      </c>
      <c r="Q168" s="9">
        <f t="shared" si="59"/>
        <v>-35711636.437558696</v>
      </c>
      <c r="R168" s="8">
        <f>SUM('Masses &amp; Spring Data'!$D$29)</f>
        <v>0.12910000000000002</v>
      </c>
      <c r="S168" s="8">
        <f t="shared" si="67"/>
        <v>-128065.89622468968</v>
      </c>
      <c r="T168" s="8">
        <f t="shared" si="67"/>
        <v>-512263.58489875874</v>
      </c>
      <c r="U168" s="8">
        <f t="shared" si="67"/>
        <v>-1152593.066022207</v>
      </c>
      <c r="V168" s="8">
        <f t="shared" si="67"/>
        <v>-2049054.339595035</v>
      </c>
      <c r="W168" s="8">
        <f t="shared" si="67"/>
        <v>-3201647.4056172417</v>
      </c>
      <c r="X168" s="8">
        <f t="shared" si="67"/>
        <v>-4610372.2640888281</v>
      </c>
      <c r="Y168" s="3">
        <f>SUM('Masses &amp; Spring Data'!$K$11*('Masses &amp; Spring Data'!$I$3+'Vel,Acc,Jer (In Light)'!C168))</f>
        <v>1356686.1375566851</v>
      </c>
      <c r="Z168" s="10">
        <f t="shared" si="60"/>
        <v>1228620.2413319955</v>
      </c>
      <c r="AA168" s="10">
        <f t="shared" si="61"/>
        <v>864665.43058607122</v>
      </c>
      <c r="AB168" s="10">
        <f t="shared" si="62"/>
        <v>204093.07153447811</v>
      </c>
      <c r="AC168" s="10">
        <f t="shared" si="63"/>
        <v>-692368.20203834982</v>
      </c>
      <c r="AD168" s="10">
        <f t="shared" si="64"/>
        <v>-1844961.2680605566</v>
      </c>
      <c r="AE168" s="10">
        <f t="shared" si="65"/>
        <v>-3253686.126532143</v>
      </c>
    </row>
    <row r="169" spans="1:31" x14ac:dyDescent="0.2">
      <c r="A169" s="5">
        <v>-28</v>
      </c>
      <c r="B169" s="5">
        <f t="shared" si="66"/>
        <v>166</v>
      </c>
      <c r="C169" s="36">
        <v>8.5168762568720116</v>
      </c>
      <c r="D169" s="6">
        <f t="shared" si="46"/>
        <v>0.1184540786306485</v>
      </c>
      <c r="E169" s="7">
        <f t="shared" si="47"/>
        <v>1421.448943567782</v>
      </c>
      <c r="F169" s="7">
        <f t="shared" si="48"/>
        <v>2842.8978871355639</v>
      </c>
      <c r="G169" s="7">
        <f t="shared" si="49"/>
        <v>4264.3468307033454</v>
      </c>
      <c r="H169" s="7">
        <f t="shared" si="50"/>
        <v>5685.7957742711278</v>
      </c>
      <c r="I169" s="7">
        <f t="shared" si="51"/>
        <v>7107.2447178389102</v>
      </c>
      <c r="J169" s="7">
        <f t="shared" si="52"/>
        <v>8528.6936614066908</v>
      </c>
      <c r="K169" s="12">
        <f t="shared" si="53"/>
        <v>-7.2248586966185968E-3</v>
      </c>
      <c r="L169" s="9">
        <f t="shared" si="54"/>
        <v>-1040379.6523130779</v>
      </c>
      <c r="M169" s="9">
        <f t="shared" si="55"/>
        <v>-4161518.6092523118</v>
      </c>
      <c r="N169" s="9">
        <f t="shared" si="56"/>
        <v>-9363416.8708177023</v>
      </c>
      <c r="O169" s="9">
        <f t="shared" si="57"/>
        <v>-16646074.437009247</v>
      </c>
      <c r="P169" s="9">
        <f t="shared" si="58"/>
        <v>-26009491.307826947</v>
      </c>
      <c r="Q169" s="9">
        <f t="shared" si="59"/>
        <v>-37453667.483270809</v>
      </c>
      <c r="R169" s="8">
        <f>SUM('Masses &amp; Spring Data'!$D$29)</f>
        <v>0.12910000000000002</v>
      </c>
      <c r="S169" s="8">
        <f t="shared" si="67"/>
        <v>-134313.01311361839</v>
      </c>
      <c r="T169" s="8">
        <f t="shared" si="67"/>
        <v>-537252.05245447357</v>
      </c>
      <c r="U169" s="8">
        <f t="shared" si="67"/>
        <v>-1208817.1180225655</v>
      </c>
      <c r="V169" s="8">
        <f t="shared" si="67"/>
        <v>-2149008.2098178943</v>
      </c>
      <c r="W169" s="8">
        <f t="shared" si="67"/>
        <v>-3357825.3278404595</v>
      </c>
      <c r="X169" s="8">
        <f t="shared" si="67"/>
        <v>-4835268.472090262</v>
      </c>
      <c r="Y169" s="3">
        <f>SUM('Masses &amp; Spring Data'!$K$11*('Masses &amp; Spring Data'!$I$3+'Vel,Acc,Jer (In Light)'!C169))</f>
        <v>1376929.0154848299</v>
      </c>
      <c r="Z169" s="10">
        <f t="shared" si="60"/>
        <v>1242616.0023712115</v>
      </c>
      <c r="AA169" s="10">
        <f t="shared" si="61"/>
        <v>858807.29672920599</v>
      </c>
      <c r="AB169" s="10">
        <f t="shared" si="62"/>
        <v>168111.8974622644</v>
      </c>
      <c r="AC169" s="10">
        <f t="shared" si="63"/>
        <v>-772079.19433306437</v>
      </c>
      <c r="AD169" s="10">
        <f t="shared" si="64"/>
        <v>-1980896.3123556296</v>
      </c>
      <c r="AE169" s="10">
        <f t="shared" si="65"/>
        <v>-3458339.4566054321</v>
      </c>
    </row>
    <row r="170" spans="1:31" x14ac:dyDescent="0.2">
      <c r="A170" s="5">
        <v>-26</v>
      </c>
      <c r="B170" s="5">
        <f t="shared" si="66"/>
        <v>167</v>
      </c>
      <c r="C170" s="36">
        <v>8.63533033550266</v>
      </c>
      <c r="D170" s="6">
        <f t="shared" si="46"/>
        <v>0.1112292199340299</v>
      </c>
      <c r="E170" s="7">
        <f t="shared" si="47"/>
        <v>1334.7506392083587</v>
      </c>
      <c r="F170" s="7">
        <f t="shared" si="48"/>
        <v>2669.5012784167175</v>
      </c>
      <c r="G170" s="7">
        <f t="shared" si="49"/>
        <v>4004.2519176250762</v>
      </c>
      <c r="H170" s="7">
        <f t="shared" si="50"/>
        <v>5339.0025568334349</v>
      </c>
      <c r="I170" s="7">
        <f t="shared" si="51"/>
        <v>6673.7531960417937</v>
      </c>
      <c r="J170" s="7">
        <f t="shared" si="52"/>
        <v>8008.5038352501524</v>
      </c>
      <c r="K170" s="12">
        <f t="shared" si="53"/>
        <v>-7.5422297504790237E-3</v>
      </c>
      <c r="L170" s="9">
        <f t="shared" si="54"/>
        <v>-1086081.0840689794</v>
      </c>
      <c r="M170" s="9">
        <f t="shared" si="55"/>
        <v>-4344324.3362759175</v>
      </c>
      <c r="N170" s="9">
        <f t="shared" si="56"/>
        <v>-9774729.756620815</v>
      </c>
      <c r="O170" s="9">
        <f t="shared" si="57"/>
        <v>-17377297.34510367</v>
      </c>
      <c r="P170" s="9">
        <f t="shared" si="58"/>
        <v>-27152027.101724487</v>
      </c>
      <c r="Q170" s="9">
        <f t="shared" si="59"/>
        <v>-39098919.02648326</v>
      </c>
      <c r="R170" s="8">
        <f>SUM('Masses &amp; Spring Data'!$D$29)</f>
        <v>0.12910000000000002</v>
      </c>
      <c r="S170" s="8">
        <f t="shared" si="67"/>
        <v>-140213.06795330526</v>
      </c>
      <c r="T170" s="8">
        <f t="shared" si="67"/>
        <v>-560852.27181322104</v>
      </c>
      <c r="U170" s="8">
        <f t="shared" si="67"/>
        <v>-1261917.6115797474</v>
      </c>
      <c r="V170" s="8">
        <f t="shared" si="67"/>
        <v>-2243409.0872528842</v>
      </c>
      <c r="W170" s="8">
        <f t="shared" si="67"/>
        <v>-3505326.6988326316</v>
      </c>
      <c r="X170" s="8">
        <f t="shared" si="67"/>
        <v>-5047670.4463189896</v>
      </c>
      <c r="Y170" s="3">
        <f>SUM('Masses &amp; Spring Data'!$K$11*('Masses &amp; Spring Data'!$I$3+'Vel,Acc,Jer (In Light)'!C170))</f>
        <v>1396059.3491836796</v>
      </c>
      <c r="Z170" s="10">
        <f t="shared" si="60"/>
        <v>1255846.2812303742</v>
      </c>
      <c r="AA170" s="10">
        <f t="shared" si="61"/>
        <v>853170.5963898045</v>
      </c>
      <c r="AB170" s="10">
        <f t="shared" si="62"/>
        <v>134141.73760393215</v>
      </c>
      <c r="AC170" s="10">
        <f t="shared" si="63"/>
        <v>-847349.73806920461</v>
      </c>
      <c r="AD170" s="10">
        <f t="shared" si="64"/>
        <v>-2109267.349648952</v>
      </c>
      <c r="AE170" s="10">
        <f t="shared" si="65"/>
        <v>-3651611.0971353101</v>
      </c>
    </row>
    <row r="171" spans="1:31" x14ac:dyDescent="0.2">
      <c r="A171" s="5">
        <v>-24</v>
      </c>
      <c r="B171" s="5">
        <f t="shared" si="66"/>
        <v>168</v>
      </c>
      <c r="C171" s="36">
        <v>8.7465595554366899</v>
      </c>
      <c r="D171" s="6">
        <f t="shared" si="46"/>
        <v>0.10368699018355088</v>
      </c>
      <c r="E171" s="7">
        <f t="shared" si="47"/>
        <v>1244.2438822026106</v>
      </c>
      <c r="F171" s="7">
        <f t="shared" si="48"/>
        <v>2488.4877644052212</v>
      </c>
      <c r="G171" s="7">
        <f t="shared" si="49"/>
        <v>3732.7316466078314</v>
      </c>
      <c r="H171" s="7">
        <f t="shared" si="50"/>
        <v>4976.9755288104425</v>
      </c>
      <c r="I171" s="7">
        <f t="shared" si="51"/>
        <v>6221.2194110130522</v>
      </c>
      <c r="J171" s="7">
        <f t="shared" si="52"/>
        <v>7465.4632932156628</v>
      </c>
      <c r="K171" s="12">
        <f t="shared" si="53"/>
        <v>-7.8315974760521101E-3</v>
      </c>
      <c r="L171" s="9">
        <f t="shared" si="54"/>
        <v>-1127750.0365515039</v>
      </c>
      <c r="M171" s="9">
        <f t="shared" si="55"/>
        <v>-4511000.1462060157</v>
      </c>
      <c r="N171" s="9">
        <f t="shared" si="56"/>
        <v>-10149750.328963535</v>
      </c>
      <c r="O171" s="9">
        <f t="shared" si="57"/>
        <v>-18044000.584824063</v>
      </c>
      <c r="P171" s="9">
        <f t="shared" si="58"/>
        <v>-28193750.913787596</v>
      </c>
      <c r="Q171" s="9">
        <f t="shared" si="59"/>
        <v>-40599001.31585414</v>
      </c>
      <c r="R171" s="8">
        <f>SUM('Masses &amp; Spring Data'!$D$29)</f>
        <v>0.12910000000000002</v>
      </c>
      <c r="S171" s="8">
        <f t="shared" si="67"/>
        <v>-145592.52971879917</v>
      </c>
      <c r="T171" s="8">
        <f t="shared" si="67"/>
        <v>-582370.11887519667</v>
      </c>
      <c r="U171" s="8">
        <f t="shared" si="67"/>
        <v>-1310332.7674691926</v>
      </c>
      <c r="V171" s="8">
        <f t="shared" si="67"/>
        <v>-2329480.4755007867</v>
      </c>
      <c r="W171" s="8">
        <f t="shared" si="67"/>
        <v>-3639813.2429699791</v>
      </c>
      <c r="X171" s="8">
        <f t="shared" si="67"/>
        <v>-5241331.0698767705</v>
      </c>
      <c r="Y171" s="3">
        <f>SUM('Masses &amp; Spring Data'!$K$11*('Masses &amp; Spring Data'!$I$3+'Vel,Acc,Jer (In Light)'!C171))</f>
        <v>1414022.8682030255</v>
      </c>
      <c r="Z171" s="10">
        <f t="shared" si="60"/>
        <v>1268430.3384842263</v>
      </c>
      <c r="AA171" s="10">
        <f t="shared" si="61"/>
        <v>848398.19824247225</v>
      </c>
      <c r="AB171" s="10">
        <f t="shared" si="62"/>
        <v>103690.10073383292</v>
      </c>
      <c r="AC171" s="10">
        <f t="shared" si="63"/>
        <v>-915457.60729776113</v>
      </c>
      <c r="AD171" s="10">
        <f t="shared" si="64"/>
        <v>-2225790.3747669533</v>
      </c>
      <c r="AE171" s="10">
        <f t="shared" si="65"/>
        <v>-3827308.2016737452</v>
      </c>
    </row>
    <row r="172" spans="1:31" x14ac:dyDescent="0.2">
      <c r="A172" s="5">
        <v>-22</v>
      </c>
      <c r="B172" s="5">
        <f t="shared" si="66"/>
        <v>169</v>
      </c>
      <c r="C172" s="36">
        <v>8.8502465456202408</v>
      </c>
      <c r="D172" s="6">
        <f t="shared" si="46"/>
        <v>9.5855392707498766E-2</v>
      </c>
      <c r="E172" s="7">
        <f t="shared" si="47"/>
        <v>1150.2647124899852</v>
      </c>
      <c r="F172" s="7">
        <f t="shared" si="48"/>
        <v>2300.5294249799704</v>
      </c>
      <c r="G172" s="7">
        <f t="shared" si="49"/>
        <v>3450.7941374699558</v>
      </c>
      <c r="H172" s="7">
        <f t="shared" si="50"/>
        <v>4601.0588499599407</v>
      </c>
      <c r="I172" s="7">
        <f t="shared" si="51"/>
        <v>5751.3235624499257</v>
      </c>
      <c r="J172" s="7">
        <f t="shared" si="52"/>
        <v>6901.5882749399116</v>
      </c>
      <c r="K172" s="12">
        <f t="shared" si="53"/>
        <v>-8.1302996443941566E-3</v>
      </c>
      <c r="L172" s="9">
        <f t="shared" si="54"/>
        <v>-1170763.1487927586</v>
      </c>
      <c r="M172" s="9">
        <f t="shared" si="55"/>
        <v>-4683052.5951710343</v>
      </c>
      <c r="N172" s="9">
        <f t="shared" si="56"/>
        <v>-10536868.339134827</v>
      </c>
      <c r="O172" s="9">
        <f t="shared" si="57"/>
        <v>-18732210.380684137</v>
      </c>
      <c r="P172" s="9">
        <f t="shared" si="58"/>
        <v>-29269078.719818965</v>
      </c>
      <c r="Q172" s="9">
        <f t="shared" si="59"/>
        <v>-42147473.356539309</v>
      </c>
      <c r="R172" s="8">
        <f>SUM('Masses &amp; Spring Data'!$D$29)</f>
        <v>0.12910000000000002</v>
      </c>
      <c r="S172" s="8">
        <f t="shared" si="67"/>
        <v>-151145.52250914514</v>
      </c>
      <c r="T172" s="8">
        <f t="shared" si="67"/>
        <v>-604582.09003658057</v>
      </c>
      <c r="U172" s="8">
        <f t="shared" si="67"/>
        <v>-1360309.7025823065</v>
      </c>
      <c r="V172" s="8">
        <f t="shared" si="67"/>
        <v>-2418328.3601463223</v>
      </c>
      <c r="W172" s="8">
        <f t="shared" si="67"/>
        <v>-3778638.062728629</v>
      </c>
      <c r="X172" s="8">
        <f t="shared" si="67"/>
        <v>-5441238.8103292258</v>
      </c>
      <c r="Y172" s="3">
        <f>SUM('Masses &amp; Spring Data'!$K$11*('Masses &amp; Spring Data'!$I$3+'Vel,Acc,Jer (In Light)'!C172))</f>
        <v>1430768.3171176689</v>
      </c>
      <c r="Z172" s="10">
        <f t="shared" si="60"/>
        <v>1279622.7946085238</v>
      </c>
      <c r="AA172" s="10">
        <f t="shared" si="61"/>
        <v>841666.87300334941</v>
      </c>
      <c r="AB172" s="10">
        <f t="shared" si="62"/>
        <v>70458.61453536246</v>
      </c>
      <c r="AC172" s="10">
        <f t="shared" si="63"/>
        <v>-987560.04302865337</v>
      </c>
      <c r="AD172" s="10">
        <f t="shared" si="64"/>
        <v>-2347869.7456109598</v>
      </c>
      <c r="AE172" s="10">
        <f t="shared" si="65"/>
        <v>-4010470.4932115572</v>
      </c>
    </row>
    <row r="173" spans="1:31" x14ac:dyDescent="0.2">
      <c r="A173" s="5">
        <v>-20</v>
      </c>
      <c r="B173" s="5">
        <f t="shared" si="66"/>
        <v>170</v>
      </c>
      <c r="C173" s="36">
        <v>8.9461019383277396</v>
      </c>
      <c r="D173" s="6">
        <f t="shared" si="46"/>
        <v>8.7725093063104609E-2</v>
      </c>
      <c r="E173" s="7">
        <f t="shared" si="47"/>
        <v>1052.7011167572552</v>
      </c>
      <c r="F173" s="7">
        <f t="shared" si="48"/>
        <v>2105.4022335145105</v>
      </c>
      <c r="G173" s="7">
        <f t="shared" si="49"/>
        <v>3158.103350271766</v>
      </c>
      <c r="H173" s="7">
        <f t="shared" si="50"/>
        <v>4210.804467029021</v>
      </c>
      <c r="I173" s="7">
        <f t="shared" si="51"/>
        <v>5263.5055837862765</v>
      </c>
      <c r="J173" s="7">
        <f t="shared" si="52"/>
        <v>6316.206700543532</v>
      </c>
      <c r="K173" s="12">
        <f t="shared" si="53"/>
        <v>-8.3823295989162716E-3</v>
      </c>
      <c r="L173" s="9">
        <f t="shared" si="54"/>
        <v>-1207055.462243943</v>
      </c>
      <c r="M173" s="9">
        <f t="shared" si="55"/>
        <v>-4828221.848975772</v>
      </c>
      <c r="N173" s="9">
        <f t="shared" si="56"/>
        <v>-10863499.160195488</v>
      </c>
      <c r="O173" s="9">
        <f t="shared" si="57"/>
        <v>-19312887.395903088</v>
      </c>
      <c r="P173" s="9">
        <f t="shared" si="58"/>
        <v>-30176386.556098577</v>
      </c>
      <c r="Q173" s="9">
        <f t="shared" si="59"/>
        <v>-43453996.640781954</v>
      </c>
      <c r="R173" s="8">
        <f>SUM('Masses &amp; Spring Data'!$D$29)</f>
        <v>0.12910000000000002</v>
      </c>
      <c r="S173" s="8">
        <f t="shared" si="67"/>
        <v>-155830.86017569306</v>
      </c>
      <c r="T173" s="8">
        <f t="shared" si="67"/>
        <v>-623323.44070277223</v>
      </c>
      <c r="U173" s="8">
        <f t="shared" si="67"/>
        <v>-1402477.7415812379</v>
      </c>
      <c r="V173" s="8">
        <f t="shared" si="67"/>
        <v>-2493293.7628110889</v>
      </c>
      <c r="W173" s="8">
        <f t="shared" si="67"/>
        <v>-3895771.5043923268</v>
      </c>
      <c r="X173" s="8">
        <f t="shared" si="67"/>
        <v>-5609910.9663249515</v>
      </c>
      <c r="Y173" s="3">
        <f>SUM('Masses &amp; Spring Data'!$K$11*('Masses &amp; Spring Data'!$I$3+'Vel,Acc,Jer (In Light)'!C173))</f>
        <v>1446248.96303993</v>
      </c>
      <c r="Z173" s="10">
        <f t="shared" si="60"/>
        <v>1290418.102864237</v>
      </c>
      <c r="AA173" s="10">
        <f t="shared" si="61"/>
        <v>837093.12486684904</v>
      </c>
      <c r="AB173" s="10">
        <f t="shared" si="62"/>
        <v>43771.221458692104</v>
      </c>
      <c r="AC173" s="10">
        <f t="shared" si="63"/>
        <v>-1047044.799771159</v>
      </c>
      <c r="AD173" s="10">
        <f t="shared" si="64"/>
        <v>-2449522.5413523968</v>
      </c>
      <c r="AE173" s="10">
        <f t="shared" si="65"/>
        <v>-4163662.0032850215</v>
      </c>
    </row>
    <row r="174" spans="1:31" x14ac:dyDescent="0.2">
      <c r="A174" s="5">
        <v>-18</v>
      </c>
      <c r="B174" s="5">
        <f t="shared" si="66"/>
        <v>171</v>
      </c>
      <c r="C174" s="36">
        <v>9.0338270313908442</v>
      </c>
      <c r="D174" s="6">
        <f t="shared" si="46"/>
        <v>7.9342763464188337E-2</v>
      </c>
      <c r="E174" s="7">
        <f t="shared" si="47"/>
        <v>952.11316157025999</v>
      </c>
      <c r="F174" s="7">
        <f t="shared" si="48"/>
        <v>1904.22632314052</v>
      </c>
      <c r="G174" s="7">
        <f t="shared" si="49"/>
        <v>2856.3394847107802</v>
      </c>
      <c r="H174" s="7">
        <f t="shared" si="50"/>
        <v>3808.45264628104</v>
      </c>
      <c r="I174" s="7">
        <f t="shared" si="51"/>
        <v>4760.5658078513006</v>
      </c>
      <c r="J174" s="7">
        <f t="shared" si="52"/>
        <v>5712.6789694215604</v>
      </c>
      <c r="K174" s="12">
        <f t="shared" si="53"/>
        <v>-8.6156906679359935E-3</v>
      </c>
      <c r="L174" s="9">
        <f t="shared" si="54"/>
        <v>-1240659.456182783</v>
      </c>
      <c r="M174" s="9">
        <f t="shared" si="55"/>
        <v>-4962637.824731132</v>
      </c>
      <c r="N174" s="9">
        <f t="shared" si="56"/>
        <v>-11165935.105645048</v>
      </c>
      <c r="O174" s="9">
        <f t="shared" si="57"/>
        <v>-19850551.298924528</v>
      </c>
      <c r="P174" s="9">
        <f t="shared" si="58"/>
        <v>-31016486.404569577</v>
      </c>
      <c r="Q174" s="9">
        <f t="shared" si="59"/>
        <v>-44663740.42258019</v>
      </c>
      <c r="R174" s="8">
        <f>SUM('Masses &amp; Spring Data'!$D$29)</f>
        <v>0.12910000000000002</v>
      </c>
      <c r="S174" s="8">
        <f t="shared" si="67"/>
        <v>-160169.13579319732</v>
      </c>
      <c r="T174" s="8">
        <f t="shared" si="67"/>
        <v>-640676.54317278927</v>
      </c>
      <c r="U174" s="8">
        <f t="shared" si="67"/>
        <v>-1441522.2221387757</v>
      </c>
      <c r="V174" s="8">
        <f t="shared" si="67"/>
        <v>-2562706.1726911571</v>
      </c>
      <c r="W174" s="8">
        <f t="shared" si="67"/>
        <v>-4004228.3948299331</v>
      </c>
      <c r="X174" s="8">
        <f t="shared" si="67"/>
        <v>-5766088.888555103</v>
      </c>
      <c r="Y174" s="3">
        <f>SUM('Masses &amp; Spring Data'!$K$11*('Masses &amp; Spring Data'!$I$3+'Vel,Acc,Jer (In Light)'!C174))</f>
        <v>1460416.5655696213</v>
      </c>
      <c r="Z174" s="10">
        <f t="shared" si="60"/>
        <v>1300247.4297764241</v>
      </c>
      <c r="AA174" s="10">
        <f t="shared" si="61"/>
        <v>832553.87869629846</v>
      </c>
      <c r="AB174" s="10">
        <f t="shared" si="62"/>
        <v>18894.343430845533</v>
      </c>
      <c r="AC174" s="10">
        <f t="shared" si="63"/>
        <v>-1102289.6071215358</v>
      </c>
      <c r="AD174" s="10">
        <f t="shared" si="64"/>
        <v>-2543811.829260312</v>
      </c>
      <c r="AE174" s="10">
        <f t="shared" si="65"/>
        <v>-4305672.3229854815</v>
      </c>
    </row>
    <row r="175" spans="1:31" x14ac:dyDescent="0.2">
      <c r="A175" s="5">
        <v>-16</v>
      </c>
      <c r="B175" s="5">
        <f t="shared" si="66"/>
        <v>172</v>
      </c>
      <c r="C175" s="36">
        <v>9.1131697948550325</v>
      </c>
      <c r="D175" s="6">
        <f t="shared" si="46"/>
        <v>7.0727072796252344E-2</v>
      </c>
      <c r="E175" s="7">
        <f t="shared" si="47"/>
        <v>848.72487355502813</v>
      </c>
      <c r="F175" s="7">
        <f t="shared" si="48"/>
        <v>1697.4497471100563</v>
      </c>
      <c r="G175" s="7">
        <f t="shared" si="49"/>
        <v>2546.1746206650841</v>
      </c>
      <c r="H175" s="7">
        <f t="shared" si="50"/>
        <v>3394.8994942201125</v>
      </c>
      <c r="I175" s="7">
        <f t="shared" si="51"/>
        <v>4243.6243677751409</v>
      </c>
      <c r="J175" s="7">
        <f t="shared" si="52"/>
        <v>5092.3492413301683</v>
      </c>
      <c r="K175" s="12">
        <f t="shared" si="53"/>
        <v>-8.8210484086665986E-3</v>
      </c>
      <c r="L175" s="9">
        <f t="shared" si="54"/>
        <v>-1270230.9708479901</v>
      </c>
      <c r="M175" s="9">
        <f t="shared" si="55"/>
        <v>-5080923.8833919605</v>
      </c>
      <c r="N175" s="9">
        <f t="shared" si="56"/>
        <v>-11432078.737631911</v>
      </c>
      <c r="O175" s="9">
        <f t="shared" si="57"/>
        <v>-20323695.533567842</v>
      </c>
      <c r="P175" s="9">
        <f t="shared" si="58"/>
        <v>-31755774.271199755</v>
      </c>
      <c r="Q175" s="9">
        <f t="shared" si="59"/>
        <v>-45728314.950527646</v>
      </c>
      <c r="R175" s="8">
        <f>SUM('Masses &amp; Spring Data'!$D$29)</f>
        <v>0.12910000000000002</v>
      </c>
      <c r="S175" s="8">
        <f t="shared" si="67"/>
        <v>-163986.81833647555</v>
      </c>
      <c r="T175" s="8">
        <f t="shared" si="67"/>
        <v>-655947.27334590221</v>
      </c>
      <c r="U175" s="8">
        <f t="shared" si="67"/>
        <v>-1475881.3650282801</v>
      </c>
      <c r="V175" s="8">
        <f t="shared" si="67"/>
        <v>-2623789.0933836089</v>
      </c>
      <c r="W175" s="8">
        <f t="shared" si="67"/>
        <v>-4099670.4584118892</v>
      </c>
      <c r="X175" s="8">
        <f t="shared" si="67"/>
        <v>-5903525.4601131203</v>
      </c>
      <c r="Y175" s="3">
        <f>SUM('Masses &amp; Spring Data'!$K$11*('Masses &amp; Spring Data'!$I$3+'Vel,Acc,Jer (In Light)'!C175))</f>
        <v>1473230.4218690877</v>
      </c>
      <c r="Z175" s="10">
        <f t="shared" si="60"/>
        <v>1309243.6035326121</v>
      </c>
      <c r="AA175" s="10">
        <f t="shared" si="61"/>
        <v>828705.57077978028</v>
      </c>
      <c r="AB175" s="10">
        <f t="shared" si="62"/>
        <v>-2650.9431591923349</v>
      </c>
      <c r="AC175" s="10">
        <f t="shared" si="63"/>
        <v>-1150558.6715145211</v>
      </c>
      <c r="AD175" s="10">
        <f t="shared" si="64"/>
        <v>-2626440.0365428012</v>
      </c>
      <c r="AE175" s="10">
        <f t="shared" si="65"/>
        <v>-4430295.0382440323</v>
      </c>
    </row>
    <row r="176" spans="1:31" x14ac:dyDescent="0.2">
      <c r="A176" s="5">
        <v>-14</v>
      </c>
      <c r="B176" s="5">
        <f t="shared" si="66"/>
        <v>173</v>
      </c>
      <c r="C176" s="36">
        <v>9.1838968676512849</v>
      </c>
      <c r="D176" s="6">
        <f t="shared" si="46"/>
        <v>6.1906024387585745E-2</v>
      </c>
      <c r="E176" s="7">
        <f t="shared" si="47"/>
        <v>742.87229265102894</v>
      </c>
      <c r="F176" s="7">
        <f t="shared" si="48"/>
        <v>1485.7445853020579</v>
      </c>
      <c r="G176" s="7">
        <f t="shared" si="49"/>
        <v>2228.6168779530867</v>
      </c>
      <c r="H176" s="7">
        <f t="shared" si="50"/>
        <v>2971.4891706041158</v>
      </c>
      <c r="I176" s="7">
        <f t="shared" si="51"/>
        <v>3714.3614632551448</v>
      </c>
      <c r="J176" s="7">
        <f t="shared" si="52"/>
        <v>4457.2337559061734</v>
      </c>
      <c r="K176" s="12">
        <f t="shared" si="53"/>
        <v>-9.017071706635349E-3</v>
      </c>
      <c r="L176" s="9">
        <f t="shared" si="54"/>
        <v>-1298458.3257554902</v>
      </c>
      <c r="M176" s="9">
        <f t="shared" si="55"/>
        <v>-5193833.3030219609</v>
      </c>
      <c r="N176" s="9">
        <f t="shared" si="56"/>
        <v>-11686124.931799412</v>
      </c>
      <c r="O176" s="9">
        <f t="shared" si="57"/>
        <v>-20775333.212087844</v>
      </c>
      <c r="P176" s="9">
        <f t="shared" si="58"/>
        <v>-32461458.143887255</v>
      </c>
      <c r="Q176" s="9">
        <f t="shared" si="59"/>
        <v>-46744499.727197647</v>
      </c>
      <c r="R176" s="8">
        <f>SUM('Masses &amp; Spring Data'!$D$29)</f>
        <v>0.12910000000000002</v>
      </c>
      <c r="S176" s="8">
        <f t="shared" si="67"/>
        <v>-167630.96985503382</v>
      </c>
      <c r="T176" s="8">
        <f t="shared" si="67"/>
        <v>-670523.87942013529</v>
      </c>
      <c r="U176" s="8">
        <f t="shared" si="67"/>
        <v>-1508678.7286953044</v>
      </c>
      <c r="V176" s="8">
        <f t="shared" si="67"/>
        <v>-2682095.5176805411</v>
      </c>
      <c r="W176" s="8">
        <f t="shared" si="67"/>
        <v>-4190774.2463758453</v>
      </c>
      <c r="X176" s="8">
        <f t="shared" si="67"/>
        <v>-6034714.9147812175</v>
      </c>
      <c r="Y176" s="3">
        <f>SUM('Masses &amp; Spring Data'!$K$11*('Masses &amp; Spring Data'!$I$3+'Vel,Acc,Jer (In Light)'!C176))</f>
        <v>1484652.8441256825</v>
      </c>
      <c r="Z176" s="10">
        <f t="shared" si="60"/>
        <v>1317021.8742706487</v>
      </c>
      <c r="AA176" s="10">
        <f t="shared" si="61"/>
        <v>824126.7876441424</v>
      </c>
      <c r="AB176" s="10">
        <f t="shared" si="62"/>
        <v>-24025.884569621878</v>
      </c>
      <c r="AC176" s="10">
        <f t="shared" si="63"/>
        <v>-1197442.6735548587</v>
      </c>
      <c r="AD176" s="10">
        <f t="shared" si="64"/>
        <v>-2706121.4022501628</v>
      </c>
      <c r="AE176" s="10">
        <f t="shared" si="65"/>
        <v>-4550062.070655535</v>
      </c>
    </row>
    <row r="177" spans="1:31" x14ac:dyDescent="0.2">
      <c r="A177" s="5">
        <v>-12</v>
      </c>
      <c r="B177" s="5">
        <f t="shared" si="66"/>
        <v>174</v>
      </c>
      <c r="C177" s="36">
        <v>9.2458028920388706</v>
      </c>
      <c r="D177" s="6">
        <f t="shared" si="46"/>
        <v>5.2888952680950396E-2</v>
      </c>
      <c r="E177" s="7">
        <f t="shared" si="47"/>
        <v>634.6674321714047</v>
      </c>
      <c r="F177" s="7">
        <f t="shared" si="48"/>
        <v>1269.3348643428094</v>
      </c>
      <c r="G177" s="7">
        <f t="shared" si="49"/>
        <v>1904.0022965142143</v>
      </c>
      <c r="H177" s="7">
        <f t="shared" si="50"/>
        <v>2538.6697286856188</v>
      </c>
      <c r="I177" s="7">
        <f t="shared" si="51"/>
        <v>3173.3371608570237</v>
      </c>
      <c r="J177" s="7">
        <f t="shared" si="52"/>
        <v>3808.0045930284286</v>
      </c>
      <c r="K177" s="12">
        <f t="shared" si="53"/>
        <v>-9.2037605618457974E-3</v>
      </c>
      <c r="L177" s="9">
        <f t="shared" si="54"/>
        <v>-1325341.5209057948</v>
      </c>
      <c r="M177" s="9">
        <f t="shared" si="55"/>
        <v>-5301366.0836231792</v>
      </c>
      <c r="N177" s="9">
        <f t="shared" si="56"/>
        <v>-11928073.688152153</v>
      </c>
      <c r="O177" s="9">
        <f t="shared" si="57"/>
        <v>-21205464.334492717</v>
      </c>
      <c r="P177" s="9">
        <f t="shared" si="58"/>
        <v>-33133538.02264487</v>
      </c>
      <c r="Q177" s="9">
        <f t="shared" si="59"/>
        <v>-47712294.752608612</v>
      </c>
      <c r="R177" s="8">
        <f>SUM('Masses &amp; Spring Data'!$D$29)</f>
        <v>0.12910000000000002</v>
      </c>
      <c r="S177" s="8">
        <f t="shared" si="67"/>
        <v>-171101.59034893813</v>
      </c>
      <c r="T177" s="8">
        <f t="shared" si="67"/>
        <v>-684406.36139575252</v>
      </c>
      <c r="U177" s="8">
        <f t="shared" si="67"/>
        <v>-1539914.3131404433</v>
      </c>
      <c r="V177" s="8">
        <f t="shared" si="67"/>
        <v>-2737625.4455830101</v>
      </c>
      <c r="W177" s="8">
        <f t="shared" si="67"/>
        <v>-4277539.7587234536</v>
      </c>
      <c r="X177" s="8">
        <f t="shared" si="67"/>
        <v>-6159657.2525617732</v>
      </c>
      <c r="Y177" s="3">
        <f>SUM('Masses &amp; Spring Data'!$K$11*('Masses &amp; Spring Data'!$I$3+'Vel,Acc,Jer (In Light)'!C177))</f>
        <v>1494650.6670642777</v>
      </c>
      <c r="Z177" s="10">
        <f t="shared" si="60"/>
        <v>1323549.0767153394</v>
      </c>
      <c r="AA177" s="10">
        <f t="shared" si="61"/>
        <v>818785.87152649858</v>
      </c>
      <c r="AB177" s="10">
        <f t="shared" si="62"/>
        <v>-45263.646076165605</v>
      </c>
      <c r="AC177" s="10">
        <f t="shared" si="63"/>
        <v>-1242974.7785187324</v>
      </c>
      <c r="AD177" s="10">
        <f t="shared" si="64"/>
        <v>-2782889.0916591762</v>
      </c>
      <c r="AE177" s="10">
        <f t="shared" si="65"/>
        <v>-4665006.5854974957</v>
      </c>
    </row>
    <row r="178" spans="1:31" x14ac:dyDescent="0.2">
      <c r="A178" s="5">
        <v>-10</v>
      </c>
      <c r="B178" s="5">
        <f t="shared" si="66"/>
        <v>175</v>
      </c>
      <c r="C178" s="36">
        <v>9.298691844719821</v>
      </c>
      <c r="D178" s="6">
        <f t="shared" si="46"/>
        <v>4.3685192119104599E-2</v>
      </c>
      <c r="E178" s="7">
        <f t="shared" si="47"/>
        <v>524.22230542925513</v>
      </c>
      <c r="F178" s="7">
        <f t="shared" si="48"/>
        <v>1048.4446108585103</v>
      </c>
      <c r="G178" s="7">
        <f t="shared" si="49"/>
        <v>1572.6669162877656</v>
      </c>
      <c r="H178" s="7">
        <f t="shared" si="50"/>
        <v>2096.8892217170205</v>
      </c>
      <c r="I178" s="7">
        <f t="shared" si="51"/>
        <v>2621.1115271462759</v>
      </c>
      <c r="J178" s="7">
        <f t="shared" si="52"/>
        <v>3145.3338325755312</v>
      </c>
      <c r="K178" s="12">
        <f t="shared" si="53"/>
        <v>-9.2410983328861107E-3</v>
      </c>
      <c r="L178" s="9">
        <f t="shared" si="54"/>
        <v>-1330718.1599355999</v>
      </c>
      <c r="M178" s="9">
        <f t="shared" si="55"/>
        <v>-5322872.6397423996</v>
      </c>
      <c r="N178" s="9">
        <f t="shared" si="56"/>
        <v>-11976463.4394204</v>
      </c>
      <c r="O178" s="9">
        <f t="shared" si="57"/>
        <v>-21291490.558969598</v>
      </c>
      <c r="P178" s="9">
        <f t="shared" si="58"/>
        <v>-33267953.99839</v>
      </c>
      <c r="Q178" s="9">
        <f t="shared" si="59"/>
        <v>-47905853.757681601</v>
      </c>
      <c r="R178" s="8">
        <f>SUM('Masses &amp; Spring Data'!$D$29)</f>
        <v>0.12910000000000002</v>
      </c>
      <c r="S178" s="8">
        <f t="shared" si="67"/>
        <v>-171795.71444768598</v>
      </c>
      <c r="T178" s="8">
        <f t="shared" si="67"/>
        <v>-687182.85779074393</v>
      </c>
      <c r="U178" s="8">
        <f t="shared" si="67"/>
        <v>-1546161.4300291738</v>
      </c>
      <c r="V178" s="8">
        <f t="shared" si="67"/>
        <v>-2748731.4311629757</v>
      </c>
      <c r="W178" s="8">
        <f t="shared" si="67"/>
        <v>-4294892.86119215</v>
      </c>
      <c r="X178" s="8">
        <f t="shared" si="67"/>
        <v>-6184645.7201166954</v>
      </c>
      <c r="Y178" s="3">
        <f>SUM('Masses &amp; Spring Data'!$K$11*('Masses &amp; Spring Data'!$I$3+'Vel,Acc,Jer (In Light)'!C178))</f>
        <v>1503192.2329222511</v>
      </c>
      <c r="Z178" s="10">
        <f t="shared" si="60"/>
        <v>1331396.5184745651</v>
      </c>
      <c r="AA178" s="10">
        <f t="shared" si="61"/>
        <v>823064.53365874267</v>
      </c>
      <c r="AB178" s="10">
        <f t="shared" si="62"/>
        <v>-42969.197106922744</v>
      </c>
      <c r="AC178" s="10">
        <f t="shared" si="63"/>
        <v>-1245539.1982407246</v>
      </c>
      <c r="AD178" s="10">
        <f t="shared" si="64"/>
        <v>-2791700.6282698987</v>
      </c>
      <c r="AE178" s="10">
        <f t="shared" si="65"/>
        <v>-4681453.4871944441</v>
      </c>
    </row>
    <row r="179" spans="1:31" x14ac:dyDescent="0.2">
      <c r="A179" s="5">
        <v>-8</v>
      </c>
      <c r="B179" s="5">
        <f t="shared" si="66"/>
        <v>176</v>
      </c>
      <c r="C179" s="36">
        <v>9.3423770368389256</v>
      </c>
      <c r="D179" s="6">
        <f t="shared" si="46"/>
        <v>3.4444093786218488E-2</v>
      </c>
      <c r="E179" s="7">
        <f t="shared" si="47"/>
        <v>413.32912543462186</v>
      </c>
      <c r="F179" s="7">
        <f t="shared" si="48"/>
        <v>826.65825086924372</v>
      </c>
      <c r="G179" s="7">
        <f t="shared" si="49"/>
        <v>1239.9873763038656</v>
      </c>
      <c r="H179" s="7">
        <f t="shared" si="50"/>
        <v>1653.3165017384874</v>
      </c>
      <c r="I179" s="7">
        <f t="shared" si="51"/>
        <v>2066.6456271731095</v>
      </c>
      <c r="J179" s="7">
        <f t="shared" si="52"/>
        <v>2479.9747526077313</v>
      </c>
      <c r="K179" s="12">
        <f t="shared" si="53"/>
        <v>-9.4277871880983355E-3</v>
      </c>
      <c r="L179" s="9">
        <f t="shared" si="54"/>
        <v>-1357601.3550861604</v>
      </c>
      <c r="M179" s="9">
        <f t="shared" si="55"/>
        <v>-5430405.4203446414</v>
      </c>
      <c r="N179" s="9">
        <f t="shared" si="56"/>
        <v>-12218412.195775444</v>
      </c>
      <c r="O179" s="9">
        <f t="shared" si="57"/>
        <v>-21721621.681378566</v>
      </c>
      <c r="P179" s="9">
        <f t="shared" si="58"/>
        <v>-33940033.877154008</v>
      </c>
      <c r="Q179" s="9">
        <f t="shared" si="59"/>
        <v>-48873648.783101775</v>
      </c>
      <c r="R179" s="8">
        <f>SUM('Masses &amp; Spring Data'!$D$29)</f>
        <v>0.12910000000000002</v>
      </c>
      <c r="S179" s="8">
        <f t="shared" si="67"/>
        <v>-175266.33494162332</v>
      </c>
      <c r="T179" s="8">
        <f t="shared" si="67"/>
        <v>-701065.3397664933</v>
      </c>
      <c r="U179" s="8">
        <f t="shared" si="67"/>
        <v>-1577397.0144746101</v>
      </c>
      <c r="V179" s="8">
        <f t="shared" si="67"/>
        <v>-2804261.3590659732</v>
      </c>
      <c r="W179" s="8">
        <f t="shared" si="67"/>
        <v>-4381658.3735405831</v>
      </c>
      <c r="X179" s="8">
        <f t="shared" si="67"/>
        <v>-6309588.0578984404</v>
      </c>
      <c r="Y179" s="3">
        <f>SUM('Masses &amp; Spring Data'!$K$11*('Masses &amp; Spring Data'!$I$3+'Vel,Acc,Jer (In Light)'!C179))</f>
        <v>1510247.3914494866</v>
      </c>
      <c r="Z179" s="10">
        <f t="shared" si="60"/>
        <v>1334981.0565078633</v>
      </c>
      <c r="AA179" s="10">
        <f t="shared" si="61"/>
        <v>814744.77282946743</v>
      </c>
      <c r="AB179" s="10">
        <f t="shared" si="62"/>
        <v>-67149.623025123496</v>
      </c>
      <c r="AC179" s="10">
        <f t="shared" si="63"/>
        <v>-1294013.9676164866</v>
      </c>
      <c r="AD179" s="10">
        <f t="shared" si="64"/>
        <v>-2871410.9820910962</v>
      </c>
      <c r="AE179" s="10">
        <f t="shared" si="65"/>
        <v>-4799340.6664489536</v>
      </c>
    </row>
    <row r="180" spans="1:31" x14ac:dyDescent="0.2">
      <c r="A180" s="5">
        <v>-6</v>
      </c>
      <c r="B180" s="5">
        <f t="shared" si="66"/>
        <v>177</v>
      </c>
      <c r="C180" s="36">
        <v>9.3768211306251441</v>
      </c>
      <c r="D180" s="6">
        <f t="shared" si="46"/>
        <v>2.5016306598120153E-2</v>
      </c>
      <c r="E180" s="7">
        <f t="shared" si="47"/>
        <v>300.19567917744183</v>
      </c>
      <c r="F180" s="7">
        <f t="shared" si="48"/>
        <v>600.39135835488366</v>
      </c>
      <c r="G180" s="7">
        <f t="shared" si="49"/>
        <v>900.58703753232544</v>
      </c>
      <c r="H180" s="7">
        <f t="shared" si="50"/>
        <v>1200.7827167097673</v>
      </c>
      <c r="I180" s="7">
        <f t="shared" si="51"/>
        <v>1500.9783958872092</v>
      </c>
      <c r="J180" s="7">
        <f t="shared" si="52"/>
        <v>1801.1740750646509</v>
      </c>
      <c r="K180" s="12">
        <f t="shared" si="53"/>
        <v>-9.5211316157026715E-3</v>
      </c>
      <c r="L180" s="9">
        <f t="shared" si="54"/>
        <v>-1371042.9526611846</v>
      </c>
      <c r="M180" s="9">
        <f t="shared" si="55"/>
        <v>-5484171.8106447384</v>
      </c>
      <c r="N180" s="9">
        <f t="shared" si="56"/>
        <v>-12339386.573950663</v>
      </c>
      <c r="O180" s="9">
        <f t="shared" si="57"/>
        <v>-21936687.242578954</v>
      </c>
      <c r="P180" s="9">
        <f t="shared" si="58"/>
        <v>-34276073.816529617</v>
      </c>
      <c r="Q180" s="9">
        <f t="shared" si="59"/>
        <v>-49357546.295802653</v>
      </c>
      <c r="R180" s="8">
        <f>SUM('Masses &amp; Spring Data'!$D$29)</f>
        <v>0.12910000000000002</v>
      </c>
      <c r="S180" s="8">
        <f t="shared" si="67"/>
        <v>-177001.64518855896</v>
      </c>
      <c r="T180" s="8">
        <f t="shared" si="67"/>
        <v>-708006.58075423585</v>
      </c>
      <c r="U180" s="8">
        <f t="shared" si="67"/>
        <v>-1593014.8066970308</v>
      </c>
      <c r="V180" s="8">
        <f t="shared" si="67"/>
        <v>-2832026.3230169434</v>
      </c>
      <c r="W180" s="8">
        <f t="shared" si="67"/>
        <v>-4425041.129713974</v>
      </c>
      <c r="X180" s="8">
        <f t="shared" si="67"/>
        <v>-6372059.2267881231</v>
      </c>
      <c r="Y180" s="3">
        <f>SUM('Masses &amp; Spring Data'!$K$11*('Masses &amp; Spring Data'!$I$3+'Vel,Acc,Jer (In Light)'!C180))</f>
        <v>1515810.1125959607</v>
      </c>
      <c r="Z180" s="10">
        <f t="shared" si="60"/>
        <v>1338808.4674074017</v>
      </c>
      <c r="AA180" s="10">
        <f t="shared" si="61"/>
        <v>811843.66535732127</v>
      </c>
      <c r="AB180" s="10">
        <f t="shared" si="62"/>
        <v>-77204.694101070054</v>
      </c>
      <c r="AC180" s="10">
        <f t="shared" si="63"/>
        <v>-1316216.2104209827</v>
      </c>
      <c r="AD180" s="10">
        <f t="shared" si="64"/>
        <v>-2909231.0171180135</v>
      </c>
      <c r="AE180" s="10">
        <f t="shared" si="65"/>
        <v>-4856249.1141921626</v>
      </c>
    </row>
    <row r="181" spans="1:31" x14ac:dyDescent="0.2">
      <c r="A181" s="5">
        <v>-4</v>
      </c>
      <c r="B181" s="5">
        <f t="shared" si="66"/>
        <v>178</v>
      </c>
      <c r="C181" s="36">
        <v>9.4018374372232643</v>
      </c>
      <c r="D181" s="6">
        <f t="shared" si="46"/>
        <v>1.5495174982417481E-2</v>
      </c>
      <c r="E181" s="7">
        <f t="shared" si="47"/>
        <v>185.94209978900977</v>
      </c>
      <c r="F181" s="7">
        <f t="shared" si="48"/>
        <v>371.88419957801955</v>
      </c>
      <c r="G181" s="7">
        <f t="shared" si="49"/>
        <v>557.82629936702938</v>
      </c>
      <c r="H181" s="7">
        <f t="shared" si="50"/>
        <v>743.7683991560391</v>
      </c>
      <c r="I181" s="7">
        <f t="shared" si="51"/>
        <v>929.71049894504881</v>
      </c>
      <c r="J181" s="7">
        <f t="shared" si="52"/>
        <v>1115.6525987340588</v>
      </c>
      <c r="K181" s="12">
        <f t="shared" si="53"/>
        <v>-9.4277871880983355E-3</v>
      </c>
      <c r="L181" s="9">
        <f t="shared" si="54"/>
        <v>-1357601.3550861604</v>
      </c>
      <c r="M181" s="9">
        <f t="shared" si="55"/>
        <v>-5430405.4203446414</v>
      </c>
      <c r="N181" s="9">
        <f t="shared" si="56"/>
        <v>-12218412.195775444</v>
      </c>
      <c r="O181" s="9">
        <f t="shared" si="57"/>
        <v>-21721621.681378566</v>
      </c>
      <c r="P181" s="9">
        <f t="shared" si="58"/>
        <v>-33940033.877154008</v>
      </c>
      <c r="Q181" s="9">
        <f t="shared" si="59"/>
        <v>-48873648.783101775</v>
      </c>
      <c r="R181" s="8">
        <f>SUM('Masses &amp; Spring Data'!$D$29)</f>
        <v>0.12910000000000002</v>
      </c>
      <c r="S181" s="8">
        <f t="shared" si="67"/>
        <v>-175266.33494162332</v>
      </c>
      <c r="T181" s="8">
        <f t="shared" si="67"/>
        <v>-701065.3397664933</v>
      </c>
      <c r="U181" s="8">
        <f t="shared" si="67"/>
        <v>-1577397.0144746101</v>
      </c>
      <c r="V181" s="8">
        <f t="shared" si="67"/>
        <v>-2804261.3590659732</v>
      </c>
      <c r="W181" s="8">
        <f t="shared" si="67"/>
        <v>-4381658.3735405831</v>
      </c>
      <c r="X181" s="8">
        <f t="shared" si="67"/>
        <v>-6309588.0578984404</v>
      </c>
      <c r="Y181" s="3">
        <f>SUM('Masses &amp; Spring Data'!$K$11*('Masses &amp; Spring Data'!$I$3+'Vel,Acc,Jer (In Light)'!C181))</f>
        <v>1519850.2461115571</v>
      </c>
      <c r="Z181" s="10">
        <f t="shared" si="60"/>
        <v>1344583.9111699339</v>
      </c>
      <c r="AA181" s="10">
        <f t="shared" si="61"/>
        <v>821287.37710472429</v>
      </c>
      <c r="AB181" s="10">
        <f t="shared" si="62"/>
        <v>-57546.768363052979</v>
      </c>
      <c r="AC181" s="10">
        <f t="shared" si="63"/>
        <v>-1284411.1129544161</v>
      </c>
      <c r="AD181" s="10">
        <f t="shared" si="64"/>
        <v>-2861808.1274290262</v>
      </c>
      <c r="AE181" s="10">
        <f t="shared" si="65"/>
        <v>-4789737.8117868835</v>
      </c>
    </row>
    <row r="182" spans="1:31" x14ac:dyDescent="0.2">
      <c r="A182" s="5">
        <v>-2</v>
      </c>
      <c r="B182" s="5">
        <f t="shared" si="66"/>
        <v>179</v>
      </c>
      <c r="C182" s="36">
        <v>9.4173326122056817</v>
      </c>
      <c r="D182" s="6">
        <f t="shared" si="46"/>
        <v>6.0673877943191457E-3</v>
      </c>
      <c r="E182" s="7">
        <f t="shared" si="47"/>
        <v>72.808653531829748</v>
      </c>
      <c r="F182" s="7">
        <f t="shared" si="48"/>
        <v>145.6173070636595</v>
      </c>
      <c r="G182" s="7">
        <f t="shared" si="49"/>
        <v>218.42596059548924</v>
      </c>
      <c r="H182" s="7">
        <f t="shared" si="50"/>
        <v>291.23461412731899</v>
      </c>
      <c r="I182" s="7">
        <f t="shared" si="51"/>
        <v>364.04326765914874</v>
      </c>
      <c r="J182" s="7">
        <f t="shared" si="52"/>
        <v>436.85192119097849</v>
      </c>
      <c r="K182" s="12">
        <f t="shared" si="53"/>
        <v>-9.6144760433052312E-3</v>
      </c>
      <c r="L182" s="9">
        <f t="shared" si="54"/>
        <v>-1384484.5502359532</v>
      </c>
      <c r="M182" s="9">
        <f t="shared" si="55"/>
        <v>-5537938.2009438127</v>
      </c>
      <c r="N182" s="9">
        <f t="shared" si="56"/>
        <v>-12460360.952123581</v>
      </c>
      <c r="O182" s="9">
        <f t="shared" si="57"/>
        <v>-22151752.803775251</v>
      </c>
      <c r="P182" s="9">
        <f t="shared" si="58"/>
        <v>-34612113.755898833</v>
      </c>
      <c r="Q182" s="9">
        <f t="shared" si="59"/>
        <v>-49841443.808494322</v>
      </c>
      <c r="R182" s="8">
        <f>SUM('Masses &amp; Spring Data'!$D$29)</f>
        <v>0.12910000000000002</v>
      </c>
      <c r="S182" s="8">
        <f t="shared" si="67"/>
        <v>-178736.9554354616</v>
      </c>
      <c r="T182" s="8">
        <f t="shared" si="67"/>
        <v>-714947.82174184639</v>
      </c>
      <c r="U182" s="8">
        <f t="shared" si="67"/>
        <v>-1608632.5989191546</v>
      </c>
      <c r="V182" s="8">
        <f t="shared" si="67"/>
        <v>-2859791.2869673856</v>
      </c>
      <c r="W182" s="8">
        <f t="shared" si="67"/>
        <v>-4468423.8858865397</v>
      </c>
      <c r="X182" s="8">
        <f t="shared" si="67"/>
        <v>-6434530.3956766184</v>
      </c>
      <c r="Y182" s="3">
        <f>SUM('Masses &amp; Spring Data'!$K$11*('Masses &amp; Spring Data'!$I$3+'Vel,Acc,Jer (In Light)'!C182))</f>
        <v>1522352.7168712176</v>
      </c>
      <c r="Z182" s="10">
        <f t="shared" si="60"/>
        <v>1343615.761435756</v>
      </c>
      <c r="AA182" s="10">
        <f t="shared" si="61"/>
        <v>808384.7782581537</v>
      </c>
      <c r="AB182" s="10">
        <f t="shared" si="62"/>
        <v>-86279.882047937019</v>
      </c>
      <c r="AC182" s="10">
        <f t="shared" si="63"/>
        <v>-1337438.570096168</v>
      </c>
      <c r="AD182" s="10">
        <f t="shared" si="64"/>
        <v>-2946071.1690153219</v>
      </c>
      <c r="AE182" s="10">
        <f t="shared" si="65"/>
        <v>-4912177.6788054006</v>
      </c>
    </row>
    <row r="183" spans="1:31" x14ac:dyDescent="0.2">
      <c r="A183" s="5">
        <v>0</v>
      </c>
      <c r="B183" s="5">
        <f t="shared" si="66"/>
        <v>180</v>
      </c>
      <c r="C183" s="36">
        <v>9.4234000000000009</v>
      </c>
      <c r="D183" s="6">
        <f t="shared" si="46"/>
        <v>-3.5470882489860855E-3</v>
      </c>
      <c r="E183" s="7">
        <f t="shared" si="47"/>
        <v>-42.565058987833027</v>
      </c>
      <c r="F183" s="7">
        <f t="shared" si="48"/>
        <v>-85.130117975666053</v>
      </c>
      <c r="G183" s="7">
        <f t="shared" si="49"/>
        <v>-127.69517696349908</v>
      </c>
      <c r="H183" s="7">
        <f t="shared" si="50"/>
        <v>-170.26023595133211</v>
      </c>
      <c r="I183" s="7">
        <f t="shared" si="51"/>
        <v>-212.82529493916513</v>
      </c>
      <c r="J183" s="7">
        <f t="shared" si="52"/>
        <v>-255.39035392699816</v>
      </c>
      <c r="K183" s="12">
        <f t="shared" si="53"/>
        <v>-9.6144760433087839E-3</v>
      </c>
      <c r="L183" s="9">
        <f t="shared" si="54"/>
        <v>-1384484.5502364649</v>
      </c>
      <c r="M183" s="9">
        <f t="shared" si="55"/>
        <v>-5537938.2009458598</v>
      </c>
      <c r="N183" s="9">
        <f t="shared" si="56"/>
        <v>-12460360.952128183</v>
      </c>
      <c r="O183" s="9">
        <f t="shared" si="57"/>
        <v>-22151752.803783439</v>
      </c>
      <c r="P183" s="9">
        <f t="shared" si="58"/>
        <v>-34612113.755911618</v>
      </c>
      <c r="Q183" s="9">
        <f t="shared" si="59"/>
        <v>-49841443.808512732</v>
      </c>
      <c r="R183" s="8">
        <f>SUM('Masses &amp; Spring Data'!$D$29)</f>
        <v>0.12910000000000002</v>
      </c>
      <c r="S183" s="8">
        <f t="shared" si="67"/>
        <v>-178736.95543552766</v>
      </c>
      <c r="T183" s="8">
        <f t="shared" si="67"/>
        <v>-714947.82174211065</v>
      </c>
      <c r="U183" s="8">
        <f t="shared" si="67"/>
        <v>-1608632.5989197488</v>
      </c>
      <c r="V183" s="8">
        <f t="shared" si="67"/>
        <v>-2859791.2869684426</v>
      </c>
      <c r="W183" s="8">
        <f t="shared" si="67"/>
        <v>-4468423.8858881909</v>
      </c>
      <c r="X183" s="8">
        <f t="shared" si="67"/>
        <v>-6434530.3956789952</v>
      </c>
      <c r="Y183" s="3">
        <f>SUM('Masses &amp; Spring Data'!$K$11*('Masses &amp; Spring Data'!$I$3+'Vel,Acc,Jer (In Light)'!C183))</f>
        <v>1523332.6</v>
      </c>
      <c r="Z183" s="10">
        <f t="shared" si="60"/>
        <v>1344595.6445644724</v>
      </c>
      <c r="AA183" s="10">
        <f t="shared" si="61"/>
        <v>807811.92350567831</v>
      </c>
      <c r="AB183" s="10">
        <f t="shared" si="62"/>
        <v>-85299.998919748701</v>
      </c>
      <c r="AC183" s="10">
        <f t="shared" si="63"/>
        <v>-1336458.6869684425</v>
      </c>
      <c r="AD183" s="10">
        <f t="shared" si="64"/>
        <v>-2945091.2858881908</v>
      </c>
      <c r="AE183" s="10">
        <f t="shared" si="65"/>
        <v>-4911197.7956789955</v>
      </c>
    </row>
    <row r="184" spans="1:31" x14ac:dyDescent="0.2">
      <c r="A184" s="5">
        <v>2</v>
      </c>
      <c r="B184" s="5">
        <f t="shared" si="66"/>
        <v>181</v>
      </c>
      <c r="C184" s="36">
        <v>9.4198529117510148</v>
      </c>
      <c r="D184" s="6">
        <f t="shared" si="46"/>
        <v>-1.3161564292294869E-2</v>
      </c>
      <c r="E184" s="7">
        <f t="shared" si="47"/>
        <v>-157.93877150753843</v>
      </c>
      <c r="F184" s="7">
        <f t="shared" si="48"/>
        <v>-315.87754301507687</v>
      </c>
      <c r="G184" s="7">
        <f t="shared" si="49"/>
        <v>-473.8163145226153</v>
      </c>
      <c r="H184" s="7">
        <f t="shared" si="50"/>
        <v>-631.75508603015373</v>
      </c>
      <c r="I184" s="7">
        <f t="shared" si="51"/>
        <v>-789.69385753769211</v>
      </c>
      <c r="J184" s="7">
        <f t="shared" si="52"/>
        <v>-947.6326290452306</v>
      </c>
      <c r="K184" s="12">
        <f t="shared" si="53"/>
        <v>-9.3344427604922231E-3</v>
      </c>
      <c r="L184" s="9">
        <f t="shared" si="54"/>
        <v>-1344159.7575108802</v>
      </c>
      <c r="M184" s="9">
        <f t="shared" si="55"/>
        <v>-5376639.030043521</v>
      </c>
      <c r="N184" s="9">
        <f t="shared" si="56"/>
        <v>-12097437.817597922</v>
      </c>
      <c r="O184" s="9">
        <f t="shared" si="57"/>
        <v>-21506556.120174084</v>
      </c>
      <c r="P184" s="9">
        <f t="shared" si="58"/>
        <v>-33603993.937772006</v>
      </c>
      <c r="Q184" s="9">
        <f t="shared" si="59"/>
        <v>-48389751.270391688</v>
      </c>
      <c r="R184" s="8">
        <f>SUM('Masses &amp; Spring Data'!$D$29)</f>
        <v>0.12910000000000002</v>
      </c>
      <c r="S184" s="8">
        <f t="shared" si="67"/>
        <v>-173531.02469465465</v>
      </c>
      <c r="T184" s="8">
        <f t="shared" si="67"/>
        <v>-694124.09877861862</v>
      </c>
      <c r="U184" s="8">
        <f t="shared" si="67"/>
        <v>-1561779.2222518919</v>
      </c>
      <c r="V184" s="8">
        <f t="shared" si="67"/>
        <v>-2776496.3951144745</v>
      </c>
      <c r="W184" s="8">
        <f t="shared" si="67"/>
        <v>-4338275.617366367</v>
      </c>
      <c r="X184" s="8">
        <f t="shared" si="67"/>
        <v>-6247116.8890075674</v>
      </c>
      <c r="Y184" s="3">
        <f>SUM('Masses &amp; Spring Data'!$K$11*('Masses &amp; Spring Data'!$I$3+'Vel,Acc,Jer (In Light)'!C184))</f>
        <v>1522759.745247789</v>
      </c>
      <c r="Z184" s="10">
        <f t="shared" si="60"/>
        <v>1349228.7205531343</v>
      </c>
      <c r="AA184" s="10">
        <f t="shared" si="61"/>
        <v>826510.05383596465</v>
      </c>
      <c r="AB184" s="10">
        <f t="shared" si="62"/>
        <v>-39019.477004102897</v>
      </c>
      <c r="AC184" s="10">
        <f t="shared" si="63"/>
        <v>-1253736.6498666855</v>
      </c>
      <c r="AD184" s="10">
        <f t="shared" si="64"/>
        <v>-2815515.8721185783</v>
      </c>
      <c r="AE184" s="10">
        <f t="shared" si="65"/>
        <v>-4724357.1437597787</v>
      </c>
    </row>
    <row r="185" spans="1:31" x14ac:dyDescent="0.2">
      <c r="A185" s="5">
        <v>4</v>
      </c>
      <c r="B185" s="5">
        <f t="shared" si="66"/>
        <v>182</v>
      </c>
      <c r="C185" s="36">
        <v>9.4066913474587199</v>
      </c>
      <c r="D185" s="6">
        <f t="shared" si="46"/>
        <v>-2.2496007052787093E-2</v>
      </c>
      <c r="E185" s="7">
        <f t="shared" si="47"/>
        <v>-269.95208463344511</v>
      </c>
      <c r="F185" s="7">
        <f t="shared" si="48"/>
        <v>-539.90416926689022</v>
      </c>
      <c r="G185" s="7">
        <f t="shared" si="49"/>
        <v>-809.85625390033533</v>
      </c>
      <c r="H185" s="7">
        <f t="shared" si="50"/>
        <v>-1079.8083385337804</v>
      </c>
      <c r="I185" s="7">
        <f t="shared" si="51"/>
        <v>-1349.7604231672256</v>
      </c>
      <c r="J185" s="7">
        <f t="shared" si="52"/>
        <v>-1619.7125078006707</v>
      </c>
      <c r="K185" s="12">
        <f t="shared" si="53"/>
        <v>-9.5211316157026715E-3</v>
      </c>
      <c r="L185" s="9">
        <f t="shared" si="54"/>
        <v>-1371042.9526611846</v>
      </c>
      <c r="M185" s="9">
        <f t="shared" si="55"/>
        <v>-5484171.8106447384</v>
      </c>
      <c r="N185" s="9">
        <f t="shared" si="56"/>
        <v>-12339386.573950663</v>
      </c>
      <c r="O185" s="9">
        <f t="shared" si="57"/>
        <v>-21936687.242578954</v>
      </c>
      <c r="P185" s="9">
        <f t="shared" si="58"/>
        <v>-34276073.816529617</v>
      </c>
      <c r="Q185" s="9">
        <f t="shared" si="59"/>
        <v>-49357546.295802653</v>
      </c>
      <c r="R185" s="8">
        <f>SUM('Masses &amp; Spring Data'!$D$29)</f>
        <v>0.12910000000000002</v>
      </c>
      <c r="S185" s="8">
        <f t="shared" si="67"/>
        <v>-177001.64518855896</v>
      </c>
      <c r="T185" s="8">
        <f t="shared" si="67"/>
        <v>-708006.58075423585</v>
      </c>
      <c r="U185" s="8">
        <f t="shared" si="67"/>
        <v>-1593014.8066970308</v>
      </c>
      <c r="V185" s="8">
        <f t="shared" si="67"/>
        <v>-2832026.3230169434</v>
      </c>
      <c r="W185" s="8">
        <f t="shared" si="67"/>
        <v>-4425041.129713974</v>
      </c>
      <c r="X185" s="8">
        <f t="shared" si="67"/>
        <v>-6372059.2267881231</v>
      </c>
      <c r="Y185" s="3">
        <f>SUM('Masses &amp; Spring Data'!$K$11*('Masses &amp; Spring Data'!$I$3+'Vel,Acc,Jer (In Light)'!C185))</f>
        <v>1520634.1526145833</v>
      </c>
      <c r="Z185" s="10">
        <f t="shared" si="60"/>
        <v>1343632.5074260244</v>
      </c>
      <c r="AA185" s="10">
        <f t="shared" si="61"/>
        <v>808994.46672132239</v>
      </c>
      <c r="AB185" s="10">
        <f t="shared" si="62"/>
        <v>-72380.654082447523</v>
      </c>
      <c r="AC185" s="10">
        <f t="shared" si="63"/>
        <v>-1311392.1704023601</v>
      </c>
      <c r="AD185" s="10">
        <f t="shared" si="64"/>
        <v>-2904406.9770993907</v>
      </c>
      <c r="AE185" s="10">
        <f t="shared" si="65"/>
        <v>-4851425.0741735399</v>
      </c>
    </row>
    <row r="186" spans="1:31" x14ac:dyDescent="0.2">
      <c r="A186" s="5">
        <v>6</v>
      </c>
      <c r="B186" s="5">
        <f t="shared" si="66"/>
        <v>183</v>
      </c>
      <c r="C186" s="36">
        <v>9.3841953404059328</v>
      </c>
      <c r="D186" s="6">
        <f t="shared" si="46"/>
        <v>-3.2017138668489764E-2</v>
      </c>
      <c r="E186" s="7">
        <f t="shared" si="47"/>
        <v>-384.20566402187717</v>
      </c>
      <c r="F186" s="7">
        <f t="shared" si="48"/>
        <v>-768.41132804375434</v>
      </c>
      <c r="G186" s="7">
        <f t="shared" si="49"/>
        <v>-1152.6169920656316</v>
      </c>
      <c r="H186" s="7">
        <f t="shared" si="50"/>
        <v>-1536.8226560875087</v>
      </c>
      <c r="I186" s="7">
        <f t="shared" si="51"/>
        <v>-1921.0283201093857</v>
      </c>
      <c r="J186" s="7">
        <f t="shared" si="52"/>
        <v>-2305.2339841312632</v>
      </c>
      <c r="K186" s="12">
        <f t="shared" si="53"/>
        <v>-9.3624460887742345E-3</v>
      </c>
      <c r="L186" s="9">
        <f t="shared" si="54"/>
        <v>-1348192.2367834898</v>
      </c>
      <c r="M186" s="9">
        <f t="shared" si="55"/>
        <v>-5392768.9471339593</v>
      </c>
      <c r="N186" s="9">
        <f t="shared" si="56"/>
        <v>-12133730.131051408</v>
      </c>
      <c r="O186" s="9">
        <f t="shared" si="57"/>
        <v>-21571075.788535837</v>
      </c>
      <c r="P186" s="9">
        <f t="shared" si="58"/>
        <v>-33704805.919587247</v>
      </c>
      <c r="Q186" s="9">
        <f t="shared" si="59"/>
        <v>-48534920.524205633</v>
      </c>
      <c r="R186" s="8">
        <f>SUM('Masses &amp; Spring Data'!$D$29)</f>
        <v>0.12910000000000002</v>
      </c>
      <c r="S186" s="8">
        <f t="shared" si="67"/>
        <v>-174051.61776874858</v>
      </c>
      <c r="T186" s="8">
        <f t="shared" si="67"/>
        <v>-696206.4710749943</v>
      </c>
      <c r="U186" s="8">
        <f t="shared" si="67"/>
        <v>-1566464.559918737</v>
      </c>
      <c r="V186" s="8">
        <f t="shared" ref="V186:X249" si="68">SUM($R$3*O186)</f>
        <v>-2784825.8842999772</v>
      </c>
      <c r="W186" s="8">
        <f t="shared" si="68"/>
        <v>-4351290.4442187147</v>
      </c>
      <c r="X186" s="8">
        <f t="shared" si="68"/>
        <v>-6265858.2396749482</v>
      </c>
      <c r="Y186" s="3">
        <f>SUM('Masses &amp; Spring Data'!$K$11*('Masses &amp; Spring Data'!$I$3+'Vel,Acc,Jer (In Light)'!C186))</f>
        <v>1517001.0474755582</v>
      </c>
      <c r="Z186" s="10">
        <f t="shared" si="60"/>
        <v>1342949.4297068096</v>
      </c>
      <c r="AA186" s="10">
        <f t="shared" si="61"/>
        <v>815623.80850560276</v>
      </c>
      <c r="AB186" s="10">
        <f t="shared" si="62"/>
        <v>-49463.512443178799</v>
      </c>
      <c r="AC186" s="10">
        <f t="shared" si="63"/>
        <v>-1267824.836824419</v>
      </c>
      <c r="AD186" s="10">
        <f t="shared" si="64"/>
        <v>-2834289.3967431565</v>
      </c>
      <c r="AE186" s="10">
        <f t="shared" si="65"/>
        <v>-4748857.1921993904</v>
      </c>
    </row>
    <row r="187" spans="1:31" x14ac:dyDescent="0.2">
      <c r="A187" s="5">
        <v>8</v>
      </c>
      <c r="B187" s="5">
        <f t="shared" si="66"/>
        <v>184</v>
      </c>
      <c r="C187" s="36">
        <v>9.3521782017374431</v>
      </c>
      <c r="D187" s="6">
        <f t="shared" si="46"/>
        <v>-4.1379584757263999E-2</v>
      </c>
      <c r="E187" s="7">
        <f t="shared" si="47"/>
        <v>-496.55501708716798</v>
      </c>
      <c r="F187" s="7">
        <f t="shared" si="48"/>
        <v>-993.11003417433596</v>
      </c>
      <c r="G187" s="7">
        <f t="shared" si="49"/>
        <v>-1489.665051261504</v>
      </c>
      <c r="H187" s="7">
        <f t="shared" si="50"/>
        <v>-1986.2200683486719</v>
      </c>
      <c r="I187" s="7">
        <f t="shared" si="51"/>
        <v>-2482.7750854358401</v>
      </c>
      <c r="J187" s="7">
        <f t="shared" si="52"/>
        <v>-2979.330102523008</v>
      </c>
      <c r="K187" s="12">
        <f t="shared" si="53"/>
        <v>-9.175757233563786E-3</v>
      </c>
      <c r="L187" s="9">
        <f t="shared" si="54"/>
        <v>-1321309.0416331852</v>
      </c>
      <c r="M187" s="9">
        <f t="shared" si="55"/>
        <v>-5285236.1665327409</v>
      </c>
      <c r="N187" s="9">
        <f t="shared" si="56"/>
        <v>-11891781.374698667</v>
      </c>
      <c r="O187" s="9">
        <f t="shared" si="57"/>
        <v>-21140944.666130964</v>
      </c>
      <c r="P187" s="9">
        <f t="shared" si="58"/>
        <v>-33032726.040829629</v>
      </c>
      <c r="Q187" s="9">
        <f t="shared" si="59"/>
        <v>-47567125.498794667</v>
      </c>
      <c r="R187" s="8">
        <f>SUM('Masses &amp; Spring Data'!$D$29)</f>
        <v>0.12910000000000002</v>
      </c>
      <c r="S187" s="8">
        <f t="shared" ref="S187:X250" si="69">SUM($R$3*L187)</f>
        <v>-170580.99727484424</v>
      </c>
      <c r="T187" s="8">
        <f t="shared" si="69"/>
        <v>-682323.98909937695</v>
      </c>
      <c r="U187" s="8">
        <f t="shared" si="69"/>
        <v>-1535228.9754735981</v>
      </c>
      <c r="V187" s="8">
        <f t="shared" si="68"/>
        <v>-2729295.9563975078</v>
      </c>
      <c r="W187" s="8">
        <f t="shared" si="68"/>
        <v>-4264524.9318711059</v>
      </c>
      <c r="X187" s="8">
        <f t="shared" si="68"/>
        <v>-6140915.9018943924</v>
      </c>
      <c r="Y187" s="3">
        <f>SUM('Masses &amp; Spring Data'!$K$11*('Masses &amp; Spring Data'!$I$3+'Vel,Acc,Jer (In Light)'!C187))</f>
        <v>1511830.2795805971</v>
      </c>
      <c r="Z187" s="10">
        <f t="shared" si="60"/>
        <v>1341249.2823057529</v>
      </c>
      <c r="AA187" s="10">
        <f t="shared" si="61"/>
        <v>822823.48754292203</v>
      </c>
      <c r="AB187" s="10">
        <f t="shared" si="62"/>
        <v>-23398.695893001044</v>
      </c>
      <c r="AC187" s="10">
        <f t="shared" si="63"/>
        <v>-1217465.6768169107</v>
      </c>
      <c r="AD187" s="10">
        <f t="shared" si="64"/>
        <v>-2752694.6522905091</v>
      </c>
      <c r="AE187" s="10">
        <f t="shared" si="65"/>
        <v>-4629085.6223137956</v>
      </c>
    </row>
    <row r="188" spans="1:31" x14ac:dyDescent="0.2">
      <c r="A188" s="5">
        <v>10</v>
      </c>
      <c r="B188" s="5">
        <f t="shared" si="66"/>
        <v>185</v>
      </c>
      <c r="C188" s="36">
        <v>9.3107986169801791</v>
      </c>
      <c r="D188" s="6">
        <f t="shared" si="46"/>
        <v>-5.0555341990827785E-2</v>
      </c>
      <c r="E188" s="7">
        <f t="shared" si="47"/>
        <v>-606.66410388993336</v>
      </c>
      <c r="F188" s="7">
        <f t="shared" si="48"/>
        <v>-1213.3282077798667</v>
      </c>
      <c r="G188" s="7">
        <f t="shared" si="49"/>
        <v>-1819.9923116698003</v>
      </c>
      <c r="H188" s="7">
        <f t="shared" si="50"/>
        <v>-2426.6564155597334</v>
      </c>
      <c r="I188" s="7">
        <f t="shared" si="51"/>
        <v>-3033.3205194496672</v>
      </c>
      <c r="J188" s="7">
        <f t="shared" si="52"/>
        <v>-3639.9846233396006</v>
      </c>
      <c r="K188" s="12">
        <f t="shared" si="53"/>
        <v>-9.0544094776756623E-3</v>
      </c>
      <c r="L188" s="9">
        <f t="shared" si="54"/>
        <v>-1303834.9647852953</v>
      </c>
      <c r="M188" s="9">
        <f t="shared" si="55"/>
        <v>-5215339.8591411812</v>
      </c>
      <c r="N188" s="9">
        <f t="shared" si="56"/>
        <v>-11734514.683067659</v>
      </c>
      <c r="O188" s="9">
        <f t="shared" si="57"/>
        <v>-20861359.436564725</v>
      </c>
      <c r="P188" s="9">
        <f t="shared" si="58"/>
        <v>-32595874.119632386</v>
      </c>
      <c r="Q188" s="9">
        <f t="shared" si="59"/>
        <v>-46938058.732270636</v>
      </c>
      <c r="R188" s="8">
        <f>SUM('Masses &amp; Spring Data'!$D$29)</f>
        <v>0.12910000000000002</v>
      </c>
      <c r="S188" s="8">
        <f t="shared" si="69"/>
        <v>-168325.09395378164</v>
      </c>
      <c r="T188" s="8">
        <f t="shared" si="69"/>
        <v>-673300.37581512658</v>
      </c>
      <c r="U188" s="8">
        <f t="shared" si="69"/>
        <v>-1514925.8455840349</v>
      </c>
      <c r="V188" s="8">
        <f t="shared" si="68"/>
        <v>-2693201.5032605063</v>
      </c>
      <c r="W188" s="8">
        <f t="shared" si="68"/>
        <v>-4208127.3488445412</v>
      </c>
      <c r="X188" s="8">
        <f t="shared" si="68"/>
        <v>-6059703.3823361397</v>
      </c>
      <c r="Y188" s="3">
        <f>SUM('Masses &amp; Spring Data'!$K$11*('Masses &amp; Spring Data'!$I$3+'Vel,Acc,Jer (In Light)'!C188))</f>
        <v>1505147.476642299</v>
      </c>
      <c r="Z188" s="10">
        <f t="shared" si="60"/>
        <v>1336822.3826885172</v>
      </c>
      <c r="AA188" s="10">
        <f t="shared" si="61"/>
        <v>823682.41309565376</v>
      </c>
      <c r="AB188" s="10">
        <f t="shared" si="62"/>
        <v>-9778.3689417359419</v>
      </c>
      <c r="AC188" s="10">
        <f t="shared" si="63"/>
        <v>-1188054.0266182073</v>
      </c>
      <c r="AD188" s="10">
        <f t="shared" si="64"/>
        <v>-2702979.8722022423</v>
      </c>
      <c r="AE188" s="10">
        <f t="shared" si="65"/>
        <v>-4554555.9056938402</v>
      </c>
    </row>
    <row r="189" spans="1:31" x14ac:dyDescent="0.2">
      <c r="A189" s="5">
        <v>12</v>
      </c>
      <c r="B189" s="5">
        <f t="shared" si="66"/>
        <v>186</v>
      </c>
      <c r="C189" s="36">
        <v>9.2602432749893513</v>
      </c>
      <c r="D189" s="6">
        <f t="shared" si="46"/>
        <v>-5.9609751468503447E-2</v>
      </c>
      <c r="E189" s="7">
        <f t="shared" si="47"/>
        <v>-715.31701762204136</v>
      </c>
      <c r="F189" s="7">
        <f t="shared" si="48"/>
        <v>-1430.6340352440827</v>
      </c>
      <c r="G189" s="7">
        <f t="shared" si="49"/>
        <v>-2145.951052866124</v>
      </c>
      <c r="H189" s="7">
        <f t="shared" si="50"/>
        <v>-2861.2680704881654</v>
      </c>
      <c r="I189" s="7">
        <f t="shared" si="51"/>
        <v>-3576.5850881102069</v>
      </c>
      <c r="J189" s="7">
        <f t="shared" si="52"/>
        <v>-4291.9021057322479</v>
      </c>
      <c r="K189" s="12">
        <f t="shared" si="53"/>
        <v>-8.8677206224705429E-3</v>
      </c>
      <c r="L189" s="9">
        <f t="shared" si="54"/>
        <v>-1276951.7696357581</v>
      </c>
      <c r="M189" s="9">
        <f t="shared" si="55"/>
        <v>-5107807.0785430325</v>
      </c>
      <c r="N189" s="9">
        <f t="shared" si="56"/>
        <v>-11492565.926721824</v>
      </c>
      <c r="O189" s="9">
        <f t="shared" si="57"/>
        <v>-20431228.31417213</v>
      </c>
      <c r="P189" s="9">
        <f t="shared" si="58"/>
        <v>-31923794.240893956</v>
      </c>
      <c r="Q189" s="9">
        <f t="shared" si="59"/>
        <v>-45970263.706887297</v>
      </c>
      <c r="R189" s="8">
        <f>SUM('Masses &amp; Spring Data'!$D$29)</f>
        <v>0.12910000000000002</v>
      </c>
      <c r="S189" s="8">
        <f t="shared" si="69"/>
        <v>-164854.47345997641</v>
      </c>
      <c r="T189" s="8">
        <f t="shared" si="69"/>
        <v>-659417.89383990562</v>
      </c>
      <c r="U189" s="8">
        <f t="shared" si="69"/>
        <v>-1483690.2611397877</v>
      </c>
      <c r="V189" s="8">
        <f t="shared" si="68"/>
        <v>-2637671.5753596225</v>
      </c>
      <c r="W189" s="8">
        <f t="shared" si="68"/>
        <v>-4121361.8364994102</v>
      </c>
      <c r="X189" s="8">
        <f t="shared" si="68"/>
        <v>-5934761.0445591509</v>
      </c>
      <c r="Y189" s="3">
        <f>SUM('Masses &amp; Spring Data'!$K$11*('Masses &amp; Spring Data'!$I$3+'Vel,Acc,Jer (In Light)'!C189))</f>
        <v>1496982.7889107803</v>
      </c>
      <c r="Z189" s="10">
        <f t="shared" si="60"/>
        <v>1332128.3154508038</v>
      </c>
      <c r="AA189" s="10">
        <f t="shared" si="61"/>
        <v>827937.92020871129</v>
      </c>
      <c r="AB189" s="10">
        <f t="shared" si="62"/>
        <v>13292.527770992601</v>
      </c>
      <c r="AC189" s="10">
        <f t="shared" si="63"/>
        <v>-1140688.7864488421</v>
      </c>
      <c r="AD189" s="10">
        <f t="shared" si="64"/>
        <v>-2624379.0475886296</v>
      </c>
      <c r="AE189" s="10">
        <f t="shared" si="65"/>
        <v>-4437778.2556483708</v>
      </c>
    </row>
    <row r="190" spans="1:31" x14ac:dyDescent="0.2">
      <c r="A190" s="5">
        <v>14</v>
      </c>
      <c r="B190" s="5">
        <f t="shared" si="66"/>
        <v>187</v>
      </c>
      <c r="C190" s="36">
        <v>9.2006335235208478</v>
      </c>
      <c r="D190" s="6">
        <f t="shared" si="46"/>
        <v>-6.847747209097399E-2</v>
      </c>
      <c r="E190" s="7">
        <f t="shared" si="47"/>
        <v>-821.72966509168782</v>
      </c>
      <c r="F190" s="7">
        <f t="shared" si="48"/>
        <v>-1643.4593301833756</v>
      </c>
      <c r="G190" s="7">
        <f t="shared" si="49"/>
        <v>-2465.1889952750635</v>
      </c>
      <c r="H190" s="7">
        <f t="shared" si="50"/>
        <v>-3286.9186603667513</v>
      </c>
      <c r="I190" s="7">
        <f t="shared" si="51"/>
        <v>-4108.6483254584391</v>
      </c>
      <c r="J190" s="7">
        <f t="shared" si="52"/>
        <v>-4930.3779905501269</v>
      </c>
      <c r="K190" s="12">
        <f t="shared" si="53"/>
        <v>-8.6810317672565418E-3</v>
      </c>
      <c r="L190" s="9">
        <f t="shared" si="54"/>
        <v>-1250068.574484942</v>
      </c>
      <c r="M190" s="9">
        <f t="shared" si="55"/>
        <v>-5000274.2979397681</v>
      </c>
      <c r="N190" s="9">
        <f t="shared" si="56"/>
        <v>-11250617.170364479</v>
      </c>
      <c r="O190" s="9">
        <f t="shared" si="57"/>
        <v>-20001097.191759072</v>
      </c>
      <c r="P190" s="9">
        <f t="shared" si="58"/>
        <v>-31251714.362123549</v>
      </c>
      <c r="Q190" s="9">
        <f t="shared" si="59"/>
        <v>-45002468.681457914</v>
      </c>
      <c r="R190" s="8">
        <f>SUM('Masses &amp; Spring Data'!$D$29)</f>
        <v>0.12910000000000002</v>
      </c>
      <c r="S190" s="8">
        <f t="shared" si="69"/>
        <v>-161383.85296600603</v>
      </c>
      <c r="T190" s="8">
        <f t="shared" si="69"/>
        <v>-645535.41186402412</v>
      </c>
      <c r="U190" s="8">
        <f t="shared" si="69"/>
        <v>-1452454.6766940544</v>
      </c>
      <c r="V190" s="8">
        <f t="shared" si="68"/>
        <v>-2582141.6474560965</v>
      </c>
      <c r="W190" s="8">
        <f t="shared" si="68"/>
        <v>-4034596.3241501506</v>
      </c>
      <c r="X190" s="8">
        <f t="shared" si="68"/>
        <v>-5809818.7067762176</v>
      </c>
      <c r="Y190" s="3">
        <f>SUM('Masses &amp; Spring Data'!$K$11*('Masses &amp; Spring Data'!$I$3+'Vel,Acc,Jer (In Light)'!C190))</f>
        <v>1487355.8140486169</v>
      </c>
      <c r="Z190" s="10">
        <f t="shared" si="60"/>
        <v>1325971.9610826108</v>
      </c>
      <c r="AA190" s="10">
        <f t="shared" si="61"/>
        <v>830761.29044190049</v>
      </c>
      <c r="AB190" s="10">
        <f t="shared" si="62"/>
        <v>34901.137354562525</v>
      </c>
      <c r="AC190" s="10">
        <f t="shared" si="63"/>
        <v>-1094785.8334074796</v>
      </c>
      <c r="AD190" s="10">
        <f t="shared" si="64"/>
        <v>-2547240.5101015335</v>
      </c>
      <c r="AE190" s="10">
        <f t="shared" si="65"/>
        <v>-4322462.8927276004</v>
      </c>
    </row>
    <row r="191" spans="1:31" x14ac:dyDescent="0.2">
      <c r="A191" s="5">
        <v>16</v>
      </c>
      <c r="B191" s="5">
        <f t="shared" si="66"/>
        <v>188</v>
      </c>
      <c r="C191" s="36">
        <v>9.1321560514298739</v>
      </c>
      <c r="D191" s="6">
        <f t="shared" si="46"/>
        <v>-7.7158503858230532E-2</v>
      </c>
      <c r="E191" s="7">
        <f t="shared" si="47"/>
        <v>-925.90204629876644</v>
      </c>
      <c r="F191" s="7">
        <f t="shared" si="48"/>
        <v>-1851.8040925975329</v>
      </c>
      <c r="G191" s="7">
        <f t="shared" si="49"/>
        <v>-2777.7061388962993</v>
      </c>
      <c r="H191" s="7">
        <f t="shared" si="50"/>
        <v>-3703.6081851950657</v>
      </c>
      <c r="I191" s="7">
        <f t="shared" si="51"/>
        <v>-4629.5102314938322</v>
      </c>
      <c r="J191" s="7">
        <f t="shared" si="52"/>
        <v>-5555.4122777925986</v>
      </c>
      <c r="K191" s="12">
        <f t="shared" si="53"/>
        <v>-8.4383362554856234E-3</v>
      </c>
      <c r="L191" s="9">
        <f t="shared" si="54"/>
        <v>-1215120.4207899298</v>
      </c>
      <c r="M191" s="9">
        <f t="shared" si="55"/>
        <v>-4860481.6831597192</v>
      </c>
      <c r="N191" s="9">
        <f t="shared" si="56"/>
        <v>-10936083.787109368</v>
      </c>
      <c r="O191" s="9">
        <f t="shared" si="57"/>
        <v>-19441926.732638877</v>
      </c>
      <c r="P191" s="9">
        <f t="shared" si="58"/>
        <v>-30378010.519748244</v>
      </c>
      <c r="Q191" s="9">
        <f t="shared" si="59"/>
        <v>-43744335.14843747</v>
      </c>
      <c r="R191" s="8">
        <f>SUM('Masses &amp; Spring Data'!$D$29)</f>
        <v>0.12910000000000002</v>
      </c>
      <c r="S191" s="8">
        <f t="shared" si="69"/>
        <v>-156872.04632397997</v>
      </c>
      <c r="T191" s="8">
        <f t="shared" si="69"/>
        <v>-627488.18529591989</v>
      </c>
      <c r="U191" s="8">
        <f t="shared" si="69"/>
        <v>-1411848.4169158195</v>
      </c>
      <c r="V191" s="8">
        <f t="shared" si="68"/>
        <v>-2509952.7411836796</v>
      </c>
      <c r="W191" s="8">
        <f t="shared" si="68"/>
        <v>-3921801.1580994991</v>
      </c>
      <c r="X191" s="8">
        <f t="shared" si="68"/>
        <v>-5647393.6676632781</v>
      </c>
      <c r="Y191" s="3">
        <f>SUM('Masses &amp; Spring Data'!$K$11*('Masses &amp; Spring Data'!$I$3+'Vel,Acc,Jer (In Light)'!C191))</f>
        <v>1476296.7023059246</v>
      </c>
      <c r="Z191" s="10">
        <f t="shared" si="60"/>
        <v>1319424.6559819446</v>
      </c>
      <c r="AA191" s="10">
        <f t="shared" si="61"/>
        <v>836347.41863690061</v>
      </c>
      <c r="AB191" s="10">
        <f t="shared" si="62"/>
        <v>64448.285390105098</v>
      </c>
      <c r="AC191" s="10">
        <f t="shared" si="63"/>
        <v>-1033656.0388777549</v>
      </c>
      <c r="AD191" s="10">
        <f t="shared" si="64"/>
        <v>-2445504.4557935745</v>
      </c>
      <c r="AE191" s="10">
        <f t="shared" si="65"/>
        <v>-4171096.9653573534</v>
      </c>
    </row>
    <row r="192" spans="1:31" x14ac:dyDescent="0.2">
      <c r="A192" s="5">
        <v>18</v>
      </c>
      <c r="B192" s="5">
        <f t="shared" si="66"/>
        <v>189</v>
      </c>
      <c r="C192" s="36">
        <v>9.0549975475716433</v>
      </c>
      <c r="D192" s="6">
        <f t="shared" si="46"/>
        <v>-8.5596840113716155E-2</v>
      </c>
      <c r="E192" s="7">
        <f t="shared" si="47"/>
        <v>-1027.1620813645939</v>
      </c>
      <c r="F192" s="7">
        <f t="shared" si="48"/>
        <v>-2054.3241627291877</v>
      </c>
      <c r="G192" s="7">
        <f t="shared" si="49"/>
        <v>-3081.4862440937814</v>
      </c>
      <c r="H192" s="7">
        <f t="shared" si="50"/>
        <v>-4108.6483254583754</v>
      </c>
      <c r="I192" s="7">
        <f t="shared" si="51"/>
        <v>-5135.8104068229695</v>
      </c>
      <c r="J192" s="7">
        <f t="shared" si="52"/>
        <v>-6162.9724881875627</v>
      </c>
      <c r="K192" s="12">
        <f t="shared" si="53"/>
        <v>-8.1956407437129286E-3</v>
      </c>
      <c r="L192" s="9">
        <f t="shared" si="54"/>
        <v>-1180172.2670946617</v>
      </c>
      <c r="M192" s="9">
        <f t="shared" si="55"/>
        <v>-4720689.0683786469</v>
      </c>
      <c r="N192" s="9">
        <f t="shared" si="56"/>
        <v>-10621550.403851956</v>
      </c>
      <c r="O192" s="9">
        <f t="shared" si="57"/>
        <v>-18882756.273514587</v>
      </c>
      <c r="P192" s="9">
        <f t="shared" si="58"/>
        <v>-29504306.677366544</v>
      </c>
      <c r="Q192" s="9">
        <f t="shared" si="59"/>
        <v>-42486201.615407825</v>
      </c>
      <c r="R192" s="8">
        <f>SUM('Masses &amp; Spring Data'!$D$29)</f>
        <v>0.12910000000000002</v>
      </c>
      <c r="S192" s="8">
        <f t="shared" si="69"/>
        <v>-152360.23968192085</v>
      </c>
      <c r="T192" s="8">
        <f t="shared" si="69"/>
        <v>-609440.95872768341</v>
      </c>
      <c r="U192" s="8">
        <f t="shared" si="69"/>
        <v>-1371242.1571372878</v>
      </c>
      <c r="V192" s="8">
        <f t="shared" si="68"/>
        <v>-2437763.8349107336</v>
      </c>
      <c r="W192" s="8">
        <f t="shared" si="68"/>
        <v>-3809005.9920480214</v>
      </c>
      <c r="X192" s="8">
        <f t="shared" si="68"/>
        <v>-5484968.6285491511</v>
      </c>
      <c r="Y192" s="3">
        <f>SUM('Masses &amp; Spring Data'!$K$11*('Masses &amp; Spring Data'!$I$3+'Vel,Acc,Jer (In Light)'!C192))</f>
        <v>1463835.6039328205</v>
      </c>
      <c r="Z192" s="10">
        <f t="shared" si="60"/>
        <v>1311475.3642508998</v>
      </c>
      <c r="AA192" s="10">
        <f t="shared" si="61"/>
        <v>840570.755526772</v>
      </c>
      <c r="AB192" s="10">
        <f t="shared" si="62"/>
        <v>92593.446795532713</v>
      </c>
      <c r="AC192" s="10">
        <f t="shared" si="63"/>
        <v>-973928.23097791313</v>
      </c>
      <c r="AD192" s="10">
        <f t="shared" si="64"/>
        <v>-2345170.3881152011</v>
      </c>
      <c r="AE192" s="10">
        <f t="shared" si="65"/>
        <v>-4021133.0246163309</v>
      </c>
    </row>
    <row r="193" spans="1:31" x14ac:dyDescent="0.2">
      <c r="A193" s="5">
        <v>20</v>
      </c>
      <c r="B193" s="5">
        <f t="shared" si="66"/>
        <v>190</v>
      </c>
      <c r="C193" s="36">
        <v>8.9694007074579272</v>
      </c>
      <c r="D193" s="6">
        <f t="shared" si="46"/>
        <v>-9.3792480857429084E-2</v>
      </c>
      <c r="E193" s="7">
        <f t="shared" si="47"/>
        <v>-1125.5097702891489</v>
      </c>
      <c r="F193" s="7">
        <f t="shared" si="48"/>
        <v>-2251.0195405782979</v>
      </c>
      <c r="G193" s="7">
        <f t="shared" si="49"/>
        <v>-3376.5293108674468</v>
      </c>
      <c r="H193" s="7">
        <f t="shared" si="50"/>
        <v>-4502.0390811565958</v>
      </c>
      <c r="I193" s="7">
        <f t="shared" si="51"/>
        <v>-5627.5488514457447</v>
      </c>
      <c r="J193" s="7">
        <f t="shared" si="52"/>
        <v>-6753.0586217348937</v>
      </c>
      <c r="K193" s="12">
        <f t="shared" si="53"/>
        <v>-7.9156074608981442E-3</v>
      </c>
      <c r="L193" s="9">
        <f t="shared" si="54"/>
        <v>-1139847.4743693327</v>
      </c>
      <c r="M193" s="9">
        <f t="shared" si="55"/>
        <v>-4559389.8974773306</v>
      </c>
      <c r="N193" s="9">
        <f t="shared" si="56"/>
        <v>-10258627.269323995</v>
      </c>
      <c r="O193" s="9">
        <f t="shared" si="57"/>
        <v>-18237559.589909323</v>
      </c>
      <c r="P193" s="9">
        <f t="shared" si="58"/>
        <v>-28496186.85923332</v>
      </c>
      <c r="Q193" s="9">
        <f t="shared" si="59"/>
        <v>-41034509.077295981</v>
      </c>
      <c r="R193" s="8">
        <f>SUM('Masses &amp; Spring Data'!$D$29)</f>
        <v>0.12910000000000002</v>
      </c>
      <c r="S193" s="8">
        <f t="shared" si="69"/>
        <v>-147154.30894108088</v>
      </c>
      <c r="T193" s="8">
        <f t="shared" si="69"/>
        <v>-588617.2357643235</v>
      </c>
      <c r="U193" s="8">
        <f t="shared" si="69"/>
        <v>-1324388.7804697279</v>
      </c>
      <c r="V193" s="8">
        <f t="shared" si="68"/>
        <v>-2354468.943057294</v>
      </c>
      <c r="W193" s="8">
        <f t="shared" si="68"/>
        <v>-3678857.7235270222</v>
      </c>
      <c r="X193" s="8">
        <f t="shared" si="68"/>
        <v>-5297555.1218789117</v>
      </c>
      <c r="Y193" s="3">
        <f>SUM('Masses &amp; Spring Data'!$K$11*('Masses &amp; Spring Data'!$I$3+'Vel,Acc,Jer (In Light)'!C193))</f>
        <v>1450011.7142544554</v>
      </c>
      <c r="Z193" s="10">
        <f t="shared" si="60"/>
        <v>1302857.4053133745</v>
      </c>
      <c r="AA193" s="10">
        <f t="shared" si="61"/>
        <v>846246.99283165694</v>
      </c>
      <c r="AB193" s="10">
        <f t="shared" si="62"/>
        <v>125622.93378472747</v>
      </c>
      <c r="AC193" s="10">
        <f t="shared" si="63"/>
        <v>-904457.2288028386</v>
      </c>
      <c r="AD193" s="10">
        <f t="shared" si="64"/>
        <v>-2228846.009272567</v>
      </c>
      <c r="AE193" s="10">
        <f t="shared" si="65"/>
        <v>-3847543.4076244561</v>
      </c>
    </row>
    <row r="194" spans="1:31" x14ac:dyDescent="0.2">
      <c r="A194" s="5">
        <v>22</v>
      </c>
      <c r="B194" s="5">
        <f t="shared" si="66"/>
        <v>191</v>
      </c>
      <c r="C194" s="36">
        <v>8.8756082266004981</v>
      </c>
      <c r="D194" s="6">
        <f t="shared" si="46"/>
        <v>-0.10170808831832723</v>
      </c>
      <c r="E194" s="7">
        <f t="shared" si="47"/>
        <v>-1220.4970598199268</v>
      </c>
      <c r="F194" s="7">
        <f t="shared" si="48"/>
        <v>-2440.9941196398536</v>
      </c>
      <c r="G194" s="7">
        <f t="shared" si="49"/>
        <v>-3661.4911794597801</v>
      </c>
      <c r="H194" s="7">
        <f t="shared" si="50"/>
        <v>-4881.9882392797072</v>
      </c>
      <c r="I194" s="7">
        <f t="shared" si="51"/>
        <v>-6102.4852990996333</v>
      </c>
      <c r="J194" s="7">
        <f t="shared" si="52"/>
        <v>-7322.9823589195603</v>
      </c>
      <c r="K194" s="12">
        <f t="shared" si="53"/>
        <v>-7.6169052925596503E-3</v>
      </c>
      <c r="L194" s="9">
        <f t="shared" si="54"/>
        <v>-1096834.3621285895</v>
      </c>
      <c r="M194" s="9">
        <f t="shared" si="55"/>
        <v>-4387337.4485143581</v>
      </c>
      <c r="N194" s="9">
        <f t="shared" si="56"/>
        <v>-9871509.2591573074</v>
      </c>
      <c r="O194" s="9">
        <f t="shared" si="57"/>
        <v>-17549349.794057433</v>
      </c>
      <c r="P194" s="9">
        <f t="shared" si="58"/>
        <v>-27420859.05321474</v>
      </c>
      <c r="Q194" s="9">
        <f t="shared" si="59"/>
        <v>-39486037.03662923</v>
      </c>
      <c r="R194" s="8">
        <f>SUM('Masses &amp; Spring Data'!$D$29)</f>
        <v>0.12910000000000002</v>
      </c>
      <c r="S194" s="8">
        <f t="shared" si="69"/>
        <v>-141601.31615080094</v>
      </c>
      <c r="T194" s="8">
        <f t="shared" si="69"/>
        <v>-566405.26460320374</v>
      </c>
      <c r="U194" s="8">
        <f t="shared" si="69"/>
        <v>-1274411.8453572085</v>
      </c>
      <c r="V194" s="8">
        <f t="shared" si="68"/>
        <v>-2265621.058412815</v>
      </c>
      <c r="W194" s="8">
        <f t="shared" si="68"/>
        <v>-3540032.9037700235</v>
      </c>
      <c r="X194" s="8">
        <f t="shared" si="68"/>
        <v>-5097647.3814288341</v>
      </c>
      <c r="Y194" s="3">
        <f>SUM('Masses &amp; Spring Data'!$K$11*('Masses &amp; Spring Data'!$I$3+'Vel,Acc,Jer (In Light)'!C194))</f>
        <v>1434864.2285959804</v>
      </c>
      <c r="Z194" s="10">
        <f t="shared" si="60"/>
        <v>1293262.9124451794</v>
      </c>
      <c r="AA194" s="10">
        <f t="shared" si="61"/>
        <v>852033.10772936686</v>
      </c>
      <c r="AB194" s="10">
        <f t="shared" si="62"/>
        <v>160452.38323877193</v>
      </c>
      <c r="AC194" s="10">
        <f t="shared" si="63"/>
        <v>-830756.82981683454</v>
      </c>
      <c r="AD194" s="10">
        <f t="shared" si="64"/>
        <v>-2105168.675174043</v>
      </c>
      <c r="AE194" s="10">
        <f t="shared" si="65"/>
        <v>-3662783.1528328536</v>
      </c>
    </row>
    <row r="195" spans="1:31" x14ac:dyDescent="0.2">
      <c r="A195" s="5">
        <v>24</v>
      </c>
      <c r="B195" s="5">
        <f t="shared" si="66"/>
        <v>192</v>
      </c>
      <c r="C195" s="36">
        <v>8.7739001382821709</v>
      </c>
      <c r="D195" s="6">
        <f t="shared" si="46"/>
        <v>-0.10932499361088688</v>
      </c>
      <c r="E195" s="7">
        <f t="shared" si="47"/>
        <v>-1311.8999233306427</v>
      </c>
      <c r="F195" s="7">
        <f t="shared" si="48"/>
        <v>-2623.7998466612853</v>
      </c>
      <c r="G195" s="7">
        <f t="shared" si="49"/>
        <v>-3935.6997699919275</v>
      </c>
      <c r="H195" s="7">
        <f t="shared" si="50"/>
        <v>-5247.5996933225706</v>
      </c>
      <c r="I195" s="7">
        <f t="shared" si="51"/>
        <v>-6559.4996166532128</v>
      </c>
      <c r="J195" s="7">
        <f t="shared" si="52"/>
        <v>-7871.399539983855</v>
      </c>
      <c r="K195" s="12">
        <f t="shared" si="53"/>
        <v>-7.3088686814681836E-3</v>
      </c>
      <c r="L195" s="9">
        <f t="shared" si="54"/>
        <v>-1052477.0901314185</v>
      </c>
      <c r="M195" s="9">
        <f t="shared" si="55"/>
        <v>-4209908.3605256742</v>
      </c>
      <c r="N195" s="9">
        <f t="shared" si="56"/>
        <v>-9472293.8111827653</v>
      </c>
      <c r="O195" s="9">
        <f t="shared" si="57"/>
        <v>-16839633.442102697</v>
      </c>
      <c r="P195" s="9">
        <f t="shared" si="58"/>
        <v>-26311927.25328546</v>
      </c>
      <c r="Q195" s="9">
        <f t="shared" si="59"/>
        <v>-37889175.244731061</v>
      </c>
      <c r="R195" s="8">
        <f>SUM('Masses &amp; Spring Data'!$D$29)</f>
        <v>0.12910000000000002</v>
      </c>
      <c r="S195" s="8">
        <f t="shared" si="69"/>
        <v>-135874.79233596617</v>
      </c>
      <c r="T195" s="8">
        <f t="shared" si="69"/>
        <v>-543499.16934386466</v>
      </c>
      <c r="U195" s="8">
        <f t="shared" si="69"/>
        <v>-1222873.1310236952</v>
      </c>
      <c r="V195" s="8">
        <f t="shared" si="69"/>
        <v>-2173996.6773754586</v>
      </c>
      <c r="W195" s="8">
        <f t="shared" si="69"/>
        <v>-3396869.8083991534</v>
      </c>
      <c r="X195" s="8">
        <f t="shared" si="69"/>
        <v>-4891492.5240947809</v>
      </c>
      <c r="Y195" s="3">
        <f>SUM('Masses &amp; Spring Data'!$K$11*('Masses &amp; Spring Data'!$I$3+'Vel,Acc,Jer (In Light)'!C195))</f>
        <v>1418438.3723325706</v>
      </c>
      <c r="Z195" s="10">
        <f t="shared" si="60"/>
        <v>1282563.5799966045</v>
      </c>
      <c r="AA195" s="10">
        <f t="shared" si="61"/>
        <v>857283.21652054775</v>
      </c>
      <c r="AB195" s="10">
        <f t="shared" si="62"/>
        <v>195565.24130887538</v>
      </c>
      <c r="AC195" s="10">
        <f t="shared" si="63"/>
        <v>-755558.30504288804</v>
      </c>
      <c r="AD195" s="10">
        <f t="shared" si="64"/>
        <v>-1978431.4360665828</v>
      </c>
      <c r="AE195" s="10">
        <f t="shared" si="65"/>
        <v>-3473054.1517622103</v>
      </c>
    </row>
    <row r="196" spans="1:31" x14ac:dyDescent="0.2">
      <c r="A196" s="5">
        <v>26</v>
      </c>
      <c r="B196" s="5">
        <f t="shared" si="66"/>
        <v>193</v>
      </c>
      <c r="C196" s="36">
        <v>8.664575144671284</v>
      </c>
      <c r="D196" s="6">
        <f t="shared" ref="D196:D259" si="70">SUM((C197-C196)/(B197-B196))</f>
        <v>-0.11663386229235506</v>
      </c>
      <c r="E196" s="7">
        <f t="shared" ref="E196:E259" si="71">SUM(D196*(6*2000))</f>
        <v>-1399.6063475082608</v>
      </c>
      <c r="F196" s="7">
        <f t="shared" ref="F196:F259" si="72">SUM(D196*(6*4000))</f>
        <v>-2799.2126950165216</v>
      </c>
      <c r="G196" s="7">
        <f t="shared" ref="G196:G259" si="73">SUM(D196*(6*6000))</f>
        <v>-4198.8190425247822</v>
      </c>
      <c r="H196" s="7">
        <f t="shared" ref="H196:H259" si="74">SUM(D196*(6*8000))</f>
        <v>-5598.4253900330432</v>
      </c>
      <c r="I196" s="7">
        <f t="shared" ref="I196:I259" si="75">SUM(D196*(6*10000))</f>
        <v>-6998.0317375413033</v>
      </c>
      <c r="J196" s="7">
        <f t="shared" ref="J196:J259" si="76">SUM(D196*(6*12000))</f>
        <v>-8397.6380850495643</v>
      </c>
      <c r="K196" s="12">
        <f t="shared" ref="K196:K259" si="77">SUM((C198-(2*C197)+C196)/((B197-B196)^2))</f>
        <v>-6.9728287420858237E-3</v>
      </c>
      <c r="L196" s="9">
        <f t="shared" ref="L196:L259" si="78">SUM(K196*((6*2000)^2))</f>
        <v>-1004087.3388603586</v>
      </c>
      <c r="M196" s="9">
        <f t="shared" ref="M196:M259" si="79">SUM(K196*((6*4000)^2))</f>
        <v>-4016349.3554414343</v>
      </c>
      <c r="N196" s="9">
        <f t="shared" ref="N196:N259" si="80">SUM(K196*((6*6000)^2))</f>
        <v>-9036786.0497432277</v>
      </c>
      <c r="O196" s="9">
        <f t="shared" ref="O196:O259" si="81">SUM(K196*((6*8000)^2))</f>
        <v>-16065397.421765737</v>
      </c>
      <c r="P196" s="9">
        <f t="shared" ref="P196:P259" si="82">SUM(K196*((6*10000)^2))</f>
        <v>-25102183.471508965</v>
      </c>
      <c r="Q196" s="9">
        <f t="shared" ref="Q196:Q259" si="83">SUM(K196*((6*12000)^2))</f>
        <v>-36147144.198972911</v>
      </c>
      <c r="R196" s="8">
        <f>SUM('Masses &amp; Spring Data'!$D$29)</f>
        <v>0.12910000000000002</v>
      </c>
      <c r="S196" s="8">
        <f t="shared" si="69"/>
        <v>-129627.67544687231</v>
      </c>
      <c r="T196" s="8">
        <f t="shared" si="69"/>
        <v>-518510.70178748923</v>
      </c>
      <c r="U196" s="8">
        <f t="shared" si="69"/>
        <v>-1166649.0790218508</v>
      </c>
      <c r="V196" s="8">
        <f t="shared" si="69"/>
        <v>-2074042.8071499569</v>
      </c>
      <c r="W196" s="8">
        <f t="shared" si="69"/>
        <v>-3240691.886171808</v>
      </c>
      <c r="X196" s="8">
        <f t="shared" si="69"/>
        <v>-4666596.3160874033</v>
      </c>
      <c r="Y196" s="3">
        <f>SUM('Masses &amp; Spring Data'!$K$11*('Masses &amp; Spring Data'!$I$3+'Vel,Acc,Jer (In Light)'!C196))</f>
        <v>1400782.3858644124</v>
      </c>
      <c r="Z196" s="10">
        <f t="shared" ref="Z196:Z259" si="84">SUM(S196+Y196)</f>
        <v>1271154.71041754</v>
      </c>
      <c r="AA196" s="10">
        <f t="shared" ref="AA196:AA259" si="85">SUM(T196+Y197)</f>
        <v>863435.31531670783</v>
      </c>
      <c r="AB196" s="10">
        <f t="shared" ref="AB196:AB259" si="86">SUM(U196+Y196)</f>
        <v>234133.30684256158</v>
      </c>
      <c r="AC196" s="10">
        <f t="shared" ref="AC196:AC259" si="87">SUM(V196+Y196)</f>
        <v>-673260.42128554452</v>
      </c>
      <c r="AD196" s="10">
        <f t="shared" ref="AD196:AD259" si="88">SUM(W196+Y196)</f>
        <v>-1839909.5003073956</v>
      </c>
      <c r="AE196" s="10">
        <f t="shared" ref="AE196:AE259" si="89">SUM(X196+Y196)</f>
        <v>-3265813.9302229909</v>
      </c>
    </row>
    <row r="197" spans="1:31" x14ac:dyDescent="0.2">
      <c r="A197" s="5">
        <v>28</v>
      </c>
      <c r="B197" s="5">
        <f t="shared" ref="B197:B260" si="90">B196+1</f>
        <v>194</v>
      </c>
      <c r="C197" s="36">
        <v>8.5479412823789289</v>
      </c>
      <c r="D197" s="6">
        <f t="shared" si="70"/>
        <v>-0.12360669103444089</v>
      </c>
      <c r="E197" s="7">
        <f t="shared" si="71"/>
        <v>-1483.2802924132907</v>
      </c>
      <c r="F197" s="7">
        <f t="shared" si="72"/>
        <v>-2966.5605848265814</v>
      </c>
      <c r="G197" s="7">
        <f t="shared" si="73"/>
        <v>-4449.8408772398716</v>
      </c>
      <c r="H197" s="7">
        <f t="shared" si="74"/>
        <v>-5933.1211696531627</v>
      </c>
      <c r="I197" s="7">
        <f t="shared" si="75"/>
        <v>-7416.401462066453</v>
      </c>
      <c r="J197" s="7">
        <f t="shared" si="76"/>
        <v>-8899.6817544797432</v>
      </c>
      <c r="K197" s="12">
        <f t="shared" si="77"/>
        <v>-6.6181199171904126E-3</v>
      </c>
      <c r="L197" s="9">
        <f t="shared" si="78"/>
        <v>-953009.26807541936</v>
      </c>
      <c r="M197" s="9">
        <f t="shared" si="79"/>
        <v>-3812037.0723016774</v>
      </c>
      <c r="N197" s="9">
        <f t="shared" si="80"/>
        <v>-8577083.4126787744</v>
      </c>
      <c r="O197" s="9">
        <f t="shared" si="81"/>
        <v>-15248148.28920671</v>
      </c>
      <c r="P197" s="9">
        <f t="shared" si="82"/>
        <v>-23825231.701885484</v>
      </c>
      <c r="Q197" s="9">
        <f t="shared" si="83"/>
        <v>-34308333.650715098</v>
      </c>
      <c r="R197" s="8">
        <f>SUM('Masses &amp; Spring Data'!$D$29)</f>
        <v>0.12910000000000002</v>
      </c>
      <c r="S197" s="8">
        <f t="shared" si="69"/>
        <v>-123033.49650853666</v>
      </c>
      <c r="T197" s="8">
        <f t="shared" si="69"/>
        <v>-492133.98603414663</v>
      </c>
      <c r="U197" s="8">
        <f t="shared" si="69"/>
        <v>-1107301.4685768299</v>
      </c>
      <c r="V197" s="8">
        <f t="shared" si="69"/>
        <v>-1968535.9441365865</v>
      </c>
      <c r="W197" s="8">
        <f t="shared" si="69"/>
        <v>-3075837.4127134164</v>
      </c>
      <c r="X197" s="8">
        <f t="shared" si="69"/>
        <v>-4429205.8743073195</v>
      </c>
      <c r="Y197" s="3">
        <f>SUM('Masses &amp; Spring Data'!$K$11*('Masses &amp; Spring Data'!$I$3+'Vel,Acc,Jer (In Light)'!C197))</f>
        <v>1381946.0171041971</v>
      </c>
      <c r="Z197" s="10">
        <f t="shared" si="84"/>
        <v>1258912.5205956604</v>
      </c>
      <c r="AA197" s="10">
        <f t="shared" si="85"/>
        <v>869849.55046798836</v>
      </c>
      <c r="AB197" s="10">
        <f t="shared" si="86"/>
        <v>274644.54852736718</v>
      </c>
      <c r="AC197" s="10">
        <f t="shared" si="87"/>
        <v>-586589.92703238945</v>
      </c>
      <c r="AD197" s="10">
        <f t="shared" si="88"/>
        <v>-1693891.3956092193</v>
      </c>
      <c r="AE197" s="10">
        <f t="shared" si="89"/>
        <v>-3047259.8572031222</v>
      </c>
    </row>
    <row r="198" spans="1:31" x14ac:dyDescent="0.2">
      <c r="A198" s="5">
        <v>30</v>
      </c>
      <c r="B198" s="5">
        <f t="shared" si="90"/>
        <v>195</v>
      </c>
      <c r="C198" s="36">
        <v>8.424334591344488</v>
      </c>
      <c r="D198" s="6">
        <f t="shared" si="70"/>
        <v>-0.1302248109516313</v>
      </c>
      <c r="E198" s="7">
        <f t="shared" si="71"/>
        <v>-1562.6977314195756</v>
      </c>
      <c r="F198" s="7">
        <f t="shared" si="72"/>
        <v>-3125.3954628391512</v>
      </c>
      <c r="G198" s="7">
        <f t="shared" si="73"/>
        <v>-4688.0931942587267</v>
      </c>
      <c r="H198" s="7">
        <f t="shared" si="74"/>
        <v>-6250.7909256783023</v>
      </c>
      <c r="I198" s="7">
        <f t="shared" si="75"/>
        <v>-7813.4886570978779</v>
      </c>
      <c r="J198" s="7">
        <f t="shared" si="76"/>
        <v>-9376.1863885174535</v>
      </c>
      <c r="K198" s="12">
        <f t="shared" si="77"/>
        <v>-6.2634110922914488E-3</v>
      </c>
      <c r="L198" s="9">
        <f t="shared" si="78"/>
        <v>-901931.19728996861</v>
      </c>
      <c r="M198" s="9">
        <f t="shared" si="79"/>
        <v>-3607724.7891598744</v>
      </c>
      <c r="N198" s="9">
        <f t="shared" si="80"/>
        <v>-8117380.7756097177</v>
      </c>
      <c r="O198" s="9">
        <f t="shared" si="81"/>
        <v>-14430899.156639498</v>
      </c>
      <c r="P198" s="9">
        <f t="shared" si="82"/>
        <v>-22548279.932249215</v>
      </c>
      <c r="Q198" s="9">
        <f t="shared" si="83"/>
        <v>-32469523.102438871</v>
      </c>
      <c r="R198" s="8">
        <f>SUM('Masses &amp; Spring Data'!$D$29)</f>
        <v>0.12910000000000002</v>
      </c>
      <c r="S198" s="8">
        <f t="shared" si="69"/>
        <v>-116439.31757013497</v>
      </c>
      <c r="T198" s="8">
        <f t="shared" si="69"/>
        <v>-465757.27028053987</v>
      </c>
      <c r="U198" s="8">
        <f t="shared" si="69"/>
        <v>-1047953.8581312147</v>
      </c>
      <c r="V198" s="8">
        <f t="shared" si="69"/>
        <v>-1863029.0811221595</v>
      </c>
      <c r="W198" s="8">
        <f t="shared" si="69"/>
        <v>-2910982.939253374</v>
      </c>
      <c r="X198" s="8">
        <f t="shared" si="69"/>
        <v>-4191815.432524859</v>
      </c>
      <c r="Y198" s="3">
        <f>SUM('Masses &amp; Spring Data'!$K$11*('Masses &amp; Spring Data'!$I$3+'Vel,Acc,Jer (In Light)'!C198))</f>
        <v>1361983.536502135</v>
      </c>
      <c r="Z198" s="10">
        <f t="shared" si="84"/>
        <v>1245544.218932</v>
      </c>
      <c r="AA198" s="10">
        <f t="shared" si="85"/>
        <v>875194.95925290661</v>
      </c>
      <c r="AB198" s="10">
        <f t="shared" si="86"/>
        <v>314029.67837092024</v>
      </c>
      <c r="AC198" s="10">
        <f t="shared" si="87"/>
        <v>-501045.54462002451</v>
      </c>
      <c r="AD198" s="10">
        <f t="shared" si="88"/>
        <v>-1548999.402751239</v>
      </c>
      <c r="AE198" s="10">
        <f t="shared" si="89"/>
        <v>-2829831.896022724</v>
      </c>
    </row>
    <row r="199" spans="1:31" x14ac:dyDescent="0.2">
      <c r="A199" s="5">
        <v>32</v>
      </c>
      <c r="B199" s="5">
        <f t="shared" si="90"/>
        <v>196</v>
      </c>
      <c r="C199" s="36">
        <v>8.2941097803928567</v>
      </c>
      <c r="D199" s="6">
        <f t="shared" si="70"/>
        <v>-0.13648822204392275</v>
      </c>
      <c r="E199" s="7">
        <f t="shared" si="71"/>
        <v>-1637.858664527073</v>
      </c>
      <c r="F199" s="7">
        <f t="shared" si="72"/>
        <v>-3275.7173290541459</v>
      </c>
      <c r="G199" s="7">
        <f t="shared" si="73"/>
        <v>-4913.5759935812184</v>
      </c>
      <c r="H199" s="7">
        <f t="shared" si="74"/>
        <v>-6551.4346581082918</v>
      </c>
      <c r="I199" s="7">
        <f t="shared" si="75"/>
        <v>-8189.2933226353653</v>
      </c>
      <c r="J199" s="7">
        <f t="shared" si="76"/>
        <v>-9827.1519871624369</v>
      </c>
      <c r="K199" s="12">
        <f t="shared" si="77"/>
        <v>-5.8806989391069209E-3</v>
      </c>
      <c r="L199" s="9">
        <f t="shared" si="78"/>
        <v>-846820.64723139664</v>
      </c>
      <c r="M199" s="9">
        <f t="shared" si="79"/>
        <v>-3387282.5889255865</v>
      </c>
      <c r="N199" s="9">
        <f t="shared" si="80"/>
        <v>-7621385.8250825694</v>
      </c>
      <c r="O199" s="9">
        <f t="shared" si="81"/>
        <v>-13549130.355702346</v>
      </c>
      <c r="P199" s="9">
        <f t="shared" si="82"/>
        <v>-21170516.180784915</v>
      </c>
      <c r="Q199" s="9">
        <f t="shared" si="83"/>
        <v>-30485543.300330278</v>
      </c>
      <c r="R199" s="8">
        <f>SUM('Masses &amp; Spring Data'!$D$29)</f>
        <v>0.12910000000000002</v>
      </c>
      <c r="S199" s="8">
        <f t="shared" si="69"/>
        <v>-109324.54555757332</v>
      </c>
      <c r="T199" s="8">
        <f t="shared" si="69"/>
        <v>-437298.18223029329</v>
      </c>
      <c r="U199" s="8">
        <f t="shared" si="69"/>
        <v>-983920.91001815989</v>
      </c>
      <c r="V199" s="8">
        <f t="shared" si="69"/>
        <v>-1749192.7289211731</v>
      </c>
      <c r="W199" s="8">
        <f t="shared" si="69"/>
        <v>-2733113.6389393327</v>
      </c>
      <c r="X199" s="8">
        <f t="shared" si="69"/>
        <v>-3935683.6400726396</v>
      </c>
      <c r="Y199" s="3">
        <f>SUM('Masses &amp; Spring Data'!$K$11*('Masses &amp; Spring Data'!$I$3+'Vel,Acc,Jer (In Light)'!C199))</f>
        <v>1340952.2295334465</v>
      </c>
      <c r="Z199" s="10">
        <f t="shared" si="84"/>
        <v>1231627.683975873</v>
      </c>
      <c r="AA199" s="10">
        <f t="shared" si="85"/>
        <v>881611.19944305951</v>
      </c>
      <c r="AB199" s="10">
        <f t="shared" si="86"/>
        <v>357031.3195152866</v>
      </c>
      <c r="AC199" s="10">
        <f t="shared" si="87"/>
        <v>-408240.49938772665</v>
      </c>
      <c r="AD199" s="10">
        <f t="shared" si="88"/>
        <v>-1392161.4094058862</v>
      </c>
      <c r="AE199" s="10">
        <f t="shared" si="89"/>
        <v>-2594731.4105391931</v>
      </c>
    </row>
    <row r="200" spans="1:31" x14ac:dyDescent="0.2">
      <c r="A200" s="5">
        <v>34</v>
      </c>
      <c r="B200" s="5">
        <f t="shared" si="90"/>
        <v>197</v>
      </c>
      <c r="C200" s="36">
        <v>8.157621558348934</v>
      </c>
      <c r="D200" s="6">
        <f t="shared" si="70"/>
        <v>-0.14236892098302967</v>
      </c>
      <c r="E200" s="7">
        <f t="shared" si="71"/>
        <v>-1708.427051796356</v>
      </c>
      <c r="F200" s="7">
        <f t="shared" si="72"/>
        <v>-3416.8541035927119</v>
      </c>
      <c r="G200" s="7">
        <f t="shared" si="73"/>
        <v>-5125.2811553890679</v>
      </c>
      <c r="H200" s="7">
        <f t="shared" si="74"/>
        <v>-6833.7082071854238</v>
      </c>
      <c r="I200" s="7">
        <f t="shared" si="75"/>
        <v>-8542.1352589817798</v>
      </c>
      <c r="J200" s="7">
        <f t="shared" si="76"/>
        <v>-10250.562310778136</v>
      </c>
      <c r="K200" s="12">
        <f t="shared" si="77"/>
        <v>-5.4886523431729728E-3</v>
      </c>
      <c r="L200" s="9">
        <f t="shared" si="78"/>
        <v>-790365.9374169081</v>
      </c>
      <c r="M200" s="9">
        <f t="shared" si="79"/>
        <v>-3161463.7496676324</v>
      </c>
      <c r="N200" s="9">
        <f t="shared" si="80"/>
        <v>-7113293.4367521731</v>
      </c>
      <c r="O200" s="9">
        <f t="shared" si="81"/>
        <v>-12645854.99867053</v>
      </c>
      <c r="P200" s="9">
        <f t="shared" si="82"/>
        <v>-19759148.435422704</v>
      </c>
      <c r="Q200" s="9">
        <f t="shared" si="83"/>
        <v>-28453173.747008692</v>
      </c>
      <c r="R200" s="8">
        <f>SUM('Masses &amp; Spring Data'!$D$29)</f>
        <v>0.12910000000000002</v>
      </c>
      <c r="S200" s="8">
        <f t="shared" si="69"/>
        <v>-102036.24252052285</v>
      </c>
      <c r="T200" s="8">
        <f t="shared" si="69"/>
        <v>-408144.9700820914</v>
      </c>
      <c r="U200" s="8">
        <f t="shared" si="69"/>
        <v>-918326.18268470571</v>
      </c>
      <c r="V200" s="8">
        <f t="shared" si="69"/>
        <v>-1632579.8803283656</v>
      </c>
      <c r="W200" s="8">
        <f t="shared" si="69"/>
        <v>-2550906.0630130717</v>
      </c>
      <c r="X200" s="8">
        <f t="shared" si="69"/>
        <v>-3673304.7307388228</v>
      </c>
      <c r="Y200" s="3">
        <f>SUM('Masses &amp; Spring Data'!$K$11*('Masses &amp; Spring Data'!$I$3+'Vel,Acc,Jer (In Light)'!C200))</f>
        <v>1318909.3816733528</v>
      </c>
      <c r="Z200" s="10">
        <f t="shared" si="84"/>
        <v>1216873.13915283</v>
      </c>
      <c r="AA200" s="10">
        <f t="shared" si="85"/>
        <v>887771.83085250226</v>
      </c>
      <c r="AB200" s="10">
        <f t="shared" si="86"/>
        <v>400583.19898864708</v>
      </c>
      <c r="AC200" s="10">
        <f t="shared" si="87"/>
        <v>-313670.49865501281</v>
      </c>
      <c r="AD200" s="10">
        <f t="shared" si="88"/>
        <v>-1231996.6813397189</v>
      </c>
      <c r="AE200" s="10">
        <f t="shared" si="89"/>
        <v>-2354395.34906547</v>
      </c>
    </row>
    <row r="201" spans="1:31" x14ac:dyDescent="0.2">
      <c r="A201" s="5">
        <v>36</v>
      </c>
      <c r="B201" s="5">
        <f t="shared" si="90"/>
        <v>198</v>
      </c>
      <c r="C201" s="36">
        <v>8.0152526373659043</v>
      </c>
      <c r="D201" s="6">
        <f t="shared" si="70"/>
        <v>-0.14785757332620175</v>
      </c>
      <c r="E201" s="7">
        <f t="shared" si="71"/>
        <v>-1774.2908799144211</v>
      </c>
      <c r="F201" s="7">
        <f t="shared" si="72"/>
        <v>-3548.5817598288422</v>
      </c>
      <c r="G201" s="7">
        <f t="shared" si="73"/>
        <v>-5322.8726397432629</v>
      </c>
      <c r="H201" s="7">
        <f t="shared" si="74"/>
        <v>-7097.1635196576844</v>
      </c>
      <c r="I201" s="7">
        <f t="shared" si="75"/>
        <v>-8871.4543995721051</v>
      </c>
      <c r="J201" s="7">
        <f t="shared" si="76"/>
        <v>-10645.745279486526</v>
      </c>
      <c r="K201" s="12">
        <f t="shared" si="77"/>
        <v>-5.0966057472301429E-3</v>
      </c>
      <c r="L201" s="9">
        <f t="shared" si="78"/>
        <v>-733911.22760114062</v>
      </c>
      <c r="M201" s="9">
        <f t="shared" si="79"/>
        <v>-2935644.9104045625</v>
      </c>
      <c r="N201" s="9">
        <f t="shared" si="80"/>
        <v>-6605201.0484102648</v>
      </c>
      <c r="O201" s="9">
        <f t="shared" si="81"/>
        <v>-11742579.64161825</v>
      </c>
      <c r="P201" s="9">
        <f t="shared" si="82"/>
        <v>-18347780.690028515</v>
      </c>
      <c r="Q201" s="9">
        <f t="shared" si="83"/>
        <v>-26420804.193641059</v>
      </c>
      <c r="R201" s="8">
        <f>SUM('Masses &amp; Spring Data'!$D$29)</f>
        <v>0.12910000000000002</v>
      </c>
      <c r="S201" s="8">
        <f t="shared" si="69"/>
        <v>-94747.939483307273</v>
      </c>
      <c r="T201" s="8">
        <f t="shared" si="69"/>
        <v>-378991.75793322909</v>
      </c>
      <c r="U201" s="8">
        <f t="shared" si="69"/>
        <v>-852731.45534976537</v>
      </c>
      <c r="V201" s="8">
        <f t="shared" si="69"/>
        <v>-1515967.0317329164</v>
      </c>
      <c r="W201" s="8">
        <f t="shared" si="69"/>
        <v>-2368698.4870826816</v>
      </c>
      <c r="X201" s="8">
        <f t="shared" si="69"/>
        <v>-3410925.8213990615</v>
      </c>
      <c r="Y201" s="3">
        <f>SUM('Masses &amp; Spring Data'!$K$11*('Masses &amp; Spring Data'!$I$3+'Vel,Acc,Jer (In Light)'!C201))</f>
        <v>1295916.8009345937</v>
      </c>
      <c r="Z201" s="10">
        <f t="shared" si="84"/>
        <v>1201168.8614512864</v>
      </c>
      <c r="AA201" s="10">
        <f t="shared" si="85"/>
        <v>893046.04490918282</v>
      </c>
      <c r="AB201" s="10">
        <f t="shared" si="86"/>
        <v>443185.34558482829</v>
      </c>
      <c r="AC201" s="10">
        <f t="shared" si="87"/>
        <v>-220050.23079832271</v>
      </c>
      <c r="AD201" s="10">
        <f t="shared" si="88"/>
        <v>-1072781.686148088</v>
      </c>
      <c r="AE201" s="10">
        <f t="shared" si="89"/>
        <v>-2115009.0204644678</v>
      </c>
    </row>
    <row r="202" spans="1:31" x14ac:dyDescent="0.2">
      <c r="A202" s="5">
        <v>38</v>
      </c>
      <c r="B202" s="5">
        <f t="shared" si="90"/>
        <v>199</v>
      </c>
      <c r="C202" s="36">
        <v>7.8673950640397026</v>
      </c>
      <c r="D202" s="6">
        <f t="shared" si="70"/>
        <v>-0.15295417907343101</v>
      </c>
      <c r="E202" s="7">
        <f t="shared" si="71"/>
        <v>-1835.450148881172</v>
      </c>
      <c r="F202" s="7">
        <f t="shared" si="72"/>
        <v>-3670.9002977623441</v>
      </c>
      <c r="G202" s="7">
        <f t="shared" si="73"/>
        <v>-5506.3504466435161</v>
      </c>
      <c r="H202" s="7">
        <f t="shared" si="74"/>
        <v>-7341.8005955246881</v>
      </c>
      <c r="I202" s="7">
        <f t="shared" si="75"/>
        <v>-9177.250744405861</v>
      </c>
      <c r="J202" s="7">
        <f t="shared" si="76"/>
        <v>-11012.700893287032</v>
      </c>
      <c r="K202" s="12">
        <f t="shared" si="77"/>
        <v>-4.6952247085272347E-3</v>
      </c>
      <c r="L202" s="9">
        <f t="shared" si="78"/>
        <v>-676112.35802792176</v>
      </c>
      <c r="M202" s="9">
        <f t="shared" si="79"/>
        <v>-2704449.432111687</v>
      </c>
      <c r="N202" s="9">
        <f t="shared" si="80"/>
        <v>-6085011.222251296</v>
      </c>
      <c r="O202" s="9">
        <f t="shared" si="81"/>
        <v>-10817797.728446748</v>
      </c>
      <c r="P202" s="9">
        <f t="shared" si="82"/>
        <v>-16902808.950698044</v>
      </c>
      <c r="Q202" s="9">
        <f t="shared" si="83"/>
        <v>-24340044.889005184</v>
      </c>
      <c r="R202" s="8">
        <f>SUM('Masses &amp; Spring Data'!$D$29)</f>
        <v>0.12910000000000002</v>
      </c>
      <c r="S202" s="8">
        <f t="shared" si="69"/>
        <v>-87286.105421404718</v>
      </c>
      <c r="T202" s="8">
        <f t="shared" si="69"/>
        <v>-349144.42168561887</v>
      </c>
      <c r="U202" s="8">
        <f t="shared" si="69"/>
        <v>-785574.94879264245</v>
      </c>
      <c r="V202" s="8">
        <f t="shared" si="69"/>
        <v>-1396577.6867424755</v>
      </c>
      <c r="W202" s="8">
        <f t="shared" si="69"/>
        <v>-2182152.6355351177</v>
      </c>
      <c r="X202" s="8">
        <f t="shared" si="69"/>
        <v>-3142299.7951705698</v>
      </c>
      <c r="Y202" s="3">
        <f>SUM('Masses &amp; Spring Data'!$K$11*('Masses &amp; Spring Data'!$I$3+'Vel,Acc,Jer (In Light)'!C202))</f>
        <v>1272037.8028424119</v>
      </c>
      <c r="Z202" s="10">
        <f t="shared" si="84"/>
        <v>1184751.6974210071</v>
      </c>
      <c r="AA202" s="10">
        <f t="shared" si="85"/>
        <v>898191.28123643412</v>
      </c>
      <c r="AB202" s="10">
        <f t="shared" si="86"/>
        <v>486462.85404976946</v>
      </c>
      <c r="AC202" s="10">
        <f t="shared" si="87"/>
        <v>-124539.88390006358</v>
      </c>
      <c r="AD202" s="10">
        <f t="shared" si="88"/>
        <v>-910114.83269270579</v>
      </c>
      <c r="AE202" s="10">
        <f t="shared" si="89"/>
        <v>-1870261.9923281579</v>
      </c>
    </row>
    <row r="203" spans="1:31" x14ac:dyDescent="0.2">
      <c r="A203" s="5">
        <v>40</v>
      </c>
      <c r="B203" s="5">
        <f t="shared" si="90"/>
        <v>200</v>
      </c>
      <c r="C203" s="36">
        <v>7.7144408849662716</v>
      </c>
      <c r="D203" s="6">
        <f t="shared" si="70"/>
        <v>-0.15764940378195824</v>
      </c>
      <c r="E203" s="7">
        <f t="shared" si="71"/>
        <v>-1891.7928453834988</v>
      </c>
      <c r="F203" s="7">
        <f t="shared" si="72"/>
        <v>-3783.5856907669977</v>
      </c>
      <c r="G203" s="7">
        <f t="shared" si="73"/>
        <v>-5675.378536150497</v>
      </c>
      <c r="H203" s="7">
        <f t="shared" si="74"/>
        <v>-7567.1713815339954</v>
      </c>
      <c r="I203" s="7">
        <f t="shared" si="75"/>
        <v>-9458.9642269174947</v>
      </c>
      <c r="J203" s="7">
        <f t="shared" si="76"/>
        <v>-11350.757072300994</v>
      </c>
      <c r="K203" s="12">
        <f t="shared" si="77"/>
        <v>-4.2658403415440915E-3</v>
      </c>
      <c r="L203" s="9">
        <f t="shared" si="78"/>
        <v>-614281.0091823492</v>
      </c>
      <c r="M203" s="9">
        <f t="shared" si="79"/>
        <v>-2457124.0367293968</v>
      </c>
      <c r="N203" s="9">
        <f t="shared" si="80"/>
        <v>-5528529.0826411424</v>
      </c>
      <c r="O203" s="9">
        <f t="shared" si="81"/>
        <v>-9828496.1469175871</v>
      </c>
      <c r="P203" s="9">
        <f t="shared" si="82"/>
        <v>-15357025.229558729</v>
      </c>
      <c r="Q203" s="9">
        <f t="shared" si="83"/>
        <v>-22114116.33056457</v>
      </c>
      <c r="R203" s="8">
        <f>SUM('Masses &amp; Spring Data'!$D$29)</f>
        <v>0.12910000000000002</v>
      </c>
      <c r="S203" s="8">
        <f t="shared" si="69"/>
        <v>-79303.678285441289</v>
      </c>
      <c r="T203" s="8">
        <f t="shared" si="69"/>
        <v>-317214.71314176515</v>
      </c>
      <c r="U203" s="8">
        <f t="shared" si="69"/>
        <v>-713733.10456897155</v>
      </c>
      <c r="V203" s="8">
        <f t="shared" si="69"/>
        <v>-1268858.8525670606</v>
      </c>
      <c r="W203" s="8">
        <f t="shared" si="69"/>
        <v>-1982591.9571360322</v>
      </c>
      <c r="X203" s="8">
        <f t="shared" si="69"/>
        <v>-2854932.4182758862</v>
      </c>
      <c r="Y203" s="3">
        <f>SUM('Masses &amp; Spring Data'!$K$11*('Masses &amp; Spring Data'!$I$3+'Vel,Acc,Jer (In Light)'!C203))</f>
        <v>1247335.7029220529</v>
      </c>
      <c r="Z203" s="10">
        <f t="shared" si="84"/>
        <v>1168032.0246366116</v>
      </c>
      <c r="AA203" s="10">
        <f t="shared" si="85"/>
        <v>904660.61106950138</v>
      </c>
      <c r="AB203" s="10">
        <f t="shared" si="86"/>
        <v>533602.59835308138</v>
      </c>
      <c r="AC203" s="10">
        <f t="shared" si="87"/>
        <v>-21523.149645007681</v>
      </c>
      <c r="AD203" s="10">
        <f t="shared" si="88"/>
        <v>-735256.25421397923</v>
      </c>
      <c r="AE203" s="10">
        <f t="shared" si="89"/>
        <v>-1607596.7153538333</v>
      </c>
    </row>
    <row r="204" spans="1:31" x14ac:dyDescent="0.2">
      <c r="A204" s="5">
        <v>42</v>
      </c>
      <c r="B204" s="5">
        <f t="shared" si="90"/>
        <v>201</v>
      </c>
      <c r="C204" s="36">
        <v>7.5567914811843133</v>
      </c>
      <c r="D204" s="6">
        <f t="shared" si="70"/>
        <v>-0.16191524412350233</v>
      </c>
      <c r="E204" s="7">
        <f t="shared" si="71"/>
        <v>-1942.9829294820279</v>
      </c>
      <c r="F204" s="7">
        <f t="shared" si="72"/>
        <v>-3885.9658589640558</v>
      </c>
      <c r="G204" s="7">
        <f t="shared" si="73"/>
        <v>-5828.9487884460841</v>
      </c>
      <c r="H204" s="7">
        <f t="shared" si="74"/>
        <v>-7771.9317179281115</v>
      </c>
      <c r="I204" s="7">
        <f t="shared" si="75"/>
        <v>-9714.9146474101399</v>
      </c>
      <c r="J204" s="7">
        <f t="shared" si="76"/>
        <v>-11657.897576892168</v>
      </c>
      <c r="K204" s="12">
        <f t="shared" si="77"/>
        <v>-3.8737937456048144E-3</v>
      </c>
      <c r="L204" s="9">
        <f t="shared" si="78"/>
        <v>-557826.29936709325</v>
      </c>
      <c r="M204" s="9">
        <f t="shared" si="79"/>
        <v>-2231305.197468373</v>
      </c>
      <c r="N204" s="9">
        <f t="shared" si="80"/>
        <v>-5020436.6943038395</v>
      </c>
      <c r="O204" s="9">
        <f t="shared" si="81"/>
        <v>-8925220.789873492</v>
      </c>
      <c r="P204" s="9">
        <f t="shared" si="82"/>
        <v>-13945657.484177332</v>
      </c>
      <c r="Q204" s="9">
        <f t="shared" si="83"/>
        <v>-20081746.777215358</v>
      </c>
      <c r="R204" s="8">
        <f>SUM('Masses &amp; Spring Data'!$D$29)</f>
        <v>0.12910000000000002</v>
      </c>
      <c r="S204" s="8">
        <f t="shared" si="69"/>
        <v>-72015.375248291748</v>
      </c>
      <c r="T204" s="8">
        <f t="shared" si="69"/>
        <v>-288061.50099316699</v>
      </c>
      <c r="U204" s="8">
        <f t="shared" si="69"/>
        <v>-648138.37723462575</v>
      </c>
      <c r="V204" s="8">
        <f t="shared" si="69"/>
        <v>-1152246.003972668</v>
      </c>
      <c r="W204" s="8">
        <f t="shared" si="69"/>
        <v>-1800384.3812072938</v>
      </c>
      <c r="X204" s="8">
        <f t="shared" si="69"/>
        <v>-2592553.508938503</v>
      </c>
      <c r="Y204" s="3">
        <f>SUM('Masses &amp; Spring Data'!$K$11*('Masses &amp; Spring Data'!$I$3+'Vel,Acc,Jer (In Light)'!C204))</f>
        <v>1221875.3242112666</v>
      </c>
      <c r="Z204" s="10">
        <f t="shared" si="84"/>
        <v>1149859.9489629748</v>
      </c>
      <c r="AA204" s="10">
        <f t="shared" si="85"/>
        <v>907664.51129215397</v>
      </c>
      <c r="AB204" s="10">
        <f t="shared" si="86"/>
        <v>573736.94697664084</v>
      </c>
      <c r="AC204" s="10">
        <f t="shared" si="87"/>
        <v>69629.320238598622</v>
      </c>
      <c r="AD204" s="10">
        <f t="shared" si="88"/>
        <v>-578509.05699602724</v>
      </c>
      <c r="AE204" s="10">
        <f t="shared" si="89"/>
        <v>-1370678.1847272364</v>
      </c>
    </row>
    <row r="205" spans="1:31" x14ac:dyDescent="0.2">
      <c r="A205" s="5">
        <v>44</v>
      </c>
      <c r="B205" s="5">
        <f t="shared" si="90"/>
        <v>202</v>
      </c>
      <c r="C205" s="36">
        <v>7.394876237060811</v>
      </c>
      <c r="D205" s="6">
        <f t="shared" si="70"/>
        <v>-0.16578903786910715</v>
      </c>
      <c r="E205" s="7">
        <f t="shared" si="71"/>
        <v>-1989.4684544292859</v>
      </c>
      <c r="F205" s="7">
        <f t="shared" si="72"/>
        <v>-3978.9369088585718</v>
      </c>
      <c r="G205" s="7">
        <f t="shared" si="73"/>
        <v>-5968.4053632878577</v>
      </c>
      <c r="H205" s="7">
        <f t="shared" si="74"/>
        <v>-7957.8738177171435</v>
      </c>
      <c r="I205" s="7">
        <f t="shared" si="75"/>
        <v>-9947.3422721464285</v>
      </c>
      <c r="J205" s="7">
        <f t="shared" si="76"/>
        <v>-11936.810726575715</v>
      </c>
      <c r="K205" s="12">
        <f t="shared" si="77"/>
        <v>-3.4350749358615928E-3</v>
      </c>
      <c r="L205" s="9">
        <f t="shared" si="78"/>
        <v>-494650.79076406936</v>
      </c>
      <c r="M205" s="9">
        <f t="shared" si="79"/>
        <v>-1978603.1630562774</v>
      </c>
      <c r="N205" s="9">
        <f t="shared" si="80"/>
        <v>-4451857.1168766245</v>
      </c>
      <c r="O205" s="9">
        <f t="shared" si="81"/>
        <v>-7914412.6522251097</v>
      </c>
      <c r="P205" s="9">
        <f t="shared" si="82"/>
        <v>-12366269.769101733</v>
      </c>
      <c r="Q205" s="9">
        <f t="shared" si="83"/>
        <v>-17807428.467506498</v>
      </c>
      <c r="R205" s="8">
        <f>SUM('Masses &amp; Spring Data'!$D$29)</f>
        <v>0.12910000000000002</v>
      </c>
      <c r="S205" s="8">
        <f t="shared" si="69"/>
        <v>-63859.417087641363</v>
      </c>
      <c r="T205" s="8">
        <f t="shared" si="69"/>
        <v>-255437.66835056545</v>
      </c>
      <c r="U205" s="8">
        <f t="shared" si="69"/>
        <v>-574734.75378877227</v>
      </c>
      <c r="V205" s="8">
        <f t="shared" si="69"/>
        <v>-1021750.6734022618</v>
      </c>
      <c r="W205" s="8">
        <f t="shared" si="69"/>
        <v>-1596485.427191034</v>
      </c>
      <c r="X205" s="8">
        <f t="shared" si="69"/>
        <v>-2298939.0151550891</v>
      </c>
      <c r="Y205" s="3">
        <f>SUM('Masses &amp; Spring Data'!$K$11*('Masses &amp; Spring Data'!$I$3+'Vel,Acc,Jer (In Light)'!C205))</f>
        <v>1195726.012285321</v>
      </c>
      <c r="Z205" s="10">
        <f t="shared" si="84"/>
        <v>1131866.5951976797</v>
      </c>
      <c r="AA205" s="10">
        <f t="shared" si="85"/>
        <v>913513.41431889473</v>
      </c>
      <c r="AB205" s="10">
        <f t="shared" si="86"/>
        <v>620991.25849654875</v>
      </c>
      <c r="AC205" s="10">
        <f t="shared" si="87"/>
        <v>173975.33888305922</v>
      </c>
      <c r="AD205" s="10">
        <f t="shared" si="88"/>
        <v>-400759.41490571294</v>
      </c>
      <c r="AE205" s="10">
        <f t="shared" si="89"/>
        <v>-1103213.0028697681</v>
      </c>
    </row>
    <row r="206" spans="1:31" x14ac:dyDescent="0.2">
      <c r="A206" s="5">
        <v>46</v>
      </c>
      <c r="B206" s="5">
        <f t="shared" si="90"/>
        <v>203</v>
      </c>
      <c r="C206" s="36">
        <v>7.2290871991917038</v>
      </c>
      <c r="D206" s="6">
        <f t="shared" si="70"/>
        <v>-0.16922411280496874</v>
      </c>
      <c r="E206" s="7">
        <f t="shared" si="71"/>
        <v>-2030.6893536596249</v>
      </c>
      <c r="F206" s="7">
        <f t="shared" si="72"/>
        <v>-4061.3787073192498</v>
      </c>
      <c r="G206" s="7">
        <f t="shared" si="73"/>
        <v>-6092.0680609788742</v>
      </c>
      <c r="H206" s="7">
        <f t="shared" si="74"/>
        <v>-8122.7574146384995</v>
      </c>
      <c r="I206" s="7">
        <f t="shared" si="75"/>
        <v>-10153.446768298125</v>
      </c>
      <c r="J206" s="7">
        <f t="shared" si="76"/>
        <v>-12184.136121957748</v>
      </c>
      <c r="K206" s="12">
        <f t="shared" si="77"/>
        <v>-3.0243594543994945E-3</v>
      </c>
      <c r="L206" s="9">
        <f t="shared" si="78"/>
        <v>-435507.76143352722</v>
      </c>
      <c r="M206" s="9">
        <f t="shared" si="79"/>
        <v>-1742031.0457341089</v>
      </c>
      <c r="N206" s="9">
        <f t="shared" si="80"/>
        <v>-3919569.8529017447</v>
      </c>
      <c r="O206" s="9">
        <f t="shared" si="81"/>
        <v>-6968124.1829364356</v>
      </c>
      <c r="P206" s="9">
        <f t="shared" si="82"/>
        <v>-10887694.035838179</v>
      </c>
      <c r="Q206" s="9">
        <f t="shared" si="83"/>
        <v>-15678279.411606979</v>
      </c>
      <c r="R206" s="8">
        <f>SUM('Masses &amp; Spring Data'!$D$29)</f>
        <v>0.12910000000000002</v>
      </c>
      <c r="S206" s="8">
        <f t="shared" si="69"/>
        <v>-56224.052001068376</v>
      </c>
      <c r="T206" s="8">
        <f t="shared" si="69"/>
        <v>-224896.2080042735</v>
      </c>
      <c r="U206" s="8">
        <f t="shared" si="69"/>
        <v>-506016.46800961532</v>
      </c>
      <c r="V206" s="8">
        <f t="shared" si="69"/>
        <v>-899584.83201709401</v>
      </c>
      <c r="W206" s="8">
        <f t="shared" si="69"/>
        <v>-1405601.3000267092</v>
      </c>
      <c r="X206" s="8">
        <f t="shared" si="69"/>
        <v>-2024065.8720384613</v>
      </c>
      <c r="Y206" s="3">
        <f>SUM('Masses &amp; Spring Data'!$K$11*('Masses &amp; Spring Data'!$I$3+'Vel,Acc,Jer (In Light)'!C206))</f>
        <v>1168951.0826694602</v>
      </c>
      <c r="Z206" s="10">
        <f t="shared" si="84"/>
        <v>1112727.0306683918</v>
      </c>
      <c r="AA206" s="10">
        <f t="shared" si="85"/>
        <v>916725.18044718425</v>
      </c>
      <c r="AB206" s="10">
        <f t="shared" si="86"/>
        <v>662934.6146598449</v>
      </c>
      <c r="AC206" s="10">
        <f t="shared" si="87"/>
        <v>269366.2506523662</v>
      </c>
      <c r="AD206" s="10">
        <f t="shared" si="88"/>
        <v>-236650.217357249</v>
      </c>
      <c r="AE206" s="10">
        <f t="shared" si="89"/>
        <v>-855114.78936900105</v>
      </c>
    </row>
    <row r="207" spans="1:31" x14ac:dyDescent="0.2">
      <c r="A207" s="5">
        <v>48</v>
      </c>
      <c r="B207" s="5">
        <f t="shared" si="90"/>
        <v>204</v>
      </c>
      <c r="C207" s="36">
        <v>7.0598630863867351</v>
      </c>
      <c r="D207" s="6">
        <f t="shared" si="70"/>
        <v>-0.17224847225936823</v>
      </c>
      <c r="E207" s="7">
        <f t="shared" si="71"/>
        <v>-2066.981667112419</v>
      </c>
      <c r="F207" s="7">
        <f t="shared" si="72"/>
        <v>-4133.963334224838</v>
      </c>
      <c r="G207" s="7">
        <f t="shared" si="73"/>
        <v>-6200.9450013372561</v>
      </c>
      <c r="H207" s="7">
        <f t="shared" si="74"/>
        <v>-8267.9266684496761</v>
      </c>
      <c r="I207" s="7">
        <f t="shared" si="75"/>
        <v>-10334.908335562093</v>
      </c>
      <c r="J207" s="7">
        <f t="shared" si="76"/>
        <v>-12401.890002674512</v>
      </c>
      <c r="K207" s="12">
        <f t="shared" si="77"/>
        <v>-2.6043095301773178E-3</v>
      </c>
      <c r="L207" s="9">
        <f t="shared" si="78"/>
        <v>-375020.57234553376</v>
      </c>
      <c r="M207" s="9">
        <f t="shared" si="79"/>
        <v>-1500082.289382135</v>
      </c>
      <c r="N207" s="9">
        <f t="shared" si="80"/>
        <v>-3375185.1511098039</v>
      </c>
      <c r="O207" s="9">
        <f t="shared" si="81"/>
        <v>-6000329.1575285401</v>
      </c>
      <c r="P207" s="9">
        <f t="shared" si="82"/>
        <v>-9375514.3086383436</v>
      </c>
      <c r="Q207" s="9">
        <f t="shared" si="83"/>
        <v>-13500740.604439216</v>
      </c>
      <c r="R207" s="8">
        <f>SUM('Masses &amp; Spring Data'!$D$29)</f>
        <v>0.12910000000000002</v>
      </c>
      <c r="S207" s="8">
        <f t="shared" si="69"/>
        <v>-48415.155889808419</v>
      </c>
      <c r="T207" s="8">
        <f t="shared" si="69"/>
        <v>-193660.62355923367</v>
      </c>
      <c r="U207" s="8">
        <f t="shared" si="69"/>
        <v>-435736.40300827578</v>
      </c>
      <c r="V207" s="8">
        <f t="shared" si="69"/>
        <v>-774642.4942369347</v>
      </c>
      <c r="W207" s="8">
        <f t="shared" si="69"/>
        <v>-1210378.8972452104</v>
      </c>
      <c r="X207" s="8">
        <f t="shared" si="69"/>
        <v>-1742945.6120331031</v>
      </c>
      <c r="Y207" s="3">
        <f>SUM('Masses &amp; Spring Data'!$K$11*('Masses &amp; Spring Data'!$I$3+'Vel,Acc,Jer (In Light)'!C207))</f>
        <v>1141621.3884514577</v>
      </c>
      <c r="Z207" s="10">
        <f t="shared" si="84"/>
        <v>1093206.2325616493</v>
      </c>
      <c r="AA207" s="10">
        <f t="shared" si="85"/>
        <v>920142.63662233599</v>
      </c>
      <c r="AB207" s="10">
        <f t="shared" si="86"/>
        <v>705884.98544318194</v>
      </c>
      <c r="AC207" s="10">
        <f t="shared" si="87"/>
        <v>366978.89421452302</v>
      </c>
      <c r="AD207" s="10">
        <f t="shared" si="88"/>
        <v>-68757.50879375264</v>
      </c>
      <c r="AE207" s="10">
        <f t="shared" si="89"/>
        <v>-601324.2235816454</v>
      </c>
    </row>
    <row r="208" spans="1:31" x14ac:dyDescent="0.2">
      <c r="A208" s="5">
        <v>50</v>
      </c>
      <c r="B208" s="5">
        <f t="shared" si="90"/>
        <v>205</v>
      </c>
      <c r="C208" s="36">
        <v>6.8876146141273669</v>
      </c>
      <c r="D208" s="6">
        <f t="shared" si="70"/>
        <v>-0.17485278178954555</v>
      </c>
      <c r="E208" s="7">
        <f t="shared" si="71"/>
        <v>-2098.2333814745466</v>
      </c>
      <c r="F208" s="7">
        <f t="shared" si="72"/>
        <v>-4196.4667629490932</v>
      </c>
      <c r="G208" s="7">
        <f t="shared" si="73"/>
        <v>-6294.7001444236403</v>
      </c>
      <c r="H208" s="7">
        <f t="shared" si="74"/>
        <v>-8392.9335258981864</v>
      </c>
      <c r="I208" s="7">
        <f t="shared" si="75"/>
        <v>-10491.166907372733</v>
      </c>
      <c r="J208" s="7">
        <f t="shared" si="76"/>
        <v>-12589.400288847281</v>
      </c>
      <c r="K208" s="12">
        <f t="shared" si="77"/>
        <v>-2.1842596059551411E-3</v>
      </c>
      <c r="L208" s="9">
        <f t="shared" si="78"/>
        <v>-314533.38325754035</v>
      </c>
      <c r="M208" s="9">
        <f t="shared" si="79"/>
        <v>-1258133.5330301614</v>
      </c>
      <c r="N208" s="9">
        <f t="shared" si="80"/>
        <v>-2830800.4493178627</v>
      </c>
      <c r="O208" s="9">
        <f t="shared" si="81"/>
        <v>-5032534.1321206456</v>
      </c>
      <c r="P208" s="9">
        <f t="shared" si="82"/>
        <v>-7863334.5814385079</v>
      </c>
      <c r="Q208" s="9">
        <f t="shared" si="83"/>
        <v>-11323201.797271451</v>
      </c>
      <c r="R208" s="8">
        <f>SUM('Masses &amp; Spring Data'!$D$29)</f>
        <v>0.12910000000000002</v>
      </c>
      <c r="S208" s="8">
        <f t="shared" si="69"/>
        <v>-40606.259778548469</v>
      </c>
      <c r="T208" s="8">
        <f t="shared" si="69"/>
        <v>-162425.03911419387</v>
      </c>
      <c r="U208" s="8">
        <f t="shared" si="69"/>
        <v>-365456.33800693613</v>
      </c>
      <c r="V208" s="8">
        <f t="shared" si="69"/>
        <v>-649700.1564567755</v>
      </c>
      <c r="W208" s="8">
        <f t="shared" si="69"/>
        <v>-1015156.4944637115</v>
      </c>
      <c r="X208" s="8">
        <f t="shared" si="69"/>
        <v>-1461825.3520277445</v>
      </c>
      <c r="Y208" s="3">
        <f>SUM('Masses &amp; Spring Data'!$K$11*('Masses &amp; Spring Data'!$I$3+'Vel,Acc,Jer (In Light)'!C208))</f>
        <v>1113803.2601815697</v>
      </c>
      <c r="Z208" s="10">
        <f t="shared" si="84"/>
        <v>1073197.0004030212</v>
      </c>
      <c r="AA208" s="10">
        <f t="shared" si="85"/>
        <v>923139.49680836441</v>
      </c>
      <c r="AB208" s="10">
        <f t="shared" si="86"/>
        <v>748346.9221746336</v>
      </c>
      <c r="AC208" s="10">
        <f t="shared" si="87"/>
        <v>464103.10372479423</v>
      </c>
      <c r="AD208" s="10">
        <f t="shared" si="88"/>
        <v>98646.765717858216</v>
      </c>
      <c r="AE208" s="10">
        <f t="shared" si="89"/>
        <v>-348022.09184617479</v>
      </c>
    </row>
    <row r="209" spans="1:31" x14ac:dyDescent="0.2">
      <c r="A209" s="5">
        <v>52</v>
      </c>
      <c r="B209" s="5">
        <f t="shared" si="90"/>
        <v>206</v>
      </c>
      <c r="C209" s="36">
        <v>6.7127618323378213</v>
      </c>
      <c r="D209" s="6">
        <f t="shared" si="70"/>
        <v>-0.17703704139550069</v>
      </c>
      <c r="E209" s="7">
        <f t="shared" si="71"/>
        <v>-2124.4444967460086</v>
      </c>
      <c r="F209" s="7">
        <f t="shared" si="72"/>
        <v>-4248.8889934920171</v>
      </c>
      <c r="G209" s="7">
        <f t="shared" si="73"/>
        <v>-6373.3334902380248</v>
      </c>
      <c r="H209" s="7">
        <f t="shared" si="74"/>
        <v>-8497.7779869840342</v>
      </c>
      <c r="I209" s="7">
        <f t="shared" si="75"/>
        <v>-10622.222483730042</v>
      </c>
      <c r="J209" s="7">
        <f t="shared" si="76"/>
        <v>-12746.66698047605</v>
      </c>
      <c r="K209" s="12">
        <f t="shared" si="77"/>
        <v>-1.7828785672548975E-3</v>
      </c>
      <c r="L209" s="9">
        <f t="shared" si="78"/>
        <v>-256734.51368470525</v>
      </c>
      <c r="M209" s="9">
        <f t="shared" si="79"/>
        <v>-1026938.054738821</v>
      </c>
      <c r="N209" s="9">
        <f t="shared" si="80"/>
        <v>-2310610.6231623469</v>
      </c>
      <c r="O209" s="9">
        <f t="shared" si="81"/>
        <v>-4107752.218955284</v>
      </c>
      <c r="P209" s="9">
        <f t="shared" si="82"/>
        <v>-6418362.8421176309</v>
      </c>
      <c r="Q209" s="9">
        <f t="shared" si="83"/>
        <v>-9242442.4926493876</v>
      </c>
      <c r="R209" s="8">
        <f>SUM('Masses &amp; Spring Data'!$D$29)</f>
        <v>0.12910000000000002</v>
      </c>
      <c r="S209" s="8">
        <f t="shared" si="69"/>
        <v>-33144.425716695456</v>
      </c>
      <c r="T209" s="8">
        <f t="shared" si="69"/>
        <v>-132577.70286678182</v>
      </c>
      <c r="U209" s="8">
        <f t="shared" si="69"/>
        <v>-298299.83145025902</v>
      </c>
      <c r="V209" s="8">
        <f t="shared" si="69"/>
        <v>-530310.81146712729</v>
      </c>
      <c r="W209" s="8">
        <f t="shared" si="69"/>
        <v>-828610.64291738626</v>
      </c>
      <c r="X209" s="8">
        <f t="shared" si="69"/>
        <v>-1193199.3258010361</v>
      </c>
      <c r="Y209" s="3">
        <f>SUM('Masses &amp; Spring Data'!$K$11*('Masses &amp; Spring Data'!$I$3+'Vel,Acc,Jer (In Light)'!C209))</f>
        <v>1085564.5359225583</v>
      </c>
      <c r="Z209" s="10">
        <f t="shared" si="84"/>
        <v>1052420.1102058629</v>
      </c>
      <c r="AA209" s="10">
        <f t="shared" si="85"/>
        <v>924395.35087040288</v>
      </c>
      <c r="AB209" s="10">
        <f t="shared" si="86"/>
        <v>787264.7044722992</v>
      </c>
      <c r="AC209" s="10">
        <f t="shared" si="87"/>
        <v>555253.72445543099</v>
      </c>
      <c r="AD209" s="10">
        <f t="shared" si="88"/>
        <v>256953.89300517202</v>
      </c>
      <c r="AE209" s="10">
        <f t="shared" si="89"/>
        <v>-107634.78987847781</v>
      </c>
    </row>
    <row r="210" spans="1:31" x14ac:dyDescent="0.2">
      <c r="A210" s="5">
        <v>54</v>
      </c>
      <c r="B210" s="5">
        <f t="shared" si="90"/>
        <v>207</v>
      </c>
      <c r="C210" s="36">
        <v>6.5357247909423206</v>
      </c>
      <c r="D210" s="6">
        <f t="shared" si="70"/>
        <v>-0.17881991996275559</v>
      </c>
      <c r="E210" s="7">
        <f t="shared" si="71"/>
        <v>-2145.8390395530669</v>
      </c>
      <c r="F210" s="7">
        <f t="shared" si="72"/>
        <v>-4291.6780791061337</v>
      </c>
      <c r="G210" s="7">
        <f t="shared" si="73"/>
        <v>-6437.5171186592015</v>
      </c>
      <c r="H210" s="7">
        <f t="shared" si="74"/>
        <v>-8583.3561582122675</v>
      </c>
      <c r="I210" s="7">
        <f t="shared" si="75"/>
        <v>-10729.195197765335</v>
      </c>
      <c r="J210" s="7">
        <f t="shared" si="76"/>
        <v>-12875.034237318403</v>
      </c>
      <c r="K210" s="12">
        <f t="shared" si="77"/>
        <v>-1.3628286430300562E-3</v>
      </c>
      <c r="L210" s="9">
        <f t="shared" si="78"/>
        <v>-196247.32459632811</v>
      </c>
      <c r="M210" s="9">
        <f t="shared" si="79"/>
        <v>-784989.29838531243</v>
      </c>
      <c r="N210" s="9">
        <f t="shared" si="80"/>
        <v>-1766225.9213669528</v>
      </c>
      <c r="O210" s="9">
        <f t="shared" si="81"/>
        <v>-3139957.1935412497</v>
      </c>
      <c r="P210" s="9">
        <f t="shared" si="82"/>
        <v>-4906183.1149082026</v>
      </c>
      <c r="Q210" s="9">
        <f t="shared" si="83"/>
        <v>-7064903.6854678113</v>
      </c>
      <c r="R210" s="8">
        <f>SUM('Masses &amp; Spring Data'!$D$29)</f>
        <v>0.12910000000000002</v>
      </c>
      <c r="S210" s="8">
        <f t="shared" si="69"/>
        <v>-25335.529605385964</v>
      </c>
      <c r="T210" s="8">
        <f t="shared" si="69"/>
        <v>-101342.11842154386</v>
      </c>
      <c r="U210" s="8">
        <f t="shared" si="69"/>
        <v>-228019.76644847365</v>
      </c>
      <c r="V210" s="8">
        <f t="shared" si="69"/>
        <v>-405368.47368617542</v>
      </c>
      <c r="W210" s="8">
        <f t="shared" si="69"/>
        <v>-633388.2401346491</v>
      </c>
      <c r="X210" s="8">
        <f t="shared" si="69"/>
        <v>-912079.06579389458</v>
      </c>
      <c r="Y210" s="3">
        <f>SUM('Masses &amp; Spring Data'!$K$11*('Masses &amp; Spring Data'!$I$3+'Vel,Acc,Jer (In Light)'!C210))</f>
        <v>1056973.0537371847</v>
      </c>
      <c r="Z210" s="10">
        <f t="shared" si="84"/>
        <v>1031637.5241317988</v>
      </c>
      <c r="AA210" s="10">
        <f t="shared" si="85"/>
        <v>926751.5182416559</v>
      </c>
      <c r="AB210" s="10">
        <f t="shared" si="86"/>
        <v>828953.28728871106</v>
      </c>
      <c r="AC210" s="10">
        <f t="shared" si="87"/>
        <v>651604.58005100931</v>
      </c>
      <c r="AD210" s="10">
        <f t="shared" si="88"/>
        <v>423584.81360253564</v>
      </c>
      <c r="AE210" s="10">
        <f t="shared" si="89"/>
        <v>144893.98794329015</v>
      </c>
    </row>
    <row r="211" spans="1:31" x14ac:dyDescent="0.2">
      <c r="A211" s="5">
        <v>56</v>
      </c>
      <c r="B211" s="5">
        <f t="shared" si="90"/>
        <v>208</v>
      </c>
      <c r="C211" s="36">
        <v>6.356904870979565</v>
      </c>
      <c r="D211" s="6">
        <f t="shared" si="70"/>
        <v>-0.18018274860578565</v>
      </c>
      <c r="E211" s="7">
        <f t="shared" si="71"/>
        <v>-2162.1929832694277</v>
      </c>
      <c r="F211" s="7">
        <f t="shared" si="72"/>
        <v>-4324.3859665388554</v>
      </c>
      <c r="G211" s="7">
        <f t="shared" si="73"/>
        <v>-6486.5789498082831</v>
      </c>
      <c r="H211" s="7">
        <f t="shared" si="74"/>
        <v>-8648.7719330777109</v>
      </c>
      <c r="I211" s="7">
        <f t="shared" si="75"/>
        <v>-10810.964916347139</v>
      </c>
      <c r="J211" s="7">
        <f t="shared" si="76"/>
        <v>-12973.157899616566</v>
      </c>
      <c r="K211" s="12">
        <f t="shared" si="77"/>
        <v>-9.8011648985352195E-4</v>
      </c>
      <c r="L211" s="9">
        <f t="shared" si="78"/>
        <v>-141136.77453890716</v>
      </c>
      <c r="M211" s="9">
        <f t="shared" si="79"/>
        <v>-564547.09815562866</v>
      </c>
      <c r="N211" s="9">
        <f t="shared" si="80"/>
        <v>-1270230.9708501645</v>
      </c>
      <c r="O211" s="9">
        <f t="shared" si="81"/>
        <v>-2258188.3926225146</v>
      </c>
      <c r="P211" s="9">
        <f t="shared" si="82"/>
        <v>-3528419.3634726792</v>
      </c>
      <c r="Q211" s="9">
        <f t="shared" si="83"/>
        <v>-5080923.8834006581</v>
      </c>
      <c r="R211" s="8">
        <f>SUM('Masses &amp; Spring Data'!$D$29)</f>
        <v>0.12910000000000002</v>
      </c>
      <c r="S211" s="8">
        <f t="shared" si="69"/>
        <v>-18220.757592972917</v>
      </c>
      <c r="T211" s="8">
        <f t="shared" si="69"/>
        <v>-72883.030371891669</v>
      </c>
      <c r="U211" s="8">
        <f t="shared" si="69"/>
        <v>-163986.81833675626</v>
      </c>
      <c r="V211" s="8">
        <f t="shared" si="69"/>
        <v>-291532.12148756668</v>
      </c>
      <c r="W211" s="8">
        <f t="shared" si="69"/>
        <v>-455518.93982432294</v>
      </c>
      <c r="X211" s="8">
        <f t="shared" si="69"/>
        <v>-655947.27334702504</v>
      </c>
      <c r="Y211" s="3">
        <f>SUM('Masses &amp; Spring Data'!$K$11*('Masses &amp; Spring Data'!$I$3+'Vel,Acc,Jer (In Light)'!C211))</f>
        <v>1028093.6366631998</v>
      </c>
      <c r="Z211" s="10">
        <f t="shared" si="84"/>
        <v>1009872.8790702268</v>
      </c>
      <c r="AA211" s="10">
        <f t="shared" si="85"/>
        <v>926111.09239147371</v>
      </c>
      <c r="AB211" s="10">
        <f t="shared" si="86"/>
        <v>864106.81832644343</v>
      </c>
      <c r="AC211" s="10">
        <f t="shared" si="87"/>
        <v>736561.51517563313</v>
      </c>
      <c r="AD211" s="10">
        <f t="shared" si="88"/>
        <v>572574.69683887681</v>
      </c>
      <c r="AE211" s="10">
        <f t="shared" si="89"/>
        <v>372146.36331617471</v>
      </c>
    </row>
    <row r="212" spans="1:31" x14ac:dyDescent="0.2">
      <c r="A212" s="5">
        <v>58</v>
      </c>
      <c r="B212" s="5">
        <f t="shared" si="90"/>
        <v>209</v>
      </c>
      <c r="C212" s="36">
        <v>6.1767221223737794</v>
      </c>
      <c r="D212" s="6">
        <f t="shared" si="70"/>
        <v>-0.18116286509563917</v>
      </c>
      <c r="E212" s="7">
        <f t="shared" si="71"/>
        <v>-2173.9543811476701</v>
      </c>
      <c r="F212" s="7">
        <f t="shared" si="72"/>
        <v>-4347.9087622953402</v>
      </c>
      <c r="G212" s="7">
        <f t="shared" si="73"/>
        <v>-6521.8631434430099</v>
      </c>
      <c r="H212" s="7">
        <f t="shared" si="74"/>
        <v>-8695.8175245906805</v>
      </c>
      <c r="I212" s="7">
        <f t="shared" si="75"/>
        <v>-10869.771905738351</v>
      </c>
      <c r="J212" s="7">
        <f t="shared" si="76"/>
        <v>-13043.72628688602</v>
      </c>
      <c r="K212" s="12">
        <f t="shared" si="77"/>
        <v>-5.7873545115061376E-4</v>
      </c>
      <c r="L212" s="9">
        <f t="shared" si="78"/>
        <v>-83337.904965688387</v>
      </c>
      <c r="M212" s="9">
        <f t="shared" si="79"/>
        <v>-333351.61986275355</v>
      </c>
      <c r="N212" s="9">
        <f t="shared" si="80"/>
        <v>-750041.14469119546</v>
      </c>
      <c r="O212" s="9">
        <f t="shared" si="81"/>
        <v>-1333406.4794510142</v>
      </c>
      <c r="P212" s="9">
        <f t="shared" si="82"/>
        <v>-2083447.6241422095</v>
      </c>
      <c r="Q212" s="9">
        <f t="shared" si="83"/>
        <v>-3000164.5787647818</v>
      </c>
      <c r="R212" s="8">
        <f>SUM('Masses &amp; Spring Data'!$D$29)</f>
        <v>0.12910000000000002</v>
      </c>
      <c r="S212" s="8">
        <f t="shared" si="69"/>
        <v>-10758.923531070372</v>
      </c>
      <c r="T212" s="8">
        <f t="shared" si="69"/>
        <v>-43035.694124281486</v>
      </c>
      <c r="U212" s="8">
        <f t="shared" si="69"/>
        <v>-96830.311779633354</v>
      </c>
      <c r="V212" s="8">
        <f t="shared" si="69"/>
        <v>-172142.77649712595</v>
      </c>
      <c r="W212" s="8">
        <f t="shared" si="69"/>
        <v>-268973.08827675931</v>
      </c>
      <c r="X212" s="8">
        <f t="shared" si="69"/>
        <v>-387321.24711853341</v>
      </c>
      <c r="Y212" s="3">
        <f>SUM('Masses &amp; Spring Data'!$K$11*('Masses &amp; Spring Data'!$I$3+'Vel,Acc,Jer (In Light)'!C212))</f>
        <v>998994.12276336539</v>
      </c>
      <c r="Z212" s="10">
        <f t="shared" si="84"/>
        <v>988235.19923229504</v>
      </c>
      <c r="AA212" s="10">
        <f t="shared" si="85"/>
        <v>926700.62592613813</v>
      </c>
      <c r="AB212" s="10">
        <f t="shared" si="86"/>
        <v>902163.81098373199</v>
      </c>
      <c r="AC212" s="10">
        <f t="shared" si="87"/>
        <v>826851.34626623942</v>
      </c>
      <c r="AD212" s="10">
        <f t="shared" si="88"/>
        <v>730021.03448660602</v>
      </c>
      <c r="AE212" s="10">
        <f t="shared" si="89"/>
        <v>611672.87564483192</v>
      </c>
    </row>
    <row r="213" spans="1:31" x14ac:dyDescent="0.2">
      <c r="A213" s="5">
        <v>60</v>
      </c>
      <c r="B213" s="5">
        <f t="shared" si="90"/>
        <v>210</v>
      </c>
      <c r="C213" s="36">
        <v>5.9955592572781402</v>
      </c>
      <c r="D213" s="6">
        <f t="shared" si="70"/>
        <v>-0.18174160054678978</v>
      </c>
      <c r="E213" s="7">
        <f t="shared" si="71"/>
        <v>-2180.8992065614775</v>
      </c>
      <c r="F213" s="7">
        <f t="shared" si="72"/>
        <v>-4361.798413122955</v>
      </c>
      <c r="G213" s="7">
        <f t="shared" si="73"/>
        <v>-6542.6976196844325</v>
      </c>
      <c r="H213" s="7">
        <f t="shared" si="74"/>
        <v>-8723.5968262459101</v>
      </c>
      <c r="I213" s="7">
        <f t="shared" si="75"/>
        <v>-10904.496032807387</v>
      </c>
      <c r="J213" s="7">
        <f t="shared" si="76"/>
        <v>-13085.395239368865</v>
      </c>
      <c r="K213" s="12">
        <f t="shared" si="77"/>
        <v>-2.0535774073060509E-4</v>
      </c>
      <c r="L213" s="9">
        <f t="shared" si="78"/>
        <v>-29571.514665207134</v>
      </c>
      <c r="M213" s="9">
        <f t="shared" si="79"/>
        <v>-118286.05866082854</v>
      </c>
      <c r="N213" s="9">
        <f t="shared" si="80"/>
        <v>-266143.6319868642</v>
      </c>
      <c r="O213" s="9">
        <f t="shared" si="81"/>
        <v>-473144.23464331415</v>
      </c>
      <c r="P213" s="9">
        <f t="shared" si="82"/>
        <v>-739287.86663017829</v>
      </c>
      <c r="Q213" s="9">
        <f t="shared" si="83"/>
        <v>-1064574.5279474568</v>
      </c>
      <c r="R213" s="8">
        <f>SUM('Masses &amp; Spring Data'!$D$29)</f>
        <v>0.12910000000000002</v>
      </c>
      <c r="S213" s="8">
        <f t="shared" si="69"/>
        <v>-3817.6825432782416</v>
      </c>
      <c r="T213" s="8">
        <f t="shared" si="69"/>
        <v>-15270.730173112966</v>
      </c>
      <c r="U213" s="8">
        <f t="shared" si="69"/>
        <v>-34359.142889504175</v>
      </c>
      <c r="V213" s="8">
        <f t="shared" si="69"/>
        <v>-61082.920692451866</v>
      </c>
      <c r="W213" s="8">
        <f t="shared" si="69"/>
        <v>-95442.063581956027</v>
      </c>
      <c r="X213" s="8">
        <f t="shared" si="69"/>
        <v>-137436.5715580167</v>
      </c>
      <c r="Y213" s="3">
        <f>SUM('Masses &amp; Spring Data'!$K$11*('Masses &amp; Spring Data'!$I$3+'Vel,Acc,Jer (In Light)'!C213))</f>
        <v>969736.32005041966</v>
      </c>
      <c r="Z213" s="10">
        <f t="shared" si="84"/>
        <v>965918.63750714145</v>
      </c>
      <c r="AA213" s="10">
        <f t="shared" si="85"/>
        <v>925114.32138900016</v>
      </c>
      <c r="AB213" s="10">
        <f t="shared" si="86"/>
        <v>935377.17716091545</v>
      </c>
      <c r="AC213" s="10">
        <f t="shared" si="87"/>
        <v>908653.39935796778</v>
      </c>
      <c r="AD213" s="10">
        <f t="shared" si="88"/>
        <v>874294.25646846369</v>
      </c>
      <c r="AE213" s="10">
        <f t="shared" si="89"/>
        <v>832299.74849240296</v>
      </c>
    </row>
    <row r="214" spans="1:31" x14ac:dyDescent="0.2">
      <c r="A214" s="5">
        <v>62</v>
      </c>
      <c r="B214" s="5">
        <f t="shared" si="90"/>
        <v>211</v>
      </c>
      <c r="C214" s="36">
        <v>5.8138176567313504</v>
      </c>
      <c r="D214" s="6">
        <f t="shared" si="70"/>
        <v>-0.18194695828752039</v>
      </c>
      <c r="E214" s="7">
        <f t="shared" si="71"/>
        <v>-2183.3634994502445</v>
      </c>
      <c r="F214" s="7">
        <f t="shared" si="72"/>
        <v>-4366.726998900489</v>
      </c>
      <c r="G214" s="7">
        <f t="shared" si="73"/>
        <v>-6550.0904983507344</v>
      </c>
      <c r="H214" s="7">
        <f t="shared" si="74"/>
        <v>-8733.453997800978</v>
      </c>
      <c r="I214" s="7">
        <f t="shared" si="75"/>
        <v>-10916.817497251222</v>
      </c>
      <c r="J214" s="7">
        <f t="shared" si="76"/>
        <v>-13100.180996701469</v>
      </c>
      <c r="K214" s="12">
        <f t="shared" si="77"/>
        <v>1.7735441245125827E-4</v>
      </c>
      <c r="L214" s="9">
        <f t="shared" si="78"/>
        <v>25539.03539298119</v>
      </c>
      <c r="M214" s="9">
        <f t="shared" si="79"/>
        <v>102156.14157192476</v>
      </c>
      <c r="N214" s="9">
        <f t="shared" si="80"/>
        <v>229851.31853683072</v>
      </c>
      <c r="O214" s="9">
        <f t="shared" si="81"/>
        <v>408624.56628769904</v>
      </c>
      <c r="P214" s="9">
        <f t="shared" si="82"/>
        <v>638475.88482452976</v>
      </c>
      <c r="Q214" s="9">
        <f t="shared" si="83"/>
        <v>919405.27414732287</v>
      </c>
      <c r="R214" s="8">
        <f>SUM('Masses &amp; Spring Data'!$D$29)</f>
        <v>0.12910000000000002</v>
      </c>
      <c r="S214" s="8">
        <f t="shared" si="69"/>
        <v>3297.089469233872</v>
      </c>
      <c r="T214" s="8">
        <f t="shared" si="69"/>
        <v>13188.357876935488</v>
      </c>
      <c r="U214" s="8">
        <f t="shared" si="69"/>
        <v>29673.80522310485</v>
      </c>
      <c r="V214" s="8">
        <f t="shared" si="69"/>
        <v>52753.431507741952</v>
      </c>
      <c r="W214" s="8">
        <f t="shared" si="69"/>
        <v>82427.236730846809</v>
      </c>
      <c r="X214" s="8">
        <f t="shared" si="69"/>
        <v>118695.2208924194</v>
      </c>
      <c r="Y214" s="3">
        <f>SUM('Masses &amp; Spring Data'!$K$11*('Masses &amp; Spring Data'!$I$3+'Vel,Acc,Jer (In Light)'!C214))</f>
        <v>940385.05156211311</v>
      </c>
      <c r="Z214" s="10">
        <f t="shared" si="84"/>
        <v>943682.14103134698</v>
      </c>
      <c r="AA214" s="10">
        <f t="shared" si="85"/>
        <v>924188.97567561409</v>
      </c>
      <c r="AB214" s="10">
        <f t="shared" si="86"/>
        <v>970058.856785218</v>
      </c>
      <c r="AC214" s="10">
        <f t="shared" si="87"/>
        <v>993138.48306985502</v>
      </c>
      <c r="AD214" s="10">
        <f t="shared" si="88"/>
        <v>1022812.2882929599</v>
      </c>
      <c r="AE214" s="10">
        <f t="shared" si="89"/>
        <v>1059080.2724545326</v>
      </c>
    </row>
    <row r="215" spans="1:31" x14ac:dyDescent="0.2">
      <c r="A215" s="5">
        <v>64</v>
      </c>
      <c r="B215" s="5">
        <f t="shared" si="90"/>
        <v>212</v>
      </c>
      <c r="C215" s="36">
        <v>5.63187069844383</v>
      </c>
      <c r="D215" s="6">
        <f t="shared" si="70"/>
        <v>-0.18176960387506913</v>
      </c>
      <c r="E215" s="7">
        <f t="shared" si="71"/>
        <v>-2181.2352465008294</v>
      </c>
      <c r="F215" s="7">
        <f t="shared" si="72"/>
        <v>-4362.4704930016587</v>
      </c>
      <c r="G215" s="7">
        <f t="shared" si="73"/>
        <v>-6543.7057395024885</v>
      </c>
      <c r="H215" s="7">
        <f t="shared" si="74"/>
        <v>-8724.9409860033174</v>
      </c>
      <c r="I215" s="7">
        <f t="shared" si="75"/>
        <v>-10906.176232504147</v>
      </c>
      <c r="J215" s="7">
        <f t="shared" si="76"/>
        <v>-13087.411479004977</v>
      </c>
      <c r="K215" s="12">
        <f t="shared" si="77"/>
        <v>5.1339435182562454E-4</v>
      </c>
      <c r="L215" s="9">
        <f t="shared" si="78"/>
        <v>73928.786662889936</v>
      </c>
      <c r="M215" s="9">
        <f t="shared" si="79"/>
        <v>295715.14665155974</v>
      </c>
      <c r="N215" s="9">
        <f t="shared" si="80"/>
        <v>665359.07996600936</v>
      </c>
      <c r="O215" s="9">
        <f t="shared" si="81"/>
        <v>1182860.586606239</v>
      </c>
      <c r="P215" s="9">
        <f t="shared" si="82"/>
        <v>1848219.6665722483</v>
      </c>
      <c r="Q215" s="9">
        <f t="shared" si="83"/>
        <v>2661436.3198640374</v>
      </c>
      <c r="R215" s="8">
        <f>SUM('Masses &amp; Spring Data'!$D$29)</f>
        <v>0.12910000000000002</v>
      </c>
      <c r="S215" s="8">
        <f t="shared" si="69"/>
        <v>9544.2063581790917</v>
      </c>
      <c r="T215" s="8">
        <f t="shared" si="69"/>
        <v>38176.825432716367</v>
      </c>
      <c r="U215" s="8">
        <f t="shared" si="69"/>
        <v>85897.85722361182</v>
      </c>
      <c r="V215" s="8">
        <f t="shared" si="69"/>
        <v>152707.30173086547</v>
      </c>
      <c r="W215" s="8">
        <f t="shared" si="69"/>
        <v>238605.15895447729</v>
      </c>
      <c r="X215" s="8">
        <f t="shared" si="69"/>
        <v>343591.42889444728</v>
      </c>
      <c r="Y215" s="3">
        <f>SUM('Masses &amp; Spring Data'!$K$11*('Masses &amp; Spring Data'!$I$3+'Vel,Acc,Jer (In Light)'!C215))</f>
        <v>911000.61779867858</v>
      </c>
      <c r="Z215" s="10">
        <f t="shared" si="84"/>
        <v>920544.82415685768</v>
      </c>
      <c r="AA215" s="10">
        <f t="shared" si="85"/>
        <v>919821.6522055713</v>
      </c>
      <c r="AB215" s="10">
        <f t="shared" si="86"/>
        <v>996898.47502229037</v>
      </c>
      <c r="AC215" s="10">
        <f t="shared" si="87"/>
        <v>1063707.919529544</v>
      </c>
      <c r="AD215" s="10">
        <f t="shared" si="88"/>
        <v>1149605.776753156</v>
      </c>
      <c r="AE215" s="10">
        <f t="shared" si="89"/>
        <v>1254592.0466931257</v>
      </c>
    </row>
    <row r="216" spans="1:31" x14ac:dyDescent="0.2">
      <c r="A216" s="5">
        <v>66</v>
      </c>
      <c r="B216" s="5">
        <f t="shared" si="90"/>
        <v>213</v>
      </c>
      <c r="C216" s="36">
        <v>5.4501010945687609</v>
      </c>
      <c r="D216" s="6">
        <f t="shared" si="70"/>
        <v>-0.18125620952324351</v>
      </c>
      <c r="E216" s="7">
        <f t="shared" si="71"/>
        <v>-2175.0745142789219</v>
      </c>
      <c r="F216" s="7">
        <f t="shared" si="72"/>
        <v>-4350.1490285578438</v>
      </c>
      <c r="G216" s="7">
        <f t="shared" si="73"/>
        <v>-6525.2235428367658</v>
      </c>
      <c r="H216" s="7">
        <f t="shared" si="74"/>
        <v>-8700.2980571156877</v>
      </c>
      <c r="I216" s="7">
        <f t="shared" si="75"/>
        <v>-10875.37257139461</v>
      </c>
      <c r="J216" s="7">
        <f t="shared" si="76"/>
        <v>-13050.447085673532</v>
      </c>
      <c r="K216" s="12">
        <f t="shared" si="77"/>
        <v>8.6810317672370019E-4</v>
      </c>
      <c r="L216" s="9">
        <f t="shared" si="78"/>
        <v>125006.85744821283</v>
      </c>
      <c r="M216" s="9">
        <f t="shared" si="79"/>
        <v>500027.42979285133</v>
      </c>
      <c r="N216" s="9">
        <f t="shared" si="80"/>
        <v>1125061.7170339155</v>
      </c>
      <c r="O216" s="9">
        <f t="shared" si="81"/>
        <v>2000109.7191714053</v>
      </c>
      <c r="P216" s="9">
        <f t="shared" si="82"/>
        <v>3125171.4362053205</v>
      </c>
      <c r="Q216" s="9">
        <f t="shared" si="83"/>
        <v>4500246.8681356618</v>
      </c>
      <c r="R216" s="8">
        <f>SUM('Masses &amp; Spring Data'!$D$29)</f>
        <v>0.12910000000000002</v>
      </c>
      <c r="S216" s="8">
        <f t="shared" si="69"/>
        <v>16138.385296564278</v>
      </c>
      <c r="T216" s="8">
        <f t="shared" si="69"/>
        <v>64553.541186257113</v>
      </c>
      <c r="U216" s="8">
        <f t="shared" si="69"/>
        <v>145245.4676690785</v>
      </c>
      <c r="V216" s="8">
        <f t="shared" si="69"/>
        <v>258214.16474502845</v>
      </c>
      <c r="W216" s="8">
        <f t="shared" si="69"/>
        <v>403459.63241410692</v>
      </c>
      <c r="X216" s="8">
        <f t="shared" si="69"/>
        <v>580981.87067631399</v>
      </c>
      <c r="Y216" s="3">
        <f>SUM('Masses &amp; Spring Data'!$K$11*('Masses &amp; Spring Data'!$I$3+'Vel,Acc,Jer (In Light)'!C216))</f>
        <v>881644.8267728549</v>
      </c>
      <c r="Z216" s="10">
        <f t="shared" si="84"/>
        <v>897783.21206941921</v>
      </c>
      <c r="AA216" s="10">
        <f t="shared" si="85"/>
        <v>916925.49012110825</v>
      </c>
      <c r="AB216" s="10">
        <f t="shared" si="86"/>
        <v>1026890.2944419334</v>
      </c>
      <c r="AC216" s="10">
        <f t="shared" si="87"/>
        <v>1139858.9915178833</v>
      </c>
      <c r="AD216" s="10">
        <f t="shared" si="88"/>
        <v>1285104.4591869619</v>
      </c>
      <c r="AE216" s="10">
        <f t="shared" si="89"/>
        <v>1462626.6974491689</v>
      </c>
    </row>
    <row r="217" spans="1:31" x14ac:dyDescent="0.2">
      <c r="A217" s="5">
        <v>68</v>
      </c>
      <c r="B217" s="5">
        <f t="shared" si="90"/>
        <v>214</v>
      </c>
      <c r="C217" s="36">
        <v>5.2688448850455174</v>
      </c>
      <c r="D217" s="6">
        <f t="shared" si="70"/>
        <v>-0.18038810634651981</v>
      </c>
      <c r="E217" s="7">
        <f t="shared" si="71"/>
        <v>-2164.6572761582374</v>
      </c>
      <c r="F217" s="7">
        <f t="shared" si="72"/>
        <v>-4329.3145523164749</v>
      </c>
      <c r="G217" s="7">
        <f t="shared" si="73"/>
        <v>-6493.9718284747132</v>
      </c>
      <c r="H217" s="7">
        <f t="shared" si="74"/>
        <v>-8658.6291046329497</v>
      </c>
      <c r="I217" s="7">
        <f t="shared" si="75"/>
        <v>-10823.286380791189</v>
      </c>
      <c r="J217" s="7">
        <f t="shared" si="76"/>
        <v>-12987.943656949426</v>
      </c>
      <c r="K217" s="12">
        <f t="shared" si="77"/>
        <v>1.2041431161078364E-3</v>
      </c>
      <c r="L217" s="9">
        <f t="shared" si="78"/>
        <v>173396.60871952845</v>
      </c>
      <c r="M217" s="9">
        <f t="shared" si="79"/>
        <v>693586.4348781138</v>
      </c>
      <c r="N217" s="9">
        <f t="shared" si="80"/>
        <v>1560569.478475756</v>
      </c>
      <c r="O217" s="9">
        <f t="shared" si="81"/>
        <v>2774345.7395124552</v>
      </c>
      <c r="P217" s="9">
        <f t="shared" si="82"/>
        <v>4334915.2179882107</v>
      </c>
      <c r="Q217" s="9">
        <f t="shared" si="83"/>
        <v>6242277.913903024</v>
      </c>
      <c r="R217" s="8">
        <f>SUM('Masses &amp; Spring Data'!$D$29)</f>
        <v>0.12910000000000002</v>
      </c>
      <c r="S217" s="8">
        <f t="shared" si="69"/>
        <v>22385.502185691126</v>
      </c>
      <c r="T217" s="8">
        <f t="shared" si="69"/>
        <v>89542.008742764505</v>
      </c>
      <c r="U217" s="8">
        <f t="shared" si="69"/>
        <v>201469.51967122013</v>
      </c>
      <c r="V217" s="8">
        <f t="shared" si="69"/>
        <v>358168.03497105802</v>
      </c>
      <c r="W217" s="8">
        <f t="shared" si="69"/>
        <v>559637.55464227812</v>
      </c>
      <c r="X217" s="8">
        <f t="shared" si="69"/>
        <v>805878.07868488051</v>
      </c>
      <c r="Y217" s="3">
        <f>SUM('Masses &amp; Spring Data'!$K$11*('Masses &amp; Spring Data'!$I$3+'Vel,Acc,Jer (In Light)'!C217))</f>
        <v>852371.9489348511</v>
      </c>
      <c r="Z217" s="10">
        <f t="shared" si="84"/>
        <v>874757.45112054225</v>
      </c>
      <c r="AA217" s="10">
        <f t="shared" si="85"/>
        <v>912781.27850265265</v>
      </c>
      <c r="AB217" s="10">
        <f t="shared" si="86"/>
        <v>1053841.4686060713</v>
      </c>
      <c r="AC217" s="10">
        <f t="shared" si="87"/>
        <v>1210539.9839059091</v>
      </c>
      <c r="AD217" s="10">
        <f t="shared" si="88"/>
        <v>1412009.5035771292</v>
      </c>
      <c r="AE217" s="10">
        <f t="shared" si="89"/>
        <v>1658250.0276197316</v>
      </c>
    </row>
    <row r="218" spans="1:31" x14ac:dyDescent="0.2">
      <c r="A218" s="5">
        <v>70</v>
      </c>
      <c r="B218" s="5">
        <f t="shared" si="90"/>
        <v>215</v>
      </c>
      <c r="C218" s="36">
        <v>5.0884567786989976</v>
      </c>
      <c r="D218" s="6">
        <f t="shared" si="70"/>
        <v>-0.17918396323041197</v>
      </c>
      <c r="E218" s="7">
        <f t="shared" si="71"/>
        <v>-2150.2075587649438</v>
      </c>
      <c r="F218" s="7">
        <f t="shared" si="72"/>
        <v>-4300.4151175298875</v>
      </c>
      <c r="G218" s="7">
        <f t="shared" si="73"/>
        <v>-6450.6226762948309</v>
      </c>
      <c r="H218" s="7">
        <f t="shared" si="74"/>
        <v>-8600.8302350597751</v>
      </c>
      <c r="I218" s="7">
        <f t="shared" si="75"/>
        <v>-10751.037793824718</v>
      </c>
      <c r="J218" s="7">
        <f t="shared" si="76"/>
        <v>-12901.245352589662</v>
      </c>
      <c r="K218" s="12">
        <f t="shared" si="77"/>
        <v>1.5121797271966386E-3</v>
      </c>
      <c r="L218" s="9">
        <f t="shared" si="78"/>
        <v>217753.88071631597</v>
      </c>
      <c r="M218" s="9">
        <f t="shared" si="79"/>
        <v>871015.52286526386</v>
      </c>
      <c r="N218" s="9">
        <f t="shared" si="80"/>
        <v>1959784.9264468437</v>
      </c>
      <c r="O218" s="9">
        <f t="shared" si="81"/>
        <v>3484062.0914610554</v>
      </c>
      <c r="P218" s="9">
        <f t="shared" si="82"/>
        <v>5443847.0179078989</v>
      </c>
      <c r="Q218" s="9">
        <f t="shared" si="83"/>
        <v>7839139.7057873746</v>
      </c>
      <c r="R218" s="8">
        <f>SUM('Masses &amp; Spring Data'!$D$29)</f>
        <v>0.12910000000000002</v>
      </c>
      <c r="S218" s="8">
        <f t="shared" si="69"/>
        <v>28112.026000476395</v>
      </c>
      <c r="T218" s="8">
        <f t="shared" si="69"/>
        <v>112448.10400190558</v>
      </c>
      <c r="U218" s="8">
        <f t="shared" si="69"/>
        <v>253008.23400428754</v>
      </c>
      <c r="V218" s="8">
        <f t="shared" si="69"/>
        <v>449792.41600762232</v>
      </c>
      <c r="W218" s="8">
        <f t="shared" si="69"/>
        <v>702800.65001190989</v>
      </c>
      <c r="X218" s="8">
        <f t="shared" si="69"/>
        <v>1012032.9360171502</v>
      </c>
      <c r="Y218" s="3">
        <f>SUM('Masses &amp; Spring Data'!$K$11*('Masses &amp; Spring Data'!$I$3+'Vel,Acc,Jer (In Light)'!C218))</f>
        <v>823239.26975988818</v>
      </c>
      <c r="Z218" s="10">
        <f t="shared" si="84"/>
        <v>851351.29576036462</v>
      </c>
      <c r="AA218" s="10">
        <f t="shared" si="85"/>
        <v>906749.16370008222</v>
      </c>
      <c r="AB218" s="10">
        <f t="shared" si="86"/>
        <v>1076247.5037641758</v>
      </c>
      <c r="AC218" s="10">
        <f t="shared" si="87"/>
        <v>1273031.6857675104</v>
      </c>
      <c r="AD218" s="10">
        <f t="shared" si="88"/>
        <v>1526039.919771798</v>
      </c>
      <c r="AE218" s="10">
        <f t="shared" si="89"/>
        <v>1835272.2057770384</v>
      </c>
    </row>
    <row r="219" spans="1:31" x14ac:dyDescent="0.2">
      <c r="A219" s="5">
        <v>72</v>
      </c>
      <c r="B219" s="5">
        <f t="shared" si="90"/>
        <v>216</v>
      </c>
      <c r="C219" s="36">
        <v>4.9092728154685856</v>
      </c>
      <c r="D219" s="6">
        <f t="shared" si="70"/>
        <v>-0.17767178350321533</v>
      </c>
      <c r="E219" s="7">
        <f t="shared" si="71"/>
        <v>-2132.0614020385838</v>
      </c>
      <c r="F219" s="7">
        <f t="shared" si="72"/>
        <v>-4264.1228040771675</v>
      </c>
      <c r="G219" s="7">
        <f t="shared" si="73"/>
        <v>-6396.1842061157522</v>
      </c>
      <c r="H219" s="7">
        <f t="shared" si="74"/>
        <v>-8528.2456081543351</v>
      </c>
      <c r="I219" s="7">
        <f t="shared" si="75"/>
        <v>-10660.307010192921</v>
      </c>
      <c r="J219" s="7">
        <f t="shared" si="76"/>
        <v>-12792.368412231504</v>
      </c>
      <c r="K219" s="12">
        <f t="shared" si="77"/>
        <v>1.8108818955360206E-3</v>
      </c>
      <c r="L219" s="9">
        <f t="shared" si="78"/>
        <v>260766.99295718697</v>
      </c>
      <c r="M219" s="9">
        <f t="shared" si="79"/>
        <v>1043067.9718287479</v>
      </c>
      <c r="N219" s="9">
        <f t="shared" si="80"/>
        <v>2346902.9366146829</v>
      </c>
      <c r="O219" s="9">
        <f t="shared" si="81"/>
        <v>4172271.8873149916</v>
      </c>
      <c r="P219" s="9">
        <f t="shared" si="82"/>
        <v>6519174.823929674</v>
      </c>
      <c r="Q219" s="9">
        <f t="shared" si="83"/>
        <v>9387611.7464587316</v>
      </c>
      <c r="R219" s="8">
        <f>SUM('Masses &amp; Spring Data'!$D$29)</f>
        <v>0.12910000000000002</v>
      </c>
      <c r="S219" s="8">
        <f t="shared" si="69"/>
        <v>33665.018790772847</v>
      </c>
      <c r="T219" s="8">
        <f t="shared" si="69"/>
        <v>134660.07516309139</v>
      </c>
      <c r="U219" s="8">
        <f t="shared" si="69"/>
        <v>302985.1691169556</v>
      </c>
      <c r="V219" s="8">
        <f t="shared" si="69"/>
        <v>538640.30065236555</v>
      </c>
      <c r="W219" s="8">
        <f t="shared" si="69"/>
        <v>841625.46976932103</v>
      </c>
      <c r="X219" s="8">
        <f t="shared" si="69"/>
        <v>1211940.6764678224</v>
      </c>
      <c r="Y219" s="3">
        <f>SUM('Masses &amp; Spring Data'!$K$11*('Masses &amp; Spring Data'!$I$3+'Vel,Acc,Jer (In Light)'!C219))</f>
        <v>794301.05969817669</v>
      </c>
      <c r="Z219" s="10">
        <f t="shared" si="84"/>
        <v>827966.07848894957</v>
      </c>
      <c r="AA219" s="10">
        <f t="shared" si="85"/>
        <v>900267.14182549878</v>
      </c>
      <c r="AB219" s="10">
        <f t="shared" si="86"/>
        <v>1097286.2288151323</v>
      </c>
      <c r="AC219" s="10">
        <f t="shared" si="87"/>
        <v>1332941.3603505422</v>
      </c>
      <c r="AD219" s="10">
        <f t="shared" si="88"/>
        <v>1635926.5294674977</v>
      </c>
      <c r="AE219" s="10">
        <f t="shared" si="89"/>
        <v>2006241.736165999</v>
      </c>
    </row>
    <row r="220" spans="1:31" x14ac:dyDescent="0.2">
      <c r="A220" s="5">
        <v>74</v>
      </c>
      <c r="B220" s="5">
        <f t="shared" si="90"/>
        <v>217</v>
      </c>
      <c r="C220" s="36">
        <v>4.7316010319653703</v>
      </c>
      <c r="D220" s="6">
        <f t="shared" si="70"/>
        <v>-0.17586090160767931</v>
      </c>
      <c r="E220" s="7">
        <f t="shared" si="71"/>
        <v>-2110.3308192921518</v>
      </c>
      <c r="F220" s="7">
        <f t="shared" si="72"/>
        <v>-4220.6616385843035</v>
      </c>
      <c r="G220" s="7">
        <f t="shared" si="73"/>
        <v>-6330.9924578764549</v>
      </c>
      <c r="H220" s="7">
        <f t="shared" si="74"/>
        <v>-8441.3232771686071</v>
      </c>
      <c r="I220" s="7">
        <f t="shared" si="75"/>
        <v>-10551.654096460759</v>
      </c>
      <c r="J220" s="7">
        <f t="shared" si="76"/>
        <v>-12661.98491575291</v>
      </c>
      <c r="K220" s="12">
        <f t="shared" si="77"/>
        <v>2.0909151783516933E-3</v>
      </c>
      <c r="L220" s="9">
        <f t="shared" si="78"/>
        <v>301091.78568264382</v>
      </c>
      <c r="M220" s="9">
        <f t="shared" si="79"/>
        <v>1204367.1427305753</v>
      </c>
      <c r="N220" s="9">
        <f t="shared" si="80"/>
        <v>2709826.0711437943</v>
      </c>
      <c r="O220" s="9">
        <f t="shared" si="81"/>
        <v>4817468.5709223012</v>
      </c>
      <c r="P220" s="9">
        <f t="shared" si="82"/>
        <v>7527294.642066096</v>
      </c>
      <c r="Q220" s="9">
        <f t="shared" si="83"/>
        <v>10839304.284575177</v>
      </c>
      <c r="R220" s="8">
        <f>SUM('Masses &amp; Spring Data'!$D$29)</f>
        <v>0.12910000000000002</v>
      </c>
      <c r="S220" s="8">
        <f t="shared" si="69"/>
        <v>38870.949531629325</v>
      </c>
      <c r="T220" s="8">
        <f t="shared" si="69"/>
        <v>155483.7981265173</v>
      </c>
      <c r="U220" s="8">
        <f t="shared" si="69"/>
        <v>349838.54578466393</v>
      </c>
      <c r="V220" s="8">
        <f t="shared" si="69"/>
        <v>621935.1925060692</v>
      </c>
      <c r="W220" s="8">
        <f t="shared" si="69"/>
        <v>971773.73829073319</v>
      </c>
      <c r="X220" s="8">
        <f t="shared" si="69"/>
        <v>1399354.1831386557</v>
      </c>
      <c r="Y220" s="3">
        <f>SUM('Masses &amp; Spring Data'!$K$11*('Masses &amp; Spring Data'!$I$3+'Vel,Acc,Jer (In Light)'!C220))</f>
        <v>765607.06666240736</v>
      </c>
      <c r="Z220" s="10">
        <f t="shared" si="84"/>
        <v>804478.0161940367</v>
      </c>
      <c r="AA220" s="10">
        <f t="shared" si="85"/>
        <v>892689.32917928451</v>
      </c>
      <c r="AB220" s="10">
        <f t="shared" si="86"/>
        <v>1115445.6124470714</v>
      </c>
      <c r="AC220" s="10">
        <f t="shared" si="87"/>
        <v>1387542.2591684766</v>
      </c>
      <c r="AD220" s="10">
        <f t="shared" si="88"/>
        <v>1737380.8049531407</v>
      </c>
      <c r="AE220" s="10">
        <f t="shared" si="89"/>
        <v>2164961.249801063</v>
      </c>
    </row>
    <row r="221" spans="1:31" x14ac:dyDescent="0.2">
      <c r="A221" s="5">
        <v>76</v>
      </c>
      <c r="B221" s="5">
        <f t="shared" si="90"/>
        <v>218</v>
      </c>
      <c r="C221" s="36">
        <v>4.555740130357691</v>
      </c>
      <c r="D221" s="6">
        <f t="shared" si="70"/>
        <v>-0.17376998642932762</v>
      </c>
      <c r="E221" s="7">
        <f t="shared" si="71"/>
        <v>-2085.2398371519312</v>
      </c>
      <c r="F221" s="7">
        <f t="shared" si="72"/>
        <v>-4170.4796743038623</v>
      </c>
      <c r="G221" s="7">
        <f t="shared" si="73"/>
        <v>-6255.7195114557944</v>
      </c>
      <c r="H221" s="7">
        <f t="shared" si="74"/>
        <v>-8340.9593486077247</v>
      </c>
      <c r="I221" s="7">
        <f t="shared" si="75"/>
        <v>-10426.199185759657</v>
      </c>
      <c r="J221" s="7">
        <f t="shared" si="76"/>
        <v>-12511.439022911589</v>
      </c>
      <c r="K221" s="12">
        <f t="shared" si="77"/>
        <v>2.3522795756436565E-3</v>
      </c>
      <c r="L221" s="9">
        <f t="shared" si="78"/>
        <v>338728.25889268651</v>
      </c>
      <c r="M221" s="9">
        <f t="shared" si="79"/>
        <v>1354913.0355707461</v>
      </c>
      <c r="N221" s="9">
        <f t="shared" si="80"/>
        <v>3048554.3300341787</v>
      </c>
      <c r="O221" s="9">
        <f t="shared" si="81"/>
        <v>5419652.1422829842</v>
      </c>
      <c r="P221" s="9">
        <f t="shared" si="82"/>
        <v>8468206.4723171629</v>
      </c>
      <c r="Q221" s="9">
        <f t="shared" si="83"/>
        <v>12194217.320136715</v>
      </c>
      <c r="R221" s="8">
        <f>SUM('Masses &amp; Spring Data'!$D$29)</f>
        <v>0.12910000000000002</v>
      </c>
      <c r="S221" s="8">
        <f t="shared" si="69"/>
        <v>43729.818223045833</v>
      </c>
      <c r="T221" s="8">
        <f t="shared" si="69"/>
        <v>174919.27289218333</v>
      </c>
      <c r="U221" s="8">
        <f t="shared" si="69"/>
        <v>393568.36400741251</v>
      </c>
      <c r="V221" s="8">
        <f t="shared" si="69"/>
        <v>699677.09156873333</v>
      </c>
      <c r="W221" s="8">
        <f t="shared" si="69"/>
        <v>1093245.4555761458</v>
      </c>
      <c r="X221" s="8">
        <f t="shared" si="69"/>
        <v>1574273.4560296501</v>
      </c>
      <c r="Y221" s="3">
        <f>SUM('Masses &amp; Spring Data'!$K$11*('Masses &amp; Spring Data'!$I$3+'Vel,Acc,Jer (In Light)'!C221))</f>
        <v>737205.53105276718</v>
      </c>
      <c r="Z221" s="10">
        <f t="shared" si="84"/>
        <v>780935.34927581297</v>
      </c>
      <c r="AA221" s="10">
        <f t="shared" si="85"/>
        <v>884060.95113661396</v>
      </c>
      <c r="AB221" s="10">
        <f t="shared" si="86"/>
        <v>1130773.8950601798</v>
      </c>
      <c r="AC221" s="10">
        <f t="shared" si="87"/>
        <v>1436882.6226215004</v>
      </c>
      <c r="AD221" s="10">
        <f t="shared" si="88"/>
        <v>1830450.9866289129</v>
      </c>
      <c r="AE221" s="10">
        <f t="shared" si="89"/>
        <v>2311478.9870824171</v>
      </c>
    </row>
    <row r="222" spans="1:31" x14ac:dyDescent="0.2">
      <c r="A222" s="5">
        <v>78</v>
      </c>
      <c r="B222" s="5">
        <f t="shared" si="90"/>
        <v>219</v>
      </c>
      <c r="C222" s="36">
        <v>4.3819701439283634</v>
      </c>
      <c r="D222" s="6">
        <f t="shared" si="70"/>
        <v>-0.17141770685368396</v>
      </c>
      <c r="E222" s="7">
        <f t="shared" si="71"/>
        <v>-2057.0124822442076</v>
      </c>
      <c r="F222" s="7">
        <f t="shared" si="72"/>
        <v>-4114.0249644884152</v>
      </c>
      <c r="G222" s="7">
        <f t="shared" si="73"/>
        <v>-6171.0374467326228</v>
      </c>
      <c r="H222" s="7">
        <f t="shared" si="74"/>
        <v>-8228.0499289768304</v>
      </c>
      <c r="I222" s="7">
        <f t="shared" si="75"/>
        <v>-10285.062411221037</v>
      </c>
      <c r="J222" s="7">
        <f t="shared" si="76"/>
        <v>-12342.074893465246</v>
      </c>
      <c r="K222" s="12">
        <f t="shared" si="77"/>
        <v>2.613643972936508E-3</v>
      </c>
      <c r="L222" s="9">
        <f t="shared" si="78"/>
        <v>376364.73210285715</v>
      </c>
      <c r="M222" s="9">
        <f t="shared" si="79"/>
        <v>1505458.9284114286</v>
      </c>
      <c r="N222" s="9">
        <f t="shared" si="80"/>
        <v>3387282.5889257141</v>
      </c>
      <c r="O222" s="9">
        <f t="shared" si="81"/>
        <v>6021835.7136457143</v>
      </c>
      <c r="P222" s="9">
        <f t="shared" si="82"/>
        <v>9409118.3025714289</v>
      </c>
      <c r="Q222" s="9">
        <f t="shared" si="83"/>
        <v>13549130.355702857</v>
      </c>
      <c r="R222" s="8">
        <f>SUM('Masses &amp; Spring Data'!$D$29)</f>
        <v>0.12910000000000002</v>
      </c>
      <c r="S222" s="8">
        <f t="shared" si="69"/>
        <v>48588.686914478865</v>
      </c>
      <c r="T222" s="8">
        <f t="shared" si="69"/>
        <v>194354.74765791546</v>
      </c>
      <c r="U222" s="8">
        <f t="shared" si="69"/>
        <v>437298.18223030976</v>
      </c>
      <c r="V222" s="8">
        <f t="shared" si="69"/>
        <v>777418.99063166184</v>
      </c>
      <c r="W222" s="8">
        <f t="shared" si="69"/>
        <v>1214717.1728619717</v>
      </c>
      <c r="X222" s="8">
        <f t="shared" si="69"/>
        <v>1749192.728921239</v>
      </c>
      <c r="Y222" s="3">
        <f>SUM('Masses &amp; Spring Data'!$K$11*('Masses &amp; Spring Data'!$I$3+'Vel,Acc,Jer (In Light)'!C222))</f>
        <v>709141.67824443069</v>
      </c>
      <c r="Z222" s="10">
        <f t="shared" si="84"/>
        <v>757730.36515890958</v>
      </c>
      <c r="AA222" s="10">
        <f t="shared" si="85"/>
        <v>875812.46624547627</v>
      </c>
      <c r="AB222" s="10">
        <f t="shared" si="86"/>
        <v>1146439.8604747404</v>
      </c>
      <c r="AC222" s="10">
        <f t="shared" si="87"/>
        <v>1486560.6688760924</v>
      </c>
      <c r="AD222" s="10">
        <f t="shared" si="88"/>
        <v>1923858.8511064025</v>
      </c>
      <c r="AE222" s="10">
        <f t="shared" si="89"/>
        <v>2458334.4071656698</v>
      </c>
    </row>
    <row r="223" spans="1:31" x14ac:dyDescent="0.2">
      <c r="A223" s="5">
        <v>80</v>
      </c>
      <c r="B223" s="5">
        <f t="shared" si="90"/>
        <v>220</v>
      </c>
      <c r="C223" s="36">
        <v>4.2105524370746794</v>
      </c>
      <c r="D223" s="6">
        <f t="shared" si="70"/>
        <v>-0.16880406288074745</v>
      </c>
      <c r="E223" s="7">
        <f t="shared" si="71"/>
        <v>-2025.6487545689695</v>
      </c>
      <c r="F223" s="7">
        <f t="shared" si="72"/>
        <v>-4051.297509137939</v>
      </c>
      <c r="G223" s="7">
        <f t="shared" si="73"/>
        <v>-6076.9462637069082</v>
      </c>
      <c r="H223" s="7">
        <f t="shared" si="74"/>
        <v>-8102.5950182758779</v>
      </c>
      <c r="I223" s="7">
        <f t="shared" si="75"/>
        <v>-10128.243772844848</v>
      </c>
      <c r="J223" s="7">
        <f t="shared" si="76"/>
        <v>-12153.892527413816</v>
      </c>
      <c r="K223" s="12">
        <f t="shared" si="77"/>
        <v>2.8376705991908224E-3</v>
      </c>
      <c r="L223" s="9">
        <f t="shared" si="78"/>
        <v>408624.5662834784</v>
      </c>
      <c r="M223" s="9">
        <f t="shared" si="79"/>
        <v>1634498.2651339136</v>
      </c>
      <c r="N223" s="9">
        <f t="shared" si="80"/>
        <v>3677621.0965513061</v>
      </c>
      <c r="O223" s="9">
        <f t="shared" si="81"/>
        <v>6537993.0605356544</v>
      </c>
      <c r="P223" s="9">
        <f t="shared" si="82"/>
        <v>10215614.157086961</v>
      </c>
      <c r="Q223" s="9">
        <f t="shared" si="83"/>
        <v>14710484.386205224</v>
      </c>
      <c r="R223" s="8">
        <f>SUM('Masses &amp; Spring Data'!$D$29)</f>
        <v>0.12910000000000002</v>
      </c>
      <c r="S223" s="8">
        <f t="shared" si="69"/>
        <v>52753.43150719707</v>
      </c>
      <c r="T223" s="8">
        <f t="shared" si="69"/>
        <v>211013.72602878828</v>
      </c>
      <c r="U223" s="8">
        <f t="shared" si="69"/>
        <v>474780.88356477371</v>
      </c>
      <c r="V223" s="8">
        <f t="shared" si="69"/>
        <v>844054.90411515313</v>
      </c>
      <c r="W223" s="8">
        <f t="shared" si="69"/>
        <v>1318835.787679927</v>
      </c>
      <c r="X223" s="8">
        <f t="shared" si="69"/>
        <v>1899123.5342590949</v>
      </c>
      <c r="Y223" s="3">
        <f>SUM('Masses &amp; Spring Data'!$K$11*('Masses &amp; Spring Data'!$I$3+'Vel,Acc,Jer (In Light)'!C223))</f>
        <v>681457.71858756081</v>
      </c>
      <c r="Z223" s="10">
        <f t="shared" si="84"/>
        <v>734211.1500947579</v>
      </c>
      <c r="AA223" s="10">
        <f t="shared" si="85"/>
        <v>865209.58846110827</v>
      </c>
      <c r="AB223" s="10">
        <f t="shared" si="86"/>
        <v>1156238.6021523345</v>
      </c>
      <c r="AC223" s="10">
        <f t="shared" si="87"/>
        <v>1525512.6227027141</v>
      </c>
      <c r="AD223" s="10">
        <f t="shared" si="88"/>
        <v>2000293.5062674878</v>
      </c>
      <c r="AE223" s="10">
        <f t="shared" si="89"/>
        <v>2580581.2528466554</v>
      </c>
    </row>
    <row r="224" spans="1:31" x14ac:dyDescent="0.2">
      <c r="A224" s="5">
        <v>82</v>
      </c>
      <c r="B224" s="5">
        <f t="shared" si="90"/>
        <v>221</v>
      </c>
      <c r="C224" s="36">
        <v>4.041748374193932</v>
      </c>
      <c r="D224" s="6">
        <f t="shared" si="70"/>
        <v>-0.16596639228155707</v>
      </c>
      <c r="E224" s="7">
        <f t="shared" si="71"/>
        <v>-1991.5967073786849</v>
      </c>
      <c r="F224" s="7">
        <f t="shared" si="72"/>
        <v>-3983.1934147573697</v>
      </c>
      <c r="G224" s="7">
        <f t="shared" si="73"/>
        <v>-5974.7901221360544</v>
      </c>
      <c r="H224" s="7">
        <f t="shared" si="74"/>
        <v>-7966.3868295147395</v>
      </c>
      <c r="I224" s="7">
        <f t="shared" si="75"/>
        <v>-9957.9835368934237</v>
      </c>
      <c r="J224" s="7">
        <f t="shared" si="76"/>
        <v>-11949.580244272109</v>
      </c>
      <c r="K224" s="12">
        <f t="shared" si="77"/>
        <v>3.0523627826815058E-3</v>
      </c>
      <c r="L224" s="9">
        <f t="shared" si="78"/>
        <v>439540.24070613686</v>
      </c>
      <c r="M224" s="9">
        <f t="shared" si="79"/>
        <v>1758160.9628245474</v>
      </c>
      <c r="N224" s="9">
        <f t="shared" si="80"/>
        <v>3955862.1663552318</v>
      </c>
      <c r="O224" s="9">
        <f t="shared" si="81"/>
        <v>7032643.8512981897</v>
      </c>
      <c r="P224" s="9">
        <f t="shared" si="82"/>
        <v>10988506.017653421</v>
      </c>
      <c r="Q224" s="9">
        <f t="shared" si="83"/>
        <v>15823448.665420927</v>
      </c>
      <c r="R224" s="8">
        <f>SUM('Masses &amp; Spring Data'!$D$29)</f>
        <v>0.12910000000000002</v>
      </c>
      <c r="S224" s="8">
        <f t="shared" si="69"/>
        <v>56744.645075162276</v>
      </c>
      <c r="T224" s="8">
        <f t="shared" si="69"/>
        <v>226978.5803006491</v>
      </c>
      <c r="U224" s="8">
        <f t="shared" si="69"/>
        <v>510701.8056764605</v>
      </c>
      <c r="V224" s="8">
        <f t="shared" si="69"/>
        <v>907914.32120259642</v>
      </c>
      <c r="W224" s="8">
        <f t="shared" si="69"/>
        <v>1418616.1268790569</v>
      </c>
      <c r="X224" s="8">
        <f t="shared" si="69"/>
        <v>2042807.222705842</v>
      </c>
      <c r="Y224" s="3">
        <f>SUM('Masses &amp; Spring Data'!$K$11*('Masses &amp; Spring Data'!$I$3+'Vel,Acc,Jer (In Light)'!C224))</f>
        <v>654195.86243232002</v>
      </c>
      <c r="Z224" s="10">
        <f t="shared" si="84"/>
        <v>710940.50750748231</v>
      </c>
      <c r="AA224" s="10">
        <f t="shared" si="85"/>
        <v>854370.87037949753</v>
      </c>
      <c r="AB224" s="10">
        <f t="shared" si="86"/>
        <v>1164897.6681087804</v>
      </c>
      <c r="AC224" s="10">
        <f t="shared" si="87"/>
        <v>1562110.1836349163</v>
      </c>
      <c r="AD224" s="10">
        <f t="shared" si="88"/>
        <v>2072811.9893113771</v>
      </c>
      <c r="AE224" s="10">
        <f t="shared" si="89"/>
        <v>2697003.0851381621</v>
      </c>
    </row>
    <row r="225" spans="1:31" x14ac:dyDescent="0.2">
      <c r="A225" s="5">
        <v>84</v>
      </c>
      <c r="B225" s="5">
        <f t="shared" si="90"/>
        <v>222</v>
      </c>
      <c r="C225" s="36">
        <v>3.8757819819123749</v>
      </c>
      <c r="D225" s="6">
        <f t="shared" si="70"/>
        <v>-0.16291402949887601</v>
      </c>
      <c r="E225" s="7">
        <f t="shared" si="71"/>
        <v>-1954.9683539865121</v>
      </c>
      <c r="F225" s="7">
        <f t="shared" si="72"/>
        <v>-3909.9367079730241</v>
      </c>
      <c r="G225" s="7">
        <f t="shared" si="73"/>
        <v>-5864.9050619595364</v>
      </c>
      <c r="H225" s="7">
        <f t="shared" si="74"/>
        <v>-7819.8734159460482</v>
      </c>
      <c r="I225" s="7">
        <f t="shared" si="75"/>
        <v>-9774.8417699325601</v>
      </c>
      <c r="J225" s="7">
        <f t="shared" si="76"/>
        <v>-11729.810123919073</v>
      </c>
      <c r="K225" s="12">
        <f t="shared" si="77"/>
        <v>3.2390516378919543E-3</v>
      </c>
      <c r="L225" s="9">
        <f t="shared" si="78"/>
        <v>466423.43585644144</v>
      </c>
      <c r="M225" s="9">
        <f t="shared" si="79"/>
        <v>1865693.7434257658</v>
      </c>
      <c r="N225" s="9">
        <f t="shared" si="80"/>
        <v>4197810.922707973</v>
      </c>
      <c r="O225" s="9">
        <f t="shared" si="81"/>
        <v>7462774.9737030631</v>
      </c>
      <c r="P225" s="9">
        <f t="shared" si="82"/>
        <v>11660585.896411035</v>
      </c>
      <c r="Q225" s="9">
        <f t="shared" si="83"/>
        <v>16791243.690831892</v>
      </c>
      <c r="R225" s="8">
        <f>SUM('Masses &amp; Spring Data'!$D$29)</f>
        <v>0.12910000000000002</v>
      </c>
      <c r="S225" s="8">
        <f t="shared" si="69"/>
        <v>60215.2655690666</v>
      </c>
      <c r="T225" s="8">
        <f t="shared" si="69"/>
        <v>240861.0622762664</v>
      </c>
      <c r="U225" s="8">
        <f t="shared" si="69"/>
        <v>541937.39012159943</v>
      </c>
      <c r="V225" s="8">
        <f t="shared" si="69"/>
        <v>963444.2491050656</v>
      </c>
      <c r="W225" s="8">
        <f t="shared" si="69"/>
        <v>1505381.6392266648</v>
      </c>
      <c r="X225" s="8">
        <f t="shared" si="69"/>
        <v>2167749.5604863977</v>
      </c>
      <c r="Y225" s="3">
        <f>SUM('Masses &amp; Spring Data'!$K$11*('Masses &amp; Spring Data'!$I$3+'Vel,Acc,Jer (In Light)'!C225))</f>
        <v>627392.29007884848</v>
      </c>
      <c r="Z225" s="10">
        <f t="shared" si="84"/>
        <v>687607.55564791511</v>
      </c>
      <c r="AA225" s="10">
        <f t="shared" si="85"/>
        <v>841942.73659104644</v>
      </c>
      <c r="AB225" s="10">
        <f t="shared" si="86"/>
        <v>1169329.6802004478</v>
      </c>
      <c r="AC225" s="10">
        <f t="shared" si="87"/>
        <v>1590836.5391839142</v>
      </c>
      <c r="AD225" s="10">
        <f t="shared" si="88"/>
        <v>2132773.9293055134</v>
      </c>
      <c r="AE225" s="10">
        <f t="shared" si="89"/>
        <v>2795141.8505652463</v>
      </c>
    </row>
    <row r="226" spans="1:31" x14ac:dyDescent="0.2">
      <c r="A226" s="5">
        <v>86</v>
      </c>
      <c r="B226" s="5">
        <f t="shared" si="90"/>
        <v>223</v>
      </c>
      <c r="C226" s="36">
        <v>3.7128679524134989</v>
      </c>
      <c r="D226" s="6">
        <f t="shared" si="70"/>
        <v>-0.15967497786098406</v>
      </c>
      <c r="E226" s="7">
        <f t="shared" si="71"/>
        <v>-1916.0997343318086</v>
      </c>
      <c r="F226" s="7">
        <f t="shared" si="72"/>
        <v>-3832.1994686636172</v>
      </c>
      <c r="G226" s="7">
        <f t="shared" si="73"/>
        <v>-5748.2992029954257</v>
      </c>
      <c r="H226" s="7">
        <f t="shared" si="74"/>
        <v>-7664.3989373272343</v>
      </c>
      <c r="I226" s="7">
        <f t="shared" si="75"/>
        <v>-9580.4986716590429</v>
      </c>
      <c r="J226" s="7">
        <f t="shared" si="76"/>
        <v>-11496.598405990851</v>
      </c>
      <c r="K226" s="12">
        <f t="shared" si="77"/>
        <v>3.4257404931001822E-3</v>
      </c>
      <c r="L226" s="9">
        <f t="shared" si="78"/>
        <v>493306.63100642624</v>
      </c>
      <c r="M226" s="9">
        <f t="shared" si="79"/>
        <v>1973226.5240257049</v>
      </c>
      <c r="N226" s="9">
        <f t="shared" si="80"/>
        <v>4439759.6790578365</v>
      </c>
      <c r="O226" s="9">
        <f t="shared" si="81"/>
        <v>7892906.0961028198</v>
      </c>
      <c r="P226" s="9">
        <f t="shared" si="82"/>
        <v>12332665.775160655</v>
      </c>
      <c r="Q226" s="9">
        <f t="shared" si="83"/>
        <v>17759038.716231346</v>
      </c>
      <c r="R226" s="8">
        <f>SUM('Masses &amp; Spring Data'!$D$29)</f>
        <v>0.12910000000000002</v>
      </c>
      <c r="S226" s="8">
        <f t="shared" si="69"/>
        <v>63685.88606292964</v>
      </c>
      <c r="T226" s="8">
        <f t="shared" si="69"/>
        <v>254743.54425171856</v>
      </c>
      <c r="U226" s="8">
        <f t="shared" si="69"/>
        <v>573172.97456636676</v>
      </c>
      <c r="V226" s="8">
        <f t="shared" si="69"/>
        <v>1018974.1770068742</v>
      </c>
      <c r="W226" s="8">
        <f t="shared" si="69"/>
        <v>1592147.1515732408</v>
      </c>
      <c r="X226" s="8">
        <f t="shared" si="69"/>
        <v>2292691.898265467</v>
      </c>
      <c r="Y226" s="3">
        <f>SUM('Masses &amp; Spring Data'!$K$11*('Masses &amp; Spring Data'!$I$3+'Vel,Acc,Jer (In Light)'!C226))</f>
        <v>601081.67431478004</v>
      </c>
      <c r="Z226" s="10">
        <f t="shared" si="84"/>
        <v>664767.56037770968</v>
      </c>
      <c r="AA226" s="10">
        <f t="shared" si="85"/>
        <v>830037.70964194974</v>
      </c>
      <c r="AB226" s="10">
        <f t="shared" si="86"/>
        <v>1174254.6488811467</v>
      </c>
      <c r="AC226" s="10">
        <f t="shared" si="87"/>
        <v>1620055.8513216544</v>
      </c>
      <c r="AD226" s="10">
        <f t="shared" si="88"/>
        <v>2193228.8258880209</v>
      </c>
      <c r="AE226" s="10">
        <f t="shared" si="89"/>
        <v>2893773.5725802472</v>
      </c>
    </row>
    <row r="227" spans="1:31" x14ac:dyDescent="0.2">
      <c r="A227" s="5">
        <v>88</v>
      </c>
      <c r="B227" s="5">
        <f t="shared" si="90"/>
        <v>224</v>
      </c>
      <c r="C227" s="36">
        <v>3.5531929745525148</v>
      </c>
      <c r="D227" s="6">
        <f t="shared" si="70"/>
        <v>-0.15624923736788388</v>
      </c>
      <c r="E227" s="7">
        <f t="shared" si="71"/>
        <v>-1874.9908484146065</v>
      </c>
      <c r="F227" s="7">
        <f t="shared" si="72"/>
        <v>-3749.981696829213</v>
      </c>
      <c r="G227" s="7">
        <f t="shared" si="73"/>
        <v>-5624.9725452438197</v>
      </c>
      <c r="H227" s="7">
        <f t="shared" si="74"/>
        <v>-7499.963393658426</v>
      </c>
      <c r="I227" s="7">
        <f t="shared" si="75"/>
        <v>-9374.9542420730322</v>
      </c>
      <c r="J227" s="7">
        <f t="shared" si="76"/>
        <v>-11249.945090487639</v>
      </c>
      <c r="K227" s="12">
        <f t="shared" si="77"/>
        <v>3.5750915772680969E-3</v>
      </c>
      <c r="L227" s="9">
        <f t="shared" si="78"/>
        <v>514813.18712660595</v>
      </c>
      <c r="M227" s="9">
        <f t="shared" si="79"/>
        <v>2059252.7485064238</v>
      </c>
      <c r="N227" s="9">
        <f t="shared" si="80"/>
        <v>4633318.6841394538</v>
      </c>
      <c r="O227" s="9">
        <f t="shared" si="81"/>
        <v>8237010.9940256951</v>
      </c>
      <c r="P227" s="9">
        <f t="shared" si="82"/>
        <v>12870329.678165149</v>
      </c>
      <c r="Q227" s="9">
        <f t="shared" si="83"/>
        <v>18533274.736557815</v>
      </c>
      <c r="R227" s="8">
        <f>SUM('Masses &amp; Spring Data'!$D$29)</f>
        <v>0.12910000000000002</v>
      </c>
      <c r="S227" s="8">
        <f t="shared" si="69"/>
        <v>66462.382458044842</v>
      </c>
      <c r="T227" s="8">
        <f t="shared" si="69"/>
        <v>265849.52983217937</v>
      </c>
      <c r="U227" s="8">
        <f t="shared" si="69"/>
        <v>598161.44212240353</v>
      </c>
      <c r="V227" s="8">
        <f t="shared" si="69"/>
        <v>1063398.1193287175</v>
      </c>
      <c r="W227" s="8">
        <f t="shared" si="69"/>
        <v>1661559.561451121</v>
      </c>
      <c r="X227" s="8">
        <f t="shared" si="69"/>
        <v>2392645.7684896141</v>
      </c>
      <c r="Y227" s="3">
        <f>SUM('Masses &amp; Spring Data'!$K$11*('Masses &amp; Spring Data'!$I$3+'Vel,Acc,Jer (In Light)'!C227))</f>
        <v>575294.16539023118</v>
      </c>
      <c r="Z227" s="10">
        <f t="shared" si="84"/>
        <v>641756.54784827598</v>
      </c>
      <c r="AA227" s="10">
        <f t="shared" si="85"/>
        <v>815909.44338749722</v>
      </c>
      <c r="AB227" s="10">
        <f t="shared" si="86"/>
        <v>1173455.6075126347</v>
      </c>
      <c r="AC227" s="10">
        <f t="shared" si="87"/>
        <v>1638692.2847189486</v>
      </c>
      <c r="AD227" s="10">
        <f t="shared" si="88"/>
        <v>2236853.7268413519</v>
      </c>
      <c r="AE227" s="10">
        <f t="shared" si="89"/>
        <v>2967939.9338798453</v>
      </c>
    </row>
    <row r="228" spans="1:31" x14ac:dyDescent="0.2">
      <c r="A228" s="5">
        <v>90</v>
      </c>
      <c r="B228" s="5">
        <f t="shared" si="90"/>
        <v>225</v>
      </c>
      <c r="C228" s="36">
        <v>3.3969437371846309</v>
      </c>
      <c r="D228" s="6">
        <f t="shared" si="70"/>
        <v>-0.15267414579061578</v>
      </c>
      <c r="E228" s="7">
        <f t="shared" si="71"/>
        <v>-1832.0897494873893</v>
      </c>
      <c r="F228" s="7">
        <f t="shared" si="72"/>
        <v>-3664.1794989747787</v>
      </c>
      <c r="G228" s="7">
        <f t="shared" si="73"/>
        <v>-5496.2692484621684</v>
      </c>
      <c r="H228" s="7">
        <f t="shared" si="74"/>
        <v>-7328.3589979495573</v>
      </c>
      <c r="I228" s="7">
        <f t="shared" si="75"/>
        <v>-9160.4487474369471</v>
      </c>
      <c r="J228" s="7">
        <f t="shared" si="76"/>
        <v>-10992.538496924337</v>
      </c>
      <c r="K228" s="12">
        <f t="shared" si="77"/>
        <v>3.7337771041974221E-3</v>
      </c>
      <c r="L228" s="9">
        <f t="shared" si="78"/>
        <v>537663.90300442884</v>
      </c>
      <c r="M228" s="9">
        <f t="shared" si="79"/>
        <v>2150655.6120177153</v>
      </c>
      <c r="N228" s="9">
        <f t="shared" si="80"/>
        <v>4838975.1270398591</v>
      </c>
      <c r="O228" s="9">
        <f t="shared" si="81"/>
        <v>8602622.4480708614</v>
      </c>
      <c r="P228" s="9">
        <f t="shared" si="82"/>
        <v>13441597.57511072</v>
      </c>
      <c r="Q228" s="9">
        <f t="shared" si="83"/>
        <v>19355900.508159436</v>
      </c>
      <c r="R228" s="8">
        <f>SUM('Masses &amp; Spring Data'!$D$29)</f>
        <v>0.12910000000000002</v>
      </c>
      <c r="S228" s="8">
        <f t="shared" si="69"/>
        <v>69412.409877871774</v>
      </c>
      <c r="T228" s="8">
        <f t="shared" si="69"/>
        <v>277649.6395114871</v>
      </c>
      <c r="U228" s="8">
        <f t="shared" si="69"/>
        <v>624711.68890084594</v>
      </c>
      <c r="V228" s="8">
        <f t="shared" si="69"/>
        <v>1110598.5580459484</v>
      </c>
      <c r="W228" s="8">
        <f t="shared" si="69"/>
        <v>1735310.2469467942</v>
      </c>
      <c r="X228" s="8">
        <f t="shared" si="69"/>
        <v>2498846.7556033838</v>
      </c>
      <c r="Y228" s="3">
        <f>SUM('Masses &amp; Spring Data'!$K$11*('Masses &amp; Spring Data'!$I$3+'Vel,Acc,Jer (In Light)'!C228))</f>
        <v>550059.91355531791</v>
      </c>
      <c r="Z228" s="10">
        <f t="shared" si="84"/>
        <v>619472.32343318965</v>
      </c>
      <c r="AA228" s="10">
        <f t="shared" si="85"/>
        <v>803052.67852162058</v>
      </c>
      <c r="AB228" s="10">
        <f t="shared" si="86"/>
        <v>1174771.6024561638</v>
      </c>
      <c r="AC228" s="10">
        <f t="shared" si="87"/>
        <v>1660658.4716012664</v>
      </c>
      <c r="AD228" s="10">
        <f t="shared" si="88"/>
        <v>2285370.160502112</v>
      </c>
      <c r="AE228" s="10">
        <f t="shared" si="89"/>
        <v>3048906.6691587018</v>
      </c>
    </row>
    <row r="229" spans="1:31" x14ac:dyDescent="0.2">
      <c r="A229" s="5">
        <v>92</v>
      </c>
      <c r="B229" s="5">
        <f t="shared" si="90"/>
        <v>226</v>
      </c>
      <c r="C229" s="36">
        <v>3.2442695913940152</v>
      </c>
      <c r="D229" s="6">
        <f t="shared" si="70"/>
        <v>-0.14894036868641836</v>
      </c>
      <c r="E229" s="7">
        <f t="shared" si="71"/>
        <v>-1787.2844242370202</v>
      </c>
      <c r="F229" s="7">
        <f t="shared" si="72"/>
        <v>-3574.5688484740404</v>
      </c>
      <c r="G229" s="7">
        <f t="shared" si="73"/>
        <v>-5361.8532727110605</v>
      </c>
      <c r="H229" s="7">
        <f t="shared" si="74"/>
        <v>-7149.1376969480807</v>
      </c>
      <c r="I229" s="7">
        <f t="shared" si="75"/>
        <v>-8936.4221211851018</v>
      </c>
      <c r="J229" s="7">
        <f t="shared" si="76"/>
        <v>-10723.706545422121</v>
      </c>
      <c r="K229" s="12">
        <f t="shared" si="77"/>
        <v>3.8364559745627247E-3</v>
      </c>
      <c r="L229" s="9">
        <f t="shared" si="78"/>
        <v>552449.6603370324</v>
      </c>
      <c r="M229" s="9">
        <f t="shared" si="79"/>
        <v>2209798.6413481296</v>
      </c>
      <c r="N229" s="9">
        <f t="shared" si="80"/>
        <v>4972046.943033291</v>
      </c>
      <c r="O229" s="9">
        <f t="shared" si="81"/>
        <v>8839194.5653925184</v>
      </c>
      <c r="P229" s="9">
        <f t="shared" si="82"/>
        <v>13811241.508425809</v>
      </c>
      <c r="Q229" s="9">
        <f t="shared" si="83"/>
        <v>19888187.772133164</v>
      </c>
      <c r="R229" s="8">
        <f>SUM('Masses &amp; Spring Data'!$D$29)</f>
        <v>0.12910000000000002</v>
      </c>
      <c r="S229" s="8">
        <f t="shared" si="69"/>
        <v>71321.251149510892</v>
      </c>
      <c r="T229" s="8">
        <f t="shared" si="69"/>
        <v>285285.00459804357</v>
      </c>
      <c r="U229" s="8">
        <f t="shared" si="69"/>
        <v>641891.26034559798</v>
      </c>
      <c r="V229" s="8">
        <f t="shared" si="69"/>
        <v>1141140.0183921743</v>
      </c>
      <c r="W229" s="8">
        <f t="shared" si="69"/>
        <v>1783031.2787377723</v>
      </c>
      <c r="X229" s="8">
        <f t="shared" si="69"/>
        <v>2567565.0413823919</v>
      </c>
      <c r="Y229" s="3">
        <f>SUM('Masses &amp; Spring Data'!$K$11*('Masses &amp; Spring Data'!$I$3+'Vel,Acc,Jer (In Light)'!C229))</f>
        <v>525403.03901013348</v>
      </c>
      <c r="Z229" s="10">
        <f t="shared" si="84"/>
        <v>596724.29015964433</v>
      </c>
      <c r="AA229" s="10">
        <f t="shared" si="85"/>
        <v>786634.17406532052</v>
      </c>
      <c r="AB229" s="10">
        <f t="shared" si="86"/>
        <v>1167294.2993557313</v>
      </c>
      <c r="AC229" s="10">
        <f t="shared" si="87"/>
        <v>1666543.0574023076</v>
      </c>
      <c r="AD229" s="10">
        <f t="shared" si="88"/>
        <v>2308434.3177479059</v>
      </c>
      <c r="AE229" s="10">
        <f t="shared" si="89"/>
        <v>3092968.0803925255</v>
      </c>
    </row>
    <row r="230" spans="1:31" x14ac:dyDescent="0.2">
      <c r="A230" s="5">
        <v>94</v>
      </c>
      <c r="B230" s="5">
        <f t="shared" si="90"/>
        <v>227</v>
      </c>
      <c r="C230" s="36">
        <v>3.0953292227075968</v>
      </c>
      <c r="D230" s="6">
        <f t="shared" si="70"/>
        <v>-0.14510391271185563</v>
      </c>
      <c r="E230" s="7">
        <f t="shared" si="71"/>
        <v>-1741.2469525422675</v>
      </c>
      <c r="F230" s="7">
        <f t="shared" si="72"/>
        <v>-3482.4939050845351</v>
      </c>
      <c r="G230" s="7">
        <f t="shared" si="73"/>
        <v>-5223.7408576268026</v>
      </c>
      <c r="H230" s="7">
        <f t="shared" si="74"/>
        <v>-6964.9878101690701</v>
      </c>
      <c r="I230" s="7">
        <f t="shared" si="75"/>
        <v>-8706.2347627113377</v>
      </c>
      <c r="J230" s="7">
        <f t="shared" si="76"/>
        <v>-10447.481715253605</v>
      </c>
      <c r="K230" s="12">
        <f t="shared" si="77"/>
        <v>3.957803730448628E-3</v>
      </c>
      <c r="L230" s="9">
        <f t="shared" si="78"/>
        <v>569923.73718460242</v>
      </c>
      <c r="M230" s="9">
        <f t="shared" si="79"/>
        <v>2279694.9487384097</v>
      </c>
      <c r="N230" s="9">
        <f t="shared" si="80"/>
        <v>5129313.6346614221</v>
      </c>
      <c r="O230" s="9">
        <f t="shared" si="81"/>
        <v>9118779.7949536387</v>
      </c>
      <c r="P230" s="9">
        <f t="shared" si="82"/>
        <v>14248093.42961506</v>
      </c>
      <c r="Q230" s="9">
        <f t="shared" si="83"/>
        <v>20517254.538645688</v>
      </c>
      <c r="R230" s="8">
        <f>SUM('Masses &amp; Spring Data'!$D$29)</f>
        <v>0.12910000000000002</v>
      </c>
      <c r="S230" s="8">
        <f t="shared" si="69"/>
        <v>73577.154470532187</v>
      </c>
      <c r="T230" s="8">
        <f t="shared" si="69"/>
        <v>294308.61788212875</v>
      </c>
      <c r="U230" s="8">
        <f t="shared" si="69"/>
        <v>662194.39023478969</v>
      </c>
      <c r="V230" s="8">
        <f t="shared" si="69"/>
        <v>1177234.471528515</v>
      </c>
      <c r="W230" s="8">
        <f t="shared" si="69"/>
        <v>1839428.8617633046</v>
      </c>
      <c r="X230" s="8">
        <f t="shared" si="69"/>
        <v>2648777.5609391588</v>
      </c>
      <c r="Y230" s="3">
        <f>SUM('Masses &amp; Spring Data'!$K$11*('Masses &amp; Spring Data'!$I$3+'Vel,Acc,Jer (In Light)'!C230))</f>
        <v>501349.16946727689</v>
      </c>
      <c r="Z230" s="10">
        <f t="shared" si="84"/>
        <v>574926.32393780909</v>
      </c>
      <c r="AA230" s="10">
        <f t="shared" si="85"/>
        <v>772223.50544644101</v>
      </c>
      <c r="AB230" s="10">
        <f t="shared" si="86"/>
        <v>1163543.5597020667</v>
      </c>
      <c r="AC230" s="10">
        <f t="shared" si="87"/>
        <v>1678583.6409957919</v>
      </c>
      <c r="AD230" s="10">
        <f t="shared" si="88"/>
        <v>2340778.0312305815</v>
      </c>
      <c r="AE230" s="10">
        <f t="shared" si="89"/>
        <v>3150126.7304064357</v>
      </c>
    </row>
    <row r="231" spans="1:31" x14ac:dyDescent="0.2">
      <c r="A231" s="5">
        <v>96</v>
      </c>
      <c r="B231" s="5">
        <f t="shared" si="90"/>
        <v>228</v>
      </c>
      <c r="C231" s="36">
        <v>2.9502253099957412</v>
      </c>
      <c r="D231" s="6">
        <f t="shared" si="70"/>
        <v>-0.141146108981407</v>
      </c>
      <c r="E231" s="7">
        <f t="shared" si="71"/>
        <v>-1693.753307776884</v>
      </c>
      <c r="F231" s="7">
        <f t="shared" si="72"/>
        <v>-3387.5066155537679</v>
      </c>
      <c r="G231" s="7">
        <f t="shared" si="73"/>
        <v>-5081.2599233306519</v>
      </c>
      <c r="H231" s="7">
        <f t="shared" si="74"/>
        <v>-6775.0132311075358</v>
      </c>
      <c r="I231" s="7">
        <f t="shared" si="75"/>
        <v>-8468.7665388844198</v>
      </c>
      <c r="J231" s="7">
        <f t="shared" si="76"/>
        <v>-10162.519846661304</v>
      </c>
      <c r="K231" s="12">
        <f t="shared" si="77"/>
        <v>4.0418137152928857E-3</v>
      </c>
      <c r="L231" s="9">
        <f t="shared" si="78"/>
        <v>582021.1750021755</v>
      </c>
      <c r="M231" s="9">
        <f t="shared" si="79"/>
        <v>2328084.700008702</v>
      </c>
      <c r="N231" s="9">
        <f t="shared" si="80"/>
        <v>5238190.5750195803</v>
      </c>
      <c r="O231" s="9">
        <f t="shared" si="81"/>
        <v>9312338.800034808</v>
      </c>
      <c r="P231" s="9">
        <f t="shared" si="82"/>
        <v>14550529.375054389</v>
      </c>
      <c r="Q231" s="9">
        <f t="shared" si="83"/>
        <v>20952762.300078321</v>
      </c>
      <c r="R231" s="8">
        <f>SUM('Masses &amp; Spring Data'!$D$29)</f>
        <v>0.12910000000000002</v>
      </c>
      <c r="S231" s="8">
        <f t="shared" si="69"/>
        <v>75138.933692780862</v>
      </c>
      <c r="T231" s="8">
        <f t="shared" si="69"/>
        <v>300555.73477112345</v>
      </c>
      <c r="U231" s="8">
        <f t="shared" si="69"/>
        <v>676250.40323502792</v>
      </c>
      <c r="V231" s="8">
        <f t="shared" si="69"/>
        <v>1202222.9390844938</v>
      </c>
      <c r="W231" s="8">
        <f t="shared" si="69"/>
        <v>1878473.3423195221</v>
      </c>
      <c r="X231" s="8">
        <f t="shared" si="69"/>
        <v>2705001.6129401117</v>
      </c>
      <c r="Y231" s="3">
        <f>SUM('Masses &amp; Spring Data'!$K$11*('Masses &amp; Spring Data'!$I$3+'Vel,Acc,Jer (In Light)'!C231))</f>
        <v>477914.8875643122</v>
      </c>
      <c r="Z231" s="10">
        <f t="shared" si="84"/>
        <v>553053.82125709311</v>
      </c>
      <c r="AA231" s="10">
        <f t="shared" si="85"/>
        <v>755675.52573493845</v>
      </c>
      <c r="AB231" s="10">
        <f t="shared" si="86"/>
        <v>1154165.2907993402</v>
      </c>
      <c r="AC231" s="10">
        <f t="shared" si="87"/>
        <v>1680137.826648806</v>
      </c>
      <c r="AD231" s="10">
        <f t="shared" si="88"/>
        <v>2356388.2298838343</v>
      </c>
      <c r="AE231" s="10">
        <f t="shared" si="89"/>
        <v>3182916.5005044239</v>
      </c>
    </row>
    <row r="232" spans="1:31" x14ac:dyDescent="0.2">
      <c r="A232" s="5">
        <v>98</v>
      </c>
      <c r="B232" s="5">
        <f t="shared" si="90"/>
        <v>229</v>
      </c>
      <c r="C232" s="36">
        <v>2.8090792010143342</v>
      </c>
      <c r="D232" s="6">
        <f t="shared" si="70"/>
        <v>-0.13710429526611412</v>
      </c>
      <c r="E232" s="7">
        <f t="shared" si="71"/>
        <v>-1645.2515431933693</v>
      </c>
      <c r="F232" s="7">
        <f t="shared" si="72"/>
        <v>-3290.5030863867387</v>
      </c>
      <c r="G232" s="7">
        <f t="shared" si="73"/>
        <v>-4935.7546295801085</v>
      </c>
      <c r="H232" s="7">
        <f t="shared" si="74"/>
        <v>-6581.0061727734774</v>
      </c>
      <c r="I232" s="7">
        <f t="shared" si="75"/>
        <v>-8226.2577159668472</v>
      </c>
      <c r="J232" s="7">
        <f t="shared" si="76"/>
        <v>-9871.509259160217</v>
      </c>
      <c r="K232" s="12">
        <f t="shared" si="77"/>
        <v>4.1258237001380316E-3</v>
      </c>
      <c r="L232" s="9">
        <f t="shared" si="78"/>
        <v>594118.61281987652</v>
      </c>
      <c r="M232" s="9">
        <f t="shared" si="79"/>
        <v>2376474.4512795061</v>
      </c>
      <c r="N232" s="9">
        <f t="shared" si="80"/>
        <v>5347067.5153788887</v>
      </c>
      <c r="O232" s="9">
        <f t="shared" si="81"/>
        <v>9505897.8051180243</v>
      </c>
      <c r="P232" s="9">
        <f t="shared" si="82"/>
        <v>14852965.320496913</v>
      </c>
      <c r="Q232" s="9">
        <f t="shared" si="83"/>
        <v>21388270.061515555</v>
      </c>
      <c r="R232" s="8">
        <f>SUM('Masses &amp; Spring Data'!$D$29)</f>
        <v>0.12910000000000002</v>
      </c>
      <c r="S232" s="8">
        <f t="shared" si="69"/>
        <v>76700.712915046068</v>
      </c>
      <c r="T232" s="8">
        <f t="shared" si="69"/>
        <v>306802.85166018427</v>
      </c>
      <c r="U232" s="8">
        <f t="shared" si="69"/>
        <v>690306.41623541468</v>
      </c>
      <c r="V232" s="8">
        <f t="shared" si="69"/>
        <v>1227211.4066407371</v>
      </c>
      <c r="W232" s="8">
        <f t="shared" si="69"/>
        <v>1917517.8228761519</v>
      </c>
      <c r="X232" s="8">
        <f t="shared" si="69"/>
        <v>2761225.6649416587</v>
      </c>
      <c r="Y232" s="3">
        <f>SUM('Masses &amp; Spring Data'!$K$11*('Masses &amp; Spring Data'!$I$3+'Vel,Acc,Jer (In Light)'!C232))</f>
        <v>455119.79096381494</v>
      </c>
      <c r="Z232" s="10">
        <f t="shared" si="84"/>
        <v>531820.50387886097</v>
      </c>
      <c r="AA232" s="10">
        <f t="shared" si="85"/>
        <v>739780.29893852177</v>
      </c>
      <c r="AB232" s="10">
        <f t="shared" si="86"/>
        <v>1145426.2071992296</v>
      </c>
      <c r="AC232" s="10">
        <f t="shared" si="87"/>
        <v>1682331.1976045519</v>
      </c>
      <c r="AD232" s="10">
        <f t="shared" si="88"/>
        <v>2372637.6138399667</v>
      </c>
      <c r="AE232" s="10">
        <f t="shared" si="89"/>
        <v>3216345.4559054738</v>
      </c>
    </row>
    <row r="233" spans="1:31" x14ac:dyDescent="0.2">
      <c r="A233" s="5">
        <v>100</v>
      </c>
      <c r="B233" s="5">
        <f t="shared" si="90"/>
        <v>230</v>
      </c>
      <c r="C233" s="36">
        <v>2.6719749057482201</v>
      </c>
      <c r="D233" s="6">
        <f t="shared" si="70"/>
        <v>-0.13297847156597609</v>
      </c>
      <c r="E233" s="7">
        <f t="shared" si="71"/>
        <v>-1595.741658791713</v>
      </c>
      <c r="F233" s="7">
        <f t="shared" si="72"/>
        <v>-3191.483317583426</v>
      </c>
      <c r="G233" s="7">
        <f t="shared" si="73"/>
        <v>-4787.2249763751388</v>
      </c>
      <c r="H233" s="7">
        <f t="shared" si="74"/>
        <v>-6382.966635166852</v>
      </c>
      <c r="I233" s="7">
        <f t="shared" si="75"/>
        <v>-7978.7082939585653</v>
      </c>
      <c r="J233" s="7">
        <f t="shared" si="76"/>
        <v>-9574.4499527502776</v>
      </c>
      <c r="K233" s="12">
        <f t="shared" si="77"/>
        <v>4.1631614711792331E-3</v>
      </c>
      <c r="L233" s="9">
        <f t="shared" si="78"/>
        <v>599495.25184980955</v>
      </c>
      <c r="M233" s="9">
        <f t="shared" si="79"/>
        <v>2397981.0073992382</v>
      </c>
      <c r="N233" s="9">
        <f t="shared" si="80"/>
        <v>5395457.266648286</v>
      </c>
      <c r="O233" s="9">
        <f t="shared" si="81"/>
        <v>9591924.0295969527</v>
      </c>
      <c r="P233" s="9">
        <f t="shared" si="82"/>
        <v>14987381.29624524</v>
      </c>
      <c r="Q233" s="9">
        <f t="shared" si="83"/>
        <v>21581829.066593144</v>
      </c>
      <c r="R233" s="8">
        <f>SUM('Masses &amp; Spring Data'!$D$29)</f>
        <v>0.12910000000000002</v>
      </c>
      <c r="S233" s="8">
        <f t="shared" si="69"/>
        <v>77394.837013810422</v>
      </c>
      <c r="T233" s="8">
        <f t="shared" si="69"/>
        <v>309579.34805524169</v>
      </c>
      <c r="U233" s="8">
        <f t="shared" si="69"/>
        <v>696553.53312429378</v>
      </c>
      <c r="V233" s="8">
        <f t="shared" ref="S233:X296" si="91">SUM($R$3*O233)</f>
        <v>1238317.3922209668</v>
      </c>
      <c r="W233" s="8">
        <f t="shared" si="91"/>
        <v>1934870.9253452606</v>
      </c>
      <c r="X233" s="8">
        <f t="shared" si="91"/>
        <v>2786214.1324971751</v>
      </c>
      <c r="Y233" s="3">
        <f>SUM('Masses &amp; Spring Data'!$K$11*('Masses &amp; Spring Data'!$I$3+'Vel,Acc,Jer (In Light)'!C233))</f>
        <v>432977.44727833749</v>
      </c>
      <c r="Z233" s="10">
        <f t="shared" si="84"/>
        <v>510372.2842921479</v>
      </c>
      <c r="AA233" s="10">
        <f t="shared" si="85"/>
        <v>721080.77217567409</v>
      </c>
      <c r="AB233" s="10">
        <f t="shared" si="86"/>
        <v>1129530.9804026312</v>
      </c>
      <c r="AC233" s="10">
        <f t="shared" si="87"/>
        <v>1671294.8394993043</v>
      </c>
      <c r="AD233" s="10">
        <f t="shared" si="88"/>
        <v>2367848.3726235982</v>
      </c>
      <c r="AE233" s="10">
        <f t="shared" si="89"/>
        <v>3219191.5797755127</v>
      </c>
    </row>
    <row r="234" spans="1:31" x14ac:dyDescent="0.2">
      <c r="A234" s="5">
        <v>102</v>
      </c>
      <c r="B234" s="5">
        <f t="shared" si="90"/>
        <v>231</v>
      </c>
      <c r="C234" s="36">
        <v>2.538996434182244</v>
      </c>
      <c r="D234" s="6">
        <f t="shared" si="70"/>
        <v>-0.12881531009479685</v>
      </c>
      <c r="E234" s="7">
        <f t="shared" si="71"/>
        <v>-1545.7837211375622</v>
      </c>
      <c r="F234" s="7">
        <f t="shared" si="72"/>
        <v>-3091.5674422751244</v>
      </c>
      <c r="G234" s="7">
        <f t="shared" si="73"/>
        <v>-4637.3511634126871</v>
      </c>
      <c r="H234" s="7">
        <f t="shared" si="74"/>
        <v>-6183.1348845502489</v>
      </c>
      <c r="I234" s="7">
        <f t="shared" si="75"/>
        <v>-7728.9186056878116</v>
      </c>
      <c r="J234" s="7">
        <f t="shared" si="76"/>
        <v>-9274.7023268253743</v>
      </c>
      <c r="K234" s="12">
        <f t="shared" si="77"/>
        <v>4.2191681277428117E-3</v>
      </c>
      <c r="L234" s="9">
        <f t="shared" si="78"/>
        <v>607560.2103949649</v>
      </c>
      <c r="M234" s="9">
        <f t="shared" si="79"/>
        <v>2430240.8415798596</v>
      </c>
      <c r="N234" s="9">
        <f t="shared" si="80"/>
        <v>5468041.8935546838</v>
      </c>
      <c r="O234" s="9">
        <f t="shared" si="81"/>
        <v>9720963.3663194384</v>
      </c>
      <c r="P234" s="9">
        <f t="shared" si="82"/>
        <v>15189005.259874122</v>
      </c>
      <c r="Q234" s="9">
        <f t="shared" si="83"/>
        <v>21872167.574218735</v>
      </c>
      <c r="R234" s="8">
        <f>SUM('Masses &amp; Spring Data'!$D$29)</f>
        <v>0.12910000000000002</v>
      </c>
      <c r="S234" s="8">
        <f t="shared" si="91"/>
        <v>78436.023161989986</v>
      </c>
      <c r="T234" s="8">
        <f t="shared" si="91"/>
        <v>313744.09264795994</v>
      </c>
      <c r="U234" s="8">
        <f t="shared" si="91"/>
        <v>705924.20845790976</v>
      </c>
      <c r="V234" s="8">
        <f t="shared" si="91"/>
        <v>1254976.3705918398</v>
      </c>
      <c r="W234" s="8">
        <f t="shared" si="91"/>
        <v>1960900.5790497495</v>
      </c>
      <c r="X234" s="8">
        <f t="shared" si="91"/>
        <v>2823696.833831639</v>
      </c>
      <c r="Y234" s="3">
        <f>SUM('Masses &amp; Spring Data'!$K$11*('Masses &amp; Spring Data'!$I$3+'Vel,Acc,Jer (In Light)'!C234))</f>
        <v>411501.42412043241</v>
      </c>
      <c r="Z234" s="10">
        <f t="shared" si="84"/>
        <v>489937.44728242239</v>
      </c>
      <c r="AA234" s="10">
        <f t="shared" si="85"/>
        <v>704441.84418808261</v>
      </c>
      <c r="AB234" s="10">
        <f t="shared" si="86"/>
        <v>1117425.6325783422</v>
      </c>
      <c r="AC234" s="10">
        <f t="shared" si="87"/>
        <v>1666477.7947122722</v>
      </c>
      <c r="AD234" s="10">
        <f t="shared" si="88"/>
        <v>2372402.003170182</v>
      </c>
      <c r="AE234" s="10">
        <f t="shared" si="89"/>
        <v>3235198.2579520713</v>
      </c>
    </row>
    <row r="235" spans="1:31" x14ac:dyDescent="0.2">
      <c r="A235" s="5">
        <v>104</v>
      </c>
      <c r="B235" s="5">
        <f t="shared" si="90"/>
        <v>232</v>
      </c>
      <c r="C235" s="36">
        <v>2.4101811240874471</v>
      </c>
      <c r="D235" s="6">
        <f t="shared" si="70"/>
        <v>-0.12459614196705404</v>
      </c>
      <c r="E235" s="7">
        <f t="shared" si="71"/>
        <v>-1495.1537036046484</v>
      </c>
      <c r="F235" s="7">
        <f t="shared" si="72"/>
        <v>-2990.3074072092968</v>
      </c>
      <c r="G235" s="7">
        <f t="shared" si="73"/>
        <v>-4485.4611108139452</v>
      </c>
      <c r="H235" s="7">
        <f t="shared" si="74"/>
        <v>-5980.6148144185936</v>
      </c>
      <c r="I235" s="7">
        <f t="shared" si="75"/>
        <v>-7475.7685180232429</v>
      </c>
      <c r="J235" s="7">
        <f t="shared" si="76"/>
        <v>-8970.9222216278904</v>
      </c>
      <c r="K235" s="12">
        <f t="shared" si="77"/>
        <v>4.2471714560239349E-3</v>
      </c>
      <c r="L235" s="9">
        <f t="shared" si="78"/>
        <v>611592.68966744666</v>
      </c>
      <c r="M235" s="9">
        <f t="shared" si="79"/>
        <v>2446370.7586697866</v>
      </c>
      <c r="N235" s="9">
        <f t="shared" si="80"/>
        <v>5504334.2070070198</v>
      </c>
      <c r="O235" s="9">
        <f t="shared" si="81"/>
        <v>9785483.0346791465</v>
      </c>
      <c r="P235" s="9">
        <f t="shared" si="82"/>
        <v>15289817.241686165</v>
      </c>
      <c r="Q235" s="9">
        <f t="shared" si="83"/>
        <v>22017336.828028079</v>
      </c>
      <c r="R235" s="8">
        <f>SUM('Masses &amp; Spring Data'!$D$29)</f>
        <v>0.12910000000000002</v>
      </c>
      <c r="S235" s="8">
        <f t="shared" si="91"/>
        <v>78956.616236067377</v>
      </c>
      <c r="T235" s="8">
        <f t="shared" si="91"/>
        <v>315826.46494426951</v>
      </c>
      <c r="U235" s="8">
        <f t="shared" si="91"/>
        <v>710609.54612460639</v>
      </c>
      <c r="V235" s="8">
        <f t="shared" si="91"/>
        <v>1263305.859777078</v>
      </c>
      <c r="W235" s="8">
        <f t="shared" si="91"/>
        <v>1973915.4059016842</v>
      </c>
      <c r="X235" s="8">
        <f t="shared" si="91"/>
        <v>2842438.1844984256</v>
      </c>
      <c r="Y235" s="3">
        <f>SUM('Masses &amp; Spring Data'!$K$11*('Masses &amp; Spring Data'!$I$3+'Vel,Acc,Jer (In Light)'!C235))</f>
        <v>390697.75154012267</v>
      </c>
      <c r="Z235" s="10">
        <f t="shared" si="84"/>
        <v>469654.36777619005</v>
      </c>
      <c r="AA235" s="10">
        <f t="shared" si="85"/>
        <v>686401.93955671298</v>
      </c>
      <c r="AB235" s="10">
        <f t="shared" si="86"/>
        <v>1101307.2976647289</v>
      </c>
      <c r="AC235" s="10">
        <f t="shared" si="87"/>
        <v>1654003.6113172006</v>
      </c>
      <c r="AD235" s="10">
        <f t="shared" si="88"/>
        <v>2364613.157441807</v>
      </c>
      <c r="AE235" s="10">
        <f t="shared" si="89"/>
        <v>3233135.9360385481</v>
      </c>
    </row>
    <row r="236" spans="1:31" x14ac:dyDescent="0.2">
      <c r="A236" s="5">
        <v>106</v>
      </c>
      <c r="B236" s="5">
        <f t="shared" si="90"/>
        <v>233</v>
      </c>
      <c r="C236" s="36">
        <v>2.2855849821203931</v>
      </c>
      <c r="D236" s="6">
        <f t="shared" si="70"/>
        <v>-0.12034897051103011</v>
      </c>
      <c r="E236" s="7">
        <f t="shared" si="71"/>
        <v>-1444.1876461323614</v>
      </c>
      <c r="F236" s="7">
        <f t="shared" si="72"/>
        <v>-2888.3752922647227</v>
      </c>
      <c r="G236" s="7">
        <f t="shared" si="73"/>
        <v>-4332.5629383970836</v>
      </c>
      <c r="H236" s="7">
        <f t="shared" si="74"/>
        <v>-5776.7505845294454</v>
      </c>
      <c r="I236" s="7">
        <f t="shared" si="75"/>
        <v>-7220.9382306618063</v>
      </c>
      <c r="J236" s="7">
        <f t="shared" si="76"/>
        <v>-8665.1258767941672</v>
      </c>
      <c r="K236" s="12">
        <f t="shared" si="77"/>
        <v>4.2658403415449797E-3</v>
      </c>
      <c r="L236" s="9">
        <f t="shared" si="78"/>
        <v>614281.00918247702</v>
      </c>
      <c r="M236" s="9">
        <f t="shared" si="79"/>
        <v>2457124.0367299081</v>
      </c>
      <c r="N236" s="9">
        <f t="shared" si="80"/>
        <v>5528529.0826422935</v>
      </c>
      <c r="O236" s="9">
        <f t="shared" si="81"/>
        <v>9828496.1469196323</v>
      </c>
      <c r="P236" s="9">
        <f t="shared" si="82"/>
        <v>15357025.229561927</v>
      </c>
      <c r="Q236" s="9">
        <f t="shared" si="83"/>
        <v>22114116.330569174</v>
      </c>
      <c r="R236" s="8">
        <f>SUM('Masses &amp; Spring Data'!$D$29)</f>
        <v>0.12910000000000002</v>
      </c>
      <c r="S236" s="8">
        <f t="shared" si="91"/>
        <v>79303.67828545779</v>
      </c>
      <c r="T236" s="8">
        <f t="shared" si="91"/>
        <v>317214.71314183116</v>
      </c>
      <c r="U236" s="8">
        <f t="shared" si="91"/>
        <v>713733.10456912022</v>
      </c>
      <c r="V236" s="8">
        <f t="shared" si="91"/>
        <v>1268858.8525673246</v>
      </c>
      <c r="W236" s="8">
        <f t="shared" si="91"/>
        <v>1982591.957136445</v>
      </c>
      <c r="X236" s="8">
        <f t="shared" si="91"/>
        <v>2854932.4182764809</v>
      </c>
      <c r="Y236" s="3">
        <f>SUM('Masses &amp; Spring Data'!$K$11*('Masses &amp; Spring Data'!$I$3+'Vel,Acc,Jer (In Light)'!C236))</f>
        <v>370575.47461244348</v>
      </c>
      <c r="Z236" s="10">
        <f t="shared" si="84"/>
        <v>449879.15289790125</v>
      </c>
      <c r="AA236" s="10">
        <f t="shared" si="85"/>
        <v>668353.82901674323</v>
      </c>
      <c r="AB236" s="10">
        <f t="shared" si="86"/>
        <v>1084308.5791815636</v>
      </c>
      <c r="AC236" s="10">
        <f t="shared" si="87"/>
        <v>1639434.3271797681</v>
      </c>
      <c r="AD236" s="10">
        <f t="shared" si="88"/>
        <v>2353167.4317488885</v>
      </c>
      <c r="AE236" s="10">
        <f t="shared" si="89"/>
        <v>3225507.8928889241</v>
      </c>
    </row>
    <row r="237" spans="1:31" x14ac:dyDescent="0.2">
      <c r="A237" s="5">
        <v>108</v>
      </c>
      <c r="B237" s="5">
        <f t="shared" si="90"/>
        <v>234</v>
      </c>
      <c r="C237" s="36">
        <v>2.165236011609363</v>
      </c>
      <c r="D237" s="6">
        <f t="shared" si="70"/>
        <v>-0.11608313016948513</v>
      </c>
      <c r="E237" s="7">
        <f t="shared" si="71"/>
        <v>-1392.9975620338216</v>
      </c>
      <c r="F237" s="7">
        <f t="shared" si="72"/>
        <v>-2785.9951240676432</v>
      </c>
      <c r="G237" s="7">
        <f t="shared" si="73"/>
        <v>-4178.9926861014646</v>
      </c>
      <c r="H237" s="7">
        <f t="shared" si="74"/>
        <v>-5571.9902481352865</v>
      </c>
      <c r="I237" s="7">
        <f t="shared" si="75"/>
        <v>-6964.9878101691074</v>
      </c>
      <c r="J237" s="7">
        <f t="shared" si="76"/>
        <v>-8357.9853722029293</v>
      </c>
      <c r="K237" s="12">
        <f t="shared" si="77"/>
        <v>4.247171456024379E-3</v>
      </c>
      <c r="L237" s="9">
        <f t="shared" si="78"/>
        <v>611592.68966751057</v>
      </c>
      <c r="M237" s="9">
        <f t="shared" si="79"/>
        <v>2446370.7586700423</v>
      </c>
      <c r="N237" s="9">
        <f t="shared" si="80"/>
        <v>5504334.2070075953</v>
      </c>
      <c r="O237" s="9">
        <f t="shared" si="81"/>
        <v>9785483.0346801691</v>
      </c>
      <c r="P237" s="9">
        <f t="shared" si="82"/>
        <v>15289817.241687763</v>
      </c>
      <c r="Q237" s="9">
        <f t="shared" si="83"/>
        <v>22017336.828030381</v>
      </c>
      <c r="R237" s="8">
        <f>SUM('Masses &amp; Spring Data'!$D$29)</f>
        <v>0.12910000000000002</v>
      </c>
      <c r="S237" s="8">
        <f t="shared" si="91"/>
        <v>78956.616236075628</v>
      </c>
      <c r="T237" s="8">
        <f t="shared" si="91"/>
        <v>315826.46494430251</v>
      </c>
      <c r="U237" s="8">
        <f t="shared" si="91"/>
        <v>710609.54612468067</v>
      </c>
      <c r="V237" s="8">
        <f t="shared" si="91"/>
        <v>1263305.85977721</v>
      </c>
      <c r="W237" s="8">
        <f t="shared" si="91"/>
        <v>1973915.4059018905</v>
      </c>
      <c r="X237" s="8">
        <f t="shared" si="91"/>
        <v>2842438.1844987227</v>
      </c>
      <c r="Y237" s="3">
        <f>SUM('Masses &amp; Spring Data'!$K$11*('Masses &amp; Spring Data'!$I$3+'Vel,Acc,Jer (In Light)'!C237))</f>
        <v>351139.11587491212</v>
      </c>
      <c r="Z237" s="10">
        <f t="shared" si="84"/>
        <v>430095.73211098777</v>
      </c>
      <c r="AA237" s="10">
        <f t="shared" si="85"/>
        <v>648218.1552968428</v>
      </c>
      <c r="AB237" s="10">
        <f t="shared" si="86"/>
        <v>1061748.6619995928</v>
      </c>
      <c r="AC237" s="10">
        <f t="shared" si="87"/>
        <v>1614444.9756521222</v>
      </c>
      <c r="AD237" s="10">
        <f t="shared" si="88"/>
        <v>2325054.5217768028</v>
      </c>
      <c r="AE237" s="10">
        <f t="shared" si="89"/>
        <v>3193577.3003736348</v>
      </c>
    </row>
    <row r="238" spans="1:31" x14ac:dyDescent="0.2">
      <c r="A238" s="5">
        <v>110</v>
      </c>
      <c r="B238" s="5">
        <f t="shared" si="90"/>
        <v>235</v>
      </c>
      <c r="C238" s="36">
        <v>2.0491528814398778</v>
      </c>
      <c r="D238" s="6">
        <f t="shared" si="70"/>
        <v>-0.11183595871346075</v>
      </c>
      <c r="E238" s="7">
        <f t="shared" si="71"/>
        <v>-1342.0315045615289</v>
      </c>
      <c r="F238" s="7">
        <f t="shared" si="72"/>
        <v>-2684.0630091230578</v>
      </c>
      <c r="G238" s="7">
        <f t="shared" si="73"/>
        <v>-4026.0945136845871</v>
      </c>
      <c r="H238" s="7">
        <f t="shared" si="74"/>
        <v>-5368.1260182461156</v>
      </c>
      <c r="I238" s="7">
        <f t="shared" si="75"/>
        <v>-6710.1575228076445</v>
      </c>
      <c r="J238" s="7">
        <f t="shared" si="76"/>
        <v>-8052.1890273691743</v>
      </c>
      <c r="K238" s="12">
        <f t="shared" si="77"/>
        <v>4.2565058987849014E-3</v>
      </c>
      <c r="L238" s="9">
        <f t="shared" si="78"/>
        <v>612936.84942502575</v>
      </c>
      <c r="M238" s="9">
        <f t="shared" si="79"/>
        <v>2451747.397700103</v>
      </c>
      <c r="N238" s="9">
        <f t="shared" si="80"/>
        <v>5516431.6448252322</v>
      </c>
      <c r="O238" s="9">
        <f t="shared" si="81"/>
        <v>9806989.590800412</v>
      </c>
      <c r="P238" s="9">
        <f t="shared" si="82"/>
        <v>15323421.235625645</v>
      </c>
      <c r="Q238" s="9">
        <f t="shared" si="83"/>
        <v>22065726.579300929</v>
      </c>
      <c r="R238" s="8">
        <f>SUM('Masses &amp; Spring Data'!$D$29)</f>
        <v>0.12910000000000002</v>
      </c>
      <c r="S238" s="8">
        <f t="shared" si="91"/>
        <v>79130.147260770842</v>
      </c>
      <c r="T238" s="8">
        <f t="shared" si="91"/>
        <v>316520.58904308337</v>
      </c>
      <c r="U238" s="8">
        <f t="shared" si="91"/>
        <v>712171.32534693764</v>
      </c>
      <c r="V238" s="8">
        <f t="shared" si="91"/>
        <v>1266082.3561723335</v>
      </c>
      <c r="W238" s="8">
        <f t="shared" si="91"/>
        <v>1978253.6815192711</v>
      </c>
      <c r="X238" s="8">
        <f t="shared" si="91"/>
        <v>2848685.3013877505</v>
      </c>
      <c r="Y238" s="3">
        <f>SUM('Masses &amp; Spring Data'!$K$11*('Masses &amp; Spring Data'!$I$3+'Vel,Acc,Jer (In Light)'!C238))</f>
        <v>332391.69035254023</v>
      </c>
      <c r="Z238" s="10">
        <f t="shared" si="84"/>
        <v>411521.83761331107</v>
      </c>
      <c r="AA238" s="10">
        <f t="shared" si="85"/>
        <v>630850.77206339967</v>
      </c>
      <c r="AB238" s="10">
        <f t="shared" si="86"/>
        <v>1044563.0156994779</v>
      </c>
      <c r="AC238" s="10">
        <f t="shared" si="87"/>
        <v>1598474.0465248737</v>
      </c>
      <c r="AD238" s="10">
        <f t="shared" si="88"/>
        <v>2310645.3718718113</v>
      </c>
      <c r="AE238" s="10">
        <f t="shared" si="89"/>
        <v>3181076.991740291</v>
      </c>
    </row>
    <row r="239" spans="1:31" x14ac:dyDescent="0.2">
      <c r="A239" s="5">
        <v>112</v>
      </c>
      <c r="B239" s="5">
        <f t="shared" si="90"/>
        <v>236</v>
      </c>
      <c r="C239" s="36">
        <v>1.9373169227264171</v>
      </c>
      <c r="D239" s="6">
        <f t="shared" si="70"/>
        <v>-0.10757945281467607</v>
      </c>
      <c r="E239" s="7">
        <f t="shared" si="71"/>
        <v>-1290.9534337761129</v>
      </c>
      <c r="F239" s="7">
        <f t="shared" si="72"/>
        <v>-2581.9068675522258</v>
      </c>
      <c r="G239" s="7">
        <f t="shared" si="73"/>
        <v>-3872.8603013283387</v>
      </c>
      <c r="H239" s="7">
        <f t="shared" si="74"/>
        <v>-5163.8137351044516</v>
      </c>
      <c r="I239" s="7">
        <f t="shared" si="75"/>
        <v>-6454.767168880564</v>
      </c>
      <c r="J239" s="7">
        <f t="shared" si="76"/>
        <v>-7745.7206026566773</v>
      </c>
      <c r="K239" s="12">
        <f t="shared" si="77"/>
        <v>4.2191681277430337E-3</v>
      </c>
      <c r="L239" s="9">
        <f t="shared" si="78"/>
        <v>607560.2103949968</v>
      </c>
      <c r="M239" s="9">
        <f t="shared" si="79"/>
        <v>2430240.8415799872</v>
      </c>
      <c r="N239" s="9">
        <f t="shared" si="80"/>
        <v>5468041.8935549716</v>
      </c>
      <c r="O239" s="9">
        <f t="shared" si="81"/>
        <v>9720963.3663199488</v>
      </c>
      <c r="P239" s="9">
        <f t="shared" si="82"/>
        <v>15189005.259874921</v>
      </c>
      <c r="Q239" s="9">
        <f t="shared" si="83"/>
        <v>21872167.574219886</v>
      </c>
      <c r="R239" s="8">
        <f>SUM('Masses &amp; Spring Data'!$D$29)</f>
        <v>0.12910000000000002</v>
      </c>
      <c r="S239" s="8">
        <f t="shared" si="91"/>
        <v>78436.023161994104</v>
      </c>
      <c r="T239" s="8">
        <f t="shared" si="91"/>
        <v>313744.09264797642</v>
      </c>
      <c r="U239" s="8">
        <f t="shared" si="91"/>
        <v>705924.20845794689</v>
      </c>
      <c r="V239" s="8">
        <f t="shared" si="91"/>
        <v>1254976.3705919057</v>
      </c>
      <c r="W239" s="8">
        <f t="shared" si="91"/>
        <v>1960900.5790498527</v>
      </c>
      <c r="X239" s="8">
        <f t="shared" si="91"/>
        <v>2823696.8338317876</v>
      </c>
      <c r="Y239" s="3">
        <f>SUM('Masses &amp; Spring Data'!$K$11*('Masses &amp; Spring Data'!$I$3+'Vel,Acc,Jer (In Light)'!C239))</f>
        <v>314330.18302031636</v>
      </c>
      <c r="Z239" s="10">
        <f t="shared" si="84"/>
        <v>392766.20618231047</v>
      </c>
      <c r="AA239" s="10">
        <f t="shared" si="85"/>
        <v>610700.19403872255</v>
      </c>
      <c r="AB239" s="10">
        <f t="shared" si="86"/>
        <v>1020254.3914782633</v>
      </c>
      <c r="AC239" s="10">
        <f t="shared" si="87"/>
        <v>1569306.553612222</v>
      </c>
      <c r="AD239" s="10">
        <f t="shared" si="88"/>
        <v>2275230.7620701692</v>
      </c>
      <c r="AE239" s="10">
        <f t="shared" si="89"/>
        <v>3138027.0168521041</v>
      </c>
    </row>
    <row r="240" spans="1:31" x14ac:dyDescent="0.2">
      <c r="A240" s="5">
        <v>114</v>
      </c>
      <c r="B240" s="5">
        <f t="shared" si="90"/>
        <v>237</v>
      </c>
      <c r="C240" s="36">
        <v>1.829737469911741</v>
      </c>
      <c r="D240" s="6">
        <f t="shared" si="70"/>
        <v>-0.10336028468693303</v>
      </c>
      <c r="E240" s="7">
        <f t="shared" si="71"/>
        <v>-1240.3234162431963</v>
      </c>
      <c r="F240" s="7">
        <f t="shared" si="72"/>
        <v>-2480.6468324863927</v>
      </c>
      <c r="G240" s="7">
        <f t="shared" si="73"/>
        <v>-3720.9702487295895</v>
      </c>
      <c r="H240" s="7">
        <f t="shared" si="74"/>
        <v>-4961.2936649727853</v>
      </c>
      <c r="I240" s="7">
        <f t="shared" si="75"/>
        <v>-6201.6170812159817</v>
      </c>
      <c r="J240" s="7">
        <f t="shared" si="76"/>
        <v>-7441.9404974591789</v>
      </c>
      <c r="K240" s="12">
        <f t="shared" si="77"/>
        <v>4.1911647994610224E-3</v>
      </c>
      <c r="L240" s="9">
        <f t="shared" si="78"/>
        <v>603527.73112238722</v>
      </c>
      <c r="M240" s="9">
        <f t="shared" si="79"/>
        <v>2414110.9244895489</v>
      </c>
      <c r="N240" s="9">
        <f t="shared" si="80"/>
        <v>5431749.5801014854</v>
      </c>
      <c r="O240" s="9">
        <f t="shared" si="81"/>
        <v>9656443.6979581956</v>
      </c>
      <c r="P240" s="9">
        <f t="shared" si="82"/>
        <v>15088193.27805968</v>
      </c>
      <c r="Q240" s="9">
        <f t="shared" si="83"/>
        <v>21726998.320405941</v>
      </c>
      <c r="R240" s="8">
        <f>SUM('Masses &amp; Spring Data'!$D$29)</f>
        <v>0.12910000000000002</v>
      </c>
      <c r="S240" s="8">
        <f t="shared" si="91"/>
        <v>77915.430087900197</v>
      </c>
      <c r="T240" s="8">
        <f t="shared" si="91"/>
        <v>311661.72035160079</v>
      </c>
      <c r="U240" s="8">
        <f t="shared" si="91"/>
        <v>701238.87079110183</v>
      </c>
      <c r="V240" s="8">
        <f t="shared" si="91"/>
        <v>1246646.8814064031</v>
      </c>
      <c r="W240" s="8">
        <f t="shared" si="91"/>
        <v>1947885.752197505</v>
      </c>
      <c r="X240" s="8">
        <f t="shared" si="91"/>
        <v>2804955.4831644073</v>
      </c>
      <c r="Y240" s="3">
        <f>SUM('Masses &amp; Spring Data'!$K$11*('Masses &amp; Spring Data'!$I$3+'Vel,Acc,Jer (In Light)'!C240))</f>
        <v>296956.10139074613</v>
      </c>
      <c r="Z240" s="10">
        <f t="shared" si="84"/>
        <v>374871.53147864633</v>
      </c>
      <c r="AA240" s="10">
        <f t="shared" si="85"/>
        <v>591925.13576540723</v>
      </c>
      <c r="AB240" s="10">
        <f t="shared" si="86"/>
        <v>998194.97218184802</v>
      </c>
      <c r="AC240" s="10">
        <f t="shared" si="87"/>
        <v>1543602.9827971493</v>
      </c>
      <c r="AD240" s="10">
        <f t="shared" si="88"/>
        <v>2244841.8535882509</v>
      </c>
      <c r="AE240" s="10">
        <f t="shared" si="89"/>
        <v>3101911.5845551533</v>
      </c>
    </row>
    <row r="241" spans="1:31" x14ac:dyDescent="0.2">
      <c r="A241" s="5">
        <v>116</v>
      </c>
      <c r="B241" s="5">
        <f t="shared" si="90"/>
        <v>238</v>
      </c>
      <c r="C241" s="36">
        <v>1.726377185224808</v>
      </c>
      <c r="D241" s="6">
        <f t="shared" si="70"/>
        <v>-9.9169119887472013E-2</v>
      </c>
      <c r="E241" s="7">
        <f t="shared" si="71"/>
        <v>-1190.0294386496641</v>
      </c>
      <c r="F241" s="7">
        <f t="shared" si="72"/>
        <v>-2380.0588772993283</v>
      </c>
      <c r="G241" s="7">
        <f t="shared" si="73"/>
        <v>-3570.0883159489927</v>
      </c>
      <c r="H241" s="7">
        <f t="shared" si="74"/>
        <v>-4760.1177545986566</v>
      </c>
      <c r="I241" s="7">
        <f t="shared" si="75"/>
        <v>-5950.1471932483209</v>
      </c>
      <c r="J241" s="7">
        <f t="shared" si="76"/>
        <v>-7140.1766318979853</v>
      </c>
      <c r="K241" s="12">
        <f t="shared" si="77"/>
        <v>4.144492585657078E-3</v>
      </c>
      <c r="L241" s="9">
        <f t="shared" si="78"/>
        <v>596806.93233461923</v>
      </c>
      <c r="M241" s="9">
        <f t="shared" si="79"/>
        <v>2387227.7293384769</v>
      </c>
      <c r="N241" s="9">
        <f t="shared" si="80"/>
        <v>5371262.3910115734</v>
      </c>
      <c r="O241" s="9">
        <f t="shared" si="81"/>
        <v>9548910.9173539076</v>
      </c>
      <c r="P241" s="9">
        <f t="shared" si="82"/>
        <v>14920173.308365481</v>
      </c>
      <c r="Q241" s="9">
        <f t="shared" si="83"/>
        <v>21485049.564046293</v>
      </c>
      <c r="R241" s="8">
        <f>SUM('Masses &amp; Spring Data'!$D$29)</f>
        <v>0.12910000000000002</v>
      </c>
      <c r="S241" s="8">
        <f t="shared" si="91"/>
        <v>77047.774964399359</v>
      </c>
      <c r="T241" s="8">
        <f t="shared" si="91"/>
        <v>308191.09985759744</v>
      </c>
      <c r="U241" s="8">
        <f t="shared" si="91"/>
        <v>693429.97467959428</v>
      </c>
      <c r="V241" s="8">
        <f t="shared" si="91"/>
        <v>1232764.3994303897</v>
      </c>
      <c r="W241" s="8">
        <f t="shared" si="91"/>
        <v>1926194.3741099839</v>
      </c>
      <c r="X241" s="8">
        <f t="shared" si="91"/>
        <v>2773719.8987183771</v>
      </c>
      <c r="Y241" s="3">
        <f>SUM('Masses &amp; Spring Data'!$K$11*('Masses &amp; Spring Data'!$I$3+'Vel,Acc,Jer (In Light)'!C241))</f>
        <v>280263.41541380645</v>
      </c>
      <c r="Z241" s="10">
        <f t="shared" si="84"/>
        <v>357311.19037820579</v>
      </c>
      <c r="AA241" s="10">
        <f t="shared" si="85"/>
        <v>572438.70240957721</v>
      </c>
      <c r="AB241" s="10">
        <f t="shared" si="86"/>
        <v>973693.39009340073</v>
      </c>
      <c r="AC241" s="10">
        <f t="shared" si="87"/>
        <v>1513027.8148441962</v>
      </c>
      <c r="AD241" s="10">
        <f t="shared" si="88"/>
        <v>2206457.7895237906</v>
      </c>
      <c r="AE241" s="10">
        <f t="shared" si="89"/>
        <v>3053983.3141321838</v>
      </c>
    </row>
    <row r="242" spans="1:31" x14ac:dyDescent="0.2">
      <c r="A242" s="5">
        <v>118</v>
      </c>
      <c r="B242" s="5">
        <f t="shared" si="90"/>
        <v>239</v>
      </c>
      <c r="C242" s="36">
        <v>1.627208065337336</v>
      </c>
      <c r="D242" s="6">
        <f t="shared" si="70"/>
        <v>-9.5024627301814935E-2</v>
      </c>
      <c r="E242" s="7">
        <f t="shared" si="71"/>
        <v>-1140.2955276217792</v>
      </c>
      <c r="F242" s="7">
        <f t="shared" si="72"/>
        <v>-2280.5910552435585</v>
      </c>
      <c r="G242" s="7">
        <f t="shared" si="73"/>
        <v>-3420.8865828653375</v>
      </c>
      <c r="H242" s="7">
        <f t="shared" si="74"/>
        <v>-4561.1821104871169</v>
      </c>
      <c r="I242" s="7">
        <f t="shared" si="75"/>
        <v>-5701.4776381088959</v>
      </c>
      <c r="J242" s="7">
        <f t="shared" si="76"/>
        <v>-6841.7731657306749</v>
      </c>
      <c r="K242" s="12">
        <f t="shared" si="77"/>
        <v>4.0884859290979403E-3</v>
      </c>
      <c r="L242" s="9">
        <f t="shared" si="78"/>
        <v>588741.97379010345</v>
      </c>
      <c r="M242" s="9">
        <f t="shared" si="79"/>
        <v>2354967.8951604138</v>
      </c>
      <c r="N242" s="9">
        <f t="shared" si="80"/>
        <v>5298677.7641109303</v>
      </c>
      <c r="O242" s="9">
        <f t="shared" si="81"/>
        <v>9419871.5806416553</v>
      </c>
      <c r="P242" s="9">
        <f t="shared" si="82"/>
        <v>14718549.344752586</v>
      </c>
      <c r="Q242" s="9">
        <f t="shared" si="83"/>
        <v>21194711.056443721</v>
      </c>
      <c r="R242" s="8">
        <f>SUM('Masses &amp; Spring Data'!$D$29)</f>
        <v>0.12910000000000002</v>
      </c>
      <c r="S242" s="8">
        <f t="shared" si="91"/>
        <v>76006.588816302363</v>
      </c>
      <c r="T242" s="8">
        <f t="shared" si="91"/>
        <v>304026.35526520945</v>
      </c>
      <c r="U242" s="8">
        <f t="shared" si="91"/>
        <v>684059.29934672115</v>
      </c>
      <c r="V242" s="8">
        <f t="shared" si="91"/>
        <v>1216105.4210608378</v>
      </c>
      <c r="W242" s="8">
        <f t="shared" si="91"/>
        <v>1900164.7204075591</v>
      </c>
      <c r="X242" s="8">
        <f t="shared" si="91"/>
        <v>2736237.1973868846</v>
      </c>
      <c r="Y242" s="3">
        <f>SUM('Masses &amp; Spring Data'!$K$11*('Masses &amp; Spring Data'!$I$3+'Vel,Acc,Jer (In Light)'!C242))</f>
        <v>264247.60255197977</v>
      </c>
      <c r="Z242" s="10">
        <f t="shared" si="84"/>
        <v>340254.19136828213</v>
      </c>
      <c r="AA242" s="10">
        <f t="shared" si="85"/>
        <v>552927.48050794611</v>
      </c>
      <c r="AB242" s="10">
        <f t="shared" si="86"/>
        <v>948306.90189870098</v>
      </c>
      <c r="AC242" s="10">
        <f t="shared" si="87"/>
        <v>1480353.0236128175</v>
      </c>
      <c r="AD242" s="10">
        <f t="shared" si="88"/>
        <v>2164412.322959539</v>
      </c>
      <c r="AE242" s="10">
        <f t="shared" si="89"/>
        <v>3000484.7999388645</v>
      </c>
    </row>
    <row r="243" spans="1:31" x14ac:dyDescent="0.2">
      <c r="A243" s="5">
        <v>120</v>
      </c>
      <c r="B243" s="5">
        <f t="shared" si="90"/>
        <v>240</v>
      </c>
      <c r="C243" s="36">
        <v>1.532183438035521</v>
      </c>
      <c r="D243" s="6">
        <f t="shared" si="70"/>
        <v>-9.0936141372716994E-2</v>
      </c>
      <c r="E243" s="7">
        <f t="shared" si="71"/>
        <v>-1091.2336964726039</v>
      </c>
      <c r="F243" s="7">
        <f t="shared" si="72"/>
        <v>-2182.4673929452078</v>
      </c>
      <c r="G243" s="7">
        <f t="shared" si="73"/>
        <v>-3273.701089417812</v>
      </c>
      <c r="H243" s="7">
        <f t="shared" si="74"/>
        <v>-4364.9347858904157</v>
      </c>
      <c r="I243" s="7">
        <f t="shared" si="75"/>
        <v>-5456.1684823630194</v>
      </c>
      <c r="J243" s="7">
        <f t="shared" si="76"/>
        <v>-6547.402178835624</v>
      </c>
      <c r="K243" s="12">
        <f t="shared" si="77"/>
        <v>4.0231448297709527E-3</v>
      </c>
      <c r="L243" s="9">
        <f t="shared" si="78"/>
        <v>579332.85548701719</v>
      </c>
      <c r="M243" s="9">
        <f t="shared" si="79"/>
        <v>2317331.4219480688</v>
      </c>
      <c r="N243" s="9">
        <f t="shared" si="80"/>
        <v>5213995.6993831545</v>
      </c>
      <c r="O243" s="9">
        <f t="shared" si="81"/>
        <v>9269325.6877922751</v>
      </c>
      <c r="P243" s="9">
        <f t="shared" si="82"/>
        <v>14483321.38717543</v>
      </c>
      <c r="Q243" s="9">
        <f t="shared" si="83"/>
        <v>20855982.797532618</v>
      </c>
      <c r="R243" s="8">
        <f>SUM('Masses &amp; Spring Data'!$D$29)</f>
        <v>0.12910000000000002</v>
      </c>
      <c r="S243" s="8">
        <f t="shared" si="91"/>
        <v>74791.871643373932</v>
      </c>
      <c r="T243" s="8">
        <f t="shared" si="91"/>
        <v>299167.48657349573</v>
      </c>
      <c r="U243" s="8">
        <f t="shared" si="91"/>
        <v>673126.84479036531</v>
      </c>
      <c r="V243" s="8">
        <f t="shared" si="91"/>
        <v>1196669.9462939829</v>
      </c>
      <c r="W243" s="8">
        <f t="shared" si="91"/>
        <v>1869796.7910843482</v>
      </c>
      <c r="X243" s="8">
        <f t="shared" si="91"/>
        <v>2692507.3791614613</v>
      </c>
      <c r="Y243" s="3">
        <f>SUM('Masses &amp; Spring Data'!$K$11*('Masses &amp; Spring Data'!$I$3+'Vel,Acc,Jer (In Light)'!C243))</f>
        <v>248901.12524273663</v>
      </c>
      <c r="Z243" s="10">
        <f t="shared" si="84"/>
        <v>323692.99688611057</v>
      </c>
      <c r="AA243" s="10">
        <f t="shared" si="85"/>
        <v>533382.42498453858</v>
      </c>
      <c r="AB243" s="10">
        <f t="shared" si="86"/>
        <v>922027.97003310197</v>
      </c>
      <c r="AC243" s="10">
        <f t="shared" si="87"/>
        <v>1445571.0715367196</v>
      </c>
      <c r="AD243" s="10">
        <f t="shared" si="88"/>
        <v>2118697.9163270849</v>
      </c>
      <c r="AE243" s="10">
        <f t="shared" si="89"/>
        <v>2941408.5044041979</v>
      </c>
    </row>
    <row r="244" spans="1:31" x14ac:dyDescent="0.2">
      <c r="A244" s="5">
        <v>122</v>
      </c>
      <c r="B244" s="5">
        <f t="shared" si="90"/>
        <v>241</v>
      </c>
      <c r="C244" s="36">
        <v>1.441247296662804</v>
      </c>
      <c r="D244" s="6">
        <f t="shared" si="70"/>
        <v>-8.6912996542946042E-2</v>
      </c>
      <c r="E244" s="7">
        <f t="shared" si="71"/>
        <v>-1042.9559585153524</v>
      </c>
      <c r="F244" s="7">
        <f t="shared" si="72"/>
        <v>-2085.9119170307049</v>
      </c>
      <c r="G244" s="7">
        <f t="shared" si="73"/>
        <v>-3128.8678755460573</v>
      </c>
      <c r="H244" s="7">
        <f t="shared" si="74"/>
        <v>-4171.8238340614098</v>
      </c>
      <c r="I244" s="7">
        <f t="shared" si="75"/>
        <v>-5214.7797925767627</v>
      </c>
      <c r="J244" s="7">
        <f t="shared" si="76"/>
        <v>-6257.7357510921147</v>
      </c>
      <c r="K244" s="12">
        <f t="shared" si="77"/>
        <v>3.9484692876889937E-3</v>
      </c>
      <c r="L244" s="9">
        <f t="shared" si="78"/>
        <v>568579.57742721506</v>
      </c>
      <c r="M244" s="9">
        <f t="shared" si="79"/>
        <v>2274318.3097088602</v>
      </c>
      <c r="N244" s="9">
        <f t="shared" si="80"/>
        <v>5117216.1968449363</v>
      </c>
      <c r="O244" s="9">
        <f t="shared" si="81"/>
        <v>9097273.2388354409</v>
      </c>
      <c r="P244" s="9">
        <f t="shared" si="82"/>
        <v>14214489.435680378</v>
      </c>
      <c r="Q244" s="9">
        <f t="shared" si="83"/>
        <v>20468864.787379745</v>
      </c>
      <c r="R244" s="8">
        <f>SUM('Masses &amp; Spring Data'!$D$29)</f>
        <v>0.12910000000000002</v>
      </c>
      <c r="S244" s="8">
        <f t="shared" si="91"/>
        <v>73403.623445853475</v>
      </c>
      <c r="T244" s="8">
        <f t="shared" si="91"/>
        <v>293614.4937834139</v>
      </c>
      <c r="U244" s="8">
        <f t="shared" si="91"/>
        <v>660632.61101268139</v>
      </c>
      <c r="V244" s="8">
        <f t="shared" si="91"/>
        <v>1174457.9751336556</v>
      </c>
      <c r="W244" s="8">
        <f t="shared" si="91"/>
        <v>1835090.5861463372</v>
      </c>
      <c r="X244" s="8">
        <f t="shared" si="91"/>
        <v>2642530.4440507255</v>
      </c>
      <c r="Y244" s="3">
        <f>SUM('Masses &amp; Spring Data'!$K$11*('Masses &amp; Spring Data'!$I$3+'Vel,Acc,Jer (In Light)'!C244))</f>
        <v>234214.93841104285</v>
      </c>
      <c r="Z244" s="10">
        <f t="shared" si="84"/>
        <v>307618.56185689633</v>
      </c>
      <c r="AA244" s="10">
        <f t="shared" si="85"/>
        <v>513792.98325277097</v>
      </c>
      <c r="AB244" s="10">
        <f t="shared" si="86"/>
        <v>894847.54942372418</v>
      </c>
      <c r="AC244" s="10">
        <f t="shared" si="87"/>
        <v>1408672.9135446984</v>
      </c>
      <c r="AD244" s="10">
        <f t="shared" si="88"/>
        <v>2069305.52455738</v>
      </c>
      <c r="AE244" s="10">
        <f t="shared" si="89"/>
        <v>2876745.3824617686</v>
      </c>
    </row>
    <row r="245" spans="1:31" x14ac:dyDescent="0.2">
      <c r="A245" s="5">
        <v>124</v>
      </c>
      <c r="B245" s="5">
        <f t="shared" si="90"/>
        <v>242</v>
      </c>
      <c r="C245" s="36">
        <v>1.354334300119858</v>
      </c>
      <c r="D245" s="6">
        <f t="shared" si="70"/>
        <v>-8.2964527255257048E-2</v>
      </c>
      <c r="E245" s="7">
        <f t="shared" si="71"/>
        <v>-995.57432706308452</v>
      </c>
      <c r="F245" s="7">
        <f t="shared" si="72"/>
        <v>-1991.148654126169</v>
      </c>
      <c r="G245" s="7">
        <f t="shared" si="73"/>
        <v>-2986.7229811892539</v>
      </c>
      <c r="H245" s="7">
        <f t="shared" si="74"/>
        <v>-3982.2973082523381</v>
      </c>
      <c r="I245" s="7">
        <f t="shared" si="75"/>
        <v>-4977.8716353154232</v>
      </c>
      <c r="J245" s="7">
        <f t="shared" si="76"/>
        <v>-5973.4459623785078</v>
      </c>
      <c r="K245" s="12">
        <f t="shared" si="77"/>
        <v>3.8737937456041482E-3</v>
      </c>
      <c r="L245" s="9">
        <f t="shared" si="78"/>
        <v>557826.29936699732</v>
      </c>
      <c r="M245" s="9">
        <f t="shared" si="79"/>
        <v>2231305.1974679893</v>
      </c>
      <c r="N245" s="9">
        <f t="shared" si="80"/>
        <v>5020436.6943029761</v>
      </c>
      <c r="O245" s="9">
        <f t="shared" si="81"/>
        <v>8925220.7898719572</v>
      </c>
      <c r="P245" s="9">
        <f t="shared" si="82"/>
        <v>13945657.484174933</v>
      </c>
      <c r="Q245" s="9">
        <f t="shared" si="83"/>
        <v>20081746.777211905</v>
      </c>
      <c r="R245" s="8">
        <f>SUM('Masses &amp; Spring Data'!$D$29)</f>
        <v>0.12910000000000002</v>
      </c>
      <c r="S245" s="8">
        <f t="shared" si="91"/>
        <v>72015.375248279364</v>
      </c>
      <c r="T245" s="8">
        <f t="shared" si="91"/>
        <v>288061.50099311746</v>
      </c>
      <c r="U245" s="8">
        <f t="shared" si="91"/>
        <v>648138.37723451434</v>
      </c>
      <c r="V245" s="8">
        <f t="shared" si="91"/>
        <v>1152246.0039724698</v>
      </c>
      <c r="W245" s="8">
        <f t="shared" si="91"/>
        <v>1800384.3812069842</v>
      </c>
      <c r="X245" s="8">
        <f t="shared" si="91"/>
        <v>2592553.5089380573</v>
      </c>
      <c r="Y245" s="3">
        <f>SUM('Masses &amp; Spring Data'!$K$11*('Masses &amp; Spring Data'!$I$3+'Vel,Acc,Jer (In Light)'!C245))</f>
        <v>220178.48946935704</v>
      </c>
      <c r="Z245" s="10">
        <f t="shared" si="84"/>
        <v>292193.86471763637</v>
      </c>
      <c r="AA245" s="10">
        <f t="shared" si="85"/>
        <v>494841.21931075049</v>
      </c>
      <c r="AB245" s="10">
        <f t="shared" si="86"/>
        <v>868316.8667038714</v>
      </c>
      <c r="AC245" s="10">
        <f t="shared" si="87"/>
        <v>1372424.4934418269</v>
      </c>
      <c r="AD245" s="10">
        <f t="shared" si="88"/>
        <v>2020562.8706763412</v>
      </c>
      <c r="AE245" s="10">
        <f t="shared" si="89"/>
        <v>2812731.9984074142</v>
      </c>
    </row>
    <row r="246" spans="1:31" x14ac:dyDescent="0.2">
      <c r="A246" s="5">
        <v>126</v>
      </c>
      <c r="B246" s="5">
        <f t="shared" si="90"/>
        <v>243</v>
      </c>
      <c r="C246" s="36">
        <v>1.271369772864601</v>
      </c>
      <c r="D246" s="6">
        <f t="shared" si="70"/>
        <v>-7.90907335096529E-2</v>
      </c>
      <c r="E246" s="7">
        <f t="shared" si="71"/>
        <v>-949.08880211583482</v>
      </c>
      <c r="F246" s="7">
        <f t="shared" si="72"/>
        <v>-1898.1776042316696</v>
      </c>
      <c r="G246" s="7">
        <f t="shared" si="73"/>
        <v>-2847.2664063475045</v>
      </c>
      <c r="H246" s="7">
        <f t="shared" si="74"/>
        <v>-3796.3552084633393</v>
      </c>
      <c r="I246" s="7">
        <f t="shared" si="75"/>
        <v>-4745.4440105791737</v>
      </c>
      <c r="J246" s="7">
        <f t="shared" si="76"/>
        <v>-5694.5328126950089</v>
      </c>
      <c r="K246" s="12">
        <f t="shared" si="77"/>
        <v>3.7897837607587803E-3</v>
      </c>
      <c r="L246" s="9">
        <f t="shared" si="78"/>
        <v>545728.8615492644</v>
      </c>
      <c r="M246" s="9">
        <f t="shared" si="79"/>
        <v>2182915.4461970576</v>
      </c>
      <c r="N246" s="9">
        <f t="shared" si="80"/>
        <v>4911559.753943379</v>
      </c>
      <c r="O246" s="9">
        <f t="shared" si="81"/>
        <v>8731661.7847882304</v>
      </c>
      <c r="P246" s="9">
        <f t="shared" si="82"/>
        <v>13643221.538731609</v>
      </c>
      <c r="Q246" s="9">
        <f t="shared" si="83"/>
        <v>19646239.015773516</v>
      </c>
      <c r="R246" s="8">
        <f>SUM('Masses &amp; Spring Data'!$D$29)</f>
        <v>0.12910000000000002</v>
      </c>
      <c r="S246" s="8">
        <f t="shared" si="91"/>
        <v>70453.59602601004</v>
      </c>
      <c r="T246" s="8">
        <f t="shared" si="91"/>
        <v>281814.38410404016</v>
      </c>
      <c r="U246" s="8">
        <f t="shared" si="91"/>
        <v>634082.36423409032</v>
      </c>
      <c r="V246" s="8">
        <f t="shared" si="91"/>
        <v>1127257.5364161606</v>
      </c>
      <c r="W246" s="8">
        <f t="shared" si="91"/>
        <v>1761339.900650251</v>
      </c>
      <c r="X246" s="8">
        <f t="shared" si="91"/>
        <v>2536329.4569363613</v>
      </c>
      <c r="Y246" s="3">
        <f>SUM('Masses &amp; Spring Data'!$K$11*('Masses &amp; Spring Data'!$I$3+'Vel,Acc,Jer (In Light)'!C246))</f>
        <v>206779.71831763303</v>
      </c>
      <c r="Z246" s="10">
        <f t="shared" si="84"/>
        <v>277233.31434364308</v>
      </c>
      <c r="AA246" s="10">
        <f t="shared" si="85"/>
        <v>475820.94895986427</v>
      </c>
      <c r="AB246" s="10">
        <f t="shared" si="86"/>
        <v>840862.08255172335</v>
      </c>
      <c r="AC246" s="10">
        <f t="shared" si="87"/>
        <v>1334037.2547337937</v>
      </c>
      <c r="AD246" s="10">
        <f t="shared" si="88"/>
        <v>1968119.618967884</v>
      </c>
      <c r="AE246" s="10">
        <f t="shared" si="89"/>
        <v>2743109.1752539943</v>
      </c>
    </row>
    <row r="247" spans="1:31" x14ac:dyDescent="0.2">
      <c r="A247" s="5">
        <v>128</v>
      </c>
      <c r="B247" s="5">
        <f t="shared" si="90"/>
        <v>244</v>
      </c>
      <c r="C247" s="36">
        <v>1.1922790393549481</v>
      </c>
      <c r="D247" s="6">
        <f t="shared" si="70"/>
        <v>-7.5300949748894119E-2</v>
      </c>
      <c r="E247" s="7">
        <f t="shared" si="71"/>
        <v>-903.61139698672946</v>
      </c>
      <c r="F247" s="7">
        <f t="shared" si="72"/>
        <v>-1807.2227939734589</v>
      </c>
      <c r="G247" s="7">
        <f t="shared" si="73"/>
        <v>-2710.8341909601882</v>
      </c>
      <c r="H247" s="7">
        <f t="shared" si="74"/>
        <v>-3614.4455879469178</v>
      </c>
      <c r="I247" s="7">
        <f t="shared" si="75"/>
        <v>-4518.0569849336471</v>
      </c>
      <c r="J247" s="7">
        <f t="shared" si="76"/>
        <v>-5421.6683819203763</v>
      </c>
      <c r="K247" s="12">
        <f t="shared" si="77"/>
        <v>3.6964393331562206E-3</v>
      </c>
      <c r="L247" s="9">
        <f t="shared" si="78"/>
        <v>532287.26397449581</v>
      </c>
      <c r="M247" s="9">
        <f t="shared" si="79"/>
        <v>2129149.0558979833</v>
      </c>
      <c r="N247" s="9">
        <f t="shared" si="80"/>
        <v>4790585.3757704617</v>
      </c>
      <c r="O247" s="9">
        <f t="shared" si="81"/>
        <v>8516596.223591933</v>
      </c>
      <c r="P247" s="9">
        <f t="shared" si="82"/>
        <v>13307181.599362394</v>
      </c>
      <c r="Q247" s="9">
        <f t="shared" si="83"/>
        <v>19162341.503081847</v>
      </c>
      <c r="R247" s="8">
        <f>SUM('Masses &amp; Spring Data'!$D$29)</f>
        <v>0.12910000000000002</v>
      </c>
      <c r="S247" s="8">
        <f t="shared" si="91"/>
        <v>68718.28577910742</v>
      </c>
      <c r="T247" s="8">
        <f t="shared" si="91"/>
        <v>274873.14311642968</v>
      </c>
      <c r="U247" s="8">
        <f t="shared" si="91"/>
        <v>618464.57201196672</v>
      </c>
      <c r="V247" s="8">
        <f t="shared" si="91"/>
        <v>1099492.5724657187</v>
      </c>
      <c r="W247" s="8">
        <f t="shared" si="91"/>
        <v>1717957.1444776852</v>
      </c>
      <c r="X247" s="8">
        <f t="shared" si="91"/>
        <v>2473858.2880478669</v>
      </c>
      <c r="Y247" s="3">
        <f>SUM('Masses &amp; Spring Data'!$K$11*('Masses &amp; Spring Data'!$I$3+'Vel,Acc,Jer (In Light)'!C247))</f>
        <v>194006.56485582411</v>
      </c>
      <c r="Z247" s="10">
        <f t="shared" si="84"/>
        <v>262724.85063493153</v>
      </c>
      <c r="AA247" s="10">
        <f t="shared" si="85"/>
        <v>456718.60458780738</v>
      </c>
      <c r="AB247" s="10">
        <f t="shared" si="86"/>
        <v>812471.13686779083</v>
      </c>
      <c r="AC247" s="10">
        <f t="shared" si="87"/>
        <v>1293499.1373215429</v>
      </c>
      <c r="AD247" s="10">
        <f t="shared" si="88"/>
        <v>1911963.7093335092</v>
      </c>
      <c r="AE247" s="10">
        <f t="shared" si="89"/>
        <v>2667864.8529036911</v>
      </c>
    </row>
    <row r="248" spans="1:31" x14ac:dyDescent="0.2">
      <c r="A248" s="5">
        <v>130</v>
      </c>
      <c r="B248" s="5">
        <f t="shared" si="90"/>
        <v>245</v>
      </c>
      <c r="C248" s="36">
        <v>1.1169780896060539</v>
      </c>
      <c r="D248" s="6">
        <f t="shared" si="70"/>
        <v>-7.1604510415737899E-2</v>
      </c>
      <c r="E248" s="7">
        <f t="shared" si="71"/>
        <v>-859.25412498885476</v>
      </c>
      <c r="F248" s="7">
        <f t="shared" si="72"/>
        <v>-1718.5082499777095</v>
      </c>
      <c r="G248" s="7">
        <f t="shared" si="73"/>
        <v>-2577.7623749665645</v>
      </c>
      <c r="H248" s="7">
        <f t="shared" si="74"/>
        <v>-3437.016499955419</v>
      </c>
      <c r="I248" s="7">
        <f t="shared" si="75"/>
        <v>-4296.2706249442735</v>
      </c>
      <c r="J248" s="7">
        <f t="shared" si="76"/>
        <v>-5155.524749933129</v>
      </c>
      <c r="K248" s="12">
        <f t="shared" si="77"/>
        <v>3.5937604627898079E-3</v>
      </c>
      <c r="L248" s="9">
        <f t="shared" si="78"/>
        <v>517501.50664173235</v>
      </c>
      <c r="M248" s="9">
        <f t="shared" si="79"/>
        <v>2070006.0265669294</v>
      </c>
      <c r="N248" s="9">
        <f t="shared" si="80"/>
        <v>4657513.5597755909</v>
      </c>
      <c r="O248" s="9">
        <f t="shared" si="81"/>
        <v>8280024.1062677177</v>
      </c>
      <c r="P248" s="9">
        <f t="shared" si="82"/>
        <v>12937537.666043308</v>
      </c>
      <c r="Q248" s="9">
        <f t="shared" si="83"/>
        <v>18630054.239102364</v>
      </c>
      <c r="R248" s="8">
        <f>SUM('Masses &amp; Spring Data'!$D$29)</f>
        <v>0.12910000000000002</v>
      </c>
      <c r="S248" s="8">
        <f t="shared" si="91"/>
        <v>66809.444507447653</v>
      </c>
      <c r="T248" s="8">
        <f t="shared" si="91"/>
        <v>267237.77802979061</v>
      </c>
      <c r="U248" s="8">
        <f t="shared" si="91"/>
        <v>601285.00056702888</v>
      </c>
      <c r="V248" s="8">
        <f t="shared" si="91"/>
        <v>1068951.1121191625</v>
      </c>
      <c r="W248" s="8">
        <f t="shared" si="91"/>
        <v>1670236.1126861912</v>
      </c>
      <c r="X248" s="8">
        <f t="shared" si="91"/>
        <v>2405140.0022681155</v>
      </c>
      <c r="Y248" s="3">
        <f>SUM('Masses &amp; Spring Data'!$K$11*('Masses &amp; Spring Data'!$I$3+'Vel,Acc,Jer (In Light)'!C248))</f>
        <v>181845.4614713777</v>
      </c>
      <c r="Z248" s="10">
        <f t="shared" si="84"/>
        <v>248654.90597882535</v>
      </c>
      <c r="AA248" s="10">
        <f t="shared" si="85"/>
        <v>437519.11106902664</v>
      </c>
      <c r="AB248" s="10">
        <f t="shared" si="86"/>
        <v>783130.46203840664</v>
      </c>
      <c r="AC248" s="10">
        <f t="shared" si="87"/>
        <v>1250796.5735905401</v>
      </c>
      <c r="AD248" s="10">
        <f t="shared" si="88"/>
        <v>1852081.5741575689</v>
      </c>
      <c r="AE248" s="10">
        <f t="shared" si="89"/>
        <v>2586985.4637394934</v>
      </c>
    </row>
    <row r="249" spans="1:31" x14ac:dyDescent="0.2">
      <c r="A249" s="5">
        <v>132</v>
      </c>
      <c r="B249" s="5">
        <f t="shared" si="90"/>
        <v>246</v>
      </c>
      <c r="C249" s="36">
        <v>1.045373579190316</v>
      </c>
      <c r="D249" s="6">
        <f t="shared" si="70"/>
        <v>-6.8010749952948091E-2</v>
      </c>
      <c r="E249" s="7">
        <f t="shared" si="71"/>
        <v>-816.12899943537707</v>
      </c>
      <c r="F249" s="7">
        <f t="shared" si="72"/>
        <v>-1632.2579988707541</v>
      </c>
      <c r="G249" s="7">
        <f t="shared" si="73"/>
        <v>-2448.3869983061313</v>
      </c>
      <c r="H249" s="7">
        <f t="shared" si="74"/>
        <v>-3264.5159977415083</v>
      </c>
      <c r="I249" s="7">
        <f t="shared" si="75"/>
        <v>-4080.6449971768852</v>
      </c>
      <c r="J249" s="7">
        <f t="shared" si="76"/>
        <v>-4896.7739966122626</v>
      </c>
      <c r="K249" s="12">
        <f t="shared" si="77"/>
        <v>3.5032163680124295E-3</v>
      </c>
      <c r="L249" s="9">
        <f t="shared" si="78"/>
        <v>504463.15699378983</v>
      </c>
      <c r="M249" s="9">
        <f t="shared" si="79"/>
        <v>2017852.6279751593</v>
      </c>
      <c r="N249" s="9">
        <f t="shared" si="80"/>
        <v>4540168.4129441082</v>
      </c>
      <c r="O249" s="9">
        <f t="shared" si="81"/>
        <v>8071410.5119006373</v>
      </c>
      <c r="P249" s="9">
        <f t="shared" si="82"/>
        <v>12611578.924844746</v>
      </c>
      <c r="Q249" s="9">
        <f t="shared" si="83"/>
        <v>18160673.651776433</v>
      </c>
      <c r="R249" s="8">
        <f>SUM('Masses &amp; Spring Data'!$D$29)</f>
        <v>0.12910000000000002</v>
      </c>
      <c r="S249" s="8">
        <f t="shared" si="91"/>
        <v>65126.193567898277</v>
      </c>
      <c r="T249" s="8">
        <f t="shared" si="91"/>
        <v>260504.77427159311</v>
      </c>
      <c r="U249" s="8">
        <f t="shared" si="91"/>
        <v>586135.74211108452</v>
      </c>
      <c r="V249" s="8">
        <f t="shared" si="91"/>
        <v>1042019.0970863724</v>
      </c>
      <c r="W249" s="8">
        <f t="shared" si="91"/>
        <v>1628154.8391974568</v>
      </c>
      <c r="X249" s="8">
        <f t="shared" si="91"/>
        <v>2344542.9684443381</v>
      </c>
      <c r="Y249" s="3">
        <f>SUM('Masses &amp; Spring Data'!$K$11*('Masses &amp; Spring Data'!$I$3+'Vel,Acc,Jer (In Light)'!C249))</f>
        <v>170281.33303923602</v>
      </c>
      <c r="Z249" s="10">
        <f t="shared" si="84"/>
        <v>235407.52660713429</v>
      </c>
      <c r="AA249" s="10">
        <f t="shared" si="85"/>
        <v>419802.37119342806</v>
      </c>
      <c r="AB249" s="10">
        <f t="shared" si="86"/>
        <v>756417.07515032054</v>
      </c>
      <c r="AC249" s="10">
        <f t="shared" si="87"/>
        <v>1212300.4301256086</v>
      </c>
      <c r="AD249" s="10">
        <f t="shared" si="88"/>
        <v>1798436.1722366929</v>
      </c>
      <c r="AE249" s="10">
        <f t="shared" si="89"/>
        <v>2514824.3014835743</v>
      </c>
    </row>
    <row r="250" spans="1:31" x14ac:dyDescent="0.2">
      <c r="A250" s="5">
        <v>134</v>
      </c>
      <c r="B250" s="5">
        <f t="shared" si="90"/>
        <v>247</v>
      </c>
      <c r="C250" s="36">
        <v>0.97736282923736795</v>
      </c>
      <c r="D250" s="6">
        <f t="shared" si="70"/>
        <v>-6.450753358493555E-2</v>
      </c>
      <c r="E250" s="7">
        <f t="shared" si="71"/>
        <v>-774.09040301922664</v>
      </c>
      <c r="F250" s="7">
        <f t="shared" si="72"/>
        <v>-1548.1808060384533</v>
      </c>
      <c r="G250" s="7">
        <f t="shared" si="73"/>
        <v>-2322.2712090576797</v>
      </c>
      <c r="H250" s="7">
        <f t="shared" si="74"/>
        <v>-3096.3616120769066</v>
      </c>
      <c r="I250" s="7">
        <f t="shared" si="75"/>
        <v>-3870.452015096133</v>
      </c>
      <c r="J250" s="7">
        <f t="shared" si="76"/>
        <v>-4644.5424181153594</v>
      </c>
      <c r="K250" s="12">
        <f t="shared" si="77"/>
        <v>3.3930699434390199E-3</v>
      </c>
      <c r="L250" s="9">
        <f t="shared" si="78"/>
        <v>488602.07185521885</v>
      </c>
      <c r="M250" s="9">
        <f t="shared" si="79"/>
        <v>1954408.2874208754</v>
      </c>
      <c r="N250" s="9">
        <f t="shared" si="80"/>
        <v>4397418.6466969699</v>
      </c>
      <c r="O250" s="9">
        <f t="shared" si="81"/>
        <v>7817633.1496835016</v>
      </c>
      <c r="P250" s="9">
        <f t="shared" si="82"/>
        <v>12215051.796380471</v>
      </c>
      <c r="Q250" s="9">
        <f t="shared" si="83"/>
        <v>17589674.586787879</v>
      </c>
      <c r="R250" s="8">
        <f>SUM('Masses &amp; Spring Data'!$D$29)</f>
        <v>0.12910000000000002</v>
      </c>
      <c r="S250" s="8">
        <f t="shared" si="91"/>
        <v>63078.52747650876</v>
      </c>
      <c r="T250" s="8">
        <f t="shared" si="91"/>
        <v>252314.10990603504</v>
      </c>
      <c r="U250" s="8">
        <f t="shared" si="91"/>
        <v>567706.74728857889</v>
      </c>
      <c r="V250" s="8">
        <f t="shared" si="91"/>
        <v>1009256.4396241402</v>
      </c>
      <c r="W250" s="8">
        <f t="shared" si="91"/>
        <v>1576963.1869127192</v>
      </c>
      <c r="X250" s="8">
        <f t="shared" si="91"/>
        <v>2270826.9891543156</v>
      </c>
      <c r="Y250" s="3">
        <f>SUM('Masses &amp; Spring Data'!$K$11*('Masses &amp; Spring Data'!$I$3+'Vel,Acc,Jer (In Light)'!C250))</f>
        <v>159297.59692183492</v>
      </c>
      <c r="Z250" s="10">
        <f t="shared" si="84"/>
        <v>222376.12439834367</v>
      </c>
      <c r="AA250" s="10">
        <f t="shared" si="85"/>
        <v>401193.74015390291</v>
      </c>
      <c r="AB250" s="10">
        <f t="shared" si="86"/>
        <v>727004.34421041375</v>
      </c>
      <c r="AC250" s="10">
        <f t="shared" si="87"/>
        <v>1168554.0365459751</v>
      </c>
      <c r="AD250" s="10">
        <f t="shared" si="88"/>
        <v>1736260.783834554</v>
      </c>
      <c r="AE250" s="10">
        <f t="shared" si="89"/>
        <v>2430124.5860761506</v>
      </c>
    </row>
    <row r="251" spans="1:31" x14ac:dyDescent="0.2">
      <c r="A251" s="5">
        <v>136</v>
      </c>
      <c r="B251" s="5">
        <f t="shared" si="90"/>
        <v>248</v>
      </c>
      <c r="C251" s="36">
        <v>0.9128552956524324</v>
      </c>
      <c r="D251" s="6">
        <f t="shared" si="70"/>
        <v>-6.111446364149653E-2</v>
      </c>
      <c r="E251" s="7">
        <f t="shared" si="71"/>
        <v>-733.37356369795839</v>
      </c>
      <c r="F251" s="7">
        <f t="shared" si="72"/>
        <v>-1466.7471273959168</v>
      </c>
      <c r="G251" s="7">
        <f t="shared" si="73"/>
        <v>-2200.1206910938749</v>
      </c>
      <c r="H251" s="7">
        <f t="shared" si="74"/>
        <v>-2933.4942547918336</v>
      </c>
      <c r="I251" s="7">
        <f t="shared" si="75"/>
        <v>-3666.8678184897917</v>
      </c>
      <c r="J251" s="7">
        <f t="shared" si="76"/>
        <v>-4400.2413821877499</v>
      </c>
      <c r="K251" s="12">
        <f t="shared" si="77"/>
        <v>3.2875907402454274E-3</v>
      </c>
      <c r="L251" s="9">
        <f t="shared" si="78"/>
        <v>473413.06659534154</v>
      </c>
      <c r="M251" s="9">
        <f t="shared" si="79"/>
        <v>1893652.2663813662</v>
      </c>
      <c r="N251" s="9">
        <f t="shared" si="80"/>
        <v>4260717.5993580744</v>
      </c>
      <c r="O251" s="9">
        <f t="shared" si="81"/>
        <v>7574609.0655254647</v>
      </c>
      <c r="P251" s="9">
        <f t="shared" si="82"/>
        <v>11835326.664883539</v>
      </c>
      <c r="Q251" s="9">
        <f t="shared" si="83"/>
        <v>17042870.397432297</v>
      </c>
      <c r="R251" s="8">
        <f>SUM('Masses &amp; Spring Data'!$D$29)</f>
        <v>0.12910000000000002</v>
      </c>
      <c r="S251" s="8">
        <f t="shared" si="91"/>
        <v>61117.626897458606</v>
      </c>
      <c r="T251" s="8">
        <f t="shared" si="91"/>
        <v>244470.50758983442</v>
      </c>
      <c r="U251" s="8">
        <f t="shared" si="91"/>
        <v>550058.64207712747</v>
      </c>
      <c r="V251" s="8">
        <f t="shared" si="91"/>
        <v>977882.03035933769</v>
      </c>
      <c r="W251" s="8">
        <f t="shared" si="91"/>
        <v>1527940.672436465</v>
      </c>
      <c r="X251" s="8">
        <f t="shared" si="91"/>
        <v>2200234.5683085099</v>
      </c>
      <c r="Y251" s="3">
        <f>SUM('Masses &amp; Spring Data'!$K$11*('Masses &amp; Spring Data'!$I$3+'Vel,Acc,Jer (In Light)'!C251))</f>
        <v>148879.63024786784</v>
      </c>
      <c r="Z251" s="10">
        <f t="shared" si="84"/>
        <v>209997.25714532644</v>
      </c>
      <c r="AA251" s="10">
        <f t="shared" si="85"/>
        <v>383480.15195960057</v>
      </c>
      <c r="AB251" s="10">
        <f t="shared" si="86"/>
        <v>698938.27232499537</v>
      </c>
      <c r="AC251" s="10">
        <f t="shared" si="87"/>
        <v>1126761.6606072055</v>
      </c>
      <c r="AD251" s="10">
        <f t="shared" si="88"/>
        <v>1676820.3026843329</v>
      </c>
      <c r="AE251" s="10">
        <f t="shared" si="89"/>
        <v>2349114.1985563776</v>
      </c>
    </row>
    <row r="252" spans="1:31" x14ac:dyDescent="0.2">
      <c r="A252" s="5">
        <v>138</v>
      </c>
      <c r="B252" s="5">
        <f t="shared" si="90"/>
        <v>249</v>
      </c>
      <c r="C252" s="36">
        <v>0.85174083201093587</v>
      </c>
      <c r="D252" s="6">
        <f t="shared" si="70"/>
        <v>-5.7826872901251103E-2</v>
      </c>
      <c r="E252" s="7">
        <f t="shared" si="71"/>
        <v>-693.92247481501329</v>
      </c>
      <c r="F252" s="7">
        <f t="shared" si="72"/>
        <v>-1387.8449496300266</v>
      </c>
      <c r="G252" s="7">
        <f t="shared" si="73"/>
        <v>-2081.7674244450395</v>
      </c>
      <c r="H252" s="7">
        <f t="shared" si="74"/>
        <v>-2775.6898992600532</v>
      </c>
      <c r="I252" s="7">
        <f t="shared" si="75"/>
        <v>-3469.6123740750663</v>
      </c>
      <c r="J252" s="7">
        <f t="shared" si="76"/>
        <v>-4163.534848890079</v>
      </c>
      <c r="K252" s="12">
        <f t="shared" si="77"/>
        <v>3.1755774271197135E-3</v>
      </c>
      <c r="L252" s="9">
        <f t="shared" si="78"/>
        <v>457283.14950523875</v>
      </c>
      <c r="M252" s="9">
        <f t="shared" si="79"/>
        <v>1829132.598020955</v>
      </c>
      <c r="N252" s="9">
        <f t="shared" si="80"/>
        <v>4115548.3455471485</v>
      </c>
      <c r="O252" s="9">
        <f t="shared" si="81"/>
        <v>7316530.39208382</v>
      </c>
      <c r="P252" s="9">
        <f t="shared" si="82"/>
        <v>11432078.737630969</v>
      </c>
      <c r="Q252" s="9">
        <f t="shared" si="83"/>
        <v>16462193.382188594</v>
      </c>
      <c r="R252" s="8">
        <f>SUM('Masses &amp; Spring Data'!$D$29)</f>
        <v>0.12910000000000002</v>
      </c>
      <c r="S252" s="8">
        <f t="shared" si="91"/>
        <v>59035.254601126333</v>
      </c>
      <c r="T252" s="8">
        <f t="shared" si="91"/>
        <v>236141.01840450533</v>
      </c>
      <c r="U252" s="8">
        <f t="shared" si="91"/>
        <v>531317.29141013697</v>
      </c>
      <c r="V252" s="8">
        <f t="shared" si="91"/>
        <v>944564.07361802133</v>
      </c>
      <c r="W252" s="8">
        <f t="shared" si="91"/>
        <v>1475881.3650281583</v>
      </c>
      <c r="X252" s="8">
        <f t="shared" si="91"/>
        <v>2125269.1656405479</v>
      </c>
      <c r="Y252" s="3">
        <f>SUM('Masses &amp; Spring Data'!$K$11*('Masses &amp; Spring Data'!$I$3+'Vel,Acc,Jer (In Light)'!C252))</f>
        <v>139009.64436976615</v>
      </c>
      <c r="Z252" s="10">
        <f t="shared" si="84"/>
        <v>198044.89897089248</v>
      </c>
      <c r="AA252" s="10">
        <f t="shared" si="85"/>
        <v>365811.62280071946</v>
      </c>
      <c r="AB252" s="10">
        <f t="shared" si="86"/>
        <v>670326.93577990308</v>
      </c>
      <c r="AC252" s="10">
        <f t="shared" si="87"/>
        <v>1083573.7179877874</v>
      </c>
      <c r="AD252" s="10">
        <f t="shared" si="88"/>
        <v>1614891.0093979244</v>
      </c>
      <c r="AE252" s="10">
        <f t="shared" si="89"/>
        <v>2264278.810010314</v>
      </c>
    </row>
    <row r="253" spans="1:31" x14ac:dyDescent="0.2">
      <c r="A253" s="5">
        <v>140</v>
      </c>
      <c r="B253" s="5">
        <f t="shared" si="90"/>
        <v>250</v>
      </c>
      <c r="C253" s="36">
        <v>0.79391395910968476</v>
      </c>
      <c r="D253" s="6">
        <f t="shared" si="70"/>
        <v>-5.4651295474131389E-2</v>
      </c>
      <c r="E253" s="7">
        <f t="shared" si="71"/>
        <v>-655.81554568957665</v>
      </c>
      <c r="F253" s="7">
        <f t="shared" si="72"/>
        <v>-1311.6310913791533</v>
      </c>
      <c r="G253" s="7">
        <f t="shared" si="73"/>
        <v>-1967.4466370687301</v>
      </c>
      <c r="H253" s="7">
        <f t="shared" si="74"/>
        <v>-2623.2621827583066</v>
      </c>
      <c r="I253" s="7">
        <f t="shared" si="75"/>
        <v>-3279.0777284478831</v>
      </c>
      <c r="J253" s="7">
        <f t="shared" si="76"/>
        <v>-3934.8932741374601</v>
      </c>
      <c r="K253" s="12">
        <f t="shared" si="77"/>
        <v>3.06449755826943E-3</v>
      </c>
      <c r="L253" s="9">
        <f t="shared" si="78"/>
        <v>441287.6483907979</v>
      </c>
      <c r="M253" s="9">
        <f t="shared" si="79"/>
        <v>1765150.5935631916</v>
      </c>
      <c r="N253" s="9">
        <f t="shared" si="80"/>
        <v>3971588.8355171815</v>
      </c>
      <c r="O253" s="9">
        <f t="shared" si="81"/>
        <v>7060602.3742527664</v>
      </c>
      <c r="P253" s="9">
        <f t="shared" si="82"/>
        <v>11032191.209769947</v>
      </c>
      <c r="Q253" s="9">
        <f t="shared" si="83"/>
        <v>15886355.342068726</v>
      </c>
      <c r="R253" s="8">
        <f>SUM('Masses &amp; Spring Data'!$D$29)</f>
        <v>0.12910000000000002</v>
      </c>
      <c r="S253" s="8">
        <f t="shared" si="91"/>
        <v>56970.235407252017</v>
      </c>
      <c r="T253" s="8">
        <f t="shared" si="91"/>
        <v>227880.94162900807</v>
      </c>
      <c r="U253" s="8">
        <f t="shared" si="91"/>
        <v>512732.11866526824</v>
      </c>
      <c r="V253" s="8">
        <f t="shared" si="91"/>
        <v>911523.76651603228</v>
      </c>
      <c r="W253" s="8">
        <f t="shared" si="91"/>
        <v>1424255.8851813003</v>
      </c>
      <c r="X253" s="8">
        <f t="shared" si="91"/>
        <v>2050928.4746610729</v>
      </c>
      <c r="Y253" s="3">
        <f>SUM('Masses &amp; Spring Data'!$K$11*('Masses &amp; Spring Data'!$I$3+'Vel,Acc,Jer (In Light)'!C253))</f>
        <v>129670.6043962141</v>
      </c>
      <c r="Z253" s="10">
        <f t="shared" si="84"/>
        <v>186640.83980346611</v>
      </c>
      <c r="AA253" s="10">
        <f t="shared" si="85"/>
        <v>348725.36180614994</v>
      </c>
      <c r="AB253" s="10">
        <f t="shared" si="86"/>
        <v>642402.72306148231</v>
      </c>
      <c r="AC253" s="10">
        <f t="shared" si="87"/>
        <v>1041194.3709122464</v>
      </c>
      <c r="AD253" s="10">
        <f t="shared" si="88"/>
        <v>1553926.4895775144</v>
      </c>
      <c r="AE253" s="10">
        <f t="shared" si="89"/>
        <v>2180599.079057287</v>
      </c>
    </row>
    <row r="254" spans="1:31" x14ac:dyDescent="0.2">
      <c r="A254" s="5">
        <v>142</v>
      </c>
      <c r="B254" s="5">
        <f t="shared" si="90"/>
        <v>251</v>
      </c>
      <c r="C254" s="36">
        <v>0.73926266363555337</v>
      </c>
      <c r="D254" s="6">
        <f t="shared" si="70"/>
        <v>-5.1586797915861959E-2</v>
      </c>
      <c r="E254" s="7">
        <f t="shared" si="71"/>
        <v>-619.04157499034352</v>
      </c>
      <c r="F254" s="7">
        <f t="shared" si="72"/>
        <v>-1238.083149980687</v>
      </c>
      <c r="G254" s="7">
        <f t="shared" si="73"/>
        <v>-1857.1247249710304</v>
      </c>
      <c r="H254" s="7">
        <f t="shared" si="74"/>
        <v>-2476.1662999613741</v>
      </c>
      <c r="I254" s="7">
        <f t="shared" si="75"/>
        <v>-3095.2078749517177</v>
      </c>
      <c r="J254" s="7">
        <f t="shared" si="76"/>
        <v>-3714.2494499420609</v>
      </c>
      <c r="K254" s="12">
        <f t="shared" si="77"/>
        <v>2.9515508008678415E-3</v>
      </c>
      <c r="L254" s="9">
        <f t="shared" si="78"/>
        <v>425023.31532496918</v>
      </c>
      <c r="M254" s="9">
        <f t="shared" si="79"/>
        <v>1700093.2612998767</v>
      </c>
      <c r="N254" s="9">
        <f t="shared" si="80"/>
        <v>3825209.8379247226</v>
      </c>
      <c r="O254" s="9">
        <f t="shared" si="81"/>
        <v>6800373.0451995069</v>
      </c>
      <c r="P254" s="9">
        <f t="shared" si="82"/>
        <v>10625582.883124229</v>
      </c>
      <c r="Q254" s="9">
        <f t="shared" si="83"/>
        <v>15300839.35169889</v>
      </c>
      <c r="R254" s="8">
        <f>SUM('Masses &amp; Spring Data'!$D$29)</f>
        <v>0.12910000000000002</v>
      </c>
      <c r="S254" s="8">
        <f t="shared" si="91"/>
        <v>54870.51000845353</v>
      </c>
      <c r="T254" s="8">
        <f t="shared" si="91"/>
        <v>219482.04003381412</v>
      </c>
      <c r="U254" s="8">
        <f t="shared" si="91"/>
        <v>493834.59007608175</v>
      </c>
      <c r="V254" s="8">
        <f t="shared" si="91"/>
        <v>877928.16013525648</v>
      </c>
      <c r="W254" s="8">
        <f t="shared" si="91"/>
        <v>1371762.750211338</v>
      </c>
      <c r="X254" s="8">
        <f t="shared" si="91"/>
        <v>1975338.360304327</v>
      </c>
      <c r="Y254" s="3">
        <f>SUM('Masses &amp; Spring Data'!$K$11*('Masses &amp; Spring Data'!$I$3+'Vel,Acc,Jer (In Light)'!C254))</f>
        <v>120844.42017714187</v>
      </c>
      <c r="Z254" s="10">
        <f t="shared" si="84"/>
        <v>175714.93018559541</v>
      </c>
      <c r="AA254" s="10">
        <f t="shared" si="85"/>
        <v>331995.1923475443</v>
      </c>
      <c r="AB254" s="10">
        <f t="shared" si="86"/>
        <v>614679.01025322359</v>
      </c>
      <c r="AC254" s="10">
        <f t="shared" si="87"/>
        <v>998772.58031239838</v>
      </c>
      <c r="AD254" s="10">
        <f t="shared" si="88"/>
        <v>1492607.1703884799</v>
      </c>
      <c r="AE254" s="10">
        <f t="shared" si="89"/>
        <v>2096182.7804814689</v>
      </c>
    </row>
    <row r="255" spans="1:31" x14ac:dyDescent="0.2">
      <c r="A255" s="5">
        <v>144</v>
      </c>
      <c r="B255" s="5">
        <f t="shared" si="90"/>
        <v>252</v>
      </c>
      <c r="C255" s="36">
        <v>0.68767586571969141</v>
      </c>
      <c r="D255" s="6">
        <f t="shared" si="70"/>
        <v>-4.8635247114994118E-2</v>
      </c>
      <c r="E255" s="7">
        <f t="shared" si="71"/>
        <v>-583.62296537992938</v>
      </c>
      <c r="F255" s="7">
        <f t="shared" si="72"/>
        <v>-1167.2459307598588</v>
      </c>
      <c r="G255" s="7">
        <f t="shared" si="73"/>
        <v>-1750.8688961397881</v>
      </c>
      <c r="H255" s="7">
        <f t="shared" si="74"/>
        <v>-2334.4918615197175</v>
      </c>
      <c r="I255" s="7">
        <f t="shared" si="75"/>
        <v>-2918.1148268996471</v>
      </c>
      <c r="J255" s="7">
        <f t="shared" si="76"/>
        <v>-3501.7377922795763</v>
      </c>
      <c r="K255" s="12">
        <f t="shared" si="77"/>
        <v>2.8386040434658089E-3</v>
      </c>
      <c r="L255" s="9">
        <f t="shared" si="78"/>
        <v>408758.9822590765</v>
      </c>
      <c r="M255" s="9">
        <f t="shared" si="79"/>
        <v>1635035.929036306</v>
      </c>
      <c r="N255" s="9">
        <f t="shared" si="80"/>
        <v>3678830.8403316881</v>
      </c>
      <c r="O255" s="9">
        <f t="shared" si="81"/>
        <v>6540143.7161452239</v>
      </c>
      <c r="P255" s="9">
        <f t="shared" si="82"/>
        <v>10218974.556476912</v>
      </c>
      <c r="Q255" s="9">
        <f t="shared" si="83"/>
        <v>14715323.361326752</v>
      </c>
      <c r="R255" s="8">
        <f>SUM('Masses &amp; Spring Data'!$D$29)</f>
        <v>0.12910000000000002</v>
      </c>
      <c r="S255" s="8">
        <f t="shared" si="91"/>
        <v>52770.784609646784</v>
      </c>
      <c r="T255" s="8">
        <f t="shared" si="91"/>
        <v>211083.13843858714</v>
      </c>
      <c r="U255" s="8">
        <f t="shared" si="91"/>
        <v>474937.06148682098</v>
      </c>
      <c r="V255" s="8">
        <f t="shared" si="91"/>
        <v>844332.55375434854</v>
      </c>
      <c r="W255" s="8">
        <f t="shared" si="91"/>
        <v>1319269.6152411695</v>
      </c>
      <c r="X255" s="8">
        <f t="shared" si="91"/>
        <v>1899748.2459472839</v>
      </c>
      <c r="Y255" s="3">
        <f>SUM('Masses &amp; Spring Data'!$K$11*('Masses &amp; Spring Data'!$I$3+'Vel,Acc,Jer (In Light)'!C255))</f>
        <v>112513.15231373017</v>
      </c>
      <c r="Z255" s="10">
        <f t="shared" si="84"/>
        <v>165283.93692337695</v>
      </c>
      <c r="AA255" s="10">
        <f t="shared" si="85"/>
        <v>315741.69834324578</v>
      </c>
      <c r="AB255" s="10">
        <f t="shared" si="86"/>
        <v>587450.21380055114</v>
      </c>
      <c r="AC255" s="10">
        <f t="shared" si="87"/>
        <v>956845.70606807875</v>
      </c>
      <c r="AD255" s="10">
        <f t="shared" si="88"/>
        <v>1431782.7675548997</v>
      </c>
      <c r="AE255" s="10">
        <f t="shared" si="89"/>
        <v>2012261.3982610141</v>
      </c>
    </row>
    <row r="256" spans="1:31" x14ac:dyDescent="0.2">
      <c r="A256" s="5">
        <v>146</v>
      </c>
      <c r="B256" s="5">
        <f t="shared" si="90"/>
        <v>253</v>
      </c>
      <c r="C256" s="36">
        <v>0.6390406186046973</v>
      </c>
      <c r="D256" s="6">
        <f t="shared" si="70"/>
        <v>-4.5796643071528309E-2</v>
      </c>
      <c r="E256" s="7">
        <f t="shared" si="71"/>
        <v>-549.5597168583397</v>
      </c>
      <c r="F256" s="7">
        <f t="shared" si="72"/>
        <v>-1099.1194337166794</v>
      </c>
      <c r="G256" s="7">
        <f t="shared" si="73"/>
        <v>-1648.6791505750191</v>
      </c>
      <c r="H256" s="7">
        <f t="shared" si="74"/>
        <v>-2198.2388674333588</v>
      </c>
      <c r="I256" s="7">
        <f t="shared" si="75"/>
        <v>-2747.7985842916987</v>
      </c>
      <c r="J256" s="7">
        <f t="shared" si="76"/>
        <v>-3297.3583011500382</v>
      </c>
      <c r="K256" s="12">
        <f t="shared" si="77"/>
        <v>2.7247238417877906E-3</v>
      </c>
      <c r="L256" s="9">
        <f t="shared" si="78"/>
        <v>392360.23321744183</v>
      </c>
      <c r="M256" s="9">
        <f t="shared" si="79"/>
        <v>1569440.9328697673</v>
      </c>
      <c r="N256" s="9">
        <f t="shared" si="80"/>
        <v>3531242.0989569766</v>
      </c>
      <c r="O256" s="9">
        <f t="shared" si="81"/>
        <v>6277763.7314790692</v>
      </c>
      <c r="P256" s="9">
        <f t="shared" si="82"/>
        <v>9809005.8304360453</v>
      </c>
      <c r="Q256" s="9">
        <f t="shared" si="83"/>
        <v>14124968.395827906</v>
      </c>
      <c r="R256" s="8">
        <f>SUM('Masses &amp; Spring Data'!$D$29)</f>
        <v>0.12910000000000002</v>
      </c>
      <c r="S256" s="8">
        <f t="shared" si="91"/>
        <v>50653.706108371749</v>
      </c>
      <c r="T256" s="8">
        <f t="shared" si="91"/>
        <v>202614.824433487</v>
      </c>
      <c r="U256" s="8">
        <f t="shared" si="91"/>
        <v>455883.35497534572</v>
      </c>
      <c r="V256" s="8">
        <f t="shared" si="91"/>
        <v>810459.29773394798</v>
      </c>
      <c r="W256" s="8">
        <f t="shared" si="91"/>
        <v>1266342.6527092936</v>
      </c>
      <c r="X256" s="8">
        <f t="shared" si="91"/>
        <v>1823533.4199013829</v>
      </c>
      <c r="Y256" s="3">
        <f>SUM('Masses &amp; Spring Data'!$K$11*('Masses &amp; Spring Data'!$I$3+'Vel,Acc,Jer (In Light)'!C256))</f>
        <v>104658.55990465861</v>
      </c>
      <c r="Z256" s="10">
        <f t="shared" si="84"/>
        <v>155312.26601303037</v>
      </c>
      <c r="AA256" s="10">
        <f t="shared" si="85"/>
        <v>299877.2264820938</v>
      </c>
      <c r="AB256" s="10">
        <f t="shared" si="86"/>
        <v>560541.91488000436</v>
      </c>
      <c r="AC256" s="10">
        <f t="shared" si="87"/>
        <v>915117.85763860657</v>
      </c>
      <c r="AD256" s="10">
        <f t="shared" si="88"/>
        <v>1371001.2126139523</v>
      </c>
      <c r="AE256" s="10">
        <f t="shared" si="89"/>
        <v>1928191.9798060416</v>
      </c>
    </row>
    <row r="257" spans="1:31" x14ac:dyDescent="0.2">
      <c r="A257" s="5">
        <v>148</v>
      </c>
      <c r="B257" s="5">
        <f t="shared" si="90"/>
        <v>254</v>
      </c>
      <c r="C257" s="36">
        <v>0.59324397553316899</v>
      </c>
      <c r="D257" s="6">
        <f t="shared" si="70"/>
        <v>-4.3071919229740518E-2</v>
      </c>
      <c r="E257" s="7">
        <f t="shared" si="71"/>
        <v>-516.86303075688625</v>
      </c>
      <c r="F257" s="7">
        <f t="shared" si="72"/>
        <v>-1033.7260615137725</v>
      </c>
      <c r="G257" s="7">
        <f t="shared" si="73"/>
        <v>-1550.5890922706587</v>
      </c>
      <c r="H257" s="7">
        <f t="shared" si="74"/>
        <v>-2067.452123027545</v>
      </c>
      <c r="I257" s="7">
        <f t="shared" si="75"/>
        <v>-2584.315153784431</v>
      </c>
      <c r="J257" s="7">
        <f t="shared" si="76"/>
        <v>-3101.1781845413175</v>
      </c>
      <c r="K257" s="12">
        <f t="shared" si="77"/>
        <v>2.6099101958335647E-3</v>
      </c>
      <c r="L257" s="9">
        <f t="shared" si="78"/>
        <v>375827.06820003333</v>
      </c>
      <c r="M257" s="9">
        <f t="shared" si="79"/>
        <v>1503308.2728001333</v>
      </c>
      <c r="N257" s="9">
        <f t="shared" si="80"/>
        <v>3382443.6138002998</v>
      </c>
      <c r="O257" s="9">
        <f t="shared" si="81"/>
        <v>6013233.0912005333</v>
      </c>
      <c r="P257" s="9">
        <f t="shared" si="82"/>
        <v>9395676.7050008327</v>
      </c>
      <c r="Q257" s="9">
        <f t="shared" si="83"/>
        <v>13529774.455201199</v>
      </c>
      <c r="R257" s="8">
        <f>SUM('Masses &amp; Spring Data'!$D$29)</f>
        <v>0.12910000000000002</v>
      </c>
      <c r="S257" s="8">
        <f t="shared" si="91"/>
        <v>48519.274504624314</v>
      </c>
      <c r="T257" s="8">
        <f t="shared" si="91"/>
        <v>194077.09801849726</v>
      </c>
      <c r="U257" s="8">
        <f t="shared" si="91"/>
        <v>436673.47054161876</v>
      </c>
      <c r="V257" s="8">
        <f t="shared" si="91"/>
        <v>776308.39207398903</v>
      </c>
      <c r="W257" s="8">
        <f t="shared" si="91"/>
        <v>1212981.8626156077</v>
      </c>
      <c r="X257" s="8">
        <f t="shared" si="91"/>
        <v>1746693.8821664751</v>
      </c>
      <c r="Y257" s="3">
        <f>SUM('Masses &amp; Spring Data'!$K$11*('Masses &amp; Spring Data'!$I$3+'Vel,Acc,Jer (In Light)'!C257))</f>
        <v>97262.402048606789</v>
      </c>
      <c r="Z257" s="10">
        <f t="shared" si="84"/>
        <v>145781.67655323111</v>
      </c>
      <c r="AA257" s="10">
        <f t="shared" si="85"/>
        <v>284383.38511150097</v>
      </c>
      <c r="AB257" s="10">
        <f t="shared" si="86"/>
        <v>533935.87259022554</v>
      </c>
      <c r="AC257" s="10">
        <f t="shared" si="87"/>
        <v>873570.79412259581</v>
      </c>
      <c r="AD257" s="10">
        <f t="shared" si="88"/>
        <v>1310244.2646642146</v>
      </c>
      <c r="AE257" s="10">
        <f t="shared" si="89"/>
        <v>1843956.2842150819</v>
      </c>
    </row>
    <row r="258" spans="1:31" x14ac:dyDescent="0.2">
      <c r="A258" s="5">
        <v>150</v>
      </c>
      <c r="B258" s="5">
        <f t="shared" si="90"/>
        <v>255</v>
      </c>
      <c r="C258" s="36">
        <v>0.55017205630342847</v>
      </c>
      <c r="D258" s="6">
        <f t="shared" si="70"/>
        <v>-4.0462009033906954E-2</v>
      </c>
      <c r="E258" s="7">
        <f t="shared" si="71"/>
        <v>-485.54410840688342</v>
      </c>
      <c r="F258" s="7">
        <f t="shared" si="72"/>
        <v>-971.08821681376685</v>
      </c>
      <c r="G258" s="7">
        <f t="shared" si="73"/>
        <v>-1456.6323252206503</v>
      </c>
      <c r="H258" s="7">
        <f t="shared" si="74"/>
        <v>-1942.1764336275337</v>
      </c>
      <c r="I258" s="7">
        <f t="shared" si="75"/>
        <v>-2427.7205420344171</v>
      </c>
      <c r="J258" s="7">
        <f t="shared" si="76"/>
        <v>-2913.2646504413005</v>
      </c>
      <c r="K258" s="12">
        <f t="shared" si="77"/>
        <v>2.4969634384317541E-3</v>
      </c>
      <c r="L258" s="9">
        <f t="shared" si="78"/>
        <v>359562.7351341726</v>
      </c>
      <c r="M258" s="9">
        <f t="shared" si="79"/>
        <v>1438250.9405366904</v>
      </c>
      <c r="N258" s="9">
        <f t="shared" si="80"/>
        <v>3236064.6162075531</v>
      </c>
      <c r="O258" s="9">
        <f t="shared" si="81"/>
        <v>5753003.7621467616</v>
      </c>
      <c r="P258" s="9">
        <f t="shared" si="82"/>
        <v>8989068.3783543147</v>
      </c>
      <c r="Q258" s="9">
        <f t="shared" si="83"/>
        <v>12944258.464830212</v>
      </c>
      <c r="R258" s="8">
        <f>SUM('Masses &amp; Spring Data'!$D$29)</f>
        <v>0.12910000000000002</v>
      </c>
      <c r="S258" s="8">
        <f t="shared" si="91"/>
        <v>46419.549105821687</v>
      </c>
      <c r="T258" s="8">
        <f t="shared" si="91"/>
        <v>185678.19642328675</v>
      </c>
      <c r="U258" s="8">
        <f t="shared" si="91"/>
        <v>417775.94195239519</v>
      </c>
      <c r="V258" s="8">
        <f t="shared" si="91"/>
        <v>742712.78569314699</v>
      </c>
      <c r="W258" s="8">
        <f t="shared" si="91"/>
        <v>1160488.7276455422</v>
      </c>
      <c r="X258" s="8">
        <f t="shared" si="91"/>
        <v>1671103.7678095808</v>
      </c>
      <c r="Y258" s="3">
        <f>SUM('Masses &amp; Spring Data'!$K$11*('Masses &amp; Spring Data'!$I$3+'Vel,Acc,Jer (In Light)'!C258))</f>
        <v>90306.287093003702</v>
      </c>
      <c r="Z258" s="10">
        <f t="shared" si="84"/>
        <v>136725.83619882539</v>
      </c>
      <c r="AA258" s="10">
        <f t="shared" si="85"/>
        <v>269449.86905731447</v>
      </c>
      <c r="AB258" s="10">
        <f t="shared" si="86"/>
        <v>508082.22904539888</v>
      </c>
      <c r="AC258" s="10">
        <f t="shared" si="87"/>
        <v>833019.07278615073</v>
      </c>
      <c r="AD258" s="10">
        <f t="shared" si="88"/>
        <v>1250795.014738546</v>
      </c>
      <c r="AE258" s="10">
        <f t="shared" si="89"/>
        <v>1761410.0549025845</v>
      </c>
    </row>
    <row r="259" spans="1:31" x14ac:dyDescent="0.2">
      <c r="A259" s="5">
        <v>152</v>
      </c>
      <c r="B259" s="5">
        <f t="shared" si="90"/>
        <v>256</v>
      </c>
      <c r="C259" s="36">
        <v>0.50971004726952152</v>
      </c>
      <c r="D259" s="6">
        <f t="shared" si="70"/>
        <v>-3.79650455954752E-2</v>
      </c>
      <c r="E259" s="7">
        <f t="shared" si="71"/>
        <v>-455.58054714570238</v>
      </c>
      <c r="F259" s="7">
        <f t="shared" si="72"/>
        <v>-911.16109429140477</v>
      </c>
      <c r="G259" s="7">
        <f t="shared" si="73"/>
        <v>-1366.7416414371071</v>
      </c>
      <c r="H259" s="7">
        <f t="shared" si="74"/>
        <v>-1822.3221885828095</v>
      </c>
      <c r="I259" s="7">
        <f t="shared" si="75"/>
        <v>-2277.9027357285122</v>
      </c>
      <c r="J259" s="7">
        <f t="shared" si="76"/>
        <v>-2733.4832828742142</v>
      </c>
      <c r="K259" s="12">
        <f t="shared" si="77"/>
        <v>2.3858835695820257E-3</v>
      </c>
      <c r="L259" s="9">
        <f t="shared" si="78"/>
        <v>343567.23401981173</v>
      </c>
      <c r="M259" s="9">
        <f t="shared" si="79"/>
        <v>1374268.9360792469</v>
      </c>
      <c r="N259" s="9">
        <f t="shared" si="80"/>
        <v>3092105.1061783056</v>
      </c>
      <c r="O259" s="9">
        <f t="shared" si="81"/>
        <v>5497075.7443169877</v>
      </c>
      <c r="P259" s="9">
        <f t="shared" si="82"/>
        <v>8589180.8504952919</v>
      </c>
      <c r="Q259" s="9">
        <f t="shared" si="83"/>
        <v>12368420.424713222</v>
      </c>
      <c r="R259" s="8">
        <f>SUM('Masses &amp; Spring Data'!$D$29)</f>
        <v>0.12910000000000002</v>
      </c>
      <c r="S259" s="8">
        <f t="shared" si="91"/>
        <v>44354.529911957703</v>
      </c>
      <c r="T259" s="8">
        <f t="shared" si="91"/>
        <v>177418.11964783081</v>
      </c>
      <c r="U259" s="8">
        <f t="shared" si="91"/>
        <v>399190.76920761931</v>
      </c>
      <c r="V259" s="8">
        <f t="shared" si="91"/>
        <v>709672.47859132325</v>
      </c>
      <c r="W259" s="8">
        <f t="shared" si="91"/>
        <v>1108863.2477989423</v>
      </c>
      <c r="X259" s="8">
        <f t="shared" si="91"/>
        <v>1596763.0768304772</v>
      </c>
      <c r="Y259" s="3">
        <f>SUM('Masses &amp; Spring Data'!$K$11*('Masses &amp; Spring Data'!$I$3+'Vel,Acc,Jer (In Light)'!C259))</f>
        <v>83771.672634027724</v>
      </c>
      <c r="Z259" s="10">
        <f t="shared" si="84"/>
        <v>128126.20254598543</v>
      </c>
      <c r="AA259" s="10">
        <f t="shared" si="85"/>
        <v>255058.43741818931</v>
      </c>
      <c r="AB259" s="10">
        <f t="shared" si="86"/>
        <v>482962.44184164703</v>
      </c>
      <c r="AC259" s="10">
        <f t="shared" si="87"/>
        <v>793444.15122535103</v>
      </c>
      <c r="AD259" s="10">
        <f t="shared" si="88"/>
        <v>1192634.9204329699</v>
      </c>
      <c r="AE259" s="10">
        <f t="shared" si="89"/>
        <v>1680534.7494645049</v>
      </c>
    </row>
    <row r="260" spans="1:31" x14ac:dyDescent="0.2">
      <c r="A260" s="5">
        <v>154</v>
      </c>
      <c r="B260" s="5">
        <f t="shared" si="90"/>
        <v>257</v>
      </c>
      <c r="C260" s="36">
        <v>0.47174500167404632</v>
      </c>
      <c r="D260" s="6">
        <f t="shared" ref="D260:D323" si="92">SUM((C261-C260)/(B261-B260))</f>
        <v>-3.557916202589323E-2</v>
      </c>
      <c r="E260" s="7">
        <f t="shared" ref="E260:E323" si="93">SUM(D260*(6*2000))</f>
        <v>-426.94994431071876</v>
      </c>
      <c r="F260" s="7">
        <f t="shared" ref="F260:F323" si="94">SUM(D260*(6*4000))</f>
        <v>-853.89988862143753</v>
      </c>
      <c r="G260" s="7">
        <f t="shared" ref="G260:G323" si="95">SUM(D260*(6*6000))</f>
        <v>-1280.8498329321562</v>
      </c>
      <c r="H260" s="7">
        <f t="shared" ref="H260:H323" si="96">SUM(D260*(6*8000))</f>
        <v>-1707.7997772428751</v>
      </c>
      <c r="I260" s="7">
        <f t="shared" ref="I260:I323" si="97">SUM(D260*(6*10000))</f>
        <v>-2134.7497215535936</v>
      </c>
      <c r="J260" s="7">
        <f t="shared" ref="J260:J323" si="98">SUM(D260*(6*12000))</f>
        <v>-2561.6996658643125</v>
      </c>
      <c r="K260" s="12">
        <f t="shared" ref="K260:K323" si="99">SUM((C262-(2*C261)+C260)/((B261-B260)^2))</f>
        <v>2.2748037007321309E-3</v>
      </c>
      <c r="L260" s="9">
        <f t="shared" ref="L260:L323" si="100">SUM(K260*((6*2000)^2))</f>
        <v>327571.73290542688</v>
      </c>
      <c r="M260" s="9">
        <f t="shared" ref="M260:M323" si="101">SUM(K260*((6*4000)^2))</f>
        <v>1310286.9316217075</v>
      </c>
      <c r="N260" s="9">
        <f t="shared" ref="N260:N323" si="102">SUM(K260*((6*6000)^2))</f>
        <v>2948145.5961488415</v>
      </c>
      <c r="O260" s="9">
        <f t="shared" ref="O260:O323" si="103">SUM(K260*((6*8000)^2))</f>
        <v>5241147.72648683</v>
      </c>
      <c r="P260" s="9">
        <f t="shared" ref="P260:P323" si="104">SUM(K260*((6*10000)^2))</f>
        <v>8189293.3226356711</v>
      </c>
      <c r="Q260" s="9">
        <f t="shared" ref="Q260:Q323" si="105">SUM(K260*((6*12000)^2))</f>
        <v>11792582.384595366</v>
      </c>
      <c r="R260" s="8">
        <f>SUM('Masses &amp; Spring Data'!$D$29)</f>
        <v>0.12910000000000002</v>
      </c>
      <c r="S260" s="8">
        <f t="shared" si="91"/>
        <v>42289.51071809062</v>
      </c>
      <c r="T260" s="8">
        <f t="shared" si="91"/>
        <v>169158.04287236248</v>
      </c>
      <c r="U260" s="8">
        <f t="shared" si="91"/>
        <v>380605.59646281548</v>
      </c>
      <c r="V260" s="8">
        <f t="shared" si="91"/>
        <v>676632.17148944992</v>
      </c>
      <c r="W260" s="8">
        <f t="shared" si="91"/>
        <v>1057237.7679522652</v>
      </c>
      <c r="X260" s="8">
        <f t="shared" si="91"/>
        <v>1522422.3858512619</v>
      </c>
      <c r="Y260" s="3">
        <f>SUM('Masses &amp; Spring Data'!$K$11*('Masses &amp; Spring Data'!$I$3+'Vel,Acc,Jer (In Light)'!C260))</f>
        <v>77640.317770358481</v>
      </c>
      <c r="Z260" s="10">
        <f t="shared" ref="Z260:Z323" si="106">SUM(S260+Y260)</f>
        <v>119929.8284884491</v>
      </c>
      <c r="AA260" s="10">
        <f t="shared" ref="AA260:AA323" si="107">SUM(T260+Y261)</f>
        <v>241052.32597553922</v>
      </c>
      <c r="AB260" s="10">
        <f t="shared" ref="AB260:AB323" si="108">SUM(U260+Y260)</f>
        <v>458245.91423317394</v>
      </c>
      <c r="AC260" s="10">
        <f t="shared" ref="AC260:AC323" si="109">SUM(V260+Y260)</f>
        <v>754272.48925980844</v>
      </c>
      <c r="AD260" s="10">
        <f t="shared" ref="AD260:AD323" si="110">SUM(W260+Y260)</f>
        <v>1134878.0857226236</v>
      </c>
      <c r="AE260" s="10">
        <f t="shared" ref="AE260:AE323" si="111">SUM(X260+Y260)</f>
        <v>1600062.7036216203</v>
      </c>
    </row>
    <row r="261" spans="1:31" x14ac:dyDescent="0.2">
      <c r="A261" s="5">
        <v>156</v>
      </c>
      <c r="B261" s="5">
        <f t="shared" ref="B261:B324" si="112">B260+1</f>
        <v>258</v>
      </c>
      <c r="C261" s="36">
        <v>0.43616583964815309</v>
      </c>
      <c r="D261" s="6">
        <f t="shared" si="92"/>
        <v>-3.3304358325161099E-2</v>
      </c>
      <c r="E261" s="7">
        <f t="shared" si="93"/>
        <v>-399.65229990193319</v>
      </c>
      <c r="F261" s="7">
        <f t="shared" si="94"/>
        <v>-799.30459980386638</v>
      </c>
      <c r="G261" s="7">
        <f t="shared" si="95"/>
        <v>-1198.9568997057995</v>
      </c>
      <c r="H261" s="7">
        <f t="shared" si="96"/>
        <v>-1598.6091996077328</v>
      </c>
      <c r="I261" s="7">
        <f t="shared" si="97"/>
        <v>-1998.261499509666</v>
      </c>
      <c r="J261" s="7">
        <f t="shared" si="98"/>
        <v>-2397.913799411599</v>
      </c>
      <c r="K261" s="12">
        <f t="shared" si="99"/>
        <v>2.1655907204340963E-3</v>
      </c>
      <c r="L261" s="9">
        <f t="shared" si="100"/>
        <v>311845.06374250987</v>
      </c>
      <c r="M261" s="9">
        <f t="shared" si="101"/>
        <v>1247380.2549700395</v>
      </c>
      <c r="N261" s="9">
        <f t="shared" si="102"/>
        <v>2806605.573682589</v>
      </c>
      <c r="O261" s="9">
        <f t="shared" si="103"/>
        <v>4989521.0198801579</v>
      </c>
      <c r="P261" s="9">
        <f t="shared" si="104"/>
        <v>7796126.5935627464</v>
      </c>
      <c r="Q261" s="9">
        <f t="shared" si="105"/>
        <v>11226422.294730356</v>
      </c>
      <c r="R261" s="8">
        <f>SUM('Masses &amp; Spring Data'!$D$29)</f>
        <v>0.12910000000000002</v>
      </c>
      <c r="S261" s="8">
        <f t="shared" si="91"/>
        <v>40259.197729158033</v>
      </c>
      <c r="T261" s="8">
        <f t="shared" si="91"/>
        <v>161036.79091663213</v>
      </c>
      <c r="U261" s="8">
        <f t="shared" si="91"/>
        <v>362332.77956242231</v>
      </c>
      <c r="V261" s="8">
        <f t="shared" si="91"/>
        <v>644147.16366652853</v>
      </c>
      <c r="W261" s="8">
        <f t="shared" si="91"/>
        <v>1006479.9432289507</v>
      </c>
      <c r="X261" s="8">
        <f t="shared" si="91"/>
        <v>1449331.1182496892</v>
      </c>
      <c r="Y261" s="3">
        <f>SUM('Masses &amp; Spring Data'!$K$11*('Masses &amp; Spring Data'!$I$3+'Vel,Acc,Jer (In Light)'!C261))</f>
        <v>71894.283103176727</v>
      </c>
      <c r="Z261" s="10">
        <f t="shared" si="106"/>
        <v>112153.48083233475</v>
      </c>
      <c r="AA261" s="10">
        <f t="shared" si="107"/>
        <v>227552.42015029534</v>
      </c>
      <c r="AB261" s="10">
        <f t="shared" si="108"/>
        <v>434227.06266559905</v>
      </c>
      <c r="AC261" s="10">
        <f t="shared" si="109"/>
        <v>716041.44676970528</v>
      </c>
      <c r="AD261" s="10">
        <f t="shared" si="110"/>
        <v>1078374.2263321273</v>
      </c>
      <c r="AE261" s="10">
        <f t="shared" si="111"/>
        <v>1521225.4013528659</v>
      </c>
    </row>
    <row r="262" spans="1:31" x14ac:dyDescent="0.2">
      <c r="A262" s="5">
        <v>158</v>
      </c>
      <c r="B262" s="5">
        <f t="shared" si="112"/>
        <v>259</v>
      </c>
      <c r="C262" s="36">
        <v>0.40286148132299199</v>
      </c>
      <c r="D262" s="6">
        <f t="shared" si="92"/>
        <v>-3.1138767604727002E-2</v>
      </c>
      <c r="E262" s="7">
        <f t="shared" si="93"/>
        <v>-373.66521125672404</v>
      </c>
      <c r="F262" s="7">
        <f t="shared" si="94"/>
        <v>-747.33042251344807</v>
      </c>
      <c r="G262" s="7">
        <f t="shared" si="95"/>
        <v>-1120.9956337701722</v>
      </c>
      <c r="H262" s="7">
        <f t="shared" si="96"/>
        <v>-1494.6608450268961</v>
      </c>
      <c r="I262" s="7">
        <f t="shared" si="97"/>
        <v>-1868.3260562836201</v>
      </c>
      <c r="J262" s="7">
        <f t="shared" si="98"/>
        <v>-2241.9912675403443</v>
      </c>
      <c r="K262" s="12">
        <f t="shared" si="99"/>
        <v>2.0601115172407258E-3</v>
      </c>
      <c r="L262" s="9">
        <f t="shared" si="100"/>
        <v>296656.05848266452</v>
      </c>
      <c r="M262" s="9">
        <f t="shared" si="101"/>
        <v>1186624.2339306581</v>
      </c>
      <c r="N262" s="9">
        <f t="shared" si="102"/>
        <v>2669904.5263439808</v>
      </c>
      <c r="O262" s="9">
        <f t="shared" si="103"/>
        <v>4746496.9357226323</v>
      </c>
      <c r="P262" s="9">
        <f t="shared" si="104"/>
        <v>7416401.4620666131</v>
      </c>
      <c r="Q262" s="9">
        <f t="shared" si="105"/>
        <v>10679618.105375923</v>
      </c>
      <c r="R262" s="8">
        <f>SUM('Masses &amp; Spring Data'!$D$29)</f>
        <v>0.12910000000000002</v>
      </c>
      <c r="S262" s="8">
        <f t="shared" si="91"/>
        <v>38298.297150111997</v>
      </c>
      <c r="T262" s="8">
        <f t="shared" si="91"/>
        <v>153193.18860044799</v>
      </c>
      <c r="U262" s="8">
        <f t="shared" si="91"/>
        <v>344684.67435100797</v>
      </c>
      <c r="V262" s="8">
        <f t="shared" si="91"/>
        <v>612772.75440179196</v>
      </c>
      <c r="W262" s="8">
        <f t="shared" si="91"/>
        <v>957457.42875279987</v>
      </c>
      <c r="X262" s="8">
        <f t="shared" si="91"/>
        <v>1378738.6974040319</v>
      </c>
      <c r="Y262" s="3">
        <f>SUM('Masses &amp; Spring Data'!$K$11*('Masses &amp; Spring Data'!$I$3+'Vel,Acc,Jer (In Light)'!C262))</f>
        <v>66515.629233663203</v>
      </c>
      <c r="Z262" s="10">
        <f t="shared" si="106"/>
        <v>104813.92638377519</v>
      </c>
      <c r="AA262" s="10">
        <f t="shared" si="107"/>
        <v>214679.90686594779</v>
      </c>
      <c r="AB262" s="10">
        <f t="shared" si="108"/>
        <v>411200.30358467117</v>
      </c>
      <c r="AC262" s="10">
        <f t="shared" si="109"/>
        <v>679288.38363545516</v>
      </c>
      <c r="AD262" s="10">
        <f t="shared" si="110"/>
        <v>1023973.0579864631</v>
      </c>
      <c r="AE262" s="10">
        <f t="shared" si="111"/>
        <v>1445254.3266376951</v>
      </c>
    </row>
    <row r="263" spans="1:31" x14ac:dyDescent="0.2">
      <c r="A263" s="5">
        <v>160</v>
      </c>
      <c r="B263" s="5">
        <f t="shared" si="112"/>
        <v>260</v>
      </c>
      <c r="C263" s="36">
        <v>0.37172271371826499</v>
      </c>
      <c r="D263" s="6">
        <f t="shared" si="92"/>
        <v>-2.9078656087486277E-2</v>
      </c>
      <c r="E263" s="7">
        <f t="shared" si="93"/>
        <v>-348.9438730498353</v>
      </c>
      <c r="F263" s="7">
        <f t="shared" si="94"/>
        <v>-697.88774609967061</v>
      </c>
      <c r="G263" s="7">
        <f t="shared" si="95"/>
        <v>-1046.831619149506</v>
      </c>
      <c r="H263" s="7">
        <f t="shared" si="96"/>
        <v>-1395.7754921993412</v>
      </c>
      <c r="I263" s="7">
        <f t="shared" si="97"/>
        <v>-1744.7193652491767</v>
      </c>
      <c r="J263" s="7">
        <f t="shared" si="98"/>
        <v>-2093.6632382990119</v>
      </c>
      <c r="K263" s="12">
        <f t="shared" si="99"/>
        <v>1.9546323140471888E-3</v>
      </c>
      <c r="L263" s="9">
        <f t="shared" si="100"/>
        <v>281467.05322279519</v>
      </c>
      <c r="M263" s="9">
        <f t="shared" si="101"/>
        <v>1125868.2128911808</v>
      </c>
      <c r="N263" s="9">
        <f t="shared" si="102"/>
        <v>2533203.4790051566</v>
      </c>
      <c r="O263" s="9">
        <f t="shared" si="103"/>
        <v>4503472.8515647231</v>
      </c>
      <c r="P263" s="9">
        <f t="shared" si="104"/>
        <v>7036676.3305698801</v>
      </c>
      <c r="Q263" s="9">
        <f t="shared" si="105"/>
        <v>10132813.916020626</v>
      </c>
      <c r="R263" s="8">
        <f>SUM('Masses &amp; Spring Data'!$D$29)</f>
        <v>0.12910000000000002</v>
      </c>
      <c r="S263" s="8">
        <f t="shared" si="91"/>
        <v>36337.396571062862</v>
      </c>
      <c r="T263" s="8">
        <f t="shared" si="91"/>
        <v>145349.58628425145</v>
      </c>
      <c r="U263" s="8">
        <f t="shared" si="91"/>
        <v>327036.56913956575</v>
      </c>
      <c r="V263" s="8">
        <f t="shared" si="91"/>
        <v>581398.34513700579</v>
      </c>
      <c r="W263" s="8">
        <f t="shared" si="91"/>
        <v>908434.91427657171</v>
      </c>
      <c r="X263" s="8">
        <f t="shared" si="91"/>
        <v>1308146.276558263</v>
      </c>
      <c r="Y263" s="3">
        <f>SUM('Masses &amp; Spring Data'!$K$11*('Masses &amp; Spring Data'!$I$3+'Vel,Acc,Jer (In Light)'!C263))</f>
        <v>61486.718265499796</v>
      </c>
      <c r="Z263" s="10">
        <f t="shared" si="106"/>
        <v>97824.114836562658</v>
      </c>
      <c r="AA263" s="10">
        <f t="shared" si="107"/>
        <v>202140.10159162222</v>
      </c>
      <c r="AB263" s="10">
        <f t="shared" si="108"/>
        <v>388523.28740506555</v>
      </c>
      <c r="AC263" s="10">
        <f t="shared" si="109"/>
        <v>642885.06340250559</v>
      </c>
      <c r="AD263" s="10">
        <f t="shared" si="110"/>
        <v>969921.63254207151</v>
      </c>
      <c r="AE263" s="10">
        <f t="shared" si="111"/>
        <v>1369632.9948237627</v>
      </c>
    </row>
    <row r="264" spans="1:31" x14ac:dyDescent="0.2">
      <c r="A264" s="5">
        <v>162</v>
      </c>
      <c r="B264" s="5">
        <f t="shared" si="112"/>
        <v>261</v>
      </c>
      <c r="C264" s="36">
        <v>0.34264405763077871</v>
      </c>
      <c r="D264" s="6">
        <f t="shared" si="92"/>
        <v>-2.7124023773439088E-2</v>
      </c>
      <c r="E264" s="7">
        <f t="shared" si="93"/>
        <v>-325.48828528126904</v>
      </c>
      <c r="F264" s="7">
        <f t="shared" si="94"/>
        <v>-650.97657056253809</v>
      </c>
      <c r="G264" s="7">
        <f t="shared" si="95"/>
        <v>-976.46485584380719</v>
      </c>
      <c r="H264" s="7">
        <f t="shared" si="96"/>
        <v>-1301.9531411250762</v>
      </c>
      <c r="I264" s="7">
        <f t="shared" si="97"/>
        <v>-1627.4414264063453</v>
      </c>
      <c r="J264" s="7">
        <f t="shared" si="98"/>
        <v>-1952.9297116876144</v>
      </c>
      <c r="K264" s="12">
        <f t="shared" si="99"/>
        <v>1.8528868879576499E-3</v>
      </c>
      <c r="L264" s="9">
        <f t="shared" si="100"/>
        <v>266815.7118659016</v>
      </c>
      <c r="M264" s="9">
        <f t="shared" si="101"/>
        <v>1067262.8474636064</v>
      </c>
      <c r="N264" s="9">
        <f t="shared" si="102"/>
        <v>2401341.4067931143</v>
      </c>
      <c r="O264" s="9">
        <f t="shared" si="103"/>
        <v>4269051.3898544256</v>
      </c>
      <c r="P264" s="9">
        <f t="shared" si="104"/>
        <v>6670392.7966475394</v>
      </c>
      <c r="Q264" s="9">
        <f t="shared" si="105"/>
        <v>9605365.6271724571</v>
      </c>
      <c r="R264" s="8">
        <f>SUM('Masses &amp; Spring Data'!$D$29)</f>
        <v>0.12910000000000002</v>
      </c>
      <c r="S264" s="8">
        <f t="shared" si="91"/>
        <v>34445.9084018879</v>
      </c>
      <c r="T264" s="8">
        <f t="shared" si="91"/>
        <v>137783.6336075516</v>
      </c>
      <c r="U264" s="8">
        <f t="shared" si="91"/>
        <v>310013.17561699112</v>
      </c>
      <c r="V264" s="8">
        <f t="shared" si="91"/>
        <v>551134.5344302064</v>
      </c>
      <c r="W264" s="8">
        <f t="shared" si="91"/>
        <v>861147.71004719741</v>
      </c>
      <c r="X264" s="8">
        <f t="shared" si="91"/>
        <v>1240052.7024679645</v>
      </c>
      <c r="Y264" s="3">
        <f>SUM('Masses &amp; Spring Data'!$K$11*('Masses &amp; Spring Data'!$I$3+'Vel,Acc,Jer (In Light)'!C264))</f>
        <v>56790.515307370762</v>
      </c>
      <c r="Z264" s="10">
        <f t="shared" si="106"/>
        <v>91236.42370925867</v>
      </c>
      <c r="AA264" s="10">
        <f t="shared" si="107"/>
        <v>190193.61907551196</v>
      </c>
      <c r="AB264" s="10">
        <f t="shared" si="108"/>
        <v>366803.69092436187</v>
      </c>
      <c r="AC264" s="10">
        <f t="shared" si="109"/>
        <v>607925.04973757721</v>
      </c>
      <c r="AD264" s="10">
        <f t="shared" si="110"/>
        <v>917938.22535456822</v>
      </c>
      <c r="AE264" s="10">
        <f t="shared" si="111"/>
        <v>1296843.2177753353</v>
      </c>
    </row>
    <row r="265" spans="1:31" x14ac:dyDescent="0.2">
      <c r="A265" s="5">
        <v>164</v>
      </c>
      <c r="B265" s="5">
        <f t="shared" si="112"/>
        <v>262</v>
      </c>
      <c r="C265" s="36">
        <v>0.31552003385733962</v>
      </c>
      <c r="D265" s="6">
        <f t="shared" si="92"/>
        <v>-2.5271136885481438E-2</v>
      </c>
      <c r="E265" s="7">
        <f t="shared" si="93"/>
        <v>-303.25364262577727</v>
      </c>
      <c r="F265" s="7">
        <f t="shared" si="94"/>
        <v>-606.50728525155455</v>
      </c>
      <c r="G265" s="7">
        <f t="shared" si="95"/>
        <v>-909.76092787733171</v>
      </c>
      <c r="H265" s="7">
        <f t="shared" si="96"/>
        <v>-1213.0145705031091</v>
      </c>
      <c r="I265" s="7">
        <f t="shared" si="97"/>
        <v>-1516.2682131288864</v>
      </c>
      <c r="J265" s="7">
        <f t="shared" si="98"/>
        <v>-1819.5218557546634</v>
      </c>
      <c r="K265" s="12">
        <f t="shared" si="99"/>
        <v>1.7530083504205818E-3</v>
      </c>
      <c r="L265" s="9">
        <f t="shared" si="100"/>
        <v>252433.20246056377</v>
      </c>
      <c r="M265" s="9">
        <f t="shared" si="101"/>
        <v>1009732.8098422551</v>
      </c>
      <c r="N265" s="9">
        <f t="shared" si="102"/>
        <v>2271898.8221450741</v>
      </c>
      <c r="O265" s="9">
        <f t="shared" si="103"/>
        <v>4038931.2393690203</v>
      </c>
      <c r="P265" s="9">
        <f t="shared" si="104"/>
        <v>6310830.0615140945</v>
      </c>
      <c r="Q265" s="9">
        <f t="shared" si="105"/>
        <v>9087595.2885802966</v>
      </c>
      <c r="R265" s="8">
        <f>SUM('Masses &amp; Spring Data'!$D$29)</f>
        <v>0.12910000000000002</v>
      </c>
      <c r="S265" s="8">
        <f t="shared" si="91"/>
        <v>32589.12643765879</v>
      </c>
      <c r="T265" s="8">
        <f t="shared" si="91"/>
        <v>130356.50575063516</v>
      </c>
      <c r="U265" s="8">
        <f t="shared" si="91"/>
        <v>293302.13793892914</v>
      </c>
      <c r="V265" s="8">
        <f t="shared" si="91"/>
        <v>521426.02300254063</v>
      </c>
      <c r="W265" s="8">
        <f t="shared" si="91"/>
        <v>814728.16094146972</v>
      </c>
      <c r="X265" s="8">
        <f t="shared" si="91"/>
        <v>1173208.5517557166</v>
      </c>
      <c r="Y265" s="3">
        <f>SUM('Masses &amp; Spring Data'!$K$11*('Masses &amp; Spring Data'!$I$3+'Vel,Acc,Jer (In Light)'!C265))</f>
        <v>52409.985467960352</v>
      </c>
      <c r="Z265" s="10">
        <f t="shared" si="106"/>
        <v>84999.111905619138</v>
      </c>
      <c r="AA265" s="10">
        <f t="shared" si="107"/>
        <v>178685.20261159027</v>
      </c>
      <c r="AB265" s="10">
        <f t="shared" si="108"/>
        <v>345712.1234068895</v>
      </c>
      <c r="AC265" s="10">
        <f t="shared" si="109"/>
        <v>573836.00847050094</v>
      </c>
      <c r="AD265" s="10">
        <f t="shared" si="110"/>
        <v>867138.14640943008</v>
      </c>
      <c r="AE265" s="10">
        <f t="shared" si="111"/>
        <v>1225618.5372236769</v>
      </c>
    </row>
    <row r="266" spans="1:31" x14ac:dyDescent="0.2">
      <c r="A266" s="5">
        <v>166</v>
      </c>
      <c r="B266" s="5">
        <f t="shared" si="112"/>
        <v>263</v>
      </c>
      <c r="C266" s="36">
        <v>0.29024889697185818</v>
      </c>
      <c r="D266" s="6">
        <f t="shared" si="92"/>
        <v>-2.3518128535060856E-2</v>
      </c>
      <c r="E266" s="7">
        <f t="shared" si="93"/>
        <v>-282.2175424207303</v>
      </c>
      <c r="F266" s="7">
        <f t="shared" si="94"/>
        <v>-564.43508484146059</v>
      </c>
      <c r="G266" s="7">
        <f t="shared" si="95"/>
        <v>-846.65262726219078</v>
      </c>
      <c r="H266" s="7">
        <f t="shared" si="96"/>
        <v>-1128.8701696829212</v>
      </c>
      <c r="I266" s="7">
        <f t="shared" si="97"/>
        <v>-1411.0877121036513</v>
      </c>
      <c r="J266" s="7">
        <f t="shared" si="98"/>
        <v>-1693.3052545243816</v>
      </c>
      <c r="K266" s="12">
        <f t="shared" si="99"/>
        <v>1.6577970342634418E-3</v>
      </c>
      <c r="L266" s="9">
        <f t="shared" si="100"/>
        <v>238722.77293393563</v>
      </c>
      <c r="M266" s="9">
        <f t="shared" si="101"/>
        <v>954891.09173574252</v>
      </c>
      <c r="N266" s="9">
        <f t="shared" si="102"/>
        <v>2148504.9564054208</v>
      </c>
      <c r="O266" s="9">
        <f t="shared" si="103"/>
        <v>3819564.3669429701</v>
      </c>
      <c r="P266" s="9">
        <f t="shared" si="104"/>
        <v>5968069.3233483909</v>
      </c>
      <c r="Q266" s="9">
        <f t="shared" si="105"/>
        <v>8594019.8256216832</v>
      </c>
      <c r="R266" s="8">
        <f>SUM('Masses &amp; Spring Data'!$D$29)</f>
        <v>0.12910000000000002</v>
      </c>
      <c r="S266" s="8">
        <f t="shared" si="91"/>
        <v>30819.109985771094</v>
      </c>
      <c r="T266" s="8">
        <f t="shared" si="91"/>
        <v>123276.43994308438</v>
      </c>
      <c r="U266" s="8">
        <f t="shared" si="91"/>
        <v>277371.98987193988</v>
      </c>
      <c r="V266" s="8">
        <f t="shared" si="91"/>
        <v>493105.75977233751</v>
      </c>
      <c r="W266" s="8">
        <f t="shared" si="91"/>
        <v>770477.74964427738</v>
      </c>
      <c r="X266" s="8">
        <f t="shared" si="91"/>
        <v>1109487.9594877595</v>
      </c>
      <c r="Y266" s="3">
        <f>SUM('Masses &amp; Spring Data'!$K$11*('Masses &amp; Spring Data'!$I$3+'Vel,Acc,Jer (In Light)'!C266))</f>
        <v>48328.696860955097</v>
      </c>
      <c r="Z266" s="10">
        <f t="shared" si="106"/>
        <v>79147.806846726191</v>
      </c>
      <c r="AA266" s="10">
        <f t="shared" si="107"/>
        <v>167806.95904562715</v>
      </c>
      <c r="AB266" s="10">
        <f t="shared" si="108"/>
        <v>325700.68673289497</v>
      </c>
      <c r="AC266" s="10">
        <f t="shared" si="109"/>
        <v>541434.4566332926</v>
      </c>
      <c r="AD266" s="10">
        <f t="shared" si="110"/>
        <v>818806.44650523248</v>
      </c>
      <c r="AE266" s="10">
        <f t="shared" si="111"/>
        <v>1157816.6563487146</v>
      </c>
    </row>
    <row r="267" spans="1:31" x14ac:dyDescent="0.2">
      <c r="A267" s="5">
        <v>168</v>
      </c>
      <c r="B267" s="5">
        <f t="shared" si="112"/>
        <v>264</v>
      </c>
      <c r="C267" s="36">
        <v>0.26673076843679733</v>
      </c>
      <c r="D267" s="6">
        <f t="shared" si="92"/>
        <v>-2.1860331500797414E-2</v>
      </c>
      <c r="E267" s="7">
        <f t="shared" si="93"/>
        <v>-262.32397800956898</v>
      </c>
      <c r="F267" s="7">
        <f t="shared" si="94"/>
        <v>-524.64795601913795</v>
      </c>
      <c r="G267" s="7">
        <f t="shared" si="95"/>
        <v>-786.97193402870687</v>
      </c>
      <c r="H267" s="7">
        <f t="shared" si="96"/>
        <v>-1049.2959120382759</v>
      </c>
      <c r="I267" s="7">
        <f t="shared" si="97"/>
        <v>-1311.6198900478448</v>
      </c>
      <c r="J267" s="7">
        <f t="shared" si="98"/>
        <v>-1573.9438680574137</v>
      </c>
      <c r="K267" s="12">
        <f t="shared" si="99"/>
        <v>1.5644526066586062E-3</v>
      </c>
      <c r="L267" s="9">
        <f t="shared" si="100"/>
        <v>225281.1753588393</v>
      </c>
      <c r="M267" s="9">
        <f t="shared" si="101"/>
        <v>901124.70143535722</v>
      </c>
      <c r="N267" s="9">
        <f t="shared" si="102"/>
        <v>2027530.5782295535</v>
      </c>
      <c r="O267" s="9">
        <f t="shared" si="103"/>
        <v>3604498.8057414289</v>
      </c>
      <c r="P267" s="9">
        <f t="shared" si="104"/>
        <v>5632029.3839709824</v>
      </c>
      <c r="Q267" s="9">
        <f t="shared" si="105"/>
        <v>8110122.3129182141</v>
      </c>
      <c r="R267" s="8">
        <f>SUM('Masses &amp; Spring Data'!$D$29)</f>
        <v>0.12910000000000002</v>
      </c>
      <c r="S267" s="8">
        <f t="shared" si="91"/>
        <v>29083.799738826157</v>
      </c>
      <c r="T267" s="8">
        <f t="shared" si="91"/>
        <v>116335.19895530463</v>
      </c>
      <c r="U267" s="8">
        <f t="shared" si="91"/>
        <v>261754.1976494354</v>
      </c>
      <c r="V267" s="8">
        <f t="shared" si="91"/>
        <v>465340.79582121852</v>
      </c>
      <c r="W267" s="8">
        <f t="shared" si="91"/>
        <v>727094.99347065389</v>
      </c>
      <c r="X267" s="8">
        <f t="shared" si="91"/>
        <v>1047016.7905977416</v>
      </c>
      <c r="Y267" s="3">
        <f>SUM('Masses &amp; Spring Data'!$K$11*('Masses &amp; Spring Data'!$I$3+'Vel,Acc,Jer (In Light)'!C267))</f>
        <v>44530.51910254277</v>
      </c>
      <c r="Z267" s="10">
        <f t="shared" si="106"/>
        <v>73614.31884136892</v>
      </c>
      <c r="AA267" s="10">
        <f t="shared" si="107"/>
        <v>157335.27452046861</v>
      </c>
      <c r="AB267" s="10">
        <f t="shared" si="108"/>
        <v>306284.71675197815</v>
      </c>
      <c r="AC267" s="10">
        <f t="shared" si="109"/>
        <v>509871.3149237613</v>
      </c>
      <c r="AD267" s="10">
        <f t="shared" si="110"/>
        <v>771625.51257319667</v>
      </c>
      <c r="AE267" s="10">
        <f t="shared" si="111"/>
        <v>1091547.3097002844</v>
      </c>
    </row>
    <row r="268" spans="1:31" x14ac:dyDescent="0.2">
      <c r="A268" s="5">
        <v>170</v>
      </c>
      <c r="B268" s="5">
        <f t="shared" si="112"/>
        <v>265</v>
      </c>
      <c r="C268" s="36">
        <v>0.24487043693599991</v>
      </c>
      <c r="D268" s="6">
        <f t="shared" si="92"/>
        <v>-2.0295878894138808E-2</v>
      </c>
      <c r="E268" s="7">
        <f t="shared" si="93"/>
        <v>-243.55054672966568</v>
      </c>
      <c r="F268" s="7">
        <f t="shared" si="94"/>
        <v>-487.10109345933137</v>
      </c>
      <c r="G268" s="7">
        <f t="shared" si="95"/>
        <v>-730.65164018899713</v>
      </c>
      <c r="H268" s="7">
        <f t="shared" si="96"/>
        <v>-974.20218691866273</v>
      </c>
      <c r="I268" s="7">
        <f t="shared" si="97"/>
        <v>-1217.7527336483286</v>
      </c>
      <c r="J268" s="7">
        <f t="shared" si="98"/>
        <v>-1461.3032803779943</v>
      </c>
      <c r="K268" s="12">
        <f t="shared" si="99"/>
        <v>1.4729750676057141E-3</v>
      </c>
      <c r="L268" s="9">
        <f t="shared" si="100"/>
        <v>212108.40973522281</v>
      </c>
      <c r="M268" s="9">
        <f t="shared" si="101"/>
        <v>848433.63894089125</v>
      </c>
      <c r="N268" s="9">
        <f t="shared" si="102"/>
        <v>1908975.6876170053</v>
      </c>
      <c r="O268" s="9">
        <f t="shared" si="103"/>
        <v>3393734.555763565</v>
      </c>
      <c r="P268" s="9">
        <f t="shared" si="104"/>
        <v>5302710.2433805708</v>
      </c>
      <c r="Q268" s="9">
        <f t="shared" si="105"/>
        <v>7635902.7504680213</v>
      </c>
      <c r="R268" s="8">
        <f>SUM('Masses &amp; Spring Data'!$D$29)</f>
        <v>0.12910000000000002</v>
      </c>
      <c r="S268" s="8">
        <f t="shared" si="91"/>
        <v>27383.195696817271</v>
      </c>
      <c r="T268" s="8">
        <f t="shared" si="91"/>
        <v>109532.78278726908</v>
      </c>
      <c r="U268" s="8">
        <f t="shared" si="91"/>
        <v>246448.76127135541</v>
      </c>
      <c r="V268" s="8">
        <f t="shared" si="91"/>
        <v>438131.13114907633</v>
      </c>
      <c r="W268" s="8">
        <f t="shared" si="91"/>
        <v>684579.89242043183</v>
      </c>
      <c r="X268" s="8">
        <f t="shared" si="91"/>
        <v>985795.04508542165</v>
      </c>
      <c r="Y268" s="3">
        <f>SUM('Masses &amp; Spring Data'!$K$11*('Masses &amp; Spring Data'!$I$3+'Vel,Acc,Jer (In Light)'!C268))</f>
        <v>41000.075565163985</v>
      </c>
      <c r="Z268" s="10">
        <f t="shared" si="106"/>
        <v>68383.271261981252</v>
      </c>
      <c r="AA268" s="10">
        <f t="shared" si="107"/>
        <v>147255.07391102967</v>
      </c>
      <c r="AB268" s="10">
        <f t="shared" si="108"/>
        <v>287448.83683651942</v>
      </c>
      <c r="AC268" s="10">
        <f t="shared" si="109"/>
        <v>479131.20671424031</v>
      </c>
      <c r="AD268" s="10">
        <f t="shared" si="110"/>
        <v>725579.96798559581</v>
      </c>
      <c r="AE268" s="10">
        <f t="shared" si="111"/>
        <v>1026795.1206505856</v>
      </c>
    </row>
    <row r="269" spans="1:31" x14ac:dyDescent="0.2">
      <c r="A269" s="5">
        <v>172</v>
      </c>
      <c r="B269" s="5">
        <f t="shared" si="112"/>
        <v>266</v>
      </c>
      <c r="C269" s="36">
        <v>0.22457455804186111</v>
      </c>
      <c r="D269" s="6">
        <f t="shared" si="92"/>
        <v>-1.8822903826533094E-2</v>
      </c>
      <c r="E269" s="7">
        <f t="shared" si="93"/>
        <v>-225.87484591839711</v>
      </c>
      <c r="F269" s="7">
        <f t="shared" si="94"/>
        <v>-451.74969183679423</v>
      </c>
      <c r="G269" s="7">
        <f t="shared" si="95"/>
        <v>-677.62453775519134</v>
      </c>
      <c r="H269" s="7">
        <f t="shared" si="96"/>
        <v>-903.49938367358845</v>
      </c>
      <c r="I269" s="7">
        <f t="shared" si="97"/>
        <v>-1129.3742295919856</v>
      </c>
      <c r="J269" s="7">
        <f t="shared" si="98"/>
        <v>-1355.2490755103827</v>
      </c>
      <c r="K269" s="12">
        <f t="shared" si="99"/>
        <v>1.6269933731537789E-3</v>
      </c>
      <c r="L269" s="9">
        <f t="shared" si="100"/>
        <v>234287.04573414417</v>
      </c>
      <c r="M269" s="9">
        <f t="shared" si="101"/>
        <v>937148.18293657666</v>
      </c>
      <c r="N269" s="9">
        <f t="shared" si="102"/>
        <v>2108583.4116072976</v>
      </c>
      <c r="O269" s="9">
        <f t="shared" si="103"/>
        <v>3748592.7317463066</v>
      </c>
      <c r="P269" s="9">
        <f t="shared" si="104"/>
        <v>5857176.1433536038</v>
      </c>
      <c r="Q269" s="9">
        <f t="shared" si="105"/>
        <v>8434333.6464291904</v>
      </c>
      <c r="R269" s="8">
        <f>SUM('Masses &amp; Spring Data'!$D$29)</f>
        <v>0.12910000000000002</v>
      </c>
      <c r="S269" s="8">
        <f t="shared" si="91"/>
        <v>30246.457604278017</v>
      </c>
      <c r="T269" s="8">
        <f t="shared" si="91"/>
        <v>120985.83041711207</v>
      </c>
      <c r="U269" s="8">
        <f t="shared" si="91"/>
        <v>272218.11843850219</v>
      </c>
      <c r="V269" s="8">
        <f t="shared" si="91"/>
        <v>483943.32166844828</v>
      </c>
      <c r="W269" s="8">
        <f t="shared" si="91"/>
        <v>756161.44010695035</v>
      </c>
      <c r="X269" s="8">
        <f t="shared" si="91"/>
        <v>1088872.4737540088</v>
      </c>
      <c r="Y269" s="3">
        <f>SUM('Masses &amp; Spring Data'!$K$11*('Masses &amp; Spring Data'!$I$3+'Vel,Acc,Jer (In Light)'!C269))</f>
        <v>37722.291123760573</v>
      </c>
      <c r="Z269" s="10">
        <f t="shared" si="106"/>
        <v>67968.748728038598</v>
      </c>
      <c r="AA269" s="10">
        <f t="shared" si="107"/>
        <v>155668.22257288755</v>
      </c>
      <c r="AB269" s="10">
        <f t="shared" si="108"/>
        <v>309940.40956226276</v>
      </c>
      <c r="AC269" s="10">
        <f t="shared" si="109"/>
        <v>521665.61279220885</v>
      </c>
      <c r="AD269" s="10">
        <f t="shared" si="110"/>
        <v>793883.73123071087</v>
      </c>
      <c r="AE269" s="10">
        <f t="shared" si="111"/>
        <v>1126594.7648777694</v>
      </c>
    </row>
    <row r="270" spans="1:31" x14ac:dyDescent="0.2">
      <c r="A270" s="5">
        <v>174</v>
      </c>
      <c r="B270" s="5">
        <f t="shared" si="112"/>
        <v>267</v>
      </c>
      <c r="C270" s="36">
        <v>0.20575165421532801</v>
      </c>
      <c r="D270" s="6">
        <f t="shared" si="92"/>
        <v>-1.7195910453379315E-2</v>
      </c>
      <c r="E270" s="7">
        <f t="shared" si="93"/>
        <v>-206.35092544055178</v>
      </c>
      <c r="F270" s="7">
        <f t="shared" si="94"/>
        <v>-412.70185088110355</v>
      </c>
      <c r="G270" s="7">
        <f t="shared" si="95"/>
        <v>-619.0527763216553</v>
      </c>
      <c r="H270" s="7">
        <f t="shared" si="96"/>
        <v>-825.40370176220711</v>
      </c>
      <c r="I270" s="7">
        <f t="shared" si="97"/>
        <v>-1031.7546272027589</v>
      </c>
      <c r="J270" s="7">
        <f t="shared" si="98"/>
        <v>-1238.1055526433106</v>
      </c>
      <c r="K270" s="12">
        <f t="shared" si="99"/>
        <v>3.9391348449271946E-4</v>
      </c>
      <c r="L270" s="9">
        <f t="shared" si="100"/>
        <v>56723.541766951603</v>
      </c>
      <c r="M270" s="9">
        <f t="shared" si="101"/>
        <v>226894.16706780641</v>
      </c>
      <c r="N270" s="9">
        <f t="shared" si="102"/>
        <v>510511.87590256444</v>
      </c>
      <c r="O270" s="9">
        <f t="shared" si="103"/>
        <v>907576.66827122564</v>
      </c>
      <c r="P270" s="9">
        <f t="shared" si="104"/>
        <v>1418088.5441737901</v>
      </c>
      <c r="Q270" s="9">
        <f t="shared" si="105"/>
        <v>2042047.5036102578</v>
      </c>
      <c r="R270" s="8">
        <f>SUM('Masses &amp; Spring Data'!$D$29)</f>
        <v>0.12910000000000002</v>
      </c>
      <c r="S270" s="8">
        <f t="shared" si="91"/>
        <v>7323.0092421134532</v>
      </c>
      <c r="T270" s="8">
        <f t="shared" si="91"/>
        <v>29292.036968453813</v>
      </c>
      <c r="U270" s="8">
        <f t="shared" si="91"/>
        <v>65907.08317902108</v>
      </c>
      <c r="V270" s="8">
        <f t="shared" si="91"/>
        <v>117168.14787381525</v>
      </c>
      <c r="W270" s="8">
        <f t="shared" si="91"/>
        <v>183075.23105283635</v>
      </c>
      <c r="X270" s="8">
        <f t="shared" si="91"/>
        <v>263628.33271608432</v>
      </c>
      <c r="Y270" s="3">
        <f>SUM('Masses &amp; Spring Data'!$K$11*('Masses &amp; Spring Data'!$I$3+'Vel,Acc,Jer (In Light)'!C270))</f>
        <v>34682.392155775473</v>
      </c>
      <c r="Z270" s="10">
        <f t="shared" si="106"/>
        <v>42005.401397888927</v>
      </c>
      <c r="AA270" s="10">
        <f t="shared" si="107"/>
        <v>61197.289586008526</v>
      </c>
      <c r="AB270" s="10">
        <f t="shared" si="108"/>
        <v>100589.47533479656</v>
      </c>
      <c r="AC270" s="10">
        <f t="shared" si="109"/>
        <v>151850.54002959072</v>
      </c>
      <c r="AD270" s="10">
        <f t="shared" si="110"/>
        <v>217757.62320861183</v>
      </c>
      <c r="AE270" s="10">
        <f t="shared" si="111"/>
        <v>298310.72487185977</v>
      </c>
    </row>
    <row r="271" spans="1:31" x14ac:dyDescent="0.2">
      <c r="A271" s="5">
        <v>176</v>
      </c>
      <c r="B271" s="5">
        <f t="shared" si="112"/>
        <v>268</v>
      </c>
      <c r="C271" s="36">
        <v>0.1885557437619487</v>
      </c>
      <c r="D271" s="6">
        <f t="shared" si="92"/>
        <v>-1.6801996968886596E-2</v>
      </c>
      <c r="E271" s="7">
        <f t="shared" si="93"/>
        <v>-201.62396362663915</v>
      </c>
      <c r="F271" s="7">
        <f t="shared" si="94"/>
        <v>-403.24792725327831</v>
      </c>
      <c r="G271" s="7">
        <f t="shared" si="95"/>
        <v>-604.87189087991749</v>
      </c>
      <c r="H271" s="7">
        <f t="shared" si="96"/>
        <v>-806.49585450655661</v>
      </c>
      <c r="I271" s="7">
        <f t="shared" si="97"/>
        <v>-1008.1198181331957</v>
      </c>
      <c r="J271" s="7">
        <f t="shared" si="98"/>
        <v>-1209.743781759835</v>
      </c>
      <c r="K271" s="12">
        <f t="shared" si="99"/>
        <v>1.8668885520986001E-3</v>
      </c>
      <c r="L271" s="9">
        <f t="shared" si="100"/>
        <v>268831.95150219841</v>
      </c>
      <c r="M271" s="9">
        <f t="shared" si="101"/>
        <v>1075327.8060087936</v>
      </c>
      <c r="N271" s="9">
        <f t="shared" si="102"/>
        <v>2419487.5635197856</v>
      </c>
      <c r="O271" s="9">
        <f t="shared" si="103"/>
        <v>4301311.2240351746</v>
      </c>
      <c r="P271" s="9">
        <f t="shared" si="104"/>
        <v>6720798.7875549598</v>
      </c>
      <c r="Q271" s="9">
        <f t="shared" si="105"/>
        <v>9677950.2540791426</v>
      </c>
      <c r="R271" s="8">
        <f>SUM('Masses &amp; Spring Data'!$D$29)</f>
        <v>0.12910000000000002</v>
      </c>
      <c r="S271" s="8">
        <f t="shared" si="91"/>
        <v>34706.204938933821</v>
      </c>
      <c r="T271" s="8">
        <f t="shared" si="91"/>
        <v>138824.81975573528</v>
      </c>
      <c r="U271" s="8">
        <f t="shared" si="91"/>
        <v>312355.8444504044</v>
      </c>
      <c r="V271" s="8">
        <f t="shared" si="91"/>
        <v>555299.27902294113</v>
      </c>
      <c r="W271" s="8">
        <f t="shared" si="91"/>
        <v>867655.12347334542</v>
      </c>
      <c r="X271" s="8">
        <f t="shared" si="91"/>
        <v>1249423.3778016176</v>
      </c>
      <c r="Y271" s="3">
        <f>SUM('Masses &amp; Spring Data'!$K$11*('Masses &amp; Spring Data'!$I$3+'Vel,Acc,Jer (In Light)'!C271))</f>
        <v>31905.252617554717</v>
      </c>
      <c r="Z271" s="10">
        <f t="shared" si="106"/>
        <v>66611.457556488545</v>
      </c>
      <c r="AA271" s="10">
        <f t="shared" si="107"/>
        <v>168016.54986281481</v>
      </c>
      <c r="AB271" s="10">
        <f t="shared" si="108"/>
        <v>344261.09706795914</v>
      </c>
      <c r="AC271" s="10">
        <f t="shared" si="109"/>
        <v>587204.53164049587</v>
      </c>
      <c r="AD271" s="10">
        <f t="shared" si="110"/>
        <v>899560.37609090016</v>
      </c>
      <c r="AE271" s="10">
        <f t="shared" si="111"/>
        <v>1281328.6304191723</v>
      </c>
    </row>
    <row r="272" spans="1:31" x14ac:dyDescent="0.2">
      <c r="A272" s="5">
        <v>178</v>
      </c>
      <c r="B272" s="5">
        <f t="shared" si="112"/>
        <v>269</v>
      </c>
      <c r="C272" s="36">
        <v>0.1717537467930621</v>
      </c>
      <c r="D272" s="6">
        <f t="shared" si="92"/>
        <v>-1.4935108416787996E-2</v>
      </c>
      <c r="E272" s="7">
        <f t="shared" si="93"/>
        <v>-179.22130100145594</v>
      </c>
      <c r="F272" s="7">
        <f t="shared" si="94"/>
        <v>-358.44260200291188</v>
      </c>
      <c r="G272" s="7">
        <f t="shared" si="95"/>
        <v>-537.66390300436785</v>
      </c>
      <c r="H272" s="7">
        <f t="shared" si="96"/>
        <v>-716.88520400582377</v>
      </c>
      <c r="I272" s="7">
        <f t="shared" si="97"/>
        <v>-896.10650500727968</v>
      </c>
      <c r="J272" s="7">
        <f t="shared" si="98"/>
        <v>-1075.3278060087357</v>
      </c>
      <c r="K272" s="12">
        <f t="shared" si="99"/>
        <v>1.866888552098489E-3</v>
      </c>
      <c r="L272" s="9">
        <f t="shared" si="100"/>
        <v>268831.9515021824</v>
      </c>
      <c r="M272" s="9">
        <f t="shared" si="101"/>
        <v>1075327.8060087296</v>
      </c>
      <c r="N272" s="9">
        <f t="shared" si="102"/>
        <v>2419487.5635196418</v>
      </c>
      <c r="O272" s="9">
        <f t="shared" si="103"/>
        <v>4301311.2240349185</v>
      </c>
      <c r="P272" s="9">
        <f t="shared" si="104"/>
        <v>6720798.7875545602</v>
      </c>
      <c r="Q272" s="9">
        <f t="shared" si="105"/>
        <v>9677950.254078567</v>
      </c>
      <c r="R272" s="8">
        <f>SUM('Masses &amp; Spring Data'!$D$29)</f>
        <v>0.12910000000000002</v>
      </c>
      <c r="S272" s="8">
        <f t="shared" si="91"/>
        <v>34706.204938931754</v>
      </c>
      <c r="T272" s="8">
        <f t="shared" si="91"/>
        <v>138824.81975572702</v>
      </c>
      <c r="U272" s="8">
        <f t="shared" si="91"/>
        <v>312355.84445038578</v>
      </c>
      <c r="V272" s="8">
        <f t="shared" si="91"/>
        <v>555299.27902290807</v>
      </c>
      <c r="W272" s="8">
        <f t="shared" si="91"/>
        <v>867655.12347329385</v>
      </c>
      <c r="X272" s="8">
        <f t="shared" si="91"/>
        <v>1249423.3778015431</v>
      </c>
      <c r="Y272" s="3">
        <f>SUM('Masses &amp; Spring Data'!$K$11*('Masses &amp; Spring Data'!$I$3+'Vel,Acc,Jer (In Light)'!C272))</f>
        <v>29191.730107079529</v>
      </c>
      <c r="Z272" s="10">
        <f t="shared" si="106"/>
        <v>63897.935046011284</v>
      </c>
      <c r="AA272" s="10">
        <f t="shared" si="107"/>
        <v>165604.52985349527</v>
      </c>
      <c r="AB272" s="10">
        <f t="shared" si="108"/>
        <v>341547.57455746533</v>
      </c>
      <c r="AC272" s="10">
        <f t="shared" si="109"/>
        <v>584491.00912998756</v>
      </c>
      <c r="AD272" s="10">
        <f t="shared" si="110"/>
        <v>896846.85358037334</v>
      </c>
      <c r="AE272" s="10">
        <f t="shared" si="111"/>
        <v>1278615.1079086226</v>
      </c>
    </row>
    <row r="273" spans="1:31" x14ac:dyDescent="0.2">
      <c r="A273" s="5">
        <v>180</v>
      </c>
      <c r="B273" s="5">
        <f t="shared" si="112"/>
        <v>270</v>
      </c>
      <c r="C273" s="36">
        <v>0.15681863837627411</v>
      </c>
      <c r="D273" s="6">
        <f t="shared" si="92"/>
        <v>-1.3068219864689506E-2</v>
      </c>
      <c r="E273" s="7">
        <f t="shared" si="93"/>
        <v>-156.81863837627407</v>
      </c>
      <c r="F273" s="7">
        <f t="shared" si="94"/>
        <v>-313.63727675254813</v>
      </c>
      <c r="G273" s="7">
        <f t="shared" si="95"/>
        <v>-470.45591512882226</v>
      </c>
      <c r="H273" s="7">
        <f t="shared" si="96"/>
        <v>-627.27455350509626</v>
      </c>
      <c r="I273" s="7">
        <f t="shared" si="97"/>
        <v>-784.09319188137044</v>
      </c>
      <c r="J273" s="7">
        <f t="shared" si="98"/>
        <v>-940.91183025764451</v>
      </c>
      <c r="K273" s="12">
        <f t="shared" si="99"/>
        <v>0</v>
      </c>
      <c r="L273" s="9">
        <f t="shared" si="100"/>
        <v>0</v>
      </c>
      <c r="M273" s="9">
        <f t="shared" si="101"/>
        <v>0</v>
      </c>
      <c r="N273" s="9">
        <f t="shared" si="102"/>
        <v>0</v>
      </c>
      <c r="O273" s="9">
        <f t="shared" si="103"/>
        <v>0</v>
      </c>
      <c r="P273" s="9">
        <f t="shared" si="104"/>
        <v>0</v>
      </c>
      <c r="Q273" s="9">
        <f t="shared" si="105"/>
        <v>0</v>
      </c>
      <c r="R273" s="8">
        <f>SUM('Masses &amp; Spring Data'!$D$29)</f>
        <v>0.12910000000000002</v>
      </c>
      <c r="S273" s="8">
        <f t="shared" si="91"/>
        <v>0</v>
      </c>
      <c r="T273" s="8">
        <f t="shared" si="91"/>
        <v>0</v>
      </c>
      <c r="U273" s="8">
        <f t="shared" si="91"/>
        <v>0</v>
      </c>
      <c r="V273" s="8">
        <f t="shared" si="91"/>
        <v>0</v>
      </c>
      <c r="W273" s="8">
        <f t="shared" si="91"/>
        <v>0</v>
      </c>
      <c r="X273" s="8">
        <f t="shared" si="91"/>
        <v>0</v>
      </c>
      <c r="Y273" s="3">
        <f>SUM('Masses &amp; Spring Data'!$K$11*('Masses &amp; Spring Data'!$I$3+'Vel,Acc,Jer (In Light)'!C273))</f>
        <v>26779.710097768268</v>
      </c>
      <c r="Z273" s="10">
        <f t="shared" si="106"/>
        <v>26779.710097768268</v>
      </c>
      <c r="AA273" s="10">
        <f t="shared" si="107"/>
        <v>24669.192589620914</v>
      </c>
      <c r="AB273" s="10">
        <f t="shared" si="108"/>
        <v>26779.710097768268</v>
      </c>
      <c r="AC273" s="10">
        <f t="shared" si="109"/>
        <v>26779.710097768268</v>
      </c>
      <c r="AD273" s="10">
        <f t="shared" si="110"/>
        <v>26779.710097768268</v>
      </c>
      <c r="AE273" s="10">
        <f t="shared" si="111"/>
        <v>26779.710097768268</v>
      </c>
    </row>
    <row r="274" spans="1:31" x14ac:dyDescent="0.2">
      <c r="A274" s="5">
        <v>182</v>
      </c>
      <c r="B274" s="5">
        <f t="shared" si="112"/>
        <v>271</v>
      </c>
      <c r="C274" s="36">
        <v>0.1437504185115846</v>
      </c>
      <c r="D274" s="6">
        <f t="shared" si="92"/>
        <v>-1.3068219864689506E-2</v>
      </c>
      <c r="E274" s="7">
        <f t="shared" si="93"/>
        <v>-156.81863837627407</v>
      </c>
      <c r="F274" s="7">
        <f t="shared" si="94"/>
        <v>-313.63727675254813</v>
      </c>
      <c r="G274" s="7">
        <f t="shared" si="95"/>
        <v>-470.45591512882226</v>
      </c>
      <c r="H274" s="7">
        <f t="shared" si="96"/>
        <v>-627.27455350509626</v>
      </c>
      <c r="I274" s="7">
        <f t="shared" si="97"/>
        <v>-784.09319188137044</v>
      </c>
      <c r="J274" s="7">
        <f t="shared" si="98"/>
        <v>-940.91183025764451</v>
      </c>
      <c r="K274" s="12">
        <f t="shared" si="99"/>
        <v>1.8668885520985168E-3</v>
      </c>
      <c r="L274" s="9">
        <f t="shared" si="100"/>
        <v>268831.95150218642</v>
      </c>
      <c r="M274" s="9">
        <f t="shared" si="101"/>
        <v>1075327.8060087457</v>
      </c>
      <c r="N274" s="9">
        <f t="shared" si="102"/>
        <v>2419487.5635196776</v>
      </c>
      <c r="O274" s="9">
        <f t="shared" si="103"/>
        <v>4301311.2240349827</v>
      </c>
      <c r="P274" s="9">
        <f t="shared" si="104"/>
        <v>6720798.7875546608</v>
      </c>
      <c r="Q274" s="9">
        <f t="shared" si="105"/>
        <v>9677950.2540787105</v>
      </c>
      <c r="R274" s="8">
        <f>SUM('Masses &amp; Spring Data'!$D$29)</f>
        <v>0.12910000000000002</v>
      </c>
      <c r="S274" s="8">
        <f t="shared" si="91"/>
        <v>34706.204938932271</v>
      </c>
      <c r="T274" s="8">
        <f t="shared" si="91"/>
        <v>138824.81975572908</v>
      </c>
      <c r="U274" s="8">
        <f t="shared" si="91"/>
        <v>312355.84445039043</v>
      </c>
      <c r="V274" s="8">
        <f t="shared" si="91"/>
        <v>555299.27902291634</v>
      </c>
      <c r="W274" s="8">
        <f t="shared" si="91"/>
        <v>867655.12347330688</v>
      </c>
      <c r="X274" s="8">
        <f t="shared" si="91"/>
        <v>1249423.3778015617</v>
      </c>
      <c r="Y274" s="3">
        <f>SUM('Masses &amp; Spring Data'!$K$11*('Masses &amp; Spring Data'!$I$3+'Vel,Acc,Jer (In Light)'!C274))</f>
        <v>24669.192589620914</v>
      </c>
      <c r="Z274" s="10">
        <f t="shared" si="106"/>
        <v>59375.397528553185</v>
      </c>
      <c r="AA274" s="10">
        <f t="shared" si="107"/>
        <v>161383.49483720266</v>
      </c>
      <c r="AB274" s="10">
        <f t="shared" si="108"/>
        <v>337025.03704001138</v>
      </c>
      <c r="AC274" s="10">
        <f t="shared" si="109"/>
        <v>579968.47161253728</v>
      </c>
      <c r="AD274" s="10">
        <f t="shared" si="110"/>
        <v>892324.31606292783</v>
      </c>
      <c r="AE274" s="10">
        <f t="shared" si="111"/>
        <v>1274092.5703911826</v>
      </c>
    </row>
    <row r="275" spans="1:31" x14ac:dyDescent="0.2">
      <c r="A275" s="5">
        <v>184</v>
      </c>
      <c r="B275" s="5">
        <f t="shared" si="112"/>
        <v>272</v>
      </c>
      <c r="C275" s="36">
        <v>0.13068219864689509</v>
      </c>
      <c r="D275" s="6">
        <f t="shared" si="92"/>
        <v>-1.120133131259099E-2</v>
      </c>
      <c r="E275" s="7">
        <f t="shared" si="93"/>
        <v>-134.41597575109188</v>
      </c>
      <c r="F275" s="7">
        <f t="shared" si="94"/>
        <v>-268.83195150218376</v>
      </c>
      <c r="G275" s="7">
        <f t="shared" si="95"/>
        <v>-403.24792725327563</v>
      </c>
      <c r="H275" s="7">
        <f t="shared" si="96"/>
        <v>-537.66390300436751</v>
      </c>
      <c r="I275" s="7">
        <f t="shared" si="97"/>
        <v>-672.07987875545939</v>
      </c>
      <c r="J275" s="7">
        <f t="shared" si="98"/>
        <v>-806.49585450655127</v>
      </c>
      <c r="K275" s="12">
        <f t="shared" si="99"/>
        <v>-2.7755575615628914E-17</v>
      </c>
      <c r="L275" s="9">
        <f t="shared" si="100"/>
        <v>-3.9968028886505635E-9</v>
      </c>
      <c r="M275" s="9">
        <f t="shared" si="101"/>
        <v>-1.5987211554602254E-8</v>
      </c>
      <c r="N275" s="9">
        <f t="shared" si="102"/>
        <v>-3.5971225997855072E-8</v>
      </c>
      <c r="O275" s="9">
        <f t="shared" si="103"/>
        <v>-6.3948846218409017E-8</v>
      </c>
      <c r="P275" s="9">
        <f t="shared" si="104"/>
        <v>-9.9920072216264089E-8</v>
      </c>
      <c r="Q275" s="9">
        <f t="shared" si="105"/>
        <v>-1.4388490399142029E-7</v>
      </c>
      <c r="R275" s="8">
        <f>SUM('Masses &amp; Spring Data'!$D$29)</f>
        <v>0.12910000000000002</v>
      </c>
      <c r="S275" s="8">
        <f t="shared" si="91"/>
        <v>-5.1598725292478786E-10</v>
      </c>
      <c r="T275" s="8">
        <f t="shared" si="91"/>
        <v>-2.0639490116991514E-9</v>
      </c>
      <c r="U275" s="8">
        <f t="shared" si="91"/>
        <v>-4.6438852763230906E-9</v>
      </c>
      <c r="V275" s="8">
        <f t="shared" si="91"/>
        <v>-8.2557960467966057E-9</v>
      </c>
      <c r="W275" s="8">
        <f t="shared" si="91"/>
        <v>-1.2899681323119695E-8</v>
      </c>
      <c r="X275" s="8">
        <f t="shared" si="91"/>
        <v>-1.8575541105292362E-8</v>
      </c>
      <c r="Y275" s="3">
        <f>SUM('Masses &amp; Spring Data'!$K$11*('Masses &amp; Spring Data'!$I$3+'Vel,Acc,Jer (In Light)'!C275))</f>
        <v>22558.675081473557</v>
      </c>
      <c r="Z275" s="10">
        <f t="shared" si="106"/>
        <v>22558.67508147304</v>
      </c>
      <c r="AA275" s="10">
        <f t="shared" si="107"/>
        <v>20749.660074488052</v>
      </c>
      <c r="AB275" s="10">
        <f t="shared" si="108"/>
        <v>22558.675081468911</v>
      </c>
      <c r="AC275" s="10">
        <f t="shared" si="109"/>
        <v>22558.675081465302</v>
      </c>
      <c r="AD275" s="10">
        <f t="shared" si="110"/>
        <v>22558.675081460657</v>
      </c>
      <c r="AE275" s="10">
        <f t="shared" si="111"/>
        <v>22558.675081454981</v>
      </c>
    </row>
    <row r="276" spans="1:31" x14ac:dyDescent="0.2">
      <c r="A276" s="5">
        <v>186</v>
      </c>
      <c r="B276" s="5">
        <f t="shared" si="112"/>
        <v>273</v>
      </c>
      <c r="C276" s="36">
        <v>0.1194808673343041</v>
      </c>
      <c r="D276" s="6">
        <f t="shared" si="92"/>
        <v>-1.1201331312591004E-2</v>
      </c>
      <c r="E276" s="7">
        <f t="shared" si="93"/>
        <v>-134.41597575109205</v>
      </c>
      <c r="F276" s="7">
        <f t="shared" si="94"/>
        <v>-268.8319515021841</v>
      </c>
      <c r="G276" s="7">
        <f t="shared" si="95"/>
        <v>-403.24792725327615</v>
      </c>
      <c r="H276" s="7">
        <f t="shared" si="96"/>
        <v>-537.66390300436819</v>
      </c>
      <c r="I276" s="7">
        <f t="shared" si="97"/>
        <v>-672.07987875546019</v>
      </c>
      <c r="J276" s="7">
        <f t="shared" si="98"/>
        <v>-806.49585450655229</v>
      </c>
      <c r="K276" s="12">
        <f t="shared" si="99"/>
        <v>1.8668885520984752E-3</v>
      </c>
      <c r="L276" s="9">
        <f t="shared" si="100"/>
        <v>268831.95150218043</v>
      </c>
      <c r="M276" s="9">
        <f t="shared" si="101"/>
        <v>1075327.8060087217</v>
      </c>
      <c r="N276" s="9">
        <f t="shared" si="102"/>
        <v>2419487.5635196236</v>
      </c>
      <c r="O276" s="9">
        <f t="shared" si="103"/>
        <v>4301311.2240348868</v>
      </c>
      <c r="P276" s="9">
        <f t="shared" si="104"/>
        <v>6720798.7875545109</v>
      </c>
      <c r="Q276" s="9">
        <f t="shared" si="105"/>
        <v>9677950.2540784944</v>
      </c>
      <c r="R276" s="8">
        <f>SUM('Masses &amp; Spring Data'!$D$29)</f>
        <v>0.12910000000000002</v>
      </c>
      <c r="S276" s="8">
        <f t="shared" ref="S276:X339" si="113">SUM($R$3*L276)</f>
        <v>34706.2049389315</v>
      </c>
      <c r="T276" s="8">
        <f t="shared" si="113"/>
        <v>138824.819755726</v>
      </c>
      <c r="U276" s="8">
        <f t="shared" si="113"/>
        <v>312355.84445038345</v>
      </c>
      <c r="V276" s="8">
        <f t="shared" si="113"/>
        <v>555299.279022904</v>
      </c>
      <c r="W276" s="8">
        <f t="shared" si="113"/>
        <v>867655.12347328744</v>
      </c>
      <c r="X276" s="8">
        <f t="shared" si="113"/>
        <v>1249423.3778015338</v>
      </c>
      <c r="Y276" s="3">
        <f>SUM('Masses &amp; Spring Data'!$K$11*('Masses &amp; Spring Data'!$I$3+'Vel,Acc,Jer (In Light)'!C276))</f>
        <v>20749.660074490115</v>
      </c>
      <c r="Z276" s="10">
        <f t="shared" si="106"/>
        <v>55455.865013421615</v>
      </c>
      <c r="AA276" s="10">
        <f t="shared" si="107"/>
        <v>157765.46482323267</v>
      </c>
      <c r="AB276" s="10">
        <f t="shared" si="108"/>
        <v>333105.50452487357</v>
      </c>
      <c r="AC276" s="10">
        <f t="shared" si="109"/>
        <v>576048.93909739412</v>
      </c>
      <c r="AD276" s="10">
        <f t="shared" si="110"/>
        <v>888404.78354777757</v>
      </c>
      <c r="AE276" s="10">
        <f t="shared" si="111"/>
        <v>1270173.0378760239</v>
      </c>
    </row>
    <row r="277" spans="1:31" x14ac:dyDescent="0.2">
      <c r="A277" s="5">
        <v>188</v>
      </c>
      <c r="B277" s="5">
        <f t="shared" si="112"/>
        <v>274</v>
      </c>
      <c r="C277" s="36">
        <v>0.1082795360217131</v>
      </c>
      <c r="D277" s="6">
        <f t="shared" si="92"/>
        <v>-9.3344427604925284E-3</v>
      </c>
      <c r="E277" s="7">
        <f t="shared" si="93"/>
        <v>-112.01331312591034</v>
      </c>
      <c r="F277" s="7">
        <f t="shared" si="94"/>
        <v>-224.02662625182069</v>
      </c>
      <c r="G277" s="7">
        <f t="shared" si="95"/>
        <v>-336.039939377731</v>
      </c>
      <c r="H277" s="7">
        <f t="shared" si="96"/>
        <v>-448.05325250364137</v>
      </c>
      <c r="I277" s="7">
        <f t="shared" si="97"/>
        <v>-560.06656562955175</v>
      </c>
      <c r="J277" s="7">
        <f t="shared" si="98"/>
        <v>-672.079878755462</v>
      </c>
      <c r="K277" s="12">
        <f t="shared" si="99"/>
        <v>-1.866888552098378E-4</v>
      </c>
      <c r="L277" s="9">
        <f t="shared" si="100"/>
        <v>-26883.195150216645</v>
      </c>
      <c r="M277" s="9">
        <f t="shared" si="101"/>
        <v>-107532.78060086658</v>
      </c>
      <c r="N277" s="9">
        <f t="shared" si="102"/>
        <v>-241948.75635194979</v>
      </c>
      <c r="O277" s="9">
        <f t="shared" si="103"/>
        <v>-430131.12240346632</v>
      </c>
      <c r="P277" s="9">
        <f t="shared" si="104"/>
        <v>-672079.87875541614</v>
      </c>
      <c r="Q277" s="9">
        <f t="shared" si="105"/>
        <v>-967795.02540779917</v>
      </c>
      <c r="R277" s="8">
        <f>SUM('Masses &amp; Spring Data'!$D$29)</f>
        <v>0.12910000000000002</v>
      </c>
      <c r="S277" s="8">
        <f t="shared" si="113"/>
        <v>-3470.6204938929695</v>
      </c>
      <c r="T277" s="8">
        <f t="shared" si="113"/>
        <v>-13882.481975571878</v>
      </c>
      <c r="U277" s="8">
        <f t="shared" si="113"/>
        <v>-31235.584445036722</v>
      </c>
      <c r="V277" s="8">
        <f t="shared" si="113"/>
        <v>-55529.927902287513</v>
      </c>
      <c r="W277" s="8">
        <f t="shared" si="113"/>
        <v>-86765.512347324242</v>
      </c>
      <c r="X277" s="8">
        <f t="shared" si="113"/>
        <v>-124942.33778014689</v>
      </c>
      <c r="Y277" s="3">
        <f>SUM('Masses &amp; Spring Data'!$K$11*('Masses &amp; Spring Data'!$I$3+'Vel,Acc,Jer (In Light)'!C277))</f>
        <v>18940.645067506666</v>
      </c>
      <c r="Z277" s="10">
        <f t="shared" si="106"/>
        <v>15470.024573613697</v>
      </c>
      <c r="AA277" s="10">
        <f t="shared" si="107"/>
        <v>3550.6505861152436</v>
      </c>
      <c r="AB277" s="10">
        <f t="shared" si="108"/>
        <v>-12294.939377530056</v>
      </c>
      <c r="AC277" s="10">
        <f t="shared" si="109"/>
        <v>-36589.282834780846</v>
      </c>
      <c r="AD277" s="10">
        <f t="shared" si="110"/>
        <v>-67824.867279817583</v>
      </c>
      <c r="AE277" s="10">
        <f t="shared" si="111"/>
        <v>-106001.69271264022</v>
      </c>
    </row>
    <row r="278" spans="1:31" x14ac:dyDescent="0.2">
      <c r="A278" s="5">
        <v>190</v>
      </c>
      <c r="B278" s="5">
        <f t="shared" si="112"/>
        <v>275</v>
      </c>
      <c r="C278" s="36">
        <v>9.8945093261220571E-2</v>
      </c>
      <c r="D278" s="6">
        <f t="shared" si="92"/>
        <v>-9.5211316157023662E-3</v>
      </c>
      <c r="E278" s="7">
        <f t="shared" si="93"/>
        <v>-114.25357938842839</v>
      </c>
      <c r="F278" s="7">
        <f t="shared" si="94"/>
        <v>-228.50715877685678</v>
      </c>
      <c r="G278" s="7">
        <f t="shared" si="95"/>
        <v>-342.7607381652852</v>
      </c>
      <c r="H278" s="7">
        <f t="shared" si="96"/>
        <v>-457.01431755371357</v>
      </c>
      <c r="I278" s="7">
        <f t="shared" si="97"/>
        <v>-571.26789694214199</v>
      </c>
      <c r="J278" s="7">
        <f t="shared" si="98"/>
        <v>-685.52147633057041</v>
      </c>
      <c r="K278" s="12">
        <f t="shared" si="99"/>
        <v>1.2134775588640567E-3</v>
      </c>
      <c r="L278" s="9">
        <f t="shared" si="100"/>
        <v>174740.76847642416</v>
      </c>
      <c r="M278" s="9">
        <f t="shared" si="101"/>
        <v>698963.07390569663</v>
      </c>
      <c r="N278" s="9">
        <f t="shared" si="102"/>
        <v>1572666.9162878175</v>
      </c>
      <c r="O278" s="9">
        <f t="shared" si="103"/>
        <v>2795852.2956227865</v>
      </c>
      <c r="P278" s="9">
        <f t="shared" si="104"/>
        <v>4368519.2119106045</v>
      </c>
      <c r="Q278" s="9">
        <f t="shared" si="105"/>
        <v>6290667.6651512701</v>
      </c>
      <c r="R278" s="8">
        <f>SUM('Masses &amp; Spring Data'!$D$29)</f>
        <v>0.12910000000000002</v>
      </c>
      <c r="S278" s="8">
        <f t="shared" si="113"/>
        <v>22559.033210306363</v>
      </c>
      <c r="T278" s="8">
        <f t="shared" si="113"/>
        <v>90236.132841225452</v>
      </c>
      <c r="U278" s="8">
        <f t="shared" si="113"/>
        <v>203031.29889275727</v>
      </c>
      <c r="V278" s="8">
        <f t="shared" si="113"/>
        <v>360944.53136490181</v>
      </c>
      <c r="W278" s="8">
        <f t="shared" si="113"/>
        <v>563975.83025765908</v>
      </c>
      <c r="X278" s="8">
        <f t="shared" si="113"/>
        <v>812125.19557102909</v>
      </c>
      <c r="Y278" s="3">
        <f>SUM('Masses &amp; Spring Data'!$K$11*('Masses &amp; Spring Data'!$I$3+'Vel,Acc,Jer (In Light)'!C278))</f>
        <v>17433.132561687122</v>
      </c>
      <c r="Z278" s="10">
        <f t="shared" si="106"/>
        <v>39992.165771993488</v>
      </c>
      <c r="AA278" s="10">
        <f t="shared" si="107"/>
        <v>106131.60264697664</v>
      </c>
      <c r="AB278" s="10">
        <f t="shared" si="108"/>
        <v>220464.43145444439</v>
      </c>
      <c r="AC278" s="10">
        <f t="shared" si="109"/>
        <v>378377.66392658895</v>
      </c>
      <c r="AD278" s="10">
        <f t="shared" si="110"/>
        <v>581408.96281934623</v>
      </c>
      <c r="AE278" s="10">
        <f t="shared" si="111"/>
        <v>829558.32813271624</v>
      </c>
    </row>
    <row r="279" spans="1:31" x14ac:dyDescent="0.2">
      <c r="A279" s="5">
        <v>192</v>
      </c>
      <c r="B279" s="5">
        <f t="shared" si="112"/>
        <v>276</v>
      </c>
      <c r="C279" s="36">
        <v>8.9423961645518205E-2</v>
      </c>
      <c r="D279" s="6">
        <f t="shared" si="92"/>
        <v>-8.3076540568383095E-3</v>
      </c>
      <c r="E279" s="7">
        <f t="shared" si="93"/>
        <v>-99.691848682059714</v>
      </c>
      <c r="F279" s="7">
        <f t="shared" si="94"/>
        <v>-199.38369736411943</v>
      </c>
      <c r="G279" s="7">
        <f t="shared" si="95"/>
        <v>-299.07554604617917</v>
      </c>
      <c r="H279" s="7">
        <f t="shared" si="96"/>
        <v>-398.76739472823886</v>
      </c>
      <c r="I279" s="7">
        <f t="shared" si="97"/>
        <v>-498.45924341029854</v>
      </c>
      <c r="J279" s="7">
        <f t="shared" si="98"/>
        <v>-598.15109209235834</v>
      </c>
      <c r="K279" s="12">
        <f t="shared" si="99"/>
        <v>6.5341099323444618E-4</v>
      </c>
      <c r="L279" s="9">
        <f t="shared" si="100"/>
        <v>94091.183025760256</v>
      </c>
      <c r="M279" s="9">
        <f t="shared" si="101"/>
        <v>376364.73210304102</v>
      </c>
      <c r="N279" s="9">
        <f t="shared" si="102"/>
        <v>846820.64723184227</v>
      </c>
      <c r="O279" s="9">
        <f t="shared" si="103"/>
        <v>1505458.9284121641</v>
      </c>
      <c r="P279" s="9">
        <f t="shared" si="104"/>
        <v>2352279.575644006</v>
      </c>
      <c r="Q279" s="9">
        <f t="shared" si="105"/>
        <v>3387282.5889273691</v>
      </c>
      <c r="R279" s="8">
        <f>SUM('Masses &amp; Spring Data'!$D$29)</f>
        <v>0.12910000000000002</v>
      </c>
      <c r="S279" s="8">
        <f t="shared" si="113"/>
        <v>12147.171728625652</v>
      </c>
      <c r="T279" s="8">
        <f t="shared" si="113"/>
        <v>48588.686914502607</v>
      </c>
      <c r="U279" s="8">
        <f t="shared" si="113"/>
        <v>109324.54555763086</v>
      </c>
      <c r="V279" s="8">
        <f t="shared" si="113"/>
        <v>194354.74765801043</v>
      </c>
      <c r="W279" s="8">
        <f t="shared" si="113"/>
        <v>303679.29321564123</v>
      </c>
      <c r="X279" s="8">
        <f t="shared" si="113"/>
        <v>437298.18223052344</v>
      </c>
      <c r="Y279" s="3">
        <f>SUM('Masses &amp; Spring Data'!$K$11*('Masses &amp; Spring Data'!$I$3+'Vel,Acc,Jer (In Light)'!C279))</f>
        <v>15895.469805751189</v>
      </c>
      <c r="Z279" s="10">
        <f t="shared" si="106"/>
        <v>28042.641534376839</v>
      </c>
      <c r="AA279" s="10">
        <f t="shared" si="107"/>
        <v>63142.470590074408</v>
      </c>
      <c r="AB279" s="10">
        <f t="shared" si="108"/>
        <v>125220.01536338204</v>
      </c>
      <c r="AC279" s="10">
        <f t="shared" si="109"/>
        <v>210250.21746376163</v>
      </c>
      <c r="AD279" s="10">
        <f t="shared" si="110"/>
        <v>319574.7630213924</v>
      </c>
      <c r="AE279" s="10">
        <f t="shared" si="111"/>
        <v>453193.65203627461</v>
      </c>
    </row>
    <row r="280" spans="1:31" x14ac:dyDescent="0.2">
      <c r="A280" s="5">
        <v>194</v>
      </c>
      <c r="B280" s="5">
        <f t="shared" si="112"/>
        <v>277</v>
      </c>
      <c r="C280" s="36">
        <v>8.1116307588679895E-2</v>
      </c>
      <c r="D280" s="6">
        <f t="shared" si="92"/>
        <v>-7.6542430636038633E-3</v>
      </c>
      <c r="E280" s="7">
        <f t="shared" si="93"/>
        <v>-91.85091676324636</v>
      </c>
      <c r="F280" s="7">
        <f t="shared" si="94"/>
        <v>-183.70183352649272</v>
      </c>
      <c r="G280" s="7">
        <f t="shared" si="95"/>
        <v>-275.55275028973909</v>
      </c>
      <c r="H280" s="7">
        <f t="shared" si="96"/>
        <v>-367.40366705298544</v>
      </c>
      <c r="I280" s="7">
        <f t="shared" si="97"/>
        <v>-459.25458381623179</v>
      </c>
      <c r="J280" s="7">
        <f t="shared" si="98"/>
        <v>-551.10550057947819</v>
      </c>
      <c r="K280" s="12">
        <f t="shared" si="99"/>
        <v>6.5341099323448781E-4</v>
      </c>
      <c r="L280" s="9">
        <f t="shared" si="100"/>
        <v>94091.183025766251</v>
      </c>
      <c r="M280" s="9">
        <f t="shared" si="101"/>
        <v>376364.73210306501</v>
      </c>
      <c r="N280" s="9">
        <f t="shared" si="102"/>
        <v>846820.64723189618</v>
      </c>
      <c r="O280" s="9">
        <f t="shared" si="103"/>
        <v>1505458.92841226</v>
      </c>
      <c r="P280" s="9">
        <f t="shared" si="104"/>
        <v>2352279.575644156</v>
      </c>
      <c r="Q280" s="9">
        <f t="shared" si="105"/>
        <v>3387282.5889275847</v>
      </c>
      <c r="R280" s="8">
        <f>SUM('Masses &amp; Spring Data'!$D$29)</f>
        <v>0.12910000000000002</v>
      </c>
      <c r="S280" s="8">
        <f t="shared" si="113"/>
        <v>12147.171728626425</v>
      </c>
      <c r="T280" s="8">
        <f t="shared" si="113"/>
        <v>48588.686914505699</v>
      </c>
      <c r="U280" s="8">
        <f t="shared" si="113"/>
        <v>109324.54555763782</v>
      </c>
      <c r="V280" s="8">
        <f t="shared" si="113"/>
        <v>194354.7476580228</v>
      </c>
      <c r="W280" s="8">
        <f t="shared" si="113"/>
        <v>303679.29321566061</v>
      </c>
      <c r="X280" s="8">
        <f t="shared" si="113"/>
        <v>437298.18223055126</v>
      </c>
      <c r="Y280" s="3">
        <f>SUM('Masses &amp; Spring Data'!$K$11*('Masses &amp; Spring Data'!$I$3+'Vel,Acc,Jer (In Light)'!C280))</f>
        <v>14553.783675571802</v>
      </c>
      <c r="Z280" s="10">
        <f t="shared" si="106"/>
        <v>26700.955404198226</v>
      </c>
      <c r="AA280" s="10">
        <f t="shared" si="107"/>
        <v>61906.310335305476</v>
      </c>
      <c r="AB280" s="10">
        <f t="shared" si="108"/>
        <v>123878.32923320962</v>
      </c>
      <c r="AC280" s="10">
        <f t="shared" si="109"/>
        <v>208908.53133359458</v>
      </c>
      <c r="AD280" s="10">
        <f t="shared" si="110"/>
        <v>318233.0768912324</v>
      </c>
      <c r="AE280" s="10">
        <f t="shared" si="111"/>
        <v>451851.96590612305</v>
      </c>
    </row>
    <row r="281" spans="1:31" x14ac:dyDescent="0.2">
      <c r="A281" s="5">
        <v>196</v>
      </c>
      <c r="B281" s="5">
        <f t="shared" si="112"/>
        <v>278</v>
      </c>
      <c r="C281" s="36">
        <v>7.3462064525076032E-2</v>
      </c>
      <c r="D281" s="6">
        <f t="shared" si="92"/>
        <v>-7.0008320703693755E-3</v>
      </c>
      <c r="E281" s="7">
        <f t="shared" si="93"/>
        <v>-84.009984844432509</v>
      </c>
      <c r="F281" s="7">
        <f t="shared" si="94"/>
        <v>-168.01996968886502</v>
      </c>
      <c r="G281" s="7">
        <f t="shared" si="95"/>
        <v>-252.02995453329751</v>
      </c>
      <c r="H281" s="7">
        <f t="shared" si="96"/>
        <v>-336.03993937773004</v>
      </c>
      <c r="I281" s="7">
        <f t="shared" si="97"/>
        <v>-420.04992422216253</v>
      </c>
      <c r="J281" s="7">
        <f t="shared" si="98"/>
        <v>-504.05990906659503</v>
      </c>
      <c r="K281" s="12">
        <f t="shared" si="99"/>
        <v>6.5341099323446006E-4</v>
      </c>
      <c r="L281" s="9">
        <f t="shared" si="100"/>
        <v>94091.18302576225</v>
      </c>
      <c r="M281" s="9">
        <f t="shared" si="101"/>
        <v>376364.732103049</v>
      </c>
      <c r="N281" s="9">
        <f t="shared" si="102"/>
        <v>846820.6472318602</v>
      </c>
      <c r="O281" s="9">
        <f t="shared" si="103"/>
        <v>1505458.928412196</v>
      </c>
      <c r="P281" s="9">
        <f t="shared" si="104"/>
        <v>2352279.5756440563</v>
      </c>
      <c r="Q281" s="9">
        <f t="shared" si="105"/>
        <v>3387282.5889274408</v>
      </c>
      <c r="R281" s="8">
        <f>SUM('Masses &amp; Spring Data'!$D$29)</f>
        <v>0.12910000000000002</v>
      </c>
      <c r="S281" s="8">
        <f t="shared" si="113"/>
        <v>12147.171728625908</v>
      </c>
      <c r="T281" s="8">
        <f t="shared" si="113"/>
        <v>48588.686914503633</v>
      </c>
      <c r="U281" s="8">
        <f t="shared" si="113"/>
        <v>109324.54555763317</v>
      </c>
      <c r="V281" s="8">
        <f t="shared" si="113"/>
        <v>194354.74765801453</v>
      </c>
      <c r="W281" s="8">
        <f t="shared" si="113"/>
        <v>303679.29321564769</v>
      </c>
      <c r="X281" s="8">
        <f t="shared" si="113"/>
        <v>437298.18223053269</v>
      </c>
      <c r="Y281" s="3">
        <f>SUM('Masses &amp; Spring Data'!$K$11*('Masses &amp; Spring Data'!$I$3+'Vel,Acc,Jer (In Light)'!C281))</f>
        <v>13317.623420799779</v>
      </c>
      <c r="Z281" s="10">
        <f t="shared" si="106"/>
        <v>25464.795149425685</v>
      </c>
      <c r="AA281" s="10">
        <f t="shared" si="107"/>
        <v>60775.675955938757</v>
      </c>
      <c r="AB281" s="10">
        <f t="shared" si="108"/>
        <v>122642.16897843295</v>
      </c>
      <c r="AC281" s="10">
        <f t="shared" si="109"/>
        <v>207672.37107881432</v>
      </c>
      <c r="AD281" s="10">
        <f t="shared" si="110"/>
        <v>316996.91663644748</v>
      </c>
      <c r="AE281" s="10">
        <f t="shared" si="111"/>
        <v>450615.80565133248</v>
      </c>
    </row>
    <row r="282" spans="1:31" x14ac:dyDescent="0.2">
      <c r="A282" s="5">
        <v>198</v>
      </c>
      <c r="B282" s="5">
        <f t="shared" si="112"/>
        <v>279</v>
      </c>
      <c r="C282" s="36">
        <v>6.6461232454706656E-2</v>
      </c>
      <c r="D282" s="6">
        <f t="shared" si="92"/>
        <v>-6.3474210771349085E-3</v>
      </c>
      <c r="E282" s="7">
        <f t="shared" si="93"/>
        <v>-76.1690529256189</v>
      </c>
      <c r="F282" s="7">
        <f t="shared" si="94"/>
        <v>-152.3381058512378</v>
      </c>
      <c r="G282" s="7">
        <f t="shared" si="95"/>
        <v>-228.5071587768567</v>
      </c>
      <c r="H282" s="7">
        <f t="shared" si="96"/>
        <v>-304.6762117024756</v>
      </c>
      <c r="I282" s="7">
        <f t="shared" si="97"/>
        <v>-380.84526462809453</v>
      </c>
      <c r="J282" s="7">
        <f t="shared" si="98"/>
        <v>-457.0143175537134</v>
      </c>
      <c r="K282" s="12">
        <f t="shared" si="99"/>
        <v>5.6006656562955504E-4</v>
      </c>
      <c r="L282" s="9">
        <f t="shared" si="100"/>
        <v>80649.585450655926</v>
      </c>
      <c r="M282" s="9">
        <f t="shared" si="101"/>
        <v>322598.34180262371</v>
      </c>
      <c r="N282" s="9">
        <f t="shared" si="102"/>
        <v>725846.26905590331</v>
      </c>
      <c r="O282" s="9">
        <f t="shared" si="103"/>
        <v>1290393.3672104948</v>
      </c>
      <c r="P282" s="9">
        <f t="shared" si="104"/>
        <v>2016239.6362663982</v>
      </c>
      <c r="Q282" s="9">
        <f t="shared" si="105"/>
        <v>2903385.0762236132</v>
      </c>
      <c r="R282" s="8">
        <f>SUM('Masses &amp; Spring Data'!$D$29)</f>
        <v>0.12910000000000002</v>
      </c>
      <c r="S282" s="8">
        <f t="shared" si="113"/>
        <v>10411.861481679682</v>
      </c>
      <c r="T282" s="8">
        <f t="shared" si="113"/>
        <v>41647.445926718727</v>
      </c>
      <c r="U282" s="8">
        <f t="shared" si="113"/>
        <v>93706.75333511713</v>
      </c>
      <c r="V282" s="8">
        <f t="shared" si="113"/>
        <v>166589.78370687491</v>
      </c>
      <c r="W282" s="8">
        <f t="shared" si="113"/>
        <v>260296.53704199207</v>
      </c>
      <c r="X282" s="8">
        <f t="shared" si="113"/>
        <v>374827.01334046852</v>
      </c>
      <c r="Y282" s="3">
        <f>SUM('Masses &amp; Spring Data'!$K$11*('Masses &amp; Spring Data'!$I$3+'Vel,Acc,Jer (In Light)'!C282))</f>
        <v>12186.989041435125</v>
      </c>
      <c r="Z282" s="10">
        <f t="shared" si="106"/>
        <v>22598.850523114808</v>
      </c>
      <c r="AA282" s="10">
        <f t="shared" si="107"/>
        <v>52809.326464196565</v>
      </c>
      <c r="AB282" s="10">
        <f t="shared" si="108"/>
        <v>105893.74237655225</v>
      </c>
      <c r="AC282" s="10">
        <f t="shared" si="109"/>
        <v>178776.77274831003</v>
      </c>
      <c r="AD282" s="10">
        <f t="shared" si="110"/>
        <v>272483.52608342719</v>
      </c>
      <c r="AE282" s="10">
        <f t="shared" si="111"/>
        <v>387014.00238190364</v>
      </c>
    </row>
    <row r="283" spans="1:31" x14ac:dyDescent="0.2">
      <c r="A283" s="5">
        <v>200</v>
      </c>
      <c r="B283" s="5">
        <f t="shared" si="112"/>
        <v>280</v>
      </c>
      <c r="C283" s="36">
        <v>6.0113811377571748E-2</v>
      </c>
      <c r="D283" s="6">
        <f t="shared" si="92"/>
        <v>-5.7873545115053604E-3</v>
      </c>
      <c r="E283" s="7">
        <f t="shared" si="93"/>
        <v>-69.448254138064328</v>
      </c>
      <c r="F283" s="7">
        <f t="shared" si="94"/>
        <v>-138.89650827612866</v>
      </c>
      <c r="G283" s="7">
        <f t="shared" si="95"/>
        <v>-208.34476241419299</v>
      </c>
      <c r="H283" s="7">
        <f t="shared" si="96"/>
        <v>-277.79301655225731</v>
      </c>
      <c r="I283" s="7">
        <f t="shared" si="97"/>
        <v>-347.24127069032164</v>
      </c>
      <c r="J283" s="7">
        <f t="shared" si="98"/>
        <v>-416.68952482838597</v>
      </c>
      <c r="K283" s="12">
        <f t="shared" si="99"/>
        <v>4.6672213802463614E-4</v>
      </c>
      <c r="L283" s="9">
        <f t="shared" si="100"/>
        <v>67207.987875547609</v>
      </c>
      <c r="M283" s="9">
        <f t="shared" si="101"/>
        <v>268831.95150219044</v>
      </c>
      <c r="N283" s="9">
        <f t="shared" si="102"/>
        <v>604871.89087992848</v>
      </c>
      <c r="O283" s="9">
        <f t="shared" si="103"/>
        <v>1075327.8060087617</v>
      </c>
      <c r="P283" s="9">
        <f t="shared" si="104"/>
        <v>1680199.6968886901</v>
      </c>
      <c r="Q283" s="9">
        <f t="shared" si="105"/>
        <v>2419487.5635197139</v>
      </c>
      <c r="R283" s="8">
        <f>SUM('Masses &amp; Spring Data'!$D$29)</f>
        <v>0.12910000000000002</v>
      </c>
      <c r="S283" s="8">
        <f t="shared" si="113"/>
        <v>8676.5512347331969</v>
      </c>
      <c r="T283" s="8">
        <f t="shared" si="113"/>
        <v>34706.204938932788</v>
      </c>
      <c r="U283" s="8">
        <f t="shared" si="113"/>
        <v>78088.961112598787</v>
      </c>
      <c r="V283" s="8">
        <f t="shared" si="113"/>
        <v>138824.81975573115</v>
      </c>
      <c r="W283" s="8">
        <f t="shared" si="113"/>
        <v>216913.78086832992</v>
      </c>
      <c r="X283" s="8">
        <f t="shared" si="113"/>
        <v>312355.84445039515</v>
      </c>
      <c r="Y283" s="3">
        <f>SUM('Masses &amp; Spring Data'!$K$11*('Masses &amp; Spring Data'!$I$3+'Vel,Acc,Jer (In Light)'!C283))</f>
        <v>11161.880537477837</v>
      </c>
      <c r="Z283" s="10">
        <f t="shared" si="106"/>
        <v>19838.431772211035</v>
      </c>
      <c r="AA283" s="10">
        <f t="shared" si="107"/>
        <v>44933.427722802509</v>
      </c>
      <c r="AB283" s="10">
        <f t="shared" si="108"/>
        <v>89250.841650076618</v>
      </c>
      <c r="AC283" s="10">
        <f t="shared" si="109"/>
        <v>149986.700293209</v>
      </c>
      <c r="AD283" s="10">
        <f t="shared" si="110"/>
        <v>228075.66140580777</v>
      </c>
      <c r="AE283" s="10">
        <f t="shared" si="111"/>
        <v>323517.72498787299</v>
      </c>
    </row>
    <row r="284" spans="1:31" x14ac:dyDescent="0.2">
      <c r="A284" s="5">
        <v>202</v>
      </c>
      <c r="B284" s="5">
        <f t="shared" si="112"/>
        <v>281</v>
      </c>
      <c r="C284" s="36">
        <v>5.4326456866066387E-2</v>
      </c>
      <c r="D284" s="6">
        <f t="shared" si="92"/>
        <v>-5.3206323734807243E-3</v>
      </c>
      <c r="E284" s="7">
        <f t="shared" si="93"/>
        <v>-63.847588481768689</v>
      </c>
      <c r="F284" s="7">
        <f t="shared" si="94"/>
        <v>-127.69517696353738</v>
      </c>
      <c r="G284" s="7">
        <f t="shared" si="95"/>
        <v>-191.54276544530606</v>
      </c>
      <c r="H284" s="7">
        <f t="shared" si="96"/>
        <v>-255.39035392707476</v>
      </c>
      <c r="I284" s="7">
        <f t="shared" si="97"/>
        <v>-319.23794240884348</v>
      </c>
      <c r="J284" s="7">
        <f t="shared" si="98"/>
        <v>-383.08553089061212</v>
      </c>
      <c r="K284" s="12">
        <f t="shared" si="99"/>
        <v>4.6672213802462226E-4</v>
      </c>
      <c r="L284" s="9">
        <f t="shared" si="100"/>
        <v>67207.987875545601</v>
      </c>
      <c r="M284" s="9">
        <f t="shared" si="101"/>
        <v>268831.9515021824</v>
      </c>
      <c r="N284" s="9">
        <f t="shared" si="102"/>
        <v>604871.89087991044</v>
      </c>
      <c r="O284" s="9">
        <f t="shared" si="103"/>
        <v>1075327.8060087296</v>
      </c>
      <c r="P284" s="9">
        <f t="shared" si="104"/>
        <v>1680199.6968886401</v>
      </c>
      <c r="Q284" s="9">
        <f t="shared" si="105"/>
        <v>2419487.5635196418</v>
      </c>
      <c r="R284" s="8">
        <f>SUM('Masses &amp; Spring Data'!$D$29)</f>
        <v>0.12910000000000002</v>
      </c>
      <c r="S284" s="8">
        <f t="shared" si="113"/>
        <v>8676.5512347329386</v>
      </c>
      <c r="T284" s="8">
        <f t="shared" si="113"/>
        <v>34706.204938931754</v>
      </c>
      <c r="U284" s="8">
        <f t="shared" si="113"/>
        <v>78088.961112596444</v>
      </c>
      <c r="V284" s="8">
        <f t="shared" si="113"/>
        <v>138824.81975572702</v>
      </c>
      <c r="W284" s="8">
        <f t="shared" si="113"/>
        <v>216913.78086832346</v>
      </c>
      <c r="X284" s="8">
        <f t="shared" si="113"/>
        <v>312355.84445038578</v>
      </c>
      <c r="Y284" s="3">
        <f>SUM('Masses &amp; Spring Data'!$K$11*('Masses &amp; Spring Data'!$I$3+'Vel,Acc,Jer (In Light)'!C284))</f>
        <v>10227.222783869722</v>
      </c>
      <c r="Z284" s="10">
        <f t="shared" si="106"/>
        <v>18903.77401860266</v>
      </c>
      <c r="AA284" s="10">
        <f t="shared" si="107"/>
        <v>44074.14559448434</v>
      </c>
      <c r="AB284" s="10">
        <f t="shared" si="108"/>
        <v>88316.183896466158</v>
      </c>
      <c r="AC284" s="10">
        <f t="shared" si="109"/>
        <v>149052.04253959673</v>
      </c>
      <c r="AD284" s="10">
        <f t="shared" si="110"/>
        <v>227141.00365219318</v>
      </c>
      <c r="AE284" s="10">
        <f t="shared" si="111"/>
        <v>322583.06723425549</v>
      </c>
    </row>
    <row r="285" spans="1:31" x14ac:dyDescent="0.2">
      <c r="A285" s="5">
        <v>204</v>
      </c>
      <c r="B285" s="5">
        <f t="shared" si="112"/>
        <v>282</v>
      </c>
      <c r="C285" s="36">
        <v>4.9005824492585663E-2</v>
      </c>
      <c r="D285" s="6">
        <f t="shared" si="92"/>
        <v>-4.853910235456102E-3</v>
      </c>
      <c r="E285" s="7">
        <f t="shared" si="93"/>
        <v>-58.246922825473227</v>
      </c>
      <c r="F285" s="7">
        <f t="shared" si="94"/>
        <v>-116.49384565094645</v>
      </c>
      <c r="G285" s="7">
        <f t="shared" si="95"/>
        <v>-174.74076847641967</v>
      </c>
      <c r="H285" s="7">
        <f t="shared" si="96"/>
        <v>-232.98769130189291</v>
      </c>
      <c r="I285" s="7">
        <f t="shared" si="97"/>
        <v>-291.23461412736611</v>
      </c>
      <c r="J285" s="7">
        <f t="shared" si="98"/>
        <v>-349.48153695283935</v>
      </c>
      <c r="K285" s="12">
        <f t="shared" si="99"/>
        <v>4.6672213802462226E-4</v>
      </c>
      <c r="L285" s="9">
        <f t="shared" si="100"/>
        <v>67207.987875545601</v>
      </c>
      <c r="M285" s="9">
        <f t="shared" si="101"/>
        <v>268831.9515021824</v>
      </c>
      <c r="N285" s="9">
        <f t="shared" si="102"/>
        <v>604871.89087991044</v>
      </c>
      <c r="O285" s="9">
        <f t="shared" si="103"/>
        <v>1075327.8060087296</v>
      </c>
      <c r="P285" s="9">
        <f t="shared" si="104"/>
        <v>1680199.6968886401</v>
      </c>
      <c r="Q285" s="9">
        <f t="shared" si="105"/>
        <v>2419487.5635196418</v>
      </c>
      <c r="R285" s="8">
        <f>SUM('Masses &amp; Spring Data'!$D$29)</f>
        <v>0.12910000000000002</v>
      </c>
      <c r="S285" s="8">
        <f t="shared" si="113"/>
        <v>8676.5512347329386</v>
      </c>
      <c r="T285" s="8">
        <f t="shared" si="113"/>
        <v>34706.204938931754</v>
      </c>
      <c r="U285" s="8">
        <f t="shared" si="113"/>
        <v>78088.961112596444</v>
      </c>
      <c r="V285" s="8">
        <f t="shared" si="113"/>
        <v>138824.81975572702</v>
      </c>
      <c r="W285" s="8">
        <f t="shared" si="113"/>
        <v>216913.78086832346</v>
      </c>
      <c r="X285" s="8">
        <f t="shared" si="113"/>
        <v>312355.84445038578</v>
      </c>
      <c r="Y285" s="3">
        <f>SUM('Masses &amp; Spring Data'!$K$11*('Masses &amp; Spring Data'!$I$3+'Vel,Acc,Jer (In Light)'!C285))</f>
        <v>9367.9406555525857</v>
      </c>
      <c r="Z285" s="10">
        <f t="shared" si="106"/>
        <v>18044.491890285524</v>
      </c>
      <c r="AA285" s="10">
        <f t="shared" si="107"/>
        <v>43290.239091458177</v>
      </c>
      <c r="AB285" s="10">
        <f t="shared" si="108"/>
        <v>87456.901768149022</v>
      </c>
      <c r="AC285" s="10">
        <f t="shared" si="109"/>
        <v>148192.7604112796</v>
      </c>
      <c r="AD285" s="10">
        <f t="shared" si="110"/>
        <v>226281.72152387604</v>
      </c>
      <c r="AE285" s="10">
        <f t="shared" si="111"/>
        <v>321723.78510593838</v>
      </c>
    </row>
    <row r="286" spans="1:31" x14ac:dyDescent="0.2">
      <c r="A286" s="5">
        <v>206</v>
      </c>
      <c r="B286" s="5">
        <f t="shared" si="112"/>
        <v>283</v>
      </c>
      <c r="C286" s="36">
        <v>4.4151914257129561E-2</v>
      </c>
      <c r="D286" s="6">
        <f t="shared" si="92"/>
        <v>-4.3871880974314797E-3</v>
      </c>
      <c r="E286" s="7">
        <f t="shared" si="93"/>
        <v>-52.646257169177758</v>
      </c>
      <c r="F286" s="7">
        <f t="shared" si="94"/>
        <v>-105.29251433835552</v>
      </c>
      <c r="G286" s="7">
        <f t="shared" si="95"/>
        <v>-157.93877150753326</v>
      </c>
      <c r="H286" s="7">
        <f t="shared" si="96"/>
        <v>-210.58502867671103</v>
      </c>
      <c r="I286" s="7">
        <f t="shared" si="97"/>
        <v>-263.23128584588881</v>
      </c>
      <c r="J286" s="7">
        <f t="shared" si="98"/>
        <v>-315.87754301506652</v>
      </c>
      <c r="K286" s="12">
        <f t="shared" si="99"/>
        <v>3.7337771041969642E-4</v>
      </c>
      <c r="L286" s="9">
        <f t="shared" si="100"/>
        <v>53766.390300436287</v>
      </c>
      <c r="M286" s="9">
        <f t="shared" si="101"/>
        <v>215065.56120174515</v>
      </c>
      <c r="N286" s="9">
        <f t="shared" si="102"/>
        <v>483897.51270392654</v>
      </c>
      <c r="O286" s="9">
        <f t="shared" si="103"/>
        <v>860262.2448069806</v>
      </c>
      <c r="P286" s="9">
        <f t="shared" si="104"/>
        <v>1344159.757510907</v>
      </c>
      <c r="Q286" s="9">
        <f t="shared" si="105"/>
        <v>1935590.0508157061</v>
      </c>
      <c r="R286" s="8">
        <f>SUM('Masses &amp; Spring Data'!$D$29)</f>
        <v>0.12910000000000002</v>
      </c>
      <c r="S286" s="8">
        <f t="shared" si="113"/>
        <v>6941.2409877863256</v>
      </c>
      <c r="T286" s="8">
        <f t="shared" si="113"/>
        <v>27764.963951145302</v>
      </c>
      <c r="U286" s="8">
        <f t="shared" si="113"/>
        <v>62471.168890076922</v>
      </c>
      <c r="V286" s="8">
        <f t="shared" si="113"/>
        <v>111059.85580458121</v>
      </c>
      <c r="W286" s="8">
        <f t="shared" si="113"/>
        <v>173531.02469465812</v>
      </c>
      <c r="X286" s="8">
        <f t="shared" si="113"/>
        <v>249884.67556030769</v>
      </c>
      <c r="Y286" s="3">
        <f>SUM('Masses &amp; Spring Data'!$K$11*('Masses &amp; Spring Data'!$I$3+'Vel,Acc,Jer (In Light)'!C286))</f>
        <v>8584.0341525264248</v>
      </c>
      <c r="Z286" s="10">
        <f t="shared" si="106"/>
        <v>15525.275140312751</v>
      </c>
      <c r="AA286" s="10">
        <f t="shared" si="107"/>
        <v>35640.46722593654</v>
      </c>
      <c r="AB286" s="10">
        <f t="shared" si="108"/>
        <v>71055.203042603345</v>
      </c>
      <c r="AC286" s="10">
        <f t="shared" si="109"/>
        <v>119643.88995710763</v>
      </c>
      <c r="AD286" s="10">
        <f t="shared" si="110"/>
        <v>182115.05884718455</v>
      </c>
      <c r="AE286" s="10">
        <f t="shared" si="111"/>
        <v>258468.70971283413</v>
      </c>
    </row>
    <row r="287" spans="1:31" x14ac:dyDescent="0.2">
      <c r="A287" s="5">
        <v>208</v>
      </c>
      <c r="B287" s="5">
        <f t="shared" si="112"/>
        <v>284</v>
      </c>
      <c r="C287" s="36">
        <v>3.9764726159698081E-2</v>
      </c>
      <c r="D287" s="6">
        <f t="shared" si="92"/>
        <v>-4.0138103870117833E-3</v>
      </c>
      <c r="E287" s="7">
        <f t="shared" si="93"/>
        <v>-48.165724644141399</v>
      </c>
      <c r="F287" s="7">
        <f t="shared" si="94"/>
        <v>-96.331449288282798</v>
      </c>
      <c r="G287" s="7">
        <f t="shared" si="95"/>
        <v>-144.4971739324242</v>
      </c>
      <c r="H287" s="7">
        <f t="shared" si="96"/>
        <v>-192.6628985765656</v>
      </c>
      <c r="I287" s="7">
        <f t="shared" si="97"/>
        <v>-240.82862322070699</v>
      </c>
      <c r="J287" s="7">
        <f t="shared" si="98"/>
        <v>-288.99434786484841</v>
      </c>
      <c r="K287" s="12">
        <f t="shared" si="99"/>
        <v>4.6672213802463614E-4</v>
      </c>
      <c r="L287" s="9">
        <f t="shared" si="100"/>
        <v>67207.987875547609</v>
      </c>
      <c r="M287" s="9">
        <f t="shared" si="101"/>
        <v>268831.95150219044</v>
      </c>
      <c r="N287" s="9">
        <f t="shared" si="102"/>
        <v>604871.89087992848</v>
      </c>
      <c r="O287" s="9">
        <f t="shared" si="103"/>
        <v>1075327.8060087617</v>
      </c>
      <c r="P287" s="9">
        <f t="shared" si="104"/>
        <v>1680199.6968886901</v>
      </c>
      <c r="Q287" s="9">
        <f t="shared" si="105"/>
        <v>2419487.5635197139</v>
      </c>
      <c r="R287" s="8">
        <f>SUM('Masses &amp; Spring Data'!$D$29)</f>
        <v>0.12910000000000002</v>
      </c>
      <c r="S287" s="8">
        <f t="shared" si="113"/>
        <v>8676.5512347331969</v>
      </c>
      <c r="T287" s="8">
        <f t="shared" si="113"/>
        <v>34706.204938932788</v>
      </c>
      <c r="U287" s="8">
        <f t="shared" si="113"/>
        <v>78088.961112598787</v>
      </c>
      <c r="V287" s="8">
        <f t="shared" si="113"/>
        <v>138824.81975573115</v>
      </c>
      <c r="W287" s="8">
        <f t="shared" si="113"/>
        <v>216913.78086832992</v>
      </c>
      <c r="X287" s="8">
        <f t="shared" si="113"/>
        <v>312355.84445039515</v>
      </c>
      <c r="Y287" s="3">
        <f>SUM('Masses &amp; Spring Data'!$K$11*('Masses &amp; Spring Data'!$I$3+'Vel,Acc,Jer (In Light)'!C287))</f>
        <v>7875.5032747912401</v>
      </c>
      <c r="Z287" s="10">
        <f t="shared" si="106"/>
        <v>16552.054509524438</v>
      </c>
      <c r="AA287" s="10">
        <f t="shared" si="107"/>
        <v>41933.477836221624</v>
      </c>
      <c r="AB287" s="10">
        <f t="shared" si="108"/>
        <v>85964.46438739002</v>
      </c>
      <c r="AC287" s="10">
        <f t="shared" si="109"/>
        <v>146700.32303052238</v>
      </c>
      <c r="AD287" s="10">
        <f t="shared" si="110"/>
        <v>224789.28414312116</v>
      </c>
      <c r="AE287" s="10">
        <f t="shared" si="111"/>
        <v>320231.34772518638</v>
      </c>
    </row>
    <row r="288" spans="1:31" x14ac:dyDescent="0.2">
      <c r="A288" s="5">
        <v>210</v>
      </c>
      <c r="B288" s="5">
        <f t="shared" si="112"/>
        <v>285</v>
      </c>
      <c r="C288" s="36">
        <v>3.5750915772686298E-2</v>
      </c>
      <c r="D288" s="6">
        <f t="shared" si="92"/>
        <v>-3.5470882489871472E-3</v>
      </c>
      <c r="E288" s="7">
        <f t="shared" si="93"/>
        <v>-42.565058987845767</v>
      </c>
      <c r="F288" s="7">
        <f t="shared" si="94"/>
        <v>-85.130117975691533</v>
      </c>
      <c r="G288" s="7">
        <f t="shared" si="95"/>
        <v>-127.69517696353729</v>
      </c>
      <c r="H288" s="7">
        <f t="shared" si="96"/>
        <v>-170.26023595138307</v>
      </c>
      <c r="I288" s="7">
        <f t="shared" si="97"/>
        <v>-212.82529493922883</v>
      </c>
      <c r="J288" s="7">
        <f t="shared" si="98"/>
        <v>-255.39035392707459</v>
      </c>
      <c r="K288" s="12">
        <f t="shared" si="99"/>
        <v>1.8668885520984474E-4</v>
      </c>
      <c r="L288" s="9">
        <f t="shared" si="100"/>
        <v>26883.195150217642</v>
      </c>
      <c r="M288" s="9">
        <f t="shared" si="101"/>
        <v>107532.78060087057</v>
      </c>
      <c r="N288" s="9">
        <f t="shared" si="102"/>
        <v>241948.75635195879</v>
      </c>
      <c r="O288" s="9">
        <f t="shared" si="103"/>
        <v>430131.12240348227</v>
      </c>
      <c r="P288" s="9">
        <f t="shared" si="104"/>
        <v>672079.87875544105</v>
      </c>
      <c r="Q288" s="9">
        <f t="shared" si="105"/>
        <v>967795.02540783514</v>
      </c>
      <c r="R288" s="8">
        <f>SUM('Masses &amp; Spring Data'!$D$29)</f>
        <v>0.12910000000000002</v>
      </c>
      <c r="S288" s="8">
        <f t="shared" si="113"/>
        <v>3470.6204938930982</v>
      </c>
      <c r="T288" s="8">
        <f t="shared" si="113"/>
        <v>13882.481975572393</v>
      </c>
      <c r="U288" s="8">
        <f t="shared" si="113"/>
        <v>31235.584445037883</v>
      </c>
      <c r="V288" s="8">
        <f t="shared" si="113"/>
        <v>55529.927902289572</v>
      </c>
      <c r="W288" s="8">
        <f t="shared" si="113"/>
        <v>86765.512347327458</v>
      </c>
      <c r="X288" s="8">
        <f t="shared" si="113"/>
        <v>124942.33778015153</v>
      </c>
      <c r="Y288" s="3">
        <f>SUM('Masses &amp; Spring Data'!$K$11*('Masses &amp; Spring Data'!$I$3+'Vel,Acc,Jer (In Light)'!C288))</f>
        <v>7227.2728972888372</v>
      </c>
      <c r="Z288" s="10">
        <f t="shared" si="106"/>
        <v>10697.893391181935</v>
      </c>
      <c r="AA288" s="10">
        <f t="shared" si="107"/>
        <v>20536.900120649807</v>
      </c>
      <c r="AB288" s="10">
        <f t="shared" si="108"/>
        <v>38462.857342326723</v>
      </c>
      <c r="AC288" s="10">
        <f t="shared" si="109"/>
        <v>62757.200799578408</v>
      </c>
      <c r="AD288" s="10">
        <f t="shared" si="110"/>
        <v>93992.785244616301</v>
      </c>
      <c r="AE288" s="10">
        <f t="shared" si="111"/>
        <v>132169.61067744036</v>
      </c>
    </row>
    <row r="289" spans="1:31" x14ac:dyDescent="0.2">
      <c r="A289" s="5">
        <v>212</v>
      </c>
      <c r="B289" s="5">
        <f t="shared" si="112"/>
        <v>286</v>
      </c>
      <c r="C289" s="36">
        <v>3.2203827523699151E-2</v>
      </c>
      <c r="D289" s="6">
        <f t="shared" si="92"/>
        <v>-3.3603993937773025E-3</v>
      </c>
      <c r="E289" s="7">
        <f t="shared" si="93"/>
        <v>-40.324792725327626</v>
      </c>
      <c r="F289" s="7">
        <f t="shared" si="94"/>
        <v>-80.649585450655252</v>
      </c>
      <c r="G289" s="7">
        <f t="shared" si="95"/>
        <v>-120.97437817598289</v>
      </c>
      <c r="H289" s="7">
        <f t="shared" si="96"/>
        <v>-161.2991709013105</v>
      </c>
      <c r="I289" s="7">
        <f t="shared" si="97"/>
        <v>-201.62396362663816</v>
      </c>
      <c r="J289" s="7">
        <f t="shared" si="98"/>
        <v>-241.94875635196578</v>
      </c>
      <c r="K289" s="12">
        <f t="shared" si="99"/>
        <v>3.7337771041970336E-4</v>
      </c>
      <c r="L289" s="9">
        <f t="shared" si="100"/>
        <v>53766.390300437284</v>
      </c>
      <c r="M289" s="9">
        <f t="shared" si="101"/>
        <v>215065.56120174914</v>
      </c>
      <c r="N289" s="9">
        <f t="shared" si="102"/>
        <v>483897.51270393556</v>
      </c>
      <c r="O289" s="9">
        <f t="shared" si="103"/>
        <v>860262.24480699655</v>
      </c>
      <c r="P289" s="9">
        <f t="shared" si="104"/>
        <v>1344159.7575109322</v>
      </c>
      <c r="Q289" s="9">
        <f t="shared" si="105"/>
        <v>1935590.0508157422</v>
      </c>
      <c r="R289" s="8">
        <f>SUM('Masses &amp; Spring Data'!$D$29)</f>
        <v>0.12910000000000002</v>
      </c>
      <c r="S289" s="8">
        <f t="shared" si="113"/>
        <v>6941.2409877864548</v>
      </c>
      <c r="T289" s="8">
        <f t="shared" si="113"/>
        <v>27764.963951145819</v>
      </c>
      <c r="U289" s="8">
        <f t="shared" si="113"/>
        <v>62471.168890078094</v>
      </c>
      <c r="V289" s="8">
        <f t="shared" si="113"/>
        <v>111059.85580458328</v>
      </c>
      <c r="W289" s="8">
        <f t="shared" si="113"/>
        <v>173531.02469466138</v>
      </c>
      <c r="X289" s="8">
        <f t="shared" si="113"/>
        <v>249884.67556031237</v>
      </c>
      <c r="Y289" s="3">
        <f>SUM('Masses &amp; Spring Data'!$K$11*('Masses &amp; Spring Data'!$I$3+'Vel,Acc,Jer (In Light)'!C289))</f>
        <v>6654.4181450774131</v>
      </c>
      <c r="Z289" s="10">
        <f t="shared" si="106"/>
        <v>13595.659132863868</v>
      </c>
      <c r="AA289" s="10">
        <f t="shared" si="107"/>
        <v>33876.677594128196</v>
      </c>
      <c r="AB289" s="10">
        <f t="shared" si="108"/>
        <v>69125.587035155506</v>
      </c>
      <c r="AC289" s="10">
        <f t="shared" si="109"/>
        <v>117714.2739496607</v>
      </c>
      <c r="AD289" s="10">
        <f t="shared" si="110"/>
        <v>180185.4428397388</v>
      </c>
      <c r="AE289" s="10">
        <f t="shared" si="111"/>
        <v>256539.09370538979</v>
      </c>
    </row>
    <row r="290" spans="1:31" x14ac:dyDescent="0.2">
      <c r="A290" s="5">
        <v>214</v>
      </c>
      <c r="B290" s="5">
        <f t="shared" si="112"/>
        <v>287</v>
      </c>
      <c r="C290" s="36">
        <v>2.8843428129921848E-2</v>
      </c>
      <c r="D290" s="6">
        <f t="shared" si="92"/>
        <v>-2.9870216833575991E-3</v>
      </c>
      <c r="E290" s="7">
        <f t="shared" si="93"/>
        <v>-35.844260200291188</v>
      </c>
      <c r="F290" s="7">
        <f t="shared" si="94"/>
        <v>-71.688520400582377</v>
      </c>
      <c r="G290" s="7">
        <f t="shared" si="95"/>
        <v>-107.53278060087356</v>
      </c>
      <c r="H290" s="7">
        <f t="shared" si="96"/>
        <v>-143.37704080116475</v>
      </c>
      <c r="I290" s="7">
        <f t="shared" si="97"/>
        <v>-179.22130100145594</v>
      </c>
      <c r="J290" s="7">
        <f t="shared" si="98"/>
        <v>-215.06556120174713</v>
      </c>
      <c r="K290" s="12">
        <f t="shared" si="99"/>
        <v>3.7337771041968948E-4</v>
      </c>
      <c r="L290" s="9">
        <f t="shared" si="100"/>
        <v>53766.390300435283</v>
      </c>
      <c r="M290" s="9">
        <f t="shared" si="101"/>
        <v>215065.56120174113</v>
      </c>
      <c r="N290" s="9">
        <f t="shared" si="102"/>
        <v>483897.51270391757</v>
      </c>
      <c r="O290" s="9">
        <f t="shared" si="103"/>
        <v>860262.24480696453</v>
      </c>
      <c r="P290" s="9">
        <f t="shared" si="104"/>
        <v>1344159.7575108821</v>
      </c>
      <c r="Q290" s="9">
        <f t="shared" si="105"/>
        <v>1935590.0508156703</v>
      </c>
      <c r="R290" s="8">
        <f>SUM('Masses &amp; Spring Data'!$D$29)</f>
        <v>0.12910000000000002</v>
      </c>
      <c r="S290" s="8">
        <f t="shared" si="113"/>
        <v>6941.2409877861965</v>
      </c>
      <c r="T290" s="8">
        <f t="shared" si="113"/>
        <v>27764.963951144786</v>
      </c>
      <c r="U290" s="8">
        <f t="shared" si="113"/>
        <v>62471.168890075765</v>
      </c>
      <c r="V290" s="8">
        <f t="shared" si="113"/>
        <v>111059.85580457914</v>
      </c>
      <c r="W290" s="8">
        <f t="shared" si="113"/>
        <v>173531.02469465492</v>
      </c>
      <c r="X290" s="8">
        <f t="shared" si="113"/>
        <v>249884.67556030306</v>
      </c>
      <c r="Y290" s="3">
        <f>SUM('Masses &amp; Spring Data'!$K$11*('Masses &amp; Spring Data'!$I$3+'Vel,Acc,Jer (In Light)'!C290))</f>
        <v>6111.7136429823786</v>
      </c>
      <c r="Z290" s="10">
        <f t="shared" si="106"/>
        <v>13052.954630768574</v>
      </c>
      <c r="AA290" s="10">
        <f t="shared" si="107"/>
        <v>33394.273592264915</v>
      </c>
      <c r="AB290" s="10">
        <f t="shared" si="108"/>
        <v>68582.882533058146</v>
      </c>
      <c r="AC290" s="10">
        <f t="shared" si="109"/>
        <v>117171.56944756152</v>
      </c>
      <c r="AD290" s="10">
        <f t="shared" si="110"/>
        <v>179642.7383376373</v>
      </c>
      <c r="AE290" s="10">
        <f t="shared" si="111"/>
        <v>255996.38920328545</v>
      </c>
    </row>
    <row r="291" spans="1:31" x14ac:dyDescent="0.2">
      <c r="A291" s="5">
        <v>216</v>
      </c>
      <c r="B291" s="5">
        <f t="shared" si="112"/>
        <v>288</v>
      </c>
      <c r="C291" s="36">
        <v>2.5856406446564249E-2</v>
      </c>
      <c r="D291" s="6">
        <f t="shared" si="92"/>
        <v>-2.6136439729379096E-3</v>
      </c>
      <c r="E291" s="7">
        <f t="shared" si="93"/>
        <v>-31.363727675254914</v>
      </c>
      <c r="F291" s="7">
        <f t="shared" si="94"/>
        <v>-62.727455350509828</v>
      </c>
      <c r="G291" s="7">
        <f t="shared" si="95"/>
        <v>-94.091183025764749</v>
      </c>
      <c r="H291" s="7">
        <f t="shared" si="96"/>
        <v>-125.45491070101966</v>
      </c>
      <c r="I291" s="7">
        <f t="shared" si="97"/>
        <v>-156.81863837627458</v>
      </c>
      <c r="J291" s="7">
        <f t="shared" si="98"/>
        <v>-188.1823660515295</v>
      </c>
      <c r="K291" s="12">
        <f t="shared" si="99"/>
        <v>1.8668885520985862E-4</v>
      </c>
      <c r="L291" s="9">
        <f t="shared" si="100"/>
        <v>26883.195150219643</v>
      </c>
      <c r="M291" s="9">
        <f t="shared" si="101"/>
        <v>107532.78060087857</v>
      </c>
      <c r="N291" s="9">
        <f t="shared" si="102"/>
        <v>241948.75635197677</v>
      </c>
      <c r="O291" s="9">
        <f t="shared" si="103"/>
        <v>430131.12240351428</v>
      </c>
      <c r="P291" s="9">
        <f t="shared" si="104"/>
        <v>672079.87875549099</v>
      </c>
      <c r="Q291" s="9">
        <f t="shared" si="105"/>
        <v>967795.02540790709</v>
      </c>
      <c r="R291" s="8">
        <f>SUM('Masses &amp; Spring Data'!$D$29)</f>
        <v>0.12910000000000002</v>
      </c>
      <c r="S291" s="8">
        <f t="shared" si="113"/>
        <v>3470.6204938933565</v>
      </c>
      <c r="T291" s="8">
        <f t="shared" si="113"/>
        <v>13882.481975573426</v>
      </c>
      <c r="U291" s="8">
        <f t="shared" si="113"/>
        <v>31235.584445040207</v>
      </c>
      <c r="V291" s="8">
        <f t="shared" si="113"/>
        <v>55529.927902293704</v>
      </c>
      <c r="W291" s="8">
        <f t="shared" si="113"/>
        <v>86765.512347333904</v>
      </c>
      <c r="X291" s="8">
        <f t="shared" si="113"/>
        <v>124942.33778016083</v>
      </c>
      <c r="Y291" s="3">
        <f>SUM('Masses &amp; Spring Data'!$K$11*('Masses &amp; Spring Data'!$I$3+'Vel,Acc,Jer (In Light)'!C291))</f>
        <v>5629.3096411201268</v>
      </c>
      <c r="Z291" s="10">
        <f t="shared" si="106"/>
        <v>9099.9301350134829</v>
      </c>
      <c r="AA291" s="10">
        <f t="shared" si="107"/>
        <v>19089.68811506408</v>
      </c>
      <c r="AB291" s="10">
        <f t="shared" si="108"/>
        <v>36864.894086160333</v>
      </c>
      <c r="AC291" s="10">
        <f t="shared" si="109"/>
        <v>61159.23754341383</v>
      </c>
      <c r="AD291" s="10">
        <f t="shared" si="110"/>
        <v>92394.82198845403</v>
      </c>
      <c r="AE291" s="10">
        <f t="shared" si="111"/>
        <v>130571.64742128096</v>
      </c>
    </row>
    <row r="292" spans="1:31" x14ac:dyDescent="0.2">
      <c r="A292" s="5">
        <v>218</v>
      </c>
      <c r="B292" s="5">
        <f t="shared" si="112"/>
        <v>289</v>
      </c>
      <c r="C292" s="36">
        <v>2.324276247362634E-2</v>
      </c>
      <c r="D292" s="6">
        <f t="shared" si="92"/>
        <v>-2.426955117728051E-3</v>
      </c>
      <c r="E292" s="7">
        <f t="shared" si="93"/>
        <v>-29.123461412736614</v>
      </c>
      <c r="F292" s="7">
        <f t="shared" si="94"/>
        <v>-58.246922825473227</v>
      </c>
      <c r="G292" s="7">
        <f t="shared" si="95"/>
        <v>-87.370384238209837</v>
      </c>
      <c r="H292" s="7">
        <f t="shared" si="96"/>
        <v>-116.49384565094645</v>
      </c>
      <c r="I292" s="7">
        <f t="shared" si="97"/>
        <v>-145.61730706368306</v>
      </c>
      <c r="J292" s="7">
        <f t="shared" si="98"/>
        <v>-174.74076847641967</v>
      </c>
      <c r="K292" s="12">
        <f t="shared" si="99"/>
        <v>1.8668885520985168E-4</v>
      </c>
      <c r="L292" s="9">
        <f t="shared" si="100"/>
        <v>26883.195150218642</v>
      </c>
      <c r="M292" s="9">
        <f t="shared" si="101"/>
        <v>107532.78060087457</v>
      </c>
      <c r="N292" s="9">
        <f t="shared" si="102"/>
        <v>241948.75635196778</v>
      </c>
      <c r="O292" s="9">
        <f t="shared" si="103"/>
        <v>430131.12240349827</v>
      </c>
      <c r="P292" s="9">
        <f t="shared" si="104"/>
        <v>672079.87875546608</v>
      </c>
      <c r="Q292" s="9">
        <f t="shared" si="105"/>
        <v>967795.02540787112</v>
      </c>
      <c r="R292" s="8">
        <f>SUM('Masses &amp; Spring Data'!$D$29)</f>
        <v>0.12910000000000002</v>
      </c>
      <c r="S292" s="8">
        <f t="shared" si="113"/>
        <v>3470.6204938932274</v>
      </c>
      <c r="T292" s="8">
        <f t="shared" si="113"/>
        <v>13882.48197557291</v>
      </c>
      <c r="U292" s="8">
        <f t="shared" si="113"/>
        <v>31235.584445039047</v>
      </c>
      <c r="V292" s="8">
        <f t="shared" si="113"/>
        <v>55529.927902291638</v>
      </c>
      <c r="W292" s="8">
        <f t="shared" si="113"/>
        <v>86765.512347330688</v>
      </c>
      <c r="X292" s="8">
        <f t="shared" si="113"/>
        <v>124942.33778015619</v>
      </c>
      <c r="Y292" s="3">
        <f>SUM('Masses &amp; Spring Data'!$K$11*('Masses &amp; Spring Data'!$I$3+'Vel,Acc,Jer (In Light)'!C292))</f>
        <v>5207.2061394906541</v>
      </c>
      <c r="Z292" s="10">
        <f t="shared" si="106"/>
        <v>8677.8266333838819</v>
      </c>
      <c r="AA292" s="10">
        <f t="shared" si="107"/>
        <v>18697.734863550482</v>
      </c>
      <c r="AB292" s="10">
        <f t="shared" si="108"/>
        <v>36442.790584529699</v>
      </c>
      <c r="AC292" s="10">
        <f t="shared" si="109"/>
        <v>60737.134041782294</v>
      </c>
      <c r="AD292" s="10">
        <f t="shared" si="110"/>
        <v>91972.718486821337</v>
      </c>
      <c r="AE292" s="10">
        <f t="shared" si="111"/>
        <v>130149.54391964684</v>
      </c>
    </row>
    <row r="293" spans="1:31" x14ac:dyDescent="0.2">
      <c r="A293" s="5">
        <v>220</v>
      </c>
      <c r="B293" s="5">
        <f t="shared" si="112"/>
        <v>290</v>
      </c>
      <c r="C293" s="36">
        <v>2.0815807355898289E-2</v>
      </c>
      <c r="D293" s="6">
        <f t="shared" si="92"/>
        <v>-2.2402662625181993E-3</v>
      </c>
      <c r="E293" s="7">
        <f t="shared" si="93"/>
        <v>-26.883195150218391</v>
      </c>
      <c r="F293" s="7">
        <f t="shared" si="94"/>
        <v>-53.766390300436782</v>
      </c>
      <c r="G293" s="7">
        <f t="shared" si="95"/>
        <v>-80.649585450655181</v>
      </c>
      <c r="H293" s="7">
        <f t="shared" si="96"/>
        <v>-107.53278060087356</v>
      </c>
      <c r="I293" s="7">
        <f t="shared" si="97"/>
        <v>-134.41597575109196</v>
      </c>
      <c r="J293" s="7">
        <f t="shared" si="98"/>
        <v>-161.29917090131036</v>
      </c>
      <c r="K293" s="12">
        <f t="shared" si="99"/>
        <v>2.8003328281477058E-4</v>
      </c>
      <c r="L293" s="9">
        <f t="shared" si="100"/>
        <v>40324.792725326966</v>
      </c>
      <c r="M293" s="9">
        <f t="shared" si="101"/>
        <v>161299.17090130787</v>
      </c>
      <c r="N293" s="9">
        <f t="shared" si="102"/>
        <v>362923.13452794269</v>
      </c>
      <c r="O293" s="9">
        <f t="shared" si="103"/>
        <v>645196.68360523146</v>
      </c>
      <c r="P293" s="9">
        <f t="shared" si="104"/>
        <v>1008119.8181331741</v>
      </c>
      <c r="Q293" s="9">
        <f t="shared" si="105"/>
        <v>1451692.5381117708</v>
      </c>
      <c r="R293" s="8">
        <f>SUM('Masses &amp; Spring Data'!$D$29)</f>
        <v>0.12910000000000002</v>
      </c>
      <c r="S293" s="8">
        <f t="shared" si="113"/>
        <v>5205.9307408397126</v>
      </c>
      <c r="T293" s="8">
        <f t="shared" si="113"/>
        <v>20823.72296335885</v>
      </c>
      <c r="U293" s="8">
        <f t="shared" si="113"/>
        <v>46853.376667557408</v>
      </c>
      <c r="V293" s="8">
        <f t="shared" si="113"/>
        <v>83294.891853435402</v>
      </c>
      <c r="W293" s="8">
        <f t="shared" si="113"/>
        <v>130148.2685209928</v>
      </c>
      <c r="X293" s="8">
        <f t="shared" si="113"/>
        <v>187413.50667022963</v>
      </c>
      <c r="Y293" s="3">
        <f>SUM('Masses &amp; Spring Data'!$K$11*('Masses &amp; Spring Data'!$I$3+'Vel,Acc,Jer (In Light)'!C293))</f>
        <v>4815.2528879775737</v>
      </c>
      <c r="Z293" s="10">
        <f t="shared" si="106"/>
        <v>10021.183628817285</v>
      </c>
      <c r="AA293" s="10">
        <f t="shared" si="107"/>
        <v>25277.172849939736</v>
      </c>
      <c r="AB293" s="10">
        <f t="shared" si="108"/>
        <v>51668.629555534979</v>
      </c>
      <c r="AC293" s="10">
        <f t="shared" si="109"/>
        <v>88110.14474141298</v>
      </c>
      <c r="AD293" s="10">
        <f t="shared" si="110"/>
        <v>134963.52140897038</v>
      </c>
      <c r="AE293" s="10">
        <f t="shared" si="111"/>
        <v>192228.75955820721</v>
      </c>
    </row>
    <row r="294" spans="1:31" x14ac:dyDescent="0.2">
      <c r="A294" s="5">
        <v>222</v>
      </c>
      <c r="B294" s="5">
        <f t="shared" si="112"/>
        <v>291</v>
      </c>
      <c r="C294" s="36">
        <v>1.8575541093380089E-2</v>
      </c>
      <c r="D294" s="6">
        <f t="shared" si="92"/>
        <v>-1.9602329797034287E-3</v>
      </c>
      <c r="E294" s="7">
        <f t="shared" si="93"/>
        <v>-23.522795756441145</v>
      </c>
      <c r="F294" s="7">
        <f t="shared" si="94"/>
        <v>-47.045591512882289</v>
      </c>
      <c r="G294" s="7">
        <f t="shared" si="95"/>
        <v>-70.568387269323438</v>
      </c>
      <c r="H294" s="7">
        <f t="shared" si="96"/>
        <v>-94.091183025764579</v>
      </c>
      <c r="I294" s="7">
        <f t="shared" si="97"/>
        <v>-117.61397878220572</v>
      </c>
      <c r="J294" s="7">
        <f t="shared" si="98"/>
        <v>-141.13677453864688</v>
      </c>
      <c r="K294" s="12">
        <f t="shared" si="99"/>
        <v>1.8668885520985862E-4</v>
      </c>
      <c r="L294" s="9">
        <f t="shared" si="100"/>
        <v>26883.195150219643</v>
      </c>
      <c r="M294" s="9">
        <f t="shared" si="101"/>
        <v>107532.78060087857</v>
      </c>
      <c r="N294" s="9">
        <f t="shared" si="102"/>
        <v>241948.75635197677</v>
      </c>
      <c r="O294" s="9">
        <f t="shared" si="103"/>
        <v>430131.12240351428</v>
      </c>
      <c r="P294" s="9">
        <f t="shared" si="104"/>
        <v>672079.87875549099</v>
      </c>
      <c r="Q294" s="9">
        <f t="shared" si="105"/>
        <v>967795.02540790709</v>
      </c>
      <c r="R294" s="8">
        <f>SUM('Masses &amp; Spring Data'!$D$29)</f>
        <v>0.12910000000000002</v>
      </c>
      <c r="S294" s="8">
        <f t="shared" si="113"/>
        <v>3470.6204938933565</v>
      </c>
      <c r="T294" s="8">
        <f t="shared" si="113"/>
        <v>13882.481975573426</v>
      </c>
      <c r="U294" s="8">
        <f t="shared" si="113"/>
        <v>31235.584445040207</v>
      </c>
      <c r="V294" s="8">
        <f t="shared" si="113"/>
        <v>55529.927902293704</v>
      </c>
      <c r="W294" s="8">
        <f t="shared" si="113"/>
        <v>86765.512347333904</v>
      </c>
      <c r="X294" s="8">
        <f t="shared" si="113"/>
        <v>124942.33778016083</v>
      </c>
      <c r="Y294" s="3">
        <f>SUM('Masses &amp; Spring Data'!$K$11*('Masses &amp; Spring Data'!$I$3+'Vel,Acc,Jer (In Light)'!C294))</f>
        <v>4453.4498865808846</v>
      </c>
      <c r="Z294" s="10">
        <f t="shared" si="106"/>
        <v>7924.0703804742407</v>
      </c>
      <c r="AA294" s="10">
        <f t="shared" si="107"/>
        <v>18019.354235932209</v>
      </c>
      <c r="AB294" s="10">
        <f t="shared" si="108"/>
        <v>35689.034331621093</v>
      </c>
      <c r="AC294" s="10">
        <f t="shared" si="109"/>
        <v>59983.37778887459</v>
      </c>
      <c r="AD294" s="10">
        <f t="shared" si="110"/>
        <v>91218.96223391479</v>
      </c>
      <c r="AE294" s="10">
        <f t="shared" si="111"/>
        <v>129395.78766674171</v>
      </c>
    </row>
    <row r="295" spans="1:31" x14ac:dyDescent="0.2">
      <c r="A295" s="5">
        <v>224</v>
      </c>
      <c r="B295" s="5">
        <f t="shared" si="112"/>
        <v>292</v>
      </c>
      <c r="C295" s="36">
        <v>1.6615308113676661E-2</v>
      </c>
      <c r="D295" s="6">
        <f t="shared" si="92"/>
        <v>-1.7735441244935701E-3</v>
      </c>
      <c r="E295" s="7">
        <f t="shared" si="93"/>
        <v>-21.282529493922841</v>
      </c>
      <c r="F295" s="7">
        <f t="shared" si="94"/>
        <v>-42.565058987845681</v>
      </c>
      <c r="G295" s="7">
        <f t="shared" si="95"/>
        <v>-63.847588481768526</v>
      </c>
      <c r="H295" s="7">
        <f t="shared" si="96"/>
        <v>-85.130117975691363</v>
      </c>
      <c r="I295" s="7">
        <f t="shared" si="97"/>
        <v>-106.41264746961421</v>
      </c>
      <c r="J295" s="7">
        <f t="shared" si="98"/>
        <v>-127.69517696353705</v>
      </c>
      <c r="K295" s="12">
        <f t="shared" si="99"/>
        <v>9.3344427604911961E-5</v>
      </c>
      <c r="L295" s="9">
        <f t="shared" si="100"/>
        <v>13441.597575107322</v>
      </c>
      <c r="M295" s="9">
        <f t="shared" si="101"/>
        <v>53766.390300429288</v>
      </c>
      <c r="N295" s="9">
        <f t="shared" si="102"/>
        <v>120974.3781759659</v>
      </c>
      <c r="O295" s="9">
        <f t="shared" si="103"/>
        <v>215065.56120171715</v>
      </c>
      <c r="P295" s="9">
        <f t="shared" si="104"/>
        <v>336039.93937768304</v>
      </c>
      <c r="Q295" s="9">
        <f t="shared" si="105"/>
        <v>483897.51270386361</v>
      </c>
      <c r="R295" s="8">
        <f>SUM('Masses &amp; Spring Data'!$D$29)</f>
        <v>0.12910000000000002</v>
      </c>
      <c r="S295" s="8">
        <f t="shared" si="113"/>
        <v>1735.3102469463556</v>
      </c>
      <c r="T295" s="8">
        <f t="shared" si="113"/>
        <v>6941.2409877854225</v>
      </c>
      <c r="U295" s="8">
        <f t="shared" si="113"/>
        <v>15617.792222517201</v>
      </c>
      <c r="V295" s="8">
        <f t="shared" si="113"/>
        <v>27764.96395114169</v>
      </c>
      <c r="W295" s="8">
        <f t="shared" si="113"/>
        <v>43382.75617365889</v>
      </c>
      <c r="X295" s="8">
        <f t="shared" si="113"/>
        <v>62471.168890068802</v>
      </c>
      <c r="Y295" s="3">
        <f>SUM('Masses &amp; Spring Data'!$K$11*('Masses &amp; Spring Data'!$I$3+'Vel,Acc,Jer (In Light)'!C295))</f>
        <v>4136.8722603587812</v>
      </c>
      <c r="Z295" s="10">
        <f t="shared" si="106"/>
        <v>5872.1825073051368</v>
      </c>
      <c r="AA295" s="10">
        <f t="shared" si="107"/>
        <v>10791.685872038492</v>
      </c>
      <c r="AB295" s="10">
        <f t="shared" si="108"/>
        <v>19754.664482875982</v>
      </c>
      <c r="AC295" s="10">
        <f t="shared" si="109"/>
        <v>31901.836211500471</v>
      </c>
      <c r="AD295" s="10">
        <f t="shared" si="110"/>
        <v>47519.628434017672</v>
      </c>
      <c r="AE295" s="10">
        <f t="shared" si="111"/>
        <v>66608.041150427583</v>
      </c>
    </row>
    <row r="296" spans="1:31" x14ac:dyDescent="0.2">
      <c r="A296" s="5">
        <v>226</v>
      </c>
      <c r="B296" s="5">
        <f t="shared" si="112"/>
        <v>293</v>
      </c>
      <c r="C296" s="36">
        <v>1.484176398918309E-2</v>
      </c>
      <c r="D296" s="6">
        <f t="shared" si="92"/>
        <v>-1.6801996968886599E-3</v>
      </c>
      <c r="E296" s="7">
        <f t="shared" si="93"/>
        <v>-20.16239636266392</v>
      </c>
      <c r="F296" s="7">
        <f t="shared" si="94"/>
        <v>-40.324792725327839</v>
      </c>
      <c r="G296" s="7">
        <f t="shared" si="95"/>
        <v>-60.487189087991759</v>
      </c>
      <c r="H296" s="7">
        <f t="shared" si="96"/>
        <v>-80.649585450655678</v>
      </c>
      <c r="I296" s="7">
        <f t="shared" si="97"/>
        <v>-100.81198181331959</v>
      </c>
      <c r="J296" s="7">
        <f t="shared" si="98"/>
        <v>-120.97437817598352</v>
      </c>
      <c r="K296" s="12">
        <f t="shared" si="99"/>
        <v>2.8003328281478966E-4</v>
      </c>
      <c r="L296" s="9">
        <f t="shared" si="100"/>
        <v>40324.792725329709</v>
      </c>
      <c r="M296" s="9">
        <f t="shared" si="101"/>
        <v>161299.17090131884</v>
      </c>
      <c r="N296" s="9">
        <f t="shared" si="102"/>
        <v>362923.13452796743</v>
      </c>
      <c r="O296" s="9">
        <f t="shared" si="103"/>
        <v>645196.68360527535</v>
      </c>
      <c r="P296" s="9">
        <f t="shared" si="104"/>
        <v>1008119.8181332428</v>
      </c>
      <c r="Q296" s="9">
        <f t="shared" si="105"/>
        <v>1451692.5381118697</v>
      </c>
      <c r="R296" s="8">
        <f>SUM('Masses &amp; Spring Data'!$D$29)</f>
        <v>0.12910000000000002</v>
      </c>
      <c r="S296" s="8">
        <f t="shared" si="113"/>
        <v>5205.9307408400664</v>
      </c>
      <c r="T296" s="8">
        <f t="shared" si="113"/>
        <v>20823.722963360266</v>
      </c>
      <c r="U296" s="8">
        <f t="shared" si="113"/>
        <v>46853.376667560602</v>
      </c>
      <c r="V296" s="8">
        <f t="shared" si="113"/>
        <v>83294.891853441062</v>
      </c>
      <c r="W296" s="8">
        <f t="shared" si="113"/>
        <v>130148.26852100166</v>
      </c>
      <c r="X296" s="8">
        <f t="shared" si="113"/>
        <v>187413.50667024241</v>
      </c>
      <c r="Y296" s="3">
        <f>SUM('Masses &amp; Spring Data'!$K$11*('Masses &amp; Spring Data'!$I$3+'Vel,Acc,Jer (In Light)'!C296))</f>
        <v>3850.4448842530692</v>
      </c>
      <c r="Z296" s="10">
        <f t="shared" si="106"/>
        <v>9056.3756250931365</v>
      </c>
      <c r="AA296" s="10">
        <f t="shared" si="107"/>
        <v>24402.815596565815</v>
      </c>
      <c r="AB296" s="10">
        <f t="shared" si="108"/>
        <v>50703.821551813671</v>
      </c>
      <c r="AC296" s="10">
        <f t="shared" si="109"/>
        <v>87145.336737694131</v>
      </c>
      <c r="AD296" s="10">
        <f t="shared" si="110"/>
        <v>133998.71340525473</v>
      </c>
      <c r="AE296" s="10">
        <f t="shared" si="111"/>
        <v>191263.95155449549</v>
      </c>
    </row>
    <row r="297" spans="1:31" x14ac:dyDescent="0.2">
      <c r="A297" s="5">
        <v>228</v>
      </c>
      <c r="B297" s="5">
        <f t="shared" si="112"/>
        <v>294</v>
      </c>
      <c r="C297" s="36">
        <v>1.3161564292294431E-2</v>
      </c>
      <c r="D297" s="6">
        <f t="shared" si="92"/>
        <v>-1.4001664140738702E-3</v>
      </c>
      <c r="E297" s="7">
        <f t="shared" si="93"/>
        <v>-16.801996968886442</v>
      </c>
      <c r="F297" s="7">
        <f t="shared" si="94"/>
        <v>-33.603993937772884</v>
      </c>
      <c r="G297" s="7">
        <f t="shared" si="95"/>
        <v>-50.405990906659326</v>
      </c>
      <c r="H297" s="7">
        <f t="shared" si="96"/>
        <v>-67.207987875545768</v>
      </c>
      <c r="I297" s="7">
        <f t="shared" si="97"/>
        <v>-84.009984844432211</v>
      </c>
      <c r="J297" s="7">
        <f t="shared" si="98"/>
        <v>-100.81198181331865</v>
      </c>
      <c r="K297" s="12">
        <f t="shared" si="99"/>
        <v>9.3344427604920635E-5</v>
      </c>
      <c r="L297" s="9">
        <f t="shared" si="100"/>
        <v>13441.597575108572</v>
      </c>
      <c r="M297" s="9">
        <f t="shared" si="101"/>
        <v>53766.390300434286</v>
      </c>
      <c r="N297" s="9">
        <f t="shared" si="102"/>
        <v>120974.37817597714</v>
      </c>
      <c r="O297" s="9">
        <f t="shared" si="103"/>
        <v>215065.56120173715</v>
      </c>
      <c r="P297" s="9">
        <f t="shared" si="104"/>
        <v>336039.9393777143</v>
      </c>
      <c r="Q297" s="9">
        <f t="shared" si="105"/>
        <v>483897.51270390855</v>
      </c>
      <c r="R297" s="8">
        <f>SUM('Masses &amp; Spring Data'!$D$29)</f>
        <v>0.12910000000000002</v>
      </c>
      <c r="S297" s="8">
        <f t="shared" si="113"/>
        <v>1735.3102469465168</v>
      </c>
      <c r="T297" s="8">
        <f t="shared" si="113"/>
        <v>6941.2409877860673</v>
      </c>
      <c r="U297" s="8">
        <f t="shared" si="113"/>
        <v>15617.79222251865</v>
      </c>
      <c r="V297" s="8">
        <f t="shared" si="113"/>
        <v>27764.963951144269</v>
      </c>
      <c r="W297" s="8">
        <f t="shared" si="113"/>
        <v>43382.756173662921</v>
      </c>
      <c r="X297" s="8">
        <f t="shared" si="113"/>
        <v>62471.168890074601</v>
      </c>
      <c r="Y297" s="3">
        <f>SUM('Masses &amp; Spring Data'!$K$11*('Masses &amp; Spring Data'!$I$3+'Vel,Acc,Jer (In Light)'!C297))</f>
        <v>3579.0926332055506</v>
      </c>
      <c r="Z297" s="10">
        <f t="shared" si="106"/>
        <v>5314.4028801520672</v>
      </c>
      <c r="AA297" s="10">
        <f t="shared" si="107"/>
        <v>10294.206745118689</v>
      </c>
      <c r="AB297" s="10">
        <f t="shared" si="108"/>
        <v>19196.884855724202</v>
      </c>
      <c r="AC297" s="10">
        <f t="shared" si="109"/>
        <v>31344.056584349819</v>
      </c>
      <c r="AD297" s="10">
        <f t="shared" si="110"/>
        <v>46961.848806868475</v>
      </c>
      <c r="AE297" s="10">
        <f t="shared" si="111"/>
        <v>66050.261523280147</v>
      </c>
    </row>
    <row r="298" spans="1:31" x14ac:dyDescent="0.2">
      <c r="A298" s="5">
        <v>230</v>
      </c>
      <c r="B298" s="5">
        <f t="shared" si="112"/>
        <v>295</v>
      </c>
      <c r="C298" s="36">
        <v>1.176139787822056E-2</v>
      </c>
      <c r="D298" s="6">
        <f t="shared" si="92"/>
        <v>-1.3068219864689496E-3</v>
      </c>
      <c r="E298" s="7">
        <f t="shared" si="93"/>
        <v>-15.681863837627395</v>
      </c>
      <c r="F298" s="7">
        <f t="shared" si="94"/>
        <v>-31.36372767525479</v>
      </c>
      <c r="G298" s="7">
        <f t="shared" si="95"/>
        <v>-47.045591512882183</v>
      </c>
      <c r="H298" s="7">
        <f t="shared" si="96"/>
        <v>-62.72745535050958</v>
      </c>
      <c r="I298" s="7">
        <f t="shared" si="97"/>
        <v>-78.409319188136976</v>
      </c>
      <c r="J298" s="7">
        <f t="shared" si="98"/>
        <v>-94.091183025764366</v>
      </c>
      <c r="K298" s="12">
        <f t="shared" si="99"/>
        <v>1.4935108416787649E-4</v>
      </c>
      <c r="L298" s="9">
        <f t="shared" si="100"/>
        <v>21506.556120174213</v>
      </c>
      <c r="M298" s="9">
        <f t="shared" si="101"/>
        <v>86026.224480696852</v>
      </c>
      <c r="N298" s="9">
        <f t="shared" si="102"/>
        <v>193559.00508156791</v>
      </c>
      <c r="O298" s="9">
        <f t="shared" si="103"/>
        <v>344104.89792278741</v>
      </c>
      <c r="P298" s="9">
        <f t="shared" si="104"/>
        <v>537663.90300435538</v>
      </c>
      <c r="Q298" s="9">
        <f t="shared" si="105"/>
        <v>774236.02032627165</v>
      </c>
      <c r="R298" s="8">
        <f>SUM('Masses &amp; Spring Data'!$D$29)</f>
        <v>0.12910000000000002</v>
      </c>
      <c r="S298" s="8">
        <f t="shared" si="113"/>
        <v>2776.4963951144914</v>
      </c>
      <c r="T298" s="8">
        <f t="shared" si="113"/>
        <v>11105.985580457966</v>
      </c>
      <c r="U298" s="8">
        <f t="shared" si="113"/>
        <v>24988.46755603042</v>
      </c>
      <c r="V298" s="8">
        <f t="shared" si="113"/>
        <v>44423.942321831863</v>
      </c>
      <c r="W298" s="8">
        <f t="shared" si="113"/>
        <v>69412.409877862287</v>
      </c>
      <c r="X298" s="8">
        <f t="shared" si="113"/>
        <v>99953.870224121682</v>
      </c>
      <c r="Y298" s="3">
        <f>SUM('Masses &amp; Spring Data'!$K$11*('Masses &amp; Spring Data'!$I$3+'Vel,Acc,Jer (In Light)'!C298))</f>
        <v>3352.9657573326203</v>
      </c>
      <c r="Z298" s="10">
        <f t="shared" si="106"/>
        <v>6129.4621524471113</v>
      </c>
      <c r="AA298" s="10">
        <f t="shared" si="107"/>
        <v>14247.899586975851</v>
      </c>
      <c r="AB298" s="10">
        <f t="shared" si="108"/>
        <v>28341.433313363043</v>
      </c>
      <c r="AC298" s="10">
        <f t="shared" si="109"/>
        <v>47776.908079164481</v>
      </c>
      <c r="AD298" s="10">
        <f t="shared" si="110"/>
        <v>72765.375635194912</v>
      </c>
      <c r="AE298" s="10">
        <f t="shared" si="111"/>
        <v>103306.83598145431</v>
      </c>
    </row>
    <row r="299" spans="1:31" x14ac:dyDescent="0.2">
      <c r="A299" s="5">
        <v>232</v>
      </c>
      <c r="B299" s="5">
        <f t="shared" si="112"/>
        <v>296</v>
      </c>
      <c r="C299" s="36">
        <v>1.0454575891751611E-2</v>
      </c>
      <c r="D299" s="6">
        <f t="shared" si="92"/>
        <v>-1.1574709023010731E-3</v>
      </c>
      <c r="E299" s="7">
        <f t="shared" si="93"/>
        <v>-13.889650827612877</v>
      </c>
      <c r="F299" s="7">
        <f t="shared" si="94"/>
        <v>-27.779301655225755</v>
      </c>
      <c r="G299" s="7">
        <f t="shared" si="95"/>
        <v>-41.668952482838634</v>
      </c>
      <c r="H299" s="7">
        <f t="shared" si="96"/>
        <v>-55.55860331045151</v>
      </c>
      <c r="I299" s="7">
        <f t="shared" si="97"/>
        <v>-69.448254138064385</v>
      </c>
      <c r="J299" s="7">
        <f t="shared" si="98"/>
        <v>-83.337904965677268</v>
      </c>
      <c r="K299" s="12">
        <f t="shared" si="99"/>
        <v>1.120133131259117E-4</v>
      </c>
      <c r="L299" s="9">
        <f t="shared" si="100"/>
        <v>16129.917090131285</v>
      </c>
      <c r="M299" s="9">
        <f t="shared" si="101"/>
        <v>64519.668360525138</v>
      </c>
      <c r="N299" s="9">
        <f t="shared" si="102"/>
        <v>145169.25381118155</v>
      </c>
      <c r="O299" s="9">
        <f t="shared" si="103"/>
        <v>258078.67344210055</v>
      </c>
      <c r="P299" s="9">
        <f t="shared" si="104"/>
        <v>403247.92725328211</v>
      </c>
      <c r="Q299" s="9">
        <f t="shared" si="105"/>
        <v>580677.01524472621</v>
      </c>
      <c r="R299" s="8">
        <f>SUM('Masses &amp; Spring Data'!$D$29)</f>
        <v>0.12910000000000002</v>
      </c>
      <c r="S299" s="8">
        <f t="shared" si="113"/>
        <v>2082.3722963359492</v>
      </c>
      <c r="T299" s="8">
        <f t="shared" si="113"/>
        <v>8329.4891853437966</v>
      </c>
      <c r="U299" s="8">
        <f t="shared" si="113"/>
        <v>18741.35066702354</v>
      </c>
      <c r="V299" s="8">
        <f t="shared" si="113"/>
        <v>33317.956741375187</v>
      </c>
      <c r="W299" s="8">
        <f t="shared" si="113"/>
        <v>52059.30740839873</v>
      </c>
      <c r="X299" s="8">
        <f t="shared" si="113"/>
        <v>74965.402668094161</v>
      </c>
      <c r="Y299" s="3">
        <f>SUM('Masses &amp; Spring Data'!$K$11*('Masses &amp; Spring Data'!$I$3+'Vel,Acc,Jer (In Light)'!C299))</f>
        <v>3141.9140065178854</v>
      </c>
      <c r="Z299" s="10">
        <f t="shared" si="106"/>
        <v>5224.2863028538341</v>
      </c>
      <c r="AA299" s="10">
        <f t="shared" si="107"/>
        <v>11284.471641140059</v>
      </c>
      <c r="AB299" s="10">
        <f t="shared" si="108"/>
        <v>21883.264673541424</v>
      </c>
      <c r="AC299" s="10">
        <f t="shared" si="109"/>
        <v>36459.870747893074</v>
      </c>
      <c r="AD299" s="10">
        <f t="shared" si="110"/>
        <v>55201.221414916618</v>
      </c>
      <c r="AE299" s="10">
        <f t="shared" si="111"/>
        <v>78107.316674612041</v>
      </c>
    </row>
    <row r="300" spans="1:31" x14ac:dyDescent="0.2">
      <c r="A300" s="5">
        <v>234</v>
      </c>
      <c r="B300" s="5">
        <f t="shared" si="112"/>
        <v>297</v>
      </c>
      <c r="C300" s="36">
        <v>9.2971049894505376E-3</v>
      </c>
      <c r="D300" s="6">
        <f t="shared" si="92"/>
        <v>-1.0454575891751614E-3</v>
      </c>
      <c r="E300" s="7">
        <f t="shared" si="93"/>
        <v>-12.545491070101937</v>
      </c>
      <c r="F300" s="7">
        <f t="shared" si="94"/>
        <v>-25.090982140203874</v>
      </c>
      <c r="G300" s="7">
        <f t="shared" si="95"/>
        <v>-37.636473210305809</v>
      </c>
      <c r="H300" s="7">
        <f t="shared" si="96"/>
        <v>-50.181964280407747</v>
      </c>
      <c r="I300" s="7">
        <f t="shared" si="97"/>
        <v>-62.727455350509686</v>
      </c>
      <c r="J300" s="7">
        <f t="shared" si="98"/>
        <v>-75.272946420611618</v>
      </c>
      <c r="K300" s="12">
        <f t="shared" si="99"/>
        <v>1.1201331312590997E-4</v>
      </c>
      <c r="L300" s="9">
        <f t="shared" si="100"/>
        <v>16129.917090131035</v>
      </c>
      <c r="M300" s="9">
        <f t="shared" si="101"/>
        <v>64519.668360524141</v>
      </c>
      <c r="N300" s="9">
        <f t="shared" si="102"/>
        <v>145169.25381117931</v>
      </c>
      <c r="O300" s="9">
        <f t="shared" si="103"/>
        <v>258078.67344209657</v>
      </c>
      <c r="P300" s="9">
        <f t="shared" si="104"/>
        <v>403247.92725327588</v>
      </c>
      <c r="Q300" s="9">
        <f t="shared" si="105"/>
        <v>580677.01524471724</v>
      </c>
      <c r="R300" s="8">
        <f>SUM('Masses &amp; Spring Data'!$D$29)</f>
        <v>0.12910000000000002</v>
      </c>
      <c r="S300" s="8">
        <f t="shared" si="113"/>
        <v>2082.3722963359169</v>
      </c>
      <c r="T300" s="8">
        <f t="shared" si="113"/>
        <v>8329.4891853436675</v>
      </c>
      <c r="U300" s="8">
        <f t="shared" si="113"/>
        <v>18741.350667023253</v>
      </c>
      <c r="V300" s="8">
        <f t="shared" si="113"/>
        <v>33317.95674137467</v>
      </c>
      <c r="W300" s="8">
        <f t="shared" si="113"/>
        <v>52059.307408397923</v>
      </c>
      <c r="X300" s="8">
        <f t="shared" si="113"/>
        <v>74965.402668093011</v>
      </c>
      <c r="Y300" s="3">
        <f>SUM('Masses &amp; Spring Data'!$K$11*('Masses &amp; Spring Data'!$I$3+'Vel,Acc,Jer (In Light)'!C300))</f>
        <v>2954.9824557962615</v>
      </c>
      <c r="Z300" s="10">
        <f t="shared" si="106"/>
        <v>5037.354752132178</v>
      </c>
      <c r="AA300" s="10">
        <f t="shared" si="107"/>
        <v>11115.630240488141</v>
      </c>
      <c r="AB300" s="10">
        <f t="shared" si="108"/>
        <v>21696.333122819513</v>
      </c>
      <c r="AC300" s="10">
        <f t="shared" si="109"/>
        <v>36272.939197170934</v>
      </c>
      <c r="AD300" s="10">
        <f t="shared" si="110"/>
        <v>55014.289864194187</v>
      </c>
      <c r="AE300" s="10">
        <f t="shared" si="111"/>
        <v>77920.385123889268</v>
      </c>
    </row>
    <row r="301" spans="1:31" x14ac:dyDescent="0.2">
      <c r="A301" s="5">
        <v>236</v>
      </c>
      <c r="B301" s="5">
        <f t="shared" si="112"/>
        <v>298</v>
      </c>
      <c r="C301" s="36">
        <v>8.2516474002753762E-3</v>
      </c>
      <c r="D301" s="6">
        <f t="shared" si="92"/>
        <v>-9.3344427604925059E-4</v>
      </c>
      <c r="E301" s="7">
        <f t="shared" si="93"/>
        <v>-11.201331312591007</v>
      </c>
      <c r="F301" s="7">
        <f t="shared" si="94"/>
        <v>-22.402662625182014</v>
      </c>
      <c r="G301" s="7">
        <f t="shared" si="95"/>
        <v>-33.603993937773019</v>
      </c>
      <c r="H301" s="7">
        <f t="shared" si="96"/>
        <v>-44.805325250364028</v>
      </c>
      <c r="I301" s="7">
        <f t="shared" si="97"/>
        <v>-56.006656562955037</v>
      </c>
      <c r="J301" s="7">
        <f t="shared" si="98"/>
        <v>-67.207987875546038</v>
      </c>
      <c r="K301" s="12">
        <f t="shared" si="99"/>
        <v>1.0267887036541704E-4</v>
      </c>
      <c r="L301" s="9">
        <f t="shared" si="100"/>
        <v>14785.757332620053</v>
      </c>
      <c r="M301" s="9">
        <f t="shared" si="101"/>
        <v>59143.029330480211</v>
      </c>
      <c r="N301" s="9">
        <f t="shared" si="102"/>
        <v>133071.81599358047</v>
      </c>
      <c r="O301" s="9">
        <f t="shared" si="103"/>
        <v>236572.11732192084</v>
      </c>
      <c r="P301" s="9">
        <f t="shared" si="104"/>
        <v>369643.93331550132</v>
      </c>
      <c r="Q301" s="9">
        <f t="shared" si="105"/>
        <v>532287.26397432189</v>
      </c>
      <c r="R301" s="8">
        <f>SUM('Masses &amp; Spring Data'!$D$29)</f>
        <v>0.12910000000000002</v>
      </c>
      <c r="S301" s="8">
        <f t="shared" si="113"/>
        <v>1908.841271641249</v>
      </c>
      <c r="T301" s="8">
        <f t="shared" si="113"/>
        <v>7635.3650865649961</v>
      </c>
      <c r="U301" s="8">
        <f t="shared" si="113"/>
        <v>17179.571444771242</v>
      </c>
      <c r="V301" s="8">
        <f t="shared" si="113"/>
        <v>30541.460346259984</v>
      </c>
      <c r="W301" s="8">
        <f t="shared" si="113"/>
        <v>47721.03179103123</v>
      </c>
      <c r="X301" s="8">
        <f t="shared" si="113"/>
        <v>68718.285779084967</v>
      </c>
      <c r="Y301" s="3">
        <f>SUM('Masses &amp; Spring Data'!$K$11*('Masses &amp; Spring Data'!$I$3+'Vel,Acc,Jer (In Light)'!C301))</f>
        <v>2786.1410551444733</v>
      </c>
      <c r="Z301" s="10">
        <f t="shared" si="106"/>
        <v>4694.9823267857228</v>
      </c>
      <c r="AA301" s="10">
        <f t="shared" si="107"/>
        <v>10270.754891127515</v>
      </c>
      <c r="AB301" s="10">
        <f t="shared" si="108"/>
        <v>19965.712499915717</v>
      </c>
      <c r="AC301" s="10">
        <f t="shared" si="109"/>
        <v>33327.601401404456</v>
      </c>
      <c r="AD301" s="10">
        <f t="shared" si="110"/>
        <v>50507.172846175701</v>
      </c>
      <c r="AE301" s="10">
        <f t="shared" si="111"/>
        <v>71504.426834229438</v>
      </c>
    </row>
    <row r="302" spans="1:31" x14ac:dyDescent="0.2">
      <c r="A302" s="5">
        <v>238</v>
      </c>
      <c r="B302" s="5">
        <f t="shared" si="112"/>
        <v>299</v>
      </c>
      <c r="C302" s="36">
        <v>7.3182031242261256E-3</v>
      </c>
      <c r="D302" s="6">
        <f t="shared" si="92"/>
        <v>-8.3076540568383355E-4</v>
      </c>
      <c r="E302" s="7">
        <f t="shared" si="93"/>
        <v>-9.9691848682060034</v>
      </c>
      <c r="F302" s="7">
        <f t="shared" si="94"/>
        <v>-19.938369736412007</v>
      </c>
      <c r="G302" s="7">
        <f t="shared" si="95"/>
        <v>-29.907554604618007</v>
      </c>
      <c r="H302" s="7">
        <f t="shared" si="96"/>
        <v>-39.876739472824013</v>
      </c>
      <c r="I302" s="7">
        <f t="shared" si="97"/>
        <v>-49.845924341030013</v>
      </c>
      <c r="J302" s="7">
        <f t="shared" si="98"/>
        <v>-59.815109209236013</v>
      </c>
      <c r="K302" s="12">
        <f t="shared" si="99"/>
        <v>8.4009984844433776E-5</v>
      </c>
      <c r="L302" s="9">
        <f t="shared" si="100"/>
        <v>12097.437817598464</v>
      </c>
      <c r="M302" s="9">
        <f t="shared" si="101"/>
        <v>48389.751270393856</v>
      </c>
      <c r="N302" s="9">
        <f t="shared" si="102"/>
        <v>108876.94035838617</v>
      </c>
      <c r="O302" s="9">
        <f t="shared" si="103"/>
        <v>193559.00508157542</v>
      </c>
      <c r="P302" s="9">
        <f t="shared" si="104"/>
        <v>302435.94543996156</v>
      </c>
      <c r="Q302" s="9">
        <f t="shared" si="105"/>
        <v>435507.76143354469</v>
      </c>
      <c r="R302" s="8">
        <f>SUM('Masses &amp; Spring Data'!$D$29)</f>
        <v>0.12910000000000002</v>
      </c>
      <c r="S302" s="8">
        <f t="shared" si="113"/>
        <v>1561.779222251962</v>
      </c>
      <c r="T302" s="8">
        <f t="shared" si="113"/>
        <v>6247.1168890078479</v>
      </c>
      <c r="U302" s="8">
        <f t="shared" si="113"/>
        <v>14056.013000267656</v>
      </c>
      <c r="V302" s="8">
        <f t="shared" si="113"/>
        <v>24988.467556031392</v>
      </c>
      <c r="W302" s="8">
        <f t="shared" si="113"/>
        <v>39044.480556299044</v>
      </c>
      <c r="X302" s="8">
        <f t="shared" si="113"/>
        <v>56224.052001070624</v>
      </c>
      <c r="Y302" s="3">
        <f>SUM('Masses &amp; Spring Data'!$K$11*('Masses &amp; Spring Data'!$I$3+'Vel,Acc,Jer (In Light)'!C302))</f>
        <v>2635.3898045625192</v>
      </c>
      <c r="Z302" s="10">
        <f t="shared" si="106"/>
        <v>4197.1690268144812</v>
      </c>
      <c r="AA302" s="10">
        <f t="shared" si="107"/>
        <v>8748.3380805524284</v>
      </c>
      <c r="AB302" s="10">
        <f t="shared" si="108"/>
        <v>16691.402804830177</v>
      </c>
      <c r="AC302" s="10">
        <f t="shared" si="109"/>
        <v>27623.857360593909</v>
      </c>
      <c r="AD302" s="10">
        <f t="shared" si="110"/>
        <v>41679.870360861561</v>
      </c>
      <c r="AE302" s="10">
        <f t="shared" si="111"/>
        <v>58859.441805633141</v>
      </c>
    </row>
    <row r="303" spans="1:31" x14ac:dyDescent="0.2">
      <c r="A303" s="5">
        <v>240</v>
      </c>
      <c r="B303" s="5">
        <f t="shared" si="112"/>
        <v>300</v>
      </c>
      <c r="C303" s="36">
        <v>6.4874377185422921E-3</v>
      </c>
      <c r="D303" s="6">
        <f t="shared" si="92"/>
        <v>-7.4675542083939978E-4</v>
      </c>
      <c r="E303" s="7">
        <f t="shared" si="93"/>
        <v>-8.9610650500727971</v>
      </c>
      <c r="F303" s="7">
        <f t="shared" si="94"/>
        <v>-17.922130100145594</v>
      </c>
      <c r="G303" s="7">
        <f t="shared" si="95"/>
        <v>-26.883195150218391</v>
      </c>
      <c r="H303" s="7">
        <f t="shared" si="96"/>
        <v>-35.844260200291188</v>
      </c>
      <c r="I303" s="7">
        <f t="shared" si="97"/>
        <v>-44.805325250363985</v>
      </c>
      <c r="J303" s="7">
        <f t="shared" si="98"/>
        <v>-53.766390300436782</v>
      </c>
      <c r="K303" s="12">
        <f t="shared" si="99"/>
        <v>8.4009984844431174E-5</v>
      </c>
      <c r="L303" s="9">
        <f t="shared" si="100"/>
        <v>12097.437817598089</v>
      </c>
      <c r="M303" s="9">
        <f t="shared" si="101"/>
        <v>48389.751270392357</v>
      </c>
      <c r="N303" s="9">
        <f t="shared" si="102"/>
        <v>108876.9403583828</v>
      </c>
      <c r="O303" s="9">
        <f t="shared" si="103"/>
        <v>193559.00508156943</v>
      </c>
      <c r="P303" s="9">
        <f t="shared" si="104"/>
        <v>302435.94543995225</v>
      </c>
      <c r="Q303" s="9">
        <f t="shared" si="105"/>
        <v>435507.76143353118</v>
      </c>
      <c r="R303" s="8">
        <f>SUM('Masses &amp; Spring Data'!$D$29)</f>
        <v>0.12910000000000002</v>
      </c>
      <c r="S303" s="8">
        <f t="shared" si="113"/>
        <v>1561.7792222519136</v>
      </c>
      <c r="T303" s="8">
        <f t="shared" si="113"/>
        <v>6247.1168890076542</v>
      </c>
      <c r="U303" s="8">
        <f t="shared" si="113"/>
        <v>14056.013000267221</v>
      </c>
      <c r="V303" s="8">
        <f t="shared" si="113"/>
        <v>24988.467556030617</v>
      </c>
      <c r="W303" s="8">
        <f t="shared" si="113"/>
        <v>39044.480556297844</v>
      </c>
      <c r="X303" s="8">
        <f t="shared" si="113"/>
        <v>56224.052001068885</v>
      </c>
      <c r="Y303" s="3">
        <f>SUM('Masses &amp; Spring Data'!$K$11*('Masses &amp; Spring Data'!$I$3+'Vel,Acc,Jer (In Light)'!C303))</f>
        <v>2501.2211915445801</v>
      </c>
      <c r="Z303" s="10">
        <f t="shared" si="106"/>
        <v>4063.0004137964934</v>
      </c>
      <c r="AA303" s="10">
        <f t="shared" si="107"/>
        <v>8627.7370800866702</v>
      </c>
      <c r="AB303" s="10">
        <f t="shared" si="108"/>
        <v>16557.2341918118</v>
      </c>
      <c r="AC303" s="10">
        <f t="shared" si="109"/>
        <v>27489.688747575197</v>
      </c>
      <c r="AD303" s="10">
        <f t="shared" si="110"/>
        <v>41545.701747842424</v>
      </c>
      <c r="AE303" s="10">
        <f t="shared" si="111"/>
        <v>58725.273192613466</v>
      </c>
    </row>
    <row r="304" spans="1:31" x14ac:dyDescent="0.2">
      <c r="A304" s="5">
        <v>242</v>
      </c>
      <c r="B304" s="5">
        <f t="shared" si="112"/>
        <v>301</v>
      </c>
      <c r="C304" s="36">
        <v>5.7406822977028923E-3</v>
      </c>
      <c r="D304" s="6">
        <f t="shared" si="92"/>
        <v>-6.627454359949686E-4</v>
      </c>
      <c r="E304" s="7">
        <f t="shared" si="93"/>
        <v>-7.9529452319396228</v>
      </c>
      <c r="F304" s="7">
        <f t="shared" si="94"/>
        <v>-15.905890463879246</v>
      </c>
      <c r="G304" s="7">
        <f t="shared" si="95"/>
        <v>-23.858835695818868</v>
      </c>
      <c r="H304" s="7">
        <f t="shared" si="96"/>
        <v>-31.811780927758491</v>
      </c>
      <c r="I304" s="7">
        <f t="shared" si="97"/>
        <v>-39.764726159698114</v>
      </c>
      <c r="J304" s="7">
        <f t="shared" si="98"/>
        <v>-47.717671391637737</v>
      </c>
      <c r="K304" s="12">
        <f t="shared" si="99"/>
        <v>6.5341099323447914E-5</v>
      </c>
      <c r="L304" s="9">
        <f t="shared" si="100"/>
        <v>9409.1183025765004</v>
      </c>
      <c r="M304" s="9">
        <f t="shared" si="101"/>
        <v>37636.473210306001</v>
      </c>
      <c r="N304" s="9">
        <f t="shared" si="102"/>
        <v>84682.064723188494</v>
      </c>
      <c r="O304" s="9">
        <f t="shared" si="103"/>
        <v>150545.89284122401</v>
      </c>
      <c r="P304" s="9">
        <f t="shared" si="104"/>
        <v>235227.9575644125</v>
      </c>
      <c r="Q304" s="9">
        <f t="shared" si="105"/>
        <v>338728.25889275398</v>
      </c>
      <c r="R304" s="8">
        <f>SUM('Masses &amp; Spring Data'!$D$29)</f>
        <v>0.12910000000000002</v>
      </c>
      <c r="S304" s="8">
        <f t="shared" si="113"/>
        <v>1214.7171728626263</v>
      </c>
      <c r="T304" s="8">
        <f t="shared" si="113"/>
        <v>4858.8686914505051</v>
      </c>
      <c r="U304" s="8">
        <f t="shared" si="113"/>
        <v>10932.454555763636</v>
      </c>
      <c r="V304" s="8">
        <f t="shared" si="113"/>
        <v>19435.474765802021</v>
      </c>
      <c r="W304" s="8">
        <f t="shared" si="113"/>
        <v>30367.929321565658</v>
      </c>
      <c r="X304" s="8">
        <f t="shared" si="113"/>
        <v>43729.818223054543</v>
      </c>
      <c r="Y304" s="3">
        <f>SUM('Masses &amp; Spring Data'!$K$11*('Masses &amp; Spring Data'!$I$3+'Vel,Acc,Jer (In Light)'!C304))</f>
        <v>2380.6201910790169</v>
      </c>
      <c r="Z304" s="10">
        <f t="shared" si="106"/>
        <v>3595.3373639416432</v>
      </c>
      <c r="AA304" s="10">
        <f t="shared" si="107"/>
        <v>7132.4554946163353</v>
      </c>
      <c r="AB304" s="10">
        <f t="shared" si="108"/>
        <v>13313.074746842653</v>
      </c>
      <c r="AC304" s="10">
        <f t="shared" si="109"/>
        <v>21816.094956881039</v>
      </c>
      <c r="AD304" s="10">
        <f t="shared" si="110"/>
        <v>32748.549512644677</v>
      </c>
      <c r="AE304" s="10">
        <f t="shared" si="111"/>
        <v>46110.438414133561</v>
      </c>
    </row>
    <row r="305" spans="1:31" x14ac:dyDescent="0.2">
      <c r="A305" s="5">
        <v>244</v>
      </c>
      <c r="B305" s="5">
        <f t="shared" si="112"/>
        <v>302</v>
      </c>
      <c r="C305" s="36">
        <v>5.0779368617079237E-3</v>
      </c>
      <c r="D305" s="6">
        <f t="shared" si="92"/>
        <v>-5.9740433667152069E-4</v>
      </c>
      <c r="E305" s="7">
        <f t="shared" si="93"/>
        <v>-7.1688520400582485</v>
      </c>
      <c r="F305" s="7">
        <f t="shared" si="94"/>
        <v>-14.337704080116497</v>
      </c>
      <c r="G305" s="7">
        <f t="shared" si="95"/>
        <v>-21.506556120174746</v>
      </c>
      <c r="H305" s="7">
        <f t="shared" si="96"/>
        <v>-28.675408160232994</v>
      </c>
      <c r="I305" s="7">
        <f t="shared" si="97"/>
        <v>-35.844260200291238</v>
      </c>
      <c r="J305" s="7">
        <f t="shared" si="98"/>
        <v>-43.013112240349493</v>
      </c>
      <c r="K305" s="12">
        <f t="shared" si="99"/>
        <v>7.4675542083940845E-5</v>
      </c>
      <c r="L305" s="9">
        <f t="shared" si="100"/>
        <v>10753.278060087481</v>
      </c>
      <c r="M305" s="9">
        <f t="shared" si="101"/>
        <v>43013.112240349925</v>
      </c>
      <c r="N305" s="9">
        <f t="shared" si="102"/>
        <v>96779.502540787333</v>
      </c>
      <c r="O305" s="9">
        <f t="shared" si="103"/>
        <v>172052.4489613997</v>
      </c>
      <c r="P305" s="9">
        <f t="shared" si="104"/>
        <v>268831.95150218706</v>
      </c>
      <c r="Q305" s="9">
        <f t="shared" si="105"/>
        <v>387118.01016314933</v>
      </c>
      <c r="R305" s="8">
        <f>SUM('Masses &amp; Spring Data'!$D$29)</f>
        <v>0.12910000000000002</v>
      </c>
      <c r="S305" s="8">
        <f t="shared" si="113"/>
        <v>1388.2481975572941</v>
      </c>
      <c r="T305" s="8">
        <f t="shared" si="113"/>
        <v>5552.9927902291765</v>
      </c>
      <c r="U305" s="8">
        <f t="shared" si="113"/>
        <v>12494.233778015647</v>
      </c>
      <c r="V305" s="8">
        <f t="shared" si="113"/>
        <v>22211.971160916706</v>
      </c>
      <c r="W305" s="8">
        <f t="shared" si="113"/>
        <v>34706.204938932358</v>
      </c>
      <c r="X305" s="8">
        <f t="shared" si="113"/>
        <v>49976.935112062587</v>
      </c>
      <c r="Y305" s="3">
        <f>SUM('Masses &amp; Spring Data'!$K$11*('Masses &amp; Spring Data'!$I$3+'Vel,Acc,Jer (In Light)'!C305))</f>
        <v>2273.5868031658297</v>
      </c>
      <c r="Z305" s="10">
        <f t="shared" si="106"/>
        <v>3661.8350007231238</v>
      </c>
      <c r="AA305" s="10">
        <f t="shared" si="107"/>
        <v>7730.0987930225556</v>
      </c>
      <c r="AB305" s="10">
        <f t="shared" si="108"/>
        <v>14767.820581181477</v>
      </c>
      <c r="AC305" s="10">
        <f t="shared" si="109"/>
        <v>24485.557964082534</v>
      </c>
      <c r="AD305" s="10">
        <f t="shared" si="110"/>
        <v>36979.79174209819</v>
      </c>
      <c r="AE305" s="10">
        <f t="shared" si="111"/>
        <v>52250.521915228419</v>
      </c>
    </row>
    <row r="306" spans="1:31" x14ac:dyDescent="0.2">
      <c r="A306" s="5">
        <v>246</v>
      </c>
      <c r="B306" s="5">
        <f t="shared" si="112"/>
        <v>303</v>
      </c>
      <c r="C306" s="36">
        <v>4.480532525036403E-3</v>
      </c>
      <c r="D306" s="6">
        <f t="shared" si="92"/>
        <v>-5.2272879458757984E-4</v>
      </c>
      <c r="E306" s="7">
        <f t="shared" si="93"/>
        <v>-6.2727455350509578</v>
      </c>
      <c r="F306" s="7">
        <f t="shared" si="94"/>
        <v>-12.545491070101916</v>
      </c>
      <c r="G306" s="7">
        <f t="shared" si="95"/>
        <v>-18.818236605152876</v>
      </c>
      <c r="H306" s="7">
        <f t="shared" si="96"/>
        <v>-25.090982140203831</v>
      </c>
      <c r="I306" s="7">
        <f t="shared" si="97"/>
        <v>-31.36372767525479</v>
      </c>
      <c r="J306" s="7">
        <f t="shared" si="98"/>
        <v>-37.636473210305752</v>
      </c>
      <c r="K306" s="12">
        <f t="shared" si="99"/>
        <v>5.6006656562953248E-5</v>
      </c>
      <c r="L306" s="9">
        <f t="shared" si="100"/>
        <v>8064.9585450652676</v>
      </c>
      <c r="M306" s="9">
        <f t="shared" si="101"/>
        <v>32259.83418026107</v>
      </c>
      <c r="N306" s="9">
        <f t="shared" si="102"/>
        <v>72584.626905587415</v>
      </c>
      <c r="O306" s="9">
        <f t="shared" si="103"/>
        <v>129039.33672104428</v>
      </c>
      <c r="P306" s="9">
        <f t="shared" si="104"/>
        <v>201623.96362663168</v>
      </c>
      <c r="Q306" s="9">
        <f t="shared" si="105"/>
        <v>290338.50762234966</v>
      </c>
      <c r="R306" s="8">
        <f>SUM('Masses &amp; Spring Data'!$D$29)</f>
        <v>0.12910000000000002</v>
      </c>
      <c r="S306" s="8">
        <f t="shared" si="113"/>
        <v>1041.1861481679261</v>
      </c>
      <c r="T306" s="8">
        <f t="shared" si="113"/>
        <v>4164.7445926717046</v>
      </c>
      <c r="U306" s="8">
        <f t="shared" si="113"/>
        <v>9370.6753335113372</v>
      </c>
      <c r="V306" s="8">
        <f t="shared" si="113"/>
        <v>16658.978370686818</v>
      </c>
      <c r="W306" s="8">
        <f t="shared" si="113"/>
        <v>26029.653704198154</v>
      </c>
      <c r="X306" s="8">
        <f t="shared" si="113"/>
        <v>37482.701334045349</v>
      </c>
      <c r="Y306" s="3">
        <f>SUM('Masses &amp; Spring Data'!$K$11*('Masses &amp; Spring Data'!$I$3+'Vel,Acc,Jer (In Light)'!C306))</f>
        <v>2177.106002793379</v>
      </c>
      <c r="Z306" s="10">
        <f t="shared" si="106"/>
        <v>3218.2921509613052</v>
      </c>
      <c r="AA306" s="10">
        <f t="shared" si="107"/>
        <v>6257.4298951391902</v>
      </c>
      <c r="AB306" s="10">
        <f t="shared" si="108"/>
        <v>11547.781336304717</v>
      </c>
      <c r="AC306" s="10">
        <f t="shared" si="109"/>
        <v>18836.084373480197</v>
      </c>
      <c r="AD306" s="10">
        <f t="shared" si="110"/>
        <v>28206.759706991532</v>
      </c>
      <c r="AE306" s="10">
        <f t="shared" si="111"/>
        <v>39659.807336838727</v>
      </c>
    </row>
    <row r="307" spans="1:31" x14ac:dyDescent="0.2">
      <c r="A307" s="5">
        <v>248</v>
      </c>
      <c r="B307" s="5">
        <f t="shared" si="112"/>
        <v>304</v>
      </c>
      <c r="C307" s="36">
        <v>3.9578037304488231E-3</v>
      </c>
      <c r="D307" s="6">
        <f t="shared" si="92"/>
        <v>-4.6672213802462616E-4</v>
      </c>
      <c r="E307" s="7">
        <f t="shared" si="93"/>
        <v>-5.6006656562955142</v>
      </c>
      <c r="F307" s="7">
        <f t="shared" si="94"/>
        <v>-11.201331312591028</v>
      </c>
      <c r="G307" s="7">
        <f t="shared" si="95"/>
        <v>-16.801996968886542</v>
      </c>
      <c r="H307" s="7">
        <f t="shared" si="96"/>
        <v>-22.402662625182057</v>
      </c>
      <c r="I307" s="7">
        <f t="shared" si="97"/>
        <v>-28.003328281477568</v>
      </c>
      <c r="J307" s="7">
        <f t="shared" si="98"/>
        <v>-33.603993937773083</v>
      </c>
      <c r="K307" s="12">
        <f t="shared" si="99"/>
        <v>4.6672213802463787E-5</v>
      </c>
      <c r="L307" s="9">
        <f t="shared" si="100"/>
        <v>6720.7987875547851</v>
      </c>
      <c r="M307" s="9">
        <f t="shared" si="101"/>
        <v>26883.19515021914</v>
      </c>
      <c r="N307" s="9">
        <f t="shared" si="102"/>
        <v>60487.189087993065</v>
      </c>
      <c r="O307" s="9">
        <f t="shared" si="103"/>
        <v>107532.78060087656</v>
      </c>
      <c r="P307" s="9">
        <f t="shared" si="104"/>
        <v>168019.96968886963</v>
      </c>
      <c r="Q307" s="9">
        <f t="shared" si="105"/>
        <v>241948.75635197226</v>
      </c>
      <c r="R307" s="8">
        <f>SUM('Masses &amp; Spring Data'!$D$29)</f>
        <v>0.12910000000000002</v>
      </c>
      <c r="S307" s="8">
        <f t="shared" si="113"/>
        <v>867.65512347332287</v>
      </c>
      <c r="T307" s="8">
        <f t="shared" si="113"/>
        <v>3470.6204938932915</v>
      </c>
      <c r="U307" s="8">
        <f t="shared" si="113"/>
        <v>7808.8961112599063</v>
      </c>
      <c r="V307" s="8">
        <f t="shared" si="113"/>
        <v>13882.481975573166</v>
      </c>
      <c r="W307" s="8">
        <f t="shared" si="113"/>
        <v>21691.378086833072</v>
      </c>
      <c r="X307" s="8">
        <f t="shared" si="113"/>
        <v>31235.584445039625</v>
      </c>
      <c r="Y307" s="3">
        <f>SUM('Masses &amp; Spring Data'!$K$11*('Masses &amp; Spring Data'!$I$3+'Vel,Acc,Jer (In Light)'!C307))</f>
        <v>2092.6853024674851</v>
      </c>
      <c r="Z307" s="10">
        <f t="shared" si="106"/>
        <v>2960.340425940808</v>
      </c>
      <c r="AA307" s="10">
        <f t="shared" si="107"/>
        <v>5487.9301710697991</v>
      </c>
      <c r="AB307" s="10">
        <f t="shared" si="108"/>
        <v>9901.5814137273919</v>
      </c>
      <c r="AC307" s="10">
        <f t="shared" si="109"/>
        <v>15975.167278040652</v>
      </c>
      <c r="AD307" s="10">
        <f t="shared" si="110"/>
        <v>23784.063389300558</v>
      </c>
      <c r="AE307" s="10">
        <f t="shared" si="111"/>
        <v>33328.269747507111</v>
      </c>
    </row>
    <row r="308" spans="1:31" x14ac:dyDescent="0.2">
      <c r="A308" s="5">
        <v>250</v>
      </c>
      <c r="B308" s="5">
        <f t="shared" si="112"/>
        <v>305</v>
      </c>
      <c r="C308" s="36">
        <v>3.491081592424197E-3</v>
      </c>
      <c r="D308" s="6">
        <f t="shared" si="92"/>
        <v>-4.2004992422216194E-4</v>
      </c>
      <c r="E308" s="7">
        <f t="shared" si="93"/>
        <v>-5.0405990906659435</v>
      </c>
      <c r="F308" s="7">
        <f t="shared" si="94"/>
        <v>-10.081198181331887</v>
      </c>
      <c r="G308" s="7">
        <f t="shared" si="95"/>
        <v>-15.12179727199783</v>
      </c>
      <c r="H308" s="7">
        <f t="shared" si="96"/>
        <v>-20.162396362663774</v>
      </c>
      <c r="I308" s="7">
        <f t="shared" si="97"/>
        <v>-25.202995453329716</v>
      </c>
      <c r="J308" s="7">
        <f t="shared" si="98"/>
        <v>-30.243594543995659</v>
      </c>
      <c r="K308" s="12">
        <f t="shared" si="99"/>
        <v>-2.6509817358495737E-3</v>
      </c>
      <c r="L308" s="9">
        <f t="shared" si="100"/>
        <v>-381741.36996233859</v>
      </c>
      <c r="M308" s="9">
        <f t="shared" si="101"/>
        <v>-1526965.4798493544</v>
      </c>
      <c r="N308" s="9">
        <f t="shared" si="102"/>
        <v>-3435672.3296610476</v>
      </c>
      <c r="O308" s="9">
        <f t="shared" si="103"/>
        <v>-6107861.9193974175</v>
      </c>
      <c r="P308" s="9">
        <f t="shared" si="104"/>
        <v>-9543534.2490584645</v>
      </c>
      <c r="Q308" s="9">
        <f t="shared" si="105"/>
        <v>-13742689.31864419</v>
      </c>
      <c r="R308" s="8">
        <f>SUM('Masses &amp; Spring Data'!$D$29)</f>
        <v>0.12910000000000002</v>
      </c>
      <c r="S308" s="8">
        <f t="shared" si="113"/>
        <v>-49282.810862137922</v>
      </c>
      <c r="T308" s="8">
        <f t="shared" si="113"/>
        <v>-197131.24344855169</v>
      </c>
      <c r="U308" s="8">
        <f t="shared" si="113"/>
        <v>-443545.29775924131</v>
      </c>
      <c r="V308" s="8">
        <f t="shared" si="113"/>
        <v>-788524.97379420674</v>
      </c>
      <c r="W308" s="8">
        <f t="shared" si="113"/>
        <v>-1232070.2715534479</v>
      </c>
      <c r="X308" s="8">
        <f t="shared" si="113"/>
        <v>-1774181.1910369652</v>
      </c>
      <c r="Y308" s="3">
        <f>SUM('Masses &amp; Spring Data'!$K$11*('Masses &amp; Spring Data'!$I$3+'Vel,Acc,Jer (In Light)'!C308))</f>
        <v>2017.3096771765076</v>
      </c>
      <c r="Z308" s="10">
        <f t="shared" si="106"/>
        <v>-47265.501184961417</v>
      </c>
      <c r="AA308" s="10">
        <f t="shared" si="107"/>
        <v>-195181.77183413706</v>
      </c>
      <c r="AB308" s="10">
        <f t="shared" si="108"/>
        <v>-441527.98808206478</v>
      </c>
      <c r="AC308" s="10">
        <f t="shared" si="109"/>
        <v>-786507.66411703022</v>
      </c>
      <c r="AD308" s="10">
        <f t="shared" si="110"/>
        <v>-1230052.9618762715</v>
      </c>
      <c r="AE308" s="10">
        <f t="shared" si="111"/>
        <v>-1772163.8813597888</v>
      </c>
    </row>
    <row r="309" spans="1:31" x14ac:dyDescent="0.2">
      <c r="A309" s="5">
        <v>252</v>
      </c>
      <c r="B309" s="5">
        <f t="shared" si="112"/>
        <v>306</v>
      </c>
      <c r="C309" s="36">
        <v>3.071031668202035E-3</v>
      </c>
      <c r="D309" s="6">
        <f t="shared" si="92"/>
        <v>-3.0710316600717352E-3</v>
      </c>
      <c r="E309" s="7">
        <f t="shared" si="93"/>
        <v>-36.85237992086082</v>
      </c>
      <c r="F309" s="7">
        <f t="shared" si="94"/>
        <v>-73.704759841721639</v>
      </c>
      <c r="G309" s="7">
        <f t="shared" si="95"/>
        <v>-110.55713976258247</v>
      </c>
      <c r="H309" s="7">
        <f t="shared" si="96"/>
        <v>-147.40951968344328</v>
      </c>
      <c r="I309" s="7">
        <f t="shared" si="97"/>
        <v>-184.26189960430412</v>
      </c>
      <c r="J309" s="7">
        <f t="shared" si="98"/>
        <v>-221.11427952516493</v>
      </c>
      <c r="K309" s="12">
        <f t="shared" si="99"/>
        <v>3.0710316622093226E-3</v>
      </c>
      <c r="L309" s="9">
        <f t="shared" si="100"/>
        <v>442228.55935814243</v>
      </c>
      <c r="M309" s="9">
        <f t="shared" si="101"/>
        <v>1768914.2374325697</v>
      </c>
      <c r="N309" s="9">
        <f t="shared" si="102"/>
        <v>3980057.0342232822</v>
      </c>
      <c r="O309" s="9">
        <f t="shared" si="103"/>
        <v>7075656.9497302789</v>
      </c>
      <c r="P309" s="9">
        <f t="shared" si="104"/>
        <v>11055713.983953562</v>
      </c>
      <c r="Q309" s="9">
        <f t="shared" si="105"/>
        <v>15920228.136893129</v>
      </c>
      <c r="R309" s="8">
        <f>SUM('Masses &amp; Spring Data'!$D$29)</f>
        <v>0.12910000000000002</v>
      </c>
      <c r="S309" s="8">
        <f t="shared" si="113"/>
        <v>57091.707013136198</v>
      </c>
      <c r="T309" s="8">
        <f t="shared" si="113"/>
        <v>228366.82805254479</v>
      </c>
      <c r="U309" s="8">
        <f t="shared" si="113"/>
        <v>513825.36311822583</v>
      </c>
      <c r="V309" s="8">
        <f t="shared" si="113"/>
        <v>913467.31221017917</v>
      </c>
      <c r="W309" s="8">
        <f t="shared" si="113"/>
        <v>1427292.6753284051</v>
      </c>
      <c r="X309" s="8">
        <f t="shared" si="113"/>
        <v>2055301.4524729033</v>
      </c>
      <c r="Y309" s="3">
        <f>SUM('Masses &amp; Spring Data'!$K$11*('Masses &amp; Spring Data'!$I$3+'Vel,Acc,Jer (In Light)'!C309))</f>
        <v>1949.4716144146287</v>
      </c>
      <c r="Z309" s="10">
        <f t="shared" si="106"/>
        <v>59041.178627550828</v>
      </c>
      <c r="AA309" s="10">
        <f t="shared" si="107"/>
        <v>229820.32805385784</v>
      </c>
      <c r="AB309" s="10">
        <f t="shared" si="108"/>
        <v>515774.83473264048</v>
      </c>
      <c r="AC309" s="10">
        <f t="shared" si="109"/>
        <v>915416.78382459376</v>
      </c>
      <c r="AD309" s="10">
        <f t="shared" si="110"/>
        <v>1429242.1469428197</v>
      </c>
      <c r="AE309" s="10">
        <f t="shared" si="111"/>
        <v>2057250.9240873179</v>
      </c>
    </row>
    <row r="310" spans="1:31" x14ac:dyDescent="0.2">
      <c r="A310" s="5">
        <v>254</v>
      </c>
      <c r="B310" s="5">
        <f t="shared" si="112"/>
        <v>307</v>
      </c>
      <c r="C310" s="36">
        <v>8.1302996443889742E-12</v>
      </c>
      <c r="D310" s="6">
        <f t="shared" si="92"/>
        <v>2.1375873921527864E-12</v>
      </c>
      <c r="E310" s="7">
        <f t="shared" si="93"/>
        <v>2.5651048705833436E-8</v>
      </c>
      <c r="F310" s="7">
        <f t="shared" si="94"/>
        <v>5.1302097411666873E-8</v>
      </c>
      <c r="G310" s="7">
        <f t="shared" si="95"/>
        <v>7.6953146117500306E-8</v>
      </c>
      <c r="H310" s="7">
        <f t="shared" si="96"/>
        <v>1.0260419482333375E-7</v>
      </c>
      <c r="I310" s="7">
        <f t="shared" si="97"/>
        <v>1.282552435291672E-7</v>
      </c>
      <c r="J310" s="7">
        <f t="shared" si="98"/>
        <v>1.5390629223500061E-7</v>
      </c>
      <c r="K310" s="12">
        <f t="shared" si="99"/>
        <v>6.6274543599496221E-13</v>
      </c>
      <c r="L310" s="9">
        <f t="shared" si="100"/>
        <v>9.5435342783274554E-5</v>
      </c>
      <c r="M310" s="9">
        <f t="shared" si="101"/>
        <v>3.8174137113309822E-4</v>
      </c>
      <c r="N310" s="9">
        <f t="shared" si="102"/>
        <v>8.5891808504947101E-4</v>
      </c>
      <c r="O310" s="9">
        <f t="shared" si="103"/>
        <v>1.5269654845323929E-3</v>
      </c>
      <c r="P310" s="9">
        <f t="shared" si="104"/>
        <v>2.385883569581864E-3</v>
      </c>
      <c r="Q310" s="9">
        <f t="shared" si="105"/>
        <v>3.435672340197884E-3</v>
      </c>
      <c r="R310" s="8">
        <f>SUM('Masses &amp; Spring Data'!$D$29)</f>
        <v>0.12910000000000002</v>
      </c>
      <c r="S310" s="8">
        <f t="shared" si="113"/>
        <v>1.2320702753320747E-5</v>
      </c>
      <c r="T310" s="8">
        <f t="shared" si="113"/>
        <v>4.9282811013282986E-5</v>
      </c>
      <c r="U310" s="8">
        <f t="shared" si="113"/>
        <v>1.1088632477988672E-4</v>
      </c>
      <c r="V310" s="8">
        <f t="shared" si="113"/>
        <v>1.9713124405313195E-4</v>
      </c>
      <c r="W310" s="8">
        <f t="shared" si="113"/>
        <v>3.0801756883301867E-4</v>
      </c>
      <c r="X310" s="8">
        <f t="shared" si="113"/>
        <v>4.4354529911954689E-4</v>
      </c>
      <c r="Y310" s="3">
        <f>SUM('Masses &amp; Spring Data'!$K$11*('Masses &amp; Spring Data'!$I$3+'Vel,Acc,Jer (In Light)'!C310))</f>
        <v>1453.5000013130434</v>
      </c>
      <c r="Z310" s="10">
        <f t="shared" si="106"/>
        <v>1453.5000136337462</v>
      </c>
      <c r="AA310" s="10">
        <f t="shared" si="107"/>
        <v>1453.5000509410747</v>
      </c>
      <c r="AB310" s="10">
        <f t="shared" si="108"/>
        <v>1453.5001121993682</v>
      </c>
      <c r="AC310" s="10">
        <f t="shared" si="109"/>
        <v>1453.5001984442874</v>
      </c>
      <c r="AD310" s="10">
        <f t="shared" si="110"/>
        <v>1453.5003093306123</v>
      </c>
      <c r="AE310" s="10">
        <f t="shared" si="111"/>
        <v>1453.5004448583425</v>
      </c>
    </row>
    <row r="311" spans="1:31" x14ac:dyDescent="0.2">
      <c r="A311" s="5">
        <v>256</v>
      </c>
      <c r="B311" s="5">
        <f t="shared" si="112"/>
        <v>308</v>
      </c>
      <c r="C311" s="36">
        <v>1.0267887036541761E-11</v>
      </c>
      <c r="D311" s="6">
        <f t="shared" si="92"/>
        <v>2.8003328281477486E-12</v>
      </c>
      <c r="E311" s="7">
        <f t="shared" si="93"/>
        <v>3.3603993937772982E-8</v>
      </c>
      <c r="F311" s="7">
        <f t="shared" si="94"/>
        <v>6.7207987875545963E-8</v>
      </c>
      <c r="G311" s="7">
        <f t="shared" si="95"/>
        <v>1.0081198181331895E-7</v>
      </c>
      <c r="H311" s="7">
        <f t="shared" si="96"/>
        <v>1.3441597575109193E-7</v>
      </c>
      <c r="I311" s="7">
        <f t="shared" si="97"/>
        <v>1.6801996968886491E-7</v>
      </c>
      <c r="J311" s="7">
        <f t="shared" si="98"/>
        <v>2.0162396362663789E-7</v>
      </c>
      <c r="K311" s="12">
        <f t="shared" si="99"/>
        <v>6.5341099323448201E-13</v>
      </c>
      <c r="L311" s="9">
        <f t="shared" si="100"/>
        <v>9.4091183025765405E-5</v>
      </c>
      <c r="M311" s="9">
        <f t="shared" si="101"/>
        <v>3.7636473210306162E-4</v>
      </c>
      <c r="N311" s="9">
        <f t="shared" si="102"/>
        <v>8.4682064723188872E-4</v>
      </c>
      <c r="O311" s="9">
        <f t="shared" si="103"/>
        <v>1.5054589284122465E-3</v>
      </c>
      <c r="P311" s="9">
        <f t="shared" si="104"/>
        <v>2.3522795756441353E-3</v>
      </c>
      <c r="Q311" s="9">
        <f t="shared" si="105"/>
        <v>3.3872825889275549E-3</v>
      </c>
      <c r="R311" s="8">
        <f>SUM('Masses &amp; Spring Data'!$D$29)</f>
        <v>0.12910000000000002</v>
      </c>
      <c r="S311" s="8">
        <f t="shared" si="113"/>
        <v>1.2147171728626315E-5</v>
      </c>
      <c r="T311" s="8">
        <f t="shared" si="113"/>
        <v>4.858868691450526E-5</v>
      </c>
      <c r="U311" s="8">
        <f t="shared" si="113"/>
        <v>1.0932454555763685E-4</v>
      </c>
      <c r="V311" s="8">
        <f t="shared" si="113"/>
        <v>1.9435474765802104E-4</v>
      </c>
      <c r="W311" s="8">
        <f t="shared" si="113"/>
        <v>3.0367929321565792E-4</v>
      </c>
      <c r="X311" s="8">
        <f t="shared" si="113"/>
        <v>4.3729818223054741E-4</v>
      </c>
      <c r="Y311" s="3">
        <f>SUM('Masses &amp; Spring Data'!$K$11*('Masses &amp; Spring Data'!$I$3+'Vel,Acc,Jer (In Light)'!C311))</f>
        <v>1453.5000016582637</v>
      </c>
      <c r="Z311" s="10">
        <f t="shared" si="106"/>
        <v>1453.5000138054354</v>
      </c>
      <c r="AA311" s="10">
        <f t="shared" si="107"/>
        <v>1453.5000506992044</v>
      </c>
      <c r="AB311" s="10">
        <f t="shared" si="108"/>
        <v>1453.5001109828092</v>
      </c>
      <c r="AC311" s="10">
        <f t="shared" si="109"/>
        <v>1453.5001960130114</v>
      </c>
      <c r="AD311" s="10">
        <f t="shared" si="110"/>
        <v>1453.5003053375569</v>
      </c>
      <c r="AE311" s="10">
        <f t="shared" si="111"/>
        <v>1453.500438956446</v>
      </c>
    </row>
    <row r="312" spans="1:31" x14ac:dyDescent="0.2">
      <c r="A312" s="5">
        <v>258</v>
      </c>
      <c r="B312" s="5">
        <f t="shared" si="112"/>
        <v>309</v>
      </c>
      <c r="C312" s="36">
        <v>1.3068219864689509E-11</v>
      </c>
      <c r="D312" s="6">
        <f t="shared" si="92"/>
        <v>3.4537438213822306E-12</v>
      </c>
      <c r="E312" s="7">
        <f t="shared" si="93"/>
        <v>4.1444925856586768E-8</v>
      </c>
      <c r="F312" s="7">
        <f t="shared" si="94"/>
        <v>8.2889851713173537E-8</v>
      </c>
      <c r="G312" s="7">
        <f t="shared" si="95"/>
        <v>1.243347775697603E-7</v>
      </c>
      <c r="H312" s="7">
        <f t="shared" si="96"/>
        <v>1.6577970342634707E-7</v>
      </c>
      <c r="I312" s="7">
        <f t="shared" si="97"/>
        <v>2.0722462928293384E-7</v>
      </c>
      <c r="J312" s="7">
        <f t="shared" si="98"/>
        <v>2.4866955513952061E-7</v>
      </c>
      <c r="K312" s="12">
        <f t="shared" si="99"/>
        <v>8.4009984844431878E-13</v>
      </c>
      <c r="L312" s="9">
        <f t="shared" si="100"/>
        <v>1.209743781759819E-4</v>
      </c>
      <c r="M312" s="9">
        <f t="shared" si="101"/>
        <v>4.838975127039276E-4</v>
      </c>
      <c r="N312" s="9">
        <f t="shared" si="102"/>
        <v>1.0887694035838372E-3</v>
      </c>
      <c r="O312" s="9">
        <f t="shared" si="103"/>
        <v>1.9355900508157104E-3</v>
      </c>
      <c r="P312" s="9">
        <f t="shared" si="104"/>
        <v>3.0243594543995474E-3</v>
      </c>
      <c r="Q312" s="9">
        <f t="shared" si="105"/>
        <v>4.3550776143353488E-3</v>
      </c>
      <c r="R312" s="8">
        <f>SUM('Masses &amp; Spring Data'!$D$29)</f>
        <v>0.12910000000000002</v>
      </c>
      <c r="S312" s="8">
        <f t="shared" si="113"/>
        <v>1.5617792222519265E-5</v>
      </c>
      <c r="T312" s="8">
        <f t="shared" si="113"/>
        <v>6.2471168890077059E-5</v>
      </c>
      <c r="U312" s="8">
        <f t="shared" si="113"/>
        <v>1.4056013000267342E-4</v>
      </c>
      <c r="V312" s="8">
        <f t="shared" si="113"/>
        <v>2.4988467556030824E-4</v>
      </c>
      <c r="W312" s="8">
        <f t="shared" si="113"/>
        <v>3.9044480556298165E-4</v>
      </c>
      <c r="X312" s="8">
        <f t="shared" si="113"/>
        <v>5.6224052001069367E-4</v>
      </c>
      <c r="Y312" s="3">
        <f>SUM('Masses &amp; Spring Data'!$K$11*('Masses &amp; Spring Data'!$I$3+'Vel,Acc,Jer (In Light)'!C312))</f>
        <v>1453.5000021105175</v>
      </c>
      <c r="Z312" s="10">
        <f t="shared" si="106"/>
        <v>1453.5000177283098</v>
      </c>
      <c r="AA312" s="10">
        <f t="shared" si="107"/>
        <v>1453.500065139466</v>
      </c>
      <c r="AB312" s="10">
        <f t="shared" si="108"/>
        <v>1453.5001426706474</v>
      </c>
      <c r="AC312" s="10">
        <f t="shared" si="109"/>
        <v>1453.5002519951931</v>
      </c>
      <c r="AD312" s="10">
        <f t="shared" si="110"/>
        <v>1453.5003925553231</v>
      </c>
      <c r="AE312" s="10">
        <f t="shared" si="111"/>
        <v>1453.5005643510374</v>
      </c>
    </row>
    <row r="313" spans="1:31" x14ac:dyDescent="0.2">
      <c r="A313" s="5">
        <v>260</v>
      </c>
      <c r="B313" s="5">
        <f t="shared" si="112"/>
        <v>310</v>
      </c>
      <c r="C313" s="36">
        <v>1.652196368607174E-11</v>
      </c>
      <c r="D313" s="6">
        <f t="shared" si="92"/>
        <v>4.2938436698265494E-12</v>
      </c>
      <c r="E313" s="7">
        <f t="shared" si="93"/>
        <v>5.1526124037918595E-8</v>
      </c>
      <c r="F313" s="7">
        <f t="shared" si="94"/>
        <v>1.0305224807583719E-7</v>
      </c>
      <c r="G313" s="7">
        <f t="shared" si="95"/>
        <v>1.5457837211375578E-7</v>
      </c>
      <c r="H313" s="7">
        <f t="shared" si="96"/>
        <v>2.0610449615167438E-7</v>
      </c>
      <c r="I313" s="7">
        <f t="shared" si="97"/>
        <v>2.5763062018959296E-7</v>
      </c>
      <c r="J313" s="7">
        <f t="shared" si="98"/>
        <v>3.0915674422751156E-7</v>
      </c>
      <c r="K313" s="12">
        <f t="shared" si="99"/>
        <v>1.2134775588640327E-12</v>
      </c>
      <c r="L313" s="9">
        <f t="shared" si="100"/>
        <v>1.7474076847642071E-4</v>
      </c>
      <c r="M313" s="9">
        <f t="shared" si="101"/>
        <v>6.9896307390568283E-4</v>
      </c>
      <c r="N313" s="9">
        <f t="shared" si="102"/>
        <v>1.5726669162877864E-3</v>
      </c>
      <c r="O313" s="9">
        <f t="shared" si="103"/>
        <v>2.7958522956227313E-3</v>
      </c>
      <c r="P313" s="9">
        <f t="shared" si="104"/>
        <v>4.3685192119105173E-3</v>
      </c>
      <c r="Q313" s="9">
        <f t="shared" si="105"/>
        <v>6.2906676651511458E-3</v>
      </c>
      <c r="R313" s="8">
        <f>SUM('Masses &amp; Spring Data'!$D$29)</f>
        <v>0.12910000000000002</v>
      </c>
      <c r="S313" s="8">
        <f t="shared" si="113"/>
        <v>2.2559033210305916E-5</v>
      </c>
      <c r="T313" s="8">
        <f t="shared" si="113"/>
        <v>9.0236132841223666E-5</v>
      </c>
      <c r="U313" s="8">
        <f t="shared" si="113"/>
        <v>2.0303129889275327E-4</v>
      </c>
      <c r="V313" s="8">
        <f t="shared" si="113"/>
        <v>3.6094453136489466E-4</v>
      </c>
      <c r="W313" s="8">
        <f t="shared" si="113"/>
        <v>5.6397583025764788E-4</v>
      </c>
      <c r="X313" s="8">
        <f t="shared" si="113"/>
        <v>8.1212519557101307E-4</v>
      </c>
      <c r="Y313" s="3">
        <f>SUM('Masses &amp; Spring Data'!$K$11*('Masses &amp; Spring Data'!$I$3+'Vel,Acc,Jer (In Light)'!C313))</f>
        <v>1453.5000026682972</v>
      </c>
      <c r="Z313" s="10">
        <f t="shared" si="106"/>
        <v>1453.5000252273303</v>
      </c>
      <c r="AA313" s="10">
        <f t="shared" si="107"/>
        <v>1453.5000935978856</v>
      </c>
      <c r="AB313" s="10">
        <f t="shared" si="108"/>
        <v>1453.5002056995961</v>
      </c>
      <c r="AC313" s="10">
        <f t="shared" si="109"/>
        <v>1453.5003636128286</v>
      </c>
      <c r="AD313" s="10">
        <f t="shared" si="110"/>
        <v>1453.5005666441275</v>
      </c>
      <c r="AE313" s="10">
        <f t="shared" si="111"/>
        <v>1453.5008147934927</v>
      </c>
    </row>
    <row r="314" spans="1:31" x14ac:dyDescent="0.2">
      <c r="A314" s="5">
        <v>262</v>
      </c>
      <c r="B314" s="5">
        <f t="shared" si="112"/>
        <v>311</v>
      </c>
      <c r="C314" s="36">
        <v>2.0815807355898289E-11</v>
      </c>
      <c r="D314" s="6">
        <f t="shared" si="92"/>
        <v>5.5073212286905821E-12</v>
      </c>
      <c r="E314" s="7">
        <f t="shared" si="93"/>
        <v>6.608785474428698E-8</v>
      </c>
      <c r="F314" s="7">
        <f t="shared" si="94"/>
        <v>1.3217570948857396E-7</v>
      </c>
      <c r="G314" s="7">
        <f t="shared" si="95"/>
        <v>1.9826356423286097E-7</v>
      </c>
      <c r="H314" s="7">
        <f t="shared" si="96"/>
        <v>2.6435141897714792E-7</v>
      </c>
      <c r="I314" s="7">
        <f t="shared" si="97"/>
        <v>3.3043927372143495E-7</v>
      </c>
      <c r="J314" s="7">
        <f t="shared" si="98"/>
        <v>3.9652712846572193E-7</v>
      </c>
      <c r="K314" s="12">
        <f t="shared" si="99"/>
        <v>1.3068219864689446E-12</v>
      </c>
      <c r="L314" s="9">
        <f t="shared" si="100"/>
        <v>1.8818236605152802E-4</v>
      </c>
      <c r="M314" s="9">
        <f t="shared" si="101"/>
        <v>7.5272946420611208E-4</v>
      </c>
      <c r="N314" s="9">
        <f t="shared" si="102"/>
        <v>1.6936412944637523E-3</v>
      </c>
      <c r="O314" s="9">
        <f t="shared" si="103"/>
        <v>3.0109178568244483E-3</v>
      </c>
      <c r="P314" s="9">
        <f t="shared" si="104"/>
        <v>4.7045591512882004E-3</v>
      </c>
      <c r="Q314" s="9">
        <f t="shared" si="105"/>
        <v>6.7745651778550091E-3</v>
      </c>
      <c r="R314" s="8">
        <f>SUM('Masses &amp; Spring Data'!$D$29)</f>
        <v>0.12910000000000002</v>
      </c>
      <c r="S314" s="8">
        <f t="shared" si="113"/>
        <v>2.4294343457252271E-5</v>
      </c>
      <c r="T314" s="8">
        <f t="shared" si="113"/>
        <v>9.7177373829009084E-5</v>
      </c>
      <c r="U314" s="8">
        <f t="shared" si="113"/>
        <v>2.1864909111527045E-4</v>
      </c>
      <c r="V314" s="8">
        <f t="shared" si="113"/>
        <v>3.8870949531603634E-4</v>
      </c>
      <c r="W314" s="8">
        <f t="shared" si="113"/>
        <v>6.0735858643130673E-4</v>
      </c>
      <c r="X314" s="8">
        <f t="shared" si="113"/>
        <v>8.7459636446108181E-4</v>
      </c>
      <c r="Y314" s="3">
        <f>SUM('Masses &amp; Spring Data'!$K$11*('Masses &amp; Spring Data'!$I$3+'Vel,Acc,Jer (In Light)'!C314))</f>
        <v>1453.5000033617528</v>
      </c>
      <c r="Z314" s="10">
        <f t="shared" si="106"/>
        <v>1453.5000276560961</v>
      </c>
      <c r="AA314" s="10">
        <f t="shared" si="107"/>
        <v>1453.5001014285592</v>
      </c>
      <c r="AB314" s="10">
        <f t="shared" si="108"/>
        <v>1453.5002220108438</v>
      </c>
      <c r="AC314" s="10">
        <f t="shared" si="109"/>
        <v>1453.5003920712481</v>
      </c>
      <c r="AD314" s="10">
        <f t="shared" si="110"/>
        <v>1453.5006107203392</v>
      </c>
      <c r="AE314" s="10">
        <f t="shared" si="111"/>
        <v>1453.5008779581171</v>
      </c>
    </row>
    <row r="315" spans="1:31" x14ac:dyDescent="0.2">
      <c r="A315" s="5">
        <v>264</v>
      </c>
      <c r="B315" s="5">
        <f t="shared" si="112"/>
        <v>312</v>
      </c>
      <c r="C315" s="36">
        <v>2.6323128584588871E-11</v>
      </c>
      <c r="D315" s="6">
        <f t="shared" si="92"/>
        <v>6.8141432151595267E-12</v>
      </c>
      <c r="E315" s="7">
        <f t="shared" si="93"/>
        <v>8.1769718581914315E-8</v>
      </c>
      <c r="F315" s="7">
        <f t="shared" si="94"/>
        <v>1.6353943716382863E-7</v>
      </c>
      <c r="G315" s="7">
        <f t="shared" si="95"/>
        <v>2.4530915574574297E-7</v>
      </c>
      <c r="H315" s="7">
        <f t="shared" si="96"/>
        <v>3.2707887432765726E-7</v>
      </c>
      <c r="I315" s="7">
        <f t="shared" si="97"/>
        <v>4.088485929095716E-7</v>
      </c>
      <c r="J315" s="7">
        <f t="shared" si="98"/>
        <v>4.9061831149148594E-7</v>
      </c>
      <c r="K315" s="12">
        <f t="shared" si="99"/>
        <v>1.8668885520985034E-12</v>
      </c>
      <c r="L315" s="9">
        <f t="shared" si="100"/>
        <v>2.6883195150218447E-4</v>
      </c>
      <c r="M315" s="9">
        <f t="shared" si="101"/>
        <v>1.0753278060087379E-3</v>
      </c>
      <c r="N315" s="9">
        <f t="shared" si="102"/>
        <v>2.4194875635196603E-3</v>
      </c>
      <c r="O315" s="9">
        <f t="shared" si="103"/>
        <v>4.3013112240349516E-3</v>
      </c>
      <c r="P315" s="9">
        <f t="shared" si="104"/>
        <v>6.7207987875546119E-3</v>
      </c>
      <c r="Q315" s="9">
        <f t="shared" si="105"/>
        <v>9.6779502540786412E-3</v>
      </c>
      <c r="R315" s="8">
        <f>SUM('Masses &amp; Spring Data'!$D$29)</f>
        <v>0.12910000000000002</v>
      </c>
      <c r="S315" s="8">
        <f t="shared" si="113"/>
        <v>3.4706204938932018E-5</v>
      </c>
      <c r="T315" s="8">
        <f t="shared" si="113"/>
        <v>1.3882481975572807E-4</v>
      </c>
      <c r="U315" s="8">
        <f t="shared" si="113"/>
        <v>3.123558444503882E-4</v>
      </c>
      <c r="V315" s="8">
        <f t="shared" si="113"/>
        <v>5.5529927902291229E-4</v>
      </c>
      <c r="W315" s="8">
        <f t="shared" si="113"/>
        <v>8.6765512347330054E-4</v>
      </c>
      <c r="X315" s="8">
        <f t="shared" si="113"/>
        <v>1.2494233778015528E-3</v>
      </c>
      <c r="Y315" s="3">
        <f>SUM('Masses &amp; Spring Data'!$K$11*('Masses &amp; Spring Data'!$I$3+'Vel,Acc,Jer (In Light)'!C315))</f>
        <v>1453.5000042511854</v>
      </c>
      <c r="Z315" s="10">
        <f t="shared" si="106"/>
        <v>1453.5000389573904</v>
      </c>
      <c r="AA315" s="10">
        <f t="shared" si="107"/>
        <v>1453.5001441764891</v>
      </c>
      <c r="AB315" s="10">
        <f t="shared" si="108"/>
        <v>1453.5003166070298</v>
      </c>
      <c r="AC315" s="10">
        <f t="shared" si="109"/>
        <v>1453.5005595504645</v>
      </c>
      <c r="AD315" s="10">
        <f t="shared" si="110"/>
        <v>1453.5008719063089</v>
      </c>
      <c r="AE315" s="10">
        <f t="shared" si="111"/>
        <v>1453.5012536745633</v>
      </c>
    </row>
    <row r="316" spans="1:31" x14ac:dyDescent="0.2">
      <c r="A316" s="5">
        <v>266</v>
      </c>
      <c r="B316" s="5">
        <f t="shared" si="112"/>
        <v>313</v>
      </c>
      <c r="C316" s="36">
        <v>3.3137271799748398E-11</v>
      </c>
      <c r="D316" s="6">
        <f t="shared" si="92"/>
        <v>8.6810317672580302E-12</v>
      </c>
      <c r="E316" s="7">
        <f t="shared" si="93"/>
        <v>1.0417238120709636E-7</v>
      </c>
      <c r="F316" s="7">
        <f t="shared" si="94"/>
        <v>2.0834476241419272E-7</v>
      </c>
      <c r="G316" s="7">
        <f t="shared" si="95"/>
        <v>3.1251714362128909E-7</v>
      </c>
      <c r="H316" s="7">
        <f t="shared" si="96"/>
        <v>4.1668952482838544E-7</v>
      </c>
      <c r="I316" s="7">
        <f t="shared" si="97"/>
        <v>5.2086190603548184E-7</v>
      </c>
      <c r="J316" s="7">
        <f t="shared" si="98"/>
        <v>6.2503428724257818E-7</v>
      </c>
      <c r="K316" s="12">
        <f t="shared" si="99"/>
        <v>2.0535774073083596E-12</v>
      </c>
      <c r="L316" s="9">
        <f t="shared" si="100"/>
        <v>2.9571514665240376E-4</v>
      </c>
      <c r="M316" s="9">
        <f t="shared" si="101"/>
        <v>1.182860586609615E-3</v>
      </c>
      <c r="N316" s="9">
        <f t="shared" si="102"/>
        <v>2.6614363198716341E-3</v>
      </c>
      <c r="O316" s="9">
        <f t="shared" si="103"/>
        <v>4.7314423464384602E-3</v>
      </c>
      <c r="P316" s="9">
        <f t="shared" si="104"/>
        <v>7.3928786663100942E-3</v>
      </c>
      <c r="Q316" s="9">
        <f t="shared" si="105"/>
        <v>1.0645745279486536E-2</v>
      </c>
      <c r="R316" s="8">
        <f>SUM('Masses &amp; Spring Data'!$D$29)</f>
        <v>0.12910000000000002</v>
      </c>
      <c r="S316" s="8">
        <f t="shared" si="113"/>
        <v>3.817682543282533E-5</v>
      </c>
      <c r="T316" s="8">
        <f t="shared" si="113"/>
        <v>1.5270730173130132E-4</v>
      </c>
      <c r="U316" s="8">
        <f t="shared" si="113"/>
        <v>3.4359142889542799E-4</v>
      </c>
      <c r="V316" s="8">
        <f t="shared" si="113"/>
        <v>6.1082920692520529E-4</v>
      </c>
      <c r="W316" s="8">
        <f t="shared" si="113"/>
        <v>9.5442063582063333E-4</v>
      </c>
      <c r="X316" s="8">
        <f t="shared" si="113"/>
        <v>1.3743657155817119E-3</v>
      </c>
      <c r="Y316" s="3">
        <f>SUM('Masses &amp; Spring Data'!$K$11*('Masses &amp; Spring Data'!$I$3+'Vel,Acc,Jer (In Light)'!C316))</f>
        <v>1453.5000053516694</v>
      </c>
      <c r="Z316" s="10">
        <f t="shared" si="106"/>
        <v>1453.5000435284949</v>
      </c>
      <c r="AA316" s="10">
        <f t="shared" si="107"/>
        <v>1453.5001594609578</v>
      </c>
      <c r="AB316" s="10">
        <f t="shared" si="108"/>
        <v>1453.5003489430983</v>
      </c>
      <c r="AC316" s="10">
        <f t="shared" si="109"/>
        <v>1453.5006161808762</v>
      </c>
      <c r="AD316" s="10">
        <f t="shared" si="110"/>
        <v>1453.5009597723051</v>
      </c>
      <c r="AE316" s="10">
        <f t="shared" si="111"/>
        <v>1453.5013797173849</v>
      </c>
    </row>
    <row r="317" spans="1:31" x14ac:dyDescent="0.2">
      <c r="A317" s="5">
        <v>268</v>
      </c>
      <c r="B317" s="5">
        <f t="shared" si="112"/>
        <v>314</v>
      </c>
      <c r="C317" s="36">
        <v>4.1818303567006428E-11</v>
      </c>
      <c r="D317" s="6">
        <f t="shared" si="92"/>
        <v>1.073460917456639E-11</v>
      </c>
      <c r="E317" s="7">
        <f t="shared" si="93"/>
        <v>1.2881531009479666E-7</v>
      </c>
      <c r="F317" s="7">
        <f t="shared" si="94"/>
        <v>2.5763062018959333E-7</v>
      </c>
      <c r="G317" s="7">
        <f t="shared" si="95"/>
        <v>3.8644593028439002E-7</v>
      </c>
      <c r="H317" s="7">
        <f t="shared" si="96"/>
        <v>5.1526124037918665E-7</v>
      </c>
      <c r="I317" s="7">
        <f t="shared" si="97"/>
        <v>6.440765504739834E-7</v>
      </c>
      <c r="J317" s="7">
        <f t="shared" si="98"/>
        <v>7.7289186056878003E-7</v>
      </c>
      <c r="K317" s="12">
        <f t="shared" si="99"/>
        <v>2.8003328281477519E-12</v>
      </c>
      <c r="L317" s="9">
        <f t="shared" si="100"/>
        <v>4.0324792725327625E-4</v>
      </c>
      <c r="M317" s="9">
        <f t="shared" si="101"/>
        <v>1.612991709013105E-3</v>
      </c>
      <c r="N317" s="9">
        <f t="shared" si="102"/>
        <v>3.6292313452794865E-3</v>
      </c>
      <c r="O317" s="9">
        <f t="shared" si="103"/>
        <v>6.45196683605242E-3</v>
      </c>
      <c r="P317" s="9">
        <f t="shared" si="104"/>
        <v>1.0081198181331907E-2</v>
      </c>
      <c r="Q317" s="9">
        <f t="shared" si="105"/>
        <v>1.4516925381117946E-2</v>
      </c>
      <c r="R317" s="8">
        <f>SUM('Masses &amp; Spring Data'!$D$29)</f>
        <v>0.12910000000000002</v>
      </c>
      <c r="S317" s="8">
        <f t="shared" si="113"/>
        <v>5.205930740839797E-5</v>
      </c>
      <c r="T317" s="8">
        <f t="shared" si="113"/>
        <v>2.0823722963359188E-4</v>
      </c>
      <c r="U317" s="8">
        <f t="shared" si="113"/>
        <v>4.6853376667558178E-4</v>
      </c>
      <c r="V317" s="8">
        <f t="shared" si="113"/>
        <v>8.3294891853436751E-4</v>
      </c>
      <c r="W317" s="8">
        <f t="shared" si="113"/>
        <v>1.3014826852099494E-3</v>
      </c>
      <c r="X317" s="8">
        <f t="shared" si="113"/>
        <v>1.8741350667023271E-3</v>
      </c>
      <c r="Y317" s="3">
        <f>SUM('Masses &amp; Spring Data'!$K$11*('Masses &amp; Spring Data'!$I$3+'Vel,Acc,Jer (In Light)'!C317))</f>
        <v>1453.500006753656</v>
      </c>
      <c r="Z317" s="10">
        <f t="shared" si="106"/>
        <v>1453.5000588129633</v>
      </c>
      <c r="AA317" s="10">
        <f t="shared" si="107"/>
        <v>1453.500216724525</v>
      </c>
      <c r="AB317" s="10">
        <f t="shared" si="108"/>
        <v>1453.5004752874227</v>
      </c>
      <c r="AC317" s="10">
        <f t="shared" si="109"/>
        <v>1453.5008397025745</v>
      </c>
      <c r="AD317" s="10">
        <f t="shared" si="110"/>
        <v>1453.5013082363412</v>
      </c>
      <c r="AE317" s="10">
        <f t="shared" si="111"/>
        <v>1453.5018808887226</v>
      </c>
    </row>
    <row r="318" spans="1:31" x14ac:dyDescent="0.2">
      <c r="A318" s="5">
        <v>270</v>
      </c>
      <c r="B318" s="5">
        <f t="shared" si="112"/>
        <v>315</v>
      </c>
      <c r="C318" s="36">
        <v>5.2552912741572818E-11</v>
      </c>
      <c r="D318" s="6">
        <f t="shared" si="92"/>
        <v>1.3534942002714142E-11</v>
      </c>
      <c r="E318" s="7">
        <f t="shared" si="93"/>
        <v>1.624193040325697E-7</v>
      </c>
      <c r="F318" s="7">
        <f t="shared" si="94"/>
        <v>3.248386080651394E-7</v>
      </c>
      <c r="G318" s="7">
        <f t="shared" si="95"/>
        <v>4.8725791209770915E-7</v>
      </c>
      <c r="H318" s="7">
        <f t="shared" si="96"/>
        <v>6.4967721613027879E-7</v>
      </c>
      <c r="I318" s="7">
        <f t="shared" si="97"/>
        <v>8.1209652016284854E-7</v>
      </c>
      <c r="J318" s="7">
        <f t="shared" si="98"/>
        <v>9.745158241954183E-7</v>
      </c>
      <c r="K318" s="12">
        <f t="shared" si="99"/>
        <v>3.360399393777288E-12</v>
      </c>
      <c r="L318" s="9">
        <f t="shared" si="100"/>
        <v>4.838975127039295E-4</v>
      </c>
      <c r="M318" s="9">
        <f t="shared" si="101"/>
        <v>1.935590050815718E-3</v>
      </c>
      <c r="N318" s="9">
        <f t="shared" si="102"/>
        <v>4.3550776143353653E-3</v>
      </c>
      <c r="O318" s="9">
        <f t="shared" si="103"/>
        <v>7.742360203262872E-3</v>
      </c>
      <c r="P318" s="9">
        <f t="shared" si="104"/>
        <v>1.2097437817598236E-2</v>
      </c>
      <c r="Q318" s="9">
        <f t="shared" si="105"/>
        <v>1.7420310457341461E-2</v>
      </c>
      <c r="R318" s="8">
        <f>SUM('Masses &amp; Spring Data'!$D$29)</f>
        <v>0.12910000000000002</v>
      </c>
      <c r="S318" s="8">
        <f t="shared" si="113"/>
        <v>6.2471168890077303E-5</v>
      </c>
      <c r="T318" s="8">
        <f t="shared" si="113"/>
        <v>2.4988467556030921E-4</v>
      </c>
      <c r="U318" s="8">
        <f t="shared" si="113"/>
        <v>5.6224052001069573E-4</v>
      </c>
      <c r="V318" s="8">
        <f t="shared" ref="V318:X381" si="114">SUM($R$3*O318)</f>
        <v>9.9953870224123685E-4</v>
      </c>
      <c r="W318" s="8">
        <f t="shared" si="114"/>
        <v>1.5617792222519325E-3</v>
      </c>
      <c r="X318" s="8">
        <f t="shared" si="114"/>
        <v>2.2489620800427829E-3</v>
      </c>
      <c r="Y318" s="3">
        <f>SUM('Masses &amp; Spring Data'!$K$11*('Masses &amp; Spring Data'!$I$3+'Vel,Acc,Jer (In Light)'!C318))</f>
        <v>1453.5000084872954</v>
      </c>
      <c r="Z318" s="10">
        <f t="shared" si="106"/>
        <v>1453.5000709584642</v>
      </c>
      <c r="AA318" s="10">
        <f t="shared" si="107"/>
        <v>1453.5002605578641</v>
      </c>
      <c r="AB318" s="10">
        <f t="shared" si="108"/>
        <v>1453.5005707278153</v>
      </c>
      <c r="AC318" s="10">
        <f t="shared" si="109"/>
        <v>1453.5010080259976</v>
      </c>
      <c r="AD318" s="10">
        <f t="shared" si="110"/>
        <v>1453.5015702665178</v>
      </c>
      <c r="AE318" s="10">
        <f t="shared" si="111"/>
        <v>1453.5022574493755</v>
      </c>
    </row>
    <row r="319" spans="1:31" x14ac:dyDescent="0.2">
      <c r="A319" s="5">
        <v>272</v>
      </c>
      <c r="B319" s="5">
        <f t="shared" si="112"/>
        <v>316</v>
      </c>
      <c r="C319" s="36">
        <v>6.608785474428696E-11</v>
      </c>
      <c r="D319" s="6">
        <f t="shared" si="92"/>
        <v>1.689534139649143E-11</v>
      </c>
      <c r="E319" s="7">
        <f t="shared" si="93"/>
        <v>2.0274409675789717E-7</v>
      </c>
      <c r="F319" s="7">
        <f t="shared" si="94"/>
        <v>4.0548819351579433E-7</v>
      </c>
      <c r="G319" s="7">
        <f t="shared" si="95"/>
        <v>6.0823229027369147E-7</v>
      </c>
      <c r="H319" s="7">
        <f t="shared" si="96"/>
        <v>8.1097638703158866E-7</v>
      </c>
      <c r="I319" s="7">
        <f t="shared" si="97"/>
        <v>1.0137204837894857E-6</v>
      </c>
      <c r="J319" s="7">
        <f t="shared" si="98"/>
        <v>1.2164645805473829E-6</v>
      </c>
      <c r="K319" s="12">
        <f t="shared" si="99"/>
        <v>3.733777104196981E-12</v>
      </c>
      <c r="L319" s="9">
        <f t="shared" si="100"/>
        <v>5.3766390300436526E-4</v>
      </c>
      <c r="M319" s="9">
        <f t="shared" si="101"/>
        <v>2.150655612017461E-3</v>
      </c>
      <c r="N319" s="9">
        <f t="shared" si="102"/>
        <v>4.8389751270392876E-3</v>
      </c>
      <c r="O319" s="9">
        <f t="shared" si="103"/>
        <v>8.6026224480698441E-3</v>
      </c>
      <c r="P319" s="9">
        <f t="shared" si="104"/>
        <v>1.3441597575109132E-2</v>
      </c>
      <c r="Q319" s="9">
        <f t="shared" si="105"/>
        <v>1.9355900508157151E-2</v>
      </c>
      <c r="R319" s="8">
        <f>SUM('Masses &amp; Spring Data'!$D$29)</f>
        <v>0.12910000000000002</v>
      </c>
      <c r="S319" s="8">
        <f t="shared" ref="S319:X382" si="115">SUM($R$3*L319)</f>
        <v>6.9412409877863562E-5</v>
      </c>
      <c r="T319" s="8">
        <f t="shared" si="115"/>
        <v>2.7764963951145425E-4</v>
      </c>
      <c r="U319" s="8">
        <f t="shared" si="115"/>
        <v>6.2471168890077216E-4</v>
      </c>
      <c r="V319" s="8">
        <f t="shared" si="114"/>
        <v>1.110598558045817E-3</v>
      </c>
      <c r="W319" s="8">
        <f t="shared" si="114"/>
        <v>1.7353102469465892E-3</v>
      </c>
      <c r="X319" s="8">
        <f t="shared" si="114"/>
        <v>2.4988467556030887E-3</v>
      </c>
      <c r="Y319" s="3">
        <f>SUM('Masses &amp; Spring Data'!$K$11*('Masses &amp; Spring Data'!$I$3+'Vel,Acc,Jer (In Light)'!C319))</f>
        <v>1453.5000106731884</v>
      </c>
      <c r="Z319" s="10">
        <f t="shared" si="106"/>
        <v>1453.5000800855983</v>
      </c>
      <c r="AA319" s="10">
        <f t="shared" si="107"/>
        <v>1453.5002910514256</v>
      </c>
      <c r="AB319" s="10">
        <f t="shared" si="108"/>
        <v>1453.5006353848773</v>
      </c>
      <c r="AC319" s="10">
        <f t="shared" si="109"/>
        <v>1453.5011212717463</v>
      </c>
      <c r="AD319" s="10">
        <f t="shared" si="110"/>
        <v>1453.5017459834353</v>
      </c>
      <c r="AE319" s="10">
        <f t="shared" si="111"/>
        <v>1453.5025095199439</v>
      </c>
    </row>
    <row r="320" spans="1:31" x14ac:dyDescent="0.2">
      <c r="A320" s="5">
        <v>274</v>
      </c>
      <c r="B320" s="5">
        <f t="shared" si="112"/>
        <v>317</v>
      </c>
      <c r="C320" s="36">
        <v>8.2983196140778389E-11</v>
      </c>
      <c r="D320" s="6">
        <f t="shared" si="92"/>
        <v>2.0629118500688411E-11</v>
      </c>
      <c r="E320" s="7">
        <f t="shared" si="93"/>
        <v>2.4754942200826094E-7</v>
      </c>
      <c r="F320" s="7">
        <f t="shared" si="94"/>
        <v>4.9509884401652188E-7</v>
      </c>
      <c r="G320" s="7">
        <f t="shared" si="95"/>
        <v>7.4264826602478276E-7</v>
      </c>
      <c r="H320" s="7">
        <f t="shared" si="96"/>
        <v>9.9019768803304375E-7</v>
      </c>
      <c r="I320" s="7">
        <f t="shared" si="97"/>
        <v>1.2377471100413045E-6</v>
      </c>
      <c r="J320" s="7">
        <f t="shared" si="98"/>
        <v>1.4852965320495655E-6</v>
      </c>
      <c r="K320" s="12">
        <f t="shared" si="99"/>
        <v>6.4407655047398855E-12</v>
      </c>
      <c r="L320" s="9">
        <f t="shared" si="100"/>
        <v>9.2747023268254349E-4</v>
      </c>
      <c r="M320" s="9">
        <f t="shared" si="101"/>
        <v>3.709880930730174E-3</v>
      </c>
      <c r="N320" s="9">
        <f t="shared" si="102"/>
        <v>8.347232094142891E-3</v>
      </c>
      <c r="O320" s="9">
        <f t="shared" si="103"/>
        <v>1.4839523722920696E-2</v>
      </c>
      <c r="P320" s="9">
        <f t="shared" si="104"/>
        <v>2.3186755817063587E-2</v>
      </c>
      <c r="Q320" s="9">
        <f t="shared" si="105"/>
        <v>3.3388928376571564E-2</v>
      </c>
      <c r="R320" s="8">
        <f>SUM('Masses &amp; Spring Data'!$D$29)</f>
        <v>0.12910000000000002</v>
      </c>
      <c r="S320" s="8">
        <f t="shared" si="115"/>
        <v>1.1973640703931639E-4</v>
      </c>
      <c r="T320" s="8">
        <f t="shared" si="115"/>
        <v>4.7894562815726556E-4</v>
      </c>
      <c r="U320" s="8">
        <f t="shared" si="115"/>
        <v>1.0776276633538474E-3</v>
      </c>
      <c r="V320" s="8">
        <f t="shared" si="114"/>
        <v>1.9157825126290622E-3</v>
      </c>
      <c r="W320" s="8">
        <f t="shared" si="114"/>
        <v>2.9934101759829094E-3</v>
      </c>
      <c r="X320" s="8">
        <f t="shared" si="114"/>
        <v>4.3105106534153895E-3</v>
      </c>
      <c r="Y320" s="3">
        <f>SUM('Masses &amp; Spring Data'!$K$11*('Masses &amp; Spring Data'!$I$3+'Vel,Acc,Jer (In Light)'!C320))</f>
        <v>1453.5000134017862</v>
      </c>
      <c r="Z320" s="10">
        <f t="shared" si="106"/>
        <v>1453.5001331381932</v>
      </c>
      <c r="AA320" s="10">
        <f t="shared" si="107"/>
        <v>1453.5004956790169</v>
      </c>
      <c r="AB320" s="10">
        <f t="shared" si="108"/>
        <v>1453.5010910294495</v>
      </c>
      <c r="AC320" s="10">
        <f t="shared" si="109"/>
        <v>1453.5019291842989</v>
      </c>
      <c r="AD320" s="10">
        <f t="shared" si="110"/>
        <v>1453.5030068119622</v>
      </c>
      <c r="AE320" s="10">
        <f t="shared" si="111"/>
        <v>1453.5043239124395</v>
      </c>
    </row>
    <row r="321" spans="1:31" x14ac:dyDescent="0.2">
      <c r="A321" s="5">
        <v>276</v>
      </c>
      <c r="B321" s="5">
        <f t="shared" si="112"/>
        <v>318</v>
      </c>
      <c r="C321" s="36">
        <v>1.036123146414668E-10</v>
      </c>
      <c r="D321" s="6">
        <f t="shared" si="92"/>
        <v>2.7069884005428296E-11</v>
      </c>
      <c r="E321" s="7">
        <f t="shared" si="93"/>
        <v>3.2483860806513956E-7</v>
      </c>
      <c r="F321" s="7">
        <f t="shared" si="94"/>
        <v>6.4967721613027911E-7</v>
      </c>
      <c r="G321" s="7">
        <f t="shared" si="95"/>
        <v>9.7451582419541872E-7</v>
      </c>
      <c r="H321" s="7">
        <f t="shared" si="96"/>
        <v>1.2993544322605582E-6</v>
      </c>
      <c r="I321" s="7">
        <f t="shared" si="97"/>
        <v>1.6241930403256977E-6</v>
      </c>
      <c r="J321" s="7">
        <f t="shared" si="98"/>
        <v>1.9490316483908374E-6</v>
      </c>
      <c r="K321" s="12">
        <f t="shared" si="99"/>
        <v>5.6006656562955167E-12</v>
      </c>
      <c r="L321" s="9">
        <f t="shared" si="100"/>
        <v>8.0649585450655445E-4</v>
      </c>
      <c r="M321" s="9">
        <f t="shared" si="101"/>
        <v>3.2259834180262178E-3</v>
      </c>
      <c r="N321" s="9">
        <f t="shared" si="102"/>
        <v>7.2584626905589896E-3</v>
      </c>
      <c r="O321" s="9">
        <f t="shared" si="103"/>
        <v>1.2903933672104871E-2</v>
      </c>
      <c r="P321" s="9">
        <f t="shared" si="104"/>
        <v>2.016239636266386E-2</v>
      </c>
      <c r="Q321" s="9">
        <f t="shared" si="105"/>
        <v>2.9033850762235958E-2</v>
      </c>
      <c r="R321" s="8">
        <f>SUM('Masses &amp; Spring Data'!$D$29)</f>
        <v>0.12910000000000002</v>
      </c>
      <c r="S321" s="8">
        <f t="shared" si="115"/>
        <v>1.041186148167962E-4</v>
      </c>
      <c r="T321" s="8">
        <f t="shared" si="115"/>
        <v>4.1647445926718479E-4</v>
      </c>
      <c r="U321" s="8">
        <f t="shared" si="115"/>
        <v>9.3706753335116573E-4</v>
      </c>
      <c r="V321" s="8">
        <f t="shared" si="114"/>
        <v>1.6658978370687391E-3</v>
      </c>
      <c r="W321" s="8">
        <f t="shared" si="114"/>
        <v>2.6029653704199049E-3</v>
      </c>
      <c r="X321" s="8">
        <f t="shared" si="114"/>
        <v>3.7482701334046629E-3</v>
      </c>
      <c r="Y321" s="3">
        <f>SUM('Masses &amp; Spring Data'!$K$11*('Masses &amp; Spring Data'!$I$3+'Vel,Acc,Jer (In Light)'!C321))</f>
        <v>1453.5000167333887</v>
      </c>
      <c r="Z321" s="10">
        <f t="shared" si="106"/>
        <v>1453.5001208520036</v>
      </c>
      <c r="AA321" s="10">
        <f t="shared" si="107"/>
        <v>1453.5004375796345</v>
      </c>
      <c r="AB321" s="10">
        <f t="shared" si="108"/>
        <v>1453.5009538009222</v>
      </c>
      <c r="AC321" s="10">
        <f t="shared" si="109"/>
        <v>1453.5016826312258</v>
      </c>
      <c r="AD321" s="10">
        <f t="shared" si="110"/>
        <v>1453.5026196987592</v>
      </c>
      <c r="AE321" s="10">
        <f t="shared" si="111"/>
        <v>1453.5037650035222</v>
      </c>
    </row>
    <row r="322" spans="1:31" x14ac:dyDescent="0.2">
      <c r="A322" s="5">
        <v>278</v>
      </c>
      <c r="B322" s="5">
        <f t="shared" si="112"/>
        <v>319</v>
      </c>
      <c r="C322" s="36">
        <v>1.306821986468951E-10</v>
      </c>
      <c r="D322" s="6">
        <f t="shared" si="92"/>
        <v>3.2670549661723813E-11</v>
      </c>
      <c r="E322" s="7">
        <f t="shared" si="93"/>
        <v>3.9204659594068573E-7</v>
      </c>
      <c r="F322" s="7">
        <f t="shared" si="94"/>
        <v>7.8409319188137146E-7</v>
      </c>
      <c r="G322" s="7">
        <f t="shared" si="95"/>
        <v>1.1761397878220572E-6</v>
      </c>
      <c r="H322" s="7">
        <f t="shared" si="96"/>
        <v>1.5681863837627429E-6</v>
      </c>
      <c r="I322" s="7">
        <f t="shared" si="97"/>
        <v>1.9602329797034289E-6</v>
      </c>
      <c r="J322" s="7">
        <f t="shared" si="98"/>
        <v>2.3522795756441144E-6</v>
      </c>
      <c r="K322" s="12">
        <f t="shared" si="99"/>
        <v>8.4009984844431716E-12</v>
      </c>
      <c r="L322" s="9">
        <f t="shared" si="100"/>
        <v>1.2097437817598167E-3</v>
      </c>
      <c r="M322" s="9">
        <f t="shared" si="101"/>
        <v>4.8389751270392668E-3</v>
      </c>
      <c r="N322" s="9">
        <f t="shared" si="102"/>
        <v>1.0887694035838351E-2</v>
      </c>
      <c r="O322" s="9">
        <f t="shared" si="103"/>
        <v>1.9355900508157067E-2</v>
      </c>
      <c r="P322" s="9">
        <f t="shared" si="104"/>
        <v>3.0243594543995417E-2</v>
      </c>
      <c r="Q322" s="9">
        <f t="shared" si="105"/>
        <v>4.3550776143353405E-2</v>
      </c>
      <c r="R322" s="8">
        <f>SUM('Masses &amp; Spring Data'!$D$29)</f>
        <v>0.12910000000000002</v>
      </c>
      <c r="S322" s="8">
        <f t="shared" si="115"/>
        <v>1.5617792222519236E-4</v>
      </c>
      <c r="T322" s="8">
        <f t="shared" si="115"/>
        <v>6.2471168890076945E-4</v>
      </c>
      <c r="U322" s="8">
        <f t="shared" si="115"/>
        <v>1.4056013000267314E-3</v>
      </c>
      <c r="V322" s="8">
        <f t="shared" si="114"/>
        <v>2.4988467556030778E-3</v>
      </c>
      <c r="W322" s="8">
        <f t="shared" si="114"/>
        <v>3.904448055629809E-3</v>
      </c>
      <c r="X322" s="8">
        <f t="shared" si="114"/>
        <v>5.6224052001069254E-3</v>
      </c>
      <c r="Y322" s="3">
        <f>SUM('Masses &amp; Spring Data'!$K$11*('Masses &amp; Spring Data'!$I$3+'Vel,Acc,Jer (In Light)'!C322))</f>
        <v>1453.5000211051752</v>
      </c>
      <c r="Z322" s="10">
        <f t="shared" si="106"/>
        <v>1453.5001772830974</v>
      </c>
      <c r="AA322" s="10">
        <f t="shared" si="107"/>
        <v>1453.5006510931576</v>
      </c>
      <c r="AB322" s="10">
        <f t="shared" si="108"/>
        <v>1453.5014267064753</v>
      </c>
      <c r="AC322" s="10">
        <f t="shared" si="109"/>
        <v>1453.5025199519307</v>
      </c>
      <c r="AD322" s="10">
        <f t="shared" si="110"/>
        <v>1453.5039255532308</v>
      </c>
      <c r="AE322" s="10">
        <f t="shared" si="111"/>
        <v>1453.5056435103752</v>
      </c>
    </row>
    <row r="323" spans="1:31" x14ac:dyDescent="0.2">
      <c r="A323" s="5">
        <v>280</v>
      </c>
      <c r="B323" s="5">
        <f t="shared" si="112"/>
        <v>320</v>
      </c>
      <c r="C323" s="36">
        <v>1.6335274830861891E-10</v>
      </c>
      <c r="D323" s="6">
        <f t="shared" si="92"/>
        <v>4.1071548146166984E-11</v>
      </c>
      <c r="E323" s="7">
        <f t="shared" si="93"/>
        <v>4.928585777540038E-7</v>
      </c>
      <c r="F323" s="7">
        <f t="shared" si="94"/>
        <v>9.857171555080076E-7</v>
      </c>
      <c r="G323" s="7">
        <f t="shared" si="95"/>
        <v>1.4785757332620115E-6</v>
      </c>
      <c r="H323" s="7">
        <f t="shared" si="96"/>
        <v>1.9714343110160152E-6</v>
      </c>
      <c r="I323" s="7">
        <f t="shared" si="97"/>
        <v>2.4642928887700189E-6</v>
      </c>
      <c r="J323" s="7">
        <f t="shared" si="98"/>
        <v>2.957151466524023E-6</v>
      </c>
      <c r="K323" s="12">
        <f t="shared" si="99"/>
        <v>9.3344427604925364E-12</v>
      </c>
      <c r="L323" s="9">
        <f t="shared" si="100"/>
        <v>1.3441597575109252E-3</v>
      </c>
      <c r="M323" s="9">
        <f t="shared" si="101"/>
        <v>5.3766390300437009E-3</v>
      </c>
      <c r="N323" s="9">
        <f t="shared" si="102"/>
        <v>1.2097437817598327E-2</v>
      </c>
      <c r="O323" s="9">
        <f t="shared" si="103"/>
        <v>2.1506556120174804E-2</v>
      </c>
      <c r="P323" s="9">
        <f t="shared" si="104"/>
        <v>3.3603993937773129E-2</v>
      </c>
      <c r="Q323" s="9">
        <f t="shared" si="105"/>
        <v>4.8389751270393307E-2</v>
      </c>
      <c r="R323" s="8">
        <f>SUM('Masses &amp; Spring Data'!$D$29)</f>
        <v>0.12910000000000002</v>
      </c>
      <c r="S323" s="8">
        <f t="shared" si="115"/>
        <v>1.7353102469466048E-4</v>
      </c>
      <c r="T323" s="8">
        <f t="shared" si="115"/>
        <v>6.9412409877864191E-4</v>
      </c>
      <c r="U323" s="8">
        <f t="shared" si="115"/>
        <v>1.5617792222519442E-3</v>
      </c>
      <c r="V323" s="8">
        <f t="shared" si="115"/>
        <v>2.7764963951145676E-3</v>
      </c>
      <c r="W323" s="8">
        <f t="shared" si="115"/>
        <v>4.338275617366512E-3</v>
      </c>
      <c r="X323" s="8">
        <f t="shared" si="115"/>
        <v>6.2471168890077767E-3</v>
      </c>
      <c r="Y323" s="3">
        <f>SUM('Masses &amp; Spring Data'!$K$11*('Masses &amp; Spring Data'!$I$3+'Vel,Acc,Jer (In Light)'!C323))</f>
        <v>1453.5000263814686</v>
      </c>
      <c r="Z323" s="10">
        <f t="shared" si="106"/>
        <v>1453.5001999124934</v>
      </c>
      <c r="AA323" s="10">
        <f t="shared" si="107"/>
        <v>1453.5007271386226</v>
      </c>
      <c r="AB323" s="10">
        <f t="shared" si="108"/>
        <v>1453.501588160691</v>
      </c>
      <c r="AC323" s="10">
        <f t="shared" si="109"/>
        <v>1453.5028028778638</v>
      </c>
      <c r="AD323" s="10">
        <f t="shared" si="110"/>
        <v>1453.5043646570859</v>
      </c>
      <c r="AE323" s="10">
        <f t="shared" si="111"/>
        <v>1453.5062734983576</v>
      </c>
    </row>
    <row r="324" spans="1:31" x14ac:dyDescent="0.2">
      <c r="A324" s="5">
        <v>282</v>
      </c>
      <c r="B324" s="5">
        <f t="shared" si="112"/>
        <v>321</v>
      </c>
      <c r="C324" s="36">
        <v>2.0442429645478589E-10</v>
      </c>
      <c r="D324" s="6">
        <f t="shared" ref="D324:D363" si="116">SUM((C325-C324)/(B325-B324))</f>
        <v>5.0405990906659521E-11</v>
      </c>
      <c r="E324" s="7">
        <f t="shared" ref="E324:E363" si="117">SUM(D324*(6*2000))</f>
        <v>6.0487189087991425E-7</v>
      </c>
      <c r="F324" s="7">
        <f t="shared" ref="F324:F363" si="118">SUM(D324*(6*4000))</f>
        <v>1.2097437817598285E-6</v>
      </c>
      <c r="G324" s="7">
        <f t="shared" ref="G324:G363" si="119">SUM(D324*(6*6000))</f>
        <v>1.8146156726397427E-6</v>
      </c>
      <c r="H324" s="7">
        <f t="shared" ref="H324:H363" si="120">SUM(D324*(6*8000))</f>
        <v>2.419487563519657E-6</v>
      </c>
      <c r="I324" s="7">
        <f t="shared" ref="I324:I363" si="121">SUM(D324*(6*10000))</f>
        <v>3.0243594543995712E-6</v>
      </c>
      <c r="J324" s="7">
        <f t="shared" ref="J324:J363" si="122">SUM(D324*(6*12000))</f>
        <v>3.6292313452794853E-6</v>
      </c>
      <c r="K324" s="12">
        <f t="shared" ref="K324:K363" si="123">SUM((C326-(2*C325)+C324)/((B325-B324)^2))</f>
        <v>1.3068219864689582E-11</v>
      </c>
      <c r="L324" s="9">
        <f t="shared" ref="L324:L363" si="124">SUM(K324*((6*2000)^2))</f>
        <v>1.8818236605152997E-3</v>
      </c>
      <c r="M324" s="9">
        <f t="shared" ref="M324:M363" si="125">SUM(K324*((6*4000)^2))</f>
        <v>7.5272946420611988E-3</v>
      </c>
      <c r="N324" s="9">
        <f t="shared" ref="N324:N363" si="126">SUM(K324*((6*6000)^2))</f>
        <v>1.6936412944637699E-2</v>
      </c>
      <c r="O324" s="9">
        <f t="shared" ref="O324:O363" si="127">SUM(K324*((6*8000)^2))</f>
        <v>3.0109178568244795E-2</v>
      </c>
      <c r="P324" s="9">
        <f t="shared" ref="P324:P363" si="128">SUM(K324*((6*10000)^2))</f>
        <v>4.7045591512882498E-2</v>
      </c>
      <c r="Q324" s="9">
        <f t="shared" ref="Q324:Q363" si="129">SUM(K324*((6*12000)^2))</f>
        <v>6.7745651778550797E-2</v>
      </c>
      <c r="R324" s="8">
        <f>SUM('Masses &amp; Spring Data'!$D$29)</f>
        <v>0.12910000000000002</v>
      </c>
      <c r="S324" s="8">
        <f t="shared" si="115"/>
        <v>2.4294343457252523E-4</v>
      </c>
      <c r="T324" s="8">
        <f t="shared" si="115"/>
        <v>9.7177373829010092E-4</v>
      </c>
      <c r="U324" s="8">
        <f t="shared" si="115"/>
        <v>2.1864909111527272E-3</v>
      </c>
      <c r="V324" s="8">
        <f t="shared" si="115"/>
        <v>3.8870949531604037E-3</v>
      </c>
      <c r="W324" s="8">
        <f t="shared" si="115"/>
        <v>6.0735858643131318E-3</v>
      </c>
      <c r="X324" s="8">
        <f t="shared" si="115"/>
        <v>8.7459636446109087E-3</v>
      </c>
      <c r="Y324" s="3">
        <f>SUM('Masses &amp; Spring Data'!$K$11*('Masses &amp; Spring Data'!$I$3+'Vel,Acc,Jer (In Light)'!C324))</f>
        <v>1453.5000330145238</v>
      </c>
      <c r="Z324" s="10">
        <f t="shared" ref="Z324:Z363" si="130">SUM(S324+Y324)</f>
        <v>1453.5002759579584</v>
      </c>
      <c r="AA324" s="10">
        <f t="shared" ref="AA324:AA363" si="131">SUM(T324+Y325)</f>
        <v>1453.5010129288296</v>
      </c>
      <c r="AB324" s="10">
        <f t="shared" ref="AB324:AB363" si="132">SUM(U324+Y324)</f>
        <v>1453.5022195054348</v>
      </c>
      <c r="AC324" s="10">
        <f t="shared" ref="AC324:AC363" si="133">SUM(V324+Y324)</f>
        <v>1453.5039201094769</v>
      </c>
      <c r="AD324" s="10">
        <f t="shared" ref="AD324:AD363" si="134">SUM(W324+Y324)</f>
        <v>1453.506106600388</v>
      </c>
      <c r="AE324" s="10">
        <f t="shared" ref="AE324:AE363" si="135">SUM(X324+Y324)</f>
        <v>1453.5087789781683</v>
      </c>
    </row>
    <row r="325" spans="1:31" x14ac:dyDescent="0.2">
      <c r="A325" s="5">
        <v>284</v>
      </c>
      <c r="B325" s="5">
        <f t="shared" ref="B325:B363" si="136">B324+1</f>
        <v>322</v>
      </c>
      <c r="C325" s="36">
        <v>2.5483028736144541E-10</v>
      </c>
      <c r="D325" s="6">
        <f t="shared" si="116"/>
        <v>6.3474210771349103E-11</v>
      </c>
      <c r="E325" s="7">
        <f t="shared" si="117"/>
        <v>7.6169052925618924E-7</v>
      </c>
      <c r="F325" s="7">
        <f t="shared" si="118"/>
        <v>1.5233810585123785E-6</v>
      </c>
      <c r="G325" s="7">
        <f t="shared" si="119"/>
        <v>2.2850715877685675E-6</v>
      </c>
      <c r="H325" s="7">
        <f t="shared" si="120"/>
        <v>3.046762117024757E-6</v>
      </c>
      <c r="I325" s="7">
        <f t="shared" si="121"/>
        <v>3.808452646280946E-6</v>
      </c>
      <c r="J325" s="7">
        <f t="shared" si="122"/>
        <v>4.570143175537135E-6</v>
      </c>
      <c r="K325" s="12">
        <f t="shared" si="123"/>
        <v>1.4935108416787872E-11</v>
      </c>
      <c r="L325" s="9">
        <f t="shared" si="124"/>
        <v>2.1506556120174537E-3</v>
      </c>
      <c r="M325" s="9">
        <f t="shared" si="125"/>
        <v>8.6026224480698146E-3</v>
      </c>
      <c r="N325" s="9">
        <f t="shared" si="126"/>
        <v>1.9355900508157081E-2</v>
      </c>
      <c r="O325" s="9">
        <f t="shared" si="127"/>
        <v>3.4410489792279259E-2</v>
      </c>
      <c r="P325" s="9">
        <f t="shared" si="128"/>
        <v>5.376639030043634E-2</v>
      </c>
      <c r="Q325" s="9">
        <f t="shared" si="129"/>
        <v>7.7423602032628325E-2</v>
      </c>
      <c r="R325" s="8">
        <f>SUM('Masses &amp; Spring Data'!$D$29)</f>
        <v>0.12910000000000002</v>
      </c>
      <c r="S325" s="8">
        <f t="shared" si="115"/>
        <v>2.7764963951145333E-4</v>
      </c>
      <c r="T325" s="8">
        <f t="shared" si="115"/>
        <v>1.1105985580458133E-3</v>
      </c>
      <c r="U325" s="8">
        <f t="shared" si="115"/>
        <v>2.4988467556030796E-3</v>
      </c>
      <c r="V325" s="8">
        <f t="shared" si="115"/>
        <v>4.4423942321832532E-3</v>
      </c>
      <c r="W325" s="8">
        <f t="shared" si="115"/>
        <v>6.9412409877863323E-3</v>
      </c>
      <c r="X325" s="8">
        <f t="shared" si="115"/>
        <v>9.9953870224123182E-3</v>
      </c>
      <c r="Y325" s="3">
        <f>SUM('Masses &amp; Spring Data'!$K$11*('Masses &amp; Spring Data'!$I$3+'Vel,Acc,Jer (In Light)'!C325))</f>
        <v>1453.5000411550914</v>
      </c>
      <c r="Z325" s="10">
        <f t="shared" si="130"/>
        <v>1453.5003188047308</v>
      </c>
      <c r="AA325" s="10">
        <f t="shared" si="131"/>
        <v>1453.5011620047342</v>
      </c>
      <c r="AB325" s="10">
        <f t="shared" si="132"/>
        <v>1453.5025400018469</v>
      </c>
      <c r="AC325" s="10">
        <f t="shared" si="133"/>
        <v>1453.5044835493236</v>
      </c>
      <c r="AD325" s="10">
        <f t="shared" si="134"/>
        <v>1453.5069823960791</v>
      </c>
      <c r="AE325" s="10">
        <f t="shared" si="135"/>
        <v>1453.5100365421138</v>
      </c>
    </row>
    <row r="326" spans="1:31" x14ac:dyDescent="0.2">
      <c r="A326" s="5">
        <v>286</v>
      </c>
      <c r="B326" s="5">
        <f t="shared" si="136"/>
        <v>323</v>
      </c>
      <c r="C326" s="36">
        <v>3.1830449813279452E-10</v>
      </c>
      <c r="D326" s="6">
        <f t="shared" si="116"/>
        <v>7.8409319188136975E-11</v>
      </c>
      <c r="E326" s="7">
        <f t="shared" si="117"/>
        <v>9.409118302576437E-7</v>
      </c>
      <c r="F326" s="7">
        <f t="shared" si="118"/>
        <v>1.8818236605152874E-6</v>
      </c>
      <c r="G326" s="7">
        <f t="shared" si="119"/>
        <v>2.822735490772931E-6</v>
      </c>
      <c r="H326" s="7">
        <f t="shared" si="120"/>
        <v>3.7636473210305748E-6</v>
      </c>
      <c r="I326" s="7">
        <f t="shared" si="121"/>
        <v>4.7045591512882186E-6</v>
      </c>
      <c r="J326" s="7">
        <f t="shared" si="122"/>
        <v>5.645470981545862E-6</v>
      </c>
      <c r="K326" s="12">
        <f t="shared" si="123"/>
        <v>1.9602329797034489E-11</v>
      </c>
      <c r="L326" s="9">
        <f t="shared" si="124"/>
        <v>2.8227354907729664E-3</v>
      </c>
      <c r="M326" s="9">
        <f t="shared" si="125"/>
        <v>1.1290941963091865E-2</v>
      </c>
      <c r="N326" s="9">
        <f t="shared" si="126"/>
        <v>2.5404619416956698E-2</v>
      </c>
      <c r="O326" s="9">
        <f t="shared" si="127"/>
        <v>4.5163767852367462E-2</v>
      </c>
      <c r="P326" s="9">
        <f t="shared" si="128"/>
        <v>7.0568387269324157E-2</v>
      </c>
      <c r="Q326" s="9">
        <f t="shared" si="129"/>
        <v>0.10161847766782679</v>
      </c>
      <c r="R326" s="8">
        <f>SUM('Masses &amp; Spring Data'!$D$29)</f>
        <v>0.12910000000000002</v>
      </c>
      <c r="S326" s="8">
        <f t="shared" si="115"/>
        <v>3.6441515185879001E-4</v>
      </c>
      <c r="T326" s="8">
        <f t="shared" si="115"/>
        <v>1.4576606074351601E-3</v>
      </c>
      <c r="U326" s="8">
        <f t="shared" si="115"/>
        <v>3.2797363667291103E-3</v>
      </c>
      <c r="V326" s="8">
        <f t="shared" si="115"/>
        <v>5.8306424297406402E-3</v>
      </c>
      <c r="W326" s="8">
        <f t="shared" si="115"/>
        <v>9.1103787964697501E-3</v>
      </c>
      <c r="X326" s="8">
        <f t="shared" si="115"/>
        <v>1.3118945466916441E-2</v>
      </c>
      <c r="Y326" s="3">
        <f>SUM('Masses &amp; Spring Data'!$K$11*('Masses &amp; Spring Data'!$I$3+'Vel,Acc,Jer (In Light)'!C326))</f>
        <v>1453.5000514061762</v>
      </c>
      <c r="Z326" s="10">
        <f t="shared" si="130"/>
        <v>1453.500415821328</v>
      </c>
      <c r="AA326" s="10">
        <f t="shared" si="131"/>
        <v>1453.501521729889</v>
      </c>
      <c r="AB326" s="10">
        <f t="shared" si="132"/>
        <v>1453.5033311425429</v>
      </c>
      <c r="AC326" s="10">
        <f t="shared" si="133"/>
        <v>1453.5058820486061</v>
      </c>
      <c r="AD326" s="10">
        <f t="shared" si="134"/>
        <v>1453.5091617849728</v>
      </c>
      <c r="AE326" s="10">
        <f t="shared" si="135"/>
        <v>1453.5131703516431</v>
      </c>
    </row>
    <row r="327" spans="1:31" x14ac:dyDescent="0.2">
      <c r="A327" s="5">
        <v>288</v>
      </c>
      <c r="B327" s="5">
        <f t="shared" si="136"/>
        <v>324</v>
      </c>
      <c r="C327" s="36">
        <v>3.9671381732093149E-10</v>
      </c>
      <c r="D327" s="6">
        <f t="shared" si="116"/>
        <v>9.8011648985171464E-11</v>
      </c>
      <c r="E327" s="7">
        <f t="shared" si="117"/>
        <v>1.1761397878220576E-6</v>
      </c>
      <c r="F327" s="7">
        <f t="shared" si="118"/>
        <v>2.3522795756441152E-6</v>
      </c>
      <c r="G327" s="7">
        <f t="shared" si="119"/>
        <v>3.5284193634661726E-6</v>
      </c>
      <c r="H327" s="7">
        <f t="shared" si="120"/>
        <v>4.7045591512882305E-6</v>
      </c>
      <c r="I327" s="7">
        <f t="shared" si="121"/>
        <v>5.8806989391102879E-6</v>
      </c>
      <c r="J327" s="7">
        <f t="shared" si="122"/>
        <v>7.0568387269323453E-6</v>
      </c>
      <c r="K327" s="12">
        <f t="shared" si="123"/>
        <v>2.240266262518186E-11</v>
      </c>
      <c r="L327" s="9">
        <f t="shared" si="124"/>
        <v>3.2259834180261879E-3</v>
      </c>
      <c r="M327" s="9">
        <f t="shared" si="125"/>
        <v>1.2903933672104751E-2</v>
      </c>
      <c r="N327" s="9">
        <f t="shared" si="126"/>
        <v>2.9033850762235691E-2</v>
      </c>
      <c r="O327" s="9">
        <f t="shared" si="127"/>
        <v>5.1615734688419006E-2</v>
      </c>
      <c r="P327" s="9">
        <f t="shared" si="128"/>
        <v>8.064958545065469E-2</v>
      </c>
      <c r="Q327" s="9">
        <f t="shared" si="129"/>
        <v>0.11613540304894276</v>
      </c>
      <c r="R327" s="8">
        <f>SUM('Masses &amp; Spring Data'!$D$29)</f>
        <v>0.12910000000000002</v>
      </c>
      <c r="S327" s="8">
        <f t="shared" si="115"/>
        <v>4.1647445926718094E-4</v>
      </c>
      <c r="T327" s="8">
        <f t="shared" si="115"/>
        <v>1.6658978370687237E-3</v>
      </c>
      <c r="U327" s="8">
        <f t="shared" si="115"/>
        <v>3.7482701334046282E-3</v>
      </c>
      <c r="V327" s="8">
        <f t="shared" si="115"/>
        <v>6.663591348274895E-3</v>
      </c>
      <c r="W327" s="8">
        <f t="shared" si="115"/>
        <v>1.0411861481679522E-2</v>
      </c>
      <c r="X327" s="8">
        <f t="shared" si="115"/>
        <v>1.4993080533618513E-2</v>
      </c>
      <c r="Y327" s="3">
        <f>SUM('Masses &amp; Spring Data'!$K$11*('Masses &amp; Spring Data'!$I$3+'Vel,Acc,Jer (In Light)'!C327))</f>
        <v>1453.5000640692815</v>
      </c>
      <c r="Z327" s="10">
        <f t="shared" si="130"/>
        <v>1453.5004805437409</v>
      </c>
      <c r="AA327" s="10">
        <f t="shared" si="131"/>
        <v>1453.5017457959996</v>
      </c>
      <c r="AB327" s="10">
        <f t="shared" si="132"/>
        <v>1453.5038123394149</v>
      </c>
      <c r="AC327" s="10">
        <f t="shared" si="133"/>
        <v>1453.5067276606298</v>
      </c>
      <c r="AD327" s="10">
        <f t="shared" si="134"/>
        <v>1453.5104759307633</v>
      </c>
      <c r="AE327" s="10">
        <f t="shared" si="135"/>
        <v>1453.5150571498152</v>
      </c>
    </row>
    <row r="328" spans="1:31" x14ac:dyDescent="0.2">
      <c r="A328" s="5">
        <v>290</v>
      </c>
      <c r="B328" s="5">
        <f t="shared" si="136"/>
        <v>325</v>
      </c>
      <c r="C328" s="36">
        <v>4.9472546630610296E-10</v>
      </c>
      <c r="D328" s="6">
        <f t="shared" si="116"/>
        <v>1.2041431161035332E-10</v>
      </c>
      <c r="E328" s="7">
        <f t="shared" si="117"/>
        <v>1.44497173932424E-6</v>
      </c>
      <c r="F328" s="7">
        <f t="shared" si="118"/>
        <v>2.88994347864848E-6</v>
      </c>
      <c r="G328" s="7">
        <f t="shared" si="119"/>
        <v>4.3349152179727193E-6</v>
      </c>
      <c r="H328" s="7">
        <f t="shared" si="120"/>
        <v>5.7798869572969599E-6</v>
      </c>
      <c r="I328" s="7">
        <f t="shared" si="121"/>
        <v>7.2248586966211997E-6</v>
      </c>
      <c r="J328" s="7">
        <f t="shared" si="122"/>
        <v>8.6698304359454386E-6</v>
      </c>
      <c r="K328" s="12">
        <f t="shared" si="123"/>
        <v>2.8936772557526638E-11</v>
      </c>
      <c r="L328" s="9">
        <f t="shared" si="124"/>
        <v>4.1668952482838357E-3</v>
      </c>
      <c r="M328" s="9">
        <f t="shared" si="125"/>
        <v>1.6667580993135343E-2</v>
      </c>
      <c r="N328" s="9">
        <f t="shared" si="126"/>
        <v>3.750205723455452E-2</v>
      </c>
      <c r="O328" s="9">
        <f t="shared" si="127"/>
        <v>6.667032397254137E-2</v>
      </c>
      <c r="P328" s="9">
        <f t="shared" si="128"/>
        <v>0.10417238120709589</v>
      </c>
      <c r="Q328" s="9">
        <f t="shared" si="129"/>
        <v>0.15000822893821808</v>
      </c>
      <c r="R328" s="8">
        <f>SUM('Masses &amp; Spring Data'!$D$29)</f>
        <v>0.12910000000000002</v>
      </c>
      <c r="S328" s="8">
        <f t="shared" si="115"/>
        <v>5.3794617655344328E-4</v>
      </c>
      <c r="T328" s="8">
        <f t="shared" si="115"/>
        <v>2.1517847062137731E-3</v>
      </c>
      <c r="U328" s="8">
        <f t="shared" si="115"/>
        <v>4.8415155889809892E-3</v>
      </c>
      <c r="V328" s="8">
        <f t="shared" si="115"/>
        <v>8.6071388248550925E-3</v>
      </c>
      <c r="W328" s="8">
        <f t="shared" si="115"/>
        <v>1.3448654413836081E-2</v>
      </c>
      <c r="X328" s="8">
        <f t="shared" si="115"/>
        <v>1.9366062355923957E-2</v>
      </c>
      <c r="Y328" s="3">
        <f>SUM('Masses &amp; Spring Data'!$K$11*('Masses &amp; Spring Data'!$I$3+'Vel,Acc,Jer (In Light)'!C328))</f>
        <v>1453.5000798981625</v>
      </c>
      <c r="Z328" s="10">
        <f t="shared" si="130"/>
        <v>1453.5006178443391</v>
      </c>
      <c r="AA328" s="10">
        <f t="shared" si="131"/>
        <v>1453.5022511297802</v>
      </c>
      <c r="AB328" s="10">
        <f t="shared" si="132"/>
        <v>1453.5049214137516</v>
      </c>
      <c r="AC328" s="10">
        <f t="shared" si="133"/>
        <v>1453.5086870369873</v>
      </c>
      <c r="AD328" s="10">
        <f t="shared" si="134"/>
        <v>1453.5135285525764</v>
      </c>
      <c r="AE328" s="10">
        <f t="shared" si="135"/>
        <v>1453.5194459605184</v>
      </c>
    </row>
    <row r="329" spans="1:31" x14ac:dyDescent="0.2">
      <c r="A329" s="5">
        <v>292</v>
      </c>
      <c r="B329" s="5">
        <f t="shared" si="136"/>
        <v>326</v>
      </c>
      <c r="C329" s="36">
        <v>6.1513977791645628E-10</v>
      </c>
      <c r="D329" s="6">
        <f t="shared" si="116"/>
        <v>1.4935108416787996E-10</v>
      </c>
      <c r="E329" s="7">
        <f t="shared" si="117"/>
        <v>1.7922130100145596E-6</v>
      </c>
      <c r="F329" s="7">
        <f t="shared" si="118"/>
        <v>3.5844260200291192E-6</v>
      </c>
      <c r="G329" s="7">
        <f t="shared" si="119"/>
        <v>5.3766390300436788E-6</v>
      </c>
      <c r="H329" s="7">
        <f t="shared" si="120"/>
        <v>7.1688520400582384E-6</v>
      </c>
      <c r="I329" s="7">
        <f t="shared" si="121"/>
        <v>8.9610650500727971E-6</v>
      </c>
      <c r="J329" s="7">
        <f t="shared" si="122"/>
        <v>1.0753278060087358E-5</v>
      </c>
      <c r="K329" s="12">
        <f t="shared" si="123"/>
        <v>3.8271215318019459E-11</v>
      </c>
      <c r="L329" s="9">
        <f t="shared" si="124"/>
        <v>5.5110550057948021E-3</v>
      </c>
      <c r="M329" s="9">
        <f t="shared" si="125"/>
        <v>2.2044220023179208E-2</v>
      </c>
      <c r="N329" s="9">
        <f t="shared" si="126"/>
        <v>4.959949505215322E-2</v>
      </c>
      <c r="O329" s="9">
        <f t="shared" si="127"/>
        <v>8.8176880092716833E-2</v>
      </c>
      <c r="P329" s="9">
        <f t="shared" si="128"/>
        <v>0.13777637514487004</v>
      </c>
      <c r="Q329" s="9">
        <f t="shared" si="129"/>
        <v>0.19839798020861288</v>
      </c>
      <c r="R329" s="8">
        <f>SUM('Masses &amp; Spring Data'!$D$29)</f>
        <v>0.12910000000000002</v>
      </c>
      <c r="S329" s="8">
        <f t="shared" si="115"/>
        <v>7.1147720124810907E-4</v>
      </c>
      <c r="T329" s="8">
        <f t="shared" si="115"/>
        <v>2.8459088049924363E-3</v>
      </c>
      <c r="U329" s="8">
        <f t="shared" si="115"/>
        <v>6.4032948112329813E-3</v>
      </c>
      <c r="V329" s="8">
        <f t="shared" si="115"/>
        <v>1.1383635219969745E-2</v>
      </c>
      <c r="W329" s="8">
        <f t="shared" si="115"/>
        <v>1.7786930031202724E-2</v>
      </c>
      <c r="X329" s="8">
        <f t="shared" si="115"/>
        <v>2.5613179244931925E-2</v>
      </c>
      <c r="Y329" s="3">
        <f>SUM('Masses &amp; Spring Data'!$K$11*('Masses &amp; Spring Data'!$I$3+'Vel,Acc,Jer (In Light)'!C329))</f>
        <v>1453.500099345074</v>
      </c>
      <c r="Z329" s="10">
        <f t="shared" si="130"/>
        <v>1453.5008108222753</v>
      </c>
      <c r="AA329" s="10">
        <f t="shared" si="131"/>
        <v>1453.5029693740789</v>
      </c>
      <c r="AB329" s="10">
        <f t="shared" si="132"/>
        <v>1453.5065026398852</v>
      </c>
      <c r="AC329" s="10">
        <f t="shared" si="133"/>
        <v>1453.511482980294</v>
      </c>
      <c r="AD329" s="10">
        <f t="shared" si="134"/>
        <v>1453.5178862751052</v>
      </c>
      <c r="AE329" s="10">
        <f t="shared" si="135"/>
        <v>1453.5257125243188</v>
      </c>
    </row>
    <row r="330" spans="1:31" x14ac:dyDescent="0.2">
      <c r="A330" s="5">
        <v>294</v>
      </c>
      <c r="B330" s="5">
        <f t="shared" si="136"/>
        <v>327</v>
      </c>
      <c r="C330" s="36">
        <v>7.6449086208433624E-10</v>
      </c>
      <c r="D330" s="6">
        <f t="shared" si="116"/>
        <v>1.8762229948589942E-10</v>
      </c>
      <c r="E330" s="7">
        <f t="shared" si="117"/>
        <v>2.2514675938307932E-6</v>
      </c>
      <c r="F330" s="7">
        <f t="shared" si="118"/>
        <v>4.5029351876615865E-6</v>
      </c>
      <c r="G330" s="7">
        <f t="shared" si="119"/>
        <v>6.7544027814923793E-6</v>
      </c>
      <c r="H330" s="7">
        <f t="shared" si="120"/>
        <v>9.005870375323173E-6</v>
      </c>
      <c r="I330" s="7">
        <f t="shared" si="121"/>
        <v>1.1257337969153966E-5</v>
      </c>
      <c r="J330" s="7">
        <f t="shared" si="122"/>
        <v>1.3508805562984759E-5</v>
      </c>
      <c r="K330" s="12">
        <f t="shared" si="123"/>
        <v>3.6404326765920832E-11</v>
      </c>
      <c r="L330" s="9">
        <f t="shared" si="124"/>
        <v>5.2422230542925998E-3</v>
      </c>
      <c r="M330" s="9">
        <f t="shared" si="125"/>
        <v>2.0968892217170399E-2</v>
      </c>
      <c r="N330" s="9">
        <f t="shared" si="126"/>
        <v>4.7180007488633401E-2</v>
      </c>
      <c r="O330" s="9">
        <f t="shared" si="127"/>
        <v>8.3875568868681596E-2</v>
      </c>
      <c r="P330" s="9">
        <f t="shared" si="128"/>
        <v>0.13105557635731499</v>
      </c>
      <c r="Q330" s="9">
        <f t="shared" si="129"/>
        <v>0.1887200299545336</v>
      </c>
      <c r="R330" s="8">
        <f>SUM('Masses &amp; Spring Data'!$D$29)</f>
        <v>0.12910000000000002</v>
      </c>
      <c r="S330" s="8">
        <f t="shared" si="115"/>
        <v>6.7677099630917474E-4</v>
      </c>
      <c r="T330" s="8">
        <f t="shared" si="115"/>
        <v>2.707083985236699E-3</v>
      </c>
      <c r="U330" s="8">
        <f t="shared" si="115"/>
        <v>6.090938966782573E-3</v>
      </c>
      <c r="V330" s="8">
        <f t="shared" si="115"/>
        <v>1.0828335940946796E-2</v>
      </c>
      <c r="W330" s="8">
        <f t="shared" si="115"/>
        <v>1.6919274907729369E-2</v>
      </c>
      <c r="X330" s="8">
        <f t="shared" si="115"/>
        <v>2.4363755867130292E-2</v>
      </c>
      <c r="Y330" s="3">
        <f>SUM('Masses &amp; Spring Data'!$K$11*('Masses &amp; Spring Data'!$I$3+'Vel,Acc,Jer (In Light)'!C330))</f>
        <v>1453.5001234652739</v>
      </c>
      <c r="Z330" s="10">
        <f t="shared" si="130"/>
        <v>1453.5008002362702</v>
      </c>
      <c r="AA330" s="10">
        <f t="shared" si="131"/>
        <v>1453.5028608502607</v>
      </c>
      <c r="AB330" s="10">
        <f t="shared" si="132"/>
        <v>1453.5062144042406</v>
      </c>
      <c r="AC330" s="10">
        <f t="shared" si="133"/>
        <v>1453.5109518012148</v>
      </c>
      <c r="AD330" s="10">
        <f t="shared" si="134"/>
        <v>1453.5170427401815</v>
      </c>
      <c r="AE330" s="10">
        <f t="shared" si="135"/>
        <v>1453.524487221141</v>
      </c>
    </row>
    <row r="331" spans="1:31" x14ac:dyDescent="0.2">
      <c r="A331" s="5">
        <v>296</v>
      </c>
      <c r="B331" s="5">
        <f t="shared" si="136"/>
        <v>328</v>
      </c>
      <c r="C331" s="36">
        <v>9.5211316157023566E-10</v>
      </c>
      <c r="D331" s="6">
        <f t="shared" si="116"/>
        <v>2.2402662625182025E-10</v>
      </c>
      <c r="E331" s="7">
        <f t="shared" si="117"/>
        <v>2.6883195150218432E-6</v>
      </c>
      <c r="F331" s="7">
        <f t="shared" si="118"/>
        <v>5.3766390300436864E-6</v>
      </c>
      <c r="G331" s="7">
        <f t="shared" si="119"/>
        <v>8.0649585450655287E-6</v>
      </c>
      <c r="H331" s="7">
        <f t="shared" si="120"/>
        <v>1.0753278060087373E-5</v>
      </c>
      <c r="I331" s="7">
        <f t="shared" si="121"/>
        <v>1.3441597575109215E-5</v>
      </c>
      <c r="J331" s="7">
        <f t="shared" si="122"/>
        <v>1.6129917090131057E-5</v>
      </c>
      <c r="K331" s="12">
        <f t="shared" si="123"/>
        <v>5.6006656562954856E-11</v>
      </c>
      <c r="L331" s="9">
        <f t="shared" si="124"/>
        <v>8.0649585450654985E-3</v>
      </c>
      <c r="M331" s="9">
        <f t="shared" si="125"/>
        <v>3.2259834180261994E-2</v>
      </c>
      <c r="N331" s="9">
        <f t="shared" si="126"/>
        <v>7.2584626905589492E-2</v>
      </c>
      <c r="O331" s="9">
        <f t="shared" si="127"/>
        <v>0.12903933672104798</v>
      </c>
      <c r="P331" s="9">
        <f t="shared" si="128"/>
        <v>0.20162396362663748</v>
      </c>
      <c r="Q331" s="9">
        <f t="shared" si="129"/>
        <v>0.29033850762235797</v>
      </c>
      <c r="R331" s="8">
        <f>SUM('Masses &amp; Spring Data'!$D$29)</f>
        <v>0.12910000000000002</v>
      </c>
      <c r="S331" s="8">
        <f t="shared" si="115"/>
        <v>1.0411861481679559E-3</v>
      </c>
      <c r="T331" s="8">
        <f t="shared" si="115"/>
        <v>4.1647445926718237E-3</v>
      </c>
      <c r="U331" s="8">
        <f t="shared" si="115"/>
        <v>9.3706753335116057E-3</v>
      </c>
      <c r="V331" s="8">
        <f t="shared" si="115"/>
        <v>1.6658978370687295E-2</v>
      </c>
      <c r="W331" s="8">
        <f t="shared" si="115"/>
        <v>2.6029653704198904E-2</v>
      </c>
      <c r="X331" s="8">
        <f t="shared" si="115"/>
        <v>3.7482701334046423E-2</v>
      </c>
      <c r="Y331" s="3">
        <f>SUM('Masses &amp; Spring Data'!$K$11*('Masses &amp; Spring Data'!$I$3+'Vel,Acc,Jer (In Light)'!C331))</f>
        <v>1453.5001537662754</v>
      </c>
      <c r="Z331" s="10">
        <f t="shared" si="130"/>
        <v>1453.5011949524235</v>
      </c>
      <c r="AA331" s="10">
        <f t="shared" si="131"/>
        <v>1453.5043546911681</v>
      </c>
      <c r="AB331" s="10">
        <f t="shared" si="132"/>
        <v>1453.5095244416088</v>
      </c>
      <c r="AC331" s="10">
        <f t="shared" si="133"/>
        <v>1453.5168127446461</v>
      </c>
      <c r="AD331" s="10">
        <f t="shared" si="134"/>
        <v>1453.5261834199796</v>
      </c>
      <c r="AE331" s="10">
        <f t="shared" si="135"/>
        <v>1453.5376364676094</v>
      </c>
    </row>
    <row r="332" spans="1:31" x14ac:dyDescent="0.2">
      <c r="A332" s="5">
        <v>298</v>
      </c>
      <c r="B332" s="5">
        <f t="shared" si="136"/>
        <v>329</v>
      </c>
      <c r="C332" s="36">
        <v>1.1761397878220559E-9</v>
      </c>
      <c r="D332" s="6">
        <f t="shared" si="116"/>
        <v>2.8003328281477511E-10</v>
      </c>
      <c r="E332" s="7">
        <f t="shared" si="117"/>
        <v>3.3603993937773012E-6</v>
      </c>
      <c r="F332" s="7">
        <f t="shared" si="118"/>
        <v>6.7207987875546025E-6</v>
      </c>
      <c r="G332" s="7">
        <f t="shared" si="119"/>
        <v>1.0081198181331904E-5</v>
      </c>
      <c r="H332" s="7">
        <f t="shared" si="120"/>
        <v>1.3441597575109205E-5</v>
      </c>
      <c r="I332" s="7">
        <f t="shared" si="121"/>
        <v>1.6801996968886506E-5</v>
      </c>
      <c r="J332" s="7">
        <f t="shared" si="122"/>
        <v>2.0162396362663808E-5</v>
      </c>
      <c r="K332" s="12">
        <f t="shared" si="123"/>
        <v>7.4675542083939878E-11</v>
      </c>
      <c r="L332" s="9">
        <f t="shared" si="124"/>
        <v>1.0753278060087343E-2</v>
      </c>
      <c r="M332" s="9">
        <f t="shared" si="125"/>
        <v>4.3013112240349372E-2</v>
      </c>
      <c r="N332" s="9">
        <f t="shared" si="126"/>
        <v>9.6779502540786086E-2</v>
      </c>
      <c r="O332" s="9">
        <f t="shared" si="127"/>
        <v>0.17205244896139749</v>
      </c>
      <c r="P332" s="9">
        <f t="shared" si="128"/>
        <v>0.26883195150218359</v>
      </c>
      <c r="Q332" s="9">
        <f t="shared" si="129"/>
        <v>0.38711801016314434</v>
      </c>
      <c r="R332" s="8">
        <f>SUM('Masses &amp; Spring Data'!$D$29)</f>
        <v>0.12910000000000002</v>
      </c>
      <c r="S332" s="8">
        <f t="shared" si="115"/>
        <v>1.3882481975572762E-3</v>
      </c>
      <c r="T332" s="8">
        <f t="shared" si="115"/>
        <v>5.5529927902291049E-3</v>
      </c>
      <c r="U332" s="8">
        <f t="shared" si="115"/>
        <v>1.2494233778015486E-2</v>
      </c>
      <c r="V332" s="8">
        <f t="shared" si="115"/>
        <v>2.221197116091642E-2</v>
      </c>
      <c r="W332" s="8">
        <f t="shared" si="115"/>
        <v>3.4706204938931909E-2</v>
      </c>
      <c r="X332" s="8">
        <f t="shared" si="115"/>
        <v>4.9976935112061943E-2</v>
      </c>
      <c r="Y332" s="3">
        <f>SUM('Masses &amp; Spring Data'!$K$11*('Masses &amp; Spring Data'!$I$3+'Vel,Acc,Jer (In Light)'!C332))</f>
        <v>1453.5001899465756</v>
      </c>
      <c r="Z332" s="10">
        <f t="shared" si="130"/>
        <v>1453.5015781947732</v>
      </c>
      <c r="AA332" s="10">
        <f t="shared" si="131"/>
        <v>1453.505788164741</v>
      </c>
      <c r="AB332" s="10">
        <f t="shared" si="132"/>
        <v>1453.5126841803535</v>
      </c>
      <c r="AC332" s="10">
        <f t="shared" si="133"/>
        <v>1453.5224019177365</v>
      </c>
      <c r="AD332" s="10">
        <f t="shared" si="134"/>
        <v>1453.5348961515144</v>
      </c>
      <c r="AE332" s="10">
        <f t="shared" si="135"/>
        <v>1453.5501668816876</v>
      </c>
    </row>
    <row r="333" spans="1:31" x14ac:dyDescent="0.2">
      <c r="A333" s="5">
        <v>300</v>
      </c>
      <c r="B333" s="5">
        <f t="shared" si="136"/>
        <v>330</v>
      </c>
      <c r="C333" s="36">
        <v>1.456173070636831E-9</v>
      </c>
      <c r="D333" s="6">
        <f t="shared" si="116"/>
        <v>3.5470882489871499E-10</v>
      </c>
      <c r="E333" s="7">
        <f t="shared" si="117"/>
        <v>4.2565058987845802E-6</v>
      </c>
      <c r="F333" s="7">
        <f t="shared" si="118"/>
        <v>8.5130117975691604E-6</v>
      </c>
      <c r="G333" s="7">
        <f t="shared" si="119"/>
        <v>1.276951769635374E-5</v>
      </c>
      <c r="H333" s="7">
        <f t="shared" si="120"/>
        <v>1.7026023595138321E-5</v>
      </c>
      <c r="I333" s="7">
        <f t="shared" si="121"/>
        <v>2.12825294939229E-5</v>
      </c>
      <c r="J333" s="7">
        <f t="shared" si="122"/>
        <v>2.5539035392707479E-5</v>
      </c>
      <c r="K333" s="12">
        <f t="shared" si="123"/>
        <v>6.5341099323447987E-11</v>
      </c>
      <c r="L333" s="9">
        <f t="shared" si="124"/>
        <v>9.40911830257651E-3</v>
      </c>
      <c r="M333" s="9">
        <f t="shared" si="125"/>
        <v>3.763647321030604E-2</v>
      </c>
      <c r="N333" s="9">
        <f t="shared" si="126"/>
        <v>8.4682064723188594E-2</v>
      </c>
      <c r="O333" s="9">
        <f t="shared" si="127"/>
        <v>0.15054589284122416</v>
      </c>
      <c r="P333" s="9">
        <f t="shared" si="128"/>
        <v>0.23522795756441275</v>
      </c>
      <c r="Q333" s="9">
        <f t="shared" si="129"/>
        <v>0.33872825889275437</v>
      </c>
      <c r="R333" s="8">
        <f>SUM('Masses &amp; Spring Data'!$D$29)</f>
        <v>0.12910000000000002</v>
      </c>
      <c r="S333" s="8">
        <f t="shared" si="115"/>
        <v>1.2147171728626276E-3</v>
      </c>
      <c r="T333" s="8">
        <f t="shared" si="115"/>
        <v>4.8588686914505103E-3</v>
      </c>
      <c r="U333" s="8">
        <f t="shared" si="115"/>
        <v>1.093245455576365E-2</v>
      </c>
      <c r="V333" s="8">
        <f t="shared" si="115"/>
        <v>1.9435474765802041E-2</v>
      </c>
      <c r="W333" s="8">
        <f t="shared" si="115"/>
        <v>3.0367929321565693E-2</v>
      </c>
      <c r="X333" s="8">
        <f t="shared" si="115"/>
        <v>4.3729818223054599E-2</v>
      </c>
      <c r="Y333" s="3">
        <f>SUM('Masses &amp; Spring Data'!$K$11*('Masses &amp; Spring Data'!$I$3+'Vel,Acc,Jer (In Light)'!C333))</f>
        <v>1453.5002351719509</v>
      </c>
      <c r="Z333" s="10">
        <f t="shared" si="130"/>
        <v>1453.5014498891237</v>
      </c>
      <c r="AA333" s="10">
        <f t="shared" si="131"/>
        <v>1453.5051513261174</v>
      </c>
      <c r="AB333" s="10">
        <f t="shared" si="132"/>
        <v>1453.5111676265067</v>
      </c>
      <c r="AC333" s="10">
        <f t="shared" si="133"/>
        <v>1453.5196706467166</v>
      </c>
      <c r="AD333" s="10">
        <f t="shared" si="134"/>
        <v>1453.5306031012724</v>
      </c>
      <c r="AE333" s="10">
        <f t="shared" si="135"/>
        <v>1453.5439649901739</v>
      </c>
    </row>
    <row r="334" spans="1:31" x14ac:dyDescent="0.2">
      <c r="A334" s="5">
        <v>302</v>
      </c>
      <c r="B334" s="5">
        <f t="shared" si="136"/>
        <v>331</v>
      </c>
      <c r="C334" s="36">
        <v>1.810881895535546E-9</v>
      </c>
      <c r="D334" s="6">
        <f t="shared" si="116"/>
        <v>4.2004992422216297E-10</v>
      </c>
      <c r="E334" s="7">
        <f t="shared" si="117"/>
        <v>5.0405990906659555E-6</v>
      </c>
      <c r="F334" s="7">
        <f t="shared" si="118"/>
        <v>1.0081198181331911E-5</v>
      </c>
      <c r="G334" s="7">
        <f t="shared" si="119"/>
        <v>1.5121797271997866E-5</v>
      </c>
      <c r="H334" s="7">
        <f t="shared" si="120"/>
        <v>2.0162396362663822E-5</v>
      </c>
      <c r="I334" s="7">
        <f t="shared" si="121"/>
        <v>2.5202995453329779E-5</v>
      </c>
      <c r="J334" s="7">
        <f t="shared" si="122"/>
        <v>3.0243594543995733E-5</v>
      </c>
      <c r="K334" s="12">
        <f t="shared" si="123"/>
        <v>1.1201331312590992E-10</v>
      </c>
      <c r="L334" s="9">
        <f t="shared" si="124"/>
        <v>1.6129917090131028E-2</v>
      </c>
      <c r="M334" s="9">
        <f t="shared" si="125"/>
        <v>6.4519668360524113E-2</v>
      </c>
      <c r="N334" s="9">
        <f t="shared" si="126"/>
        <v>0.14516925381117926</v>
      </c>
      <c r="O334" s="9">
        <f t="shared" si="127"/>
        <v>0.25807867344209645</v>
      </c>
      <c r="P334" s="9">
        <f t="shared" si="128"/>
        <v>0.40324792725327568</v>
      </c>
      <c r="Q334" s="9">
        <f t="shared" si="129"/>
        <v>0.58067701524471704</v>
      </c>
      <c r="R334" s="8">
        <f>SUM('Masses &amp; Spring Data'!$D$29)</f>
        <v>0.12910000000000002</v>
      </c>
      <c r="S334" s="8">
        <f t="shared" si="115"/>
        <v>2.0823722963359162E-3</v>
      </c>
      <c r="T334" s="8">
        <f t="shared" si="115"/>
        <v>8.3294891853436647E-3</v>
      </c>
      <c r="U334" s="8">
        <f t="shared" si="115"/>
        <v>1.8741350667023246E-2</v>
      </c>
      <c r="V334" s="8">
        <f t="shared" si="115"/>
        <v>3.3317956741374659E-2</v>
      </c>
      <c r="W334" s="8">
        <f t="shared" si="115"/>
        <v>5.2059307408397898E-2</v>
      </c>
      <c r="X334" s="8">
        <f t="shared" si="115"/>
        <v>7.4965402668092984E-2</v>
      </c>
      <c r="Y334" s="3">
        <f>SUM('Masses &amp; Spring Data'!$K$11*('Masses &amp; Spring Data'!$I$3+'Vel,Acc,Jer (In Light)'!C334))</f>
        <v>1453.500292457426</v>
      </c>
      <c r="Z334" s="10">
        <f t="shared" si="130"/>
        <v>1453.5023748297224</v>
      </c>
      <c r="AA334" s="10">
        <f t="shared" si="131"/>
        <v>1453.5086897846741</v>
      </c>
      <c r="AB334" s="10">
        <f t="shared" si="132"/>
        <v>1453.5190338080929</v>
      </c>
      <c r="AC334" s="10">
        <f t="shared" si="133"/>
        <v>1453.5336104141675</v>
      </c>
      <c r="AD334" s="10">
        <f t="shared" si="134"/>
        <v>1453.5523517648344</v>
      </c>
      <c r="AE334" s="10">
        <f t="shared" si="135"/>
        <v>1453.5752578600941</v>
      </c>
    </row>
    <row r="335" spans="1:31" x14ac:dyDescent="0.2">
      <c r="A335" s="5">
        <v>304</v>
      </c>
      <c r="B335" s="5">
        <f t="shared" si="136"/>
        <v>332</v>
      </c>
      <c r="C335" s="36">
        <v>2.230931819757709E-9</v>
      </c>
      <c r="D335" s="6">
        <f t="shared" si="116"/>
        <v>5.3206323734807289E-10</v>
      </c>
      <c r="E335" s="7">
        <f t="shared" si="117"/>
        <v>6.3847588481768749E-6</v>
      </c>
      <c r="F335" s="7">
        <f t="shared" si="118"/>
        <v>1.276951769635375E-5</v>
      </c>
      <c r="G335" s="7">
        <f t="shared" si="119"/>
        <v>1.9154276544530626E-5</v>
      </c>
      <c r="H335" s="7">
        <f t="shared" si="120"/>
        <v>2.55390353927075E-5</v>
      </c>
      <c r="I335" s="7">
        <f t="shared" si="121"/>
        <v>3.192379424088437E-5</v>
      </c>
      <c r="J335" s="7">
        <f t="shared" si="122"/>
        <v>3.8308553089061251E-5</v>
      </c>
      <c r="K335" s="12">
        <f t="shared" si="123"/>
        <v>1.1201331312591013E-10</v>
      </c>
      <c r="L335" s="9">
        <f t="shared" si="124"/>
        <v>1.6129917090131059E-2</v>
      </c>
      <c r="M335" s="9">
        <f t="shared" si="125"/>
        <v>6.4519668360524238E-2</v>
      </c>
      <c r="N335" s="9">
        <f t="shared" si="126"/>
        <v>0.14516925381117951</v>
      </c>
      <c r="O335" s="9">
        <f t="shared" si="127"/>
        <v>0.25807867344209695</v>
      </c>
      <c r="P335" s="9">
        <f t="shared" si="128"/>
        <v>0.40324792725327646</v>
      </c>
      <c r="Q335" s="9">
        <f t="shared" si="129"/>
        <v>0.58067701524471804</v>
      </c>
      <c r="R335" s="8">
        <f>SUM('Masses &amp; Spring Data'!$D$29)</f>
        <v>0.12910000000000002</v>
      </c>
      <c r="S335" s="8">
        <f t="shared" si="115"/>
        <v>2.0823722963359201E-3</v>
      </c>
      <c r="T335" s="8">
        <f t="shared" si="115"/>
        <v>8.3294891853436803E-3</v>
      </c>
      <c r="U335" s="8">
        <f t="shared" si="115"/>
        <v>1.8741350667023277E-2</v>
      </c>
      <c r="V335" s="8">
        <f t="shared" si="115"/>
        <v>3.3317956741374721E-2</v>
      </c>
      <c r="W335" s="8">
        <f t="shared" si="115"/>
        <v>5.2059307408398002E-2</v>
      </c>
      <c r="X335" s="8">
        <f t="shared" si="115"/>
        <v>7.4965402668093109E-2</v>
      </c>
      <c r="Y335" s="3">
        <f>SUM('Masses &amp; Spring Data'!$K$11*('Masses &amp; Spring Data'!$I$3+'Vel,Acc,Jer (In Light)'!C335))</f>
        <v>1453.5003602954887</v>
      </c>
      <c r="Z335" s="10">
        <f t="shared" si="130"/>
        <v>1453.5024426677851</v>
      </c>
      <c r="AA335" s="10">
        <f t="shared" si="131"/>
        <v>1453.508775712887</v>
      </c>
      <c r="AB335" s="10">
        <f t="shared" si="132"/>
        <v>1453.5191016461556</v>
      </c>
      <c r="AC335" s="10">
        <f t="shared" si="133"/>
        <v>1453.5336782522302</v>
      </c>
      <c r="AD335" s="10">
        <f t="shared" si="134"/>
        <v>1453.5524196028971</v>
      </c>
      <c r="AE335" s="10">
        <f t="shared" si="135"/>
        <v>1453.5753256981568</v>
      </c>
    </row>
    <row r="336" spans="1:31" x14ac:dyDescent="0.2">
      <c r="A336" s="5">
        <v>306</v>
      </c>
      <c r="B336" s="5">
        <f t="shared" si="136"/>
        <v>333</v>
      </c>
      <c r="C336" s="36">
        <v>2.7629950571057819E-9</v>
      </c>
      <c r="D336" s="6">
        <f t="shared" si="116"/>
        <v>6.4407655047398302E-10</v>
      </c>
      <c r="E336" s="7">
        <f t="shared" si="117"/>
        <v>7.7289186056877961E-6</v>
      </c>
      <c r="F336" s="7">
        <f t="shared" si="118"/>
        <v>1.5457837211375592E-5</v>
      </c>
      <c r="G336" s="7">
        <f t="shared" si="119"/>
        <v>2.318675581706339E-5</v>
      </c>
      <c r="H336" s="7">
        <f t="shared" si="120"/>
        <v>3.0915674422751184E-5</v>
      </c>
      <c r="I336" s="7">
        <f t="shared" si="121"/>
        <v>3.8644593028438982E-5</v>
      </c>
      <c r="J336" s="7">
        <f t="shared" si="122"/>
        <v>4.637351163412678E-5</v>
      </c>
      <c r="K336" s="12">
        <f t="shared" si="123"/>
        <v>1.4935108416787976E-10</v>
      </c>
      <c r="L336" s="9">
        <f t="shared" si="124"/>
        <v>2.1506556120174686E-2</v>
      </c>
      <c r="M336" s="9">
        <f t="shared" si="125"/>
        <v>8.6026224480698743E-2</v>
      </c>
      <c r="N336" s="9">
        <f t="shared" si="126"/>
        <v>0.19355900508157217</v>
      </c>
      <c r="O336" s="9">
        <f t="shared" si="127"/>
        <v>0.34410489792279497</v>
      </c>
      <c r="P336" s="9">
        <f t="shared" si="128"/>
        <v>0.53766390300436717</v>
      </c>
      <c r="Q336" s="9">
        <f t="shared" si="129"/>
        <v>0.77423602032628869</v>
      </c>
      <c r="R336" s="8">
        <f>SUM('Masses &amp; Spring Data'!$D$29)</f>
        <v>0.12910000000000002</v>
      </c>
      <c r="S336" s="8">
        <f t="shared" si="115"/>
        <v>2.7764963951145524E-3</v>
      </c>
      <c r="T336" s="8">
        <f t="shared" si="115"/>
        <v>1.110598558045821E-2</v>
      </c>
      <c r="U336" s="8">
        <f t="shared" si="115"/>
        <v>2.4988467556030972E-2</v>
      </c>
      <c r="V336" s="8">
        <f t="shared" si="115"/>
        <v>4.4423942321832839E-2</v>
      </c>
      <c r="W336" s="8">
        <f t="shared" si="115"/>
        <v>6.9412409877863818E-2</v>
      </c>
      <c r="X336" s="8">
        <f t="shared" si="115"/>
        <v>9.9953870224123886E-2</v>
      </c>
      <c r="Y336" s="3">
        <f>SUM('Masses &amp; Spring Data'!$K$11*('Masses &amp; Spring Data'!$I$3+'Vel,Acc,Jer (In Light)'!C336))</f>
        <v>1453.5004462237016</v>
      </c>
      <c r="Z336" s="10">
        <f t="shared" si="130"/>
        <v>1453.5032227200968</v>
      </c>
      <c r="AA336" s="10">
        <f t="shared" si="131"/>
        <v>1453.5116562276451</v>
      </c>
      <c r="AB336" s="10">
        <f t="shared" si="132"/>
        <v>1453.5254346912577</v>
      </c>
      <c r="AC336" s="10">
        <f t="shared" si="133"/>
        <v>1453.5448701660234</v>
      </c>
      <c r="AD336" s="10">
        <f t="shared" si="134"/>
        <v>1453.5698586335795</v>
      </c>
      <c r="AE336" s="10">
        <f t="shared" si="135"/>
        <v>1453.6004000939258</v>
      </c>
    </row>
    <row r="337" spans="1:31" x14ac:dyDescent="0.2">
      <c r="A337" s="5">
        <v>308</v>
      </c>
      <c r="B337" s="5">
        <f t="shared" si="136"/>
        <v>334</v>
      </c>
      <c r="C337" s="36">
        <v>3.4070716075797649E-9</v>
      </c>
      <c r="D337" s="6">
        <f t="shared" si="116"/>
        <v>7.9342763464186278E-10</v>
      </c>
      <c r="E337" s="7">
        <f t="shared" si="117"/>
        <v>9.5211316157023532E-6</v>
      </c>
      <c r="F337" s="7">
        <f t="shared" si="118"/>
        <v>1.9042263231404706E-5</v>
      </c>
      <c r="G337" s="7">
        <f t="shared" si="119"/>
        <v>2.8563394847107061E-5</v>
      </c>
      <c r="H337" s="7">
        <f t="shared" si="120"/>
        <v>3.8084526462809413E-5</v>
      </c>
      <c r="I337" s="7">
        <f t="shared" si="121"/>
        <v>4.7605658078511764E-5</v>
      </c>
      <c r="J337" s="7">
        <f t="shared" si="122"/>
        <v>5.7126789694214122E-5</v>
      </c>
      <c r="K337" s="12">
        <f t="shared" si="123"/>
        <v>1.7735441244935915E-10</v>
      </c>
      <c r="L337" s="9">
        <f t="shared" si="124"/>
        <v>2.5539035392707719E-2</v>
      </c>
      <c r="M337" s="9">
        <f t="shared" si="125"/>
        <v>0.10215614157083087</v>
      </c>
      <c r="N337" s="9">
        <f t="shared" si="126"/>
        <v>0.22985131853436946</v>
      </c>
      <c r="O337" s="9">
        <f t="shared" si="127"/>
        <v>0.4086245662833235</v>
      </c>
      <c r="P337" s="9">
        <f t="shared" si="128"/>
        <v>0.63847588481769291</v>
      </c>
      <c r="Q337" s="9">
        <f t="shared" si="129"/>
        <v>0.91940527413747786</v>
      </c>
      <c r="R337" s="8">
        <f>SUM('Masses &amp; Spring Data'!$D$29)</f>
        <v>0.12910000000000002</v>
      </c>
      <c r="S337" s="8">
        <f t="shared" si="115"/>
        <v>3.2970894691985672E-3</v>
      </c>
      <c r="T337" s="8">
        <f t="shared" si="115"/>
        <v>1.3188357876794269E-2</v>
      </c>
      <c r="U337" s="8">
        <f t="shared" si="115"/>
        <v>2.9673805222787102E-2</v>
      </c>
      <c r="V337" s="8">
        <f t="shared" si="115"/>
        <v>5.2753431507177075E-2</v>
      </c>
      <c r="W337" s="8">
        <f t="shared" si="115"/>
        <v>8.2427236729964173E-2</v>
      </c>
      <c r="X337" s="8">
        <f t="shared" si="115"/>
        <v>0.11869522089114841</v>
      </c>
      <c r="Y337" s="3">
        <f>SUM('Masses &amp; Spring Data'!$K$11*('Masses &amp; Spring Data'!$I$3+'Vel,Acc,Jer (In Light)'!C337))</f>
        <v>1453.5005502420645</v>
      </c>
      <c r="Z337" s="10">
        <f t="shared" si="130"/>
        <v>1453.5038473315337</v>
      </c>
      <c r="AA337" s="10">
        <f t="shared" si="131"/>
        <v>1453.5138667385042</v>
      </c>
      <c r="AB337" s="10">
        <f t="shared" si="132"/>
        <v>1453.5302240472872</v>
      </c>
      <c r="AC337" s="10">
        <f t="shared" si="133"/>
        <v>1453.5533036735717</v>
      </c>
      <c r="AD337" s="10">
        <f t="shared" si="134"/>
        <v>1453.5829774787944</v>
      </c>
      <c r="AE337" s="10">
        <f t="shared" si="135"/>
        <v>1453.6192454629556</v>
      </c>
    </row>
    <row r="338" spans="1:31" x14ac:dyDescent="0.2">
      <c r="A338" s="5">
        <v>310</v>
      </c>
      <c r="B338" s="5">
        <f t="shared" si="136"/>
        <v>335</v>
      </c>
      <c r="C338" s="36">
        <v>4.2004992422216277E-9</v>
      </c>
      <c r="D338" s="6">
        <f t="shared" si="116"/>
        <v>9.7078204709122192E-10</v>
      </c>
      <c r="E338" s="7">
        <f t="shared" si="117"/>
        <v>1.1649384565094663E-5</v>
      </c>
      <c r="F338" s="7">
        <f t="shared" si="118"/>
        <v>2.3298769130189326E-5</v>
      </c>
      <c r="G338" s="7">
        <f t="shared" si="119"/>
        <v>3.4948153695283989E-5</v>
      </c>
      <c r="H338" s="7">
        <f t="shared" si="120"/>
        <v>4.6597538260378653E-5</v>
      </c>
      <c r="I338" s="7">
        <f t="shared" si="121"/>
        <v>5.8246922825473316E-5</v>
      </c>
      <c r="J338" s="7">
        <f t="shared" si="122"/>
        <v>6.9896307390567979E-5</v>
      </c>
      <c r="K338" s="12">
        <f t="shared" si="123"/>
        <v>2.240266262518186E-10</v>
      </c>
      <c r="L338" s="9">
        <f t="shared" si="124"/>
        <v>3.2259834180261876E-2</v>
      </c>
      <c r="M338" s="9">
        <f t="shared" si="125"/>
        <v>0.1290393367210475</v>
      </c>
      <c r="N338" s="9">
        <f t="shared" si="126"/>
        <v>0.29033850762235691</v>
      </c>
      <c r="O338" s="9">
        <f t="shared" si="127"/>
        <v>0.51615734688419002</v>
      </c>
      <c r="P338" s="9">
        <f t="shared" si="128"/>
        <v>0.80649585450654693</v>
      </c>
      <c r="Q338" s="9">
        <f t="shared" si="129"/>
        <v>1.1613540304894276</v>
      </c>
      <c r="R338" s="8">
        <f>SUM('Masses &amp; Spring Data'!$D$29)</f>
        <v>0.12910000000000002</v>
      </c>
      <c r="S338" s="8">
        <f t="shared" si="115"/>
        <v>4.1647445926718089E-3</v>
      </c>
      <c r="T338" s="8">
        <f t="shared" si="115"/>
        <v>1.6658978370687236E-2</v>
      </c>
      <c r="U338" s="8">
        <f t="shared" si="115"/>
        <v>3.7482701334046284E-2</v>
      </c>
      <c r="V338" s="8">
        <f t="shared" si="115"/>
        <v>6.6635913482748943E-2</v>
      </c>
      <c r="W338" s="8">
        <f t="shared" si="115"/>
        <v>0.10411861481679523</v>
      </c>
      <c r="X338" s="8">
        <f t="shared" si="115"/>
        <v>0.14993080533618514</v>
      </c>
      <c r="Y338" s="3">
        <f>SUM('Masses &amp; Spring Data'!$K$11*('Masses &amp; Spring Data'!$I$3+'Vel,Acc,Jer (In Light)'!C338))</f>
        <v>1453.5006783806275</v>
      </c>
      <c r="Z338" s="10">
        <f t="shared" si="130"/>
        <v>1453.5048431252201</v>
      </c>
      <c r="AA338" s="10">
        <f t="shared" si="131"/>
        <v>1453.5174941402988</v>
      </c>
      <c r="AB338" s="10">
        <f t="shared" si="132"/>
        <v>1453.5381610819616</v>
      </c>
      <c r="AC338" s="10">
        <f t="shared" si="133"/>
        <v>1453.5673142941102</v>
      </c>
      <c r="AD338" s="10">
        <f t="shared" si="134"/>
        <v>1453.6047969954443</v>
      </c>
      <c r="AE338" s="10">
        <f t="shared" si="135"/>
        <v>1453.6506091859637</v>
      </c>
    </row>
    <row r="339" spans="1:31" x14ac:dyDescent="0.2">
      <c r="A339" s="5">
        <v>312</v>
      </c>
      <c r="B339" s="5">
        <f t="shared" si="136"/>
        <v>336</v>
      </c>
      <c r="C339" s="36">
        <v>5.1712812893128496E-9</v>
      </c>
      <c r="D339" s="6">
        <f t="shared" si="116"/>
        <v>1.1948086733430405E-9</v>
      </c>
      <c r="E339" s="7">
        <f t="shared" si="117"/>
        <v>1.4337704080116487E-5</v>
      </c>
      <c r="F339" s="7">
        <f t="shared" si="118"/>
        <v>2.8675408160232974E-5</v>
      </c>
      <c r="G339" s="7">
        <f t="shared" si="119"/>
        <v>4.3013112240349457E-5</v>
      </c>
      <c r="H339" s="7">
        <f t="shared" si="120"/>
        <v>5.7350816320465947E-5</v>
      </c>
      <c r="I339" s="7">
        <f t="shared" si="121"/>
        <v>7.1688520400582431E-5</v>
      </c>
      <c r="J339" s="7">
        <f t="shared" si="122"/>
        <v>8.6026224480698914E-5</v>
      </c>
      <c r="K339" s="12">
        <f t="shared" si="123"/>
        <v>2.613643972937903E-10</v>
      </c>
      <c r="L339" s="9">
        <f t="shared" si="124"/>
        <v>3.7636473210305804E-2</v>
      </c>
      <c r="M339" s="9">
        <f t="shared" si="125"/>
        <v>0.15054589284122322</v>
      </c>
      <c r="N339" s="9">
        <f t="shared" si="126"/>
        <v>0.33872825889275221</v>
      </c>
      <c r="O339" s="9">
        <f t="shared" si="127"/>
        <v>0.60218357136489287</v>
      </c>
      <c r="P339" s="9">
        <f t="shared" si="128"/>
        <v>0.94091183025764502</v>
      </c>
      <c r="Q339" s="9">
        <f t="shared" si="129"/>
        <v>1.3549130355710088</v>
      </c>
      <c r="R339" s="8">
        <f>SUM('Masses &amp; Spring Data'!$D$29)</f>
        <v>0.12910000000000002</v>
      </c>
      <c r="S339" s="8">
        <f t="shared" si="115"/>
        <v>4.8588686914504799E-3</v>
      </c>
      <c r="T339" s="8">
        <f t="shared" si="115"/>
        <v>1.943547476580192E-2</v>
      </c>
      <c r="U339" s="8">
        <f t="shared" si="115"/>
        <v>4.3729818223054315E-2</v>
      </c>
      <c r="V339" s="8">
        <f t="shared" si="115"/>
        <v>7.7741899063207678E-2</v>
      </c>
      <c r="W339" s="8">
        <f t="shared" si="115"/>
        <v>0.12147171728626199</v>
      </c>
      <c r="X339" s="8">
        <f t="shared" si="115"/>
        <v>0.17491927289221726</v>
      </c>
      <c r="Y339" s="3">
        <f>SUM('Masses &amp; Spring Data'!$K$11*('Masses &amp; Spring Data'!$I$3+'Vel,Acc,Jer (In Light)'!C339))</f>
        <v>1453.5008351619281</v>
      </c>
      <c r="Z339" s="10">
        <f t="shared" si="130"/>
        <v>1453.5056940306195</v>
      </c>
      <c r="AA339" s="10">
        <f t="shared" si="131"/>
        <v>1453.5204635982946</v>
      </c>
      <c r="AB339" s="10">
        <f t="shared" si="132"/>
        <v>1453.5445649801511</v>
      </c>
      <c r="AC339" s="10">
        <f t="shared" si="133"/>
        <v>1453.5785770609914</v>
      </c>
      <c r="AD339" s="10">
        <f t="shared" si="134"/>
        <v>1453.6223068792144</v>
      </c>
      <c r="AE339" s="10">
        <f t="shared" si="135"/>
        <v>1453.6757544348202</v>
      </c>
    </row>
    <row r="340" spans="1:31" x14ac:dyDescent="0.2">
      <c r="A340" s="5">
        <v>314</v>
      </c>
      <c r="B340" s="5">
        <f t="shared" si="136"/>
        <v>337</v>
      </c>
      <c r="C340" s="36">
        <v>6.3660899626558901E-9</v>
      </c>
      <c r="D340" s="6">
        <f t="shared" si="116"/>
        <v>1.4561730706368308E-9</v>
      </c>
      <c r="E340" s="7">
        <f t="shared" si="117"/>
        <v>1.7474076847641971E-5</v>
      </c>
      <c r="F340" s="7">
        <f t="shared" si="118"/>
        <v>3.4948153695283942E-5</v>
      </c>
      <c r="G340" s="7">
        <f t="shared" si="119"/>
        <v>5.242223054292591E-5</v>
      </c>
      <c r="H340" s="7">
        <f t="shared" si="120"/>
        <v>6.9896307390567884E-5</v>
      </c>
      <c r="I340" s="7">
        <f t="shared" si="121"/>
        <v>8.7370384238209852E-5</v>
      </c>
      <c r="J340" s="7">
        <f t="shared" si="122"/>
        <v>1.0484446108585182E-4</v>
      </c>
      <c r="K340" s="12">
        <f t="shared" si="123"/>
        <v>3.3603993937773121E-10</v>
      </c>
      <c r="L340" s="9">
        <f t="shared" si="124"/>
        <v>4.8389751270393293E-2</v>
      </c>
      <c r="M340" s="9">
        <f t="shared" si="125"/>
        <v>0.19355900508157317</v>
      </c>
      <c r="N340" s="9">
        <f t="shared" si="126"/>
        <v>0.43550776143353964</v>
      </c>
      <c r="O340" s="9">
        <f t="shared" si="127"/>
        <v>0.77423602032629268</v>
      </c>
      <c r="P340" s="9">
        <f t="shared" si="128"/>
        <v>1.2097437817598324</v>
      </c>
      <c r="Q340" s="9">
        <f t="shared" si="129"/>
        <v>1.7420310457341586</v>
      </c>
      <c r="R340" s="8">
        <f>SUM('Masses &amp; Spring Data'!$D$29)</f>
        <v>0.12910000000000002</v>
      </c>
      <c r="S340" s="8">
        <f t="shared" si="115"/>
        <v>6.247116889007775E-3</v>
      </c>
      <c r="T340" s="8">
        <f t="shared" si="115"/>
        <v>2.49884675560311E-2</v>
      </c>
      <c r="U340" s="8">
        <f t="shared" si="115"/>
        <v>5.6224052001069974E-2</v>
      </c>
      <c r="V340" s="8">
        <f t="shared" si="115"/>
        <v>9.99538702241244E-2</v>
      </c>
      <c r="W340" s="8">
        <f t="shared" si="115"/>
        <v>0.15617792222519439</v>
      </c>
      <c r="X340" s="8">
        <f t="shared" si="115"/>
        <v>0.2248962080042799</v>
      </c>
      <c r="Y340" s="3">
        <f>SUM('Masses &amp; Spring Data'!$K$11*('Masses &amp; Spring Data'!$I$3+'Vel,Acc,Jer (In Light)'!C340))</f>
        <v>1453.5010281235288</v>
      </c>
      <c r="Z340" s="10">
        <f t="shared" si="130"/>
        <v>1453.5072752404178</v>
      </c>
      <c r="AA340" s="10">
        <f t="shared" si="131"/>
        <v>1453.5262517630358</v>
      </c>
      <c r="AB340" s="10">
        <f t="shared" si="132"/>
        <v>1453.5572521755298</v>
      </c>
      <c r="AC340" s="10">
        <f t="shared" si="133"/>
        <v>1453.6009819937531</v>
      </c>
      <c r="AD340" s="10">
        <f t="shared" si="134"/>
        <v>1453.657206045754</v>
      </c>
      <c r="AE340" s="10">
        <f t="shared" si="135"/>
        <v>1453.7259243315332</v>
      </c>
    </row>
    <row r="341" spans="1:31" x14ac:dyDescent="0.2">
      <c r="A341" s="5">
        <v>316</v>
      </c>
      <c r="B341" s="5">
        <f t="shared" si="136"/>
        <v>338</v>
      </c>
      <c r="C341" s="36">
        <v>7.8222630332927209E-9</v>
      </c>
      <c r="D341" s="6">
        <f t="shared" si="116"/>
        <v>1.792213010014562E-9</v>
      </c>
      <c r="E341" s="7">
        <f t="shared" si="117"/>
        <v>2.1506556120174746E-5</v>
      </c>
      <c r="F341" s="7">
        <f t="shared" si="118"/>
        <v>4.3013112240349491E-5</v>
      </c>
      <c r="G341" s="7">
        <f t="shared" si="119"/>
        <v>6.451966836052423E-5</v>
      </c>
      <c r="H341" s="7">
        <f t="shared" si="120"/>
        <v>8.6026224480698982E-5</v>
      </c>
      <c r="I341" s="7">
        <f t="shared" si="121"/>
        <v>1.0753278060087372E-4</v>
      </c>
      <c r="J341" s="7">
        <f t="shared" si="122"/>
        <v>1.2903933672104846E-4</v>
      </c>
      <c r="K341" s="12">
        <f t="shared" si="123"/>
        <v>3.5470882489871581E-10</v>
      </c>
      <c r="L341" s="9">
        <f t="shared" si="124"/>
        <v>5.1078070785415076E-2</v>
      </c>
      <c r="M341" s="9">
        <f t="shared" si="125"/>
        <v>0.20431228314166031</v>
      </c>
      <c r="N341" s="9">
        <f t="shared" si="126"/>
        <v>0.45970263706873571</v>
      </c>
      <c r="O341" s="9">
        <f t="shared" si="127"/>
        <v>0.81724913256664122</v>
      </c>
      <c r="P341" s="9">
        <f t="shared" si="128"/>
        <v>1.2769517696353769</v>
      </c>
      <c r="Q341" s="9">
        <f t="shared" si="129"/>
        <v>1.8388105482749428</v>
      </c>
      <c r="R341" s="8">
        <f>SUM('Masses &amp; Spring Data'!$D$29)</f>
        <v>0.12910000000000002</v>
      </c>
      <c r="S341" s="8">
        <f t="shared" si="115"/>
        <v>6.5941789383970875E-3</v>
      </c>
      <c r="T341" s="8">
        <f t="shared" si="115"/>
        <v>2.637671575358835E-2</v>
      </c>
      <c r="U341" s="8">
        <f t="shared" si="115"/>
        <v>5.9347610445573788E-2</v>
      </c>
      <c r="V341" s="8">
        <f t="shared" si="115"/>
        <v>0.1055068630143534</v>
      </c>
      <c r="W341" s="8">
        <f t="shared" si="115"/>
        <v>0.16485447345992718</v>
      </c>
      <c r="X341" s="8">
        <f t="shared" si="115"/>
        <v>0.23739044178229515</v>
      </c>
      <c r="Y341" s="3">
        <f>SUM('Masses &amp; Spring Data'!$K$11*('Masses &amp; Spring Data'!$I$3+'Vel,Acc,Jer (In Light)'!C341))</f>
        <v>1453.5012632954797</v>
      </c>
      <c r="Z341" s="10">
        <f t="shared" si="130"/>
        <v>1453.5078574744182</v>
      </c>
      <c r="AA341" s="10">
        <f t="shared" si="131"/>
        <v>1453.5279294536344</v>
      </c>
      <c r="AB341" s="10">
        <f t="shared" si="132"/>
        <v>1453.5606109059254</v>
      </c>
      <c r="AC341" s="10">
        <f t="shared" si="133"/>
        <v>1453.6067701584941</v>
      </c>
      <c r="AD341" s="10">
        <f t="shared" si="134"/>
        <v>1453.6661177689396</v>
      </c>
      <c r="AE341" s="10">
        <f t="shared" si="135"/>
        <v>1453.738653737262</v>
      </c>
    </row>
    <row r="342" spans="1:31" x14ac:dyDescent="0.2">
      <c r="A342" s="5">
        <v>318</v>
      </c>
      <c r="B342" s="5">
        <f t="shared" si="136"/>
        <v>339</v>
      </c>
      <c r="C342" s="36">
        <v>9.614476043307283E-9</v>
      </c>
      <c r="D342" s="6">
        <f t="shared" si="116"/>
        <v>2.1469218349132778E-9</v>
      </c>
      <c r="E342" s="7">
        <f t="shared" si="117"/>
        <v>2.5763062018959335E-5</v>
      </c>
      <c r="F342" s="7">
        <f t="shared" si="118"/>
        <v>5.152612403791867E-5</v>
      </c>
      <c r="G342" s="7">
        <f t="shared" si="119"/>
        <v>7.7289186056878005E-5</v>
      </c>
      <c r="H342" s="7">
        <f t="shared" si="120"/>
        <v>1.0305224807583734E-4</v>
      </c>
      <c r="I342" s="7">
        <f t="shared" si="121"/>
        <v>1.2881531009479666E-4</v>
      </c>
      <c r="J342" s="7">
        <f t="shared" si="122"/>
        <v>1.5457837211375601E-4</v>
      </c>
      <c r="K342" s="12">
        <f t="shared" si="123"/>
        <v>5.6006656562955146E-10</v>
      </c>
      <c r="L342" s="9">
        <f t="shared" si="124"/>
        <v>8.0649585450655412E-2</v>
      </c>
      <c r="M342" s="9">
        <f t="shared" si="125"/>
        <v>0.32259834180262165</v>
      </c>
      <c r="N342" s="9">
        <f t="shared" si="126"/>
        <v>0.72584626905589866</v>
      </c>
      <c r="O342" s="9">
        <f t="shared" si="127"/>
        <v>1.2903933672104866</v>
      </c>
      <c r="P342" s="9">
        <f t="shared" si="128"/>
        <v>2.0162396362663855</v>
      </c>
      <c r="Q342" s="9">
        <f t="shared" si="129"/>
        <v>2.9033850762235947</v>
      </c>
      <c r="R342" s="8">
        <f>SUM('Masses &amp; Spring Data'!$D$29)</f>
        <v>0.12910000000000002</v>
      </c>
      <c r="S342" s="8">
        <f t="shared" si="115"/>
        <v>1.0411861481679616E-2</v>
      </c>
      <c r="T342" s="8">
        <f t="shared" si="115"/>
        <v>4.1647445926718464E-2</v>
      </c>
      <c r="U342" s="8">
        <f t="shared" si="115"/>
        <v>9.3706753335116535E-2</v>
      </c>
      <c r="V342" s="8">
        <f t="shared" si="115"/>
        <v>0.16658978370687386</v>
      </c>
      <c r="W342" s="8">
        <f t="shared" si="115"/>
        <v>0.26029653704199041</v>
      </c>
      <c r="X342" s="8">
        <f t="shared" si="115"/>
        <v>0.37482701334046614</v>
      </c>
      <c r="Y342" s="3">
        <f>SUM('Masses &amp; Spring Data'!$K$11*('Masses &amp; Spring Data'!$I$3+'Vel,Acc,Jer (In Light)'!C342))</f>
        <v>1453.501552737881</v>
      </c>
      <c r="Z342" s="10">
        <f t="shared" si="130"/>
        <v>1453.5119645993627</v>
      </c>
      <c r="AA342" s="10">
        <f t="shared" si="131"/>
        <v>1453.5435469116837</v>
      </c>
      <c r="AB342" s="10">
        <f t="shared" si="132"/>
        <v>1453.595259491216</v>
      </c>
      <c r="AC342" s="10">
        <f t="shared" si="133"/>
        <v>1453.6681425215879</v>
      </c>
      <c r="AD342" s="10">
        <f t="shared" si="134"/>
        <v>1453.761849274923</v>
      </c>
      <c r="AE342" s="10">
        <f t="shared" si="135"/>
        <v>1453.8763797512215</v>
      </c>
    </row>
    <row r="343" spans="1:31" x14ac:dyDescent="0.2">
      <c r="A343" s="5">
        <v>320</v>
      </c>
      <c r="B343" s="5">
        <f t="shared" si="136"/>
        <v>340</v>
      </c>
      <c r="C343" s="36">
        <v>1.1761397878220561E-8</v>
      </c>
      <c r="D343" s="6">
        <f t="shared" si="116"/>
        <v>2.7069884005428293E-9</v>
      </c>
      <c r="E343" s="7">
        <f t="shared" si="117"/>
        <v>3.2483860806513954E-5</v>
      </c>
      <c r="F343" s="7">
        <f t="shared" si="118"/>
        <v>6.4967721613027907E-5</v>
      </c>
      <c r="G343" s="7">
        <f t="shared" si="119"/>
        <v>9.7451582419541861E-5</v>
      </c>
      <c r="H343" s="7">
        <f t="shared" si="120"/>
        <v>1.2993544322605581E-4</v>
      </c>
      <c r="I343" s="7">
        <f t="shared" si="121"/>
        <v>1.6241930403256975E-4</v>
      </c>
      <c r="J343" s="7">
        <f t="shared" si="122"/>
        <v>1.9490316483908372E-4</v>
      </c>
      <c r="K343" s="12">
        <f t="shared" si="123"/>
        <v>4.667221380246218E-10</v>
      </c>
      <c r="L343" s="9">
        <f t="shared" si="124"/>
        <v>6.7207987875545536E-2</v>
      </c>
      <c r="M343" s="9">
        <f t="shared" si="125"/>
        <v>0.26883195150218214</v>
      </c>
      <c r="N343" s="9">
        <f t="shared" si="126"/>
        <v>0.60487189087990989</v>
      </c>
      <c r="O343" s="9">
        <f t="shared" si="127"/>
        <v>1.0753278060087286</v>
      </c>
      <c r="P343" s="9">
        <f t="shared" si="128"/>
        <v>1.6801996968886386</v>
      </c>
      <c r="Q343" s="9">
        <f t="shared" si="129"/>
        <v>2.4194875635196396</v>
      </c>
      <c r="R343" s="8">
        <f>SUM('Masses &amp; Spring Data'!$D$29)</f>
        <v>0.12910000000000002</v>
      </c>
      <c r="S343" s="8">
        <f t="shared" si="115"/>
        <v>8.6765512347329304E-3</v>
      </c>
      <c r="T343" s="8">
        <f t="shared" si="115"/>
        <v>3.4706204938931721E-2</v>
      </c>
      <c r="U343" s="8">
        <f t="shared" si="115"/>
        <v>7.8088961112596375E-2</v>
      </c>
      <c r="V343" s="8">
        <f t="shared" si="115"/>
        <v>0.13882481975572689</v>
      </c>
      <c r="W343" s="8">
        <f t="shared" si="115"/>
        <v>0.21691378086832327</v>
      </c>
      <c r="X343" s="8">
        <f t="shared" si="115"/>
        <v>0.3123558444503855</v>
      </c>
      <c r="Y343" s="3">
        <f>SUM('Masses &amp; Spring Data'!$K$11*('Masses &amp; Spring Data'!$I$3+'Vel,Acc,Jer (In Light)'!C343))</f>
        <v>1453.5018994657571</v>
      </c>
      <c r="Z343" s="10">
        <f t="shared" si="130"/>
        <v>1453.5105760169918</v>
      </c>
      <c r="AA343" s="10">
        <f t="shared" si="131"/>
        <v>1453.5370428493229</v>
      </c>
      <c r="AB343" s="10">
        <f t="shared" si="132"/>
        <v>1453.5799884268697</v>
      </c>
      <c r="AC343" s="10">
        <f t="shared" si="133"/>
        <v>1453.6407242855128</v>
      </c>
      <c r="AD343" s="10">
        <f t="shared" si="134"/>
        <v>1453.7188132466254</v>
      </c>
      <c r="AE343" s="10">
        <f t="shared" si="135"/>
        <v>1453.8142553102075</v>
      </c>
    </row>
    <row r="344" spans="1:31" x14ac:dyDescent="0.2">
      <c r="A344" s="5">
        <v>322</v>
      </c>
      <c r="B344" s="5">
        <f t="shared" si="136"/>
        <v>341</v>
      </c>
      <c r="C344" s="36">
        <v>1.446838627876339E-8</v>
      </c>
      <c r="D344" s="6">
        <f t="shared" si="116"/>
        <v>3.1737105385674511E-9</v>
      </c>
      <c r="E344" s="7">
        <f t="shared" si="117"/>
        <v>3.8084526462809413E-5</v>
      </c>
      <c r="F344" s="7">
        <f t="shared" si="118"/>
        <v>7.6169052925618825E-5</v>
      </c>
      <c r="G344" s="7">
        <f t="shared" si="119"/>
        <v>1.1425357938842824E-4</v>
      </c>
      <c r="H344" s="7">
        <f t="shared" si="120"/>
        <v>1.5233810585123765E-4</v>
      </c>
      <c r="I344" s="7">
        <f t="shared" si="121"/>
        <v>1.9042263231404706E-4</v>
      </c>
      <c r="J344" s="7">
        <f t="shared" si="122"/>
        <v>2.2850715877685649E-4</v>
      </c>
      <c r="K344" s="12">
        <f t="shared" si="123"/>
        <v>8.4009984844431892E-10</v>
      </c>
      <c r="L344" s="9">
        <f t="shared" si="124"/>
        <v>0.12097437817598193</v>
      </c>
      <c r="M344" s="9">
        <f t="shared" si="125"/>
        <v>0.48389751270392772</v>
      </c>
      <c r="N344" s="9">
        <f t="shared" si="126"/>
        <v>1.0887694035838373</v>
      </c>
      <c r="O344" s="9">
        <f t="shared" si="127"/>
        <v>1.9355900508157109</v>
      </c>
      <c r="P344" s="9">
        <f t="shared" si="128"/>
        <v>3.0243594543995482</v>
      </c>
      <c r="Q344" s="9">
        <f t="shared" si="129"/>
        <v>4.3550776143353493</v>
      </c>
      <c r="R344" s="8">
        <f>SUM('Masses &amp; Spring Data'!$D$29)</f>
        <v>0.12910000000000002</v>
      </c>
      <c r="S344" s="8">
        <f t="shared" si="115"/>
        <v>1.5617792222519271E-2</v>
      </c>
      <c r="T344" s="8">
        <f t="shared" si="115"/>
        <v>6.2471168890077082E-2</v>
      </c>
      <c r="U344" s="8">
        <f t="shared" si="115"/>
        <v>0.14056013000267342</v>
      </c>
      <c r="V344" s="8">
        <f t="shared" si="115"/>
        <v>0.24988467556030833</v>
      </c>
      <c r="W344" s="8">
        <f t="shared" si="115"/>
        <v>0.39044480556298172</v>
      </c>
      <c r="X344" s="8">
        <f t="shared" si="115"/>
        <v>0.56224052001069369</v>
      </c>
      <c r="Y344" s="3">
        <f>SUM('Masses &amp; Spring Data'!$K$11*('Masses &amp; Spring Data'!$I$3+'Vel,Acc,Jer (In Light)'!C344))</f>
        <v>1453.5023366443841</v>
      </c>
      <c r="Z344" s="10">
        <f t="shared" si="130"/>
        <v>1453.5179544366065</v>
      </c>
      <c r="AA344" s="10">
        <f t="shared" si="131"/>
        <v>1453.5653203675263</v>
      </c>
      <c r="AB344" s="10">
        <f t="shared" si="132"/>
        <v>1453.6428967743868</v>
      </c>
      <c r="AC344" s="10">
        <f t="shared" si="133"/>
        <v>1453.7522213199443</v>
      </c>
      <c r="AD344" s="10">
        <f t="shared" si="134"/>
        <v>1453.8927814499471</v>
      </c>
      <c r="AE344" s="10">
        <f t="shared" si="135"/>
        <v>1454.0645771643947</v>
      </c>
    </row>
    <row r="345" spans="1:31" x14ac:dyDescent="0.2">
      <c r="A345" s="5">
        <v>324</v>
      </c>
      <c r="B345" s="5">
        <f t="shared" si="136"/>
        <v>342</v>
      </c>
      <c r="C345" s="36">
        <v>1.7642096817330841E-8</v>
      </c>
      <c r="D345" s="6">
        <f t="shared" si="116"/>
        <v>4.01381038701177E-9</v>
      </c>
      <c r="E345" s="7">
        <f t="shared" si="117"/>
        <v>4.8165724644141239E-5</v>
      </c>
      <c r="F345" s="7">
        <f t="shared" si="118"/>
        <v>9.6331449288282478E-5</v>
      </c>
      <c r="G345" s="7">
        <f t="shared" si="119"/>
        <v>1.4449717393242372E-4</v>
      </c>
      <c r="H345" s="7">
        <f t="shared" si="120"/>
        <v>1.9266289857656496E-4</v>
      </c>
      <c r="I345" s="7">
        <f t="shared" si="121"/>
        <v>2.4082862322070619E-4</v>
      </c>
      <c r="J345" s="7">
        <f t="shared" si="122"/>
        <v>2.8899434786484743E-4</v>
      </c>
      <c r="K345" s="12">
        <f t="shared" si="123"/>
        <v>7.4675542083941739E-10</v>
      </c>
      <c r="L345" s="9">
        <f t="shared" si="124"/>
        <v>0.10753278060087611</v>
      </c>
      <c r="M345" s="9">
        <f t="shared" si="125"/>
        <v>0.43013112240350443</v>
      </c>
      <c r="N345" s="9">
        <f t="shared" si="126"/>
        <v>0.96779502540788498</v>
      </c>
      <c r="O345" s="9">
        <f t="shared" si="127"/>
        <v>1.7205244896140177</v>
      </c>
      <c r="P345" s="9">
        <f t="shared" si="128"/>
        <v>2.6883195150219028</v>
      </c>
      <c r="Q345" s="9">
        <f t="shared" si="129"/>
        <v>3.8711801016315399</v>
      </c>
      <c r="R345" s="8">
        <f>SUM('Masses &amp; Spring Data'!$D$29)</f>
        <v>0.12910000000000002</v>
      </c>
      <c r="S345" s="8">
        <f t="shared" si="115"/>
        <v>1.3882481975573107E-2</v>
      </c>
      <c r="T345" s="8">
        <f t="shared" si="115"/>
        <v>5.5529927902292428E-2</v>
      </c>
      <c r="U345" s="8">
        <f t="shared" si="115"/>
        <v>0.12494233778015797</v>
      </c>
      <c r="V345" s="8">
        <f t="shared" si="115"/>
        <v>0.22211971160916971</v>
      </c>
      <c r="W345" s="8">
        <f t="shared" si="115"/>
        <v>0.34706204938932772</v>
      </c>
      <c r="X345" s="8">
        <f t="shared" si="115"/>
        <v>0.49976935112063187</v>
      </c>
      <c r="Y345" s="3">
        <f>SUM('Masses &amp; Spring Data'!$K$11*('Masses &amp; Spring Data'!$I$3+'Vel,Acc,Jer (In Light)'!C345))</f>
        <v>1453.5028491986361</v>
      </c>
      <c r="Z345" s="10">
        <f t="shared" si="130"/>
        <v>1453.5167316806117</v>
      </c>
      <c r="AA345" s="10">
        <f t="shared" si="131"/>
        <v>1453.5590273569157</v>
      </c>
      <c r="AB345" s="10">
        <f t="shared" si="132"/>
        <v>1453.6277915364162</v>
      </c>
      <c r="AC345" s="10">
        <f t="shared" si="133"/>
        <v>1453.7249689102453</v>
      </c>
      <c r="AD345" s="10">
        <f t="shared" si="134"/>
        <v>1453.8499112480254</v>
      </c>
      <c r="AE345" s="10">
        <f t="shared" si="135"/>
        <v>1454.0026185497568</v>
      </c>
    </row>
    <row r="346" spans="1:31" x14ac:dyDescent="0.2">
      <c r="A346" s="5">
        <v>326</v>
      </c>
      <c r="B346" s="5">
        <f t="shared" si="136"/>
        <v>343</v>
      </c>
      <c r="C346" s="36">
        <v>2.1655907204342611E-8</v>
      </c>
      <c r="D346" s="6">
        <f t="shared" si="116"/>
        <v>4.7605658078511874E-9</v>
      </c>
      <c r="E346" s="7">
        <f t="shared" si="117"/>
        <v>5.7126789694214251E-5</v>
      </c>
      <c r="F346" s="7">
        <f t="shared" si="118"/>
        <v>1.142535793884285E-4</v>
      </c>
      <c r="G346" s="7">
        <f t="shared" si="119"/>
        <v>1.7138036908264276E-4</v>
      </c>
      <c r="H346" s="7">
        <f t="shared" si="120"/>
        <v>2.28507158776857E-4</v>
      </c>
      <c r="I346" s="7">
        <f t="shared" si="121"/>
        <v>2.8563394847107125E-4</v>
      </c>
      <c r="J346" s="7">
        <f t="shared" si="122"/>
        <v>3.4276073816528552E-4</v>
      </c>
      <c r="K346" s="12">
        <f t="shared" si="123"/>
        <v>1.1201331312590864E-9</v>
      </c>
      <c r="L346" s="9">
        <f t="shared" si="124"/>
        <v>0.16129917090130844</v>
      </c>
      <c r="M346" s="9">
        <f t="shared" si="125"/>
        <v>0.64519668360523375</v>
      </c>
      <c r="N346" s="9">
        <f t="shared" si="126"/>
        <v>1.451692538111776</v>
      </c>
      <c r="O346" s="9">
        <f t="shared" si="127"/>
        <v>2.580786734420935</v>
      </c>
      <c r="P346" s="9">
        <f t="shared" si="128"/>
        <v>4.0324792725327105</v>
      </c>
      <c r="Q346" s="9">
        <f t="shared" si="129"/>
        <v>5.806770152447104</v>
      </c>
      <c r="R346" s="8">
        <f>SUM('Masses &amp; Spring Data'!$D$29)</f>
        <v>0.12910000000000002</v>
      </c>
      <c r="S346" s="8">
        <f t="shared" si="115"/>
        <v>2.0823722963358923E-2</v>
      </c>
      <c r="T346" s="8">
        <f t="shared" si="115"/>
        <v>8.3294891853435693E-2</v>
      </c>
      <c r="U346" s="8">
        <f t="shared" si="115"/>
        <v>0.18741350667023032</v>
      </c>
      <c r="V346" s="8">
        <f t="shared" si="115"/>
        <v>0.33317956741374277</v>
      </c>
      <c r="W346" s="8">
        <f t="shared" si="115"/>
        <v>0.52059307408397304</v>
      </c>
      <c r="X346" s="8">
        <f t="shared" si="115"/>
        <v>0.74965402668092129</v>
      </c>
      <c r="Y346" s="3">
        <f>SUM('Masses &amp; Spring Data'!$K$11*('Masses &amp; Spring Data'!$I$3+'Vel,Acc,Jer (In Light)'!C346))</f>
        <v>1453.5034974290134</v>
      </c>
      <c r="Z346" s="10">
        <f t="shared" si="130"/>
        <v>1453.5243211519767</v>
      </c>
      <c r="AA346" s="10">
        <f t="shared" si="131"/>
        <v>1453.5875611522449</v>
      </c>
      <c r="AB346" s="10">
        <f t="shared" si="132"/>
        <v>1453.6909109356836</v>
      </c>
      <c r="AC346" s="10">
        <f t="shared" si="133"/>
        <v>1453.8366769964271</v>
      </c>
      <c r="AD346" s="10">
        <f t="shared" si="134"/>
        <v>1454.0240905030973</v>
      </c>
      <c r="AE346" s="10">
        <f t="shared" si="135"/>
        <v>1454.2531514556943</v>
      </c>
    </row>
    <row r="347" spans="1:31" x14ac:dyDescent="0.2">
      <c r="A347" s="5">
        <v>328</v>
      </c>
      <c r="B347" s="5">
        <f t="shared" si="136"/>
        <v>344</v>
      </c>
      <c r="C347" s="36">
        <v>2.6416473012193799E-8</v>
      </c>
      <c r="D347" s="6">
        <f t="shared" si="116"/>
        <v>5.8806989391102738E-9</v>
      </c>
      <c r="E347" s="7">
        <f t="shared" si="117"/>
        <v>7.0568387269323292E-5</v>
      </c>
      <c r="F347" s="7">
        <f t="shared" si="118"/>
        <v>1.4113677453864658E-4</v>
      </c>
      <c r="G347" s="7">
        <f t="shared" si="119"/>
        <v>2.1170516180796985E-4</v>
      </c>
      <c r="H347" s="7">
        <f t="shared" si="120"/>
        <v>2.8227354907729317E-4</v>
      </c>
      <c r="I347" s="7">
        <f t="shared" si="121"/>
        <v>3.528419363466164E-4</v>
      </c>
      <c r="J347" s="7">
        <f t="shared" si="122"/>
        <v>4.234103236159397E-4</v>
      </c>
      <c r="K347" s="12">
        <f t="shared" si="123"/>
        <v>1.1201331312591162E-9</v>
      </c>
      <c r="L347" s="9">
        <f t="shared" si="124"/>
        <v>0.16129917090131274</v>
      </c>
      <c r="M347" s="9">
        <f t="shared" si="125"/>
        <v>0.64519668360525095</v>
      </c>
      <c r="N347" s="9">
        <f t="shared" si="126"/>
        <v>1.4516925381118146</v>
      </c>
      <c r="O347" s="9">
        <f t="shared" si="127"/>
        <v>2.5807867344210038</v>
      </c>
      <c r="P347" s="9">
        <f t="shared" si="128"/>
        <v>4.032479272532818</v>
      </c>
      <c r="Q347" s="9">
        <f t="shared" si="129"/>
        <v>5.8067701524472586</v>
      </c>
      <c r="R347" s="8">
        <f>SUM('Masses &amp; Spring Data'!$D$29)</f>
        <v>0.12910000000000002</v>
      </c>
      <c r="S347" s="8">
        <f t="shared" si="115"/>
        <v>2.0823722963359478E-2</v>
      </c>
      <c r="T347" s="8">
        <f t="shared" si="115"/>
        <v>8.3294891853437913E-2</v>
      </c>
      <c r="U347" s="8">
        <f t="shared" si="115"/>
        <v>0.18741350667023529</v>
      </c>
      <c r="V347" s="8">
        <f t="shared" si="115"/>
        <v>0.33317956741375165</v>
      </c>
      <c r="W347" s="8">
        <f t="shared" si="115"/>
        <v>0.52059307408398692</v>
      </c>
      <c r="X347" s="8">
        <f t="shared" si="115"/>
        <v>0.74965402668094117</v>
      </c>
      <c r="Y347" s="3">
        <f>SUM('Masses &amp; Spring Data'!$K$11*('Masses &amp; Spring Data'!$I$3+'Vel,Acc,Jer (In Light)'!C347))</f>
        <v>1453.5042662603914</v>
      </c>
      <c r="Z347" s="10">
        <f t="shared" si="130"/>
        <v>1453.5250899833547</v>
      </c>
      <c r="AA347" s="10">
        <f t="shared" si="131"/>
        <v>1453.5885108851235</v>
      </c>
      <c r="AB347" s="10">
        <f t="shared" si="132"/>
        <v>1453.6916797670617</v>
      </c>
      <c r="AC347" s="10">
        <f t="shared" si="133"/>
        <v>1453.8374458278051</v>
      </c>
      <c r="AD347" s="10">
        <f t="shared" si="134"/>
        <v>1454.0248593344754</v>
      </c>
      <c r="AE347" s="10">
        <f t="shared" si="135"/>
        <v>1454.2539202870723</v>
      </c>
    </row>
    <row r="348" spans="1:31" x14ac:dyDescent="0.2">
      <c r="A348" s="5">
        <v>330</v>
      </c>
      <c r="B348" s="5">
        <f t="shared" si="136"/>
        <v>345</v>
      </c>
      <c r="C348" s="36">
        <v>3.2297171951304072E-8</v>
      </c>
      <c r="D348" s="6">
        <f t="shared" si="116"/>
        <v>7.0008320703693899E-9</v>
      </c>
      <c r="E348" s="7">
        <f t="shared" si="117"/>
        <v>8.4009984844432678E-5</v>
      </c>
      <c r="F348" s="7">
        <f t="shared" si="118"/>
        <v>1.6801996968886536E-4</v>
      </c>
      <c r="G348" s="7">
        <f t="shared" si="119"/>
        <v>2.5202995453329802E-4</v>
      </c>
      <c r="H348" s="7">
        <f t="shared" si="120"/>
        <v>3.3603993937773071E-4</v>
      </c>
      <c r="I348" s="7">
        <f t="shared" si="121"/>
        <v>4.200499242221634E-4</v>
      </c>
      <c r="J348" s="7">
        <f t="shared" si="122"/>
        <v>5.0405990906659604E-4</v>
      </c>
      <c r="K348" s="12">
        <f t="shared" si="123"/>
        <v>1.5868552692837148E-9</v>
      </c>
      <c r="L348" s="9">
        <f t="shared" si="124"/>
        <v>0.22850715877685493</v>
      </c>
      <c r="M348" s="9">
        <f t="shared" si="125"/>
        <v>0.91402863510741972</v>
      </c>
      <c r="N348" s="9">
        <f t="shared" si="126"/>
        <v>2.0565644289916944</v>
      </c>
      <c r="O348" s="9">
        <f t="shared" si="127"/>
        <v>3.6561145404296789</v>
      </c>
      <c r="P348" s="9">
        <f t="shared" si="128"/>
        <v>5.7126789694213729</v>
      </c>
      <c r="Q348" s="9">
        <f t="shared" si="129"/>
        <v>8.2262577159667778</v>
      </c>
      <c r="R348" s="8">
        <f>SUM('Masses &amp; Spring Data'!$D$29)</f>
        <v>0.12910000000000002</v>
      </c>
      <c r="S348" s="8">
        <f t="shared" si="115"/>
        <v>2.9500274198091977E-2</v>
      </c>
      <c r="T348" s="8">
        <f t="shared" si="115"/>
        <v>0.11800109679236791</v>
      </c>
      <c r="U348" s="8">
        <f t="shared" si="115"/>
        <v>0.26550246778282782</v>
      </c>
      <c r="V348" s="8">
        <f t="shared" si="115"/>
        <v>0.47200438716947163</v>
      </c>
      <c r="W348" s="8">
        <f t="shared" si="115"/>
        <v>0.7375068549522994</v>
      </c>
      <c r="X348" s="8">
        <f t="shared" si="115"/>
        <v>1.0620098711313113</v>
      </c>
      <c r="Y348" s="3">
        <f>SUM('Masses &amp; Spring Data'!$K$11*('Masses &amp; Spring Data'!$I$3+'Vel,Acc,Jer (In Light)'!C348))</f>
        <v>1453.50521599327</v>
      </c>
      <c r="Z348" s="10">
        <f t="shared" si="130"/>
        <v>1453.5347162674682</v>
      </c>
      <c r="AA348" s="10">
        <f t="shared" si="131"/>
        <v>1453.6243477244416</v>
      </c>
      <c r="AB348" s="10">
        <f t="shared" si="132"/>
        <v>1453.7707184610529</v>
      </c>
      <c r="AC348" s="10">
        <f t="shared" si="133"/>
        <v>1453.9772203804393</v>
      </c>
      <c r="AD348" s="10">
        <f t="shared" si="134"/>
        <v>1454.2427228482222</v>
      </c>
      <c r="AE348" s="10">
        <f t="shared" si="135"/>
        <v>1454.5672258644013</v>
      </c>
    </row>
    <row r="349" spans="1:31" x14ac:dyDescent="0.2">
      <c r="A349" s="5">
        <v>332</v>
      </c>
      <c r="B349" s="5">
        <f t="shared" si="136"/>
        <v>346</v>
      </c>
      <c r="C349" s="36">
        <v>3.9298004021673462E-8</v>
      </c>
      <c r="D349" s="6">
        <f t="shared" si="116"/>
        <v>8.5876873396531047E-9</v>
      </c>
      <c r="E349" s="7">
        <f t="shared" si="117"/>
        <v>1.0305224807583726E-4</v>
      </c>
      <c r="F349" s="7">
        <f t="shared" si="118"/>
        <v>2.0610449615167452E-4</v>
      </c>
      <c r="G349" s="7">
        <f t="shared" si="119"/>
        <v>3.0915674422751175E-4</v>
      </c>
      <c r="H349" s="7">
        <f t="shared" si="120"/>
        <v>4.1220899230334904E-4</v>
      </c>
      <c r="I349" s="7">
        <f t="shared" si="121"/>
        <v>5.1526124037918632E-4</v>
      </c>
      <c r="J349" s="7">
        <f t="shared" si="122"/>
        <v>6.183134884550235E-4</v>
      </c>
      <c r="K349" s="12">
        <f t="shared" si="123"/>
        <v>1.7735441244935807E-9</v>
      </c>
      <c r="L349" s="9">
        <f t="shared" si="124"/>
        <v>0.2553903539270756</v>
      </c>
      <c r="M349" s="9">
        <f t="shared" si="125"/>
        <v>1.0215614157083024</v>
      </c>
      <c r="N349" s="9">
        <f t="shared" si="126"/>
        <v>2.2985131853436807</v>
      </c>
      <c r="O349" s="9">
        <f t="shared" si="127"/>
        <v>4.0862456628332096</v>
      </c>
      <c r="P349" s="9">
        <f t="shared" si="128"/>
        <v>6.3847588481768902</v>
      </c>
      <c r="Q349" s="9">
        <f t="shared" si="129"/>
        <v>9.1940527413747226</v>
      </c>
      <c r="R349" s="8">
        <f>SUM('Masses &amp; Spring Data'!$D$29)</f>
        <v>0.12910000000000002</v>
      </c>
      <c r="S349" s="8">
        <f t="shared" si="115"/>
        <v>3.2970894691985463E-2</v>
      </c>
      <c r="T349" s="8">
        <f t="shared" si="115"/>
        <v>0.13188357876794185</v>
      </c>
      <c r="U349" s="8">
        <f t="shared" si="115"/>
        <v>0.2967380522278692</v>
      </c>
      <c r="V349" s="8">
        <f t="shared" si="115"/>
        <v>0.5275343150717674</v>
      </c>
      <c r="W349" s="8">
        <f t="shared" si="115"/>
        <v>0.82427236729963671</v>
      </c>
      <c r="X349" s="8">
        <f t="shared" si="115"/>
        <v>1.1869522089114768</v>
      </c>
      <c r="Y349" s="3">
        <f>SUM('Masses &amp; Spring Data'!$K$11*('Masses &amp; Spring Data'!$I$3+'Vel,Acc,Jer (In Light)'!C349))</f>
        <v>1453.5063466276492</v>
      </c>
      <c r="Z349" s="10">
        <f t="shared" si="130"/>
        <v>1453.5393175223412</v>
      </c>
      <c r="AA349" s="10">
        <f t="shared" si="131"/>
        <v>1453.6396171179226</v>
      </c>
      <c r="AB349" s="10">
        <f t="shared" si="132"/>
        <v>1453.8030846798772</v>
      </c>
      <c r="AC349" s="10">
        <f t="shared" si="133"/>
        <v>1454.033880942721</v>
      </c>
      <c r="AD349" s="10">
        <f t="shared" si="134"/>
        <v>1454.330618994949</v>
      </c>
      <c r="AE349" s="10">
        <f t="shared" si="135"/>
        <v>1454.6932988365606</v>
      </c>
    </row>
    <row r="350" spans="1:31" x14ac:dyDescent="0.2">
      <c r="A350" s="5">
        <v>334</v>
      </c>
      <c r="B350" s="5">
        <f t="shared" si="136"/>
        <v>347</v>
      </c>
      <c r="C350" s="36">
        <v>4.7885691361326567E-8</v>
      </c>
      <c r="D350" s="6">
        <f t="shared" si="116"/>
        <v>1.0361231464146685E-8</v>
      </c>
      <c r="E350" s="7">
        <f t="shared" si="117"/>
        <v>1.2433477756976021E-4</v>
      </c>
      <c r="F350" s="7">
        <f t="shared" si="118"/>
        <v>2.4866955513952043E-4</v>
      </c>
      <c r="G350" s="7">
        <f t="shared" si="119"/>
        <v>3.7300433270928067E-4</v>
      </c>
      <c r="H350" s="7">
        <f t="shared" si="120"/>
        <v>4.9733911027904085E-4</v>
      </c>
      <c r="I350" s="7">
        <f t="shared" si="121"/>
        <v>6.2167388784880109E-4</v>
      </c>
      <c r="J350" s="7">
        <f t="shared" si="122"/>
        <v>7.4600866541856133E-4</v>
      </c>
      <c r="K350" s="12">
        <f t="shared" si="123"/>
        <v>2.240266262518186E-9</v>
      </c>
      <c r="L350" s="9">
        <f t="shared" si="124"/>
        <v>0.32259834180261876</v>
      </c>
      <c r="M350" s="9">
        <f t="shared" si="125"/>
        <v>1.290393367210475</v>
      </c>
      <c r="N350" s="9">
        <f t="shared" si="126"/>
        <v>2.9033850762235689</v>
      </c>
      <c r="O350" s="9">
        <f t="shared" si="127"/>
        <v>5.1615734688419002</v>
      </c>
      <c r="P350" s="9">
        <f t="shared" si="128"/>
        <v>8.0649585450654691</v>
      </c>
      <c r="Q350" s="9">
        <f t="shared" si="129"/>
        <v>11.613540304894276</v>
      </c>
      <c r="R350" s="8">
        <f>SUM('Masses &amp; Spring Data'!$D$29)</f>
        <v>0.12910000000000002</v>
      </c>
      <c r="S350" s="8">
        <f t="shared" si="115"/>
        <v>4.1647445926718089E-2</v>
      </c>
      <c r="T350" s="8">
        <f t="shared" si="115"/>
        <v>0.16658978370687236</v>
      </c>
      <c r="U350" s="8">
        <f t="shared" si="115"/>
        <v>0.37482701334046281</v>
      </c>
      <c r="V350" s="8">
        <f t="shared" si="115"/>
        <v>0.66635913482748943</v>
      </c>
      <c r="W350" s="8">
        <f t="shared" si="115"/>
        <v>1.0411861481679523</v>
      </c>
      <c r="X350" s="8">
        <f t="shared" si="115"/>
        <v>1.4993080533618512</v>
      </c>
      <c r="Y350" s="3">
        <f>SUM('Masses &amp; Spring Data'!$K$11*('Masses &amp; Spring Data'!$I$3+'Vel,Acc,Jer (In Light)'!C350))</f>
        <v>1453.5077335391547</v>
      </c>
      <c r="Z350" s="10">
        <f t="shared" si="130"/>
        <v>1453.5493809850814</v>
      </c>
      <c r="AA350" s="10">
        <f t="shared" si="131"/>
        <v>1453.6759966617431</v>
      </c>
      <c r="AB350" s="10">
        <f t="shared" si="132"/>
        <v>1453.8825605524953</v>
      </c>
      <c r="AC350" s="10">
        <f t="shared" si="133"/>
        <v>1454.1740926739822</v>
      </c>
      <c r="AD350" s="10">
        <f t="shared" si="134"/>
        <v>1454.5489196873227</v>
      </c>
      <c r="AE350" s="10">
        <f t="shared" si="135"/>
        <v>1455.0070415925165</v>
      </c>
    </row>
    <row r="351" spans="1:31" x14ac:dyDescent="0.2">
      <c r="A351" s="5">
        <v>336</v>
      </c>
      <c r="B351" s="5">
        <f t="shared" si="136"/>
        <v>348</v>
      </c>
      <c r="C351" s="36">
        <v>5.8246922825473253E-8</v>
      </c>
      <c r="D351" s="6">
        <f t="shared" si="116"/>
        <v>1.2601497726664871E-8</v>
      </c>
      <c r="E351" s="7">
        <f t="shared" si="117"/>
        <v>1.5121797271997847E-4</v>
      </c>
      <c r="F351" s="7">
        <f t="shared" si="118"/>
        <v>3.0243594543995694E-4</v>
      </c>
      <c r="G351" s="7">
        <f t="shared" si="119"/>
        <v>4.5365391815993538E-4</v>
      </c>
      <c r="H351" s="7">
        <f t="shared" si="120"/>
        <v>6.0487189087991388E-4</v>
      </c>
      <c r="I351" s="7">
        <f t="shared" si="121"/>
        <v>7.5608986359989227E-4</v>
      </c>
      <c r="J351" s="7">
        <f t="shared" si="122"/>
        <v>9.0730783631987077E-4</v>
      </c>
      <c r="K351" s="12">
        <f t="shared" si="123"/>
        <v>2.6136439729379311E-9</v>
      </c>
      <c r="L351" s="9">
        <f t="shared" si="124"/>
        <v>0.37636473210306209</v>
      </c>
      <c r="M351" s="9">
        <f t="shared" si="125"/>
        <v>1.5054589284122484</v>
      </c>
      <c r="N351" s="9">
        <f t="shared" si="126"/>
        <v>3.3872825889275586</v>
      </c>
      <c r="O351" s="9">
        <f t="shared" si="127"/>
        <v>6.0218357136489935</v>
      </c>
      <c r="P351" s="9">
        <f t="shared" si="128"/>
        <v>9.4091183025765517</v>
      </c>
      <c r="Q351" s="9">
        <f t="shared" si="129"/>
        <v>13.549130355710234</v>
      </c>
      <c r="R351" s="8">
        <f>SUM('Masses &amp; Spring Data'!$D$29)</f>
        <v>0.12910000000000002</v>
      </c>
      <c r="S351" s="8">
        <f t="shared" si="115"/>
        <v>4.8588686914505325E-2</v>
      </c>
      <c r="T351" s="8">
        <f t="shared" si="115"/>
        <v>0.1943547476580213</v>
      </c>
      <c r="U351" s="8">
        <f t="shared" si="115"/>
        <v>0.43729818223054789</v>
      </c>
      <c r="V351" s="8">
        <f t="shared" si="115"/>
        <v>0.77741899063208519</v>
      </c>
      <c r="W351" s="8">
        <f t="shared" si="115"/>
        <v>1.2147171728626329</v>
      </c>
      <c r="X351" s="8">
        <f t="shared" si="115"/>
        <v>1.7491927289221916</v>
      </c>
      <c r="Y351" s="3">
        <f>SUM('Masses &amp; Spring Data'!$K$11*('Masses &amp; Spring Data'!$I$3+'Vel,Acc,Jer (In Light)'!C351))</f>
        <v>1453.5094068780361</v>
      </c>
      <c r="Z351" s="10">
        <f t="shared" si="130"/>
        <v>1453.5579955649505</v>
      </c>
      <c r="AA351" s="10">
        <f t="shared" si="131"/>
        <v>1453.7057967675771</v>
      </c>
      <c r="AB351" s="10">
        <f t="shared" si="132"/>
        <v>1453.9467050602666</v>
      </c>
      <c r="AC351" s="10">
        <f t="shared" si="133"/>
        <v>1454.2868258686681</v>
      </c>
      <c r="AD351" s="10">
        <f t="shared" si="134"/>
        <v>1454.7241240508988</v>
      </c>
      <c r="AE351" s="10">
        <f t="shared" si="135"/>
        <v>1455.2585996069583</v>
      </c>
    </row>
    <row r="352" spans="1:31" x14ac:dyDescent="0.2">
      <c r="A352" s="5">
        <v>338</v>
      </c>
      <c r="B352" s="5">
        <f t="shared" si="136"/>
        <v>349</v>
      </c>
      <c r="C352" s="36">
        <v>7.0848420552138124E-8</v>
      </c>
      <c r="D352" s="6">
        <f t="shared" si="116"/>
        <v>1.5215141699602803E-8</v>
      </c>
      <c r="E352" s="7">
        <f t="shared" si="117"/>
        <v>1.8258170039523364E-4</v>
      </c>
      <c r="F352" s="7">
        <f t="shared" si="118"/>
        <v>3.6516340079046727E-4</v>
      </c>
      <c r="G352" s="7">
        <f t="shared" si="119"/>
        <v>5.4774510118570086E-4</v>
      </c>
      <c r="H352" s="7">
        <f t="shared" si="120"/>
        <v>7.3032680158093455E-4</v>
      </c>
      <c r="I352" s="7">
        <f t="shared" si="121"/>
        <v>9.1290850197616813E-4</v>
      </c>
      <c r="J352" s="7">
        <f t="shared" si="122"/>
        <v>1.0954902023714017E-3</v>
      </c>
      <c r="K352" s="12">
        <f t="shared" si="123"/>
        <v>3.2670549661723758E-9</v>
      </c>
      <c r="L352" s="9">
        <f t="shared" si="124"/>
        <v>0.47045591512882212</v>
      </c>
      <c r="M352" s="9">
        <f t="shared" si="125"/>
        <v>1.8818236605152885</v>
      </c>
      <c r="N352" s="9">
        <f t="shared" si="126"/>
        <v>4.2341032361593989</v>
      </c>
      <c r="O352" s="9">
        <f t="shared" si="127"/>
        <v>7.527294642061154</v>
      </c>
      <c r="P352" s="9">
        <f t="shared" si="128"/>
        <v>11.761397878220553</v>
      </c>
      <c r="Q352" s="9">
        <f t="shared" si="129"/>
        <v>16.936412944637596</v>
      </c>
      <c r="R352" s="8">
        <f>SUM('Masses &amp; Spring Data'!$D$29)</f>
        <v>0.12910000000000002</v>
      </c>
      <c r="S352" s="8">
        <f t="shared" si="115"/>
        <v>6.0735858643130948E-2</v>
      </c>
      <c r="T352" s="8">
        <f t="shared" si="115"/>
        <v>0.24294343457252379</v>
      </c>
      <c r="U352" s="8">
        <f t="shared" si="115"/>
        <v>0.54662272778817844</v>
      </c>
      <c r="V352" s="8">
        <f t="shared" si="115"/>
        <v>0.97177373829009517</v>
      </c>
      <c r="W352" s="8">
        <f t="shared" si="115"/>
        <v>1.5183964660782736</v>
      </c>
      <c r="X352" s="8">
        <f t="shared" si="115"/>
        <v>2.1864909111527138</v>
      </c>
      <c r="Y352" s="3">
        <f>SUM('Masses &amp; Spring Data'!$K$11*('Masses &amp; Spring Data'!$I$3+'Vel,Acc,Jer (In Light)'!C352))</f>
        <v>1453.5114420199191</v>
      </c>
      <c r="Z352" s="10">
        <f t="shared" si="130"/>
        <v>1453.5721778785621</v>
      </c>
      <c r="AA352" s="10">
        <f t="shared" si="131"/>
        <v>1453.7568426998762</v>
      </c>
      <c r="AB352" s="10">
        <f t="shared" si="132"/>
        <v>1454.0580647477072</v>
      </c>
      <c r="AC352" s="10">
        <f t="shared" si="133"/>
        <v>1454.4832157582091</v>
      </c>
      <c r="AD352" s="10">
        <f t="shared" si="134"/>
        <v>1455.0298384859973</v>
      </c>
      <c r="AE352" s="10">
        <f t="shared" si="135"/>
        <v>1455.6979329310718</v>
      </c>
    </row>
    <row r="353" spans="1:31" x14ac:dyDescent="0.2">
      <c r="A353" s="5">
        <v>340</v>
      </c>
      <c r="B353" s="5">
        <f t="shared" si="136"/>
        <v>350</v>
      </c>
      <c r="C353" s="36">
        <v>8.6063562251740927E-8</v>
      </c>
      <c r="D353" s="6">
        <f t="shared" si="116"/>
        <v>1.8482196665775178E-8</v>
      </c>
      <c r="E353" s="7">
        <f t="shared" si="117"/>
        <v>2.2178635998930214E-4</v>
      </c>
      <c r="F353" s="7">
        <f t="shared" si="118"/>
        <v>4.4357271997860428E-4</v>
      </c>
      <c r="G353" s="7">
        <f t="shared" si="119"/>
        <v>6.6535907996790645E-4</v>
      </c>
      <c r="H353" s="7">
        <f t="shared" si="120"/>
        <v>8.8714543995720857E-4</v>
      </c>
      <c r="I353" s="7">
        <f t="shared" si="121"/>
        <v>1.1089317999465108E-3</v>
      </c>
      <c r="J353" s="7">
        <f t="shared" si="122"/>
        <v>1.3307181599358129E-3</v>
      </c>
      <c r="K353" s="12">
        <f t="shared" si="123"/>
        <v>3.9204659594068271E-9</v>
      </c>
      <c r="L353" s="9">
        <f t="shared" si="124"/>
        <v>0.56454709815458315</v>
      </c>
      <c r="M353" s="9">
        <f t="shared" si="125"/>
        <v>2.2581883926183326</v>
      </c>
      <c r="N353" s="9">
        <f t="shared" si="126"/>
        <v>5.0809238833912476</v>
      </c>
      <c r="O353" s="9">
        <f t="shared" si="127"/>
        <v>9.0327535704733304</v>
      </c>
      <c r="P353" s="9">
        <f t="shared" si="128"/>
        <v>14.113677453864577</v>
      </c>
      <c r="Q353" s="9">
        <f t="shared" si="129"/>
        <v>20.32369553356499</v>
      </c>
      <c r="R353" s="8">
        <f>SUM('Masses &amp; Spring Data'!$D$29)</f>
        <v>0.12910000000000002</v>
      </c>
      <c r="S353" s="8">
        <f t="shared" si="115"/>
        <v>7.2883030371756696E-2</v>
      </c>
      <c r="T353" s="8">
        <f t="shared" si="115"/>
        <v>0.29153212148702679</v>
      </c>
      <c r="U353" s="8">
        <f t="shared" si="115"/>
        <v>0.65594727334581016</v>
      </c>
      <c r="V353" s="8">
        <f t="shared" si="115"/>
        <v>1.1661284859481071</v>
      </c>
      <c r="W353" s="8">
        <f t="shared" si="115"/>
        <v>1.8220757592939172</v>
      </c>
      <c r="X353" s="8">
        <f t="shared" si="115"/>
        <v>2.6237890933832406</v>
      </c>
      <c r="Y353" s="3">
        <f>SUM('Masses &amp; Spring Data'!$K$11*('Masses &amp; Spring Data'!$I$3+'Vel,Acc,Jer (In Light)'!C353))</f>
        <v>1453.5138992653037</v>
      </c>
      <c r="Z353" s="10">
        <f t="shared" si="130"/>
        <v>1453.5867822956754</v>
      </c>
      <c r="AA353" s="10">
        <f t="shared" si="131"/>
        <v>1453.8084162615523</v>
      </c>
      <c r="AB353" s="10">
        <f t="shared" si="132"/>
        <v>1454.1698465386496</v>
      </c>
      <c r="AC353" s="10">
        <f t="shared" si="133"/>
        <v>1454.6800277512518</v>
      </c>
      <c r="AD353" s="10">
        <f t="shared" si="134"/>
        <v>1455.3359750245977</v>
      </c>
      <c r="AE353" s="10">
        <f t="shared" si="135"/>
        <v>1456.137688358687</v>
      </c>
    </row>
    <row r="354" spans="1:31" x14ac:dyDescent="0.2">
      <c r="A354" s="5">
        <v>342</v>
      </c>
      <c r="B354" s="5">
        <f t="shared" si="136"/>
        <v>351</v>
      </c>
      <c r="C354" s="36">
        <v>1.045457589175161E-7</v>
      </c>
      <c r="D354" s="6">
        <f t="shared" si="116"/>
        <v>2.2402662625182005E-8</v>
      </c>
      <c r="E354" s="7">
        <f t="shared" si="117"/>
        <v>2.6883195150218409E-4</v>
      </c>
      <c r="F354" s="7">
        <f t="shared" si="118"/>
        <v>5.3766390300436818E-4</v>
      </c>
      <c r="G354" s="7">
        <f t="shared" si="119"/>
        <v>8.0649585450655217E-4</v>
      </c>
      <c r="H354" s="7">
        <f t="shared" si="120"/>
        <v>1.0753278060087364E-3</v>
      </c>
      <c r="I354" s="7">
        <f t="shared" si="121"/>
        <v>1.3441597575109202E-3</v>
      </c>
      <c r="J354" s="7">
        <f t="shared" si="122"/>
        <v>1.6129917090131043E-3</v>
      </c>
      <c r="K354" s="12">
        <f t="shared" si="123"/>
        <v>3.7337771041969744E-9</v>
      </c>
      <c r="L354" s="9">
        <f t="shared" si="124"/>
        <v>0.53766390300436429</v>
      </c>
      <c r="M354" s="9">
        <f t="shared" si="125"/>
        <v>2.1506556120174571</v>
      </c>
      <c r="N354" s="9">
        <f t="shared" si="126"/>
        <v>4.8389751270392791</v>
      </c>
      <c r="O354" s="9">
        <f t="shared" si="127"/>
        <v>8.6026224480698286</v>
      </c>
      <c r="P354" s="9">
        <f t="shared" si="128"/>
        <v>13.441597575109109</v>
      </c>
      <c r="Q354" s="9">
        <f t="shared" si="129"/>
        <v>19.355900508157116</v>
      </c>
      <c r="R354" s="8">
        <f>SUM('Masses &amp; Spring Data'!$D$29)</f>
        <v>0.12910000000000002</v>
      </c>
      <c r="S354" s="8">
        <f t="shared" si="115"/>
        <v>6.9412409877863443E-2</v>
      </c>
      <c r="T354" s="8">
        <f t="shared" si="115"/>
        <v>0.27764963951145377</v>
      </c>
      <c r="U354" s="8">
        <f t="shared" si="115"/>
        <v>0.624711688900771</v>
      </c>
      <c r="V354" s="8">
        <f t="shared" si="115"/>
        <v>1.1105985580458151</v>
      </c>
      <c r="W354" s="8">
        <f t="shared" si="115"/>
        <v>1.7353102469465862</v>
      </c>
      <c r="X354" s="8">
        <f t="shared" si="115"/>
        <v>2.498846755603084</v>
      </c>
      <c r="Y354" s="3">
        <f>SUM('Masses &amp; Spring Data'!$K$11*('Masses &amp; Spring Data'!$I$3+'Vel,Acc,Jer (In Light)'!C354))</f>
        <v>1453.5168841400653</v>
      </c>
      <c r="Z354" s="10">
        <f t="shared" si="130"/>
        <v>1453.5862965499432</v>
      </c>
      <c r="AA354" s="10">
        <f t="shared" si="131"/>
        <v>1453.7981518095905</v>
      </c>
      <c r="AB354" s="10">
        <f t="shared" si="132"/>
        <v>1454.141595828966</v>
      </c>
      <c r="AC354" s="10">
        <f t="shared" si="133"/>
        <v>1454.6274826981112</v>
      </c>
      <c r="AD354" s="10">
        <f t="shared" si="134"/>
        <v>1455.2521943870117</v>
      </c>
      <c r="AE354" s="10">
        <f t="shared" si="135"/>
        <v>1456.0157308956684</v>
      </c>
    </row>
    <row r="355" spans="1:31" x14ac:dyDescent="0.2">
      <c r="A355" s="5">
        <v>344</v>
      </c>
      <c r="B355" s="5">
        <f t="shared" si="136"/>
        <v>352</v>
      </c>
      <c r="C355" s="36">
        <v>1.2694842154269811E-7</v>
      </c>
      <c r="D355" s="6">
        <f t="shared" si="116"/>
        <v>2.613643972937898E-8</v>
      </c>
      <c r="E355" s="7">
        <f t="shared" si="117"/>
        <v>3.1363727675254776E-4</v>
      </c>
      <c r="F355" s="7">
        <f t="shared" si="118"/>
        <v>6.2727455350509553E-4</v>
      </c>
      <c r="G355" s="7">
        <f t="shared" si="119"/>
        <v>9.4091183025764324E-4</v>
      </c>
      <c r="H355" s="7">
        <f t="shared" si="120"/>
        <v>1.2545491070101911E-3</v>
      </c>
      <c r="I355" s="7">
        <f t="shared" si="121"/>
        <v>1.5681863837627389E-3</v>
      </c>
      <c r="J355" s="7">
        <f t="shared" si="122"/>
        <v>1.8818236605152865E-3</v>
      </c>
      <c r="K355" s="12">
        <f t="shared" si="123"/>
        <v>5.6006656562956337E-9</v>
      </c>
      <c r="L355" s="9">
        <f t="shared" si="124"/>
        <v>0.80649585450657124</v>
      </c>
      <c r="M355" s="9">
        <f t="shared" si="125"/>
        <v>3.225983418026285</v>
      </c>
      <c r="N355" s="9">
        <f t="shared" si="126"/>
        <v>7.2584626905591412</v>
      </c>
      <c r="O355" s="9">
        <f t="shared" si="127"/>
        <v>12.90393367210514</v>
      </c>
      <c r="P355" s="9">
        <f t="shared" si="128"/>
        <v>20.162396362664282</v>
      </c>
      <c r="Q355" s="9">
        <f t="shared" si="129"/>
        <v>29.033850762236565</v>
      </c>
      <c r="R355" s="8">
        <f>SUM('Masses &amp; Spring Data'!$D$29)</f>
        <v>0.12910000000000002</v>
      </c>
      <c r="S355" s="8">
        <f t="shared" si="115"/>
        <v>0.10411861481679836</v>
      </c>
      <c r="T355" s="8">
        <f t="shared" si="115"/>
        <v>0.41647445926719345</v>
      </c>
      <c r="U355" s="8">
        <f t="shared" si="115"/>
        <v>0.93706753335118531</v>
      </c>
      <c r="V355" s="8">
        <f t="shared" si="115"/>
        <v>1.6658978370687738</v>
      </c>
      <c r="W355" s="8">
        <f t="shared" si="115"/>
        <v>2.6029653704199593</v>
      </c>
      <c r="X355" s="8">
        <f t="shared" si="115"/>
        <v>3.7482701334047412</v>
      </c>
      <c r="Y355" s="3">
        <f>SUM('Masses &amp; Spring Data'!$K$11*('Masses &amp; Spring Data'!$I$3+'Vel,Acc,Jer (In Light)'!C355))</f>
        <v>1453.520502170079</v>
      </c>
      <c r="Z355" s="10">
        <f t="shared" si="130"/>
        <v>1453.6246207848958</v>
      </c>
      <c r="AA355" s="10">
        <f t="shared" si="131"/>
        <v>1453.9411976643626</v>
      </c>
      <c r="AB355" s="10">
        <f t="shared" si="132"/>
        <v>1454.4575697034302</v>
      </c>
      <c r="AC355" s="10">
        <f t="shared" si="133"/>
        <v>1455.1864000071478</v>
      </c>
      <c r="AD355" s="10">
        <f t="shared" si="134"/>
        <v>1456.123467540499</v>
      </c>
      <c r="AE355" s="10">
        <f t="shared" si="135"/>
        <v>1457.2687723034837</v>
      </c>
    </row>
    <row r="356" spans="1:31" x14ac:dyDescent="0.2">
      <c r="A356" s="5">
        <v>346</v>
      </c>
      <c r="B356" s="5">
        <f t="shared" si="136"/>
        <v>353</v>
      </c>
      <c r="C356" s="36">
        <v>1.5308486127207709E-7</v>
      </c>
      <c r="D356" s="6">
        <f t="shared" si="116"/>
        <v>3.1737105385674614E-8</v>
      </c>
      <c r="E356" s="7">
        <f t="shared" si="117"/>
        <v>3.8084526462809536E-4</v>
      </c>
      <c r="F356" s="7">
        <f t="shared" si="118"/>
        <v>7.6169052925619072E-4</v>
      </c>
      <c r="G356" s="7">
        <f t="shared" si="119"/>
        <v>1.1425357938842861E-3</v>
      </c>
      <c r="H356" s="7">
        <f t="shared" si="120"/>
        <v>1.5233810585123814E-3</v>
      </c>
      <c r="I356" s="7">
        <f t="shared" si="121"/>
        <v>1.9042263231404768E-3</v>
      </c>
      <c r="J356" s="7">
        <f t="shared" si="122"/>
        <v>2.2850715877685722E-3</v>
      </c>
      <c r="K356" s="12">
        <f t="shared" si="123"/>
        <v>7.4675542083938695E-9</v>
      </c>
      <c r="L356" s="9">
        <f t="shared" si="124"/>
        <v>1.0753278060087172</v>
      </c>
      <c r="M356" s="9">
        <f t="shared" si="125"/>
        <v>4.301311224034869</v>
      </c>
      <c r="N356" s="9">
        <f t="shared" si="126"/>
        <v>9.6779502540784552</v>
      </c>
      <c r="O356" s="9">
        <f t="shared" si="127"/>
        <v>17.205244896139476</v>
      </c>
      <c r="P356" s="9">
        <f t="shared" si="128"/>
        <v>26.883195150217929</v>
      </c>
      <c r="Q356" s="9">
        <f t="shared" si="129"/>
        <v>38.711801016313821</v>
      </c>
      <c r="R356" s="8">
        <f>SUM('Masses &amp; Spring Data'!$D$29)</f>
        <v>0.12910000000000002</v>
      </c>
      <c r="S356" s="8">
        <f t="shared" si="115"/>
        <v>0.13882481975572541</v>
      </c>
      <c r="T356" s="8">
        <f t="shared" si="115"/>
        <v>0.55529927902290166</v>
      </c>
      <c r="U356" s="8">
        <f t="shared" si="115"/>
        <v>1.2494233778015287</v>
      </c>
      <c r="V356" s="8">
        <f t="shared" si="115"/>
        <v>2.2211971160916066</v>
      </c>
      <c r="W356" s="8">
        <f t="shared" si="115"/>
        <v>3.4706204938931351</v>
      </c>
      <c r="X356" s="8">
        <f t="shared" si="115"/>
        <v>4.9976935112061147</v>
      </c>
      <c r="Y356" s="3">
        <f>SUM('Masses &amp; Spring Data'!$K$11*('Masses &amp; Spring Data'!$I$3+'Vel,Acc,Jer (In Light)'!C356))</f>
        <v>1453.5247232050954</v>
      </c>
      <c r="Z356" s="10">
        <f t="shared" si="130"/>
        <v>1453.663548024851</v>
      </c>
      <c r="AA356" s="10">
        <f t="shared" si="131"/>
        <v>1454.0851480266381</v>
      </c>
      <c r="AB356" s="10">
        <f t="shared" si="132"/>
        <v>1454.7741465828969</v>
      </c>
      <c r="AC356" s="10">
        <f t="shared" si="133"/>
        <v>1455.745920321187</v>
      </c>
      <c r="AD356" s="10">
        <f t="shared" si="134"/>
        <v>1456.9953436989886</v>
      </c>
      <c r="AE356" s="10">
        <f t="shared" si="135"/>
        <v>1458.5224167163014</v>
      </c>
    </row>
    <row r="357" spans="1:31" x14ac:dyDescent="0.2">
      <c r="A357" s="5">
        <v>348</v>
      </c>
      <c r="B357" s="5">
        <f t="shared" si="136"/>
        <v>354</v>
      </c>
      <c r="C357" s="36">
        <v>1.848219666577517E-7</v>
      </c>
      <c r="D357" s="6">
        <f t="shared" si="116"/>
        <v>3.9204659594068483E-8</v>
      </c>
      <c r="E357" s="7">
        <f t="shared" si="117"/>
        <v>4.7045591512882178E-4</v>
      </c>
      <c r="F357" s="7">
        <f t="shared" si="118"/>
        <v>9.4091183025764356E-4</v>
      </c>
      <c r="G357" s="7">
        <f t="shared" si="119"/>
        <v>1.4113677453864654E-3</v>
      </c>
      <c r="H357" s="7">
        <f t="shared" si="120"/>
        <v>1.8818236605152871E-3</v>
      </c>
      <c r="I357" s="7">
        <f t="shared" si="121"/>
        <v>2.3522795756441089E-3</v>
      </c>
      <c r="J357" s="7">
        <f t="shared" si="122"/>
        <v>2.8227354907729308E-3</v>
      </c>
      <c r="K357" s="12">
        <f t="shared" si="123"/>
        <v>6.5341099323448045E-9</v>
      </c>
      <c r="L357" s="9">
        <f t="shared" si="124"/>
        <v>0.9409118302576519</v>
      </c>
      <c r="M357" s="9">
        <f t="shared" si="125"/>
        <v>3.7636473210306076</v>
      </c>
      <c r="N357" s="9">
        <f t="shared" si="126"/>
        <v>8.468206472318867</v>
      </c>
      <c r="O357" s="9">
        <f t="shared" si="127"/>
        <v>15.05458928412243</v>
      </c>
      <c r="P357" s="9">
        <f t="shared" si="128"/>
        <v>23.522795756441297</v>
      </c>
      <c r="Q357" s="9">
        <f t="shared" si="129"/>
        <v>33.872825889275468</v>
      </c>
      <c r="R357" s="8">
        <f>SUM('Masses &amp; Spring Data'!$D$29)</f>
        <v>0.12910000000000002</v>
      </c>
      <c r="S357" s="8">
        <f t="shared" si="115"/>
        <v>0.12147171728626288</v>
      </c>
      <c r="T357" s="8">
        <f t="shared" si="115"/>
        <v>0.48588686914505153</v>
      </c>
      <c r="U357" s="8">
        <f t="shared" si="115"/>
        <v>1.093245455576366</v>
      </c>
      <c r="V357" s="8">
        <f t="shared" si="115"/>
        <v>1.9435474765802061</v>
      </c>
      <c r="W357" s="8">
        <f t="shared" si="115"/>
        <v>3.0367929321565721</v>
      </c>
      <c r="X357" s="8">
        <f t="shared" si="115"/>
        <v>4.372981822305464</v>
      </c>
      <c r="Y357" s="3">
        <f>SUM('Masses &amp; Spring Data'!$K$11*('Masses &amp; Spring Data'!$I$3+'Vel,Acc,Jer (In Light)'!C357))</f>
        <v>1453.5298487476152</v>
      </c>
      <c r="Z357" s="10">
        <f t="shared" si="130"/>
        <v>1453.6513204649016</v>
      </c>
      <c r="AA357" s="10">
        <f t="shared" si="131"/>
        <v>1454.0220671692846</v>
      </c>
      <c r="AB357" s="10">
        <f t="shared" si="132"/>
        <v>1454.6230942031916</v>
      </c>
      <c r="AC357" s="10">
        <f t="shared" si="133"/>
        <v>1455.4733962241955</v>
      </c>
      <c r="AD357" s="10">
        <f t="shared" si="134"/>
        <v>1456.5666416797717</v>
      </c>
      <c r="AE357" s="10">
        <f t="shared" si="135"/>
        <v>1457.9028305699208</v>
      </c>
    </row>
    <row r="358" spans="1:31" x14ac:dyDescent="0.2">
      <c r="A358" s="5">
        <v>350</v>
      </c>
      <c r="B358" s="5">
        <f t="shared" si="136"/>
        <v>355</v>
      </c>
      <c r="C358" s="36">
        <v>2.2402662625182019E-7</v>
      </c>
      <c r="D358" s="6">
        <f t="shared" si="116"/>
        <v>4.5738769526413288E-8</v>
      </c>
      <c r="E358" s="7">
        <f t="shared" si="117"/>
        <v>5.4886523431695944E-4</v>
      </c>
      <c r="F358" s="7">
        <f t="shared" si="118"/>
        <v>1.0977304686339189E-3</v>
      </c>
      <c r="G358" s="7">
        <f t="shared" si="119"/>
        <v>1.6465957029508783E-3</v>
      </c>
      <c r="H358" s="7">
        <f t="shared" si="120"/>
        <v>2.1954609372678378E-3</v>
      </c>
      <c r="I358" s="7">
        <f t="shared" si="121"/>
        <v>2.7443261715847972E-3</v>
      </c>
      <c r="J358" s="7">
        <f t="shared" si="122"/>
        <v>3.2931914059017567E-3</v>
      </c>
      <c r="K358" s="12">
        <f t="shared" si="123"/>
        <v>1.0267887036541726E-8</v>
      </c>
      <c r="L358" s="9">
        <f t="shared" si="124"/>
        <v>1.4785757332620086</v>
      </c>
      <c r="M358" s="9">
        <f t="shared" si="125"/>
        <v>5.9143029330480346</v>
      </c>
      <c r="N358" s="9">
        <f t="shared" si="126"/>
        <v>13.307181599358078</v>
      </c>
      <c r="O358" s="9">
        <f t="shared" si="127"/>
        <v>23.657211732192138</v>
      </c>
      <c r="P358" s="9">
        <f t="shared" si="128"/>
        <v>36.964393331550212</v>
      </c>
      <c r="Q358" s="9">
        <f t="shared" si="129"/>
        <v>53.228726397432311</v>
      </c>
      <c r="R358" s="8">
        <f>SUM('Masses &amp; Spring Data'!$D$29)</f>
        <v>0.12910000000000002</v>
      </c>
      <c r="S358" s="8">
        <f t="shared" si="115"/>
        <v>0.19088412716412534</v>
      </c>
      <c r="T358" s="8">
        <f t="shared" si="115"/>
        <v>0.76353650865650136</v>
      </c>
      <c r="U358" s="8">
        <f t="shared" si="115"/>
        <v>1.7179571444771282</v>
      </c>
      <c r="V358" s="8">
        <f t="shared" si="115"/>
        <v>3.0541460346260054</v>
      </c>
      <c r="W358" s="8">
        <f t="shared" si="115"/>
        <v>4.7721031791031328</v>
      </c>
      <c r="X358" s="8">
        <f t="shared" si="115"/>
        <v>6.8718285779085129</v>
      </c>
      <c r="Y358" s="3">
        <f>SUM('Masses &amp; Spring Data'!$K$11*('Masses &amp; Spring Data'!$I$3+'Vel,Acc,Jer (In Light)'!C358))</f>
        <v>1453.5361803001394</v>
      </c>
      <c r="Z358" s="10">
        <f t="shared" si="130"/>
        <v>1453.7270644273035</v>
      </c>
      <c r="AA358" s="10">
        <f t="shared" si="131"/>
        <v>1454.3071036200745</v>
      </c>
      <c r="AB358" s="10">
        <f t="shared" si="132"/>
        <v>1455.2541374446166</v>
      </c>
      <c r="AC358" s="10">
        <f t="shared" si="133"/>
        <v>1456.5903263347655</v>
      </c>
      <c r="AD358" s="10">
        <f t="shared" si="134"/>
        <v>1458.3082834792426</v>
      </c>
      <c r="AE358" s="10">
        <f t="shared" si="135"/>
        <v>1460.4080088780479</v>
      </c>
    </row>
    <row r="359" spans="1:31" x14ac:dyDescent="0.2">
      <c r="A359" s="5">
        <v>352</v>
      </c>
      <c r="B359" s="5">
        <f t="shared" si="136"/>
        <v>356</v>
      </c>
      <c r="C359" s="36">
        <v>2.6976539577823347E-7</v>
      </c>
      <c r="D359" s="6">
        <f t="shared" si="116"/>
        <v>5.6006656562955014E-8</v>
      </c>
      <c r="E359" s="7">
        <f t="shared" si="117"/>
        <v>6.7207987875546012E-4</v>
      </c>
      <c r="F359" s="7">
        <f t="shared" si="118"/>
        <v>1.3441597575109202E-3</v>
      </c>
      <c r="G359" s="7">
        <f t="shared" si="119"/>
        <v>2.0162396362663807E-3</v>
      </c>
      <c r="H359" s="7">
        <f t="shared" si="120"/>
        <v>2.6883195150218405E-3</v>
      </c>
      <c r="I359" s="7">
        <f t="shared" si="121"/>
        <v>3.3603993937773007E-3</v>
      </c>
      <c r="J359" s="7">
        <f t="shared" si="122"/>
        <v>4.0324792725327614E-3</v>
      </c>
      <c r="K359" s="12">
        <f t="shared" si="123"/>
        <v>1.0267887036541805E-8</v>
      </c>
      <c r="L359" s="9">
        <f t="shared" si="124"/>
        <v>1.47857573326202</v>
      </c>
      <c r="M359" s="9">
        <f t="shared" si="125"/>
        <v>5.9143029330480799</v>
      </c>
      <c r="N359" s="9">
        <f t="shared" si="126"/>
        <v>13.307181599358179</v>
      </c>
      <c r="O359" s="9">
        <f t="shared" si="127"/>
        <v>23.657211732192319</v>
      </c>
      <c r="P359" s="9">
        <f t="shared" si="128"/>
        <v>36.964393331550497</v>
      </c>
      <c r="Q359" s="9">
        <f t="shared" si="129"/>
        <v>53.228726397432716</v>
      </c>
      <c r="R359" s="8">
        <f>SUM('Masses &amp; Spring Data'!$D$29)</f>
        <v>0.12910000000000002</v>
      </c>
      <c r="S359" s="8">
        <f t="shared" si="115"/>
        <v>0.19088412716412681</v>
      </c>
      <c r="T359" s="8">
        <f t="shared" si="115"/>
        <v>0.76353650865650724</v>
      </c>
      <c r="U359" s="8">
        <f t="shared" si="115"/>
        <v>1.7179571444771411</v>
      </c>
      <c r="V359" s="8">
        <f t="shared" si="115"/>
        <v>3.054146034626029</v>
      </c>
      <c r="W359" s="8">
        <f t="shared" si="115"/>
        <v>4.7721031791031701</v>
      </c>
      <c r="X359" s="8">
        <f t="shared" si="115"/>
        <v>6.8718285779085644</v>
      </c>
      <c r="Y359" s="3">
        <f>SUM('Masses &amp; Spring Data'!$K$11*('Masses &amp; Spring Data'!$I$3+'Vel,Acc,Jer (In Light)'!C359))</f>
        <v>1453.543567111418</v>
      </c>
      <c r="Z359" s="10">
        <f t="shared" si="130"/>
        <v>1453.7344512385821</v>
      </c>
      <c r="AA359" s="10">
        <f t="shared" si="131"/>
        <v>1454.3161486951094</v>
      </c>
      <c r="AB359" s="10">
        <f t="shared" si="132"/>
        <v>1455.2615242558952</v>
      </c>
      <c r="AC359" s="10">
        <f t="shared" si="133"/>
        <v>1456.597713146044</v>
      </c>
      <c r="AD359" s="10">
        <f t="shared" si="134"/>
        <v>1458.3156702905212</v>
      </c>
      <c r="AE359" s="10">
        <f t="shared" si="135"/>
        <v>1460.4153956893267</v>
      </c>
    </row>
    <row r="360" spans="1:31" x14ac:dyDescent="0.2">
      <c r="A360" s="5">
        <v>354</v>
      </c>
      <c r="B360" s="5">
        <f t="shared" si="136"/>
        <v>357</v>
      </c>
      <c r="C360" s="36">
        <v>3.2577205234118849E-7</v>
      </c>
      <c r="D360" s="6">
        <f t="shared" si="116"/>
        <v>6.6274543599496819E-8</v>
      </c>
      <c r="E360" s="7">
        <f t="shared" si="117"/>
        <v>7.9529452319396178E-4</v>
      </c>
      <c r="F360" s="7">
        <f t="shared" si="118"/>
        <v>1.5905890463879236E-3</v>
      </c>
      <c r="G360" s="7">
        <f t="shared" si="119"/>
        <v>2.3858835695818857E-3</v>
      </c>
      <c r="H360" s="7">
        <f t="shared" si="120"/>
        <v>3.1811780927758471E-3</v>
      </c>
      <c r="I360" s="7">
        <f t="shared" si="121"/>
        <v>3.976472615969809E-3</v>
      </c>
      <c r="J360" s="7">
        <f t="shared" si="122"/>
        <v>4.7717671391637713E-3</v>
      </c>
      <c r="K360" s="12">
        <f t="shared" si="123"/>
        <v>1.4001664140738648E-8</v>
      </c>
      <c r="L360" s="9">
        <f t="shared" si="124"/>
        <v>2.016239636266365</v>
      </c>
      <c r="M360" s="9">
        <f t="shared" si="125"/>
        <v>8.0649585450654602</v>
      </c>
      <c r="N360" s="9">
        <f t="shared" si="126"/>
        <v>18.146156726397287</v>
      </c>
      <c r="O360" s="9">
        <f t="shared" si="127"/>
        <v>32.259834180261841</v>
      </c>
      <c r="P360" s="9">
        <f t="shared" si="128"/>
        <v>50.405990906659135</v>
      </c>
      <c r="Q360" s="9">
        <f t="shared" si="129"/>
        <v>72.584626905589147</v>
      </c>
      <c r="R360" s="8">
        <f>SUM('Masses &amp; Spring Data'!$D$29)</f>
        <v>0.12910000000000002</v>
      </c>
      <c r="S360" s="8">
        <f t="shared" si="115"/>
        <v>0.26029653704198774</v>
      </c>
      <c r="T360" s="8">
        <f t="shared" si="115"/>
        <v>1.041186148167951</v>
      </c>
      <c r="U360" s="8">
        <f t="shared" si="115"/>
        <v>2.34266883337789</v>
      </c>
      <c r="V360" s="8">
        <f t="shared" si="115"/>
        <v>4.1647445926718039</v>
      </c>
      <c r="W360" s="8">
        <f t="shared" si="115"/>
        <v>6.5074134260496956</v>
      </c>
      <c r="X360" s="8">
        <f t="shared" si="115"/>
        <v>9.37067533351156</v>
      </c>
      <c r="Y360" s="3">
        <f>SUM('Masses &amp; Spring Data'!$K$11*('Masses &amp; Spring Data'!$I$3+'Vel,Acc,Jer (In Light)'!C360))</f>
        <v>1453.552612186453</v>
      </c>
      <c r="Z360" s="10">
        <f t="shared" si="130"/>
        <v>1453.812908723495</v>
      </c>
      <c r="AA360" s="10">
        <f t="shared" si="131"/>
        <v>1454.6045016734124</v>
      </c>
      <c r="AB360" s="10">
        <f t="shared" si="132"/>
        <v>1455.8952810198309</v>
      </c>
      <c r="AC360" s="10">
        <f t="shared" si="133"/>
        <v>1457.7173567791247</v>
      </c>
      <c r="AD360" s="10">
        <f t="shared" si="134"/>
        <v>1460.0600256125026</v>
      </c>
      <c r="AE360" s="10">
        <f t="shared" si="135"/>
        <v>1462.9232875199646</v>
      </c>
    </row>
    <row r="361" spans="1:31" x14ac:dyDescent="0.2">
      <c r="A361" s="5">
        <v>356</v>
      </c>
      <c r="B361" s="5">
        <f t="shared" si="136"/>
        <v>358</v>
      </c>
      <c r="C361" s="36">
        <v>3.9204659594068531E-7</v>
      </c>
      <c r="D361" s="6">
        <f t="shared" si="116"/>
        <v>8.0276207740235467E-8</v>
      </c>
      <c r="E361" s="7">
        <f t="shared" si="117"/>
        <v>9.6331449288282564E-4</v>
      </c>
      <c r="F361" s="7">
        <f t="shared" si="118"/>
        <v>1.9266289857656513E-3</v>
      </c>
      <c r="G361" s="7">
        <f t="shared" si="119"/>
        <v>2.8899434786484766E-3</v>
      </c>
      <c r="H361" s="7">
        <f t="shared" si="120"/>
        <v>3.8532579715313026E-3</v>
      </c>
      <c r="I361" s="7">
        <f t="shared" si="121"/>
        <v>4.8165724644141277E-3</v>
      </c>
      <c r="J361" s="7">
        <f t="shared" si="122"/>
        <v>5.7798869572969532E-3</v>
      </c>
      <c r="K361" s="12">
        <f t="shared" si="123"/>
        <v>1.4935108416788215E-8</v>
      </c>
      <c r="L361" s="9">
        <f t="shared" si="124"/>
        <v>2.1506556120175029</v>
      </c>
      <c r="M361" s="9">
        <f t="shared" si="125"/>
        <v>8.6026224480700115</v>
      </c>
      <c r="N361" s="9">
        <f t="shared" si="126"/>
        <v>19.355900508157529</v>
      </c>
      <c r="O361" s="9">
        <f t="shared" si="127"/>
        <v>34.410489792280046</v>
      </c>
      <c r="P361" s="9">
        <f t="shared" si="128"/>
        <v>53.766390300437578</v>
      </c>
      <c r="Q361" s="9">
        <f t="shared" si="129"/>
        <v>77.423602032630114</v>
      </c>
      <c r="R361" s="8">
        <f>SUM('Masses &amp; Spring Data'!$D$29)</f>
        <v>0.12910000000000002</v>
      </c>
      <c r="S361" s="8">
        <f t="shared" si="115"/>
        <v>0.27764963951145966</v>
      </c>
      <c r="T361" s="8">
        <f t="shared" si="115"/>
        <v>1.1105985580458386</v>
      </c>
      <c r="U361" s="8">
        <f t="shared" si="115"/>
        <v>2.4988467556031373</v>
      </c>
      <c r="V361" s="8">
        <f t="shared" si="115"/>
        <v>4.4423942321833545</v>
      </c>
      <c r="W361" s="8">
        <f t="shared" si="115"/>
        <v>6.9412409877864922</v>
      </c>
      <c r="X361" s="8">
        <f t="shared" si="115"/>
        <v>9.9953870224125492</v>
      </c>
      <c r="Y361" s="3">
        <f>SUM('Masses &amp; Spring Data'!$K$11*('Masses &amp; Spring Data'!$I$3+'Vel,Acc,Jer (In Light)'!C361))</f>
        <v>1453.5633155252444</v>
      </c>
      <c r="Z361" s="10">
        <f t="shared" si="130"/>
        <v>1453.840965164756</v>
      </c>
      <c r="AA361" s="10">
        <f t="shared" si="131"/>
        <v>1454.6868786908403</v>
      </c>
      <c r="AB361" s="10">
        <f t="shared" si="132"/>
        <v>1456.0621622808476</v>
      </c>
      <c r="AC361" s="10">
        <f t="shared" si="133"/>
        <v>1458.0057097574279</v>
      </c>
      <c r="AD361" s="10">
        <f t="shared" si="134"/>
        <v>1460.5045565130308</v>
      </c>
      <c r="AE361" s="10">
        <f t="shared" si="135"/>
        <v>1463.558702547657</v>
      </c>
    </row>
    <row r="362" spans="1:31" x14ac:dyDescent="0.2">
      <c r="A362" s="5">
        <v>358</v>
      </c>
      <c r="B362" s="5">
        <f t="shared" si="136"/>
        <v>359</v>
      </c>
      <c r="C362" s="36">
        <v>4.7232280368092077E-7</v>
      </c>
      <c r="D362" s="6">
        <f t="shared" si="116"/>
        <v>9.5211316157023682E-8</v>
      </c>
      <c r="E362" s="7">
        <f t="shared" si="117"/>
        <v>1.1425357938842841E-3</v>
      </c>
      <c r="F362" s="7">
        <f t="shared" si="118"/>
        <v>2.2850715877685683E-3</v>
      </c>
      <c r="G362" s="7">
        <f t="shared" si="119"/>
        <v>3.4276073816528526E-3</v>
      </c>
      <c r="H362" s="7">
        <f t="shared" si="120"/>
        <v>4.5701431755371365E-3</v>
      </c>
      <c r="I362" s="7">
        <f t="shared" si="121"/>
        <v>5.7126789694214213E-3</v>
      </c>
      <c r="J362" s="7">
        <f t="shared" si="122"/>
        <v>6.8552147633057052E-3</v>
      </c>
      <c r="K362" s="12">
        <f t="shared" si="123"/>
        <v>-6.6274543599496808E-7</v>
      </c>
      <c r="L362" s="9">
        <f t="shared" si="124"/>
        <v>-95.435342783275402</v>
      </c>
      <c r="M362" s="9">
        <f t="shared" si="125"/>
        <v>-381.74137113310161</v>
      </c>
      <c r="N362" s="9">
        <f t="shared" si="126"/>
        <v>-858.91808504947869</v>
      </c>
      <c r="O362" s="9">
        <f t="shared" si="127"/>
        <v>-1526.9654845324064</v>
      </c>
      <c r="P362" s="9">
        <f t="shared" si="128"/>
        <v>-2385.8835695818852</v>
      </c>
      <c r="Q362" s="9">
        <f t="shared" si="129"/>
        <v>-3435.6723401979148</v>
      </c>
      <c r="R362" s="8">
        <f>SUM('Masses &amp; Spring Data'!$D$29)</f>
        <v>0.12910000000000002</v>
      </c>
      <c r="S362" s="8">
        <f t="shared" si="115"/>
        <v>-12.320702753320857</v>
      </c>
      <c r="T362" s="8">
        <f t="shared" si="115"/>
        <v>-49.282811013283428</v>
      </c>
      <c r="U362" s="8">
        <f t="shared" si="115"/>
        <v>-110.88632477988772</v>
      </c>
      <c r="V362" s="8">
        <f t="shared" si="115"/>
        <v>-197.13124405313371</v>
      </c>
      <c r="W362" s="8">
        <f t="shared" si="115"/>
        <v>-308.01756883302141</v>
      </c>
      <c r="X362" s="8">
        <f t="shared" si="115"/>
        <v>-443.54529911955086</v>
      </c>
      <c r="Y362" s="3">
        <f>SUM('Masses &amp; Spring Data'!$K$11*('Masses &amp; Spring Data'!$I$3+'Vel,Acc,Jer (In Light)'!C362))</f>
        <v>1453.5762801327944</v>
      </c>
      <c r="Z362" s="10">
        <f t="shared" si="130"/>
        <v>1441.2555773794736</v>
      </c>
      <c r="AA362" s="10">
        <f t="shared" si="131"/>
        <v>1404.3088457470703</v>
      </c>
      <c r="AB362" s="10">
        <f t="shared" si="132"/>
        <v>1342.6899553529067</v>
      </c>
      <c r="AC362" s="10">
        <f t="shared" si="133"/>
        <v>1256.4450360796607</v>
      </c>
      <c r="AD362" s="10">
        <f t="shared" si="134"/>
        <v>1145.558711299773</v>
      </c>
      <c r="AE362" s="10">
        <f t="shared" si="135"/>
        <v>1010.0309810132435</v>
      </c>
    </row>
    <row r="363" spans="1:31" x14ac:dyDescent="0.2">
      <c r="A363" s="5">
        <v>360</v>
      </c>
      <c r="B363" s="5">
        <f t="shared" si="136"/>
        <v>360</v>
      </c>
      <c r="C363" s="36">
        <v>5.6753411983794446E-7</v>
      </c>
      <c r="D363" s="6">
        <f t="shared" si="116"/>
        <v>1.5764836662165124E-9</v>
      </c>
      <c r="E363" s="7">
        <f t="shared" si="117"/>
        <v>1.891780399459815E-5</v>
      </c>
      <c r="F363" s="7">
        <f t="shared" si="118"/>
        <v>3.7835607989196301E-5</v>
      </c>
      <c r="G363" s="7">
        <f t="shared" si="119"/>
        <v>5.6753411983794448E-5</v>
      </c>
      <c r="H363" s="7">
        <f t="shared" si="120"/>
        <v>7.5671215978392601E-5</v>
      </c>
      <c r="I363" s="7">
        <f t="shared" si="121"/>
        <v>9.4589019972990748E-5</v>
      </c>
      <c r="J363" s="7">
        <f t="shared" si="122"/>
        <v>1.135068239675889E-4</v>
      </c>
      <c r="K363" s="12">
        <f t="shared" si="123"/>
        <v>4.3791212950458679E-12</v>
      </c>
      <c r="L363" s="9">
        <f t="shared" si="124"/>
        <v>6.3059346648660503E-4</v>
      </c>
      <c r="M363" s="9">
        <f t="shared" si="125"/>
        <v>2.5223738659464201E-3</v>
      </c>
      <c r="N363" s="9">
        <f t="shared" si="126"/>
        <v>5.6753411983794444E-3</v>
      </c>
      <c r="O363" s="9">
        <f t="shared" si="127"/>
        <v>1.008949546378568E-2</v>
      </c>
      <c r="P363" s="9">
        <f t="shared" si="128"/>
        <v>1.5764836662165126E-2</v>
      </c>
      <c r="Q363" s="9">
        <f t="shared" si="129"/>
        <v>2.2701364793517777E-2</v>
      </c>
      <c r="R363" s="8">
        <f>SUM('Masses &amp; Spring Data'!$D$29)</f>
        <v>0.12910000000000002</v>
      </c>
      <c r="S363" s="8">
        <f t="shared" si="115"/>
        <v>8.1409616523420728E-5</v>
      </c>
      <c r="T363" s="8">
        <f t="shared" si="115"/>
        <v>3.2563846609368291E-4</v>
      </c>
      <c r="U363" s="8">
        <f t="shared" si="115"/>
        <v>7.3268654871078641E-4</v>
      </c>
      <c r="V363" s="8">
        <f t="shared" ref="V363:X402" si="137">SUM($R$3*O363)</f>
        <v>1.3025538643747316E-3</v>
      </c>
      <c r="W363" s="8">
        <f t="shared" si="137"/>
        <v>2.0352404130855178E-3</v>
      </c>
      <c r="X363" s="8">
        <f t="shared" si="137"/>
        <v>2.9307461948431457E-3</v>
      </c>
      <c r="Y363" s="3">
        <f>SUM('Masses &amp; Spring Data'!$K$11*('Masses &amp; Spring Data'!$I$3+'Vel,Acc,Jer (In Light)'!C363))</f>
        <v>1453.5916567603538</v>
      </c>
      <c r="Z363" s="10">
        <f t="shared" si="130"/>
        <v>1453.5917381699703</v>
      </c>
      <c r="AA363" s="10">
        <f t="shared" si="131"/>
        <v>3.2563846609368291E-4</v>
      </c>
      <c r="AB363" s="10">
        <f t="shared" si="132"/>
        <v>1453.5923894469024</v>
      </c>
      <c r="AC363" s="10">
        <f t="shared" si="133"/>
        <v>1453.5929593142182</v>
      </c>
      <c r="AD363" s="10">
        <f t="shared" si="134"/>
        <v>1453.5936920007669</v>
      </c>
      <c r="AE363" s="10">
        <f t="shared" si="135"/>
        <v>1453.5945875065486</v>
      </c>
    </row>
  </sheetData>
  <pageMargins left="0.75" right="0.75" top="1" bottom="1" header="0.5" footer="0.5"/>
  <pageSetup paperSize="9" orientation="portrait" horizontalDpi="0" verticalDpi="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95876-F1A8-4640-A801-96A1E800A6FA}">
  <dimension ref="A1:AE363"/>
  <sheetViews>
    <sheetView topLeftCell="V3" workbookViewId="0">
      <selection activeCell="U10" sqref="U10"/>
    </sheetView>
  </sheetViews>
  <sheetFormatPr defaultColWidth="11.42578125" defaultRowHeight="12.75" x14ac:dyDescent="0.2"/>
  <cols>
    <col min="1" max="1" width="17.85546875" bestFit="1" customWidth="1"/>
    <col min="2" max="2" width="17.85546875" customWidth="1"/>
    <col min="3" max="3" width="17.42578125" bestFit="1" customWidth="1"/>
    <col min="4" max="4" width="17.42578125" customWidth="1"/>
    <col min="5" max="8" width="22.140625" bestFit="1" customWidth="1"/>
    <col min="9" max="10" width="23.42578125" bestFit="1" customWidth="1"/>
    <col min="11" max="11" width="23.42578125" customWidth="1"/>
    <col min="12" max="15" width="22.140625" bestFit="1" customWidth="1"/>
    <col min="16" max="17" width="23.42578125" bestFit="1" customWidth="1"/>
    <col min="18" max="24" width="23.42578125" customWidth="1"/>
    <col min="25" max="25" width="19.42578125" bestFit="1" customWidth="1"/>
    <col min="26" max="26" width="28.85546875" bestFit="1" customWidth="1"/>
    <col min="27" max="29" width="28.85546875" customWidth="1"/>
    <col min="30" max="31" width="30.28515625" bestFit="1" customWidth="1"/>
    <col min="32" max="262" width="8.85546875" customWidth="1"/>
  </cols>
  <sheetData>
    <row r="1" spans="1:31" ht="15.75" x14ac:dyDescent="0.25">
      <c r="A1" s="1" t="s">
        <v>28</v>
      </c>
      <c r="B1" s="1" t="s">
        <v>29</v>
      </c>
      <c r="C1" s="1" t="s">
        <v>30</v>
      </c>
      <c r="D1" s="2" t="s">
        <v>31</v>
      </c>
      <c r="E1" s="2" t="s">
        <v>32</v>
      </c>
      <c r="F1" s="2" t="s">
        <v>32</v>
      </c>
      <c r="G1" s="2" t="s">
        <v>32</v>
      </c>
      <c r="H1" s="2" t="s">
        <v>32</v>
      </c>
      <c r="I1" s="2" t="s">
        <v>32</v>
      </c>
      <c r="J1" s="2" t="s">
        <v>32</v>
      </c>
      <c r="K1" s="2" t="s">
        <v>33</v>
      </c>
      <c r="L1" s="2" t="s">
        <v>34</v>
      </c>
      <c r="M1" s="2" t="s">
        <v>34</v>
      </c>
      <c r="N1" s="2" t="s">
        <v>34</v>
      </c>
      <c r="O1" s="2" t="s">
        <v>34</v>
      </c>
      <c r="P1" s="2" t="s">
        <v>34</v>
      </c>
      <c r="Q1" s="2" t="s">
        <v>34</v>
      </c>
      <c r="R1" s="2" t="s">
        <v>35</v>
      </c>
      <c r="S1" s="2" t="s">
        <v>148</v>
      </c>
      <c r="T1" s="2" t="s">
        <v>148</v>
      </c>
      <c r="U1" s="2" t="s">
        <v>148</v>
      </c>
      <c r="V1" s="2" t="s">
        <v>148</v>
      </c>
      <c r="W1" s="2" t="s">
        <v>148</v>
      </c>
      <c r="X1" s="2" t="s">
        <v>148</v>
      </c>
      <c r="Y1" s="1" t="s">
        <v>36</v>
      </c>
      <c r="Z1" s="1" t="s">
        <v>37</v>
      </c>
      <c r="AA1" s="1" t="s">
        <v>37</v>
      </c>
      <c r="AB1" s="1" t="s">
        <v>37</v>
      </c>
      <c r="AC1" s="1" t="s">
        <v>37</v>
      </c>
      <c r="AD1" s="1" t="s">
        <v>37</v>
      </c>
      <c r="AE1" s="1" t="s">
        <v>37</v>
      </c>
    </row>
    <row r="2" spans="1:31" ht="15.75" x14ac:dyDescent="0.25">
      <c r="A2" s="1"/>
      <c r="B2" s="1"/>
      <c r="C2" s="1"/>
      <c r="D2" s="4" t="s">
        <v>38</v>
      </c>
      <c r="E2" s="4" t="s">
        <v>39</v>
      </c>
      <c r="F2" s="4" t="s">
        <v>40</v>
      </c>
      <c r="G2" s="4" t="s">
        <v>41</v>
      </c>
      <c r="H2" s="4" t="s">
        <v>42</v>
      </c>
      <c r="I2" s="4" t="s">
        <v>43</v>
      </c>
      <c r="J2" s="4" t="s">
        <v>44</v>
      </c>
      <c r="K2" s="4" t="s">
        <v>38</v>
      </c>
      <c r="L2" s="4" t="s">
        <v>45</v>
      </c>
      <c r="M2" s="4" t="s">
        <v>46</v>
      </c>
      <c r="N2" s="4" t="s">
        <v>47</v>
      </c>
      <c r="O2" s="4" t="s">
        <v>48</v>
      </c>
      <c r="P2" s="4" t="s">
        <v>49</v>
      </c>
      <c r="Q2" s="4" t="s">
        <v>50</v>
      </c>
      <c r="R2" s="4" t="s">
        <v>51</v>
      </c>
      <c r="S2" s="4" t="s">
        <v>142</v>
      </c>
      <c r="T2" s="4" t="s">
        <v>143</v>
      </c>
      <c r="U2" s="4" t="s">
        <v>144</v>
      </c>
      <c r="V2" s="4" t="s">
        <v>145</v>
      </c>
      <c r="W2" s="4" t="s">
        <v>146</v>
      </c>
      <c r="X2" s="4" t="s">
        <v>147</v>
      </c>
      <c r="Y2" s="1"/>
      <c r="Z2" s="1" t="s">
        <v>52</v>
      </c>
      <c r="AA2" s="1" t="s">
        <v>53</v>
      </c>
      <c r="AB2" s="1" t="s">
        <v>54</v>
      </c>
      <c r="AC2" s="1" t="s">
        <v>55</v>
      </c>
      <c r="AD2" s="1" t="s">
        <v>56</v>
      </c>
      <c r="AE2" s="1" t="s">
        <v>57</v>
      </c>
    </row>
    <row r="3" spans="1:31" x14ac:dyDescent="0.2">
      <c r="A3" s="5">
        <v>-360</v>
      </c>
      <c r="B3" s="5">
        <v>0</v>
      </c>
      <c r="C3" s="36">
        <v>6.0444662367636419E-7</v>
      </c>
      <c r="D3" s="6">
        <f>SUM((C4-C3)/(B4-B3))</f>
        <v>1.2088932473527288E-7</v>
      </c>
      <c r="E3" s="7">
        <f>SUM(D3*(6*2000))</f>
        <v>1.4506718968232747E-3</v>
      </c>
      <c r="F3" s="7">
        <f>SUM(D3*(6*4000))</f>
        <v>2.9013437936465493E-3</v>
      </c>
      <c r="G3" s="7">
        <f>SUM(D3*(6*6000))</f>
        <v>4.3520156904698236E-3</v>
      </c>
      <c r="H3" s="7">
        <f>SUM(D3*(6*8000))</f>
        <v>5.8026875872930987E-3</v>
      </c>
      <c r="I3" s="7">
        <f>SUM(D3*(6*10000))</f>
        <v>7.2533594841163729E-3</v>
      </c>
      <c r="J3" s="7">
        <f>SUM(D3*(6*12000))</f>
        <v>8.7040313809396471E-3</v>
      </c>
      <c r="K3" s="12">
        <f>SUM((C5-(2*C4)+C3)/((B4-B3)^2))</f>
        <v>2.3184254058819344E-8</v>
      </c>
      <c r="L3" s="9">
        <f>SUM($K$3*((6*2000)^2))</f>
        <v>3.3385325844699856</v>
      </c>
      <c r="M3" s="9">
        <f>SUM(K3*((6*4000)^2))</f>
        <v>13.354130337879942</v>
      </c>
      <c r="N3" s="9">
        <f>SUM(K3*((6*6000)^2))</f>
        <v>30.046793260229869</v>
      </c>
      <c r="O3" s="9">
        <f>SUM(K3*((6*8000)^2))</f>
        <v>53.416521351519769</v>
      </c>
      <c r="P3" s="9">
        <f>SUM(K3*((6*10000)^2))</f>
        <v>83.463314611749638</v>
      </c>
      <c r="Q3" s="9">
        <f>SUM(K3*((6*12000)^2))</f>
        <v>120.18717304091948</v>
      </c>
      <c r="R3" s="8">
        <f>'Masses &amp; Spring Data'!$G$29</f>
        <v>0.12460000000000002</v>
      </c>
      <c r="S3" s="8">
        <f>SUM($R$3*L3)</f>
        <v>0.41598116002496027</v>
      </c>
      <c r="T3" s="8">
        <f t="shared" ref="T3:X18" si="0">SUM($R$3*M3)</f>
        <v>1.6639246400998411</v>
      </c>
      <c r="U3" s="8">
        <f t="shared" si="0"/>
        <v>3.7438304402246421</v>
      </c>
      <c r="V3" s="8">
        <f t="shared" si="0"/>
        <v>6.6556985603993644</v>
      </c>
      <c r="W3" s="8">
        <f t="shared" si="0"/>
        <v>10.399529000624007</v>
      </c>
      <c r="X3" s="8">
        <f t="shared" si="0"/>
        <v>14.975321760898568</v>
      </c>
      <c r="Y3" s="3">
        <f>SUM('Masses &amp; Spring Data'!$K$11*('Masses &amp; Spring Data'!$I$3+'Vel,Acc,Jer (Inlet)'!C3))</f>
        <v>1453.6100484129247</v>
      </c>
      <c r="Z3" s="10">
        <f>SUM(S3+Y3)</f>
        <v>1454.0260295729497</v>
      </c>
      <c r="AA3" s="10">
        <f>SUM(T3+Y4)</f>
        <v>1455.2959827356096</v>
      </c>
      <c r="AB3" s="10">
        <f>SUM(U3+Y3)</f>
        <v>1457.3538788531494</v>
      </c>
      <c r="AC3" s="10">
        <f>SUM(V3+Y3)</f>
        <v>1460.265746973324</v>
      </c>
      <c r="AD3" s="10">
        <f>SUM(W3+Y3)</f>
        <v>1464.0095774135486</v>
      </c>
      <c r="AE3" s="10">
        <f>SUM(X3+Y3)</f>
        <v>1468.5853701738233</v>
      </c>
    </row>
    <row r="4" spans="1:31" x14ac:dyDescent="0.2">
      <c r="A4" s="5">
        <v>-358</v>
      </c>
      <c r="B4" s="5">
        <f>B3+1</f>
        <v>1</v>
      </c>
      <c r="C4" s="36">
        <v>7.2533594841163708E-7</v>
      </c>
      <c r="D4" s="6">
        <f t="shared" ref="D4:D67" si="1">SUM((C5-C4)/(B5-B4))</f>
        <v>1.4407357879409222E-7</v>
      </c>
      <c r="E4" s="7">
        <f t="shared" ref="E4:E67" si="2">SUM(D4*(6*2000))</f>
        <v>1.7288829455291068E-3</v>
      </c>
      <c r="F4" s="7">
        <f t="shared" ref="F4:F67" si="3">SUM(D4*(6*4000))</f>
        <v>3.4577658910582136E-3</v>
      </c>
      <c r="G4" s="7">
        <f t="shared" ref="G4:G67" si="4">SUM(D4*(6*6000))</f>
        <v>5.1866488365873197E-3</v>
      </c>
      <c r="H4" s="7">
        <f t="shared" ref="H4:H67" si="5">SUM(D4*(6*8000))</f>
        <v>6.9155317821164271E-3</v>
      </c>
      <c r="I4" s="7">
        <f t="shared" ref="I4:I67" si="6">SUM(D4*(6*10000))</f>
        <v>8.6444147276455337E-3</v>
      </c>
      <c r="J4" s="7">
        <f t="shared" ref="J4:J67" si="7">SUM(D4*(6*12000))</f>
        <v>1.0373297673174639E-2</v>
      </c>
      <c r="K4" s="12">
        <f t="shared" ref="K4:K67" si="8">SUM((C6-(2*C5)+C4)/((B5-B4)^2))</f>
        <v>2.9808326647053381E-8</v>
      </c>
      <c r="L4" s="9">
        <f>SUM(K4*((6*2000)^2))</f>
        <v>4.292399037175687</v>
      </c>
      <c r="M4" s="9">
        <f t="shared" ref="M4:M67" si="9">SUM(K4*((6*4000)^2))</f>
        <v>17.169596148702748</v>
      </c>
      <c r="N4" s="9">
        <f t="shared" ref="N4:N67" si="10">SUM(K4*((6*6000)^2))</f>
        <v>38.631591334581181</v>
      </c>
      <c r="O4" s="9">
        <f t="shared" ref="O4:O67" si="11">SUM(K4*((6*8000)^2))</f>
        <v>68.678384594810993</v>
      </c>
      <c r="P4" s="9">
        <f t="shared" ref="P4:P67" si="12">SUM(K4*((6*10000)^2))</f>
        <v>107.30997592939217</v>
      </c>
      <c r="Q4" s="9">
        <f t="shared" ref="Q4:Q67" si="13">SUM(K4*((6*12000)^2))</f>
        <v>154.52636533832472</v>
      </c>
      <c r="R4" s="8">
        <f>'Masses &amp; Spring Data'!$G$29</f>
        <v>0.12460000000000002</v>
      </c>
      <c r="S4" s="8">
        <f t="shared" ref="S4:X67" si="14">SUM($R$3*L4)</f>
        <v>0.53483292003209071</v>
      </c>
      <c r="T4" s="8">
        <f t="shared" si="0"/>
        <v>2.1393316801283628</v>
      </c>
      <c r="U4" s="8">
        <f t="shared" si="0"/>
        <v>4.8134962802888159</v>
      </c>
      <c r="V4" s="8">
        <f t="shared" si="0"/>
        <v>8.5573267205134513</v>
      </c>
      <c r="W4" s="8">
        <f t="shared" si="0"/>
        <v>13.370823000802266</v>
      </c>
      <c r="X4" s="8">
        <f t="shared" si="0"/>
        <v>19.253985121155264</v>
      </c>
      <c r="Y4" s="3">
        <f>SUM('Masses &amp; Spring Data'!$K$11*('Masses &amp; Spring Data'!$I$3+'Vel,Acc,Jer (Inlet)'!C4))</f>
        <v>1453.6320580955098</v>
      </c>
      <c r="Z4" s="10">
        <f t="shared" ref="Z4:Z67" si="15">SUM(S4+Y4)</f>
        <v>1454.166891015542</v>
      </c>
      <c r="AA4" s="10">
        <f t="shared" ref="AA4:AA67" si="16">SUM(T4+Y5)</f>
        <v>1455.7976204932393</v>
      </c>
      <c r="AB4" s="10">
        <f t="shared" ref="AB4:AB67" si="17">SUM(U4+Y4)</f>
        <v>1458.4455543757986</v>
      </c>
      <c r="AC4" s="10">
        <f t="shared" ref="AC4:AC67" si="18">SUM(V4+Y4)</f>
        <v>1462.1893848160232</v>
      </c>
      <c r="AD4" s="10">
        <f t="shared" ref="AD4:AD67" si="19">SUM(W4+Y4)</f>
        <v>1467.0028810963122</v>
      </c>
      <c r="AE4" s="10">
        <f t="shared" ref="AE4:AE67" si="20">SUM(X4+Y4)</f>
        <v>1472.886043216665</v>
      </c>
    </row>
    <row r="5" spans="1:31" x14ac:dyDescent="0.2">
      <c r="A5" s="5">
        <v>-356</v>
      </c>
      <c r="B5" s="5">
        <f t="shared" ref="B5:B68" si="21">B4+1</f>
        <v>2</v>
      </c>
      <c r="C5" s="36">
        <v>8.694095272057293E-7</v>
      </c>
      <c r="D5" s="6">
        <f t="shared" si="1"/>
        <v>1.7388190544114561E-7</v>
      </c>
      <c r="E5" s="7">
        <f t="shared" si="2"/>
        <v>2.0865828652937473E-3</v>
      </c>
      <c r="F5" s="7">
        <f t="shared" si="3"/>
        <v>4.1731657305874945E-3</v>
      </c>
      <c r="G5" s="7">
        <f t="shared" si="4"/>
        <v>6.2597485958812418E-3</v>
      </c>
      <c r="H5" s="7">
        <f t="shared" si="5"/>
        <v>8.3463314611749891E-3</v>
      </c>
      <c r="I5" s="7">
        <f t="shared" si="6"/>
        <v>1.0432914326468737E-2</v>
      </c>
      <c r="J5" s="7">
        <f t="shared" si="7"/>
        <v>1.2519497191762484E-2</v>
      </c>
      <c r="K5" s="12">
        <f t="shared" si="8"/>
        <v>2.4840272205878488E-8</v>
      </c>
      <c r="L5" s="9">
        <f t="shared" ref="L5:L67" si="22">SUM(K5*((6*2000)^2))</f>
        <v>3.5769991976465021</v>
      </c>
      <c r="M5" s="9">
        <f t="shared" si="9"/>
        <v>14.307996790586008</v>
      </c>
      <c r="N5" s="9">
        <f t="shared" si="10"/>
        <v>32.192992778818521</v>
      </c>
      <c r="O5" s="9">
        <f t="shared" si="11"/>
        <v>57.231987162344033</v>
      </c>
      <c r="P5" s="9">
        <f t="shared" si="12"/>
        <v>89.424979941162562</v>
      </c>
      <c r="Q5" s="9">
        <f t="shared" si="13"/>
        <v>128.77197111527408</v>
      </c>
      <c r="R5" s="8">
        <f>'Masses &amp; Spring Data'!$G$29</f>
        <v>0.12460000000000002</v>
      </c>
      <c r="S5" s="8">
        <f t="shared" si="14"/>
        <v>0.44569410002675419</v>
      </c>
      <c r="T5" s="8">
        <f t="shared" si="0"/>
        <v>1.7827764001070168</v>
      </c>
      <c r="U5" s="8">
        <f t="shared" si="0"/>
        <v>4.0112469002407884</v>
      </c>
      <c r="V5" s="8">
        <f t="shared" si="0"/>
        <v>7.1311056004280671</v>
      </c>
      <c r="W5" s="8">
        <f t="shared" si="0"/>
        <v>11.142352500668856</v>
      </c>
      <c r="X5" s="8">
        <f t="shared" si="0"/>
        <v>16.044987600963154</v>
      </c>
      <c r="Y5" s="3">
        <f>SUM('Masses &amp; Spring Data'!$K$11*('Masses &amp; Spring Data'!$I$3+'Vel,Acc,Jer (Inlet)'!C5))</f>
        <v>1453.6582888131109</v>
      </c>
      <c r="Z5" s="10">
        <f t="shared" si="15"/>
        <v>1454.1039829131375</v>
      </c>
      <c r="AA5" s="10">
        <f t="shared" si="16"/>
        <v>1455.47272297584</v>
      </c>
      <c r="AB5" s="10">
        <f t="shared" si="17"/>
        <v>1457.6695357133517</v>
      </c>
      <c r="AC5" s="10">
        <f t="shared" si="18"/>
        <v>1460.789394413539</v>
      </c>
      <c r="AD5" s="10">
        <f t="shared" si="19"/>
        <v>1464.8006413137798</v>
      </c>
      <c r="AE5" s="10">
        <f t="shared" si="20"/>
        <v>1469.703276414074</v>
      </c>
    </row>
    <row r="6" spans="1:31" x14ac:dyDescent="0.2">
      <c r="A6" s="5">
        <v>-354</v>
      </c>
      <c r="B6" s="5">
        <f t="shared" si="21"/>
        <v>3</v>
      </c>
      <c r="C6" s="36">
        <v>1.0432914326468749E-6</v>
      </c>
      <c r="D6" s="6">
        <f t="shared" si="1"/>
        <v>1.9872217764702409E-7</v>
      </c>
      <c r="E6" s="7">
        <f t="shared" si="2"/>
        <v>2.3846661317642893E-3</v>
      </c>
      <c r="F6" s="7">
        <f t="shared" si="3"/>
        <v>4.7693322635285786E-3</v>
      </c>
      <c r="G6" s="7">
        <f t="shared" si="4"/>
        <v>7.153998395292867E-3</v>
      </c>
      <c r="H6" s="7">
        <f t="shared" si="5"/>
        <v>9.5386645270571571E-3</v>
      </c>
      <c r="I6" s="7">
        <f t="shared" si="6"/>
        <v>1.1923330658821446E-2</v>
      </c>
      <c r="J6" s="7">
        <f t="shared" si="7"/>
        <v>1.4307996790585734E-2</v>
      </c>
      <c r="K6" s="12">
        <f t="shared" si="8"/>
        <v>4.9680544411755918E-8</v>
      </c>
      <c r="L6" s="9">
        <f t="shared" si="22"/>
        <v>7.1539983952928523</v>
      </c>
      <c r="M6" s="9">
        <f t="shared" si="9"/>
        <v>28.615993581171409</v>
      </c>
      <c r="N6" s="9">
        <f t="shared" si="10"/>
        <v>64.385985557635664</v>
      </c>
      <c r="O6" s="9">
        <f t="shared" si="11"/>
        <v>114.46397432468564</v>
      </c>
      <c r="P6" s="9">
        <f t="shared" si="12"/>
        <v>178.84995988232131</v>
      </c>
      <c r="Q6" s="9">
        <f t="shared" si="13"/>
        <v>257.54394223054265</v>
      </c>
      <c r="R6" s="8">
        <f>'Masses &amp; Spring Data'!$G$29</f>
        <v>0.12460000000000002</v>
      </c>
      <c r="S6" s="8">
        <f t="shared" si="14"/>
        <v>0.89138820005348951</v>
      </c>
      <c r="T6" s="8">
        <f t="shared" si="0"/>
        <v>3.565552800213958</v>
      </c>
      <c r="U6" s="8">
        <f t="shared" si="0"/>
        <v>8.0224938004814046</v>
      </c>
      <c r="V6" s="8">
        <f t="shared" si="0"/>
        <v>14.262211200855832</v>
      </c>
      <c r="W6" s="8">
        <f t="shared" si="0"/>
        <v>22.28470500133724</v>
      </c>
      <c r="X6" s="8">
        <f t="shared" si="0"/>
        <v>32.089975201925618</v>
      </c>
      <c r="Y6" s="3">
        <f>SUM('Masses &amp; Spring Data'!$K$11*('Masses &amp; Spring Data'!$I$3+'Vel,Acc,Jer (Inlet)'!C6))</f>
        <v>1453.6899465757331</v>
      </c>
      <c r="Z6" s="10">
        <f t="shared" si="15"/>
        <v>1454.5813347757867</v>
      </c>
      <c r="AA6" s="10">
        <f t="shared" si="16"/>
        <v>1457.2916796760867</v>
      </c>
      <c r="AB6" s="10">
        <f t="shared" si="17"/>
        <v>1461.7124403762145</v>
      </c>
      <c r="AC6" s="10">
        <f t="shared" si="18"/>
        <v>1467.9521577765888</v>
      </c>
      <c r="AD6" s="10">
        <f t="shared" si="19"/>
        <v>1475.9746515770703</v>
      </c>
      <c r="AE6" s="10">
        <f t="shared" si="20"/>
        <v>1485.7799217776587</v>
      </c>
    </row>
    <row r="7" spans="1:31" x14ac:dyDescent="0.2">
      <c r="A7" s="5">
        <v>-352</v>
      </c>
      <c r="B7" s="5">
        <f t="shared" si="21"/>
        <v>4</v>
      </c>
      <c r="C7" s="36">
        <v>1.242013610293899E-6</v>
      </c>
      <c r="D7" s="6">
        <f t="shared" si="1"/>
        <v>2.4840272205878001E-7</v>
      </c>
      <c r="E7" s="7">
        <f t="shared" si="2"/>
        <v>2.9808326647053603E-3</v>
      </c>
      <c r="F7" s="7">
        <f t="shared" si="3"/>
        <v>5.9616653294107206E-3</v>
      </c>
      <c r="G7" s="7">
        <f t="shared" si="4"/>
        <v>8.94249799411608E-3</v>
      </c>
      <c r="H7" s="7">
        <f t="shared" si="5"/>
        <v>1.1923330658821441E-2</v>
      </c>
      <c r="I7" s="7">
        <f t="shared" si="6"/>
        <v>1.4904163323526801E-2</v>
      </c>
      <c r="J7" s="7">
        <f t="shared" si="7"/>
        <v>1.788499598823216E-2</v>
      </c>
      <c r="K7" s="12">
        <f t="shared" si="8"/>
        <v>3.3120362941169977E-8</v>
      </c>
      <c r="L7" s="9">
        <f t="shared" si="22"/>
        <v>4.7693322635284767</v>
      </c>
      <c r="M7" s="9">
        <f t="shared" si="9"/>
        <v>19.077329054113907</v>
      </c>
      <c r="N7" s="9">
        <f t="shared" si="10"/>
        <v>42.92399037175629</v>
      </c>
      <c r="O7" s="9">
        <f t="shared" si="11"/>
        <v>76.309316216455628</v>
      </c>
      <c r="P7" s="9">
        <f t="shared" si="12"/>
        <v>119.23330658821192</v>
      </c>
      <c r="Q7" s="9">
        <f t="shared" si="13"/>
        <v>171.69596148702516</v>
      </c>
      <c r="R7" s="8">
        <f>'Masses &amp; Spring Data'!$G$29</f>
        <v>0.12460000000000002</v>
      </c>
      <c r="S7" s="8">
        <f t="shared" si="14"/>
        <v>0.59425880003564824</v>
      </c>
      <c r="T7" s="8">
        <f t="shared" si="0"/>
        <v>2.377035200142593</v>
      </c>
      <c r="U7" s="8">
        <f t="shared" si="0"/>
        <v>5.3483292003208343</v>
      </c>
      <c r="V7" s="8">
        <f t="shared" si="0"/>
        <v>9.5081408005703718</v>
      </c>
      <c r="W7" s="8">
        <f t="shared" si="0"/>
        <v>14.856470000891207</v>
      </c>
      <c r="X7" s="8">
        <f t="shared" si="0"/>
        <v>21.393316801283337</v>
      </c>
      <c r="Y7" s="3">
        <f>SUM('Masses &amp; Spring Data'!$K$11*('Masses &amp; Spring Data'!$I$3+'Vel,Acc,Jer (Inlet)'!C7))</f>
        <v>1453.7261268758728</v>
      </c>
      <c r="Z7" s="10">
        <f t="shared" si="15"/>
        <v>1454.3203856759085</v>
      </c>
      <c r="AA7" s="10">
        <f t="shared" si="16"/>
        <v>1456.14838745119</v>
      </c>
      <c r="AB7" s="10">
        <f t="shared" si="17"/>
        <v>1459.0744560761937</v>
      </c>
      <c r="AC7" s="10">
        <f t="shared" si="18"/>
        <v>1463.2342676764431</v>
      </c>
      <c r="AD7" s="10">
        <f t="shared" si="19"/>
        <v>1468.582596876764</v>
      </c>
      <c r="AE7" s="10">
        <f t="shared" si="20"/>
        <v>1475.1194436771561</v>
      </c>
    </row>
    <row r="8" spans="1:31" x14ac:dyDescent="0.2">
      <c r="A8" s="5">
        <v>-350</v>
      </c>
      <c r="B8" s="5">
        <f t="shared" si="21"/>
        <v>5</v>
      </c>
      <c r="C8" s="36">
        <v>1.490416332352679E-6</v>
      </c>
      <c r="D8" s="6">
        <f t="shared" si="1"/>
        <v>2.8152308499994999E-7</v>
      </c>
      <c r="E8" s="7">
        <f t="shared" si="2"/>
        <v>3.3782770199994E-3</v>
      </c>
      <c r="F8" s="7">
        <f t="shared" si="3"/>
        <v>6.7565540399988E-3</v>
      </c>
      <c r="G8" s="7">
        <f t="shared" si="4"/>
        <v>1.01348310599982E-2</v>
      </c>
      <c r="H8" s="7">
        <f t="shared" si="5"/>
        <v>1.35131080799976E-2</v>
      </c>
      <c r="I8" s="7">
        <f t="shared" si="6"/>
        <v>1.6891385099996999E-2</v>
      </c>
      <c r="J8" s="7">
        <f t="shared" si="7"/>
        <v>2.0269662119996399E-2</v>
      </c>
      <c r="K8" s="12">
        <f t="shared" si="8"/>
        <v>6.6240725882341859E-8</v>
      </c>
      <c r="L8" s="9">
        <f t="shared" si="22"/>
        <v>9.538664527057227</v>
      </c>
      <c r="M8" s="9">
        <f t="shared" si="9"/>
        <v>38.154658108228908</v>
      </c>
      <c r="N8" s="9">
        <f t="shared" si="10"/>
        <v>85.847980743515052</v>
      </c>
      <c r="O8" s="9">
        <f t="shared" si="11"/>
        <v>152.61863243291563</v>
      </c>
      <c r="P8" s="9">
        <f t="shared" si="12"/>
        <v>238.46661317643068</v>
      </c>
      <c r="Q8" s="9">
        <f t="shared" si="13"/>
        <v>343.39192297406021</v>
      </c>
      <c r="R8" s="8">
        <f>'Masses &amp; Spring Data'!$G$29</f>
        <v>0.12460000000000002</v>
      </c>
      <c r="S8" s="8">
        <f t="shared" si="14"/>
        <v>1.1885176000713307</v>
      </c>
      <c r="T8" s="8">
        <f t="shared" si="0"/>
        <v>4.7540704002853227</v>
      </c>
      <c r="U8" s="8">
        <f t="shared" si="0"/>
        <v>10.696658400641978</v>
      </c>
      <c r="V8" s="8">
        <f t="shared" si="0"/>
        <v>19.016281601141291</v>
      </c>
      <c r="W8" s="8">
        <f t="shared" si="0"/>
        <v>29.712940001783267</v>
      </c>
      <c r="X8" s="8">
        <f t="shared" si="0"/>
        <v>42.78663360256791</v>
      </c>
      <c r="Y8" s="3">
        <f>SUM('Masses &amp; Spring Data'!$K$11*('Masses &amp; Spring Data'!$I$3+'Vel,Acc,Jer (Inlet)'!C8))</f>
        <v>1453.7713522510473</v>
      </c>
      <c r="Z8" s="10">
        <f t="shared" si="15"/>
        <v>1454.9598698511186</v>
      </c>
      <c r="AA8" s="10">
        <f t="shared" si="16"/>
        <v>1458.5766780765307</v>
      </c>
      <c r="AB8" s="10">
        <f t="shared" si="17"/>
        <v>1464.4680106516894</v>
      </c>
      <c r="AC8" s="10">
        <f t="shared" si="18"/>
        <v>1472.7876338521887</v>
      </c>
      <c r="AD8" s="10">
        <f t="shared" si="19"/>
        <v>1483.4842922528305</v>
      </c>
      <c r="AE8" s="10">
        <f t="shared" si="20"/>
        <v>1496.5579858536153</v>
      </c>
    </row>
    <row r="9" spans="1:31" x14ac:dyDescent="0.2">
      <c r="A9" s="5">
        <v>-348</v>
      </c>
      <c r="B9" s="5">
        <f t="shared" si="21"/>
        <v>6</v>
      </c>
      <c r="C9" s="36">
        <v>1.771939417352629E-6</v>
      </c>
      <c r="D9" s="6">
        <f t="shared" si="1"/>
        <v>3.4776381088229185E-7</v>
      </c>
      <c r="E9" s="7">
        <f t="shared" si="2"/>
        <v>4.1731657305875023E-3</v>
      </c>
      <c r="F9" s="7">
        <f t="shared" si="3"/>
        <v>8.3463314611750047E-3</v>
      </c>
      <c r="G9" s="7">
        <f t="shared" si="4"/>
        <v>1.2519497191762506E-2</v>
      </c>
      <c r="H9" s="7">
        <f t="shared" si="5"/>
        <v>1.6692662922350009E-2</v>
      </c>
      <c r="I9" s="7">
        <f t="shared" si="6"/>
        <v>2.0865828652937513E-2</v>
      </c>
      <c r="J9" s="7">
        <f t="shared" si="7"/>
        <v>2.5038994383525012E-2</v>
      </c>
      <c r="K9" s="12">
        <f t="shared" si="8"/>
        <v>5.7960635147048253E-8</v>
      </c>
      <c r="L9" s="9">
        <f t="shared" si="22"/>
        <v>8.3463314611749482</v>
      </c>
      <c r="M9" s="9">
        <f t="shared" si="9"/>
        <v>33.385325844699793</v>
      </c>
      <c r="N9" s="9">
        <f t="shared" si="10"/>
        <v>75.116983150574541</v>
      </c>
      <c r="O9" s="9">
        <f t="shared" si="11"/>
        <v>133.54130337879917</v>
      </c>
      <c r="P9" s="9">
        <f t="shared" si="12"/>
        <v>208.6582865293737</v>
      </c>
      <c r="Q9" s="9">
        <f t="shared" si="13"/>
        <v>300.46793260229816</v>
      </c>
      <c r="R9" s="8">
        <f>'Masses &amp; Spring Data'!$G$29</f>
        <v>0.12460000000000002</v>
      </c>
      <c r="S9" s="8">
        <f t="shared" si="14"/>
        <v>1.0399529000623986</v>
      </c>
      <c r="T9" s="8">
        <f t="shared" si="0"/>
        <v>4.1598116002495944</v>
      </c>
      <c r="U9" s="8">
        <f t="shared" si="0"/>
        <v>9.3595761005615898</v>
      </c>
      <c r="V9" s="8">
        <f t="shared" si="0"/>
        <v>16.639246400998378</v>
      </c>
      <c r="W9" s="8">
        <f t="shared" si="0"/>
        <v>25.998822501559967</v>
      </c>
      <c r="X9" s="8">
        <f t="shared" si="0"/>
        <v>37.438304402246359</v>
      </c>
      <c r="Y9" s="3">
        <f>SUM('Masses &amp; Spring Data'!$K$11*('Masses &amp; Spring Data'!$I$3+'Vel,Acc,Jer (Inlet)'!C9))</f>
        <v>1453.8226076762453</v>
      </c>
      <c r="Z9" s="10">
        <f t="shared" si="15"/>
        <v>1454.8625605763077</v>
      </c>
      <c r="AA9" s="10">
        <f t="shared" si="16"/>
        <v>1458.0457348017394</v>
      </c>
      <c r="AB9" s="10">
        <f t="shared" si="17"/>
        <v>1463.1821837768068</v>
      </c>
      <c r="AC9" s="10">
        <f t="shared" si="18"/>
        <v>1470.4618540772437</v>
      </c>
      <c r="AD9" s="10">
        <f t="shared" si="19"/>
        <v>1479.8214301778053</v>
      </c>
      <c r="AE9" s="10">
        <f t="shared" si="20"/>
        <v>1491.2609120784916</v>
      </c>
    </row>
    <row r="10" spans="1:31" x14ac:dyDescent="0.2">
      <c r="A10" s="5">
        <v>-346</v>
      </c>
      <c r="B10" s="5">
        <f t="shared" si="21"/>
        <v>7</v>
      </c>
      <c r="C10" s="36">
        <v>2.1197032282349208E-6</v>
      </c>
      <c r="D10" s="6">
        <f t="shared" si="1"/>
        <v>4.057244460293401E-7</v>
      </c>
      <c r="E10" s="7">
        <f t="shared" si="2"/>
        <v>4.868693352352081E-3</v>
      </c>
      <c r="F10" s="7">
        <f t="shared" si="3"/>
        <v>9.737386704704162E-3</v>
      </c>
      <c r="G10" s="7">
        <f t="shared" si="4"/>
        <v>1.4606080057056244E-2</v>
      </c>
      <c r="H10" s="7">
        <f t="shared" si="5"/>
        <v>1.9474773409408324E-2</v>
      </c>
      <c r="I10" s="7">
        <f t="shared" si="6"/>
        <v>2.4343466761760406E-2</v>
      </c>
      <c r="J10" s="7">
        <f t="shared" si="7"/>
        <v>2.9212160114112488E-2</v>
      </c>
      <c r="K10" s="12">
        <f t="shared" si="8"/>
        <v>6.6240725882342918E-8</v>
      </c>
      <c r="L10" s="9">
        <f t="shared" si="22"/>
        <v>9.5386645270573798</v>
      </c>
      <c r="M10" s="9">
        <f t="shared" si="9"/>
        <v>38.154658108229519</v>
      </c>
      <c r="N10" s="9">
        <f t="shared" si="10"/>
        <v>85.847980743516416</v>
      </c>
      <c r="O10" s="9">
        <f t="shared" si="11"/>
        <v>152.61863243291808</v>
      </c>
      <c r="P10" s="9">
        <f t="shared" si="12"/>
        <v>238.46661317643449</v>
      </c>
      <c r="Q10" s="9">
        <f t="shared" si="13"/>
        <v>343.39192297406566</v>
      </c>
      <c r="R10" s="8">
        <f>'Masses &amp; Spring Data'!$G$29</f>
        <v>0.12460000000000002</v>
      </c>
      <c r="S10" s="8">
        <f t="shared" si="14"/>
        <v>1.1885176000713498</v>
      </c>
      <c r="T10" s="8">
        <f t="shared" si="0"/>
        <v>4.7540704002853991</v>
      </c>
      <c r="U10" s="8">
        <f t="shared" si="0"/>
        <v>10.696658400642146</v>
      </c>
      <c r="V10" s="8">
        <f t="shared" si="0"/>
        <v>19.016281601141596</v>
      </c>
      <c r="W10" s="8">
        <f t="shared" si="0"/>
        <v>29.712940001783743</v>
      </c>
      <c r="X10" s="8">
        <f t="shared" si="0"/>
        <v>42.786633602568585</v>
      </c>
      <c r="Y10" s="3">
        <f>SUM('Masses &amp; Spring Data'!$K$11*('Masses &amp; Spring Data'!$I$3+'Vel,Acc,Jer (Inlet)'!C10))</f>
        <v>1453.8859232014897</v>
      </c>
      <c r="Z10" s="10">
        <f t="shared" si="15"/>
        <v>1455.074440801561</v>
      </c>
      <c r="AA10" s="10">
        <f t="shared" si="16"/>
        <v>1458.7138617145602</v>
      </c>
      <c r="AB10" s="10">
        <f t="shared" si="17"/>
        <v>1464.5825816021318</v>
      </c>
      <c r="AC10" s="10">
        <f t="shared" si="18"/>
        <v>1472.9022048026313</v>
      </c>
      <c r="AD10" s="10">
        <f t="shared" si="19"/>
        <v>1483.5988632032734</v>
      </c>
      <c r="AE10" s="10">
        <f t="shared" si="20"/>
        <v>1496.6725568040583</v>
      </c>
    </row>
    <row r="11" spans="1:31" x14ac:dyDescent="0.2">
      <c r="A11" s="5">
        <v>-344</v>
      </c>
      <c r="B11" s="5">
        <f t="shared" si="21"/>
        <v>8</v>
      </c>
      <c r="C11" s="36">
        <v>2.5254276742642609E-6</v>
      </c>
      <c r="D11" s="6">
        <f t="shared" si="1"/>
        <v>4.7196517191168302E-7</v>
      </c>
      <c r="E11" s="7">
        <f t="shared" si="2"/>
        <v>5.6635820629401959E-3</v>
      </c>
      <c r="F11" s="7">
        <f t="shared" si="3"/>
        <v>1.1327164125880392E-2</v>
      </c>
      <c r="G11" s="7">
        <f t="shared" si="4"/>
        <v>1.6990746188820589E-2</v>
      </c>
      <c r="H11" s="7">
        <f t="shared" si="5"/>
        <v>2.2654328251760784E-2</v>
      </c>
      <c r="I11" s="7">
        <f t="shared" si="6"/>
        <v>2.8317910314700982E-2</v>
      </c>
      <c r="J11" s="7">
        <f t="shared" si="7"/>
        <v>3.3981492377641177E-2</v>
      </c>
      <c r="K11" s="12">
        <f t="shared" si="8"/>
        <v>9.9361088823510141E-8</v>
      </c>
      <c r="L11" s="9">
        <f t="shared" si="22"/>
        <v>14.307996790585459</v>
      </c>
      <c r="M11" s="9">
        <f t="shared" si="9"/>
        <v>57.231987162341838</v>
      </c>
      <c r="N11" s="9">
        <f t="shared" si="10"/>
        <v>128.77197111526914</v>
      </c>
      <c r="O11" s="9">
        <f t="shared" si="11"/>
        <v>228.92794864936735</v>
      </c>
      <c r="P11" s="9">
        <f t="shared" si="12"/>
        <v>357.69991976463649</v>
      </c>
      <c r="Q11" s="9">
        <f t="shared" si="13"/>
        <v>515.08788446107656</v>
      </c>
      <c r="R11" s="8">
        <f>'Masses &amp; Spring Data'!$G$29</f>
        <v>0.12460000000000002</v>
      </c>
      <c r="S11" s="8">
        <f t="shared" si="14"/>
        <v>1.7827764001069484</v>
      </c>
      <c r="T11" s="8">
        <f t="shared" si="0"/>
        <v>7.1311056004277935</v>
      </c>
      <c r="U11" s="8">
        <f t="shared" si="0"/>
        <v>16.044987600962536</v>
      </c>
      <c r="V11" s="8">
        <f t="shared" si="0"/>
        <v>28.524422401711174</v>
      </c>
      <c r="W11" s="8">
        <f t="shared" si="0"/>
        <v>44.569410002673713</v>
      </c>
      <c r="X11" s="8">
        <f t="shared" si="0"/>
        <v>64.179950403850142</v>
      </c>
      <c r="Y11" s="3">
        <f>SUM('Masses &amp; Spring Data'!$K$11*('Masses &amp; Spring Data'!$I$3+'Vel,Acc,Jer (Inlet)'!C11))</f>
        <v>1453.9597913142748</v>
      </c>
      <c r="Z11" s="10">
        <f t="shared" si="15"/>
        <v>1455.7425677143817</v>
      </c>
      <c r="AA11" s="10">
        <f t="shared" si="16"/>
        <v>1461.1768251275344</v>
      </c>
      <c r="AB11" s="10">
        <f t="shared" si="17"/>
        <v>1470.0047789152372</v>
      </c>
      <c r="AC11" s="10">
        <f t="shared" si="18"/>
        <v>1482.484213715986</v>
      </c>
      <c r="AD11" s="10">
        <f t="shared" si="19"/>
        <v>1498.5292013169485</v>
      </c>
      <c r="AE11" s="10">
        <f t="shared" si="20"/>
        <v>1518.1397417181249</v>
      </c>
    </row>
    <row r="12" spans="1:31" x14ac:dyDescent="0.2">
      <c r="A12" s="5">
        <v>-342</v>
      </c>
      <c r="B12" s="5">
        <f t="shared" si="21"/>
        <v>9</v>
      </c>
      <c r="C12" s="36">
        <v>2.997392846175944E-6</v>
      </c>
      <c r="D12" s="6">
        <f t="shared" si="1"/>
        <v>5.7132626073519316E-7</v>
      </c>
      <c r="E12" s="7">
        <f t="shared" si="2"/>
        <v>6.855915128822318E-3</v>
      </c>
      <c r="F12" s="7">
        <f t="shared" si="3"/>
        <v>1.3711830257644636E-2</v>
      </c>
      <c r="G12" s="7">
        <f t="shared" si="4"/>
        <v>2.0567745386466954E-2</v>
      </c>
      <c r="H12" s="7">
        <f t="shared" si="5"/>
        <v>2.7423660515289272E-2</v>
      </c>
      <c r="I12" s="7">
        <f t="shared" si="6"/>
        <v>3.427957564411159E-2</v>
      </c>
      <c r="J12" s="7">
        <f t="shared" si="7"/>
        <v>4.1135490772933908E-2</v>
      </c>
      <c r="K12" s="12">
        <f t="shared" si="8"/>
        <v>9.9361088823513106E-8</v>
      </c>
      <c r="L12" s="9">
        <f t="shared" si="22"/>
        <v>14.307996790585888</v>
      </c>
      <c r="M12" s="9">
        <f t="shared" si="9"/>
        <v>57.23198716234355</v>
      </c>
      <c r="N12" s="9">
        <f t="shared" si="10"/>
        <v>128.77197111527298</v>
      </c>
      <c r="O12" s="9">
        <f t="shared" si="11"/>
        <v>228.9279486493742</v>
      </c>
      <c r="P12" s="9">
        <f t="shared" si="12"/>
        <v>357.69991976464718</v>
      </c>
      <c r="Q12" s="9">
        <f t="shared" si="13"/>
        <v>515.0878844610919</v>
      </c>
      <c r="R12" s="8">
        <f>'Masses &amp; Spring Data'!$G$29</f>
        <v>0.12460000000000002</v>
      </c>
      <c r="S12" s="8">
        <f t="shared" si="14"/>
        <v>1.7827764001070019</v>
      </c>
      <c r="T12" s="8">
        <f t="shared" si="0"/>
        <v>7.1311056004280076</v>
      </c>
      <c r="U12" s="8">
        <f t="shared" si="0"/>
        <v>16.044987600963015</v>
      </c>
      <c r="V12" s="8">
        <f t="shared" si="0"/>
        <v>28.52442240171203</v>
      </c>
      <c r="W12" s="8">
        <f t="shared" si="0"/>
        <v>44.569410002675042</v>
      </c>
      <c r="X12" s="8">
        <f t="shared" si="0"/>
        <v>64.179950403852061</v>
      </c>
      <c r="Y12" s="3">
        <f>SUM('Masses &amp; Spring Data'!$K$11*('Masses &amp; Spring Data'!$I$3+'Vel,Acc,Jer (Inlet)'!C12))</f>
        <v>1454.0457195271065</v>
      </c>
      <c r="Z12" s="10">
        <f t="shared" si="15"/>
        <v>1455.8284959272135</v>
      </c>
      <c r="AA12" s="10">
        <f t="shared" si="16"/>
        <v>1461.2808434904362</v>
      </c>
      <c r="AB12" s="10">
        <f t="shared" si="17"/>
        <v>1470.0907071280694</v>
      </c>
      <c r="AC12" s="10">
        <f t="shared" si="18"/>
        <v>1482.5701419288184</v>
      </c>
      <c r="AD12" s="10">
        <f t="shared" si="19"/>
        <v>1498.6151295297816</v>
      </c>
      <c r="AE12" s="10">
        <f t="shared" si="20"/>
        <v>1518.2256699309585</v>
      </c>
    </row>
    <row r="13" spans="1:31" x14ac:dyDescent="0.2">
      <c r="A13" s="5">
        <v>-340</v>
      </c>
      <c r="B13" s="5">
        <f t="shared" si="21"/>
        <v>10</v>
      </c>
      <c r="C13" s="36">
        <v>3.5687191069111371E-6</v>
      </c>
      <c r="D13" s="6">
        <f t="shared" si="1"/>
        <v>6.7068734955870626E-7</v>
      </c>
      <c r="E13" s="7">
        <f t="shared" si="2"/>
        <v>8.0482481947044757E-3</v>
      </c>
      <c r="F13" s="7">
        <f t="shared" si="3"/>
        <v>1.6096496389408951E-2</v>
      </c>
      <c r="G13" s="7">
        <f t="shared" si="4"/>
        <v>2.4144744584113427E-2</v>
      </c>
      <c r="H13" s="7">
        <f t="shared" si="5"/>
        <v>3.2192992778817903E-2</v>
      </c>
      <c r="I13" s="7">
        <f t="shared" si="6"/>
        <v>4.0241240973522378E-2</v>
      </c>
      <c r="J13" s="7">
        <f t="shared" si="7"/>
        <v>4.8289489168226854E-2</v>
      </c>
      <c r="K13" s="12">
        <f t="shared" si="8"/>
        <v>1.1592127029409608E-7</v>
      </c>
      <c r="L13" s="9">
        <f t="shared" si="22"/>
        <v>16.692662922349836</v>
      </c>
      <c r="M13" s="9">
        <f t="shared" si="9"/>
        <v>66.770651689399344</v>
      </c>
      <c r="N13" s="9">
        <f t="shared" si="10"/>
        <v>150.23396630114851</v>
      </c>
      <c r="O13" s="9">
        <f t="shared" si="11"/>
        <v>267.08260675759738</v>
      </c>
      <c r="P13" s="9">
        <f t="shared" si="12"/>
        <v>417.31657305874592</v>
      </c>
      <c r="Q13" s="9">
        <f t="shared" si="13"/>
        <v>600.93586520459405</v>
      </c>
      <c r="R13" s="8">
        <f>'Masses &amp; Spring Data'!$G$29</f>
        <v>0.12460000000000002</v>
      </c>
      <c r="S13" s="8">
        <f t="shared" si="14"/>
        <v>2.0799058001247896</v>
      </c>
      <c r="T13" s="8">
        <f t="shared" si="0"/>
        <v>8.3196232004991586</v>
      </c>
      <c r="U13" s="8">
        <f t="shared" si="0"/>
        <v>18.719152201123109</v>
      </c>
      <c r="V13" s="8">
        <f t="shared" si="0"/>
        <v>33.278492801996634</v>
      </c>
      <c r="W13" s="8">
        <f t="shared" si="0"/>
        <v>51.99764500311975</v>
      </c>
      <c r="X13" s="8">
        <f t="shared" si="0"/>
        <v>74.876608804492435</v>
      </c>
      <c r="Y13" s="3">
        <f>SUM('Masses &amp; Spring Data'!$K$11*('Masses &amp; Spring Data'!$I$3+'Vel,Acc,Jer (Inlet)'!C13))</f>
        <v>1454.1497378900081</v>
      </c>
      <c r="Z13" s="10">
        <f t="shared" si="15"/>
        <v>1456.2296436901329</v>
      </c>
      <c r="AA13" s="10">
        <f t="shared" si="16"/>
        <v>1462.5914696034786</v>
      </c>
      <c r="AB13" s="10">
        <f t="shared" si="17"/>
        <v>1472.8688900911311</v>
      </c>
      <c r="AC13" s="10">
        <f t="shared" si="18"/>
        <v>1487.4282306920047</v>
      </c>
      <c r="AD13" s="10">
        <f t="shared" si="19"/>
        <v>1506.1473828931278</v>
      </c>
      <c r="AE13" s="10">
        <f t="shared" si="20"/>
        <v>1529.0263466945005</v>
      </c>
    </row>
    <row r="14" spans="1:31" x14ac:dyDescent="0.2">
      <c r="A14" s="5">
        <v>-338</v>
      </c>
      <c r="B14" s="5">
        <f t="shared" si="21"/>
        <v>11</v>
      </c>
      <c r="C14" s="36">
        <v>4.2394064564698434E-6</v>
      </c>
      <c r="D14" s="6">
        <f t="shared" si="1"/>
        <v>7.8660861985280235E-7</v>
      </c>
      <c r="E14" s="7">
        <f t="shared" si="2"/>
        <v>9.4393034382336278E-3</v>
      </c>
      <c r="F14" s="7">
        <f t="shared" si="3"/>
        <v>1.8878606876467256E-2</v>
      </c>
      <c r="G14" s="7">
        <f t="shared" si="4"/>
        <v>2.8317910314700885E-2</v>
      </c>
      <c r="H14" s="7">
        <f t="shared" si="5"/>
        <v>3.7757213752934511E-2</v>
      </c>
      <c r="I14" s="7">
        <f t="shared" si="6"/>
        <v>4.7196517191168144E-2</v>
      </c>
      <c r="J14" s="7">
        <f t="shared" si="7"/>
        <v>5.663582062940177E-2</v>
      </c>
      <c r="K14" s="12">
        <f t="shared" si="8"/>
        <v>1.4076154249997478E-7</v>
      </c>
      <c r="L14" s="9">
        <f t="shared" si="22"/>
        <v>20.269662119996369</v>
      </c>
      <c r="M14" s="9">
        <f t="shared" si="9"/>
        <v>81.078648479985475</v>
      </c>
      <c r="N14" s="9">
        <f t="shared" si="10"/>
        <v>182.4269590799673</v>
      </c>
      <c r="O14" s="9">
        <f t="shared" si="11"/>
        <v>324.3145939199419</v>
      </c>
      <c r="P14" s="9">
        <f t="shared" si="12"/>
        <v>506.74155299990923</v>
      </c>
      <c r="Q14" s="9">
        <f t="shared" si="13"/>
        <v>729.70783631986922</v>
      </c>
      <c r="R14" s="8">
        <f>'Masses &amp; Spring Data'!$G$29</f>
        <v>0.12460000000000002</v>
      </c>
      <c r="S14" s="8">
        <f t="shared" si="14"/>
        <v>2.5255999001515477</v>
      </c>
      <c r="T14" s="8">
        <f t="shared" si="0"/>
        <v>10.102399600606191</v>
      </c>
      <c r="U14" s="8">
        <f t="shared" si="0"/>
        <v>22.730399101363929</v>
      </c>
      <c r="V14" s="8">
        <f t="shared" si="0"/>
        <v>40.409598402424763</v>
      </c>
      <c r="W14" s="8">
        <f t="shared" si="0"/>
        <v>63.139997503788699</v>
      </c>
      <c r="X14" s="8">
        <f t="shared" si="0"/>
        <v>90.921596405455716</v>
      </c>
      <c r="Y14" s="3">
        <f>SUM('Masses &amp; Spring Data'!$K$11*('Masses &amp; Spring Data'!$I$3+'Vel,Acc,Jer (Inlet)'!C14))</f>
        <v>1454.2718464029795</v>
      </c>
      <c r="Z14" s="10">
        <f t="shared" si="15"/>
        <v>1456.797446303131</v>
      </c>
      <c r="AA14" s="10">
        <f t="shared" si="16"/>
        <v>1464.5174596916386</v>
      </c>
      <c r="AB14" s="10">
        <f t="shared" si="17"/>
        <v>1477.0022455043434</v>
      </c>
      <c r="AC14" s="10">
        <f t="shared" si="18"/>
        <v>1494.6814448054042</v>
      </c>
      <c r="AD14" s="10">
        <f t="shared" si="19"/>
        <v>1517.4118439067681</v>
      </c>
      <c r="AE14" s="10">
        <f t="shared" si="20"/>
        <v>1545.1934428084351</v>
      </c>
    </row>
    <row r="15" spans="1:31" x14ac:dyDescent="0.2">
      <c r="A15" s="5">
        <v>-336</v>
      </c>
      <c r="B15" s="5">
        <f t="shared" si="21"/>
        <v>12</v>
      </c>
      <c r="C15" s="36">
        <v>5.0260150763226457E-6</v>
      </c>
      <c r="D15" s="6">
        <f t="shared" si="1"/>
        <v>9.2737016235277713E-7</v>
      </c>
      <c r="E15" s="7">
        <f t="shared" si="2"/>
        <v>1.1128441948233326E-2</v>
      </c>
      <c r="F15" s="7">
        <f t="shared" si="3"/>
        <v>2.2256883896466653E-2</v>
      </c>
      <c r="G15" s="7">
        <f t="shared" si="4"/>
        <v>3.3385325844699977E-2</v>
      </c>
      <c r="H15" s="7">
        <f t="shared" si="5"/>
        <v>4.4513767792933305E-2</v>
      </c>
      <c r="I15" s="7">
        <f t="shared" si="6"/>
        <v>5.5642209741166626E-2</v>
      </c>
      <c r="J15" s="7">
        <f t="shared" si="7"/>
        <v>6.6770651689399954E-2</v>
      </c>
      <c r="K15" s="12">
        <f t="shared" si="8"/>
        <v>1.7388190544114666E-7</v>
      </c>
      <c r="L15" s="9">
        <f t="shared" si="22"/>
        <v>25.038994383525118</v>
      </c>
      <c r="M15" s="9">
        <f t="shared" si="9"/>
        <v>100.15597753410047</v>
      </c>
      <c r="N15" s="9">
        <f t="shared" si="10"/>
        <v>225.35094945172608</v>
      </c>
      <c r="O15" s="9">
        <f t="shared" si="11"/>
        <v>400.62391013640189</v>
      </c>
      <c r="P15" s="9">
        <f t="shared" si="12"/>
        <v>625.97485958812797</v>
      </c>
      <c r="Q15" s="9">
        <f t="shared" si="13"/>
        <v>901.40379780690432</v>
      </c>
      <c r="R15" s="8">
        <f>'Masses &amp; Spring Data'!$G$29</f>
        <v>0.12460000000000002</v>
      </c>
      <c r="S15" s="8">
        <f t="shared" si="14"/>
        <v>3.1198587001872302</v>
      </c>
      <c r="T15" s="8">
        <f t="shared" si="0"/>
        <v>12.479434800748921</v>
      </c>
      <c r="U15" s="8">
        <f t="shared" si="0"/>
        <v>28.078728301685075</v>
      </c>
      <c r="V15" s="8">
        <f t="shared" si="0"/>
        <v>49.917739202995683</v>
      </c>
      <c r="W15" s="8">
        <f t="shared" si="0"/>
        <v>77.996467504680751</v>
      </c>
      <c r="X15" s="8">
        <f t="shared" si="0"/>
        <v>112.3149132067403</v>
      </c>
      <c r="Y15" s="3">
        <f>SUM('Masses &amp; Spring Data'!$K$11*('Masses &amp; Spring Data'!$I$3+'Vel,Acc,Jer (Inlet)'!C15))</f>
        <v>1454.4150600910323</v>
      </c>
      <c r="Z15" s="10">
        <f t="shared" si="15"/>
        <v>1457.5349187912195</v>
      </c>
      <c r="AA15" s="10">
        <f t="shared" si="16"/>
        <v>1467.0633362924332</v>
      </c>
      <c r="AB15" s="10">
        <f t="shared" si="17"/>
        <v>1482.4937883927173</v>
      </c>
      <c r="AC15" s="10">
        <f t="shared" si="18"/>
        <v>1504.3327992940281</v>
      </c>
      <c r="AD15" s="10">
        <f t="shared" si="19"/>
        <v>1532.4115275957131</v>
      </c>
      <c r="AE15" s="10">
        <f t="shared" si="20"/>
        <v>1566.7299732977726</v>
      </c>
    </row>
    <row r="16" spans="1:31" x14ac:dyDescent="0.2">
      <c r="A16" s="5">
        <v>-334</v>
      </c>
      <c r="B16" s="5">
        <f t="shared" si="21"/>
        <v>13</v>
      </c>
      <c r="C16" s="36">
        <v>5.9533852386754229E-6</v>
      </c>
      <c r="D16" s="6">
        <f t="shared" si="1"/>
        <v>1.1012520677939238E-6</v>
      </c>
      <c r="E16" s="7">
        <f t="shared" si="2"/>
        <v>1.3215024813527085E-2</v>
      </c>
      <c r="F16" s="7">
        <f t="shared" si="3"/>
        <v>2.643004962705417E-2</v>
      </c>
      <c r="G16" s="7">
        <f t="shared" si="4"/>
        <v>3.9645074440581254E-2</v>
      </c>
      <c r="H16" s="7">
        <f t="shared" si="5"/>
        <v>5.2860099254108339E-2</v>
      </c>
      <c r="I16" s="7">
        <f t="shared" si="6"/>
        <v>6.6075124067635424E-2</v>
      </c>
      <c r="J16" s="7">
        <f t="shared" si="7"/>
        <v>7.9290148881162509E-2</v>
      </c>
      <c r="K16" s="12">
        <f t="shared" si="8"/>
        <v>2.0700226838231685E-7</v>
      </c>
      <c r="L16" s="9">
        <f t="shared" si="22"/>
        <v>29.808326647053626</v>
      </c>
      <c r="M16" s="9">
        <f t="shared" si="9"/>
        <v>119.2333065882145</v>
      </c>
      <c r="N16" s="9">
        <f t="shared" si="10"/>
        <v>268.27493982348267</v>
      </c>
      <c r="O16" s="9">
        <f t="shared" si="11"/>
        <v>476.93322635285801</v>
      </c>
      <c r="P16" s="9">
        <f t="shared" si="12"/>
        <v>745.20816617634068</v>
      </c>
      <c r="Q16" s="9">
        <f t="shared" si="13"/>
        <v>1073.0997592939307</v>
      </c>
      <c r="R16" s="8">
        <f>'Masses &amp; Spring Data'!$G$29</f>
        <v>0.12460000000000002</v>
      </c>
      <c r="S16" s="8">
        <f t="shared" si="14"/>
        <v>3.7141175002228821</v>
      </c>
      <c r="T16" s="8">
        <f t="shared" si="0"/>
        <v>14.856470000891528</v>
      </c>
      <c r="U16" s="8">
        <f t="shared" si="0"/>
        <v>33.427057502005944</v>
      </c>
      <c r="V16" s="8">
        <f t="shared" si="0"/>
        <v>59.425880003566114</v>
      </c>
      <c r="W16" s="8">
        <f t="shared" si="0"/>
        <v>92.852937505572058</v>
      </c>
      <c r="X16" s="8">
        <f t="shared" si="0"/>
        <v>133.70823000802378</v>
      </c>
      <c r="Y16" s="3">
        <f>SUM('Masses &amp; Spring Data'!$K$11*('Masses &amp; Spring Data'!$I$3+'Vel,Acc,Jer (Inlet)'!C16))</f>
        <v>1454.5839014916842</v>
      </c>
      <c r="Z16" s="10">
        <f t="shared" si="15"/>
        <v>1458.2980189919072</v>
      </c>
      <c r="AA16" s="10">
        <f t="shared" si="16"/>
        <v>1469.6408706558498</v>
      </c>
      <c r="AB16" s="10">
        <f t="shared" si="17"/>
        <v>1488.0109589936901</v>
      </c>
      <c r="AC16" s="10">
        <f t="shared" si="18"/>
        <v>1514.0097814952503</v>
      </c>
      <c r="AD16" s="10">
        <f t="shared" si="19"/>
        <v>1547.4368389972562</v>
      </c>
      <c r="AE16" s="10">
        <f t="shared" si="20"/>
        <v>1588.2921314997079</v>
      </c>
    </row>
    <row r="17" spans="1:31" x14ac:dyDescent="0.2">
      <c r="A17" s="5">
        <v>-332</v>
      </c>
      <c r="B17" s="5">
        <f t="shared" si="21"/>
        <v>14</v>
      </c>
      <c r="C17" s="36">
        <v>7.0546373064693467E-6</v>
      </c>
      <c r="D17" s="6">
        <f t="shared" si="1"/>
        <v>1.3082543361762406E-6</v>
      </c>
      <c r="E17" s="7">
        <f t="shared" si="2"/>
        <v>1.5699052034114886E-2</v>
      </c>
      <c r="F17" s="7">
        <f t="shared" si="3"/>
        <v>3.1398104068229772E-2</v>
      </c>
      <c r="G17" s="7">
        <f t="shared" si="4"/>
        <v>4.7097156102344662E-2</v>
      </c>
      <c r="H17" s="7">
        <f t="shared" si="5"/>
        <v>6.2796208136459544E-2</v>
      </c>
      <c r="I17" s="7">
        <f t="shared" si="6"/>
        <v>7.8495260170574441E-2</v>
      </c>
      <c r="J17" s="7">
        <f t="shared" si="7"/>
        <v>9.4194312204689323E-2</v>
      </c>
      <c r="K17" s="12">
        <f t="shared" si="8"/>
        <v>1.8216199617643731E-7</v>
      </c>
      <c r="L17" s="9">
        <f t="shared" si="22"/>
        <v>26.231327449406972</v>
      </c>
      <c r="M17" s="9">
        <f t="shared" si="9"/>
        <v>104.92530979762789</v>
      </c>
      <c r="N17" s="9">
        <f t="shared" si="10"/>
        <v>236.08194704466274</v>
      </c>
      <c r="O17" s="9">
        <f t="shared" si="11"/>
        <v>419.70123919051156</v>
      </c>
      <c r="P17" s="9">
        <f t="shared" si="12"/>
        <v>655.7831862351743</v>
      </c>
      <c r="Q17" s="9">
        <f t="shared" si="13"/>
        <v>944.32778817865096</v>
      </c>
      <c r="R17" s="8">
        <f>'Masses &amp; Spring Data'!$G$29</f>
        <v>0.12460000000000002</v>
      </c>
      <c r="S17" s="8">
        <f t="shared" si="14"/>
        <v>3.268423400196109</v>
      </c>
      <c r="T17" s="8">
        <f t="shared" si="0"/>
        <v>13.073693600784436</v>
      </c>
      <c r="U17" s="8">
        <f t="shared" si="0"/>
        <v>29.415810601764981</v>
      </c>
      <c r="V17" s="8">
        <f t="shared" si="0"/>
        <v>52.294774403137744</v>
      </c>
      <c r="W17" s="8">
        <f t="shared" si="0"/>
        <v>81.710585004902725</v>
      </c>
      <c r="X17" s="8">
        <f t="shared" si="0"/>
        <v>117.66324240705993</v>
      </c>
      <c r="Y17" s="3">
        <f>SUM('Masses &amp; Spring Data'!$K$11*('Masses &amp; Spring Data'!$I$3+'Vel,Acc,Jer (Inlet)'!C17))</f>
        <v>1454.7844006549583</v>
      </c>
      <c r="Z17" s="10">
        <f t="shared" si="15"/>
        <v>1458.0528240551544</v>
      </c>
      <c r="AA17" s="10">
        <f t="shared" si="16"/>
        <v>1468.096281231662</v>
      </c>
      <c r="AB17" s="10">
        <f t="shared" si="17"/>
        <v>1484.2002112567234</v>
      </c>
      <c r="AC17" s="10">
        <f t="shared" si="18"/>
        <v>1507.0791750580961</v>
      </c>
      <c r="AD17" s="10">
        <f t="shared" si="19"/>
        <v>1536.494985659861</v>
      </c>
      <c r="AE17" s="10">
        <f t="shared" si="20"/>
        <v>1572.4476430620182</v>
      </c>
    </row>
    <row r="18" spans="1:31" x14ac:dyDescent="0.2">
      <c r="A18" s="5">
        <v>-330</v>
      </c>
      <c r="B18" s="5">
        <f t="shared" si="21"/>
        <v>15</v>
      </c>
      <c r="C18" s="36">
        <v>8.3628916426455873E-6</v>
      </c>
      <c r="D18" s="6">
        <f t="shared" si="1"/>
        <v>1.490416332352678E-6</v>
      </c>
      <c r="E18" s="7">
        <f t="shared" si="2"/>
        <v>1.7884995988232136E-2</v>
      </c>
      <c r="F18" s="7">
        <f t="shared" si="3"/>
        <v>3.5769991976464272E-2</v>
      </c>
      <c r="G18" s="7">
        <f t="shared" si="4"/>
        <v>5.3654987964696407E-2</v>
      </c>
      <c r="H18" s="7">
        <f t="shared" si="5"/>
        <v>7.1539983952928543E-2</v>
      </c>
      <c r="I18" s="7">
        <f t="shared" si="6"/>
        <v>8.9424979941160679E-2</v>
      </c>
      <c r="J18" s="7">
        <f t="shared" si="7"/>
        <v>0.10730997592939281</v>
      </c>
      <c r="K18" s="12">
        <f t="shared" si="8"/>
        <v>2.48402722058787E-7</v>
      </c>
      <c r="L18" s="9">
        <f t="shared" si="22"/>
        <v>35.769991976465327</v>
      </c>
      <c r="M18" s="9">
        <f t="shared" si="9"/>
        <v>143.07996790586131</v>
      </c>
      <c r="N18" s="9">
        <f t="shared" si="10"/>
        <v>321.92992778818797</v>
      </c>
      <c r="O18" s="9">
        <f t="shared" si="11"/>
        <v>572.31987162344524</v>
      </c>
      <c r="P18" s="9">
        <f t="shared" si="12"/>
        <v>894.24979941163315</v>
      </c>
      <c r="Q18" s="9">
        <f t="shared" si="13"/>
        <v>1287.7197111527519</v>
      </c>
      <c r="R18" s="8">
        <f>'Masses &amp; Spring Data'!$G$29</f>
        <v>0.12460000000000002</v>
      </c>
      <c r="S18" s="8">
        <f t="shared" si="14"/>
        <v>4.4569410002675802</v>
      </c>
      <c r="T18" s="8">
        <f t="shared" si="0"/>
        <v>17.827764001070321</v>
      </c>
      <c r="U18" s="8">
        <f t="shared" si="0"/>
        <v>40.112469002408226</v>
      </c>
      <c r="V18" s="8">
        <f t="shared" si="0"/>
        <v>71.311056004281284</v>
      </c>
      <c r="W18" s="8">
        <f t="shared" si="0"/>
        <v>111.4235250066895</v>
      </c>
      <c r="X18" s="8">
        <f t="shared" si="0"/>
        <v>160.4498760096329</v>
      </c>
      <c r="Y18" s="3">
        <f>SUM('Masses &amp; Spring Data'!$K$11*('Masses &amp; Spring Data'!$I$3+'Vel,Acc,Jer (Inlet)'!C18))</f>
        <v>1455.0225876308775</v>
      </c>
      <c r="Z18" s="10">
        <f t="shared" si="15"/>
        <v>1459.4795286311451</v>
      </c>
      <c r="AA18" s="10">
        <f t="shared" si="16"/>
        <v>1473.1217038829957</v>
      </c>
      <c r="AB18" s="10">
        <f t="shared" si="17"/>
        <v>1495.1350566332858</v>
      </c>
      <c r="AC18" s="10">
        <f t="shared" si="18"/>
        <v>1526.3336436351588</v>
      </c>
      <c r="AD18" s="10">
        <f t="shared" si="19"/>
        <v>1566.446112637567</v>
      </c>
      <c r="AE18" s="10">
        <f t="shared" si="20"/>
        <v>1615.4724636405103</v>
      </c>
    </row>
    <row r="19" spans="1:31" x14ac:dyDescent="0.2">
      <c r="A19" s="5">
        <v>-328</v>
      </c>
      <c r="B19" s="5">
        <f t="shared" si="21"/>
        <v>16</v>
      </c>
      <c r="C19" s="36">
        <v>9.8533079749982653E-6</v>
      </c>
      <c r="D19" s="6">
        <f t="shared" si="1"/>
        <v>1.738819054411465E-6</v>
      </c>
      <c r="E19" s="7">
        <f t="shared" si="2"/>
        <v>2.0865828652937578E-2</v>
      </c>
      <c r="F19" s="7">
        <f t="shared" si="3"/>
        <v>4.1731657305875157E-2</v>
      </c>
      <c r="G19" s="7">
        <f t="shared" si="4"/>
        <v>6.2597485958812732E-2</v>
      </c>
      <c r="H19" s="7">
        <f t="shared" si="5"/>
        <v>8.3463314611750314E-2</v>
      </c>
      <c r="I19" s="7">
        <f t="shared" si="6"/>
        <v>0.1043291432646879</v>
      </c>
      <c r="J19" s="7">
        <f t="shared" si="7"/>
        <v>0.12519497191762546</v>
      </c>
      <c r="K19" s="12">
        <f t="shared" si="8"/>
        <v>4.1400453676462524E-7</v>
      </c>
      <c r="L19" s="9">
        <f t="shared" si="22"/>
        <v>59.616653294106037</v>
      </c>
      <c r="M19" s="9">
        <f t="shared" si="9"/>
        <v>238.46661317642415</v>
      </c>
      <c r="N19" s="9">
        <f t="shared" si="10"/>
        <v>536.54987964695431</v>
      </c>
      <c r="O19" s="9">
        <f t="shared" si="11"/>
        <v>953.86645270569659</v>
      </c>
      <c r="P19" s="9">
        <f t="shared" si="12"/>
        <v>1490.4163323526509</v>
      </c>
      <c r="Q19" s="9">
        <f t="shared" si="13"/>
        <v>2146.1995185878172</v>
      </c>
      <c r="R19" s="8">
        <f>'Masses &amp; Spring Data'!$G$29</f>
        <v>0.12460000000000002</v>
      </c>
      <c r="S19" s="8">
        <f t="shared" si="14"/>
        <v>7.4282350004456132</v>
      </c>
      <c r="T19" s="8">
        <f t="shared" si="14"/>
        <v>29.712940001782453</v>
      </c>
      <c r="U19" s="8">
        <f t="shared" si="14"/>
        <v>66.854115004010509</v>
      </c>
      <c r="V19" s="8">
        <f t="shared" si="14"/>
        <v>118.85176000712981</v>
      </c>
      <c r="W19" s="8">
        <f t="shared" si="14"/>
        <v>185.70587501114034</v>
      </c>
      <c r="X19" s="8">
        <f t="shared" si="14"/>
        <v>267.41646001604204</v>
      </c>
      <c r="Y19" s="3">
        <f>SUM('Masses &amp; Spring Data'!$K$11*('Masses &amp; Spring Data'!$I$3+'Vel,Acc,Jer (Inlet)'!C19))</f>
        <v>1455.2939398819253</v>
      </c>
      <c r="Z19" s="10">
        <f t="shared" si="15"/>
        <v>1462.7221748823708</v>
      </c>
      <c r="AA19" s="10">
        <f t="shared" si="16"/>
        <v>1485.3234575099295</v>
      </c>
      <c r="AB19" s="10">
        <f t="shared" si="17"/>
        <v>1522.1480548859358</v>
      </c>
      <c r="AC19" s="10">
        <f t="shared" si="18"/>
        <v>1574.1456998890551</v>
      </c>
      <c r="AD19" s="10">
        <f t="shared" si="19"/>
        <v>1640.9998148930656</v>
      </c>
      <c r="AE19" s="10">
        <f t="shared" si="20"/>
        <v>1722.7103998979674</v>
      </c>
    </row>
    <row r="20" spans="1:31" x14ac:dyDescent="0.2">
      <c r="A20" s="5">
        <v>-326</v>
      </c>
      <c r="B20" s="5">
        <f t="shared" si="21"/>
        <v>17</v>
      </c>
      <c r="C20" s="36">
        <v>1.159212702940973E-5</v>
      </c>
      <c r="D20" s="6">
        <f t="shared" si="1"/>
        <v>2.1528235911760902E-6</v>
      </c>
      <c r="E20" s="7">
        <f t="shared" si="2"/>
        <v>2.5833883094113084E-2</v>
      </c>
      <c r="F20" s="7">
        <f t="shared" si="3"/>
        <v>5.1667766188226168E-2</v>
      </c>
      <c r="G20" s="7">
        <f t="shared" si="4"/>
        <v>7.7501649282339241E-2</v>
      </c>
      <c r="H20" s="7">
        <f t="shared" si="5"/>
        <v>0.10333553237645234</v>
      </c>
      <c r="I20" s="7">
        <f t="shared" si="6"/>
        <v>0.1291694154705654</v>
      </c>
      <c r="J20" s="7">
        <f t="shared" si="7"/>
        <v>0.15500329856467848</v>
      </c>
      <c r="K20" s="12">
        <f t="shared" si="8"/>
        <v>2.4840272205878022E-7</v>
      </c>
      <c r="L20" s="9">
        <f t="shared" si="22"/>
        <v>35.769991976464354</v>
      </c>
      <c r="M20" s="9">
        <f t="shared" si="9"/>
        <v>143.07996790585742</v>
      </c>
      <c r="N20" s="9">
        <f t="shared" si="10"/>
        <v>321.92992778817916</v>
      </c>
      <c r="O20" s="9">
        <f t="shared" si="11"/>
        <v>572.31987162342966</v>
      </c>
      <c r="P20" s="9">
        <f t="shared" si="12"/>
        <v>894.24979941160882</v>
      </c>
      <c r="Q20" s="9">
        <f t="shared" si="13"/>
        <v>1287.7197111527166</v>
      </c>
      <c r="R20" s="8">
        <f>'Masses &amp; Spring Data'!$G$29</f>
        <v>0.12460000000000002</v>
      </c>
      <c r="S20" s="8">
        <f t="shared" si="14"/>
        <v>4.4569410002674594</v>
      </c>
      <c r="T20" s="8">
        <f t="shared" si="14"/>
        <v>17.827764001069838</v>
      </c>
      <c r="U20" s="8">
        <f t="shared" si="14"/>
        <v>40.112469002407131</v>
      </c>
      <c r="V20" s="8">
        <f t="shared" si="14"/>
        <v>71.311056004279351</v>
      </c>
      <c r="W20" s="8">
        <f t="shared" si="14"/>
        <v>111.42352500668648</v>
      </c>
      <c r="X20" s="8">
        <f t="shared" si="14"/>
        <v>160.44987600962853</v>
      </c>
      <c r="Y20" s="3">
        <f>SUM('Masses &amp; Spring Data'!$K$11*('Masses &amp; Spring Data'!$I$3+'Vel,Acc,Jer (Inlet)'!C20))</f>
        <v>1455.610517508147</v>
      </c>
      <c r="Z20" s="10">
        <f t="shared" si="15"/>
        <v>1460.0674585084146</v>
      </c>
      <c r="AA20" s="10">
        <f t="shared" si="16"/>
        <v>1473.8302347607303</v>
      </c>
      <c r="AB20" s="10">
        <f t="shared" si="17"/>
        <v>1495.7229865105542</v>
      </c>
      <c r="AC20" s="10">
        <f t="shared" si="18"/>
        <v>1526.9215735124264</v>
      </c>
      <c r="AD20" s="10">
        <f t="shared" si="19"/>
        <v>1567.0340425148336</v>
      </c>
      <c r="AE20" s="10">
        <f t="shared" si="20"/>
        <v>1616.0603935177755</v>
      </c>
    </row>
    <row r="21" spans="1:31" x14ac:dyDescent="0.2">
      <c r="A21" s="5">
        <v>-324</v>
      </c>
      <c r="B21" s="5">
        <f t="shared" si="21"/>
        <v>18</v>
      </c>
      <c r="C21" s="36">
        <v>1.374495062058582E-5</v>
      </c>
      <c r="D21" s="6">
        <f t="shared" si="1"/>
        <v>2.4012263132348704E-6</v>
      </c>
      <c r="E21" s="7">
        <f t="shared" si="2"/>
        <v>2.8814715758818443E-2</v>
      </c>
      <c r="F21" s="7">
        <f t="shared" si="3"/>
        <v>5.7629431517636887E-2</v>
      </c>
      <c r="G21" s="7">
        <f t="shared" si="4"/>
        <v>8.644414727645533E-2</v>
      </c>
      <c r="H21" s="7">
        <f t="shared" si="5"/>
        <v>0.11525886303527377</v>
      </c>
      <c r="I21" s="7">
        <f t="shared" si="6"/>
        <v>0.14407357879409222</v>
      </c>
      <c r="J21" s="7">
        <f t="shared" si="7"/>
        <v>0.17288829455291066</v>
      </c>
      <c r="K21" s="12">
        <f t="shared" si="8"/>
        <v>4.9680544411755875E-7</v>
      </c>
      <c r="L21" s="9">
        <f t="shared" si="22"/>
        <v>71.539983952928466</v>
      </c>
      <c r="M21" s="9">
        <f t="shared" si="9"/>
        <v>286.15993581171386</v>
      </c>
      <c r="N21" s="9">
        <f t="shared" si="10"/>
        <v>643.85985557635615</v>
      </c>
      <c r="O21" s="9">
        <f t="shared" si="11"/>
        <v>1144.6397432468555</v>
      </c>
      <c r="P21" s="9">
        <f t="shared" si="12"/>
        <v>1788.4995988232115</v>
      </c>
      <c r="Q21" s="9">
        <f t="shared" si="13"/>
        <v>2575.4394223054246</v>
      </c>
      <c r="R21" s="8">
        <f>'Masses &amp; Spring Data'!$G$29</f>
        <v>0.12460000000000002</v>
      </c>
      <c r="S21" s="8">
        <f t="shared" si="14"/>
        <v>8.9138820005348887</v>
      </c>
      <c r="T21" s="8">
        <f t="shared" si="14"/>
        <v>35.655528002139555</v>
      </c>
      <c r="U21" s="8">
        <f t="shared" si="14"/>
        <v>80.224938004813993</v>
      </c>
      <c r="V21" s="8">
        <f t="shared" si="14"/>
        <v>142.62211200855822</v>
      </c>
      <c r="W21" s="8">
        <f t="shared" si="14"/>
        <v>222.84705001337218</v>
      </c>
      <c r="X21" s="8">
        <f t="shared" si="14"/>
        <v>320.89975201925597</v>
      </c>
      <c r="Y21" s="3">
        <f>SUM('Masses &amp; Spring Data'!$K$11*('Masses &amp; Spring Data'!$I$3+'Vel,Acc,Jer (Inlet)'!C21))</f>
        <v>1456.0024707596604</v>
      </c>
      <c r="Z21" s="10">
        <f t="shared" si="15"/>
        <v>1464.9163527601952</v>
      </c>
      <c r="AA21" s="10">
        <f t="shared" si="16"/>
        <v>1492.0951773884876</v>
      </c>
      <c r="AB21" s="10">
        <f t="shared" si="17"/>
        <v>1536.2274087644744</v>
      </c>
      <c r="AC21" s="10">
        <f t="shared" si="18"/>
        <v>1598.6245827682185</v>
      </c>
      <c r="AD21" s="10">
        <f t="shared" si="19"/>
        <v>1678.8495207730325</v>
      </c>
      <c r="AE21" s="10">
        <f t="shared" si="20"/>
        <v>1776.9022227789164</v>
      </c>
    </row>
    <row r="22" spans="1:31" x14ac:dyDescent="0.2">
      <c r="A22" s="5">
        <v>-322</v>
      </c>
      <c r="B22" s="5">
        <f t="shared" si="21"/>
        <v>19</v>
      </c>
      <c r="C22" s="36">
        <v>1.6146176933820691E-5</v>
      </c>
      <c r="D22" s="6">
        <f t="shared" si="1"/>
        <v>2.8980317573524292E-6</v>
      </c>
      <c r="E22" s="7">
        <f t="shared" si="2"/>
        <v>3.4776381088229148E-2</v>
      </c>
      <c r="F22" s="7">
        <f t="shared" si="3"/>
        <v>6.9552762176458297E-2</v>
      </c>
      <c r="G22" s="7">
        <f t="shared" si="4"/>
        <v>0.10432914326468745</v>
      </c>
      <c r="H22" s="7">
        <f t="shared" si="5"/>
        <v>0.13910552435291659</v>
      </c>
      <c r="I22" s="7">
        <f t="shared" si="6"/>
        <v>0.17388190544114576</v>
      </c>
      <c r="J22" s="7">
        <f t="shared" si="7"/>
        <v>0.2086582865293749</v>
      </c>
      <c r="K22" s="12">
        <f t="shared" si="8"/>
        <v>4.1400453676463032E-7</v>
      </c>
      <c r="L22" s="9">
        <f t="shared" si="22"/>
        <v>59.616653294106769</v>
      </c>
      <c r="M22" s="9">
        <f t="shared" si="9"/>
        <v>238.46661317642707</v>
      </c>
      <c r="N22" s="9">
        <f t="shared" si="10"/>
        <v>536.5498796469609</v>
      </c>
      <c r="O22" s="9">
        <f t="shared" si="11"/>
        <v>953.8664527057083</v>
      </c>
      <c r="P22" s="9">
        <f t="shared" si="12"/>
        <v>1490.4163323526691</v>
      </c>
      <c r="Q22" s="9">
        <f t="shared" si="13"/>
        <v>2146.1995185878436</v>
      </c>
      <c r="R22" s="8">
        <f>'Masses &amp; Spring Data'!$G$29</f>
        <v>0.12460000000000002</v>
      </c>
      <c r="S22" s="8">
        <f t="shared" si="14"/>
        <v>7.4282350004457047</v>
      </c>
      <c r="T22" s="8">
        <f t="shared" si="14"/>
        <v>29.712940001782819</v>
      </c>
      <c r="U22" s="8">
        <f t="shared" si="14"/>
        <v>66.854115004011334</v>
      </c>
      <c r="V22" s="8">
        <f t="shared" si="14"/>
        <v>118.85176000713128</v>
      </c>
      <c r="W22" s="8">
        <f t="shared" si="14"/>
        <v>185.70587501114258</v>
      </c>
      <c r="X22" s="8">
        <f t="shared" si="14"/>
        <v>267.41646001604533</v>
      </c>
      <c r="Y22" s="3">
        <f>SUM('Masses &amp; Spring Data'!$K$11*('Masses &amp; Spring Data'!$I$3+'Vel,Acc,Jer (Inlet)'!C22))</f>
        <v>1456.439649386348</v>
      </c>
      <c r="Z22" s="10">
        <f t="shared" si="15"/>
        <v>1463.8678843867938</v>
      </c>
      <c r="AA22" s="10">
        <f t="shared" si="16"/>
        <v>1486.6802187651676</v>
      </c>
      <c r="AB22" s="10">
        <f t="shared" si="17"/>
        <v>1523.2937643903595</v>
      </c>
      <c r="AC22" s="10">
        <f t="shared" si="18"/>
        <v>1575.2914093934794</v>
      </c>
      <c r="AD22" s="10">
        <f t="shared" si="19"/>
        <v>1642.1455243974906</v>
      </c>
      <c r="AE22" s="10">
        <f t="shared" si="20"/>
        <v>1723.8561094023935</v>
      </c>
    </row>
    <row r="23" spans="1:31" x14ac:dyDescent="0.2">
      <c r="A23" s="5">
        <v>-320</v>
      </c>
      <c r="B23" s="5">
        <f t="shared" si="21"/>
        <v>20</v>
      </c>
      <c r="C23" s="36">
        <v>1.904420869117312E-5</v>
      </c>
      <c r="D23" s="6">
        <f t="shared" si="1"/>
        <v>3.3120362941170595E-6</v>
      </c>
      <c r="E23" s="7">
        <f t="shared" si="2"/>
        <v>3.9744435529404716E-2</v>
      </c>
      <c r="F23" s="7">
        <f t="shared" si="3"/>
        <v>7.9488871058809432E-2</v>
      </c>
      <c r="G23" s="7">
        <f t="shared" si="4"/>
        <v>0.11923330658821414</v>
      </c>
      <c r="H23" s="7">
        <f t="shared" si="5"/>
        <v>0.15897774211761886</v>
      </c>
      <c r="I23" s="7">
        <f t="shared" si="6"/>
        <v>0.19872217764702357</v>
      </c>
      <c r="J23" s="7">
        <f t="shared" si="7"/>
        <v>0.23846661317642828</v>
      </c>
      <c r="K23" s="12">
        <f t="shared" si="8"/>
        <v>5.7960635147049058E-7</v>
      </c>
      <c r="L23" s="9">
        <f t="shared" si="22"/>
        <v>83.463314611750647</v>
      </c>
      <c r="M23" s="9">
        <f t="shared" si="9"/>
        <v>333.85325844700259</v>
      </c>
      <c r="N23" s="9">
        <f t="shared" si="10"/>
        <v>751.16983150575584</v>
      </c>
      <c r="O23" s="9">
        <f t="shared" si="11"/>
        <v>1335.4130337880104</v>
      </c>
      <c r="P23" s="9">
        <f t="shared" si="12"/>
        <v>2086.5828652937662</v>
      </c>
      <c r="Q23" s="9">
        <f t="shared" si="13"/>
        <v>3004.6793260230233</v>
      </c>
      <c r="R23" s="8">
        <f>'Masses &amp; Spring Data'!$G$29</f>
        <v>0.12460000000000002</v>
      </c>
      <c r="S23" s="8">
        <f t="shared" si="14"/>
        <v>10.399529000624131</v>
      </c>
      <c r="T23" s="8">
        <f t="shared" si="14"/>
        <v>41.598116002496525</v>
      </c>
      <c r="U23" s="8">
        <f t="shared" si="14"/>
        <v>93.595761005617192</v>
      </c>
      <c r="V23" s="8">
        <f t="shared" si="14"/>
        <v>166.3924640099861</v>
      </c>
      <c r="W23" s="8">
        <f t="shared" si="14"/>
        <v>259.98822501560329</v>
      </c>
      <c r="X23" s="8">
        <f t="shared" si="14"/>
        <v>374.38304402246877</v>
      </c>
      <c r="Y23" s="3">
        <f>SUM('Masses &amp; Spring Data'!$K$11*('Masses &amp; Spring Data'!$I$3+'Vel,Acc,Jer (Inlet)'!C23))</f>
        <v>1456.9672787633849</v>
      </c>
      <c r="Z23" s="10">
        <f t="shared" si="15"/>
        <v>1467.3668077640091</v>
      </c>
      <c r="AA23" s="10">
        <f t="shared" si="16"/>
        <v>1499.1683997682089</v>
      </c>
      <c r="AB23" s="10">
        <f t="shared" si="17"/>
        <v>1550.563039769002</v>
      </c>
      <c r="AC23" s="10">
        <f t="shared" si="18"/>
        <v>1623.359742773371</v>
      </c>
      <c r="AD23" s="10">
        <f t="shared" si="19"/>
        <v>1716.9555037789883</v>
      </c>
      <c r="AE23" s="10">
        <f t="shared" si="20"/>
        <v>1831.3503227858537</v>
      </c>
    </row>
    <row r="24" spans="1:31" x14ac:dyDescent="0.2">
      <c r="A24" s="5">
        <v>-318</v>
      </c>
      <c r="B24" s="5">
        <f t="shared" si="21"/>
        <v>21</v>
      </c>
      <c r="C24" s="36">
        <v>2.2356244985290179E-5</v>
      </c>
      <c r="D24" s="6">
        <f t="shared" si="1"/>
        <v>3.8916426455875501E-6</v>
      </c>
      <c r="E24" s="7">
        <f t="shared" si="2"/>
        <v>4.66997117470506E-2</v>
      </c>
      <c r="F24" s="7">
        <f t="shared" si="3"/>
        <v>9.33994234941012E-2</v>
      </c>
      <c r="G24" s="7">
        <f t="shared" si="4"/>
        <v>0.14009913524115181</v>
      </c>
      <c r="H24" s="7">
        <f t="shared" si="5"/>
        <v>0.1867988469882024</v>
      </c>
      <c r="I24" s="7">
        <f t="shared" si="6"/>
        <v>0.23349855873525299</v>
      </c>
      <c r="J24" s="7">
        <f t="shared" si="7"/>
        <v>0.28019827048230361</v>
      </c>
      <c r="K24" s="12">
        <f t="shared" si="8"/>
        <v>6.6240725882342071E-7</v>
      </c>
      <c r="L24" s="9">
        <f t="shared" si="22"/>
        <v>95.386645270572586</v>
      </c>
      <c r="M24" s="9">
        <f t="shared" si="9"/>
        <v>381.54658108229034</v>
      </c>
      <c r="N24" s="9">
        <f t="shared" si="10"/>
        <v>858.47980743515325</v>
      </c>
      <c r="O24" s="9">
        <f t="shared" si="11"/>
        <v>1526.1863243291614</v>
      </c>
      <c r="P24" s="9">
        <f t="shared" si="12"/>
        <v>2384.6661317643147</v>
      </c>
      <c r="Q24" s="9">
        <f t="shared" si="13"/>
        <v>3433.919229740613</v>
      </c>
      <c r="R24" s="8">
        <f>'Masses &amp; Spring Data'!$G$29</f>
        <v>0.12460000000000002</v>
      </c>
      <c r="S24" s="8">
        <f t="shared" si="14"/>
        <v>11.885176000713345</v>
      </c>
      <c r="T24" s="8">
        <f t="shared" si="14"/>
        <v>47.540704002853381</v>
      </c>
      <c r="U24" s="8">
        <f t="shared" si="14"/>
        <v>106.96658400642011</v>
      </c>
      <c r="V24" s="8">
        <f t="shared" si="14"/>
        <v>190.16281601141353</v>
      </c>
      <c r="W24" s="8">
        <f t="shared" si="14"/>
        <v>297.12940001783363</v>
      </c>
      <c r="X24" s="8">
        <f t="shared" si="14"/>
        <v>427.86633602568043</v>
      </c>
      <c r="Y24" s="3">
        <f>SUM('Masses &amp; Spring Data'!$K$11*('Masses &amp; Spring Data'!$I$3+'Vel,Acc,Jer (Inlet)'!C24))</f>
        <v>1457.5702837657125</v>
      </c>
      <c r="Z24" s="10">
        <f t="shared" si="15"/>
        <v>1469.4554597664257</v>
      </c>
      <c r="AA24" s="10">
        <f t="shared" si="16"/>
        <v>1505.819518646301</v>
      </c>
      <c r="AB24" s="10">
        <f t="shared" si="17"/>
        <v>1564.5368677721326</v>
      </c>
      <c r="AC24" s="10">
        <f t="shared" si="18"/>
        <v>1647.733099777126</v>
      </c>
      <c r="AD24" s="10">
        <f t="shared" si="19"/>
        <v>1754.6996837835461</v>
      </c>
      <c r="AE24" s="10">
        <f t="shared" si="20"/>
        <v>1885.4366197913928</v>
      </c>
    </row>
    <row r="25" spans="1:31" x14ac:dyDescent="0.2">
      <c r="A25" s="5">
        <v>-316</v>
      </c>
      <c r="B25" s="5">
        <f t="shared" si="21"/>
        <v>22</v>
      </c>
      <c r="C25" s="36">
        <v>2.624788763087773E-5</v>
      </c>
      <c r="D25" s="6">
        <f t="shared" si="1"/>
        <v>4.5540499044109708E-6</v>
      </c>
      <c r="E25" s="7">
        <f t="shared" si="2"/>
        <v>5.4648598852931649E-2</v>
      </c>
      <c r="F25" s="7">
        <f t="shared" si="3"/>
        <v>0.1092971977058633</v>
      </c>
      <c r="G25" s="7">
        <f t="shared" si="4"/>
        <v>0.16394579655879496</v>
      </c>
      <c r="H25" s="7">
        <f t="shared" si="5"/>
        <v>0.21859439541172659</v>
      </c>
      <c r="I25" s="7">
        <f t="shared" si="6"/>
        <v>0.27324299426465826</v>
      </c>
      <c r="J25" s="7">
        <f t="shared" si="7"/>
        <v>0.32789159311758992</v>
      </c>
      <c r="K25" s="12">
        <f t="shared" si="8"/>
        <v>7.4520816617632712E-7</v>
      </c>
      <c r="L25" s="9">
        <f t="shared" si="22"/>
        <v>107.3099759293911</v>
      </c>
      <c r="M25" s="9">
        <f t="shared" si="9"/>
        <v>429.2399037175644</v>
      </c>
      <c r="N25" s="9">
        <f t="shared" si="10"/>
        <v>965.78978336451996</v>
      </c>
      <c r="O25" s="9">
        <f t="shared" si="11"/>
        <v>1716.9596148702576</v>
      </c>
      <c r="P25" s="9">
        <f t="shared" si="12"/>
        <v>2682.7493982347778</v>
      </c>
      <c r="Q25" s="9">
        <f t="shared" si="13"/>
        <v>3863.1591334580799</v>
      </c>
      <c r="R25" s="8">
        <f>'Masses &amp; Spring Data'!$G$29</f>
        <v>0.12460000000000002</v>
      </c>
      <c r="S25" s="8">
        <f t="shared" si="14"/>
        <v>13.370823000802133</v>
      </c>
      <c r="T25" s="8">
        <f t="shared" si="14"/>
        <v>53.483292003208533</v>
      </c>
      <c r="U25" s="8">
        <f t="shared" si="14"/>
        <v>120.3374070072192</v>
      </c>
      <c r="V25" s="8">
        <f t="shared" si="14"/>
        <v>213.93316801283413</v>
      </c>
      <c r="W25" s="8">
        <f t="shared" si="14"/>
        <v>334.27057502005334</v>
      </c>
      <c r="X25" s="8">
        <f t="shared" si="14"/>
        <v>481.34962802887679</v>
      </c>
      <c r="Y25" s="3">
        <f>SUM('Masses &amp; Spring Data'!$K$11*('Masses &amp; Spring Data'!$I$3+'Vel,Acc,Jer (Inlet)'!C25))</f>
        <v>1458.2788146434477</v>
      </c>
      <c r="Z25" s="10">
        <f t="shared" si="15"/>
        <v>1471.6496376442499</v>
      </c>
      <c r="AA25" s="10">
        <f t="shared" si="16"/>
        <v>1512.5912385248571</v>
      </c>
      <c r="AB25" s="10">
        <f t="shared" si="17"/>
        <v>1578.6162216506668</v>
      </c>
      <c r="AC25" s="10">
        <f t="shared" si="18"/>
        <v>1672.2119826562819</v>
      </c>
      <c r="AD25" s="10">
        <f t="shared" si="19"/>
        <v>1792.5493896635012</v>
      </c>
      <c r="AE25" s="10">
        <f t="shared" si="20"/>
        <v>1939.6284426723246</v>
      </c>
    </row>
    <row r="26" spans="1:31" x14ac:dyDescent="0.2">
      <c r="A26" s="5">
        <v>-314</v>
      </c>
      <c r="B26" s="5">
        <f t="shared" si="21"/>
        <v>23</v>
      </c>
      <c r="C26" s="36">
        <v>3.08019375352887E-5</v>
      </c>
      <c r="D26" s="6">
        <f t="shared" si="1"/>
        <v>5.2992580705872979E-6</v>
      </c>
      <c r="E26" s="7">
        <f t="shared" si="2"/>
        <v>6.3591096847047571E-2</v>
      </c>
      <c r="F26" s="7">
        <f t="shared" si="3"/>
        <v>0.12718219369409514</v>
      </c>
      <c r="G26" s="7">
        <f t="shared" si="4"/>
        <v>0.19077329054114273</v>
      </c>
      <c r="H26" s="7">
        <f t="shared" si="5"/>
        <v>0.25436438738819028</v>
      </c>
      <c r="I26" s="7">
        <f t="shared" si="6"/>
        <v>0.3179554842352379</v>
      </c>
      <c r="J26" s="7">
        <f t="shared" si="7"/>
        <v>0.38154658108228545</v>
      </c>
      <c r="K26" s="12">
        <f t="shared" si="8"/>
        <v>8.2800907352928096E-7</v>
      </c>
      <c r="L26" s="9">
        <f t="shared" si="22"/>
        <v>119.23330658821646</v>
      </c>
      <c r="M26" s="9">
        <f t="shared" si="9"/>
        <v>476.93322635286586</v>
      </c>
      <c r="N26" s="9">
        <f t="shared" si="10"/>
        <v>1073.0997592939482</v>
      </c>
      <c r="O26" s="9">
        <f t="shared" si="11"/>
        <v>1907.7329054114634</v>
      </c>
      <c r="P26" s="9">
        <f t="shared" si="12"/>
        <v>2980.8326647054114</v>
      </c>
      <c r="Q26" s="9">
        <f t="shared" si="13"/>
        <v>4292.3990371757927</v>
      </c>
      <c r="R26" s="8">
        <f>'Masses &amp; Spring Data'!$G$29</f>
        <v>0.12460000000000002</v>
      </c>
      <c r="S26" s="8">
        <f t="shared" si="14"/>
        <v>14.856470000891774</v>
      </c>
      <c r="T26" s="8">
        <f t="shared" si="14"/>
        <v>59.425880003567094</v>
      </c>
      <c r="U26" s="8">
        <f t="shared" si="14"/>
        <v>133.70823000802596</v>
      </c>
      <c r="V26" s="8">
        <f t="shared" si="14"/>
        <v>237.70352001426838</v>
      </c>
      <c r="W26" s="8">
        <f t="shared" si="14"/>
        <v>371.41175002229431</v>
      </c>
      <c r="X26" s="8">
        <f t="shared" si="14"/>
        <v>534.83292003210386</v>
      </c>
      <c r="Y26" s="3">
        <f>SUM('Masses &amp; Spring Data'!$K$11*('Masses &amp; Spring Data'!$I$3+'Vel,Acc,Jer (Inlet)'!C26))</f>
        <v>1459.1079465216485</v>
      </c>
      <c r="Z26" s="10">
        <f t="shared" si="15"/>
        <v>1473.9644165225402</v>
      </c>
      <c r="AA26" s="10">
        <f t="shared" si="16"/>
        <v>1519.4986345289401</v>
      </c>
      <c r="AB26" s="10">
        <f t="shared" si="17"/>
        <v>1592.8161765296745</v>
      </c>
      <c r="AC26" s="10">
        <f t="shared" si="18"/>
        <v>1696.8114665359169</v>
      </c>
      <c r="AD26" s="10">
        <f t="shared" si="19"/>
        <v>1830.5196965439427</v>
      </c>
      <c r="AE26" s="10">
        <f t="shared" si="20"/>
        <v>1993.9408665537524</v>
      </c>
    </row>
    <row r="27" spans="1:31" x14ac:dyDescent="0.2">
      <c r="A27" s="5">
        <v>-312</v>
      </c>
      <c r="B27" s="5">
        <f t="shared" si="21"/>
        <v>24</v>
      </c>
      <c r="C27" s="36">
        <v>3.6101195605875998E-5</v>
      </c>
      <c r="D27" s="6">
        <f t="shared" si="1"/>
        <v>6.1272671441165788E-6</v>
      </c>
      <c r="E27" s="7">
        <f t="shared" si="2"/>
        <v>7.3527205729398942E-2</v>
      </c>
      <c r="F27" s="7">
        <f t="shared" si="3"/>
        <v>0.14705441145879788</v>
      </c>
      <c r="G27" s="7">
        <f t="shared" si="4"/>
        <v>0.22058161718819683</v>
      </c>
      <c r="H27" s="7">
        <f t="shared" si="5"/>
        <v>0.29410882291759577</v>
      </c>
      <c r="I27" s="7">
        <f t="shared" si="6"/>
        <v>0.36763602864699474</v>
      </c>
      <c r="J27" s="7">
        <f t="shared" si="7"/>
        <v>0.44116323437639365</v>
      </c>
      <c r="K27" s="12">
        <f t="shared" si="8"/>
        <v>1.0764117955880273E-6</v>
      </c>
      <c r="L27" s="9">
        <f t="shared" si="22"/>
        <v>155.00329856467593</v>
      </c>
      <c r="M27" s="9">
        <f t="shared" si="9"/>
        <v>620.01319425870372</v>
      </c>
      <c r="N27" s="9">
        <f t="shared" si="10"/>
        <v>1395.0296870820835</v>
      </c>
      <c r="O27" s="9">
        <f t="shared" si="11"/>
        <v>2480.0527770348149</v>
      </c>
      <c r="P27" s="9">
        <f t="shared" si="12"/>
        <v>3875.0824641168983</v>
      </c>
      <c r="Q27" s="9">
        <f t="shared" si="13"/>
        <v>5580.1187483283338</v>
      </c>
      <c r="R27" s="8">
        <f>'Masses &amp; Spring Data'!$G$29</f>
        <v>0.12460000000000002</v>
      </c>
      <c r="S27" s="8">
        <f t="shared" si="14"/>
        <v>19.313411001158624</v>
      </c>
      <c r="T27" s="8">
        <f t="shared" si="14"/>
        <v>77.253644004634495</v>
      </c>
      <c r="U27" s="8">
        <f t="shared" si="14"/>
        <v>173.82069901042763</v>
      </c>
      <c r="V27" s="8">
        <f t="shared" si="14"/>
        <v>309.01457601853798</v>
      </c>
      <c r="W27" s="8">
        <f t="shared" si="14"/>
        <v>482.83527502896561</v>
      </c>
      <c r="X27" s="8">
        <f t="shared" si="14"/>
        <v>695.28279604171053</v>
      </c>
      <c r="Y27" s="3">
        <f>SUM('Masses &amp; Spring Data'!$K$11*('Masses &amp; Spring Data'!$I$3+'Vel,Acc,Jer (Inlet)'!C27))</f>
        <v>1460.0727545253731</v>
      </c>
      <c r="Z27" s="10">
        <f t="shared" si="15"/>
        <v>1479.3861655265316</v>
      </c>
      <c r="AA27" s="10">
        <f t="shared" si="16"/>
        <v>1538.4419577843139</v>
      </c>
      <c r="AB27" s="10">
        <f t="shared" si="17"/>
        <v>1633.8934535358007</v>
      </c>
      <c r="AC27" s="10">
        <f t="shared" si="18"/>
        <v>1769.0873305439111</v>
      </c>
      <c r="AD27" s="10">
        <f t="shared" si="19"/>
        <v>1942.9080295543386</v>
      </c>
      <c r="AE27" s="10">
        <f t="shared" si="20"/>
        <v>2155.3555505670838</v>
      </c>
    </row>
    <row r="28" spans="1:31" x14ac:dyDescent="0.2">
      <c r="A28" s="5">
        <v>-310</v>
      </c>
      <c r="B28" s="5">
        <f t="shared" si="21"/>
        <v>25</v>
      </c>
      <c r="C28" s="36">
        <v>4.2228462749992577E-5</v>
      </c>
      <c r="D28" s="6">
        <f t="shared" si="1"/>
        <v>7.2036789397046062E-6</v>
      </c>
      <c r="E28" s="7">
        <f t="shared" si="2"/>
        <v>8.6444147276455274E-2</v>
      </c>
      <c r="F28" s="7">
        <f t="shared" si="3"/>
        <v>0.17288829455291055</v>
      </c>
      <c r="G28" s="7">
        <f t="shared" si="4"/>
        <v>0.25933244182936582</v>
      </c>
      <c r="H28" s="7">
        <f t="shared" si="5"/>
        <v>0.3457765891058211</v>
      </c>
      <c r="I28" s="7">
        <f t="shared" si="6"/>
        <v>0.43222073638227637</v>
      </c>
      <c r="J28" s="7">
        <f t="shared" si="7"/>
        <v>0.51866488365873165</v>
      </c>
      <c r="K28" s="12">
        <f t="shared" si="8"/>
        <v>1.1592127029409879E-6</v>
      </c>
      <c r="L28" s="9">
        <f t="shared" si="22"/>
        <v>166.92662922350226</v>
      </c>
      <c r="M28" s="9">
        <f t="shared" si="9"/>
        <v>667.70651689400904</v>
      </c>
      <c r="N28" s="9">
        <f t="shared" si="10"/>
        <v>1502.3396630115203</v>
      </c>
      <c r="O28" s="9">
        <f t="shared" si="11"/>
        <v>2670.8260675760362</v>
      </c>
      <c r="P28" s="9">
        <f t="shared" si="12"/>
        <v>4173.1657305875569</v>
      </c>
      <c r="Q28" s="9">
        <f t="shared" si="13"/>
        <v>6009.3586520460813</v>
      </c>
      <c r="R28" s="8">
        <f>'Masses &amp; Spring Data'!$G$29</f>
        <v>0.12460000000000002</v>
      </c>
      <c r="S28" s="8">
        <f t="shared" si="14"/>
        <v>20.799058001248383</v>
      </c>
      <c r="T28" s="8">
        <f t="shared" si="14"/>
        <v>83.196232004993533</v>
      </c>
      <c r="U28" s="8">
        <f t="shared" si="14"/>
        <v>187.19152201123546</v>
      </c>
      <c r="V28" s="8">
        <f t="shared" si="14"/>
        <v>332.78492801997413</v>
      </c>
      <c r="W28" s="8">
        <f t="shared" si="14"/>
        <v>519.97645003120965</v>
      </c>
      <c r="X28" s="8">
        <f t="shared" si="14"/>
        <v>748.76608804494185</v>
      </c>
      <c r="Y28" s="3">
        <f>SUM('Masses &amp; Spring Data'!$K$11*('Masses &amp; Spring Data'!$I$3+'Vel,Acc,Jer (Inlet)'!C28))</f>
        <v>1461.1883137796794</v>
      </c>
      <c r="Z28" s="10">
        <f t="shared" si="15"/>
        <v>1481.9873717809278</v>
      </c>
      <c r="AA28" s="10">
        <f t="shared" si="16"/>
        <v>1545.6960816647361</v>
      </c>
      <c r="AB28" s="10">
        <f t="shared" si="17"/>
        <v>1648.379835790915</v>
      </c>
      <c r="AC28" s="10">
        <f t="shared" si="18"/>
        <v>1793.9732417996536</v>
      </c>
      <c r="AD28" s="10">
        <f t="shared" si="19"/>
        <v>1981.1647638108891</v>
      </c>
      <c r="AE28" s="10">
        <f t="shared" si="20"/>
        <v>2209.9544018246215</v>
      </c>
    </row>
    <row r="29" spans="1:31" x14ac:dyDescent="0.2">
      <c r="A29" s="5">
        <v>-308</v>
      </c>
      <c r="B29" s="5">
        <f t="shared" si="21"/>
        <v>26</v>
      </c>
      <c r="C29" s="36">
        <v>4.9432141689697183E-5</v>
      </c>
      <c r="D29" s="6">
        <f t="shared" si="1"/>
        <v>8.3628916426455941E-6</v>
      </c>
      <c r="E29" s="7">
        <f t="shared" si="2"/>
        <v>0.10035469971174713</v>
      </c>
      <c r="F29" s="7">
        <f t="shared" si="3"/>
        <v>0.20070939942349425</v>
      </c>
      <c r="G29" s="7">
        <f t="shared" si="4"/>
        <v>0.3010640991352414</v>
      </c>
      <c r="H29" s="7">
        <f t="shared" si="5"/>
        <v>0.4014187988469885</v>
      </c>
      <c r="I29" s="7">
        <f t="shared" si="6"/>
        <v>0.50177349855873565</v>
      </c>
      <c r="J29" s="7">
        <f t="shared" si="7"/>
        <v>0.60212819827048281</v>
      </c>
      <c r="K29" s="12">
        <f t="shared" si="8"/>
        <v>1.2420136102938876E-6</v>
      </c>
      <c r="L29" s="9">
        <f t="shared" si="22"/>
        <v>178.84995988231981</v>
      </c>
      <c r="M29" s="9">
        <f t="shared" si="9"/>
        <v>715.39983952927923</v>
      </c>
      <c r="N29" s="9">
        <f t="shared" si="10"/>
        <v>1609.6496389408783</v>
      </c>
      <c r="O29" s="9">
        <f t="shared" si="11"/>
        <v>2861.5993581171169</v>
      </c>
      <c r="P29" s="9">
        <f t="shared" si="12"/>
        <v>4471.2489970579954</v>
      </c>
      <c r="Q29" s="9">
        <f t="shared" si="13"/>
        <v>6438.5985557635131</v>
      </c>
      <c r="R29" s="8">
        <f>'Masses &amp; Spring Data'!$G$29</f>
        <v>0.12460000000000002</v>
      </c>
      <c r="S29" s="8">
        <f t="shared" si="14"/>
        <v>22.284705001337052</v>
      </c>
      <c r="T29" s="8">
        <f t="shared" si="14"/>
        <v>89.138820005348208</v>
      </c>
      <c r="U29" s="8">
        <f t="shared" si="14"/>
        <v>200.56234501203346</v>
      </c>
      <c r="V29" s="8">
        <f t="shared" si="14"/>
        <v>356.55528002139283</v>
      </c>
      <c r="W29" s="8">
        <f t="shared" si="14"/>
        <v>557.11762503342629</v>
      </c>
      <c r="X29" s="8">
        <f t="shared" si="14"/>
        <v>802.24938004813384</v>
      </c>
      <c r="Y29" s="3">
        <f>SUM('Masses &amp; Spring Data'!$K$11*('Masses &amp; Spring Data'!$I$3+'Vel,Acc,Jer (Inlet)'!C29))</f>
        <v>1462.4998496597425</v>
      </c>
      <c r="Z29" s="10">
        <f t="shared" si="15"/>
        <v>1484.7845546610795</v>
      </c>
      <c r="AA29" s="10">
        <f t="shared" si="16"/>
        <v>1553.1612572959684</v>
      </c>
      <c r="AB29" s="10">
        <f t="shared" si="17"/>
        <v>1663.0621946717761</v>
      </c>
      <c r="AC29" s="10">
        <f t="shared" si="18"/>
        <v>1819.0551296811354</v>
      </c>
      <c r="AD29" s="10">
        <f t="shared" si="19"/>
        <v>2019.6174746931688</v>
      </c>
      <c r="AE29" s="10">
        <f t="shared" si="20"/>
        <v>2264.7492297078761</v>
      </c>
    </row>
    <row r="30" spans="1:31" x14ac:dyDescent="0.2">
      <c r="A30" s="5">
        <v>-306</v>
      </c>
      <c r="B30" s="5">
        <f t="shared" si="21"/>
        <v>27</v>
      </c>
      <c r="C30" s="36">
        <v>5.7795033332342777E-5</v>
      </c>
      <c r="D30" s="6">
        <f t="shared" si="1"/>
        <v>9.6049052529394817E-6</v>
      </c>
      <c r="E30" s="7">
        <f t="shared" si="2"/>
        <v>0.11525886303527377</v>
      </c>
      <c r="F30" s="7">
        <f t="shared" si="3"/>
        <v>0.23051772607054755</v>
      </c>
      <c r="G30" s="7">
        <f t="shared" si="4"/>
        <v>0.34577658910582132</v>
      </c>
      <c r="H30" s="7">
        <f t="shared" si="5"/>
        <v>0.46103545214109509</v>
      </c>
      <c r="I30" s="7">
        <f t="shared" si="6"/>
        <v>0.57629431517636887</v>
      </c>
      <c r="J30" s="7">
        <f t="shared" si="7"/>
        <v>0.69155317821164264</v>
      </c>
      <c r="K30" s="12">
        <f t="shared" si="8"/>
        <v>1.6560181470585416E-6</v>
      </c>
      <c r="L30" s="9">
        <f t="shared" si="22"/>
        <v>238.46661317643</v>
      </c>
      <c r="M30" s="9">
        <f t="shared" si="9"/>
        <v>953.86645270572001</v>
      </c>
      <c r="N30" s="9">
        <f t="shared" si="10"/>
        <v>2146.19951858787</v>
      </c>
      <c r="O30" s="9">
        <f t="shared" si="11"/>
        <v>3815.46581082288</v>
      </c>
      <c r="P30" s="9">
        <f t="shared" si="12"/>
        <v>5961.66532941075</v>
      </c>
      <c r="Q30" s="9">
        <f t="shared" si="13"/>
        <v>8584.79807435148</v>
      </c>
      <c r="R30" s="8">
        <f>'Masses &amp; Spring Data'!$G$29</f>
        <v>0.12460000000000002</v>
      </c>
      <c r="S30" s="8">
        <f t="shared" si="14"/>
        <v>29.712940001783181</v>
      </c>
      <c r="T30" s="8">
        <f t="shared" si="14"/>
        <v>118.85176000713273</v>
      </c>
      <c r="U30" s="8">
        <f t="shared" si="14"/>
        <v>267.41646001604863</v>
      </c>
      <c r="V30" s="8">
        <f t="shared" si="14"/>
        <v>475.4070400285309</v>
      </c>
      <c r="W30" s="8">
        <f t="shared" si="14"/>
        <v>742.82350004457953</v>
      </c>
      <c r="X30" s="8">
        <f t="shared" si="14"/>
        <v>1069.6658400641945</v>
      </c>
      <c r="Y30" s="3">
        <f>SUM('Masses &amp; Spring Data'!$K$11*('Masses &amp; Spring Data'!$I$3+'Vel,Acc,Jer (Inlet)'!C30))</f>
        <v>1464.0224372906202</v>
      </c>
      <c r="Z30" s="10">
        <f t="shared" si="15"/>
        <v>1493.7353772924034</v>
      </c>
      <c r="AA30" s="10">
        <f t="shared" si="16"/>
        <v>1584.6229118045037</v>
      </c>
      <c r="AB30" s="10">
        <f t="shared" si="17"/>
        <v>1731.4388973066689</v>
      </c>
      <c r="AC30" s="10">
        <f t="shared" si="18"/>
        <v>1939.4294773191511</v>
      </c>
      <c r="AD30" s="10">
        <f t="shared" si="19"/>
        <v>2206.8459373351998</v>
      </c>
      <c r="AE30" s="10">
        <f t="shared" si="20"/>
        <v>2533.688277354815</v>
      </c>
    </row>
    <row r="31" spans="1:31" x14ac:dyDescent="0.2">
      <c r="A31" s="5">
        <v>-304</v>
      </c>
      <c r="B31" s="5">
        <f t="shared" si="21"/>
        <v>28</v>
      </c>
      <c r="C31" s="36">
        <v>6.7399938585282259E-5</v>
      </c>
      <c r="D31" s="6">
        <f t="shared" si="1"/>
        <v>1.1260923399998023E-5</v>
      </c>
      <c r="E31" s="7">
        <f t="shared" si="2"/>
        <v>0.13513108079997627</v>
      </c>
      <c r="F31" s="7">
        <f t="shared" si="3"/>
        <v>0.27026216159995253</v>
      </c>
      <c r="G31" s="7">
        <f t="shared" si="4"/>
        <v>0.40539324239992885</v>
      </c>
      <c r="H31" s="7">
        <f t="shared" si="5"/>
        <v>0.54052432319990507</v>
      </c>
      <c r="I31" s="7">
        <f t="shared" si="6"/>
        <v>0.67565540399988144</v>
      </c>
      <c r="J31" s="7">
        <f t="shared" si="7"/>
        <v>0.81078648479985771</v>
      </c>
      <c r="K31" s="12">
        <f t="shared" si="8"/>
        <v>1.9872217764702282E-6</v>
      </c>
      <c r="L31" s="9">
        <f t="shared" si="22"/>
        <v>286.15993581171284</v>
      </c>
      <c r="M31" s="9">
        <f t="shared" si="9"/>
        <v>1144.6397432468514</v>
      </c>
      <c r="N31" s="9">
        <f t="shared" si="10"/>
        <v>2575.439422305416</v>
      </c>
      <c r="O31" s="9">
        <f t="shared" si="11"/>
        <v>4578.5589729874055</v>
      </c>
      <c r="P31" s="9">
        <f t="shared" si="12"/>
        <v>7153.9983952928214</v>
      </c>
      <c r="Q31" s="9">
        <f t="shared" si="13"/>
        <v>10301.757689221664</v>
      </c>
      <c r="R31" s="8">
        <f>'Masses &amp; Spring Data'!$G$29</f>
        <v>0.12460000000000002</v>
      </c>
      <c r="S31" s="8">
        <f t="shared" si="14"/>
        <v>35.655528002139427</v>
      </c>
      <c r="T31" s="8">
        <f t="shared" si="14"/>
        <v>142.62211200855771</v>
      </c>
      <c r="U31" s="8">
        <f t="shared" si="14"/>
        <v>320.89975201925489</v>
      </c>
      <c r="V31" s="8">
        <f t="shared" si="14"/>
        <v>570.48844803423083</v>
      </c>
      <c r="W31" s="8">
        <f t="shared" si="14"/>
        <v>891.38820005348566</v>
      </c>
      <c r="X31" s="8">
        <f t="shared" si="14"/>
        <v>1283.5990080770196</v>
      </c>
      <c r="Y31" s="3">
        <f>SUM('Masses &amp; Spring Data'!$K$11*('Masses &amp; Spring Data'!$I$3+'Vel,Acc,Jer (Inlet)'!C31))</f>
        <v>1465.771151797371</v>
      </c>
      <c r="Z31" s="10">
        <f t="shared" si="15"/>
        <v>1501.4266797995103</v>
      </c>
      <c r="AA31" s="10">
        <f t="shared" si="16"/>
        <v>1610.4434808138431</v>
      </c>
      <c r="AB31" s="10">
        <f t="shared" si="17"/>
        <v>1786.6709038166259</v>
      </c>
      <c r="AC31" s="10">
        <f t="shared" si="18"/>
        <v>2036.2595998316019</v>
      </c>
      <c r="AD31" s="10">
        <f t="shared" si="19"/>
        <v>2357.1593518508566</v>
      </c>
      <c r="AE31" s="10">
        <f t="shared" si="20"/>
        <v>2749.3701598743905</v>
      </c>
    </row>
    <row r="32" spans="1:31" x14ac:dyDescent="0.2">
      <c r="A32" s="5">
        <v>-302</v>
      </c>
      <c r="B32" s="5">
        <f t="shared" si="21"/>
        <v>29</v>
      </c>
      <c r="C32" s="36">
        <v>7.8660861985280282E-5</v>
      </c>
      <c r="D32" s="6">
        <f t="shared" si="1"/>
        <v>1.3248145176468251E-5</v>
      </c>
      <c r="E32" s="7">
        <f t="shared" si="2"/>
        <v>0.15897774211761903</v>
      </c>
      <c r="F32" s="7">
        <f t="shared" si="3"/>
        <v>0.31795548423523806</v>
      </c>
      <c r="G32" s="7">
        <f t="shared" si="4"/>
        <v>0.47693322635285706</v>
      </c>
      <c r="H32" s="7">
        <f t="shared" si="5"/>
        <v>0.63591096847047612</v>
      </c>
      <c r="I32" s="7">
        <f t="shared" si="6"/>
        <v>0.79488871058809507</v>
      </c>
      <c r="J32" s="7">
        <f t="shared" si="7"/>
        <v>0.95386645270571413</v>
      </c>
      <c r="K32" s="12">
        <f t="shared" si="8"/>
        <v>1.6560181470585213E-6</v>
      </c>
      <c r="L32" s="9">
        <f t="shared" si="22"/>
        <v>238.46661317642707</v>
      </c>
      <c r="M32" s="9">
        <f t="shared" si="9"/>
        <v>953.8664527057083</v>
      </c>
      <c r="N32" s="9">
        <f t="shared" si="10"/>
        <v>2146.1995185878436</v>
      </c>
      <c r="O32" s="9">
        <f t="shared" si="11"/>
        <v>3815.4658108228332</v>
      </c>
      <c r="P32" s="9">
        <f t="shared" si="12"/>
        <v>5961.6653294106763</v>
      </c>
      <c r="Q32" s="9">
        <f t="shared" si="13"/>
        <v>8584.7980743513745</v>
      </c>
      <c r="R32" s="8">
        <f>'Masses &amp; Spring Data'!$G$29</f>
        <v>0.12460000000000002</v>
      </c>
      <c r="S32" s="8">
        <f t="shared" si="14"/>
        <v>29.712940001782819</v>
      </c>
      <c r="T32" s="8">
        <f t="shared" si="14"/>
        <v>118.85176000713128</v>
      </c>
      <c r="U32" s="8">
        <f t="shared" si="14"/>
        <v>267.41646001604533</v>
      </c>
      <c r="V32" s="8">
        <f t="shared" si="14"/>
        <v>475.4070400285251</v>
      </c>
      <c r="W32" s="8">
        <f t="shared" si="14"/>
        <v>742.82350004457032</v>
      </c>
      <c r="X32" s="8">
        <f t="shared" si="14"/>
        <v>1069.6658400641813</v>
      </c>
      <c r="Y32" s="3">
        <f>SUM('Masses &amp; Spring Data'!$K$11*('Masses &amp; Spring Data'!$I$3+'Vel,Acc,Jer (Inlet)'!C32))</f>
        <v>1467.8213688052854</v>
      </c>
      <c r="Z32" s="10">
        <f t="shared" si="15"/>
        <v>1497.5343088070681</v>
      </c>
      <c r="AA32" s="10">
        <f t="shared" si="16"/>
        <v>1589.0851488217281</v>
      </c>
      <c r="AB32" s="10">
        <f t="shared" si="17"/>
        <v>1735.2378288213308</v>
      </c>
      <c r="AC32" s="10">
        <f t="shared" si="18"/>
        <v>1943.2284088338106</v>
      </c>
      <c r="AD32" s="10">
        <f t="shared" si="19"/>
        <v>2210.6448688498558</v>
      </c>
      <c r="AE32" s="10">
        <f t="shared" si="20"/>
        <v>2537.4872088694665</v>
      </c>
    </row>
    <row r="33" spans="1:31" x14ac:dyDescent="0.2">
      <c r="A33" s="5">
        <v>-300</v>
      </c>
      <c r="B33" s="5">
        <f t="shared" si="21"/>
        <v>30</v>
      </c>
      <c r="C33" s="36">
        <v>9.1909007161748534E-5</v>
      </c>
      <c r="D33" s="6">
        <f t="shared" si="1"/>
        <v>1.4904163323526773E-5</v>
      </c>
      <c r="E33" s="7">
        <f t="shared" si="2"/>
        <v>0.17884995988232127</v>
      </c>
      <c r="F33" s="7">
        <f t="shared" si="3"/>
        <v>0.35769991976464255</v>
      </c>
      <c r="G33" s="7">
        <f t="shared" si="4"/>
        <v>0.53654987964696377</v>
      </c>
      <c r="H33" s="7">
        <f t="shared" si="5"/>
        <v>0.7153998395292851</v>
      </c>
      <c r="I33" s="7">
        <f t="shared" si="6"/>
        <v>0.89424979941160632</v>
      </c>
      <c r="J33" s="7">
        <f t="shared" si="7"/>
        <v>1.0730997592939275</v>
      </c>
      <c r="K33" s="12">
        <f t="shared" si="8"/>
        <v>2.4840272205878158E-6</v>
      </c>
      <c r="L33" s="9">
        <f t="shared" si="22"/>
        <v>357.69991976464547</v>
      </c>
      <c r="M33" s="9">
        <f t="shared" si="9"/>
        <v>1430.7996790585819</v>
      </c>
      <c r="N33" s="9">
        <f t="shared" si="10"/>
        <v>3219.2992778818093</v>
      </c>
      <c r="O33" s="9">
        <f t="shared" si="11"/>
        <v>5723.1987162343275</v>
      </c>
      <c r="P33" s="9">
        <f t="shared" si="12"/>
        <v>8942.4979941161364</v>
      </c>
      <c r="Q33" s="9">
        <f t="shared" si="13"/>
        <v>12877.197111527237</v>
      </c>
      <c r="R33" s="8">
        <f>'Masses &amp; Spring Data'!$G$29</f>
        <v>0.12460000000000002</v>
      </c>
      <c r="S33" s="8">
        <f t="shared" si="14"/>
        <v>44.569410002674829</v>
      </c>
      <c r="T33" s="8">
        <f t="shared" si="14"/>
        <v>178.27764001069932</v>
      </c>
      <c r="U33" s="8">
        <f t="shared" si="14"/>
        <v>401.12469002407352</v>
      </c>
      <c r="V33" s="8">
        <f t="shared" si="14"/>
        <v>713.11056004279726</v>
      </c>
      <c r="W33" s="8">
        <f t="shared" si="14"/>
        <v>1114.2352500668708</v>
      </c>
      <c r="X33" s="8">
        <f t="shared" si="14"/>
        <v>1604.4987600962941</v>
      </c>
      <c r="Y33" s="3">
        <f>SUM('Masses &amp; Spring Data'!$K$11*('Masses &amp; Spring Data'!$I$3+'Vel,Acc,Jer (Inlet)'!C33))</f>
        <v>1470.2333888145968</v>
      </c>
      <c r="Z33" s="10">
        <f t="shared" si="15"/>
        <v>1514.8027988172717</v>
      </c>
      <c r="AA33" s="10">
        <f t="shared" si="16"/>
        <v>1651.2245513357711</v>
      </c>
      <c r="AB33" s="10">
        <f t="shared" si="17"/>
        <v>1871.3580788386703</v>
      </c>
      <c r="AC33" s="10">
        <f t="shared" si="18"/>
        <v>2183.343948857394</v>
      </c>
      <c r="AD33" s="10">
        <f t="shared" si="19"/>
        <v>2584.4686388814675</v>
      </c>
      <c r="AE33" s="10">
        <f t="shared" si="20"/>
        <v>3074.7321489108908</v>
      </c>
    </row>
    <row r="34" spans="1:31" x14ac:dyDescent="0.2">
      <c r="A34" s="5">
        <v>-298</v>
      </c>
      <c r="B34" s="5">
        <f t="shared" si="21"/>
        <v>31</v>
      </c>
      <c r="C34" s="36">
        <v>1.0681317048527531E-4</v>
      </c>
      <c r="D34" s="6">
        <f t="shared" si="1"/>
        <v>1.7388190544114589E-5</v>
      </c>
      <c r="E34" s="7">
        <f t="shared" si="2"/>
        <v>0.20865828652937507</v>
      </c>
      <c r="F34" s="7">
        <f t="shared" si="3"/>
        <v>0.41731657305875014</v>
      </c>
      <c r="G34" s="7">
        <f t="shared" si="4"/>
        <v>0.62597485958812515</v>
      </c>
      <c r="H34" s="7">
        <f t="shared" si="5"/>
        <v>0.83463314611750028</v>
      </c>
      <c r="I34" s="7">
        <f t="shared" si="6"/>
        <v>1.0432914326468754</v>
      </c>
      <c r="J34" s="7">
        <f t="shared" si="7"/>
        <v>1.2519497191762503</v>
      </c>
      <c r="K34" s="12">
        <f t="shared" si="8"/>
        <v>2.4840272205878293E-6</v>
      </c>
      <c r="L34" s="9">
        <f t="shared" si="22"/>
        <v>357.6999197646474</v>
      </c>
      <c r="M34" s="9">
        <f t="shared" si="9"/>
        <v>1430.7996790585896</v>
      </c>
      <c r="N34" s="9">
        <f t="shared" si="10"/>
        <v>3219.299277881827</v>
      </c>
      <c r="O34" s="9">
        <f t="shared" si="11"/>
        <v>5723.1987162343585</v>
      </c>
      <c r="P34" s="9">
        <f t="shared" si="12"/>
        <v>8942.4979941161855</v>
      </c>
      <c r="Q34" s="9">
        <f t="shared" si="13"/>
        <v>12877.197111527308</v>
      </c>
      <c r="R34" s="8">
        <f>'Masses &amp; Spring Data'!$G$29</f>
        <v>0.12460000000000002</v>
      </c>
      <c r="S34" s="8">
        <f t="shared" si="14"/>
        <v>44.56941000267507</v>
      </c>
      <c r="T34" s="8">
        <f t="shared" si="14"/>
        <v>178.27764001070028</v>
      </c>
      <c r="U34" s="8">
        <f t="shared" si="14"/>
        <v>401.12469002407568</v>
      </c>
      <c r="V34" s="8">
        <f t="shared" si="14"/>
        <v>713.11056004280113</v>
      </c>
      <c r="W34" s="8">
        <f t="shared" si="14"/>
        <v>1114.2352500668769</v>
      </c>
      <c r="X34" s="8">
        <f t="shared" si="14"/>
        <v>1604.4987600963027</v>
      </c>
      <c r="Y34" s="3">
        <f>SUM('Masses &amp; Spring Data'!$K$11*('Masses &amp; Spring Data'!$I$3+'Vel,Acc,Jer (Inlet)'!C34))</f>
        <v>1472.9469113250718</v>
      </c>
      <c r="Z34" s="10">
        <f t="shared" si="15"/>
        <v>1517.5163213277469</v>
      </c>
      <c r="AA34" s="10">
        <f t="shared" si="16"/>
        <v>1654.3903275979931</v>
      </c>
      <c r="AB34" s="10">
        <f t="shared" si="17"/>
        <v>1874.0716013491474</v>
      </c>
      <c r="AC34" s="10">
        <f t="shared" si="18"/>
        <v>2186.0574713678729</v>
      </c>
      <c r="AD34" s="10">
        <f t="shared" si="19"/>
        <v>2587.1821613919487</v>
      </c>
      <c r="AE34" s="10">
        <f t="shared" si="20"/>
        <v>3077.4456714213748</v>
      </c>
    </row>
    <row r="35" spans="1:31" x14ac:dyDescent="0.2">
      <c r="A35" s="5">
        <v>-296</v>
      </c>
      <c r="B35" s="5">
        <f t="shared" si="21"/>
        <v>32</v>
      </c>
      <c r="C35" s="36">
        <v>1.2420136102938989E-4</v>
      </c>
      <c r="D35" s="6">
        <f t="shared" si="1"/>
        <v>1.9872217764702418E-5</v>
      </c>
      <c r="E35" s="7">
        <f t="shared" si="2"/>
        <v>0.238466613176429</v>
      </c>
      <c r="F35" s="7">
        <f t="shared" si="3"/>
        <v>0.47693322635285801</v>
      </c>
      <c r="G35" s="7">
        <f t="shared" si="4"/>
        <v>0.7153998395292871</v>
      </c>
      <c r="H35" s="7">
        <f t="shared" si="5"/>
        <v>0.95386645270571602</v>
      </c>
      <c r="I35" s="7">
        <f t="shared" si="6"/>
        <v>1.1923330658821452</v>
      </c>
      <c r="J35" s="7">
        <f t="shared" si="7"/>
        <v>1.4307996790585742</v>
      </c>
      <c r="K35" s="12">
        <f t="shared" si="8"/>
        <v>3.3120362941170696E-6</v>
      </c>
      <c r="L35" s="9">
        <f t="shared" si="22"/>
        <v>476.93322635285801</v>
      </c>
      <c r="M35" s="9">
        <f t="shared" si="9"/>
        <v>1907.7329054114321</v>
      </c>
      <c r="N35" s="9">
        <f t="shared" si="10"/>
        <v>4292.3990371757227</v>
      </c>
      <c r="O35" s="9">
        <f t="shared" si="11"/>
        <v>7630.9316216457282</v>
      </c>
      <c r="P35" s="9">
        <f t="shared" si="12"/>
        <v>11923.330658821451</v>
      </c>
      <c r="Q35" s="9">
        <f t="shared" si="13"/>
        <v>17169.596148702891</v>
      </c>
      <c r="R35" s="8">
        <f>'Masses &amp; Spring Data'!$G$29</f>
        <v>0.12460000000000002</v>
      </c>
      <c r="S35" s="8">
        <f t="shared" si="14"/>
        <v>59.425880003566114</v>
      </c>
      <c r="T35" s="8">
        <f t="shared" si="14"/>
        <v>237.70352001426446</v>
      </c>
      <c r="U35" s="8">
        <f t="shared" si="14"/>
        <v>534.8329200320951</v>
      </c>
      <c r="V35" s="8">
        <f t="shared" si="14"/>
        <v>950.81408005705782</v>
      </c>
      <c r="W35" s="8">
        <f t="shared" si="14"/>
        <v>1485.6470000891529</v>
      </c>
      <c r="X35" s="8">
        <f t="shared" si="14"/>
        <v>2139.3316801283804</v>
      </c>
      <c r="Y35" s="3">
        <f>SUM('Masses &amp; Spring Data'!$K$11*('Masses &amp; Spring Data'!$I$3+'Vel,Acc,Jer (Inlet)'!C35))</f>
        <v>1476.1126875872928</v>
      </c>
      <c r="Z35" s="10">
        <f t="shared" si="15"/>
        <v>1535.538567590859</v>
      </c>
      <c r="AA35" s="10">
        <f t="shared" si="16"/>
        <v>1717.4342376155246</v>
      </c>
      <c r="AB35" s="10">
        <f t="shared" si="17"/>
        <v>2010.9456076193878</v>
      </c>
      <c r="AC35" s="10">
        <f t="shared" si="18"/>
        <v>2426.9267676443505</v>
      </c>
      <c r="AD35" s="10">
        <f t="shared" si="19"/>
        <v>2961.7596876764455</v>
      </c>
      <c r="AE35" s="10">
        <f t="shared" si="20"/>
        <v>3615.4443677156733</v>
      </c>
    </row>
    <row r="36" spans="1:31" x14ac:dyDescent="0.2">
      <c r="A36" s="5">
        <v>-294</v>
      </c>
      <c r="B36" s="5">
        <f t="shared" si="21"/>
        <v>33</v>
      </c>
      <c r="C36" s="36">
        <v>1.4407357879409231E-4</v>
      </c>
      <c r="D36" s="6">
        <f t="shared" si="1"/>
        <v>2.3184254058819488E-5</v>
      </c>
      <c r="E36" s="7">
        <f t="shared" si="2"/>
        <v>0.27821104870583385</v>
      </c>
      <c r="F36" s="7">
        <f t="shared" si="3"/>
        <v>0.5564220974116677</v>
      </c>
      <c r="G36" s="7">
        <f t="shared" si="4"/>
        <v>0.8346331461175015</v>
      </c>
      <c r="H36" s="7">
        <f t="shared" si="5"/>
        <v>1.1128441948233354</v>
      </c>
      <c r="I36" s="7">
        <f t="shared" si="6"/>
        <v>1.3910552435291692</v>
      </c>
      <c r="J36" s="7">
        <f t="shared" si="7"/>
        <v>1.669266292235003</v>
      </c>
      <c r="K36" s="12">
        <f t="shared" si="8"/>
        <v>3.312036294116907E-6</v>
      </c>
      <c r="L36" s="9">
        <f t="shared" si="22"/>
        <v>476.93322635283459</v>
      </c>
      <c r="M36" s="9">
        <f t="shared" si="9"/>
        <v>1907.7329054113384</v>
      </c>
      <c r="N36" s="9">
        <f t="shared" si="10"/>
        <v>4292.3990371755117</v>
      </c>
      <c r="O36" s="9">
        <f t="shared" si="11"/>
        <v>7630.9316216453535</v>
      </c>
      <c r="P36" s="9">
        <f t="shared" si="12"/>
        <v>11923.330658820865</v>
      </c>
      <c r="Q36" s="9">
        <f t="shared" si="13"/>
        <v>17169.596148702047</v>
      </c>
      <c r="R36" s="8">
        <f>'Masses &amp; Spring Data'!$G$29</f>
        <v>0.12460000000000002</v>
      </c>
      <c r="S36" s="8">
        <f t="shared" si="14"/>
        <v>59.425880003563201</v>
      </c>
      <c r="T36" s="8">
        <f t="shared" si="14"/>
        <v>237.7035200142528</v>
      </c>
      <c r="U36" s="8">
        <f t="shared" si="14"/>
        <v>534.83292003206884</v>
      </c>
      <c r="V36" s="8">
        <f t="shared" si="14"/>
        <v>950.81408005701121</v>
      </c>
      <c r="W36" s="8">
        <f t="shared" si="14"/>
        <v>1485.6470000890799</v>
      </c>
      <c r="X36" s="8">
        <f t="shared" si="14"/>
        <v>2139.3316801282754</v>
      </c>
      <c r="Y36" s="3">
        <f>SUM('Masses &amp; Spring Data'!$K$11*('Masses &amp; Spring Data'!$I$3+'Vel,Acc,Jer (Inlet)'!C36))</f>
        <v>1479.73071760126</v>
      </c>
      <c r="Z36" s="10">
        <f t="shared" si="15"/>
        <v>1539.1565976048232</v>
      </c>
      <c r="AA36" s="10">
        <f t="shared" si="16"/>
        <v>1721.6552726318073</v>
      </c>
      <c r="AB36" s="10">
        <f t="shared" si="17"/>
        <v>2014.5636376333289</v>
      </c>
      <c r="AC36" s="10">
        <f t="shared" si="18"/>
        <v>2430.5447976582714</v>
      </c>
      <c r="AD36" s="10">
        <f t="shared" si="19"/>
        <v>2965.37771769034</v>
      </c>
      <c r="AE36" s="10">
        <f t="shared" si="20"/>
        <v>3619.0623977295354</v>
      </c>
    </row>
    <row r="37" spans="1:31" x14ac:dyDescent="0.2">
      <c r="A37" s="5">
        <v>-292</v>
      </c>
      <c r="B37" s="5">
        <f t="shared" si="21"/>
        <v>34</v>
      </c>
      <c r="C37" s="36">
        <v>1.672578328529118E-4</v>
      </c>
      <c r="D37" s="6">
        <f t="shared" si="1"/>
        <v>2.6496290352936395E-5</v>
      </c>
      <c r="E37" s="7">
        <f t="shared" si="2"/>
        <v>0.31795548423523673</v>
      </c>
      <c r="F37" s="7">
        <f t="shared" si="3"/>
        <v>0.63591096847047346</v>
      </c>
      <c r="G37" s="7">
        <f t="shared" si="4"/>
        <v>0.95386645270571024</v>
      </c>
      <c r="H37" s="7">
        <f t="shared" si="5"/>
        <v>1.2718219369409469</v>
      </c>
      <c r="I37" s="7">
        <f t="shared" si="6"/>
        <v>1.5897774211761837</v>
      </c>
      <c r="J37" s="7">
        <f t="shared" si="7"/>
        <v>1.9077329054114205</v>
      </c>
      <c r="K37" s="12">
        <f t="shared" si="8"/>
        <v>4.1400453676465132E-6</v>
      </c>
      <c r="L37" s="9">
        <f t="shared" si="22"/>
        <v>596.1665329410979</v>
      </c>
      <c r="M37" s="9">
        <f t="shared" si="9"/>
        <v>2384.6661317643916</v>
      </c>
      <c r="N37" s="9">
        <f t="shared" si="10"/>
        <v>5365.4987964698812</v>
      </c>
      <c r="O37" s="9">
        <f t="shared" si="11"/>
        <v>9538.6645270575664</v>
      </c>
      <c r="P37" s="9">
        <f t="shared" si="12"/>
        <v>14904.163323527448</v>
      </c>
      <c r="Q37" s="9">
        <f t="shared" si="13"/>
        <v>21461.995185879525</v>
      </c>
      <c r="R37" s="8">
        <f>'Masses &amp; Spring Data'!$G$29</f>
        <v>0.12460000000000002</v>
      </c>
      <c r="S37" s="8">
        <f t="shared" si="14"/>
        <v>74.28235000446081</v>
      </c>
      <c r="T37" s="8">
        <f t="shared" si="14"/>
        <v>297.12940001784324</v>
      </c>
      <c r="U37" s="8">
        <f t="shared" si="14"/>
        <v>668.54115004014727</v>
      </c>
      <c r="V37" s="8">
        <f t="shared" si="14"/>
        <v>1188.517600071373</v>
      </c>
      <c r="W37" s="8">
        <f t="shared" si="14"/>
        <v>1857.0587501115201</v>
      </c>
      <c r="X37" s="8">
        <f t="shared" si="14"/>
        <v>2674.1646001605891</v>
      </c>
      <c r="Y37" s="3">
        <f>SUM('Masses &amp; Spring Data'!$K$11*('Masses &amp; Spring Data'!$I$3+'Vel,Acc,Jer (Inlet)'!C37))</f>
        <v>1483.9517526175546</v>
      </c>
      <c r="Z37" s="10">
        <f t="shared" si="15"/>
        <v>1558.2341026220154</v>
      </c>
      <c r="AA37" s="10">
        <f t="shared" si="16"/>
        <v>1785.9051926540203</v>
      </c>
      <c r="AB37" s="10">
        <f t="shared" si="17"/>
        <v>2152.492902657702</v>
      </c>
      <c r="AC37" s="10">
        <f t="shared" si="18"/>
        <v>2672.4693526889278</v>
      </c>
      <c r="AD37" s="10">
        <f t="shared" si="19"/>
        <v>3341.0105027290747</v>
      </c>
      <c r="AE37" s="10">
        <f t="shared" si="20"/>
        <v>4158.1163527781437</v>
      </c>
    </row>
    <row r="38" spans="1:31" x14ac:dyDescent="0.2">
      <c r="A38" s="5">
        <v>-290</v>
      </c>
      <c r="B38" s="5">
        <f t="shared" si="21"/>
        <v>35</v>
      </c>
      <c r="C38" s="36">
        <v>1.9375412320584819E-4</v>
      </c>
      <c r="D38" s="6">
        <f t="shared" si="1"/>
        <v>3.0636335720582908E-5</v>
      </c>
      <c r="E38" s="7">
        <f t="shared" si="2"/>
        <v>0.36763602864699491</v>
      </c>
      <c r="F38" s="7">
        <f t="shared" si="3"/>
        <v>0.73527205729398981</v>
      </c>
      <c r="G38" s="7">
        <f t="shared" si="4"/>
        <v>1.1029080859409848</v>
      </c>
      <c r="H38" s="7">
        <f t="shared" si="5"/>
        <v>1.4705441145879796</v>
      </c>
      <c r="I38" s="7">
        <f t="shared" si="6"/>
        <v>1.8381801432349745</v>
      </c>
      <c r="J38" s="7">
        <f t="shared" si="7"/>
        <v>2.2058161718819695</v>
      </c>
      <c r="K38" s="12">
        <f t="shared" si="8"/>
        <v>4.1400453676462693E-6</v>
      </c>
      <c r="L38" s="9">
        <f t="shared" si="22"/>
        <v>596.16653294106277</v>
      </c>
      <c r="M38" s="9">
        <f t="shared" si="9"/>
        <v>2384.6661317642511</v>
      </c>
      <c r="N38" s="9">
        <f t="shared" si="10"/>
        <v>5365.4987964695647</v>
      </c>
      <c r="O38" s="9">
        <f t="shared" si="11"/>
        <v>9538.6645270570043</v>
      </c>
      <c r="P38" s="9">
        <f t="shared" si="12"/>
        <v>14904.163323526569</v>
      </c>
      <c r="Q38" s="9">
        <f t="shared" si="13"/>
        <v>21461.995185878259</v>
      </c>
      <c r="R38" s="8">
        <f>'Masses &amp; Spring Data'!$G$29</f>
        <v>0.12460000000000002</v>
      </c>
      <c r="S38" s="8">
        <f t="shared" si="14"/>
        <v>74.282350004456433</v>
      </c>
      <c r="T38" s="8">
        <f t="shared" si="14"/>
        <v>297.12940001782573</v>
      </c>
      <c r="U38" s="8">
        <f t="shared" si="14"/>
        <v>668.54115004010782</v>
      </c>
      <c r="V38" s="8">
        <f t="shared" si="14"/>
        <v>1188.5176000713029</v>
      </c>
      <c r="W38" s="8">
        <f t="shared" si="14"/>
        <v>1857.0587501114107</v>
      </c>
      <c r="X38" s="8">
        <f t="shared" si="14"/>
        <v>2674.1646001604313</v>
      </c>
      <c r="Y38" s="3">
        <f>SUM('Masses &amp; Spring Data'!$K$11*('Masses &amp; Spring Data'!$I$3+'Vel,Acc,Jer (Inlet)'!C38))</f>
        <v>1488.7757926361771</v>
      </c>
      <c r="Z38" s="10">
        <f t="shared" si="15"/>
        <v>1563.0581426406336</v>
      </c>
      <c r="AA38" s="10">
        <f t="shared" si="16"/>
        <v>1791.482988925535</v>
      </c>
      <c r="AB38" s="10">
        <f t="shared" si="17"/>
        <v>2157.3169426762852</v>
      </c>
      <c r="AC38" s="10">
        <f t="shared" si="18"/>
        <v>2677.2933927074801</v>
      </c>
      <c r="AD38" s="10">
        <f t="shared" si="19"/>
        <v>3345.8345427475879</v>
      </c>
      <c r="AE38" s="10">
        <f t="shared" si="20"/>
        <v>4162.9403927966086</v>
      </c>
    </row>
    <row r="39" spans="1:31" x14ac:dyDescent="0.2">
      <c r="A39" s="5">
        <v>-288</v>
      </c>
      <c r="B39" s="5">
        <f t="shared" si="21"/>
        <v>36</v>
      </c>
      <c r="C39" s="36">
        <v>2.243904589264311E-4</v>
      </c>
      <c r="D39" s="6">
        <f t="shared" si="1"/>
        <v>3.4776381088229177E-5</v>
      </c>
      <c r="E39" s="7">
        <f t="shared" si="2"/>
        <v>0.41731657305875014</v>
      </c>
      <c r="F39" s="7">
        <f t="shared" si="3"/>
        <v>0.83463314611750028</v>
      </c>
      <c r="G39" s="7">
        <f t="shared" si="4"/>
        <v>1.2519497191762503</v>
      </c>
      <c r="H39" s="7">
        <f t="shared" si="5"/>
        <v>1.6692662922350006</v>
      </c>
      <c r="I39" s="7">
        <f t="shared" si="6"/>
        <v>2.0865828652937508</v>
      </c>
      <c r="J39" s="7">
        <f t="shared" si="7"/>
        <v>2.5038994383525006</v>
      </c>
      <c r="K39" s="12">
        <f t="shared" si="8"/>
        <v>5.7960635147048312E-6</v>
      </c>
      <c r="L39" s="9">
        <f t="shared" si="22"/>
        <v>834.6331461174957</v>
      </c>
      <c r="M39" s="9">
        <f t="shared" si="9"/>
        <v>3338.5325844699828</v>
      </c>
      <c r="N39" s="9">
        <f t="shared" si="10"/>
        <v>7511.6983150574615</v>
      </c>
      <c r="O39" s="9">
        <f t="shared" si="11"/>
        <v>13354.130337879931</v>
      </c>
      <c r="P39" s="9">
        <f t="shared" si="12"/>
        <v>20865.828652937391</v>
      </c>
      <c r="Q39" s="9">
        <f t="shared" si="13"/>
        <v>30046.793260229846</v>
      </c>
      <c r="R39" s="8">
        <f>'Masses &amp; Spring Data'!$G$29</f>
        <v>0.12460000000000002</v>
      </c>
      <c r="S39" s="8">
        <f t="shared" si="14"/>
        <v>103.99529000623998</v>
      </c>
      <c r="T39" s="8">
        <f t="shared" si="14"/>
        <v>415.98116002495993</v>
      </c>
      <c r="U39" s="8">
        <f t="shared" si="14"/>
        <v>935.95761005615987</v>
      </c>
      <c r="V39" s="8">
        <f t="shared" si="14"/>
        <v>1663.9246400998397</v>
      </c>
      <c r="W39" s="8">
        <f t="shared" si="14"/>
        <v>2599.8822501559994</v>
      </c>
      <c r="X39" s="8">
        <f t="shared" si="14"/>
        <v>3743.8304402246395</v>
      </c>
      <c r="Y39" s="3">
        <f>SUM('Masses &amp; Spring Data'!$K$11*('Masses &amp; Spring Data'!$I$3+'Vel,Acc,Jer (Inlet)'!C39))</f>
        <v>1494.3535889077093</v>
      </c>
      <c r="Z39" s="10">
        <f t="shared" si="15"/>
        <v>1598.3488789139492</v>
      </c>
      <c r="AA39" s="10">
        <f t="shared" si="16"/>
        <v>1916.6663014571113</v>
      </c>
      <c r="AB39" s="10">
        <f t="shared" si="17"/>
        <v>2430.3111989638692</v>
      </c>
      <c r="AC39" s="10">
        <f t="shared" si="18"/>
        <v>3158.2782290075493</v>
      </c>
      <c r="AD39" s="10">
        <f t="shared" si="19"/>
        <v>4094.2358390637087</v>
      </c>
      <c r="AE39" s="10">
        <f t="shared" si="20"/>
        <v>5238.1840291323488</v>
      </c>
    </row>
    <row r="40" spans="1:31" x14ac:dyDescent="0.2">
      <c r="A40" s="5">
        <v>-286</v>
      </c>
      <c r="B40" s="5">
        <f t="shared" si="21"/>
        <v>37</v>
      </c>
      <c r="C40" s="36">
        <v>2.5916684001466028E-4</v>
      </c>
      <c r="D40" s="6">
        <f t="shared" si="1"/>
        <v>4.0572444602934008E-5</v>
      </c>
      <c r="E40" s="7">
        <f t="shared" si="2"/>
        <v>0.48686933523520809</v>
      </c>
      <c r="F40" s="7">
        <f t="shared" si="3"/>
        <v>0.97373867047041618</v>
      </c>
      <c r="G40" s="7">
        <f t="shared" si="4"/>
        <v>1.4606080057056243</v>
      </c>
      <c r="H40" s="7">
        <f t="shared" si="5"/>
        <v>1.9474773409408324</v>
      </c>
      <c r="I40" s="7">
        <f t="shared" si="6"/>
        <v>2.4343466761760406</v>
      </c>
      <c r="J40" s="7">
        <f t="shared" si="7"/>
        <v>2.9212160114112486</v>
      </c>
      <c r="K40" s="12">
        <f t="shared" si="8"/>
        <v>5.796063514705021E-6</v>
      </c>
      <c r="L40" s="9">
        <f t="shared" si="22"/>
        <v>834.63314611752298</v>
      </c>
      <c r="M40" s="9">
        <f t="shared" si="9"/>
        <v>3338.5325844700919</v>
      </c>
      <c r="N40" s="9">
        <f t="shared" si="10"/>
        <v>7511.6983150577071</v>
      </c>
      <c r="O40" s="9">
        <f t="shared" si="11"/>
        <v>13354.130337880368</v>
      </c>
      <c r="P40" s="9">
        <f t="shared" si="12"/>
        <v>20865.828652938075</v>
      </c>
      <c r="Q40" s="9">
        <f t="shared" si="13"/>
        <v>30046.793260230828</v>
      </c>
      <c r="R40" s="8">
        <f>'Masses &amp; Spring Data'!$G$29</f>
        <v>0.12460000000000002</v>
      </c>
      <c r="S40" s="8">
        <f t="shared" si="14"/>
        <v>103.99529000624338</v>
      </c>
      <c r="T40" s="8">
        <f t="shared" si="14"/>
        <v>415.98116002497352</v>
      </c>
      <c r="U40" s="8">
        <f t="shared" si="14"/>
        <v>935.95761005619045</v>
      </c>
      <c r="V40" s="8">
        <f t="shared" si="14"/>
        <v>1663.9246400998941</v>
      </c>
      <c r="W40" s="8">
        <f t="shared" si="14"/>
        <v>2599.8822501560844</v>
      </c>
      <c r="X40" s="8">
        <f t="shared" si="14"/>
        <v>3743.8304402247618</v>
      </c>
      <c r="Y40" s="3">
        <f>SUM('Masses &amp; Spring Data'!$K$11*('Masses &amp; Spring Data'!$I$3+'Vel,Acc,Jer (Inlet)'!C40))</f>
        <v>1500.6851414321513</v>
      </c>
      <c r="Z40" s="10">
        <f t="shared" si="15"/>
        <v>1604.6804314383946</v>
      </c>
      <c r="AA40" s="10">
        <f t="shared" si="16"/>
        <v>1924.0531127356408</v>
      </c>
      <c r="AB40" s="10">
        <f t="shared" si="17"/>
        <v>2436.6427514883417</v>
      </c>
      <c r="AC40" s="10">
        <f t="shared" si="18"/>
        <v>3164.6097815320454</v>
      </c>
      <c r="AD40" s="10">
        <f t="shared" si="19"/>
        <v>4100.5673915882362</v>
      </c>
      <c r="AE40" s="10">
        <f t="shared" si="20"/>
        <v>5244.5155816569131</v>
      </c>
    </row>
    <row r="41" spans="1:31" x14ac:dyDescent="0.2">
      <c r="A41" s="5">
        <v>-284</v>
      </c>
      <c r="B41" s="5">
        <f t="shared" si="21"/>
        <v>38</v>
      </c>
      <c r="C41" s="36">
        <v>2.9973928461759429E-4</v>
      </c>
      <c r="D41" s="6">
        <f t="shared" si="1"/>
        <v>4.6368508117639029E-5</v>
      </c>
      <c r="E41" s="7">
        <f t="shared" si="2"/>
        <v>0.55642209741166837</v>
      </c>
      <c r="F41" s="7">
        <f t="shared" si="3"/>
        <v>1.1128441948233367</v>
      </c>
      <c r="G41" s="7">
        <f t="shared" si="4"/>
        <v>1.669266292235005</v>
      </c>
      <c r="H41" s="7">
        <f t="shared" si="5"/>
        <v>2.2256883896466735</v>
      </c>
      <c r="I41" s="7">
        <f t="shared" si="6"/>
        <v>2.782110487058342</v>
      </c>
      <c r="J41" s="7">
        <f t="shared" si="7"/>
        <v>3.33853258447001</v>
      </c>
      <c r="K41" s="12">
        <f t="shared" si="8"/>
        <v>6.6240725882339767E-6</v>
      </c>
      <c r="L41" s="9">
        <f t="shared" si="22"/>
        <v>953.86645270569261</v>
      </c>
      <c r="M41" s="9">
        <f t="shared" si="9"/>
        <v>3815.4658108227704</v>
      </c>
      <c r="N41" s="9">
        <f t="shared" si="10"/>
        <v>8584.7980743512344</v>
      </c>
      <c r="O41" s="9">
        <f t="shared" si="11"/>
        <v>15261.863243291082</v>
      </c>
      <c r="P41" s="9">
        <f t="shared" si="12"/>
        <v>23846.661317642316</v>
      </c>
      <c r="Q41" s="9">
        <f t="shared" si="13"/>
        <v>34339.192297404938</v>
      </c>
      <c r="R41" s="8">
        <f>'Masses &amp; Spring Data'!$G$29</f>
        <v>0.12460000000000002</v>
      </c>
      <c r="S41" s="8">
        <f t="shared" si="14"/>
        <v>118.85176000712931</v>
      </c>
      <c r="T41" s="8">
        <f t="shared" si="14"/>
        <v>475.40704002851726</v>
      </c>
      <c r="U41" s="8">
        <f t="shared" si="14"/>
        <v>1069.6658400641641</v>
      </c>
      <c r="V41" s="8">
        <f t="shared" si="14"/>
        <v>1901.628160114069</v>
      </c>
      <c r="W41" s="8">
        <f t="shared" si="14"/>
        <v>2971.2940001782331</v>
      </c>
      <c r="X41" s="8">
        <f t="shared" si="14"/>
        <v>4278.6633602566562</v>
      </c>
      <c r="Y41" s="3">
        <f>SUM('Masses &amp; Spring Data'!$K$11*('Masses &amp; Spring Data'!$I$3+'Vel,Acc,Jer (Inlet)'!C41))</f>
        <v>1508.0719527106673</v>
      </c>
      <c r="Z41" s="10">
        <f t="shared" si="15"/>
        <v>1626.9237127177967</v>
      </c>
      <c r="AA41" s="10">
        <f t="shared" si="16"/>
        <v>1991.9210627717739</v>
      </c>
      <c r="AB41" s="10">
        <f t="shared" si="17"/>
        <v>2577.7377927748312</v>
      </c>
      <c r="AC41" s="10">
        <f t="shared" si="18"/>
        <v>3409.7001128247366</v>
      </c>
      <c r="AD41" s="10">
        <f t="shared" si="19"/>
        <v>4479.3659528889002</v>
      </c>
      <c r="AE41" s="10">
        <f t="shared" si="20"/>
        <v>5786.7353129673238</v>
      </c>
    </row>
    <row r="42" spans="1:31" x14ac:dyDescent="0.2">
      <c r="A42" s="5">
        <v>-282</v>
      </c>
      <c r="B42" s="5">
        <f t="shared" si="21"/>
        <v>39</v>
      </c>
      <c r="C42" s="36">
        <v>3.4610779273523332E-4</v>
      </c>
      <c r="D42" s="6">
        <f t="shared" si="1"/>
        <v>5.2992580705873006E-5</v>
      </c>
      <c r="E42" s="7">
        <f t="shared" si="2"/>
        <v>0.63591096847047612</v>
      </c>
      <c r="F42" s="7">
        <f t="shared" si="3"/>
        <v>1.2718219369409522</v>
      </c>
      <c r="G42" s="7">
        <f t="shared" si="4"/>
        <v>1.9077329054114283</v>
      </c>
      <c r="H42" s="7">
        <f t="shared" si="5"/>
        <v>2.5436438738819045</v>
      </c>
      <c r="I42" s="7">
        <f t="shared" si="6"/>
        <v>3.1795548423523803</v>
      </c>
      <c r="J42" s="7">
        <f t="shared" si="7"/>
        <v>3.8154658108228565</v>
      </c>
      <c r="K42" s="12">
        <f t="shared" si="8"/>
        <v>7.4520816617633661E-6</v>
      </c>
      <c r="L42" s="9">
        <f t="shared" si="22"/>
        <v>1073.0997592939248</v>
      </c>
      <c r="M42" s="9">
        <f t="shared" si="9"/>
        <v>4292.399037175699</v>
      </c>
      <c r="N42" s="9">
        <f t="shared" si="10"/>
        <v>9657.897833645322</v>
      </c>
      <c r="O42" s="9">
        <f t="shared" si="11"/>
        <v>17169.596148702796</v>
      </c>
      <c r="P42" s="9">
        <f t="shared" si="12"/>
        <v>26827.493982348118</v>
      </c>
      <c r="Q42" s="9">
        <f t="shared" si="13"/>
        <v>38631.591334581288</v>
      </c>
      <c r="R42" s="8">
        <f>'Masses &amp; Spring Data'!$G$29</f>
        <v>0.12460000000000002</v>
      </c>
      <c r="S42" s="8">
        <f t="shared" si="14"/>
        <v>133.70823000802304</v>
      </c>
      <c r="T42" s="8">
        <f t="shared" si="14"/>
        <v>534.83292003209215</v>
      </c>
      <c r="U42" s="8">
        <f t="shared" si="14"/>
        <v>1203.3740700722074</v>
      </c>
      <c r="V42" s="8">
        <f t="shared" si="14"/>
        <v>2139.3316801283686</v>
      </c>
      <c r="W42" s="8">
        <f t="shared" si="14"/>
        <v>3342.7057502005759</v>
      </c>
      <c r="X42" s="8">
        <f t="shared" si="14"/>
        <v>4813.4962802888294</v>
      </c>
      <c r="Y42" s="3">
        <f>SUM('Masses &amp; Spring Data'!$K$11*('Masses &amp; Spring Data'!$I$3+'Vel,Acc,Jer (Inlet)'!C42))</f>
        <v>1516.5140227432566</v>
      </c>
      <c r="Z42" s="10">
        <f t="shared" si="15"/>
        <v>1650.2222527512797</v>
      </c>
      <c r="AA42" s="10">
        <f t="shared" si="16"/>
        <v>2060.995022812594</v>
      </c>
      <c r="AB42" s="10">
        <f t="shared" si="17"/>
        <v>2719.888092815464</v>
      </c>
      <c r="AC42" s="10">
        <f t="shared" si="18"/>
        <v>3655.8457028716252</v>
      </c>
      <c r="AD42" s="10">
        <f t="shared" si="19"/>
        <v>4859.2197729438321</v>
      </c>
      <c r="AE42" s="10">
        <f t="shared" si="20"/>
        <v>6330.0103030320861</v>
      </c>
    </row>
    <row r="43" spans="1:31" x14ac:dyDescent="0.2">
      <c r="A43" s="5">
        <v>-280</v>
      </c>
      <c r="B43" s="5">
        <f t="shared" si="21"/>
        <v>40</v>
      </c>
      <c r="C43" s="36">
        <v>3.9910037344110632E-4</v>
      </c>
      <c r="D43" s="6">
        <f t="shared" si="1"/>
        <v>6.0444662367636372E-5</v>
      </c>
      <c r="E43" s="7">
        <f t="shared" si="2"/>
        <v>0.72533594841163651</v>
      </c>
      <c r="F43" s="7">
        <f t="shared" si="3"/>
        <v>1.450671896823273</v>
      </c>
      <c r="G43" s="7">
        <f t="shared" si="4"/>
        <v>2.1760078452349094</v>
      </c>
      <c r="H43" s="7">
        <f t="shared" si="5"/>
        <v>2.901343793646546</v>
      </c>
      <c r="I43" s="7">
        <f t="shared" si="6"/>
        <v>3.6266797420581822</v>
      </c>
      <c r="J43" s="7">
        <f t="shared" si="7"/>
        <v>4.3520156904698188</v>
      </c>
      <c r="K43" s="12">
        <f t="shared" si="8"/>
        <v>8.280090735292647E-6</v>
      </c>
      <c r="L43" s="9">
        <f t="shared" si="22"/>
        <v>1192.3330658821412</v>
      </c>
      <c r="M43" s="9">
        <f t="shared" si="9"/>
        <v>4769.3322635285649</v>
      </c>
      <c r="N43" s="9">
        <f t="shared" si="10"/>
        <v>10730.997592939271</v>
      </c>
      <c r="O43" s="9">
        <f t="shared" si="11"/>
        <v>19077.32905411426</v>
      </c>
      <c r="P43" s="9">
        <f t="shared" si="12"/>
        <v>29808.326647053531</v>
      </c>
      <c r="Q43" s="9">
        <f t="shared" si="13"/>
        <v>42923.990371757085</v>
      </c>
      <c r="R43" s="8">
        <f>'Masses &amp; Spring Data'!$G$29</f>
        <v>0.12460000000000002</v>
      </c>
      <c r="S43" s="8">
        <f t="shared" si="14"/>
        <v>148.56470000891483</v>
      </c>
      <c r="T43" s="8">
        <f t="shared" si="14"/>
        <v>594.25880003565931</v>
      </c>
      <c r="U43" s="8">
        <f t="shared" si="14"/>
        <v>1337.0823000802334</v>
      </c>
      <c r="V43" s="8">
        <f t="shared" si="14"/>
        <v>2377.0352001426372</v>
      </c>
      <c r="W43" s="8">
        <f t="shared" si="14"/>
        <v>3714.1175002228706</v>
      </c>
      <c r="X43" s="8">
        <f t="shared" si="14"/>
        <v>5348.3292003209335</v>
      </c>
      <c r="Y43" s="3">
        <f>SUM('Masses &amp; Spring Data'!$K$11*('Masses &amp; Spring Data'!$I$3+'Vel,Acc,Jer (Inlet)'!C43))</f>
        <v>1526.1621027805018</v>
      </c>
      <c r="Z43" s="10">
        <f t="shared" si="15"/>
        <v>1674.7268027894165</v>
      </c>
      <c r="AA43" s="10">
        <f t="shared" si="16"/>
        <v>2131.4257441086438</v>
      </c>
      <c r="AB43" s="10">
        <f t="shared" si="17"/>
        <v>2863.2444028607351</v>
      </c>
      <c r="AC43" s="10">
        <f t="shared" si="18"/>
        <v>3903.197302923139</v>
      </c>
      <c r="AD43" s="10">
        <f t="shared" si="19"/>
        <v>5240.2796030033724</v>
      </c>
      <c r="AE43" s="10">
        <f t="shared" si="20"/>
        <v>6874.4913031014348</v>
      </c>
    </row>
    <row r="44" spans="1:31" x14ac:dyDescent="0.2">
      <c r="A44" s="5">
        <v>-278</v>
      </c>
      <c r="B44" s="5">
        <f t="shared" si="21"/>
        <v>41</v>
      </c>
      <c r="C44" s="36">
        <v>4.595450358087427E-4</v>
      </c>
      <c r="D44" s="6">
        <f t="shared" si="1"/>
        <v>6.8724753102929019E-5</v>
      </c>
      <c r="E44" s="7">
        <f t="shared" si="2"/>
        <v>0.8246970372351482</v>
      </c>
      <c r="F44" s="7">
        <f t="shared" si="3"/>
        <v>1.6493940744702964</v>
      </c>
      <c r="G44" s="7">
        <f t="shared" si="4"/>
        <v>2.4740911117054445</v>
      </c>
      <c r="H44" s="7">
        <f t="shared" si="5"/>
        <v>3.2987881489405928</v>
      </c>
      <c r="I44" s="7">
        <f t="shared" si="6"/>
        <v>4.1234851861757411</v>
      </c>
      <c r="J44" s="7">
        <f t="shared" si="7"/>
        <v>4.948182223410889</v>
      </c>
      <c r="K44" s="12">
        <f t="shared" si="8"/>
        <v>1.0764117955880544E-5</v>
      </c>
      <c r="L44" s="9">
        <f t="shared" si="22"/>
        <v>1550.0329856467984</v>
      </c>
      <c r="M44" s="9">
        <f t="shared" si="9"/>
        <v>6200.1319425871934</v>
      </c>
      <c r="N44" s="9">
        <f t="shared" si="10"/>
        <v>13950.296870821185</v>
      </c>
      <c r="O44" s="9">
        <f t="shared" si="11"/>
        <v>24800.527770348774</v>
      </c>
      <c r="P44" s="9">
        <f t="shared" si="12"/>
        <v>38750.824641169958</v>
      </c>
      <c r="Q44" s="9">
        <f t="shared" si="13"/>
        <v>55801.187483284739</v>
      </c>
      <c r="R44" s="8">
        <f>'Masses &amp; Spring Data'!$G$29</f>
        <v>0.12460000000000002</v>
      </c>
      <c r="S44" s="8">
        <f t="shared" si="14"/>
        <v>193.1341100115911</v>
      </c>
      <c r="T44" s="8">
        <f t="shared" si="14"/>
        <v>772.53644004636442</v>
      </c>
      <c r="U44" s="8">
        <f t="shared" si="14"/>
        <v>1738.2069901043199</v>
      </c>
      <c r="V44" s="8">
        <f t="shared" si="14"/>
        <v>3090.1457601854577</v>
      </c>
      <c r="W44" s="8">
        <f t="shared" si="14"/>
        <v>4828.3527502897778</v>
      </c>
      <c r="X44" s="8">
        <f t="shared" si="14"/>
        <v>6952.8279604172794</v>
      </c>
      <c r="Y44" s="3">
        <f>SUM('Masses &amp; Spring Data'!$K$11*('Masses &amp; Spring Data'!$I$3+'Vel,Acc,Jer (Inlet)'!C44))</f>
        <v>1537.1669440729843</v>
      </c>
      <c r="Z44" s="10">
        <f t="shared" si="15"/>
        <v>1730.3010540845753</v>
      </c>
      <c r="AA44" s="10">
        <f t="shared" si="16"/>
        <v>2322.215737917651</v>
      </c>
      <c r="AB44" s="10">
        <f t="shared" si="17"/>
        <v>3275.3739341773044</v>
      </c>
      <c r="AC44" s="10">
        <f t="shared" si="18"/>
        <v>4627.312704258442</v>
      </c>
      <c r="AD44" s="10">
        <f t="shared" si="19"/>
        <v>6365.5196943627616</v>
      </c>
      <c r="AE44" s="10">
        <f t="shared" si="20"/>
        <v>8489.9949044902642</v>
      </c>
    </row>
    <row r="45" spans="1:31" x14ac:dyDescent="0.2">
      <c r="A45" s="5">
        <v>-276</v>
      </c>
      <c r="B45" s="5">
        <f t="shared" si="21"/>
        <v>42</v>
      </c>
      <c r="C45" s="36">
        <v>5.2826978891167171E-4</v>
      </c>
      <c r="D45" s="6">
        <f t="shared" si="1"/>
        <v>7.9488871058809563E-5</v>
      </c>
      <c r="E45" s="7">
        <f t="shared" si="2"/>
        <v>0.9538664527057148</v>
      </c>
      <c r="F45" s="7">
        <f t="shared" si="3"/>
        <v>1.9077329054114296</v>
      </c>
      <c r="G45" s="7">
        <f t="shared" si="4"/>
        <v>2.8615993581171444</v>
      </c>
      <c r="H45" s="7">
        <f t="shared" si="5"/>
        <v>3.8154658108228592</v>
      </c>
      <c r="I45" s="7">
        <f t="shared" si="6"/>
        <v>4.7693322635285735</v>
      </c>
      <c r="J45" s="7">
        <f t="shared" si="7"/>
        <v>5.7231987162342888</v>
      </c>
      <c r="K45" s="12">
        <f t="shared" si="8"/>
        <v>1.0764117955880436E-5</v>
      </c>
      <c r="L45" s="9">
        <f t="shared" si="22"/>
        <v>1550.0329856467827</v>
      </c>
      <c r="M45" s="9">
        <f t="shared" si="9"/>
        <v>6200.1319425871307</v>
      </c>
      <c r="N45" s="9">
        <f t="shared" si="10"/>
        <v>13950.296870821045</v>
      </c>
      <c r="O45" s="9">
        <f t="shared" si="11"/>
        <v>24800.527770348523</v>
      </c>
      <c r="P45" s="9">
        <f t="shared" si="12"/>
        <v>38750.824641169565</v>
      </c>
      <c r="Q45" s="9">
        <f t="shared" si="13"/>
        <v>55801.187483284179</v>
      </c>
      <c r="R45" s="8">
        <f>'Masses &amp; Spring Data'!$G$29</f>
        <v>0.12460000000000002</v>
      </c>
      <c r="S45" s="8">
        <f t="shared" si="14"/>
        <v>193.13411001158914</v>
      </c>
      <c r="T45" s="8">
        <f t="shared" si="14"/>
        <v>772.53644004635657</v>
      </c>
      <c r="U45" s="8">
        <f t="shared" si="14"/>
        <v>1738.2069901043023</v>
      </c>
      <c r="V45" s="8">
        <f t="shared" si="14"/>
        <v>3090.1457601854263</v>
      </c>
      <c r="W45" s="8">
        <f t="shared" si="14"/>
        <v>4828.3527502897286</v>
      </c>
      <c r="X45" s="8">
        <f t="shared" si="14"/>
        <v>6952.8279604172094</v>
      </c>
      <c r="Y45" s="3">
        <f>SUM('Masses &amp; Spring Data'!$K$11*('Masses &amp; Spring Data'!$I$3+'Vel,Acc,Jer (Inlet)'!C45))</f>
        <v>1549.6792978712865</v>
      </c>
      <c r="Z45" s="10">
        <f t="shared" si="15"/>
        <v>1742.8134078828757</v>
      </c>
      <c r="AA45" s="10">
        <f t="shared" si="16"/>
        <v>2336.6878579735107</v>
      </c>
      <c r="AB45" s="10">
        <f t="shared" si="17"/>
        <v>3287.8862879755889</v>
      </c>
      <c r="AC45" s="10">
        <f t="shared" si="18"/>
        <v>4639.8250580567128</v>
      </c>
      <c r="AD45" s="10">
        <f t="shared" si="19"/>
        <v>6378.0320481610152</v>
      </c>
      <c r="AE45" s="10">
        <f t="shared" si="20"/>
        <v>8502.5072582884968</v>
      </c>
    </row>
    <row r="46" spans="1:31" x14ac:dyDescent="0.2">
      <c r="A46" s="5">
        <v>-274</v>
      </c>
      <c r="B46" s="5">
        <f t="shared" si="21"/>
        <v>43</v>
      </c>
      <c r="C46" s="36">
        <v>6.0775865997048128E-4</v>
      </c>
      <c r="D46" s="6">
        <f t="shared" si="1"/>
        <v>9.0252989014689999E-5</v>
      </c>
      <c r="E46" s="7">
        <f t="shared" si="2"/>
        <v>1.0830358681762799</v>
      </c>
      <c r="F46" s="7">
        <f t="shared" si="3"/>
        <v>2.1660717363525599</v>
      </c>
      <c r="G46" s="7">
        <f t="shared" si="4"/>
        <v>3.2491076045288398</v>
      </c>
      <c r="H46" s="7">
        <f t="shared" si="5"/>
        <v>4.3321434727051198</v>
      </c>
      <c r="I46" s="7">
        <f t="shared" si="6"/>
        <v>5.4151793408813997</v>
      </c>
      <c r="J46" s="7">
        <f t="shared" si="7"/>
        <v>6.4982152090576797</v>
      </c>
      <c r="K46" s="12">
        <f t="shared" si="8"/>
        <v>1.2420136102938998E-5</v>
      </c>
      <c r="L46" s="9">
        <f t="shared" si="22"/>
        <v>1788.4995988232156</v>
      </c>
      <c r="M46" s="9">
        <f t="shared" si="9"/>
        <v>7153.9983952928624</v>
      </c>
      <c r="N46" s="9">
        <f t="shared" si="10"/>
        <v>16096.496389408941</v>
      </c>
      <c r="O46" s="9">
        <f t="shared" si="11"/>
        <v>28615.993581171449</v>
      </c>
      <c r="P46" s="9">
        <f t="shared" si="12"/>
        <v>44712.489970580391</v>
      </c>
      <c r="Q46" s="9">
        <f t="shared" si="13"/>
        <v>64385.985557635766</v>
      </c>
      <c r="R46" s="8">
        <f>'Masses &amp; Spring Data'!$G$29</f>
        <v>0.12460000000000002</v>
      </c>
      <c r="S46" s="8">
        <f t="shared" si="14"/>
        <v>222.84705001337269</v>
      </c>
      <c r="T46" s="8">
        <f t="shared" si="14"/>
        <v>891.38820005349078</v>
      </c>
      <c r="U46" s="8">
        <f t="shared" si="14"/>
        <v>2005.6234501203544</v>
      </c>
      <c r="V46" s="8">
        <f t="shared" si="14"/>
        <v>3565.5528002139631</v>
      </c>
      <c r="W46" s="8">
        <f t="shared" si="14"/>
        <v>5571.176250334317</v>
      </c>
      <c r="X46" s="8">
        <f t="shared" si="14"/>
        <v>8022.4938004814176</v>
      </c>
      <c r="Y46" s="3">
        <f>SUM('Masses &amp; Spring Data'!$K$11*('Masses &amp; Spring Data'!$I$3+'Vel,Acc,Jer (Inlet)'!C46))</f>
        <v>1564.1514179271542</v>
      </c>
      <c r="Z46" s="10">
        <f t="shared" si="15"/>
        <v>1786.9984679405268</v>
      </c>
      <c r="AA46" s="10">
        <f t="shared" si="16"/>
        <v>2471.9715042940779</v>
      </c>
      <c r="AB46" s="10">
        <f t="shared" si="17"/>
        <v>3569.7748680475088</v>
      </c>
      <c r="AC46" s="10">
        <f t="shared" si="18"/>
        <v>5129.7042181411171</v>
      </c>
      <c r="AD46" s="10">
        <f t="shared" si="19"/>
        <v>7135.3276682614714</v>
      </c>
      <c r="AE46" s="10">
        <f t="shared" si="20"/>
        <v>9586.645218408572</v>
      </c>
    </row>
    <row r="47" spans="1:31" x14ac:dyDescent="0.2">
      <c r="A47" s="5">
        <v>-272</v>
      </c>
      <c r="B47" s="5">
        <f t="shared" si="21"/>
        <v>44</v>
      </c>
      <c r="C47" s="36">
        <v>6.9801164898517128E-4</v>
      </c>
      <c r="D47" s="6">
        <f t="shared" si="1"/>
        <v>1.02673125117629E-4</v>
      </c>
      <c r="E47" s="7">
        <f t="shared" si="2"/>
        <v>1.2320775014115479</v>
      </c>
      <c r="F47" s="7">
        <f t="shared" si="3"/>
        <v>2.4641550028230959</v>
      </c>
      <c r="G47" s="7">
        <f t="shared" si="4"/>
        <v>3.696232504234644</v>
      </c>
      <c r="H47" s="7">
        <f t="shared" si="5"/>
        <v>4.9283100056461917</v>
      </c>
      <c r="I47" s="7">
        <f t="shared" si="6"/>
        <v>6.1603875070577399</v>
      </c>
      <c r="J47" s="7">
        <f t="shared" si="7"/>
        <v>7.392465008469288</v>
      </c>
      <c r="K47" s="12">
        <f t="shared" si="8"/>
        <v>1.5732172397056121E-5</v>
      </c>
      <c r="L47" s="9">
        <f t="shared" si="22"/>
        <v>2265.4328251760817</v>
      </c>
      <c r="M47" s="9">
        <f t="shared" si="9"/>
        <v>9061.7313007043267</v>
      </c>
      <c r="N47" s="9">
        <f t="shared" si="10"/>
        <v>20388.895426584735</v>
      </c>
      <c r="O47" s="9">
        <f t="shared" si="11"/>
        <v>36246.925202817307</v>
      </c>
      <c r="P47" s="9">
        <f t="shared" si="12"/>
        <v>56635.820629402035</v>
      </c>
      <c r="Q47" s="9">
        <f t="shared" si="13"/>
        <v>81555.58170633894</v>
      </c>
      <c r="R47" s="8">
        <f>'Masses &amp; Spring Data'!$G$29</f>
        <v>0.12460000000000002</v>
      </c>
      <c r="S47" s="8">
        <f t="shared" si="14"/>
        <v>282.27293001693982</v>
      </c>
      <c r="T47" s="8">
        <f t="shared" si="14"/>
        <v>1129.0917200677593</v>
      </c>
      <c r="U47" s="8">
        <f t="shared" si="14"/>
        <v>2540.4563701524585</v>
      </c>
      <c r="V47" s="8">
        <f t="shared" si="14"/>
        <v>4516.3668802710372</v>
      </c>
      <c r="W47" s="8">
        <f t="shared" si="14"/>
        <v>7056.8232504234948</v>
      </c>
      <c r="X47" s="8">
        <f t="shared" si="14"/>
        <v>10161.825480609834</v>
      </c>
      <c r="Y47" s="3">
        <f>SUM('Masses &amp; Spring Data'!$K$11*('Masses &amp; Spring Data'!$I$3+'Vel,Acc,Jer (Inlet)'!C47))</f>
        <v>1580.583304240587</v>
      </c>
      <c r="Z47" s="10">
        <f t="shared" si="15"/>
        <v>1862.8562342575269</v>
      </c>
      <c r="AA47" s="10">
        <f t="shared" si="16"/>
        <v>2728.3681793805085</v>
      </c>
      <c r="AB47" s="10">
        <f t="shared" si="17"/>
        <v>4121.0396743930451</v>
      </c>
      <c r="AC47" s="10">
        <f t="shared" si="18"/>
        <v>6096.9501845116247</v>
      </c>
      <c r="AD47" s="10">
        <f t="shared" si="19"/>
        <v>8637.4065546640813</v>
      </c>
      <c r="AE47" s="10">
        <f t="shared" si="20"/>
        <v>11742.40878485042</v>
      </c>
    </row>
    <row r="48" spans="1:31" x14ac:dyDescent="0.2">
      <c r="A48" s="5">
        <v>-270</v>
      </c>
      <c r="B48" s="5">
        <f t="shared" si="21"/>
        <v>45</v>
      </c>
      <c r="C48" s="36">
        <v>8.0068477410280027E-4</v>
      </c>
      <c r="D48" s="6">
        <f t="shared" si="1"/>
        <v>1.1840529751468512E-4</v>
      </c>
      <c r="E48" s="7">
        <f t="shared" si="2"/>
        <v>1.4208635701762213</v>
      </c>
      <c r="F48" s="7">
        <f t="shared" si="3"/>
        <v>2.8417271403524427</v>
      </c>
      <c r="G48" s="7">
        <f t="shared" si="4"/>
        <v>4.2625907105286647</v>
      </c>
      <c r="H48" s="7">
        <f t="shared" si="5"/>
        <v>5.6834542807048853</v>
      </c>
      <c r="I48" s="7">
        <f t="shared" si="6"/>
        <v>7.1043178508811069</v>
      </c>
      <c r="J48" s="7">
        <f t="shared" si="7"/>
        <v>8.5251814210573293</v>
      </c>
      <c r="K48" s="12">
        <f t="shared" si="8"/>
        <v>1.4076154249997451E-5</v>
      </c>
      <c r="L48" s="9">
        <f t="shared" si="22"/>
        <v>2026.9662119996331</v>
      </c>
      <c r="M48" s="9">
        <f t="shared" si="9"/>
        <v>8107.8648479985322</v>
      </c>
      <c r="N48" s="9">
        <f t="shared" si="10"/>
        <v>18242.695907996698</v>
      </c>
      <c r="O48" s="9">
        <f t="shared" si="11"/>
        <v>32431.459391994129</v>
      </c>
      <c r="P48" s="9">
        <f t="shared" si="12"/>
        <v>50674.155299990824</v>
      </c>
      <c r="Q48" s="9">
        <f t="shared" si="13"/>
        <v>72970.783631986793</v>
      </c>
      <c r="R48" s="8">
        <f>'Masses &amp; Spring Data'!$G$29</f>
        <v>0.12460000000000002</v>
      </c>
      <c r="S48" s="8">
        <f t="shared" si="14"/>
        <v>252.55999001515431</v>
      </c>
      <c r="T48" s="8">
        <f t="shared" si="14"/>
        <v>1010.2399600606172</v>
      </c>
      <c r="U48" s="8">
        <f t="shared" si="14"/>
        <v>2273.0399101363887</v>
      </c>
      <c r="V48" s="8">
        <f t="shared" si="14"/>
        <v>4040.959840242469</v>
      </c>
      <c r="W48" s="8">
        <f t="shared" si="14"/>
        <v>6313.9997503788572</v>
      </c>
      <c r="X48" s="8">
        <f t="shared" si="14"/>
        <v>9092.1596405455548</v>
      </c>
      <c r="Y48" s="3">
        <f>SUM('Masses &amp; Spring Data'!$K$11*('Masses &amp; Spring Data'!$I$3+'Vel,Acc,Jer (Inlet)'!C48))</f>
        <v>1599.2764593127492</v>
      </c>
      <c r="Z48" s="10">
        <f t="shared" si="15"/>
        <v>1851.8364493279037</v>
      </c>
      <c r="AA48" s="10">
        <f t="shared" si="16"/>
        <v>2631.0738482065863</v>
      </c>
      <c r="AB48" s="10">
        <f t="shared" si="17"/>
        <v>3872.3163694491377</v>
      </c>
      <c r="AC48" s="10">
        <f t="shared" si="18"/>
        <v>5640.2362995552185</v>
      </c>
      <c r="AD48" s="10">
        <f t="shared" si="19"/>
        <v>7913.2762096916067</v>
      </c>
      <c r="AE48" s="10">
        <f t="shared" si="20"/>
        <v>10691.436099858303</v>
      </c>
    </row>
    <row r="49" spans="1:31" x14ac:dyDescent="0.2">
      <c r="A49" s="5">
        <v>-268</v>
      </c>
      <c r="B49" s="5">
        <f t="shared" si="21"/>
        <v>46</v>
      </c>
      <c r="C49" s="36">
        <v>9.1909007161748539E-4</v>
      </c>
      <c r="D49" s="6">
        <f t="shared" si="1"/>
        <v>1.3248145176468257E-4</v>
      </c>
      <c r="E49" s="7">
        <f t="shared" si="2"/>
        <v>1.5897774211761908</v>
      </c>
      <c r="F49" s="7">
        <f t="shared" si="3"/>
        <v>3.1795548423523816</v>
      </c>
      <c r="G49" s="7">
        <f t="shared" si="4"/>
        <v>4.7693322635285726</v>
      </c>
      <c r="H49" s="7">
        <f t="shared" si="5"/>
        <v>6.3591096847047632</v>
      </c>
      <c r="I49" s="7">
        <f t="shared" si="6"/>
        <v>7.9488871058809538</v>
      </c>
      <c r="J49" s="7">
        <f t="shared" si="7"/>
        <v>9.5386645270571453</v>
      </c>
      <c r="K49" s="12">
        <f t="shared" si="8"/>
        <v>1.6560181470585402E-5</v>
      </c>
      <c r="L49" s="9">
        <f t="shared" si="22"/>
        <v>2384.6661317642979</v>
      </c>
      <c r="M49" s="9">
        <f t="shared" si="9"/>
        <v>9538.6645270571917</v>
      </c>
      <c r="N49" s="9">
        <f t="shared" si="10"/>
        <v>21461.995185878681</v>
      </c>
      <c r="O49" s="9">
        <f t="shared" si="11"/>
        <v>38154.658108228767</v>
      </c>
      <c r="P49" s="9">
        <f t="shared" si="12"/>
        <v>59616.653294107447</v>
      </c>
      <c r="Q49" s="9">
        <f t="shared" si="13"/>
        <v>85847.980743514723</v>
      </c>
      <c r="R49" s="8">
        <f>'Masses &amp; Spring Data'!$G$29</f>
        <v>0.12460000000000002</v>
      </c>
      <c r="S49" s="8">
        <f t="shared" si="14"/>
        <v>297.12940001783159</v>
      </c>
      <c r="T49" s="8">
        <f t="shared" si="14"/>
        <v>1188.5176000713263</v>
      </c>
      <c r="U49" s="8">
        <f t="shared" si="14"/>
        <v>2674.164600160484</v>
      </c>
      <c r="V49" s="8">
        <f t="shared" si="14"/>
        <v>4754.0704002853054</v>
      </c>
      <c r="W49" s="8">
        <f t="shared" si="14"/>
        <v>7428.2350004457885</v>
      </c>
      <c r="X49" s="8">
        <f t="shared" si="14"/>
        <v>10696.658400641936</v>
      </c>
      <c r="Y49" s="3">
        <f>SUM('Masses &amp; Spring Data'!$K$11*('Masses &amp; Spring Data'!$I$3+'Vel,Acc,Jer (Inlet)'!C49))</f>
        <v>1620.8338881459688</v>
      </c>
      <c r="Z49" s="10">
        <f t="shared" si="15"/>
        <v>1917.9632881638004</v>
      </c>
      <c r="AA49" s="10">
        <f t="shared" si="16"/>
        <v>2833.4716883104079</v>
      </c>
      <c r="AB49" s="10">
        <f t="shared" si="17"/>
        <v>4294.9984883064526</v>
      </c>
      <c r="AC49" s="10">
        <f t="shared" si="18"/>
        <v>6374.9042884312739</v>
      </c>
      <c r="AD49" s="10">
        <f t="shared" si="19"/>
        <v>9049.0688885917571</v>
      </c>
      <c r="AE49" s="10">
        <f t="shared" si="20"/>
        <v>12317.492288787906</v>
      </c>
    </row>
    <row r="50" spans="1:31" x14ac:dyDescent="0.2">
      <c r="A50" s="5">
        <v>-266</v>
      </c>
      <c r="B50" s="5">
        <f t="shared" si="21"/>
        <v>47</v>
      </c>
      <c r="C50" s="36">
        <v>1.051571523382168E-3</v>
      </c>
      <c r="D50" s="6">
        <f t="shared" si="1"/>
        <v>1.4904163323526797E-4</v>
      </c>
      <c r="E50" s="7">
        <f t="shared" si="2"/>
        <v>1.7884995988232157</v>
      </c>
      <c r="F50" s="7">
        <f t="shared" si="3"/>
        <v>3.5769991976464315</v>
      </c>
      <c r="G50" s="7">
        <f t="shared" si="4"/>
        <v>5.3654987964696472</v>
      </c>
      <c r="H50" s="7">
        <f t="shared" si="5"/>
        <v>7.153998395292863</v>
      </c>
      <c r="I50" s="7">
        <f t="shared" si="6"/>
        <v>8.9424979941160778</v>
      </c>
      <c r="J50" s="7">
        <f t="shared" si="7"/>
        <v>10.730997592939294</v>
      </c>
      <c r="K50" s="12">
        <f t="shared" si="8"/>
        <v>2.4840272205877995E-5</v>
      </c>
      <c r="L50" s="9">
        <f t="shared" si="22"/>
        <v>3576.9991976464312</v>
      </c>
      <c r="M50" s="9">
        <f t="shared" si="9"/>
        <v>14307.996790585725</v>
      </c>
      <c r="N50" s="9">
        <f t="shared" si="10"/>
        <v>32192.992778817883</v>
      </c>
      <c r="O50" s="9">
        <f t="shared" si="11"/>
        <v>57231.987162342899</v>
      </c>
      <c r="P50" s="9">
        <f t="shared" si="12"/>
        <v>89424.979941160782</v>
      </c>
      <c r="Q50" s="9">
        <f t="shared" si="13"/>
        <v>128771.97111527153</v>
      </c>
      <c r="R50" s="8">
        <f>'Masses &amp; Spring Data'!$G$29</f>
        <v>0.12460000000000002</v>
      </c>
      <c r="S50" s="8">
        <f t="shared" si="14"/>
        <v>445.69410002674539</v>
      </c>
      <c r="T50" s="8">
        <f t="shared" si="14"/>
        <v>1782.7764001069816</v>
      </c>
      <c r="U50" s="8">
        <f t="shared" si="14"/>
        <v>4011.2469002407088</v>
      </c>
      <c r="V50" s="8">
        <f t="shared" si="14"/>
        <v>7131.1056004279262</v>
      </c>
      <c r="W50" s="8">
        <f t="shared" si="14"/>
        <v>11142.352500668634</v>
      </c>
      <c r="X50" s="8">
        <f t="shared" si="14"/>
        <v>16044.987600962835</v>
      </c>
      <c r="Y50" s="3">
        <f>SUM('Masses &amp; Spring Data'!$K$11*('Masses &amp; Spring Data'!$I$3+'Vel,Acc,Jer (Inlet)'!C50))</f>
        <v>1644.9540882390816</v>
      </c>
      <c r="Z50" s="10">
        <f t="shared" si="15"/>
        <v>2090.6481882658268</v>
      </c>
      <c r="AA50" s="10">
        <f t="shared" si="16"/>
        <v>3454.8657134508148</v>
      </c>
      <c r="AB50" s="10">
        <f t="shared" si="17"/>
        <v>5656.2009884797899</v>
      </c>
      <c r="AC50" s="10">
        <f t="shared" si="18"/>
        <v>8776.0596886670082</v>
      </c>
      <c r="AD50" s="10">
        <f t="shared" si="19"/>
        <v>12787.306588907715</v>
      </c>
      <c r="AE50" s="10">
        <f t="shared" si="20"/>
        <v>17689.941689201918</v>
      </c>
    </row>
    <row r="51" spans="1:31" x14ac:dyDescent="0.2">
      <c r="A51" s="5">
        <v>-264</v>
      </c>
      <c r="B51" s="5">
        <f t="shared" si="21"/>
        <v>48</v>
      </c>
      <c r="C51" s="36">
        <v>1.2006131566174359E-3</v>
      </c>
      <c r="D51" s="6">
        <f t="shared" si="1"/>
        <v>1.7388190544114597E-4</v>
      </c>
      <c r="E51" s="7">
        <f t="shared" si="2"/>
        <v>2.0865828652937517</v>
      </c>
      <c r="F51" s="7">
        <f t="shared" si="3"/>
        <v>4.1731657305875034</v>
      </c>
      <c r="G51" s="7">
        <f t="shared" si="4"/>
        <v>6.2597485958812547</v>
      </c>
      <c r="H51" s="7">
        <f t="shared" si="5"/>
        <v>8.3463314611750068</v>
      </c>
      <c r="I51" s="7">
        <f t="shared" si="6"/>
        <v>10.432914326468758</v>
      </c>
      <c r="J51" s="7">
        <f t="shared" si="7"/>
        <v>12.519497191762509</v>
      </c>
      <c r="K51" s="12">
        <f t="shared" si="8"/>
        <v>1.6560181470585186E-5</v>
      </c>
      <c r="L51" s="9">
        <f t="shared" si="22"/>
        <v>2384.6661317642665</v>
      </c>
      <c r="M51" s="9">
        <f t="shared" si="9"/>
        <v>9538.6645270570662</v>
      </c>
      <c r="N51" s="9">
        <f t="shared" si="10"/>
        <v>21461.995185878401</v>
      </c>
      <c r="O51" s="9">
        <f t="shared" si="11"/>
        <v>38154.658108228265</v>
      </c>
      <c r="P51" s="9">
        <f t="shared" si="12"/>
        <v>59616.653294106669</v>
      </c>
      <c r="Q51" s="9">
        <f t="shared" si="13"/>
        <v>85847.980743513603</v>
      </c>
      <c r="R51" s="8">
        <f>'Masses &amp; Spring Data'!$G$29</f>
        <v>0.12460000000000002</v>
      </c>
      <c r="S51" s="8">
        <f t="shared" si="14"/>
        <v>297.12940001782766</v>
      </c>
      <c r="T51" s="8">
        <f t="shared" si="14"/>
        <v>1188.5176000713107</v>
      </c>
      <c r="U51" s="8">
        <f t="shared" si="14"/>
        <v>2674.164600160449</v>
      </c>
      <c r="V51" s="8">
        <f t="shared" si="14"/>
        <v>4754.0704002852426</v>
      </c>
      <c r="W51" s="8">
        <f t="shared" si="14"/>
        <v>7428.2350004456921</v>
      </c>
      <c r="X51" s="8">
        <f t="shared" si="14"/>
        <v>10696.658400641796</v>
      </c>
      <c r="Y51" s="3">
        <f>SUM('Masses &amp; Spring Data'!$K$11*('Masses &amp; Spring Data'!$I$3+'Vel,Acc,Jer (Inlet)'!C51))</f>
        <v>1672.0893133438333</v>
      </c>
      <c r="Z51" s="10">
        <f t="shared" si="15"/>
        <v>1969.218713361661</v>
      </c>
      <c r="AA51" s="10">
        <f t="shared" si="16"/>
        <v>2892.2646760373541</v>
      </c>
      <c r="AB51" s="10">
        <f t="shared" si="17"/>
        <v>4346.2539135042825</v>
      </c>
      <c r="AC51" s="10">
        <f t="shared" si="18"/>
        <v>6426.1597136290757</v>
      </c>
      <c r="AD51" s="10">
        <f t="shared" si="19"/>
        <v>9100.3243137895261</v>
      </c>
      <c r="AE51" s="10">
        <f t="shared" si="20"/>
        <v>12368.747713985629</v>
      </c>
    </row>
    <row r="52" spans="1:31" x14ac:dyDescent="0.2">
      <c r="A52" s="5">
        <v>-262</v>
      </c>
      <c r="B52" s="5">
        <f t="shared" si="21"/>
        <v>49</v>
      </c>
      <c r="C52" s="36">
        <v>1.3744950620585819E-3</v>
      </c>
      <c r="D52" s="6">
        <f t="shared" si="1"/>
        <v>1.9044208691173115E-4</v>
      </c>
      <c r="E52" s="7">
        <f t="shared" si="2"/>
        <v>2.2853050429407737</v>
      </c>
      <c r="F52" s="7">
        <f t="shared" si="3"/>
        <v>4.5706100858815475</v>
      </c>
      <c r="G52" s="7">
        <f t="shared" si="4"/>
        <v>6.8559151288223212</v>
      </c>
      <c r="H52" s="7">
        <f t="shared" si="5"/>
        <v>9.141220171763095</v>
      </c>
      <c r="I52" s="7">
        <f t="shared" si="6"/>
        <v>11.426525214703869</v>
      </c>
      <c r="J52" s="7">
        <f t="shared" si="7"/>
        <v>13.711830257644642</v>
      </c>
      <c r="K52" s="12">
        <f t="shared" si="8"/>
        <v>3.3120362941170805E-5</v>
      </c>
      <c r="L52" s="9">
        <f t="shared" si="22"/>
        <v>4769.3322635285958</v>
      </c>
      <c r="M52" s="9">
        <f t="shared" si="9"/>
        <v>19077.329054114383</v>
      </c>
      <c r="N52" s="9">
        <f t="shared" si="10"/>
        <v>42923.990371757362</v>
      </c>
      <c r="O52" s="9">
        <f t="shared" si="11"/>
        <v>76309.316216457533</v>
      </c>
      <c r="P52" s="9">
        <f t="shared" si="12"/>
        <v>119233.30658821489</v>
      </c>
      <c r="Q52" s="9">
        <f t="shared" si="13"/>
        <v>171695.96148702945</v>
      </c>
      <c r="R52" s="8">
        <f>'Masses &amp; Spring Data'!$G$29</f>
        <v>0.12460000000000002</v>
      </c>
      <c r="S52" s="8">
        <f t="shared" si="14"/>
        <v>594.25880003566317</v>
      </c>
      <c r="T52" s="8">
        <f t="shared" si="14"/>
        <v>2377.0352001426527</v>
      </c>
      <c r="U52" s="8">
        <f t="shared" si="14"/>
        <v>5348.3292003209681</v>
      </c>
      <c r="V52" s="8">
        <f t="shared" si="14"/>
        <v>9508.1408005706107</v>
      </c>
      <c r="W52" s="8">
        <f t="shared" si="14"/>
        <v>14856.470000891577</v>
      </c>
      <c r="X52" s="8">
        <f t="shared" si="14"/>
        <v>21393.316801283872</v>
      </c>
      <c r="Y52" s="3">
        <f>SUM('Masses &amp; Spring Data'!$K$11*('Masses &amp; Spring Data'!$I$3+'Vel,Acc,Jer (Inlet)'!C52))</f>
        <v>1703.7470759660434</v>
      </c>
      <c r="Z52" s="10">
        <f t="shared" si="15"/>
        <v>2298.0058760017064</v>
      </c>
      <c r="AA52" s="10">
        <f t="shared" si="16"/>
        <v>4115.4550637425455</v>
      </c>
      <c r="AB52" s="10">
        <f t="shared" si="17"/>
        <v>7052.0762762870118</v>
      </c>
      <c r="AC52" s="10">
        <f t="shared" si="18"/>
        <v>11211.887876536653</v>
      </c>
      <c r="AD52" s="10">
        <f t="shared" si="19"/>
        <v>16560.217076857622</v>
      </c>
      <c r="AE52" s="10">
        <f t="shared" si="20"/>
        <v>23097.063877249915</v>
      </c>
    </row>
    <row r="53" spans="1:31" x14ac:dyDescent="0.2">
      <c r="A53" s="5">
        <v>-260</v>
      </c>
      <c r="B53" s="5">
        <f t="shared" si="21"/>
        <v>50</v>
      </c>
      <c r="C53" s="36">
        <v>1.5649371489703131E-3</v>
      </c>
      <c r="D53" s="6">
        <f t="shared" si="1"/>
        <v>2.2356244985290196E-4</v>
      </c>
      <c r="E53" s="7">
        <f t="shared" si="2"/>
        <v>2.6827493982348236</v>
      </c>
      <c r="F53" s="7">
        <f t="shared" si="3"/>
        <v>5.3654987964696472</v>
      </c>
      <c r="G53" s="7">
        <f t="shared" si="4"/>
        <v>8.0482481947044704</v>
      </c>
      <c r="H53" s="7">
        <f t="shared" si="5"/>
        <v>10.730997592939294</v>
      </c>
      <c r="I53" s="7">
        <f t="shared" si="6"/>
        <v>13.413746991174117</v>
      </c>
      <c r="J53" s="7">
        <f t="shared" si="7"/>
        <v>16.096496389408941</v>
      </c>
      <c r="K53" s="12">
        <f t="shared" si="8"/>
        <v>2.4840272205878212E-5</v>
      </c>
      <c r="L53" s="9">
        <f t="shared" si="22"/>
        <v>3576.9991976464626</v>
      </c>
      <c r="M53" s="9">
        <f t="shared" si="9"/>
        <v>14307.99679058585</v>
      </c>
      <c r="N53" s="9">
        <f t="shared" si="10"/>
        <v>32192.992778818163</v>
      </c>
      <c r="O53" s="9">
        <f t="shared" si="11"/>
        <v>57231.987162343401</v>
      </c>
      <c r="P53" s="9">
        <f t="shared" si="12"/>
        <v>89424.979941161568</v>
      </c>
      <c r="Q53" s="9">
        <f t="shared" si="13"/>
        <v>128771.97111527265</v>
      </c>
      <c r="R53" s="8">
        <f>'Masses &amp; Spring Data'!$G$29</f>
        <v>0.12460000000000002</v>
      </c>
      <c r="S53" s="8">
        <f t="shared" si="14"/>
        <v>445.69410002674931</v>
      </c>
      <c r="T53" s="8">
        <f t="shared" si="14"/>
        <v>1782.7764001069972</v>
      </c>
      <c r="U53" s="8">
        <f t="shared" si="14"/>
        <v>4011.2469002407438</v>
      </c>
      <c r="V53" s="8">
        <f t="shared" si="14"/>
        <v>7131.105600427989</v>
      </c>
      <c r="W53" s="8">
        <f t="shared" si="14"/>
        <v>11142.352500668732</v>
      </c>
      <c r="X53" s="8">
        <f t="shared" si="14"/>
        <v>16044.987600962975</v>
      </c>
      <c r="Y53" s="3">
        <f>SUM('Masses &amp; Spring Data'!$K$11*('Masses &amp; Spring Data'!$I$3+'Vel,Acc,Jer (Inlet)'!C53))</f>
        <v>1738.419863599893</v>
      </c>
      <c r="Z53" s="10">
        <f t="shared" si="15"/>
        <v>2184.1139636266425</v>
      </c>
      <c r="AA53" s="10">
        <f t="shared" si="16"/>
        <v>3561.899101364018</v>
      </c>
      <c r="AB53" s="10">
        <f t="shared" si="17"/>
        <v>5749.666763840637</v>
      </c>
      <c r="AC53" s="10">
        <f t="shared" si="18"/>
        <v>8869.5254640278818</v>
      </c>
      <c r="AD53" s="10">
        <f t="shared" si="19"/>
        <v>12880.772364268625</v>
      </c>
      <c r="AE53" s="10">
        <f t="shared" si="20"/>
        <v>17783.407464562868</v>
      </c>
    </row>
    <row r="54" spans="1:31" x14ac:dyDescent="0.2">
      <c r="A54" s="5">
        <v>-258</v>
      </c>
      <c r="B54" s="5">
        <f t="shared" si="21"/>
        <v>51</v>
      </c>
      <c r="C54" s="36">
        <v>1.788499598823215E-3</v>
      </c>
      <c r="D54" s="6">
        <f t="shared" si="1"/>
        <v>2.4840272205878017E-4</v>
      </c>
      <c r="E54" s="7">
        <f t="shared" si="2"/>
        <v>2.9808326647053622</v>
      </c>
      <c r="F54" s="7">
        <f t="shared" si="3"/>
        <v>5.9616653294107245</v>
      </c>
      <c r="G54" s="7">
        <f t="shared" si="4"/>
        <v>8.9424979941160867</v>
      </c>
      <c r="H54" s="7">
        <f t="shared" si="5"/>
        <v>11.923330658821449</v>
      </c>
      <c r="I54" s="7">
        <f t="shared" si="6"/>
        <v>14.904163323526809</v>
      </c>
      <c r="J54" s="7">
        <f t="shared" si="7"/>
        <v>17.884995988232173</v>
      </c>
      <c r="K54" s="12">
        <f t="shared" si="8"/>
        <v>3.3120362941169721E-5</v>
      </c>
      <c r="L54" s="9">
        <f t="shared" si="22"/>
        <v>4769.3322635284394</v>
      </c>
      <c r="M54" s="9">
        <f t="shared" si="9"/>
        <v>19077.329054113758</v>
      </c>
      <c r="N54" s="9">
        <f t="shared" si="10"/>
        <v>42923.990371755957</v>
      </c>
      <c r="O54" s="9">
        <f t="shared" si="11"/>
        <v>76309.31621645503</v>
      </c>
      <c r="P54" s="9">
        <f t="shared" si="12"/>
        <v>119233.30658821099</v>
      </c>
      <c r="Q54" s="9">
        <f t="shared" si="13"/>
        <v>171695.96148702383</v>
      </c>
      <c r="R54" s="8">
        <f>'Masses &amp; Spring Data'!$G$29</f>
        <v>0.12460000000000002</v>
      </c>
      <c r="S54" s="8">
        <f t="shared" si="14"/>
        <v>594.25880003564362</v>
      </c>
      <c r="T54" s="8">
        <f t="shared" si="14"/>
        <v>2377.0352001425745</v>
      </c>
      <c r="U54" s="8">
        <f t="shared" si="14"/>
        <v>5348.3292003207926</v>
      </c>
      <c r="V54" s="8">
        <f t="shared" si="14"/>
        <v>9508.1408005702979</v>
      </c>
      <c r="W54" s="8">
        <f t="shared" si="14"/>
        <v>14856.470000891091</v>
      </c>
      <c r="X54" s="8">
        <f t="shared" si="14"/>
        <v>21393.31680128317</v>
      </c>
      <c r="Y54" s="3">
        <f>SUM('Masses &amp; Spring Data'!$K$11*('Masses &amp; Spring Data'!$I$3+'Vel,Acc,Jer (Inlet)'!C54))</f>
        <v>1779.1227012570205</v>
      </c>
      <c r="Z54" s="10">
        <f t="shared" si="15"/>
        <v>2373.3815012926643</v>
      </c>
      <c r="AA54" s="10">
        <f t="shared" si="16"/>
        <v>4201.3832765741809</v>
      </c>
      <c r="AB54" s="10">
        <f t="shared" si="17"/>
        <v>7127.4519015778133</v>
      </c>
      <c r="AC54" s="10">
        <f t="shared" si="18"/>
        <v>11287.263501827318</v>
      </c>
      <c r="AD54" s="10">
        <f t="shared" si="19"/>
        <v>16635.592702148111</v>
      </c>
      <c r="AE54" s="10">
        <f t="shared" si="20"/>
        <v>23172.43950254019</v>
      </c>
    </row>
    <row r="55" spans="1:31" x14ac:dyDescent="0.2">
      <c r="A55" s="5">
        <v>-256</v>
      </c>
      <c r="B55" s="5">
        <f t="shared" si="21"/>
        <v>52</v>
      </c>
      <c r="C55" s="36">
        <v>2.0369023208819952E-3</v>
      </c>
      <c r="D55" s="6">
        <f t="shared" si="1"/>
        <v>2.8152308499994989E-4</v>
      </c>
      <c r="E55" s="7">
        <f t="shared" si="2"/>
        <v>3.3782770199993988</v>
      </c>
      <c r="F55" s="7">
        <f t="shared" si="3"/>
        <v>6.7565540399987976</v>
      </c>
      <c r="G55" s="7">
        <f t="shared" si="4"/>
        <v>10.134831059998197</v>
      </c>
      <c r="H55" s="7">
        <f t="shared" si="5"/>
        <v>13.513108079997595</v>
      </c>
      <c r="I55" s="7">
        <f t="shared" si="6"/>
        <v>16.891385099996992</v>
      </c>
      <c r="J55" s="7">
        <f t="shared" si="7"/>
        <v>20.269662119996394</v>
      </c>
      <c r="K55" s="12">
        <f t="shared" si="8"/>
        <v>3.3120362941171239E-5</v>
      </c>
      <c r="L55" s="9">
        <f t="shared" si="22"/>
        <v>4769.3322635286586</v>
      </c>
      <c r="M55" s="9">
        <f t="shared" si="9"/>
        <v>19077.329054114634</v>
      </c>
      <c r="N55" s="9">
        <f t="shared" si="10"/>
        <v>42923.990371757922</v>
      </c>
      <c r="O55" s="9">
        <f t="shared" si="11"/>
        <v>76309.316216458537</v>
      </c>
      <c r="P55" s="9">
        <f t="shared" si="12"/>
        <v>119233.30658821645</v>
      </c>
      <c r="Q55" s="9">
        <f t="shared" si="13"/>
        <v>171695.96148703169</v>
      </c>
      <c r="R55" s="8">
        <f>'Masses &amp; Spring Data'!$G$29</f>
        <v>0.12460000000000002</v>
      </c>
      <c r="S55" s="8">
        <f t="shared" si="14"/>
        <v>594.2588000356709</v>
      </c>
      <c r="T55" s="8">
        <f t="shared" si="14"/>
        <v>2377.0352001426836</v>
      </c>
      <c r="U55" s="8">
        <f t="shared" si="14"/>
        <v>5348.3292003210381</v>
      </c>
      <c r="V55" s="8">
        <f t="shared" si="14"/>
        <v>9508.1408005707344</v>
      </c>
      <c r="W55" s="8">
        <f t="shared" si="14"/>
        <v>14856.470000891772</v>
      </c>
      <c r="X55" s="8">
        <f t="shared" si="14"/>
        <v>21393.316801284152</v>
      </c>
      <c r="Y55" s="3">
        <f>SUM('Masses &amp; Spring Data'!$K$11*('Masses &amp; Spring Data'!$I$3+'Vel,Acc,Jer (Inlet)'!C55))</f>
        <v>1824.3480764316068</v>
      </c>
      <c r="Z55" s="10">
        <f t="shared" si="15"/>
        <v>2418.6068764672777</v>
      </c>
      <c r="AA55" s="10">
        <f t="shared" si="16"/>
        <v>4252.6387017721545</v>
      </c>
      <c r="AB55" s="10">
        <f t="shared" si="17"/>
        <v>7172.6772767526454</v>
      </c>
      <c r="AC55" s="10">
        <f t="shared" si="18"/>
        <v>11332.488877002341</v>
      </c>
      <c r="AD55" s="10">
        <f t="shared" si="19"/>
        <v>16680.81807732338</v>
      </c>
      <c r="AE55" s="10">
        <f t="shared" si="20"/>
        <v>23217.664877715761</v>
      </c>
    </row>
    <row r="56" spans="1:31" x14ac:dyDescent="0.2">
      <c r="A56" s="5">
        <v>-254</v>
      </c>
      <c r="B56" s="5">
        <f t="shared" si="21"/>
        <v>53</v>
      </c>
      <c r="C56" s="36">
        <v>2.3184254058819451E-3</v>
      </c>
      <c r="D56" s="6">
        <f t="shared" si="1"/>
        <v>3.1464344794112113E-4</v>
      </c>
      <c r="E56" s="7">
        <f t="shared" si="2"/>
        <v>3.7757213752934535</v>
      </c>
      <c r="F56" s="7">
        <f t="shared" si="3"/>
        <v>7.5514427505869071</v>
      </c>
      <c r="G56" s="7">
        <f t="shared" si="4"/>
        <v>11.32716412588036</v>
      </c>
      <c r="H56" s="7">
        <f t="shared" si="5"/>
        <v>15.102885501173814</v>
      </c>
      <c r="I56" s="7">
        <f t="shared" si="6"/>
        <v>18.878606876467266</v>
      </c>
      <c r="J56" s="7">
        <f t="shared" si="7"/>
        <v>22.65432825176072</v>
      </c>
      <c r="K56" s="12">
        <f t="shared" si="8"/>
        <v>4.9680544411755557E-5</v>
      </c>
      <c r="L56" s="9">
        <f t="shared" si="22"/>
        <v>7153.9983952928005</v>
      </c>
      <c r="M56" s="9">
        <f t="shared" si="9"/>
        <v>28615.993581171202</v>
      </c>
      <c r="N56" s="9">
        <f t="shared" si="10"/>
        <v>64385.985557635198</v>
      </c>
      <c r="O56" s="9">
        <f t="shared" si="11"/>
        <v>114463.97432468481</v>
      </c>
      <c r="P56" s="9">
        <f t="shared" si="12"/>
        <v>178849.95988231999</v>
      </c>
      <c r="Q56" s="9">
        <f t="shared" si="13"/>
        <v>257543.94223054079</v>
      </c>
      <c r="R56" s="8">
        <f>'Masses &amp; Spring Data'!$G$29</f>
        <v>0.12460000000000002</v>
      </c>
      <c r="S56" s="8">
        <f t="shared" si="14"/>
        <v>891.38820005348305</v>
      </c>
      <c r="T56" s="8">
        <f t="shared" si="14"/>
        <v>3565.5528002139322</v>
      </c>
      <c r="U56" s="8">
        <f t="shared" si="14"/>
        <v>8022.4938004813466</v>
      </c>
      <c r="V56" s="8">
        <f t="shared" si="14"/>
        <v>14262.211200855729</v>
      </c>
      <c r="W56" s="8">
        <f t="shared" si="14"/>
        <v>22284.705001337075</v>
      </c>
      <c r="X56" s="8">
        <f t="shared" si="14"/>
        <v>32089.975201925387</v>
      </c>
      <c r="Y56" s="3">
        <f>SUM('Masses &amp; Spring Data'!$K$11*('Masses &amp; Spring Data'!$I$3+'Vel,Acc,Jer (Inlet)'!C56))</f>
        <v>1875.6035016294709</v>
      </c>
      <c r="Z56" s="10">
        <f t="shared" si="15"/>
        <v>2766.991701682954</v>
      </c>
      <c r="AA56" s="10">
        <f t="shared" si="16"/>
        <v>5498.4417770645459</v>
      </c>
      <c r="AB56" s="10">
        <f t="shared" si="17"/>
        <v>9898.0973021108184</v>
      </c>
      <c r="AC56" s="10">
        <f t="shared" si="18"/>
        <v>16137.814702485201</v>
      </c>
      <c r="AD56" s="10">
        <f t="shared" si="19"/>
        <v>24160.308502966545</v>
      </c>
      <c r="AE56" s="10">
        <f t="shared" si="20"/>
        <v>33965.578703554856</v>
      </c>
    </row>
    <row r="57" spans="1:31" x14ac:dyDescent="0.2">
      <c r="A57" s="5">
        <v>-252</v>
      </c>
      <c r="B57" s="5">
        <f t="shared" si="21"/>
        <v>54</v>
      </c>
      <c r="C57" s="36">
        <v>2.6330688538230662E-3</v>
      </c>
      <c r="D57" s="6">
        <f t="shared" si="1"/>
        <v>3.6432399235287669E-4</v>
      </c>
      <c r="E57" s="7">
        <f t="shared" si="2"/>
        <v>4.3718879082345206</v>
      </c>
      <c r="F57" s="7">
        <f t="shared" si="3"/>
        <v>8.7437758164690411</v>
      </c>
      <c r="G57" s="7">
        <f t="shared" si="4"/>
        <v>13.115663724703561</v>
      </c>
      <c r="H57" s="7">
        <f t="shared" si="5"/>
        <v>17.487551632938082</v>
      </c>
      <c r="I57" s="7">
        <f t="shared" si="6"/>
        <v>21.859439541172602</v>
      </c>
      <c r="J57" s="7">
        <f t="shared" si="7"/>
        <v>26.231327449407122</v>
      </c>
      <c r="K57" s="12">
        <f t="shared" si="8"/>
        <v>3.3120362941171239E-5</v>
      </c>
      <c r="L57" s="9">
        <f t="shared" si="22"/>
        <v>4769.3322635286586</v>
      </c>
      <c r="M57" s="9">
        <f t="shared" si="9"/>
        <v>19077.329054114634</v>
      </c>
      <c r="N57" s="9">
        <f t="shared" si="10"/>
        <v>42923.990371757922</v>
      </c>
      <c r="O57" s="9">
        <f t="shared" si="11"/>
        <v>76309.316216458537</v>
      </c>
      <c r="P57" s="9">
        <f t="shared" si="12"/>
        <v>119233.30658821645</v>
      </c>
      <c r="Q57" s="9">
        <f t="shared" si="13"/>
        <v>171695.96148703169</v>
      </c>
      <c r="R57" s="8">
        <f>'Masses &amp; Spring Data'!$G$29</f>
        <v>0.12460000000000002</v>
      </c>
      <c r="S57" s="8">
        <f t="shared" si="14"/>
        <v>594.2588000356709</v>
      </c>
      <c r="T57" s="8">
        <f t="shared" si="14"/>
        <v>2377.0352001426836</v>
      </c>
      <c r="U57" s="8">
        <f t="shared" si="14"/>
        <v>5348.3292003210381</v>
      </c>
      <c r="V57" s="8">
        <f t="shared" si="14"/>
        <v>9508.1408005707344</v>
      </c>
      <c r="W57" s="8">
        <f t="shared" si="14"/>
        <v>14856.470000891772</v>
      </c>
      <c r="X57" s="8">
        <f t="shared" si="14"/>
        <v>21393.316801284152</v>
      </c>
      <c r="Y57" s="3">
        <f>SUM('Masses &amp; Spring Data'!$K$11*('Masses &amp; Spring Data'!$I$3+'Vel,Acc,Jer (Inlet)'!C57))</f>
        <v>1932.8889768506135</v>
      </c>
      <c r="Z57" s="10">
        <f t="shared" si="15"/>
        <v>2527.1477768862842</v>
      </c>
      <c r="AA57" s="10">
        <f t="shared" si="16"/>
        <v>4376.2547272493575</v>
      </c>
      <c r="AB57" s="10">
        <f t="shared" si="17"/>
        <v>7281.2181771716514</v>
      </c>
      <c r="AC57" s="10">
        <f t="shared" si="18"/>
        <v>11441.029777421349</v>
      </c>
      <c r="AD57" s="10">
        <f t="shared" si="19"/>
        <v>16789.358977742384</v>
      </c>
      <c r="AE57" s="10">
        <f t="shared" si="20"/>
        <v>23326.205778134765</v>
      </c>
    </row>
    <row r="58" spans="1:31" x14ac:dyDescent="0.2">
      <c r="A58" s="5">
        <v>-250</v>
      </c>
      <c r="B58" s="5">
        <f t="shared" si="21"/>
        <v>55</v>
      </c>
      <c r="C58" s="36">
        <v>2.9973928461759429E-3</v>
      </c>
      <c r="D58" s="6">
        <f t="shared" si="1"/>
        <v>3.9744435529404792E-4</v>
      </c>
      <c r="E58" s="7">
        <f t="shared" si="2"/>
        <v>4.7693322635285753</v>
      </c>
      <c r="F58" s="7">
        <f t="shared" si="3"/>
        <v>9.5386645270571506</v>
      </c>
      <c r="G58" s="7">
        <f t="shared" si="4"/>
        <v>14.307996790585726</v>
      </c>
      <c r="H58" s="7">
        <f t="shared" si="5"/>
        <v>19.077329054114301</v>
      </c>
      <c r="I58" s="7">
        <f t="shared" si="6"/>
        <v>23.846661317642877</v>
      </c>
      <c r="J58" s="7">
        <f t="shared" si="7"/>
        <v>28.615993581171452</v>
      </c>
      <c r="K58" s="12">
        <f t="shared" si="8"/>
        <v>5.7960635147048366E-5</v>
      </c>
      <c r="L58" s="9">
        <f t="shared" si="22"/>
        <v>8346.3314611749647</v>
      </c>
      <c r="M58" s="9">
        <f t="shared" si="9"/>
        <v>33385.325844699859</v>
      </c>
      <c r="N58" s="9">
        <f t="shared" si="10"/>
        <v>75116.983150574684</v>
      </c>
      <c r="O58" s="9">
        <f t="shared" si="11"/>
        <v>133541.30337879944</v>
      </c>
      <c r="P58" s="9">
        <f t="shared" si="12"/>
        <v>208658.28652937411</v>
      </c>
      <c r="Q58" s="9">
        <f t="shared" si="13"/>
        <v>300467.93260229874</v>
      </c>
      <c r="R58" s="8">
        <f>'Masses &amp; Spring Data'!$G$29</f>
        <v>0.12460000000000002</v>
      </c>
      <c r="S58" s="8">
        <f t="shared" si="14"/>
        <v>1039.9529000624007</v>
      </c>
      <c r="T58" s="8">
        <f t="shared" si="14"/>
        <v>4159.8116002496026</v>
      </c>
      <c r="U58" s="8">
        <f t="shared" si="14"/>
        <v>9359.5761005616077</v>
      </c>
      <c r="V58" s="8">
        <f t="shared" si="14"/>
        <v>16639.246400998411</v>
      </c>
      <c r="W58" s="8">
        <f t="shared" si="14"/>
        <v>25998.822501560018</v>
      </c>
      <c r="X58" s="8">
        <f t="shared" si="14"/>
        <v>37438.304402246431</v>
      </c>
      <c r="Y58" s="3">
        <f>SUM('Masses &amp; Spring Data'!$K$11*('Masses &amp; Spring Data'!$I$3+'Vel,Acc,Jer (Inlet)'!C58))</f>
        <v>1999.2195271066735</v>
      </c>
      <c r="Z58" s="10">
        <f t="shared" si="15"/>
        <v>3039.1724271690741</v>
      </c>
      <c r="AA58" s="10">
        <f t="shared" si="16"/>
        <v>6231.3917276356133</v>
      </c>
      <c r="AB58" s="10">
        <f t="shared" si="17"/>
        <v>11358.795627668282</v>
      </c>
      <c r="AC58" s="10">
        <f t="shared" si="18"/>
        <v>18638.465928105084</v>
      </c>
      <c r="AD58" s="10">
        <f t="shared" si="19"/>
        <v>27998.042028666692</v>
      </c>
      <c r="AE58" s="10">
        <f t="shared" si="20"/>
        <v>39437.523929353105</v>
      </c>
    </row>
    <row r="59" spans="1:31" x14ac:dyDescent="0.2">
      <c r="A59" s="5">
        <v>-248</v>
      </c>
      <c r="B59" s="5">
        <f t="shared" si="21"/>
        <v>56</v>
      </c>
      <c r="C59" s="36">
        <v>3.3948372014699908E-3</v>
      </c>
      <c r="D59" s="6">
        <f t="shared" si="1"/>
        <v>4.5540499044109629E-4</v>
      </c>
      <c r="E59" s="7">
        <f t="shared" si="2"/>
        <v>5.4648598852931558</v>
      </c>
      <c r="F59" s="7">
        <f t="shared" si="3"/>
        <v>10.929719770586312</v>
      </c>
      <c r="G59" s="7">
        <f t="shared" si="4"/>
        <v>16.394579655879465</v>
      </c>
      <c r="H59" s="7">
        <f t="shared" si="5"/>
        <v>21.859439541172623</v>
      </c>
      <c r="I59" s="7">
        <f t="shared" si="6"/>
        <v>27.324299426465778</v>
      </c>
      <c r="J59" s="7">
        <f t="shared" si="7"/>
        <v>32.78915931175893</v>
      </c>
      <c r="K59" s="12">
        <f t="shared" si="8"/>
        <v>5.7960635147049234E-5</v>
      </c>
      <c r="L59" s="9">
        <f t="shared" si="22"/>
        <v>8346.3314611750902</v>
      </c>
      <c r="M59" s="9">
        <f t="shared" si="9"/>
        <v>33385.325844700361</v>
      </c>
      <c r="N59" s="9">
        <f t="shared" si="10"/>
        <v>75116.983150575805</v>
      </c>
      <c r="O59" s="9">
        <f t="shared" si="11"/>
        <v>133541.30337880144</v>
      </c>
      <c r="P59" s="9">
        <f t="shared" si="12"/>
        <v>208658.28652937725</v>
      </c>
      <c r="Q59" s="9">
        <f t="shared" si="13"/>
        <v>300467.93260230322</v>
      </c>
      <c r="R59" s="8">
        <f>'Masses &amp; Spring Data'!$G$29</f>
        <v>0.12460000000000002</v>
      </c>
      <c r="S59" s="8">
        <f t="shared" ref="S59:X122" si="23">SUM($R$3*L59)</f>
        <v>1039.9529000624163</v>
      </c>
      <c r="T59" s="8">
        <f t="shared" si="23"/>
        <v>4159.8116002496654</v>
      </c>
      <c r="U59" s="8">
        <f t="shared" si="23"/>
        <v>9359.576100561746</v>
      </c>
      <c r="V59" s="8">
        <f t="shared" si="23"/>
        <v>16639.246400998662</v>
      </c>
      <c r="W59" s="8">
        <f t="shared" si="23"/>
        <v>25998.822501560408</v>
      </c>
      <c r="X59" s="8">
        <f t="shared" si="23"/>
        <v>37438.304402246984</v>
      </c>
      <c r="Y59" s="3">
        <f>SUM('Masses &amp; Spring Data'!$K$11*('Masses &amp; Spring Data'!$I$3+'Vel,Acc,Jer (Inlet)'!C59))</f>
        <v>2071.5801273860111</v>
      </c>
      <c r="Z59" s="10">
        <f t="shared" si="15"/>
        <v>3111.5330274484277</v>
      </c>
      <c r="AA59" s="10">
        <f t="shared" si="16"/>
        <v>6314.3049154557511</v>
      </c>
      <c r="AB59" s="10">
        <f t="shared" si="17"/>
        <v>11431.156227947757</v>
      </c>
      <c r="AC59" s="10">
        <f t="shared" si="18"/>
        <v>18710.826528384674</v>
      </c>
      <c r="AD59" s="10">
        <f t="shared" si="19"/>
        <v>28070.40262894642</v>
      </c>
      <c r="AE59" s="10">
        <f t="shared" si="20"/>
        <v>39509.884529632996</v>
      </c>
    </row>
    <row r="60" spans="1:31" x14ac:dyDescent="0.2">
      <c r="A60" s="5">
        <v>-246</v>
      </c>
      <c r="B60" s="5">
        <f t="shared" si="21"/>
        <v>57</v>
      </c>
      <c r="C60" s="36">
        <v>3.8502421919110871E-3</v>
      </c>
      <c r="D60" s="6">
        <f t="shared" si="1"/>
        <v>5.1336562558814552E-4</v>
      </c>
      <c r="E60" s="7">
        <f t="shared" si="2"/>
        <v>6.1603875070577461</v>
      </c>
      <c r="F60" s="7">
        <f t="shared" si="3"/>
        <v>12.320775014115492</v>
      </c>
      <c r="G60" s="7">
        <f t="shared" si="4"/>
        <v>18.481162521173239</v>
      </c>
      <c r="H60" s="7">
        <f t="shared" si="5"/>
        <v>24.641550028230984</v>
      </c>
      <c r="I60" s="7">
        <f t="shared" si="6"/>
        <v>30.801937535288733</v>
      </c>
      <c r="J60" s="7">
        <f t="shared" si="7"/>
        <v>36.962325042346478</v>
      </c>
      <c r="K60" s="12">
        <f t="shared" si="8"/>
        <v>5.7960635147047933E-5</v>
      </c>
      <c r="L60" s="9">
        <f t="shared" si="22"/>
        <v>8346.3314611749029</v>
      </c>
      <c r="M60" s="9">
        <f t="shared" si="9"/>
        <v>33385.325844699611</v>
      </c>
      <c r="N60" s="9">
        <f t="shared" si="10"/>
        <v>75116.983150574117</v>
      </c>
      <c r="O60" s="9">
        <f t="shared" si="11"/>
        <v>133541.30337879845</v>
      </c>
      <c r="P60" s="9">
        <f t="shared" si="12"/>
        <v>208658.28652937256</v>
      </c>
      <c r="Q60" s="9">
        <f t="shared" si="13"/>
        <v>300467.93260229647</v>
      </c>
      <c r="R60" s="8">
        <f>'Masses &amp; Spring Data'!$G$29</f>
        <v>0.12460000000000002</v>
      </c>
      <c r="S60" s="8">
        <f t="shared" si="23"/>
        <v>1039.9529000623929</v>
      </c>
      <c r="T60" s="8">
        <f t="shared" si="23"/>
        <v>4159.8116002495717</v>
      </c>
      <c r="U60" s="8">
        <f t="shared" si="23"/>
        <v>9359.5761005615368</v>
      </c>
      <c r="V60" s="8">
        <f t="shared" si="23"/>
        <v>16639.246400998287</v>
      </c>
      <c r="W60" s="8">
        <f t="shared" si="23"/>
        <v>25998.822501559825</v>
      </c>
      <c r="X60" s="8">
        <f t="shared" si="23"/>
        <v>37438.304402246147</v>
      </c>
      <c r="Y60" s="3">
        <f>SUM('Masses &amp; Spring Data'!$K$11*('Masses &amp; Spring Data'!$I$3+'Vel,Acc,Jer (Inlet)'!C60))</f>
        <v>2154.4933152060858</v>
      </c>
      <c r="Z60" s="10">
        <f t="shared" si="15"/>
        <v>3194.4462152684787</v>
      </c>
      <c r="AA60" s="10">
        <f t="shared" si="16"/>
        <v>6407.7706908164691</v>
      </c>
      <c r="AB60" s="10">
        <f t="shared" si="17"/>
        <v>11514.069415767623</v>
      </c>
      <c r="AC60" s="10">
        <f t="shared" si="18"/>
        <v>18793.739716204371</v>
      </c>
      <c r="AD60" s="10">
        <f t="shared" si="19"/>
        <v>28153.315816765913</v>
      </c>
      <c r="AE60" s="10">
        <f t="shared" si="20"/>
        <v>39592.797717452231</v>
      </c>
    </row>
    <row r="61" spans="1:31" x14ac:dyDescent="0.2">
      <c r="A61" s="5">
        <v>-244</v>
      </c>
      <c r="B61" s="5">
        <f t="shared" si="21"/>
        <v>58</v>
      </c>
      <c r="C61" s="36">
        <v>4.3636078174992326E-3</v>
      </c>
      <c r="D61" s="6">
        <f t="shared" si="1"/>
        <v>5.7132626073519346E-4</v>
      </c>
      <c r="E61" s="7">
        <f t="shared" si="2"/>
        <v>6.8559151288223212</v>
      </c>
      <c r="F61" s="7">
        <f t="shared" si="3"/>
        <v>13.711830257644642</v>
      </c>
      <c r="G61" s="7">
        <f t="shared" si="4"/>
        <v>20.567745386466964</v>
      </c>
      <c r="H61" s="7">
        <f t="shared" si="5"/>
        <v>27.423660515289285</v>
      </c>
      <c r="I61" s="7">
        <f t="shared" si="6"/>
        <v>34.27957564411161</v>
      </c>
      <c r="J61" s="7">
        <f t="shared" si="7"/>
        <v>41.135490772933927</v>
      </c>
      <c r="K61" s="12">
        <f t="shared" si="8"/>
        <v>6.624072588234161E-5</v>
      </c>
      <c r="L61" s="9">
        <f t="shared" si="22"/>
        <v>9538.6645270571917</v>
      </c>
      <c r="M61" s="9">
        <f t="shared" si="9"/>
        <v>38154.658108228767</v>
      </c>
      <c r="N61" s="9">
        <f t="shared" si="10"/>
        <v>85847.980743514723</v>
      </c>
      <c r="O61" s="9">
        <f t="shared" si="11"/>
        <v>152618.63243291507</v>
      </c>
      <c r="P61" s="9">
        <f t="shared" si="12"/>
        <v>238466.61317642979</v>
      </c>
      <c r="Q61" s="9">
        <f t="shared" si="13"/>
        <v>343391.92297405889</v>
      </c>
      <c r="R61" s="8">
        <f>'Masses &amp; Spring Data'!$G$29</f>
        <v>0.12460000000000002</v>
      </c>
      <c r="S61" s="8">
        <f t="shared" si="23"/>
        <v>1188.5176000713263</v>
      </c>
      <c r="T61" s="8">
        <f t="shared" si="23"/>
        <v>4754.0704002853054</v>
      </c>
      <c r="U61" s="8">
        <f t="shared" si="23"/>
        <v>10696.658400641936</v>
      </c>
      <c r="V61" s="8">
        <f t="shared" si="23"/>
        <v>19016.281601141221</v>
      </c>
      <c r="W61" s="8">
        <f t="shared" si="23"/>
        <v>29712.940001783154</v>
      </c>
      <c r="X61" s="8">
        <f t="shared" si="23"/>
        <v>42786.633602567745</v>
      </c>
      <c r="Y61" s="3">
        <f>SUM('Masses &amp; Spring Data'!$K$11*('Masses &amp; Spring Data'!$I$3+'Vel,Acc,Jer (Inlet)'!C61))</f>
        <v>2247.9590905668974</v>
      </c>
      <c r="Z61" s="10">
        <f t="shared" si="15"/>
        <v>3436.4766906382238</v>
      </c>
      <c r="AA61" s="10">
        <f t="shared" si="16"/>
        <v>7106.047853753751</v>
      </c>
      <c r="AB61" s="10">
        <f t="shared" si="17"/>
        <v>12944.617491208834</v>
      </c>
      <c r="AC61" s="10">
        <f t="shared" si="18"/>
        <v>21264.240691708117</v>
      </c>
      <c r="AD61" s="10">
        <f t="shared" si="19"/>
        <v>31960.899092350053</v>
      </c>
      <c r="AE61" s="10">
        <f t="shared" si="20"/>
        <v>45034.59269313464</v>
      </c>
    </row>
    <row r="62" spans="1:31" x14ac:dyDescent="0.2">
      <c r="A62" s="5">
        <v>-242</v>
      </c>
      <c r="B62" s="5">
        <f t="shared" si="21"/>
        <v>59</v>
      </c>
      <c r="C62" s="36">
        <v>4.9349340782344261E-3</v>
      </c>
      <c r="D62" s="6">
        <f t="shared" si="1"/>
        <v>6.3756698661753507E-4</v>
      </c>
      <c r="E62" s="7">
        <f t="shared" si="2"/>
        <v>7.650803839410421</v>
      </c>
      <c r="F62" s="7">
        <f t="shared" si="3"/>
        <v>15.301607678820842</v>
      </c>
      <c r="G62" s="7">
        <f t="shared" si="4"/>
        <v>22.952411518231262</v>
      </c>
      <c r="H62" s="7">
        <f t="shared" si="5"/>
        <v>30.603215357641684</v>
      </c>
      <c r="I62" s="7">
        <f t="shared" si="6"/>
        <v>38.254019197052102</v>
      </c>
      <c r="J62" s="7">
        <f t="shared" si="7"/>
        <v>45.904823036462524</v>
      </c>
      <c r="K62" s="12">
        <f t="shared" si="8"/>
        <v>8.2800907352926362E-5</v>
      </c>
      <c r="L62" s="9">
        <f t="shared" si="22"/>
        <v>11923.330658821396</v>
      </c>
      <c r="M62" s="9">
        <f t="shared" si="9"/>
        <v>47693.322635285585</v>
      </c>
      <c r="N62" s="9">
        <f t="shared" si="10"/>
        <v>107309.97592939256</v>
      </c>
      <c r="O62" s="9">
        <f t="shared" si="11"/>
        <v>190773.29054114234</v>
      </c>
      <c r="P62" s="9">
        <f t="shared" si="12"/>
        <v>298083.2664705349</v>
      </c>
      <c r="Q62" s="9">
        <f t="shared" si="13"/>
        <v>429239.90371757024</v>
      </c>
      <c r="R62" s="8">
        <f>'Masses &amp; Spring Data'!$G$29</f>
        <v>0.12460000000000002</v>
      </c>
      <c r="S62" s="8">
        <f t="shared" si="23"/>
        <v>1485.6470000891461</v>
      </c>
      <c r="T62" s="8">
        <f t="shared" si="23"/>
        <v>5942.5880003565844</v>
      </c>
      <c r="U62" s="8">
        <f t="shared" si="23"/>
        <v>13370.823000802315</v>
      </c>
      <c r="V62" s="8">
        <f t="shared" si="23"/>
        <v>23770.352001426338</v>
      </c>
      <c r="W62" s="8">
        <f t="shared" si="23"/>
        <v>37141.175002228651</v>
      </c>
      <c r="X62" s="8">
        <f t="shared" si="23"/>
        <v>53483.292003209259</v>
      </c>
      <c r="Y62" s="3">
        <f>SUM('Masses &amp; Spring Data'!$K$11*('Masses &amp; Spring Data'!$I$3+'Vel,Acc,Jer (Inlet)'!C62))</f>
        <v>2351.9774534684457</v>
      </c>
      <c r="Z62" s="10">
        <f t="shared" si="15"/>
        <v>3837.6244535575916</v>
      </c>
      <c r="AA62" s="10">
        <f t="shared" si="16"/>
        <v>8410.6439167731351</v>
      </c>
      <c r="AB62" s="10">
        <f t="shared" si="17"/>
        <v>15722.80045427076</v>
      </c>
      <c r="AC62" s="10">
        <f t="shared" si="18"/>
        <v>26122.329454894782</v>
      </c>
      <c r="AD62" s="10">
        <f t="shared" si="19"/>
        <v>39493.152455697098</v>
      </c>
      <c r="AE62" s="10">
        <f t="shared" si="20"/>
        <v>55835.269456677706</v>
      </c>
    </row>
    <row r="63" spans="1:31" x14ac:dyDescent="0.2">
      <c r="A63" s="5">
        <v>-240</v>
      </c>
      <c r="B63" s="5">
        <f t="shared" si="21"/>
        <v>60</v>
      </c>
      <c r="C63" s="36">
        <v>5.5725010648519611E-3</v>
      </c>
      <c r="D63" s="6">
        <f t="shared" si="1"/>
        <v>7.2036789397046143E-4</v>
      </c>
      <c r="E63" s="7">
        <f t="shared" si="2"/>
        <v>8.6444147276455379</v>
      </c>
      <c r="F63" s="7">
        <f t="shared" si="3"/>
        <v>17.288829455291076</v>
      </c>
      <c r="G63" s="7">
        <f t="shared" si="4"/>
        <v>25.933244182936612</v>
      </c>
      <c r="H63" s="7">
        <f t="shared" si="5"/>
        <v>34.577658910582151</v>
      </c>
      <c r="I63" s="7">
        <f t="shared" si="6"/>
        <v>43.222073638227684</v>
      </c>
      <c r="J63" s="7">
        <f t="shared" si="7"/>
        <v>51.866488365873224</v>
      </c>
      <c r="K63" s="12">
        <f t="shared" si="8"/>
        <v>8.2800907352926362E-5</v>
      </c>
      <c r="L63" s="9">
        <f t="shared" si="22"/>
        <v>11923.330658821396</v>
      </c>
      <c r="M63" s="9">
        <f t="shared" si="9"/>
        <v>47693.322635285585</v>
      </c>
      <c r="N63" s="9">
        <f t="shared" si="10"/>
        <v>107309.97592939256</v>
      </c>
      <c r="O63" s="9">
        <f t="shared" si="11"/>
        <v>190773.29054114234</v>
      </c>
      <c r="P63" s="9">
        <f t="shared" si="12"/>
        <v>298083.2664705349</v>
      </c>
      <c r="Q63" s="9">
        <f t="shared" si="13"/>
        <v>429239.90371757024</v>
      </c>
      <c r="R63" s="8">
        <f>'Masses &amp; Spring Data'!$G$29</f>
        <v>0.12460000000000002</v>
      </c>
      <c r="S63" s="8">
        <f t="shared" si="23"/>
        <v>1485.6470000891461</v>
      </c>
      <c r="T63" s="8">
        <f t="shared" si="23"/>
        <v>5942.5880003565844</v>
      </c>
      <c r="U63" s="8">
        <f t="shared" si="23"/>
        <v>13370.823000802315</v>
      </c>
      <c r="V63" s="8">
        <f t="shared" si="23"/>
        <v>23770.352001426338</v>
      </c>
      <c r="W63" s="8">
        <f t="shared" si="23"/>
        <v>37141.175002228651</v>
      </c>
      <c r="X63" s="8">
        <f t="shared" si="23"/>
        <v>53483.292003209259</v>
      </c>
      <c r="Y63" s="3">
        <f>SUM('Masses &amp; Spring Data'!$K$11*('Masses &amp; Spring Data'!$I$3+'Vel,Acc,Jer (Inlet)'!C63))</f>
        <v>2468.0559164165502</v>
      </c>
      <c r="Z63" s="10">
        <f t="shared" si="15"/>
        <v>3953.7029165056965</v>
      </c>
      <c r="AA63" s="10">
        <f t="shared" si="16"/>
        <v>8541.7975047794353</v>
      </c>
      <c r="AB63" s="10">
        <f t="shared" si="17"/>
        <v>15838.878917218864</v>
      </c>
      <c r="AC63" s="10">
        <f t="shared" si="18"/>
        <v>26238.407917842887</v>
      </c>
      <c r="AD63" s="10">
        <f t="shared" si="19"/>
        <v>39609.230918645204</v>
      </c>
      <c r="AE63" s="10">
        <f t="shared" si="20"/>
        <v>55951.347919625812</v>
      </c>
    </row>
    <row r="64" spans="1:31" x14ac:dyDescent="0.2">
      <c r="A64" s="5">
        <v>-238</v>
      </c>
      <c r="B64" s="5">
        <f t="shared" si="21"/>
        <v>61</v>
      </c>
      <c r="C64" s="36">
        <v>6.2928689588224226E-3</v>
      </c>
      <c r="D64" s="6">
        <f t="shared" si="1"/>
        <v>8.0316880132338779E-4</v>
      </c>
      <c r="E64" s="7">
        <f t="shared" si="2"/>
        <v>9.6380256158806539</v>
      </c>
      <c r="F64" s="7">
        <f t="shared" si="3"/>
        <v>19.276051231761308</v>
      </c>
      <c r="G64" s="7">
        <f t="shared" si="4"/>
        <v>28.914076847641962</v>
      </c>
      <c r="H64" s="7">
        <f t="shared" si="5"/>
        <v>38.552102463522615</v>
      </c>
      <c r="I64" s="7">
        <f t="shared" si="6"/>
        <v>48.190128079403266</v>
      </c>
      <c r="J64" s="7">
        <f t="shared" si="7"/>
        <v>57.828153695283923</v>
      </c>
      <c r="K64" s="12">
        <f t="shared" si="8"/>
        <v>9.9361088823511981E-5</v>
      </c>
      <c r="L64" s="9">
        <f t="shared" si="22"/>
        <v>14307.996790585725</v>
      </c>
      <c r="M64" s="9">
        <f t="shared" si="9"/>
        <v>57231.987162342899</v>
      </c>
      <c r="N64" s="9">
        <f t="shared" si="10"/>
        <v>128771.97111527153</v>
      </c>
      <c r="O64" s="9">
        <f t="shared" si="11"/>
        <v>228927.9486493716</v>
      </c>
      <c r="P64" s="9">
        <f t="shared" si="12"/>
        <v>357699.91976464313</v>
      </c>
      <c r="Q64" s="9">
        <f t="shared" si="13"/>
        <v>515087.88446108613</v>
      </c>
      <c r="R64" s="8">
        <f>'Masses &amp; Spring Data'!$G$29</f>
        <v>0.12460000000000002</v>
      </c>
      <c r="S64" s="8">
        <f t="shared" si="23"/>
        <v>1782.7764001069816</v>
      </c>
      <c r="T64" s="8">
        <f t="shared" si="23"/>
        <v>7131.1056004279262</v>
      </c>
      <c r="U64" s="8">
        <f t="shared" si="23"/>
        <v>16044.987600962835</v>
      </c>
      <c r="V64" s="8">
        <f t="shared" si="23"/>
        <v>28524.422401711705</v>
      </c>
      <c r="W64" s="8">
        <f t="shared" si="23"/>
        <v>44569.410002674536</v>
      </c>
      <c r="X64" s="8">
        <f t="shared" si="23"/>
        <v>64179.950403851341</v>
      </c>
      <c r="Y64" s="3">
        <f>SUM('Masses &amp; Spring Data'!$K$11*('Masses &amp; Spring Data'!$I$3+'Vel,Acc,Jer (Inlet)'!C64))</f>
        <v>2599.2095044228504</v>
      </c>
      <c r="Z64" s="10">
        <f t="shared" si="15"/>
        <v>4381.9859045298317</v>
      </c>
      <c r="AA64" s="10">
        <f t="shared" si="16"/>
        <v>9876.5438179152716</v>
      </c>
      <c r="AB64" s="10">
        <f t="shared" si="17"/>
        <v>18644.197105385687</v>
      </c>
      <c r="AC64" s="10">
        <f t="shared" si="18"/>
        <v>31123.631906134557</v>
      </c>
      <c r="AD64" s="10">
        <f t="shared" si="19"/>
        <v>47168.619507097384</v>
      </c>
      <c r="AE64" s="10">
        <f t="shared" si="20"/>
        <v>66779.159908274189</v>
      </c>
    </row>
    <row r="65" spans="1:31" x14ac:dyDescent="0.2">
      <c r="A65" s="5">
        <v>-236</v>
      </c>
      <c r="B65" s="5">
        <f t="shared" si="21"/>
        <v>62</v>
      </c>
      <c r="C65" s="36">
        <v>7.0960377601458104E-3</v>
      </c>
      <c r="D65" s="6">
        <f t="shared" si="1"/>
        <v>9.0252989014689977E-4</v>
      </c>
      <c r="E65" s="7">
        <f t="shared" si="2"/>
        <v>10.830358681762798</v>
      </c>
      <c r="F65" s="7">
        <f t="shared" si="3"/>
        <v>21.660717363525595</v>
      </c>
      <c r="G65" s="7">
        <f t="shared" si="4"/>
        <v>32.491076045288395</v>
      </c>
      <c r="H65" s="7">
        <f t="shared" si="5"/>
        <v>43.321434727051191</v>
      </c>
      <c r="I65" s="7">
        <f t="shared" si="6"/>
        <v>54.151793408813987</v>
      </c>
      <c r="J65" s="7">
        <f t="shared" si="7"/>
        <v>64.98215209057679</v>
      </c>
      <c r="K65" s="12">
        <f t="shared" si="8"/>
        <v>1.2420136102939128E-4</v>
      </c>
      <c r="L65" s="9">
        <f t="shared" si="22"/>
        <v>17884.995988232346</v>
      </c>
      <c r="M65" s="9">
        <f t="shared" si="9"/>
        <v>71539.983952929382</v>
      </c>
      <c r="N65" s="9">
        <f t="shared" si="10"/>
        <v>160964.96389409108</v>
      </c>
      <c r="O65" s="9">
        <f t="shared" si="11"/>
        <v>286159.93581171753</v>
      </c>
      <c r="P65" s="9">
        <f t="shared" si="12"/>
        <v>447124.89970580861</v>
      </c>
      <c r="Q65" s="9">
        <f t="shared" si="13"/>
        <v>643859.85557636432</v>
      </c>
      <c r="R65" s="8">
        <f>'Masses &amp; Spring Data'!$G$29</f>
        <v>0.12460000000000002</v>
      </c>
      <c r="S65" s="8">
        <f t="shared" si="23"/>
        <v>2228.4705001337506</v>
      </c>
      <c r="T65" s="8">
        <f t="shared" si="23"/>
        <v>8913.8820005350026</v>
      </c>
      <c r="U65" s="8">
        <f t="shared" si="23"/>
        <v>20056.234501203751</v>
      </c>
      <c r="V65" s="8">
        <f t="shared" si="23"/>
        <v>35655.52800214001</v>
      </c>
      <c r="W65" s="8">
        <f t="shared" si="23"/>
        <v>55711.762503343758</v>
      </c>
      <c r="X65" s="8">
        <f t="shared" si="23"/>
        <v>80224.938004815005</v>
      </c>
      <c r="Y65" s="3">
        <f>SUM('Masses &amp; Spring Data'!$K$11*('Masses &amp; Spring Data'!$I$3+'Vel,Acc,Jer (Inlet)'!C65))</f>
        <v>2745.4382174873454</v>
      </c>
      <c r="Z65" s="10">
        <f t="shared" si="15"/>
        <v>4973.908717621096</v>
      </c>
      <c r="AA65" s="10">
        <f t="shared" si="16"/>
        <v>11823.639081156678</v>
      </c>
      <c r="AB65" s="10">
        <f t="shared" si="17"/>
        <v>22801.672718691098</v>
      </c>
      <c r="AC65" s="10">
        <f t="shared" si="18"/>
        <v>38400.966219627357</v>
      </c>
      <c r="AD65" s="10">
        <f t="shared" si="19"/>
        <v>58457.200720831104</v>
      </c>
      <c r="AE65" s="10">
        <f t="shared" si="20"/>
        <v>82970.376222302351</v>
      </c>
    </row>
    <row r="66" spans="1:31" x14ac:dyDescent="0.2">
      <c r="A66" s="5">
        <v>-234</v>
      </c>
      <c r="B66" s="5">
        <f t="shared" si="21"/>
        <v>63</v>
      </c>
      <c r="C66" s="36">
        <v>7.9985676502927101E-3</v>
      </c>
      <c r="D66" s="6">
        <f t="shared" si="1"/>
        <v>1.026731251176291E-3</v>
      </c>
      <c r="E66" s="7">
        <f t="shared" si="2"/>
        <v>12.320775014115492</v>
      </c>
      <c r="F66" s="7">
        <f t="shared" si="3"/>
        <v>24.641550028230984</v>
      </c>
      <c r="G66" s="7">
        <f t="shared" si="4"/>
        <v>36.962325042346478</v>
      </c>
      <c r="H66" s="7">
        <f t="shared" si="5"/>
        <v>49.283100056461969</v>
      </c>
      <c r="I66" s="7">
        <f t="shared" si="6"/>
        <v>61.603875070577466</v>
      </c>
      <c r="J66" s="7">
        <f t="shared" si="7"/>
        <v>73.924650084692956</v>
      </c>
      <c r="K66" s="12">
        <f t="shared" si="8"/>
        <v>4.9680544411758593E-5</v>
      </c>
      <c r="L66" s="9">
        <f t="shared" si="22"/>
        <v>7153.9983952932371</v>
      </c>
      <c r="M66" s="9">
        <f t="shared" si="9"/>
        <v>28615.993581172948</v>
      </c>
      <c r="N66" s="9">
        <f t="shared" si="10"/>
        <v>64385.985557639135</v>
      </c>
      <c r="O66" s="9">
        <f t="shared" si="11"/>
        <v>114463.97432469179</v>
      </c>
      <c r="P66" s="9">
        <f t="shared" si="12"/>
        <v>178849.95988233094</v>
      </c>
      <c r="Q66" s="9">
        <f t="shared" si="13"/>
        <v>257543.94223055654</v>
      </c>
      <c r="R66" s="8">
        <f>'Masses &amp; Spring Data'!$G$29</f>
        <v>0.12460000000000002</v>
      </c>
      <c r="S66" s="8">
        <f t="shared" si="23"/>
        <v>891.3882000535375</v>
      </c>
      <c r="T66" s="8">
        <f t="shared" si="23"/>
        <v>3565.55280021415</v>
      </c>
      <c r="U66" s="8">
        <f t="shared" si="23"/>
        <v>8022.4938004818368</v>
      </c>
      <c r="V66" s="8">
        <f t="shared" si="23"/>
        <v>14262.2112008566</v>
      </c>
      <c r="W66" s="8">
        <f t="shared" si="23"/>
        <v>22284.705001338436</v>
      </c>
      <c r="X66" s="8">
        <f t="shared" si="23"/>
        <v>32089.975201927347</v>
      </c>
      <c r="Y66" s="3">
        <f>SUM('Masses &amp; Spring Data'!$K$11*('Masses &amp; Spring Data'!$I$3+'Vel,Acc,Jer (Inlet)'!C66))</f>
        <v>2909.757080621675</v>
      </c>
      <c r="Z66" s="10">
        <f t="shared" si="15"/>
        <v>3801.1452806752122</v>
      </c>
      <c r="AA66" s="10">
        <f t="shared" si="16"/>
        <v>6662.2414315574479</v>
      </c>
      <c r="AB66" s="10">
        <f t="shared" si="17"/>
        <v>10932.250881103511</v>
      </c>
      <c r="AC66" s="10">
        <f t="shared" si="18"/>
        <v>17171.968281478275</v>
      </c>
      <c r="AD66" s="10">
        <f t="shared" si="19"/>
        <v>25194.462081960111</v>
      </c>
      <c r="AE66" s="10">
        <f t="shared" si="20"/>
        <v>34999.732282549019</v>
      </c>
    </row>
    <row r="67" spans="1:31" x14ac:dyDescent="0.2">
      <c r="A67" s="5">
        <v>-232</v>
      </c>
      <c r="B67" s="5">
        <f t="shared" si="21"/>
        <v>64</v>
      </c>
      <c r="C67" s="36">
        <v>9.0252989014690012E-3</v>
      </c>
      <c r="D67" s="6">
        <f t="shared" si="1"/>
        <v>1.0764117955880496E-3</v>
      </c>
      <c r="E67" s="7">
        <f t="shared" si="2"/>
        <v>12.916941547056595</v>
      </c>
      <c r="F67" s="7">
        <f t="shared" si="3"/>
        <v>25.83388309411319</v>
      </c>
      <c r="G67" s="7">
        <f t="shared" si="4"/>
        <v>38.750824641169785</v>
      </c>
      <c r="H67" s="7">
        <f t="shared" si="5"/>
        <v>51.667766188226381</v>
      </c>
      <c r="I67" s="7">
        <f t="shared" si="6"/>
        <v>64.584707735282976</v>
      </c>
      <c r="J67" s="7">
        <f t="shared" si="7"/>
        <v>77.501649282339571</v>
      </c>
      <c r="K67" s="12">
        <f t="shared" si="8"/>
        <v>1.6560181470584925E-4</v>
      </c>
      <c r="L67" s="9">
        <f t="shared" si="22"/>
        <v>23846.661317642294</v>
      </c>
      <c r="M67" s="9">
        <f t="shared" si="9"/>
        <v>95386.645270569177</v>
      </c>
      <c r="N67" s="9">
        <f t="shared" si="10"/>
        <v>214619.95185878064</v>
      </c>
      <c r="O67" s="9">
        <f t="shared" si="11"/>
        <v>381546.58108227671</v>
      </c>
      <c r="P67" s="9">
        <f t="shared" si="12"/>
        <v>596166.53294105735</v>
      </c>
      <c r="Q67" s="9">
        <f t="shared" si="13"/>
        <v>858479.80743512255</v>
      </c>
      <c r="R67" s="8">
        <f>'Masses &amp; Spring Data'!$G$29</f>
        <v>0.12460000000000002</v>
      </c>
      <c r="S67" s="8">
        <f t="shared" si="23"/>
        <v>2971.2940001782304</v>
      </c>
      <c r="T67" s="8">
        <f t="shared" si="23"/>
        <v>11885.176000712921</v>
      </c>
      <c r="U67" s="8">
        <f t="shared" si="23"/>
        <v>26741.646001604069</v>
      </c>
      <c r="V67" s="8">
        <f t="shared" si="23"/>
        <v>47540.704002851686</v>
      </c>
      <c r="W67" s="8">
        <f t="shared" si="23"/>
        <v>74282.350004455759</v>
      </c>
      <c r="X67" s="8">
        <f t="shared" si="23"/>
        <v>106966.58400641628</v>
      </c>
      <c r="Y67" s="3">
        <f>SUM('Masses &amp; Spring Data'!$K$11*('Masses &amp; Spring Data'!$I$3+'Vel,Acc,Jer (Inlet)'!C67))</f>
        <v>3096.6886313432974</v>
      </c>
      <c r="Z67" s="10">
        <f t="shared" si="15"/>
        <v>6067.9826315215278</v>
      </c>
      <c r="AA67" s="10">
        <f t="shared" si="16"/>
        <v>15177.841257812761</v>
      </c>
      <c r="AB67" s="10">
        <f t="shared" si="17"/>
        <v>29838.334632947368</v>
      </c>
      <c r="AC67" s="10">
        <f t="shared" si="18"/>
        <v>50637.392634194985</v>
      </c>
      <c r="AD67" s="10">
        <f t="shared" si="19"/>
        <v>77379.03863579905</v>
      </c>
      <c r="AE67" s="10">
        <f t="shared" si="20"/>
        <v>110063.27263775957</v>
      </c>
    </row>
    <row r="68" spans="1:31" x14ac:dyDescent="0.2">
      <c r="A68" s="5">
        <v>-230</v>
      </c>
      <c r="B68" s="5">
        <f t="shared" si="21"/>
        <v>65</v>
      </c>
      <c r="C68" s="36">
        <v>1.0101710697057051E-2</v>
      </c>
      <c r="D68" s="6">
        <f t="shared" ref="D68:D131" si="24">SUM((C69-C68)/(B69-B68))</f>
        <v>1.2420136102938989E-3</v>
      </c>
      <c r="E68" s="7">
        <f t="shared" ref="E68:E131" si="25">SUM(D68*(6*2000))</f>
        <v>14.904163323526786</v>
      </c>
      <c r="F68" s="7">
        <f t="shared" ref="F68:F131" si="26">SUM(D68*(6*4000))</f>
        <v>29.808326647053573</v>
      </c>
      <c r="G68" s="7">
        <f t="shared" ref="G68:G131" si="27">SUM(D68*(6*6000))</f>
        <v>44.712489970580357</v>
      </c>
      <c r="H68" s="7">
        <f t="shared" ref="H68:H131" si="28">SUM(D68*(6*8000))</f>
        <v>59.616653294107145</v>
      </c>
      <c r="I68" s="7">
        <f t="shared" ref="I68:I131" si="29">SUM(D68*(6*10000))</f>
        <v>74.52081661763394</v>
      </c>
      <c r="J68" s="7">
        <f t="shared" ref="J68:J131" si="30">SUM(D68*(6*12000))</f>
        <v>89.424979941160714</v>
      </c>
      <c r="K68" s="12">
        <f t="shared" ref="K68:K131" si="31">SUM((C70-(2*C69)+C68)/((B69-B68)^2))</f>
        <v>1.6560181470585099E-4</v>
      </c>
      <c r="L68" s="9">
        <f t="shared" ref="L68:L131" si="32">SUM(K68*((6*2000)^2))</f>
        <v>23846.661317642542</v>
      </c>
      <c r="M68" s="9">
        <f t="shared" ref="M68:M131" si="33">SUM(K68*((6*4000)^2))</f>
        <v>95386.645270570167</v>
      </c>
      <c r="N68" s="9">
        <f t="shared" ref="N68:N131" si="34">SUM(K68*((6*6000)^2))</f>
        <v>214619.95185878288</v>
      </c>
      <c r="O68" s="9">
        <f t="shared" ref="O68:O131" si="35">SUM(K68*((6*8000)^2))</f>
        <v>381546.58108228067</v>
      </c>
      <c r="P68" s="9">
        <f t="shared" ref="P68:P131" si="36">SUM(K68*((6*10000)^2))</f>
        <v>596166.53294106352</v>
      </c>
      <c r="Q68" s="9">
        <f t="shared" ref="Q68:Q131" si="37">SUM(K68*((6*12000)^2))</f>
        <v>858479.80743513152</v>
      </c>
      <c r="R68" s="8">
        <f>'Masses &amp; Spring Data'!$G$29</f>
        <v>0.12460000000000002</v>
      </c>
      <c r="S68" s="8">
        <f t="shared" si="23"/>
        <v>2971.2940001782613</v>
      </c>
      <c r="T68" s="8">
        <f t="shared" si="23"/>
        <v>11885.176000713045</v>
      </c>
      <c r="U68" s="8">
        <f t="shared" si="23"/>
        <v>26741.646001604349</v>
      </c>
      <c r="V68" s="8">
        <f t="shared" si="23"/>
        <v>47540.704002852181</v>
      </c>
      <c r="W68" s="8">
        <f t="shared" si="23"/>
        <v>74282.35000445653</v>
      </c>
      <c r="X68" s="8">
        <f t="shared" si="23"/>
        <v>106966.5840064174</v>
      </c>
      <c r="Y68" s="3">
        <f>SUM('Masses &amp; Spring Data'!$K$11*('Masses &amp; Spring Data'!$I$3+'Vel,Acc,Jer (Inlet)'!C68))</f>
        <v>3292.665257099839</v>
      </c>
      <c r="Z68" s="10">
        <f t="shared" ref="Z68:Z131" si="38">SUM(S68+Y68)</f>
        <v>6263.9592572781003</v>
      </c>
      <c r="AA68" s="10">
        <f t="shared" ref="AA68:AA131" si="39">SUM(T68+Y69)</f>
        <v>15403.968133685816</v>
      </c>
      <c r="AB68" s="10">
        <f t="shared" ref="AB68:AB131" si="40">SUM(U68+Y68)</f>
        <v>30034.311258704187</v>
      </c>
      <c r="AC68" s="10">
        <f t="shared" ref="AC68:AC131" si="41">SUM(V68+Y68)</f>
        <v>50833.369259952022</v>
      </c>
      <c r="AD68" s="10">
        <f t="shared" ref="AD68:AD131" si="42">SUM(W68+Y68)</f>
        <v>77575.015261556371</v>
      </c>
      <c r="AE68" s="10">
        <f t="shared" ref="AE68:AE131" si="43">SUM(X68+Y68)</f>
        <v>110259.24926351724</v>
      </c>
    </row>
    <row r="69" spans="1:31" x14ac:dyDescent="0.2">
      <c r="A69" s="5">
        <v>-228</v>
      </c>
      <c r="B69" s="5">
        <f t="shared" ref="B69:B132" si="44">B68+1</f>
        <v>66</v>
      </c>
      <c r="C69" s="36">
        <v>1.134372430735095E-2</v>
      </c>
      <c r="D69" s="6">
        <f t="shared" si="24"/>
        <v>1.4076154249997499E-3</v>
      </c>
      <c r="E69" s="7">
        <f t="shared" si="25"/>
        <v>16.891385099996999</v>
      </c>
      <c r="F69" s="7">
        <f t="shared" si="26"/>
        <v>33.782770199993998</v>
      </c>
      <c r="G69" s="7">
        <f t="shared" si="27"/>
        <v>50.674155299990993</v>
      </c>
      <c r="H69" s="7">
        <f t="shared" si="28"/>
        <v>67.565540399987995</v>
      </c>
      <c r="I69" s="7">
        <f t="shared" si="29"/>
        <v>84.45692549998499</v>
      </c>
      <c r="J69" s="7">
        <f t="shared" si="30"/>
        <v>101.34831059998199</v>
      </c>
      <c r="K69" s="12">
        <f t="shared" si="31"/>
        <v>1.6560181470585099E-4</v>
      </c>
      <c r="L69" s="9">
        <f t="shared" si="32"/>
        <v>23846.661317642542</v>
      </c>
      <c r="M69" s="9">
        <f t="shared" si="33"/>
        <v>95386.645270570167</v>
      </c>
      <c r="N69" s="9">
        <f t="shared" si="34"/>
        <v>214619.95185878288</v>
      </c>
      <c r="O69" s="9">
        <f t="shared" si="35"/>
        <v>381546.58108228067</v>
      </c>
      <c r="P69" s="9">
        <f t="shared" si="36"/>
        <v>596166.53294106352</v>
      </c>
      <c r="Q69" s="9">
        <f t="shared" si="37"/>
        <v>858479.80743513152</v>
      </c>
      <c r="R69" s="8">
        <f>'Masses &amp; Spring Data'!$G$29</f>
        <v>0.12460000000000002</v>
      </c>
      <c r="S69" s="8">
        <f t="shared" si="23"/>
        <v>2971.2940001782613</v>
      </c>
      <c r="T69" s="8">
        <f t="shared" si="23"/>
        <v>11885.176000713045</v>
      </c>
      <c r="U69" s="8">
        <f t="shared" si="23"/>
        <v>26741.646001604349</v>
      </c>
      <c r="V69" s="8">
        <f t="shared" si="23"/>
        <v>47540.704002852181</v>
      </c>
      <c r="W69" s="8">
        <f t="shared" si="23"/>
        <v>74282.35000445653</v>
      </c>
      <c r="X69" s="8">
        <f t="shared" si="23"/>
        <v>106966.5840064174</v>
      </c>
      <c r="Y69" s="3">
        <f>SUM('Masses &amp; Spring Data'!$K$11*('Masses &amp; Spring Data'!$I$3+'Vel,Acc,Jer (Inlet)'!C69))</f>
        <v>3518.7921329727701</v>
      </c>
      <c r="Z69" s="10">
        <f t="shared" si="38"/>
        <v>6490.0861331510314</v>
      </c>
      <c r="AA69" s="10">
        <f t="shared" si="39"/>
        <v>15660.245259675135</v>
      </c>
      <c r="AB69" s="10">
        <f t="shared" si="40"/>
        <v>30260.438134577118</v>
      </c>
      <c r="AC69" s="10">
        <f t="shared" si="41"/>
        <v>51059.496135824949</v>
      </c>
      <c r="AD69" s="10">
        <f t="shared" si="42"/>
        <v>77801.142137429299</v>
      </c>
      <c r="AE69" s="10">
        <f t="shared" si="43"/>
        <v>110485.37613939017</v>
      </c>
    </row>
    <row r="70" spans="1:31" x14ac:dyDescent="0.2">
      <c r="A70" s="5">
        <v>-226</v>
      </c>
      <c r="B70" s="5">
        <f t="shared" si="44"/>
        <v>67</v>
      </c>
      <c r="C70" s="36">
        <v>1.27513397323507E-2</v>
      </c>
      <c r="D70" s="6">
        <f t="shared" si="24"/>
        <v>1.5732172397056009E-3</v>
      </c>
      <c r="E70" s="7">
        <f t="shared" si="25"/>
        <v>18.878606876467209</v>
      </c>
      <c r="F70" s="7">
        <f t="shared" si="26"/>
        <v>37.757213752934419</v>
      </c>
      <c r="G70" s="7">
        <f t="shared" si="27"/>
        <v>56.635820629401628</v>
      </c>
      <c r="H70" s="7">
        <f t="shared" si="28"/>
        <v>75.514427505868838</v>
      </c>
      <c r="I70" s="7">
        <f t="shared" si="29"/>
        <v>94.393034382336054</v>
      </c>
      <c r="J70" s="7">
        <f t="shared" si="30"/>
        <v>113.27164125880326</v>
      </c>
      <c r="K70" s="12">
        <f t="shared" si="31"/>
        <v>8.2800907352938505E-5</v>
      </c>
      <c r="L70" s="9">
        <f t="shared" si="32"/>
        <v>11923.330658823144</v>
      </c>
      <c r="M70" s="9">
        <f t="shared" si="33"/>
        <v>47693.322635292578</v>
      </c>
      <c r="N70" s="9">
        <f t="shared" si="34"/>
        <v>107309.97592940831</v>
      </c>
      <c r="O70" s="9">
        <f t="shared" si="35"/>
        <v>190773.29054117031</v>
      </c>
      <c r="P70" s="9">
        <f t="shared" si="36"/>
        <v>298083.26647057862</v>
      </c>
      <c r="Q70" s="9">
        <f t="shared" si="37"/>
        <v>429239.90371763322</v>
      </c>
      <c r="R70" s="8">
        <f>'Masses &amp; Spring Data'!$G$29</f>
        <v>0.12460000000000002</v>
      </c>
      <c r="S70" s="8">
        <f t="shared" si="23"/>
        <v>1485.6470000893639</v>
      </c>
      <c r="T70" s="8">
        <f t="shared" si="23"/>
        <v>5942.5880003574557</v>
      </c>
      <c r="U70" s="8">
        <f t="shared" si="23"/>
        <v>13370.823000804277</v>
      </c>
      <c r="V70" s="8">
        <f t="shared" si="23"/>
        <v>23770.352001429823</v>
      </c>
      <c r="W70" s="8">
        <f t="shared" si="23"/>
        <v>37141.1750022341</v>
      </c>
      <c r="X70" s="8">
        <f t="shared" si="23"/>
        <v>53483.29200321711</v>
      </c>
      <c r="Y70" s="3">
        <f>SUM('Masses &amp; Spring Data'!$K$11*('Masses &amp; Spring Data'!$I$3+'Vel,Acc,Jer (Inlet)'!C70))</f>
        <v>3775.0692589620912</v>
      </c>
      <c r="Z70" s="10">
        <f t="shared" si="38"/>
        <v>5260.7162590514554</v>
      </c>
      <c r="AA70" s="10">
        <f t="shared" si="39"/>
        <v>10004.084635425261</v>
      </c>
      <c r="AB70" s="10">
        <f t="shared" si="40"/>
        <v>17145.89225976637</v>
      </c>
      <c r="AC70" s="10">
        <f t="shared" si="41"/>
        <v>27545.421260391915</v>
      </c>
      <c r="AD70" s="10">
        <f t="shared" si="42"/>
        <v>40916.244261196189</v>
      </c>
      <c r="AE70" s="10">
        <f t="shared" si="43"/>
        <v>57258.361262179198</v>
      </c>
    </row>
    <row r="71" spans="1:31" x14ac:dyDescent="0.2">
      <c r="A71" s="5">
        <v>-224</v>
      </c>
      <c r="B71" s="5">
        <f t="shared" si="44"/>
        <v>68</v>
      </c>
      <c r="C71" s="36">
        <v>1.43245569720563E-2</v>
      </c>
      <c r="D71" s="6">
        <f t="shared" si="24"/>
        <v>1.6560181470585394E-3</v>
      </c>
      <c r="E71" s="7">
        <f t="shared" si="25"/>
        <v>19.872217764702473</v>
      </c>
      <c r="F71" s="7">
        <f t="shared" si="26"/>
        <v>39.744435529404946</v>
      </c>
      <c r="G71" s="7">
        <f t="shared" si="27"/>
        <v>59.616653294107415</v>
      </c>
      <c r="H71" s="7">
        <f t="shared" si="28"/>
        <v>79.488871058809892</v>
      </c>
      <c r="I71" s="7">
        <f t="shared" si="29"/>
        <v>99.361088823512361</v>
      </c>
      <c r="J71" s="7">
        <f t="shared" si="30"/>
        <v>119.23330658821483</v>
      </c>
      <c r="K71" s="12">
        <f t="shared" si="31"/>
        <v>2.4840272205877041E-4</v>
      </c>
      <c r="L71" s="9">
        <f t="shared" si="32"/>
        <v>35769.991976462938</v>
      </c>
      <c r="M71" s="9">
        <f t="shared" si="33"/>
        <v>143079.96790585175</v>
      </c>
      <c r="N71" s="9">
        <f t="shared" si="34"/>
        <v>321929.92778816645</v>
      </c>
      <c r="O71" s="9">
        <f t="shared" si="35"/>
        <v>572319.871623407</v>
      </c>
      <c r="P71" s="9">
        <f t="shared" si="36"/>
        <v>894249.79941157345</v>
      </c>
      <c r="Q71" s="9">
        <f t="shared" si="37"/>
        <v>1287719.7111526658</v>
      </c>
      <c r="R71" s="8">
        <f>'Masses &amp; Spring Data'!$G$29</f>
        <v>0.12460000000000002</v>
      </c>
      <c r="S71" s="8">
        <f t="shared" si="23"/>
        <v>4456.941000267283</v>
      </c>
      <c r="T71" s="8">
        <f t="shared" si="23"/>
        <v>17827.764001069132</v>
      </c>
      <c r="U71" s="8">
        <f t="shared" si="23"/>
        <v>40112.469002405545</v>
      </c>
      <c r="V71" s="8">
        <f t="shared" si="23"/>
        <v>71311.056004276528</v>
      </c>
      <c r="W71" s="8">
        <f t="shared" si="23"/>
        <v>111423.52500668206</v>
      </c>
      <c r="X71" s="8">
        <f t="shared" si="23"/>
        <v>160449.87600962218</v>
      </c>
      <c r="Y71" s="3">
        <f>SUM('Masses &amp; Spring Data'!$K$11*('Masses &amp; Spring Data'!$I$3+'Vel,Acc,Jer (Inlet)'!C71))</f>
        <v>4061.4966350678042</v>
      </c>
      <c r="Z71" s="10">
        <f t="shared" si="38"/>
        <v>8518.4376353350872</v>
      </c>
      <c r="AA71" s="10">
        <f t="shared" si="39"/>
        <v>22190.763137300844</v>
      </c>
      <c r="AB71" s="10">
        <f t="shared" si="40"/>
        <v>44173.965637473346</v>
      </c>
      <c r="AC71" s="10">
        <f t="shared" si="41"/>
        <v>75372.552639344329</v>
      </c>
      <c r="AD71" s="10">
        <f t="shared" si="42"/>
        <v>115485.02164174986</v>
      </c>
      <c r="AE71" s="10">
        <f t="shared" si="43"/>
        <v>164511.37264468998</v>
      </c>
    </row>
    <row r="72" spans="1:31" x14ac:dyDescent="0.2">
      <c r="A72" s="5">
        <v>-222</v>
      </c>
      <c r="B72" s="5">
        <f t="shared" si="44"/>
        <v>69</v>
      </c>
      <c r="C72" s="36">
        <v>1.598057511911484E-2</v>
      </c>
      <c r="D72" s="6">
        <f t="shared" si="24"/>
        <v>1.9044208691173098E-3</v>
      </c>
      <c r="E72" s="7">
        <f t="shared" si="25"/>
        <v>22.853050429407716</v>
      </c>
      <c r="F72" s="7">
        <f t="shared" si="26"/>
        <v>45.706100858815432</v>
      </c>
      <c r="G72" s="7">
        <f t="shared" si="27"/>
        <v>68.559151288223148</v>
      </c>
      <c r="H72" s="7">
        <f t="shared" si="28"/>
        <v>91.412201717630865</v>
      </c>
      <c r="I72" s="7">
        <f t="shared" si="29"/>
        <v>114.26525214703858</v>
      </c>
      <c r="J72" s="7">
        <f t="shared" si="30"/>
        <v>137.1183025764463</v>
      </c>
      <c r="K72" s="12">
        <f t="shared" si="31"/>
        <v>2.4840272205877909E-4</v>
      </c>
      <c r="L72" s="9">
        <f t="shared" si="32"/>
        <v>35769.991976464189</v>
      </c>
      <c r="M72" s="9">
        <f t="shared" si="33"/>
        <v>143079.96790585676</v>
      </c>
      <c r="N72" s="9">
        <f t="shared" si="34"/>
        <v>321929.92778817768</v>
      </c>
      <c r="O72" s="9">
        <f t="shared" si="35"/>
        <v>572319.87162342703</v>
      </c>
      <c r="P72" s="9">
        <f t="shared" si="36"/>
        <v>894249.79941160476</v>
      </c>
      <c r="Q72" s="9">
        <f t="shared" si="37"/>
        <v>1287719.7111527107</v>
      </c>
      <c r="R72" s="8">
        <f>'Masses &amp; Spring Data'!$G$29</f>
        <v>0.12460000000000002</v>
      </c>
      <c r="S72" s="8">
        <f t="shared" si="23"/>
        <v>4456.9410002674385</v>
      </c>
      <c r="T72" s="8">
        <f t="shared" si="23"/>
        <v>17827.764001069754</v>
      </c>
      <c r="U72" s="8">
        <f t="shared" si="23"/>
        <v>40112.469002406942</v>
      </c>
      <c r="V72" s="8">
        <f t="shared" si="23"/>
        <v>71311.056004279017</v>
      </c>
      <c r="W72" s="8">
        <f t="shared" si="23"/>
        <v>111423.52500668597</v>
      </c>
      <c r="X72" s="8">
        <f t="shared" si="23"/>
        <v>160449.87600962777</v>
      </c>
      <c r="Y72" s="3">
        <f>SUM('Masses &amp; Spring Data'!$K$11*('Masses &amp; Spring Data'!$I$3+'Vel,Acc,Jer (Inlet)'!C72))</f>
        <v>4362.9991362317123</v>
      </c>
      <c r="Z72" s="10">
        <f t="shared" si="38"/>
        <v>8819.94013649915</v>
      </c>
      <c r="AA72" s="10">
        <f t="shared" si="39"/>
        <v>22537.491013639963</v>
      </c>
      <c r="AB72" s="10">
        <f t="shared" si="40"/>
        <v>44475.468138638651</v>
      </c>
      <c r="AC72" s="10">
        <f t="shared" si="41"/>
        <v>75674.055140510725</v>
      </c>
      <c r="AD72" s="10">
        <f t="shared" si="42"/>
        <v>115786.52414291768</v>
      </c>
      <c r="AE72" s="10">
        <f t="shared" si="43"/>
        <v>164812.87514585949</v>
      </c>
    </row>
    <row r="73" spans="1:31" x14ac:dyDescent="0.2">
      <c r="A73" s="5">
        <v>-220</v>
      </c>
      <c r="B73" s="5">
        <f t="shared" si="44"/>
        <v>70</v>
      </c>
      <c r="C73" s="36">
        <v>1.788499598823215E-2</v>
      </c>
      <c r="D73" s="6">
        <f t="shared" si="24"/>
        <v>2.1528235911760889E-3</v>
      </c>
      <c r="E73" s="7">
        <f t="shared" si="25"/>
        <v>25.833883094113066</v>
      </c>
      <c r="F73" s="7">
        <f t="shared" si="26"/>
        <v>51.667766188226132</v>
      </c>
      <c r="G73" s="7">
        <f t="shared" si="27"/>
        <v>77.501649282339201</v>
      </c>
      <c r="H73" s="7">
        <f t="shared" si="28"/>
        <v>103.33553237645226</v>
      </c>
      <c r="I73" s="7">
        <f t="shared" si="29"/>
        <v>129.16941547056533</v>
      </c>
      <c r="J73" s="7">
        <f t="shared" si="30"/>
        <v>155.0032985646784</v>
      </c>
      <c r="K73" s="12">
        <f t="shared" si="31"/>
        <v>1.6560181470585272E-4</v>
      </c>
      <c r="L73" s="9">
        <f t="shared" si="32"/>
        <v>23846.661317642793</v>
      </c>
      <c r="M73" s="9">
        <f t="shared" si="33"/>
        <v>95386.645270571171</v>
      </c>
      <c r="N73" s="9">
        <f t="shared" si="34"/>
        <v>214619.95185878512</v>
      </c>
      <c r="O73" s="9">
        <f t="shared" si="35"/>
        <v>381546.58108228468</v>
      </c>
      <c r="P73" s="9">
        <f t="shared" si="36"/>
        <v>596166.5329410698</v>
      </c>
      <c r="Q73" s="9">
        <f t="shared" si="37"/>
        <v>858479.80743514048</v>
      </c>
      <c r="R73" s="8">
        <f>'Masses &amp; Spring Data'!$G$29</f>
        <v>0.12460000000000002</v>
      </c>
      <c r="S73" s="8">
        <f t="shared" si="23"/>
        <v>2971.2940001782922</v>
      </c>
      <c r="T73" s="8">
        <f t="shared" si="23"/>
        <v>11885.176000713169</v>
      </c>
      <c r="U73" s="8">
        <f t="shared" si="23"/>
        <v>26741.646001604629</v>
      </c>
      <c r="V73" s="8">
        <f t="shared" si="23"/>
        <v>47540.704002852675</v>
      </c>
      <c r="W73" s="8">
        <f t="shared" si="23"/>
        <v>74282.350004457301</v>
      </c>
      <c r="X73" s="8">
        <f t="shared" si="23"/>
        <v>106966.58400641852</v>
      </c>
      <c r="Y73" s="3">
        <f>SUM('Masses &amp; Spring Data'!$K$11*('Masses &amp; Spring Data'!$I$3+'Vel,Acc,Jer (Inlet)'!C73))</f>
        <v>4709.7270125702071</v>
      </c>
      <c r="Z73" s="10">
        <f t="shared" si="38"/>
        <v>7681.0210127484988</v>
      </c>
      <c r="AA73" s="10">
        <f t="shared" si="39"/>
        <v>16986.856264796457</v>
      </c>
      <c r="AB73" s="10">
        <f t="shared" si="40"/>
        <v>31451.373014174838</v>
      </c>
      <c r="AC73" s="10">
        <f t="shared" si="41"/>
        <v>52250.431015422881</v>
      </c>
      <c r="AD73" s="10">
        <f t="shared" si="42"/>
        <v>78992.077017027506</v>
      </c>
      <c r="AE73" s="10">
        <f t="shared" si="43"/>
        <v>111676.31101898872</v>
      </c>
    </row>
    <row r="74" spans="1:31" x14ac:dyDescent="0.2">
      <c r="A74" s="5">
        <v>-218</v>
      </c>
      <c r="B74" s="5">
        <f t="shared" si="44"/>
        <v>71</v>
      </c>
      <c r="C74" s="36">
        <v>2.0037819579408239E-2</v>
      </c>
      <c r="D74" s="6">
        <f t="shared" si="24"/>
        <v>2.3184254058819416E-3</v>
      </c>
      <c r="E74" s="7">
        <f t="shared" si="25"/>
        <v>27.821104870583298</v>
      </c>
      <c r="F74" s="7">
        <f t="shared" si="26"/>
        <v>55.642209741166596</v>
      </c>
      <c r="G74" s="7">
        <f t="shared" si="27"/>
        <v>83.463314611749894</v>
      </c>
      <c r="H74" s="7">
        <f t="shared" si="28"/>
        <v>111.28441948233319</v>
      </c>
      <c r="I74" s="7">
        <f t="shared" si="29"/>
        <v>139.10552435291649</v>
      </c>
      <c r="J74" s="7">
        <f t="shared" si="30"/>
        <v>166.92662922349979</v>
      </c>
      <c r="K74" s="12">
        <f t="shared" si="31"/>
        <v>2.4840272205878949E-4</v>
      </c>
      <c r="L74" s="9">
        <f t="shared" si="32"/>
        <v>35769.991976465688</v>
      </c>
      <c r="M74" s="9">
        <f t="shared" si="33"/>
        <v>143079.96790586275</v>
      </c>
      <c r="N74" s="9">
        <f t="shared" si="34"/>
        <v>321929.92778819118</v>
      </c>
      <c r="O74" s="9">
        <f t="shared" si="35"/>
        <v>572319.87162345101</v>
      </c>
      <c r="P74" s="9">
        <f t="shared" si="36"/>
        <v>894249.79941164213</v>
      </c>
      <c r="Q74" s="9">
        <f t="shared" si="37"/>
        <v>1287719.7111527647</v>
      </c>
      <c r="R74" s="8">
        <f>'Masses &amp; Spring Data'!$G$29</f>
        <v>0.12460000000000002</v>
      </c>
      <c r="S74" s="8">
        <f t="shared" si="23"/>
        <v>4456.941000267625</v>
      </c>
      <c r="T74" s="8">
        <f t="shared" si="23"/>
        <v>17827.7640010705</v>
      </c>
      <c r="U74" s="8">
        <f t="shared" si="23"/>
        <v>40112.46900240863</v>
      </c>
      <c r="V74" s="8">
        <f t="shared" si="23"/>
        <v>71311.056004282</v>
      </c>
      <c r="W74" s="8">
        <f t="shared" si="23"/>
        <v>111423.52500669063</v>
      </c>
      <c r="X74" s="8">
        <f t="shared" si="23"/>
        <v>160449.87600963452</v>
      </c>
      <c r="Y74" s="3">
        <f>SUM('Masses &amp; Spring Data'!$K$11*('Masses &amp; Spring Data'!$I$3+'Vel,Acc,Jer (Inlet)'!C74))</f>
        <v>5101.6802640832866</v>
      </c>
      <c r="Z74" s="10">
        <f t="shared" si="38"/>
        <v>9558.6212643509116</v>
      </c>
      <c r="AA74" s="10">
        <f t="shared" si="39"/>
        <v>23351.547766783257</v>
      </c>
      <c r="AB74" s="10">
        <f t="shared" si="40"/>
        <v>45214.149266491921</v>
      </c>
      <c r="AC74" s="10">
        <f t="shared" si="41"/>
        <v>76412.73626836529</v>
      </c>
      <c r="AD74" s="10">
        <f t="shared" si="42"/>
        <v>116525.20527077392</v>
      </c>
      <c r="AE74" s="10">
        <f t="shared" si="43"/>
        <v>165551.55627371781</v>
      </c>
    </row>
    <row r="75" spans="1:31" x14ac:dyDescent="0.2">
      <c r="A75" s="5">
        <v>-216</v>
      </c>
      <c r="B75" s="5">
        <f t="shared" si="44"/>
        <v>72</v>
      </c>
      <c r="C75" s="36">
        <v>2.235624498529018E-2</v>
      </c>
      <c r="D75" s="6">
        <f t="shared" si="24"/>
        <v>2.5668281279407311E-3</v>
      </c>
      <c r="E75" s="7">
        <f t="shared" si="25"/>
        <v>30.801937535288772</v>
      </c>
      <c r="F75" s="7">
        <f t="shared" si="26"/>
        <v>61.603875070577544</v>
      </c>
      <c r="G75" s="7">
        <f t="shared" si="27"/>
        <v>92.405812605866316</v>
      </c>
      <c r="H75" s="7">
        <f t="shared" si="28"/>
        <v>123.20775014115509</v>
      </c>
      <c r="I75" s="7">
        <f t="shared" si="29"/>
        <v>154.00968767644386</v>
      </c>
      <c r="J75" s="7">
        <f t="shared" si="30"/>
        <v>184.81162521173263</v>
      </c>
      <c r="K75" s="12">
        <f t="shared" si="31"/>
        <v>2.4840272205877909E-4</v>
      </c>
      <c r="L75" s="9">
        <f t="shared" si="32"/>
        <v>35769.991976464189</v>
      </c>
      <c r="M75" s="9">
        <f t="shared" si="33"/>
        <v>143079.96790585676</v>
      </c>
      <c r="N75" s="9">
        <f t="shared" si="34"/>
        <v>321929.92778817768</v>
      </c>
      <c r="O75" s="9">
        <f t="shared" si="35"/>
        <v>572319.87162342703</v>
      </c>
      <c r="P75" s="9">
        <f t="shared" si="36"/>
        <v>894249.79941160476</v>
      </c>
      <c r="Q75" s="9">
        <f t="shared" si="37"/>
        <v>1287719.7111527107</v>
      </c>
      <c r="R75" s="8">
        <f>'Masses &amp; Spring Data'!$G$29</f>
        <v>0.12460000000000002</v>
      </c>
      <c r="S75" s="8">
        <f t="shared" si="23"/>
        <v>4456.9410002674385</v>
      </c>
      <c r="T75" s="8">
        <f t="shared" si="23"/>
        <v>17827.764001069754</v>
      </c>
      <c r="U75" s="8">
        <f t="shared" si="23"/>
        <v>40112.469002406942</v>
      </c>
      <c r="V75" s="8">
        <f t="shared" si="23"/>
        <v>71311.056004279017</v>
      </c>
      <c r="W75" s="8">
        <f t="shared" si="23"/>
        <v>111423.52500668597</v>
      </c>
      <c r="X75" s="8">
        <f t="shared" si="23"/>
        <v>160449.87600962777</v>
      </c>
      <c r="Y75" s="3">
        <f>SUM('Masses &amp; Spring Data'!$K$11*('Masses &amp; Spring Data'!$I$3+'Vel,Acc,Jer (Inlet)'!C75))</f>
        <v>5523.7837657127575</v>
      </c>
      <c r="Z75" s="10">
        <f t="shared" si="38"/>
        <v>9980.724765980196</v>
      </c>
      <c r="AA75" s="10">
        <f t="shared" si="39"/>
        <v>23818.876643586569</v>
      </c>
      <c r="AB75" s="10">
        <f t="shared" si="40"/>
        <v>45636.252768119703</v>
      </c>
      <c r="AC75" s="10">
        <f t="shared" si="41"/>
        <v>76834.83976999177</v>
      </c>
      <c r="AD75" s="10">
        <f t="shared" si="42"/>
        <v>116947.30877239873</v>
      </c>
      <c r="AE75" s="10">
        <f t="shared" si="43"/>
        <v>165973.65977534052</v>
      </c>
    </row>
    <row r="76" spans="1:31" x14ac:dyDescent="0.2">
      <c r="A76" s="5">
        <v>-214</v>
      </c>
      <c r="B76" s="5">
        <f t="shared" si="44"/>
        <v>73</v>
      </c>
      <c r="C76" s="36">
        <v>2.4923073113230911E-2</v>
      </c>
      <c r="D76" s="6">
        <f t="shared" si="24"/>
        <v>2.8152308499995102E-3</v>
      </c>
      <c r="E76" s="7">
        <f t="shared" si="25"/>
        <v>33.782770199994125</v>
      </c>
      <c r="F76" s="7">
        <f t="shared" si="26"/>
        <v>67.565540399988251</v>
      </c>
      <c r="G76" s="7">
        <f t="shared" si="27"/>
        <v>101.34831059998237</v>
      </c>
      <c r="H76" s="7">
        <f t="shared" si="28"/>
        <v>135.1310807999765</v>
      </c>
      <c r="I76" s="7">
        <f t="shared" si="29"/>
        <v>168.91385099997061</v>
      </c>
      <c r="J76" s="7">
        <f t="shared" si="30"/>
        <v>202.69662119996474</v>
      </c>
      <c r="K76" s="12">
        <f t="shared" si="31"/>
        <v>3.312036294116881E-4</v>
      </c>
      <c r="L76" s="9">
        <f t="shared" si="32"/>
        <v>47693.32263528309</v>
      </c>
      <c r="M76" s="9">
        <f t="shared" si="33"/>
        <v>190773.29054113236</v>
      </c>
      <c r="N76" s="9">
        <f t="shared" si="34"/>
        <v>429239.90371754777</v>
      </c>
      <c r="O76" s="9">
        <f t="shared" si="35"/>
        <v>763093.16216452944</v>
      </c>
      <c r="P76" s="9">
        <f t="shared" si="36"/>
        <v>1192333.0658820772</v>
      </c>
      <c r="Q76" s="9">
        <f t="shared" si="37"/>
        <v>1716959.6148701911</v>
      </c>
      <c r="R76" s="8">
        <f>'Masses &amp; Spring Data'!$G$29</f>
        <v>0.12460000000000002</v>
      </c>
      <c r="S76" s="8">
        <f t="shared" si="23"/>
        <v>5942.5880003562734</v>
      </c>
      <c r="T76" s="8">
        <f t="shared" si="23"/>
        <v>23770.352001425093</v>
      </c>
      <c r="U76" s="8">
        <f t="shared" si="23"/>
        <v>53483.292003206458</v>
      </c>
      <c r="V76" s="8">
        <f t="shared" si="23"/>
        <v>95081.408005700374</v>
      </c>
      <c r="W76" s="8">
        <f t="shared" si="23"/>
        <v>148564.70000890683</v>
      </c>
      <c r="X76" s="8">
        <f t="shared" si="23"/>
        <v>213933.16801282583</v>
      </c>
      <c r="Y76" s="3">
        <f>SUM('Masses &amp; Spring Data'!$K$11*('Masses &amp; Spring Data'!$I$3+'Vel,Acc,Jer (Inlet)'!C76))</f>
        <v>5991.1126425168159</v>
      </c>
      <c r="Z76" s="10">
        <f t="shared" si="38"/>
        <v>11933.700642873089</v>
      </c>
      <c r="AA76" s="10">
        <f t="shared" si="39"/>
        <v>30274.018895920552</v>
      </c>
      <c r="AB76" s="10">
        <f t="shared" si="40"/>
        <v>59474.404645723276</v>
      </c>
      <c r="AC76" s="10">
        <f t="shared" si="41"/>
        <v>101072.52064821719</v>
      </c>
      <c r="AD76" s="10">
        <f t="shared" si="42"/>
        <v>154555.81265142365</v>
      </c>
      <c r="AE76" s="10">
        <f t="shared" si="43"/>
        <v>219924.28065534265</v>
      </c>
    </row>
    <row r="77" spans="1:31" x14ac:dyDescent="0.2">
      <c r="A77" s="5">
        <v>-212</v>
      </c>
      <c r="B77" s="5">
        <f t="shared" si="44"/>
        <v>74</v>
      </c>
      <c r="C77" s="36">
        <v>2.7738303963230421E-2</v>
      </c>
      <c r="D77" s="6">
        <f t="shared" si="24"/>
        <v>3.1464344794111983E-3</v>
      </c>
      <c r="E77" s="7">
        <f t="shared" si="25"/>
        <v>37.757213752934376</v>
      </c>
      <c r="F77" s="7">
        <f t="shared" si="26"/>
        <v>75.514427505868753</v>
      </c>
      <c r="G77" s="7">
        <f t="shared" si="27"/>
        <v>113.27164125880314</v>
      </c>
      <c r="H77" s="7">
        <f t="shared" si="28"/>
        <v>151.02885501173751</v>
      </c>
      <c r="I77" s="7">
        <f t="shared" si="29"/>
        <v>188.78606876467191</v>
      </c>
      <c r="J77" s="7">
        <f t="shared" si="30"/>
        <v>226.54328251760629</v>
      </c>
      <c r="K77" s="12">
        <f t="shared" si="31"/>
        <v>3.3120362941172973E-4</v>
      </c>
      <c r="L77" s="9">
        <f t="shared" si="32"/>
        <v>47693.322635289085</v>
      </c>
      <c r="M77" s="9">
        <f t="shared" si="33"/>
        <v>190773.29054115634</v>
      </c>
      <c r="N77" s="9">
        <f t="shared" si="34"/>
        <v>429239.90371760173</v>
      </c>
      <c r="O77" s="9">
        <f t="shared" si="35"/>
        <v>763093.16216462536</v>
      </c>
      <c r="P77" s="9">
        <f t="shared" si="36"/>
        <v>1192333.0658822272</v>
      </c>
      <c r="Q77" s="9">
        <f t="shared" si="37"/>
        <v>1716959.6148704069</v>
      </c>
      <c r="R77" s="8">
        <f>'Masses &amp; Spring Data'!$G$29</f>
        <v>0.12460000000000002</v>
      </c>
      <c r="S77" s="8">
        <f t="shared" si="23"/>
        <v>5942.588000357021</v>
      </c>
      <c r="T77" s="8">
        <f t="shared" si="23"/>
        <v>23770.352001428084</v>
      </c>
      <c r="U77" s="8">
        <f t="shared" si="23"/>
        <v>53483.292003213181</v>
      </c>
      <c r="V77" s="8">
        <f t="shared" si="23"/>
        <v>95081.408005712336</v>
      </c>
      <c r="W77" s="8">
        <f t="shared" si="23"/>
        <v>148564.70000892552</v>
      </c>
      <c r="X77" s="8">
        <f t="shared" si="23"/>
        <v>213933.16801285272</v>
      </c>
      <c r="Y77" s="3">
        <f>SUM('Masses &amp; Spring Data'!$K$11*('Masses &amp; Spring Data'!$I$3+'Vel,Acc,Jer (Inlet)'!C77))</f>
        <v>6503.666894495459</v>
      </c>
      <c r="Z77" s="10">
        <f t="shared" si="38"/>
        <v>12446.25489485248</v>
      </c>
      <c r="AA77" s="10">
        <f t="shared" si="39"/>
        <v>30846.873648134966</v>
      </c>
      <c r="AB77" s="10">
        <f t="shared" si="40"/>
        <v>59986.958897708639</v>
      </c>
      <c r="AC77" s="10">
        <f t="shared" si="41"/>
        <v>101585.07490020779</v>
      </c>
      <c r="AD77" s="10">
        <f t="shared" si="42"/>
        <v>155068.36690342097</v>
      </c>
      <c r="AE77" s="10">
        <f t="shared" si="43"/>
        <v>220436.83490734818</v>
      </c>
    </row>
    <row r="78" spans="1:31" x14ac:dyDescent="0.2">
      <c r="A78" s="5">
        <v>-210</v>
      </c>
      <c r="B78" s="5">
        <f t="shared" si="44"/>
        <v>75</v>
      </c>
      <c r="C78" s="36">
        <v>3.088473844264162E-2</v>
      </c>
      <c r="D78" s="6">
        <f t="shared" si="24"/>
        <v>3.477638108822928E-3</v>
      </c>
      <c r="E78" s="7">
        <f t="shared" si="25"/>
        <v>41.731657305875139</v>
      </c>
      <c r="F78" s="7">
        <f t="shared" si="26"/>
        <v>83.463314611750278</v>
      </c>
      <c r="G78" s="7">
        <f t="shared" si="27"/>
        <v>125.19497191762541</v>
      </c>
      <c r="H78" s="7">
        <f t="shared" si="28"/>
        <v>166.92662922350056</v>
      </c>
      <c r="I78" s="7">
        <f t="shared" si="29"/>
        <v>208.65828652937569</v>
      </c>
      <c r="J78" s="7">
        <f t="shared" si="30"/>
        <v>250.38994383525082</v>
      </c>
      <c r="K78" s="12">
        <f t="shared" si="31"/>
        <v>3.3120362941169157E-4</v>
      </c>
      <c r="L78" s="9">
        <f t="shared" si="32"/>
        <v>47693.322635283585</v>
      </c>
      <c r="M78" s="9">
        <f t="shared" si="33"/>
        <v>190773.29054113434</v>
      </c>
      <c r="N78" s="9">
        <f t="shared" si="34"/>
        <v>429239.90371755225</v>
      </c>
      <c r="O78" s="9">
        <f t="shared" si="35"/>
        <v>763093.16216453735</v>
      </c>
      <c r="P78" s="9">
        <f t="shared" si="36"/>
        <v>1192333.0658820895</v>
      </c>
      <c r="Q78" s="9">
        <f t="shared" si="37"/>
        <v>1716959.614870209</v>
      </c>
      <c r="R78" s="8">
        <f>'Masses &amp; Spring Data'!$G$29</f>
        <v>0.12460000000000002</v>
      </c>
      <c r="S78" s="8">
        <f t="shared" si="23"/>
        <v>5942.5880003563352</v>
      </c>
      <c r="T78" s="8">
        <f t="shared" si="23"/>
        <v>23770.352001425341</v>
      </c>
      <c r="U78" s="8">
        <f t="shared" si="23"/>
        <v>53483.292003207018</v>
      </c>
      <c r="V78" s="8">
        <f t="shared" si="23"/>
        <v>95081.408005701363</v>
      </c>
      <c r="W78" s="8">
        <f t="shared" si="23"/>
        <v>148564.70000890837</v>
      </c>
      <c r="X78" s="8">
        <f t="shared" si="23"/>
        <v>213933.16801282807</v>
      </c>
      <c r="Y78" s="3">
        <f>SUM('Masses &amp; Spring Data'!$K$11*('Masses &amp; Spring Data'!$I$3+'Vel,Acc,Jer (Inlet)'!C78))</f>
        <v>7076.5216467068831</v>
      </c>
      <c r="Z78" s="10">
        <f t="shared" si="38"/>
        <v>13019.109647063218</v>
      </c>
      <c r="AA78" s="10">
        <f t="shared" si="39"/>
        <v>31480.028900576432</v>
      </c>
      <c r="AB78" s="10">
        <f t="shared" si="40"/>
        <v>60559.8136499139</v>
      </c>
      <c r="AC78" s="10">
        <f t="shared" si="41"/>
        <v>102157.92965240825</v>
      </c>
      <c r="AD78" s="10">
        <f t="shared" si="42"/>
        <v>155641.22165561526</v>
      </c>
      <c r="AE78" s="10">
        <f t="shared" si="43"/>
        <v>221009.68965953495</v>
      </c>
    </row>
    <row r="79" spans="1:31" x14ac:dyDescent="0.2">
      <c r="A79" s="5">
        <v>-208</v>
      </c>
      <c r="B79" s="5">
        <f t="shared" si="44"/>
        <v>76</v>
      </c>
      <c r="C79" s="36">
        <v>3.4362376551464548E-2</v>
      </c>
      <c r="D79" s="6">
        <f t="shared" si="24"/>
        <v>3.8088417382346196E-3</v>
      </c>
      <c r="E79" s="7">
        <f t="shared" si="25"/>
        <v>45.706100858815432</v>
      </c>
      <c r="F79" s="7">
        <f t="shared" si="26"/>
        <v>91.412201717630865</v>
      </c>
      <c r="G79" s="7">
        <f t="shared" si="27"/>
        <v>137.1183025764463</v>
      </c>
      <c r="H79" s="7">
        <f t="shared" si="28"/>
        <v>182.82440343526173</v>
      </c>
      <c r="I79" s="7">
        <f t="shared" si="29"/>
        <v>228.53050429407716</v>
      </c>
      <c r="J79" s="7">
        <f t="shared" si="30"/>
        <v>274.23660515289259</v>
      </c>
      <c r="K79" s="12">
        <f t="shared" si="31"/>
        <v>3.5413948074847212E-4</v>
      </c>
      <c r="L79" s="9">
        <f t="shared" si="32"/>
        <v>50996.085227779986</v>
      </c>
      <c r="M79" s="9">
        <f t="shared" si="33"/>
        <v>203984.34091111994</v>
      </c>
      <c r="N79" s="9">
        <f t="shared" si="34"/>
        <v>458964.76705001987</v>
      </c>
      <c r="O79" s="9">
        <f t="shared" si="35"/>
        <v>815937.36364447977</v>
      </c>
      <c r="P79" s="9">
        <f t="shared" si="36"/>
        <v>1274902.1306944997</v>
      </c>
      <c r="Q79" s="9">
        <f t="shared" si="37"/>
        <v>1835859.0682000795</v>
      </c>
      <c r="R79" s="8">
        <f>'Masses &amp; Spring Data'!$G$29</f>
        <v>0.12460000000000002</v>
      </c>
      <c r="S79" s="8">
        <f t="shared" si="23"/>
        <v>6354.1122193813871</v>
      </c>
      <c r="T79" s="8">
        <f t="shared" si="23"/>
        <v>25416.448877525549</v>
      </c>
      <c r="U79" s="8">
        <f t="shared" si="23"/>
        <v>57187.009974432483</v>
      </c>
      <c r="V79" s="8">
        <f t="shared" si="23"/>
        <v>101665.79551010219</v>
      </c>
      <c r="W79" s="8">
        <f t="shared" si="23"/>
        <v>158852.80548453468</v>
      </c>
      <c r="X79" s="8">
        <f t="shared" si="23"/>
        <v>228748.03989772993</v>
      </c>
      <c r="Y79" s="3">
        <f>SUM('Masses &amp; Spring Data'!$K$11*('Masses &amp; Spring Data'!$I$3+'Vel,Acc,Jer (Inlet)'!C79))</f>
        <v>7709.6768991510917</v>
      </c>
      <c r="Z79" s="10">
        <f t="shared" si="38"/>
        <v>14063.789118532479</v>
      </c>
      <c r="AA79" s="10">
        <f t="shared" si="39"/>
        <v>33819.581529353629</v>
      </c>
      <c r="AB79" s="10">
        <f t="shared" si="40"/>
        <v>64896.686873583574</v>
      </c>
      <c r="AC79" s="10">
        <f t="shared" si="41"/>
        <v>109375.47240925329</v>
      </c>
      <c r="AD79" s="10">
        <f t="shared" si="42"/>
        <v>166562.48238368577</v>
      </c>
      <c r="AE79" s="10">
        <f t="shared" si="43"/>
        <v>236457.71679688102</v>
      </c>
    </row>
    <row r="80" spans="1:31" x14ac:dyDescent="0.2">
      <c r="A80" s="5">
        <v>-206</v>
      </c>
      <c r="B80" s="5">
        <f t="shared" si="44"/>
        <v>77</v>
      </c>
      <c r="C80" s="36">
        <v>3.8171218289699167E-2</v>
      </c>
      <c r="D80" s="6">
        <f t="shared" si="24"/>
        <v>4.1629812189830917E-3</v>
      </c>
      <c r="E80" s="7">
        <f t="shared" si="25"/>
        <v>49.955774627797098</v>
      </c>
      <c r="F80" s="7">
        <f t="shared" si="26"/>
        <v>99.911549255594196</v>
      </c>
      <c r="G80" s="7">
        <f t="shared" si="27"/>
        <v>149.86732388339129</v>
      </c>
      <c r="H80" s="7">
        <f t="shared" si="28"/>
        <v>199.82309851118839</v>
      </c>
      <c r="I80" s="7">
        <f t="shared" si="29"/>
        <v>249.77887313898549</v>
      </c>
      <c r="J80" s="7">
        <f t="shared" si="30"/>
        <v>299.73464776678259</v>
      </c>
      <c r="K80" s="12">
        <f t="shared" si="31"/>
        <v>4.2990231097638637E-4</v>
      </c>
      <c r="L80" s="9">
        <f t="shared" si="32"/>
        <v>61905.932780599636</v>
      </c>
      <c r="M80" s="9">
        <f t="shared" si="33"/>
        <v>247623.73112239855</v>
      </c>
      <c r="N80" s="9">
        <f t="shared" si="34"/>
        <v>557153.39502539672</v>
      </c>
      <c r="O80" s="9">
        <f t="shared" si="35"/>
        <v>990494.92448959418</v>
      </c>
      <c r="P80" s="9">
        <f t="shared" si="36"/>
        <v>1547648.319514991</v>
      </c>
      <c r="Q80" s="9">
        <f t="shared" si="37"/>
        <v>2228613.5801015869</v>
      </c>
      <c r="R80" s="8">
        <f>'Masses &amp; Spring Data'!$G$29</f>
        <v>0.12460000000000002</v>
      </c>
      <c r="S80" s="8">
        <f t="shared" si="23"/>
        <v>7713.479224462716</v>
      </c>
      <c r="T80" s="8">
        <f t="shared" si="23"/>
        <v>30853.916897850864</v>
      </c>
      <c r="U80" s="8">
        <f t="shared" si="23"/>
        <v>69421.313020164438</v>
      </c>
      <c r="V80" s="8">
        <f t="shared" si="23"/>
        <v>123415.66759140346</v>
      </c>
      <c r="W80" s="8">
        <f t="shared" si="23"/>
        <v>192836.98061156791</v>
      </c>
      <c r="X80" s="8">
        <f t="shared" si="23"/>
        <v>277685.25208065775</v>
      </c>
      <c r="Y80" s="3">
        <f>SUM('Masses &amp; Spring Data'!$K$11*('Masses &amp; Spring Data'!$I$3+'Vel,Acc,Jer (Inlet)'!C80))</f>
        <v>8403.1326518280785</v>
      </c>
      <c r="Z80" s="10">
        <f t="shared" si="38"/>
        <v>16116.611876290794</v>
      </c>
      <c r="AA80" s="10">
        <f t="shared" si="39"/>
        <v>40014.981612229836</v>
      </c>
      <c r="AB80" s="10">
        <f t="shared" si="40"/>
        <v>77824.445671992522</v>
      </c>
      <c r="AC80" s="10">
        <f t="shared" si="41"/>
        <v>131818.80024323153</v>
      </c>
      <c r="AD80" s="10">
        <f t="shared" si="42"/>
        <v>201240.11326339599</v>
      </c>
      <c r="AE80" s="10">
        <f t="shared" si="43"/>
        <v>286088.38473248581</v>
      </c>
    </row>
    <row r="81" spans="1:31" x14ac:dyDescent="0.2">
      <c r="A81" s="5">
        <v>-204</v>
      </c>
      <c r="B81" s="5">
        <f t="shared" si="44"/>
        <v>78</v>
      </c>
      <c r="C81" s="36">
        <v>4.2334199508682259E-2</v>
      </c>
      <c r="D81" s="6">
        <f t="shared" si="24"/>
        <v>4.5928835299594781E-3</v>
      </c>
      <c r="E81" s="7">
        <f t="shared" si="25"/>
        <v>55.114602359513739</v>
      </c>
      <c r="F81" s="7">
        <f t="shared" si="26"/>
        <v>110.22920471902748</v>
      </c>
      <c r="G81" s="7">
        <f t="shared" si="27"/>
        <v>165.3438070785412</v>
      </c>
      <c r="H81" s="7">
        <f t="shared" si="28"/>
        <v>220.45840943805496</v>
      </c>
      <c r="I81" s="7">
        <f t="shared" si="29"/>
        <v>275.57301179756871</v>
      </c>
      <c r="J81" s="7">
        <f t="shared" si="30"/>
        <v>330.68761415708241</v>
      </c>
      <c r="K81" s="12">
        <f t="shared" si="31"/>
        <v>4.4563448337346656E-4</v>
      </c>
      <c r="L81" s="9">
        <f t="shared" si="32"/>
        <v>64171.365605779181</v>
      </c>
      <c r="M81" s="9">
        <f t="shared" si="33"/>
        <v>256685.46242311673</v>
      </c>
      <c r="N81" s="9">
        <f t="shared" si="34"/>
        <v>577542.29045201268</v>
      </c>
      <c r="O81" s="9">
        <f t="shared" si="35"/>
        <v>1026741.8496924669</v>
      </c>
      <c r="P81" s="9">
        <f t="shared" si="36"/>
        <v>1604284.1401444797</v>
      </c>
      <c r="Q81" s="9">
        <f t="shared" si="37"/>
        <v>2310169.1618080507</v>
      </c>
      <c r="R81" s="8">
        <f>'Masses &amp; Spring Data'!$G$29</f>
        <v>0.12460000000000002</v>
      </c>
      <c r="S81" s="8">
        <f t="shared" si="23"/>
        <v>7995.7521544800875</v>
      </c>
      <c r="T81" s="8">
        <f t="shared" si="23"/>
        <v>31983.00861792035</v>
      </c>
      <c r="U81" s="8">
        <f t="shared" si="23"/>
        <v>71961.769390320784</v>
      </c>
      <c r="V81" s="8">
        <f t="shared" si="23"/>
        <v>127932.0344716814</v>
      </c>
      <c r="W81" s="8">
        <f t="shared" si="23"/>
        <v>199893.80386200218</v>
      </c>
      <c r="X81" s="8">
        <f t="shared" si="23"/>
        <v>287847.07756128313</v>
      </c>
      <c r="Y81" s="3">
        <f>SUM('Masses &amp; Spring Data'!$K$11*('Masses &amp; Spring Data'!$I$3+'Vel,Acc,Jer (Inlet)'!C81))</f>
        <v>9161.0647143789702</v>
      </c>
      <c r="Z81" s="10">
        <f t="shared" si="38"/>
        <v>17156.816868859059</v>
      </c>
      <c r="AA81" s="10">
        <f t="shared" si="39"/>
        <v>41980.275444152358</v>
      </c>
      <c r="AB81" s="10">
        <f t="shared" si="40"/>
        <v>81122.834104699752</v>
      </c>
      <c r="AC81" s="10">
        <f t="shared" si="41"/>
        <v>137093.09918606037</v>
      </c>
      <c r="AD81" s="10">
        <f t="shared" si="42"/>
        <v>209054.86857638115</v>
      </c>
      <c r="AE81" s="10">
        <f t="shared" si="43"/>
        <v>297008.1422756621</v>
      </c>
    </row>
    <row r="82" spans="1:31" x14ac:dyDescent="0.2">
      <c r="A82" s="5">
        <v>-202</v>
      </c>
      <c r="B82" s="5">
        <f t="shared" si="44"/>
        <v>79</v>
      </c>
      <c r="C82" s="36">
        <v>4.6927083038641737E-2</v>
      </c>
      <c r="D82" s="6">
        <f t="shared" si="24"/>
        <v>5.0385180133329446E-3</v>
      </c>
      <c r="E82" s="7">
        <f t="shared" si="25"/>
        <v>60.462216159995336</v>
      </c>
      <c r="F82" s="7">
        <f t="shared" si="26"/>
        <v>120.92443231999067</v>
      </c>
      <c r="G82" s="7">
        <f t="shared" si="27"/>
        <v>181.38664847998601</v>
      </c>
      <c r="H82" s="7">
        <f t="shared" si="28"/>
        <v>241.84886463998134</v>
      </c>
      <c r="I82" s="7">
        <f t="shared" si="29"/>
        <v>302.31108079997665</v>
      </c>
      <c r="J82" s="7">
        <f t="shared" si="30"/>
        <v>362.77329695997201</v>
      </c>
      <c r="K82" s="12">
        <f t="shared" si="31"/>
        <v>4.8272928986755476E-4</v>
      </c>
      <c r="L82" s="9">
        <f t="shared" si="32"/>
        <v>69513.017740927884</v>
      </c>
      <c r="M82" s="9">
        <f t="shared" si="33"/>
        <v>278052.07096371154</v>
      </c>
      <c r="N82" s="9">
        <f t="shared" si="34"/>
        <v>625617.15966835094</v>
      </c>
      <c r="O82" s="9">
        <f t="shared" si="35"/>
        <v>1112208.2838548461</v>
      </c>
      <c r="P82" s="9">
        <f t="shared" si="36"/>
        <v>1737825.4435231972</v>
      </c>
      <c r="Q82" s="9">
        <f t="shared" si="37"/>
        <v>2502468.6386734038</v>
      </c>
      <c r="R82" s="8">
        <f>'Masses &amp; Spring Data'!$G$29</f>
        <v>0.12460000000000002</v>
      </c>
      <c r="S82" s="8">
        <f t="shared" si="23"/>
        <v>8661.322010519616</v>
      </c>
      <c r="T82" s="8">
        <f t="shared" si="23"/>
        <v>34645.288042078464</v>
      </c>
      <c r="U82" s="8">
        <f t="shared" si="23"/>
        <v>77951.898094676537</v>
      </c>
      <c r="V82" s="8">
        <f t="shared" si="23"/>
        <v>138581.15216831386</v>
      </c>
      <c r="W82" s="8">
        <f t="shared" si="23"/>
        <v>216533.05026299041</v>
      </c>
      <c r="X82" s="8">
        <f t="shared" si="23"/>
        <v>311807.59237870615</v>
      </c>
      <c r="Y82" s="3">
        <f>SUM('Masses &amp; Spring Data'!$K$11*('Masses &amp; Spring Data'!$I$3+'Vel,Acc,Jer (Inlet)'!C82))</f>
        <v>9997.2668262320094</v>
      </c>
      <c r="Z82" s="10">
        <f t="shared" si="38"/>
        <v>18658.588836751624</v>
      </c>
      <c r="AA82" s="10">
        <f t="shared" si="39"/>
        <v>45559.891303226723</v>
      </c>
      <c r="AB82" s="10">
        <f t="shared" si="40"/>
        <v>87949.164920908544</v>
      </c>
      <c r="AC82" s="10">
        <f t="shared" si="41"/>
        <v>148578.41899454588</v>
      </c>
      <c r="AD82" s="10">
        <f t="shared" si="42"/>
        <v>226530.31708922243</v>
      </c>
      <c r="AE82" s="10">
        <f t="shared" si="43"/>
        <v>321804.85920493817</v>
      </c>
    </row>
    <row r="83" spans="1:31" x14ac:dyDescent="0.2">
      <c r="A83" s="5">
        <v>-200</v>
      </c>
      <c r="B83" s="5">
        <f t="shared" si="44"/>
        <v>80</v>
      </c>
      <c r="C83" s="36">
        <v>5.1965601051974682E-2</v>
      </c>
      <c r="D83" s="6">
        <f t="shared" si="24"/>
        <v>5.5212473032004994E-3</v>
      </c>
      <c r="E83" s="7">
        <f t="shared" si="25"/>
        <v>66.254967638405986</v>
      </c>
      <c r="F83" s="7">
        <f t="shared" si="26"/>
        <v>132.50993527681197</v>
      </c>
      <c r="G83" s="7">
        <f t="shared" si="27"/>
        <v>198.76490291521799</v>
      </c>
      <c r="H83" s="7">
        <f t="shared" si="28"/>
        <v>265.01987055362395</v>
      </c>
      <c r="I83" s="7">
        <f t="shared" si="29"/>
        <v>331.27483819202996</v>
      </c>
      <c r="J83" s="7">
        <f t="shared" si="30"/>
        <v>397.52980583043598</v>
      </c>
      <c r="K83" s="12">
        <f t="shared" si="31"/>
        <v>5.2214252176755599E-4</v>
      </c>
      <c r="L83" s="9">
        <f t="shared" si="32"/>
        <v>75188.523134528063</v>
      </c>
      <c r="M83" s="9">
        <f t="shared" si="33"/>
        <v>300754.09253811225</v>
      </c>
      <c r="N83" s="9">
        <f t="shared" si="34"/>
        <v>676696.70821075258</v>
      </c>
      <c r="O83" s="9">
        <f t="shared" si="35"/>
        <v>1203016.370152449</v>
      </c>
      <c r="P83" s="9">
        <f t="shared" si="36"/>
        <v>1879713.0783632016</v>
      </c>
      <c r="Q83" s="9">
        <f t="shared" si="37"/>
        <v>2706786.8328430103</v>
      </c>
      <c r="R83" s="8">
        <f>'Masses &amp; Spring Data'!$G$29</f>
        <v>0.12460000000000002</v>
      </c>
      <c r="S83" s="8">
        <f t="shared" si="23"/>
        <v>9368.4899825621978</v>
      </c>
      <c r="T83" s="8">
        <f t="shared" si="23"/>
        <v>37473.959930248791</v>
      </c>
      <c r="U83" s="8">
        <f t="shared" si="23"/>
        <v>84316.409843059781</v>
      </c>
      <c r="V83" s="8">
        <f t="shared" si="23"/>
        <v>149895.83972099517</v>
      </c>
      <c r="W83" s="8">
        <f t="shared" si="23"/>
        <v>234212.24956405495</v>
      </c>
      <c r="X83" s="8">
        <f t="shared" si="23"/>
        <v>337265.63937223912</v>
      </c>
      <c r="Y83" s="3">
        <f>SUM('Masses &amp; Spring Data'!$K$11*('Masses &amp; Spring Data'!$I$3+'Vel,Acc,Jer (Inlet)'!C83))</f>
        <v>10914.603261148257</v>
      </c>
      <c r="Z83" s="10">
        <f t="shared" si="38"/>
        <v>20283.093243710457</v>
      </c>
      <c r="AA83" s="10">
        <f t="shared" si="39"/>
        <v>49393.787605402576</v>
      </c>
      <c r="AB83" s="10">
        <f t="shared" si="40"/>
        <v>95231.013104208032</v>
      </c>
      <c r="AC83" s="10">
        <f t="shared" si="41"/>
        <v>160810.44298214343</v>
      </c>
      <c r="AD83" s="10">
        <f t="shared" si="42"/>
        <v>245126.85282520321</v>
      </c>
      <c r="AE83" s="10">
        <f t="shared" si="43"/>
        <v>348180.24263338739</v>
      </c>
    </row>
    <row r="84" spans="1:31" x14ac:dyDescent="0.2">
      <c r="A84" s="5">
        <v>-198</v>
      </c>
      <c r="B84" s="5">
        <f t="shared" si="44"/>
        <v>81</v>
      </c>
      <c r="C84" s="36">
        <v>5.7486848355175181E-2</v>
      </c>
      <c r="D84" s="6">
        <f t="shared" si="24"/>
        <v>6.0433898249680554E-3</v>
      </c>
      <c r="E84" s="7">
        <f t="shared" si="25"/>
        <v>72.520677899616658</v>
      </c>
      <c r="F84" s="7">
        <f t="shared" si="26"/>
        <v>145.04135579923332</v>
      </c>
      <c r="G84" s="7">
        <f t="shared" si="27"/>
        <v>217.56203369885</v>
      </c>
      <c r="H84" s="7">
        <f t="shared" si="28"/>
        <v>290.08271159846663</v>
      </c>
      <c r="I84" s="7">
        <f t="shared" si="29"/>
        <v>362.60338949808335</v>
      </c>
      <c r="J84" s="7">
        <f t="shared" si="30"/>
        <v>435.1240673977</v>
      </c>
      <c r="K84" s="12">
        <f t="shared" si="31"/>
        <v>5.6420538270284676E-4</v>
      </c>
      <c r="L84" s="9">
        <f t="shared" si="32"/>
        <v>81245.575109209938</v>
      </c>
      <c r="M84" s="9">
        <f t="shared" si="33"/>
        <v>324982.30043683975</v>
      </c>
      <c r="N84" s="9">
        <f t="shared" si="34"/>
        <v>731210.17598288937</v>
      </c>
      <c r="O84" s="9">
        <f t="shared" si="35"/>
        <v>1299929.201747359</v>
      </c>
      <c r="P84" s="9">
        <f t="shared" si="36"/>
        <v>2031139.3777302483</v>
      </c>
      <c r="Q84" s="9">
        <f t="shared" si="37"/>
        <v>2924840.7039315575</v>
      </c>
      <c r="R84" s="8">
        <f>'Masses &amp; Spring Data'!$G$29</f>
        <v>0.12460000000000002</v>
      </c>
      <c r="S84" s="8">
        <f t="shared" si="23"/>
        <v>10123.19865860756</v>
      </c>
      <c r="T84" s="8">
        <f t="shared" si="23"/>
        <v>40492.79463443024</v>
      </c>
      <c r="U84" s="8">
        <f t="shared" si="23"/>
        <v>91108.787927468031</v>
      </c>
      <c r="V84" s="8">
        <f t="shared" si="23"/>
        <v>161971.17853772096</v>
      </c>
      <c r="W84" s="8">
        <f t="shared" si="23"/>
        <v>253079.96646518898</v>
      </c>
      <c r="X84" s="8">
        <f t="shared" si="23"/>
        <v>364435.15170987212</v>
      </c>
      <c r="Y84" s="3">
        <f>SUM('Masses &amp; Spring Data'!$K$11*('Masses &amp; Spring Data'!$I$3+'Vel,Acc,Jer (Inlet)'!C84))</f>
        <v>11919.827675153785</v>
      </c>
      <c r="Z84" s="10">
        <f t="shared" si="38"/>
        <v>22043.026333761343</v>
      </c>
      <c r="AA84" s="10">
        <f t="shared" si="39"/>
        <v>53512.910462206535</v>
      </c>
      <c r="AB84" s="10">
        <f t="shared" si="40"/>
        <v>103028.61560262181</v>
      </c>
      <c r="AC84" s="10">
        <f t="shared" si="41"/>
        <v>173891.00621287475</v>
      </c>
      <c r="AD84" s="10">
        <f t="shared" si="42"/>
        <v>264999.79414034274</v>
      </c>
      <c r="AE84" s="10">
        <f t="shared" si="43"/>
        <v>376354.97938502592</v>
      </c>
    </row>
    <row r="85" spans="1:31" x14ac:dyDescent="0.2">
      <c r="A85" s="5">
        <v>-196</v>
      </c>
      <c r="B85" s="5">
        <f t="shared" si="44"/>
        <v>82</v>
      </c>
      <c r="C85" s="36">
        <v>6.3530238180143236E-2</v>
      </c>
      <c r="D85" s="6">
        <f t="shared" si="24"/>
        <v>6.6075952076709021E-3</v>
      </c>
      <c r="E85" s="7">
        <f t="shared" si="25"/>
        <v>79.291142492050824</v>
      </c>
      <c r="F85" s="7">
        <f t="shared" si="26"/>
        <v>158.58228498410165</v>
      </c>
      <c r="G85" s="7">
        <f t="shared" si="27"/>
        <v>237.87342747615247</v>
      </c>
      <c r="H85" s="7">
        <f t="shared" si="28"/>
        <v>317.1645699682033</v>
      </c>
      <c r="I85" s="7">
        <f t="shared" si="29"/>
        <v>396.45571246025412</v>
      </c>
      <c r="J85" s="7">
        <f t="shared" si="30"/>
        <v>475.74685495230494</v>
      </c>
      <c r="K85" s="12">
        <f t="shared" si="31"/>
        <v>6.0875227085870065E-4</v>
      </c>
      <c r="L85" s="9">
        <f t="shared" si="32"/>
        <v>87660.327003652899</v>
      </c>
      <c r="M85" s="9">
        <f t="shared" si="33"/>
        <v>350641.3080146116</v>
      </c>
      <c r="N85" s="9">
        <f t="shared" si="34"/>
        <v>788942.94303287601</v>
      </c>
      <c r="O85" s="9">
        <f t="shared" si="35"/>
        <v>1402565.2320584464</v>
      </c>
      <c r="P85" s="9">
        <f t="shared" si="36"/>
        <v>2191508.1750913225</v>
      </c>
      <c r="Q85" s="9">
        <f t="shared" si="37"/>
        <v>3155771.772131504</v>
      </c>
      <c r="R85" s="8">
        <f>'Masses &amp; Spring Data'!$G$29</f>
        <v>0.12460000000000002</v>
      </c>
      <c r="S85" s="8">
        <f t="shared" si="23"/>
        <v>10922.476744655152</v>
      </c>
      <c r="T85" s="8">
        <f t="shared" si="23"/>
        <v>43689.906978620609</v>
      </c>
      <c r="U85" s="8">
        <f t="shared" si="23"/>
        <v>98302.29070189636</v>
      </c>
      <c r="V85" s="8">
        <f t="shared" si="23"/>
        <v>174759.62791448244</v>
      </c>
      <c r="W85" s="8">
        <f t="shared" si="23"/>
        <v>273061.9186163788</v>
      </c>
      <c r="X85" s="8">
        <f t="shared" si="23"/>
        <v>393209.16280758544</v>
      </c>
      <c r="Y85" s="3">
        <f>SUM('Masses &amp; Spring Data'!$K$11*('Masses &amp; Spring Data'!$I$3+'Vel,Acc,Jer (Inlet)'!C85))</f>
        <v>13020.115827776293</v>
      </c>
      <c r="Z85" s="10">
        <f t="shared" si="38"/>
        <v>23942.592572431444</v>
      </c>
      <c r="AA85" s="10">
        <f t="shared" si="39"/>
        <v>57913.03286116595</v>
      </c>
      <c r="AB85" s="10">
        <f t="shared" si="40"/>
        <v>111322.40652967265</v>
      </c>
      <c r="AC85" s="10">
        <f t="shared" si="41"/>
        <v>187779.74374225872</v>
      </c>
      <c r="AD85" s="10">
        <f t="shared" si="42"/>
        <v>286082.03444415511</v>
      </c>
      <c r="AE85" s="10">
        <f t="shared" si="43"/>
        <v>406229.27863536176</v>
      </c>
    </row>
    <row r="86" spans="1:31" x14ac:dyDescent="0.2">
      <c r="A86" s="5">
        <v>-194</v>
      </c>
      <c r="B86" s="5">
        <f t="shared" si="44"/>
        <v>83</v>
      </c>
      <c r="C86" s="36">
        <v>7.0137833387814139E-2</v>
      </c>
      <c r="D86" s="6">
        <f t="shared" si="24"/>
        <v>7.2163474785296028E-3</v>
      </c>
      <c r="E86" s="7">
        <f t="shared" si="25"/>
        <v>86.596169742355229</v>
      </c>
      <c r="F86" s="7">
        <f t="shared" si="26"/>
        <v>173.19233948471046</v>
      </c>
      <c r="G86" s="7">
        <f t="shared" si="27"/>
        <v>259.78850922706567</v>
      </c>
      <c r="H86" s="7">
        <f t="shared" si="28"/>
        <v>346.38467896942092</v>
      </c>
      <c r="I86" s="7">
        <f t="shared" si="29"/>
        <v>432.98084871177616</v>
      </c>
      <c r="J86" s="7">
        <f t="shared" si="30"/>
        <v>519.57701845413135</v>
      </c>
      <c r="K86" s="12">
        <f t="shared" si="31"/>
        <v>6.5644559349400944E-4</v>
      </c>
      <c r="L86" s="9">
        <f t="shared" si="32"/>
        <v>94528.165463137353</v>
      </c>
      <c r="M86" s="9">
        <f t="shared" si="33"/>
        <v>378112.66185254941</v>
      </c>
      <c r="N86" s="9">
        <f t="shared" si="34"/>
        <v>850753.48916823626</v>
      </c>
      <c r="O86" s="9">
        <f t="shared" si="35"/>
        <v>1512450.6474101976</v>
      </c>
      <c r="P86" s="9">
        <f t="shared" si="36"/>
        <v>2363204.1365784341</v>
      </c>
      <c r="Q86" s="9">
        <f t="shared" si="37"/>
        <v>3403013.9566729451</v>
      </c>
      <c r="R86" s="8">
        <f>'Masses &amp; Spring Data'!$G$29</f>
        <v>0.12460000000000002</v>
      </c>
      <c r="S86" s="8">
        <f t="shared" si="23"/>
        <v>11778.209416706915</v>
      </c>
      <c r="T86" s="8">
        <f t="shared" si="23"/>
        <v>47112.837666827661</v>
      </c>
      <c r="U86" s="8">
        <f t="shared" si="23"/>
        <v>106003.88475036225</v>
      </c>
      <c r="V86" s="8">
        <f t="shared" si="23"/>
        <v>188451.35066731065</v>
      </c>
      <c r="W86" s="8">
        <f t="shared" si="23"/>
        <v>294455.23541767296</v>
      </c>
      <c r="X86" s="8">
        <f t="shared" si="23"/>
        <v>424015.53900144901</v>
      </c>
      <c r="Y86" s="3">
        <f>SUM('Masses &amp; Spring Data'!$K$11*('Masses &amp; Spring Data'!$I$3+'Vel,Acc,Jer (Inlet)'!C86))</f>
        <v>14223.125882545344</v>
      </c>
      <c r="Z86" s="10">
        <f t="shared" si="38"/>
        <v>26001.33529925226</v>
      </c>
      <c r="AA86" s="10">
        <f t="shared" si="39"/>
        <v>62649.805923569904</v>
      </c>
      <c r="AB86" s="10">
        <f t="shared" si="40"/>
        <v>120227.01063290759</v>
      </c>
      <c r="AC86" s="10">
        <f t="shared" si="41"/>
        <v>202674.47654985599</v>
      </c>
      <c r="AD86" s="10">
        <f t="shared" si="42"/>
        <v>308678.36130021833</v>
      </c>
      <c r="AE86" s="10">
        <f t="shared" si="43"/>
        <v>438238.66488399438</v>
      </c>
    </row>
    <row r="87" spans="1:31" x14ac:dyDescent="0.2">
      <c r="A87" s="5">
        <v>-192</v>
      </c>
      <c r="B87" s="5">
        <f t="shared" si="44"/>
        <v>84</v>
      </c>
      <c r="C87" s="36">
        <v>7.7354180866343741E-2</v>
      </c>
      <c r="D87" s="6">
        <f t="shared" si="24"/>
        <v>7.8727930720236122E-3</v>
      </c>
      <c r="E87" s="7">
        <f t="shared" si="25"/>
        <v>94.47351686428334</v>
      </c>
      <c r="F87" s="7">
        <f t="shared" si="26"/>
        <v>188.94703372856668</v>
      </c>
      <c r="G87" s="7">
        <f t="shared" si="27"/>
        <v>283.42055059285002</v>
      </c>
      <c r="H87" s="7">
        <f t="shared" si="28"/>
        <v>377.89406745713336</v>
      </c>
      <c r="I87" s="7">
        <f t="shared" si="29"/>
        <v>472.36758432141676</v>
      </c>
      <c r="J87" s="7">
        <f t="shared" si="30"/>
        <v>566.84110118570004</v>
      </c>
      <c r="K87" s="12">
        <f t="shared" si="31"/>
        <v>7.0538092973958244E-4</v>
      </c>
      <c r="L87" s="9">
        <f t="shared" si="32"/>
        <v>101574.85388249987</v>
      </c>
      <c r="M87" s="9">
        <f t="shared" si="33"/>
        <v>406299.41552999947</v>
      </c>
      <c r="N87" s="9">
        <f t="shared" si="34"/>
        <v>914173.6849424988</v>
      </c>
      <c r="O87" s="9">
        <f t="shared" si="35"/>
        <v>1625197.6621199979</v>
      </c>
      <c r="P87" s="9">
        <f t="shared" si="36"/>
        <v>2539371.3470624969</v>
      </c>
      <c r="Q87" s="9">
        <f t="shared" si="37"/>
        <v>3656694.7397699952</v>
      </c>
      <c r="R87" s="8">
        <f>'Masses &amp; Spring Data'!$G$29</f>
        <v>0.12460000000000002</v>
      </c>
      <c r="S87" s="8">
        <f t="shared" si="23"/>
        <v>12656.226793759486</v>
      </c>
      <c r="T87" s="8">
        <f t="shared" si="23"/>
        <v>50624.907175037944</v>
      </c>
      <c r="U87" s="8">
        <f t="shared" si="23"/>
        <v>113906.04114383536</v>
      </c>
      <c r="V87" s="8">
        <f t="shared" si="23"/>
        <v>202499.62870015178</v>
      </c>
      <c r="W87" s="8">
        <f t="shared" si="23"/>
        <v>316405.66984398715</v>
      </c>
      <c r="X87" s="8">
        <f t="shared" si="23"/>
        <v>455624.16457534145</v>
      </c>
      <c r="Y87" s="3">
        <f>SUM('Masses &amp; Spring Data'!$K$11*('Masses &amp; Spring Data'!$I$3+'Vel,Acc,Jer (Inlet)'!C87))</f>
        <v>15536.968256742246</v>
      </c>
      <c r="Z87" s="10">
        <f t="shared" si="38"/>
        <v>28193.19505050173</v>
      </c>
      <c r="AA87" s="10">
        <f t="shared" si="39"/>
        <v>67595.233397438467</v>
      </c>
      <c r="AB87" s="10">
        <f t="shared" si="40"/>
        <v>129443.0094005776</v>
      </c>
      <c r="AC87" s="10">
        <f t="shared" si="41"/>
        <v>218036.59695689403</v>
      </c>
      <c r="AD87" s="10">
        <f t="shared" si="42"/>
        <v>331942.63810072938</v>
      </c>
      <c r="AE87" s="10">
        <f t="shared" si="43"/>
        <v>471161.13283208368</v>
      </c>
    </row>
    <row r="88" spans="1:31" x14ac:dyDescent="0.2">
      <c r="A88" s="5">
        <v>-190</v>
      </c>
      <c r="B88" s="5">
        <f t="shared" si="44"/>
        <v>85</v>
      </c>
      <c r="C88" s="36">
        <v>8.5226973938367354E-2</v>
      </c>
      <c r="D88" s="6">
        <f t="shared" si="24"/>
        <v>8.5781740017631947E-3</v>
      </c>
      <c r="E88" s="7">
        <f t="shared" si="25"/>
        <v>102.93808802115834</v>
      </c>
      <c r="F88" s="7">
        <f t="shared" si="26"/>
        <v>205.87617604231667</v>
      </c>
      <c r="G88" s="7">
        <f t="shared" si="27"/>
        <v>308.81426406347498</v>
      </c>
      <c r="H88" s="7">
        <f t="shared" si="28"/>
        <v>411.75235208463334</v>
      </c>
      <c r="I88" s="7">
        <f t="shared" si="29"/>
        <v>514.69044010579171</v>
      </c>
      <c r="J88" s="7">
        <f t="shared" si="30"/>
        <v>617.62852812694996</v>
      </c>
      <c r="K88" s="12">
        <f t="shared" si="31"/>
        <v>7.5928432042635108E-4</v>
      </c>
      <c r="L88" s="9">
        <f t="shared" si="32"/>
        <v>109336.94214139455</v>
      </c>
      <c r="M88" s="9">
        <f t="shared" si="33"/>
        <v>437347.76856557821</v>
      </c>
      <c r="N88" s="9">
        <f t="shared" si="34"/>
        <v>984032.47927255102</v>
      </c>
      <c r="O88" s="9">
        <f t="shared" si="35"/>
        <v>1749391.0742623128</v>
      </c>
      <c r="P88" s="9">
        <f t="shared" si="36"/>
        <v>2733423.553534864</v>
      </c>
      <c r="Q88" s="9">
        <f t="shared" si="37"/>
        <v>3936129.9170902041</v>
      </c>
      <c r="R88" s="8">
        <f>'Masses &amp; Spring Data'!$G$29</f>
        <v>0.12460000000000002</v>
      </c>
      <c r="S88" s="8">
        <f t="shared" si="23"/>
        <v>13623.382990817763</v>
      </c>
      <c r="T88" s="8">
        <f t="shared" si="23"/>
        <v>54493.531963271053</v>
      </c>
      <c r="U88" s="8">
        <f t="shared" si="23"/>
        <v>122610.44691735988</v>
      </c>
      <c r="V88" s="8">
        <f t="shared" si="23"/>
        <v>217974.12785308421</v>
      </c>
      <c r="W88" s="8">
        <f t="shared" si="23"/>
        <v>340584.57477044407</v>
      </c>
      <c r="X88" s="8">
        <f t="shared" si="23"/>
        <v>490441.78766943951</v>
      </c>
      <c r="Y88" s="3">
        <f>SUM('Masses &amp; Spring Data'!$K$11*('Masses &amp; Spring Data'!$I$3+'Vel,Acc,Jer (Inlet)'!C88))</f>
        <v>16970.326222400523</v>
      </c>
      <c r="Z88" s="10">
        <f t="shared" si="38"/>
        <v>30593.709213218288</v>
      </c>
      <c r="AA88" s="10">
        <f t="shared" si="39"/>
        <v>73025.641141700617</v>
      </c>
      <c r="AB88" s="10">
        <f t="shared" si="40"/>
        <v>139580.77313976039</v>
      </c>
      <c r="AC88" s="10">
        <f t="shared" si="41"/>
        <v>234944.45407548474</v>
      </c>
      <c r="AD88" s="10">
        <f t="shared" si="42"/>
        <v>357554.9009928446</v>
      </c>
      <c r="AE88" s="10">
        <f t="shared" si="43"/>
        <v>507412.11389184004</v>
      </c>
    </row>
    <row r="89" spans="1:31" x14ac:dyDescent="0.2">
      <c r="A89" s="5">
        <v>-188</v>
      </c>
      <c r="B89" s="5">
        <f t="shared" si="44"/>
        <v>86</v>
      </c>
      <c r="C89" s="36">
        <v>9.3805147940130548E-2</v>
      </c>
      <c r="D89" s="6">
        <f t="shared" si="24"/>
        <v>9.3374583221895457E-3</v>
      </c>
      <c r="E89" s="7">
        <f t="shared" si="25"/>
        <v>112.04949986627454</v>
      </c>
      <c r="F89" s="7">
        <f t="shared" si="26"/>
        <v>224.09899973254909</v>
      </c>
      <c r="G89" s="7">
        <f t="shared" si="27"/>
        <v>336.14849959882366</v>
      </c>
      <c r="H89" s="7">
        <f t="shared" si="28"/>
        <v>448.19799946509818</v>
      </c>
      <c r="I89" s="7">
        <f t="shared" si="29"/>
        <v>560.24749933137275</v>
      </c>
      <c r="J89" s="7">
        <f t="shared" si="30"/>
        <v>672.29699919764732</v>
      </c>
      <c r="K89" s="12">
        <f t="shared" si="31"/>
        <v>8.1476092835275349E-4</v>
      </c>
      <c r="L89" s="9">
        <f t="shared" si="32"/>
        <v>117325.5736827965</v>
      </c>
      <c r="M89" s="9">
        <f t="shared" si="33"/>
        <v>469302.294731186</v>
      </c>
      <c r="N89" s="9">
        <f t="shared" si="34"/>
        <v>1055930.1631451685</v>
      </c>
      <c r="O89" s="9">
        <f t="shared" si="35"/>
        <v>1877209.178924744</v>
      </c>
      <c r="P89" s="9">
        <f t="shared" si="36"/>
        <v>2933139.3420699127</v>
      </c>
      <c r="Q89" s="9">
        <f t="shared" si="37"/>
        <v>4223720.6525806738</v>
      </c>
      <c r="R89" s="8">
        <f>'Masses &amp; Spring Data'!$G$29</f>
        <v>0.12460000000000002</v>
      </c>
      <c r="S89" s="8">
        <f t="shared" si="23"/>
        <v>14618.766480876446</v>
      </c>
      <c r="T89" s="8">
        <f t="shared" si="23"/>
        <v>58475.065923505783</v>
      </c>
      <c r="U89" s="8">
        <f t="shared" si="23"/>
        <v>131568.89832788802</v>
      </c>
      <c r="V89" s="8">
        <f t="shared" si="23"/>
        <v>233900.26369402313</v>
      </c>
      <c r="W89" s="8">
        <f t="shared" si="23"/>
        <v>365469.16202191118</v>
      </c>
      <c r="X89" s="8">
        <f t="shared" si="23"/>
        <v>526275.59331155207</v>
      </c>
      <c r="Y89" s="3">
        <f>SUM('Masses &amp; Spring Data'!$K$11*('Masses &amp; Spring Data'!$I$3+'Vel,Acc,Jer (Inlet)'!C89))</f>
        <v>18532.109178429564</v>
      </c>
      <c r="Z89" s="10">
        <f t="shared" si="38"/>
        <v>33150.87565930601</v>
      </c>
      <c r="AA89" s="10">
        <f t="shared" si="39"/>
        <v>78707.19695474804</v>
      </c>
      <c r="AB89" s="10">
        <f t="shared" si="40"/>
        <v>150101.00750631758</v>
      </c>
      <c r="AC89" s="10">
        <f t="shared" si="41"/>
        <v>252432.37287245269</v>
      </c>
      <c r="AD89" s="10">
        <f t="shared" si="42"/>
        <v>384001.27120034077</v>
      </c>
      <c r="AE89" s="10">
        <f t="shared" si="43"/>
        <v>544807.70248998166</v>
      </c>
    </row>
    <row r="90" spans="1:31" x14ac:dyDescent="0.2">
      <c r="A90" s="5">
        <v>-186</v>
      </c>
      <c r="B90" s="5">
        <f t="shared" si="44"/>
        <v>87</v>
      </c>
      <c r="C90" s="36">
        <v>0.10314260626232009</v>
      </c>
      <c r="D90" s="6">
        <f t="shared" si="24"/>
        <v>1.0152219250542299E-2</v>
      </c>
      <c r="E90" s="7">
        <f t="shared" si="25"/>
        <v>121.8266310065076</v>
      </c>
      <c r="F90" s="7">
        <f t="shared" si="26"/>
        <v>243.65326201301519</v>
      </c>
      <c r="G90" s="7">
        <f t="shared" si="27"/>
        <v>365.47989301952276</v>
      </c>
      <c r="H90" s="7">
        <f t="shared" si="28"/>
        <v>487.30652402603039</v>
      </c>
      <c r="I90" s="7">
        <f t="shared" si="29"/>
        <v>609.13315503253796</v>
      </c>
      <c r="J90" s="7">
        <f t="shared" si="30"/>
        <v>730.95978603904553</v>
      </c>
      <c r="K90" s="12">
        <f t="shared" si="31"/>
        <v>8.7272156349990637E-4</v>
      </c>
      <c r="L90" s="9">
        <f t="shared" si="32"/>
        <v>125671.90514398651</v>
      </c>
      <c r="M90" s="9">
        <f t="shared" si="33"/>
        <v>502687.62057594606</v>
      </c>
      <c r="N90" s="9">
        <f t="shared" si="34"/>
        <v>1131047.1462958786</v>
      </c>
      <c r="O90" s="9">
        <f t="shared" si="35"/>
        <v>2010750.4823037842</v>
      </c>
      <c r="P90" s="9">
        <f t="shared" si="36"/>
        <v>3141797.6285996628</v>
      </c>
      <c r="Q90" s="9">
        <f t="shared" si="37"/>
        <v>4524188.5851835143</v>
      </c>
      <c r="R90" s="8">
        <f>'Masses &amp; Spring Data'!$G$29</f>
        <v>0.12460000000000002</v>
      </c>
      <c r="S90" s="8">
        <f t="shared" si="23"/>
        <v>15658.719380940722</v>
      </c>
      <c r="T90" s="8">
        <f t="shared" si="23"/>
        <v>62634.877523762887</v>
      </c>
      <c r="U90" s="8">
        <f t="shared" si="23"/>
        <v>140928.47442846649</v>
      </c>
      <c r="V90" s="8">
        <f t="shared" si="23"/>
        <v>250539.51009505155</v>
      </c>
      <c r="W90" s="8">
        <f t="shared" si="23"/>
        <v>391467.98452351801</v>
      </c>
      <c r="X90" s="8">
        <f t="shared" si="23"/>
        <v>563713.89771386597</v>
      </c>
      <c r="Y90" s="3">
        <f>SUM('Masses &amp; Spring Data'!$K$11*('Masses &amp; Spring Data'!$I$3+'Vel,Acc,Jer (Inlet)'!C90))</f>
        <v>20232.131031242261</v>
      </c>
      <c r="Z90" s="10">
        <f t="shared" si="38"/>
        <v>35890.850412182983</v>
      </c>
      <c r="AA90" s="10">
        <f t="shared" si="39"/>
        <v>84715.36963839049</v>
      </c>
      <c r="AB90" s="10">
        <f t="shared" si="40"/>
        <v>161160.60545970875</v>
      </c>
      <c r="AC90" s="10">
        <f t="shared" si="41"/>
        <v>270771.64112629381</v>
      </c>
      <c r="AD90" s="10">
        <f t="shared" si="42"/>
        <v>411700.11555476027</v>
      </c>
      <c r="AE90" s="10">
        <f t="shared" si="43"/>
        <v>583946.02874510828</v>
      </c>
    </row>
    <row r="91" spans="1:31" x14ac:dyDescent="0.2">
      <c r="A91" s="5">
        <v>-184</v>
      </c>
      <c r="B91" s="5">
        <f t="shared" si="44"/>
        <v>88</v>
      </c>
      <c r="C91" s="36">
        <v>0.11329482551286239</v>
      </c>
      <c r="D91" s="6">
        <f t="shared" si="24"/>
        <v>1.1024940814042206E-2</v>
      </c>
      <c r="E91" s="7">
        <f t="shared" si="25"/>
        <v>132.29928976850647</v>
      </c>
      <c r="F91" s="7">
        <f t="shared" si="26"/>
        <v>264.59857953701294</v>
      </c>
      <c r="G91" s="7">
        <f t="shared" si="27"/>
        <v>396.89786930551941</v>
      </c>
      <c r="H91" s="7">
        <f t="shared" si="28"/>
        <v>529.19715907402588</v>
      </c>
      <c r="I91" s="7">
        <f t="shared" si="29"/>
        <v>661.49644884253235</v>
      </c>
      <c r="J91" s="7">
        <f t="shared" si="30"/>
        <v>793.79573861103881</v>
      </c>
      <c r="K91" s="12">
        <f t="shared" si="31"/>
        <v>9.3482224401449099E-4</v>
      </c>
      <c r="L91" s="9">
        <f t="shared" si="32"/>
        <v>134614.40313808669</v>
      </c>
      <c r="M91" s="9">
        <f t="shared" si="33"/>
        <v>538457.61255234678</v>
      </c>
      <c r="N91" s="9">
        <f t="shared" si="34"/>
        <v>1211529.6282427802</v>
      </c>
      <c r="O91" s="9">
        <f t="shared" si="35"/>
        <v>2153830.4502093871</v>
      </c>
      <c r="P91" s="9">
        <f t="shared" si="36"/>
        <v>3365360.0784521676</v>
      </c>
      <c r="Q91" s="9">
        <f t="shared" si="37"/>
        <v>4846118.5129711209</v>
      </c>
      <c r="R91" s="8">
        <f>'Masses &amp; Spring Data'!$G$29</f>
        <v>0.12460000000000002</v>
      </c>
      <c r="S91" s="8">
        <f t="shared" si="23"/>
        <v>16772.954631005603</v>
      </c>
      <c r="T91" s="8">
        <f t="shared" si="23"/>
        <v>67091.818524022412</v>
      </c>
      <c r="U91" s="8">
        <f t="shared" si="23"/>
        <v>150956.59167905044</v>
      </c>
      <c r="V91" s="8">
        <f t="shared" si="23"/>
        <v>268367.27409608965</v>
      </c>
      <c r="W91" s="8">
        <f t="shared" si="23"/>
        <v>419323.86577514012</v>
      </c>
      <c r="X91" s="8">
        <f t="shared" si="23"/>
        <v>603826.36671620177</v>
      </c>
      <c r="Y91" s="3">
        <f>SUM('Masses &amp; Spring Data'!$K$11*('Masses &amp; Spring Data'!$I$3+'Vel,Acc,Jer (Inlet)'!C91))</f>
        <v>22080.492114627606</v>
      </c>
      <c r="Z91" s="10">
        <f t="shared" si="38"/>
        <v>38853.446745633206</v>
      </c>
      <c r="AA91" s="10">
        <f t="shared" si="39"/>
        <v>91179.563540148738</v>
      </c>
      <c r="AB91" s="10">
        <f t="shared" si="40"/>
        <v>173037.08379367806</v>
      </c>
      <c r="AC91" s="10">
        <f t="shared" si="41"/>
        <v>290447.76621071727</v>
      </c>
      <c r="AD91" s="10">
        <f t="shared" si="42"/>
        <v>441404.35788976774</v>
      </c>
      <c r="AE91" s="10">
        <f t="shared" si="43"/>
        <v>625906.85883082938</v>
      </c>
    </row>
    <row r="92" spans="1:31" x14ac:dyDescent="0.2">
      <c r="A92" s="5">
        <v>-182</v>
      </c>
      <c r="B92" s="5">
        <f t="shared" si="44"/>
        <v>89</v>
      </c>
      <c r="C92" s="36">
        <v>0.1243197663269046</v>
      </c>
      <c r="D92" s="6">
        <f t="shared" si="24"/>
        <v>1.1959763058056697E-2</v>
      </c>
      <c r="E92" s="7">
        <f t="shared" si="25"/>
        <v>143.51715669668036</v>
      </c>
      <c r="F92" s="7">
        <f t="shared" si="26"/>
        <v>287.03431339336072</v>
      </c>
      <c r="G92" s="7">
        <f t="shared" si="27"/>
        <v>430.55147009004105</v>
      </c>
      <c r="H92" s="7">
        <f t="shared" si="28"/>
        <v>574.06862678672144</v>
      </c>
      <c r="I92" s="7">
        <f t="shared" si="29"/>
        <v>717.58578348340177</v>
      </c>
      <c r="J92" s="7">
        <f t="shared" si="30"/>
        <v>861.1029401800821</v>
      </c>
      <c r="K92" s="12">
        <f t="shared" si="31"/>
        <v>9.9940695174989547E-4</v>
      </c>
      <c r="L92" s="9">
        <f t="shared" si="32"/>
        <v>143914.60105198494</v>
      </c>
      <c r="M92" s="9">
        <f t="shared" si="33"/>
        <v>575658.40420793975</v>
      </c>
      <c r="N92" s="9">
        <f t="shared" si="34"/>
        <v>1295231.4094678645</v>
      </c>
      <c r="O92" s="9">
        <f t="shared" si="35"/>
        <v>2302633.616831759</v>
      </c>
      <c r="P92" s="9">
        <f t="shared" si="36"/>
        <v>3597865.0262996238</v>
      </c>
      <c r="Q92" s="9">
        <f t="shared" si="37"/>
        <v>5180925.6378714582</v>
      </c>
      <c r="R92" s="8">
        <f>'Masses &amp; Spring Data'!$G$29</f>
        <v>0.12460000000000002</v>
      </c>
      <c r="S92" s="8">
        <f t="shared" si="23"/>
        <v>17931.759291077324</v>
      </c>
      <c r="T92" s="8">
        <f t="shared" si="23"/>
        <v>71727.037164309295</v>
      </c>
      <c r="U92" s="8">
        <f t="shared" si="23"/>
        <v>161385.83361969594</v>
      </c>
      <c r="V92" s="8">
        <f t="shared" si="23"/>
        <v>286908.14865723718</v>
      </c>
      <c r="W92" s="8">
        <f t="shared" si="23"/>
        <v>448293.98227693321</v>
      </c>
      <c r="X92" s="8">
        <f t="shared" si="23"/>
        <v>645543.33447878377</v>
      </c>
      <c r="Y92" s="3">
        <f>SUM('Masses &amp; Spring Data'!$K$11*('Masses &amp; Spring Data'!$I$3+'Vel,Acc,Jer (Inlet)'!C92))</f>
        <v>24087.745016126326</v>
      </c>
      <c r="Z92" s="10">
        <f t="shared" si="38"/>
        <v>42019.50430720365</v>
      </c>
      <c r="AA92" s="10">
        <f t="shared" si="39"/>
        <v>97992.233243841372</v>
      </c>
      <c r="AB92" s="10">
        <f t="shared" si="40"/>
        <v>185473.57863582228</v>
      </c>
      <c r="AC92" s="10">
        <f t="shared" si="41"/>
        <v>310995.89367336349</v>
      </c>
      <c r="AD92" s="10">
        <f t="shared" si="42"/>
        <v>472381.72729305952</v>
      </c>
      <c r="AE92" s="10">
        <f t="shared" si="43"/>
        <v>669631.07949491008</v>
      </c>
    </row>
    <row r="93" spans="1:31" x14ac:dyDescent="0.2">
      <c r="A93" s="5">
        <v>-180</v>
      </c>
      <c r="B93" s="5">
        <f t="shared" si="44"/>
        <v>90</v>
      </c>
      <c r="C93" s="36">
        <v>0.1362795293849613</v>
      </c>
      <c r="D93" s="6">
        <f t="shared" si="24"/>
        <v>1.2959170009806592E-2</v>
      </c>
      <c r="E93" s="7">
        <f t="shared" si="25"/>
        <v>155.5100401176791</v>
      </c>
      <c r="F93" s="7">
        <f t="shared" si="26"/>
        <v>311.02008023535819</v>
      </c>
      <c r="G93" s="7">
        <f t="shared" si="27"/>
        <v>466.53012035303732</v>
      </c>
      <c r="H93" s="7">
        <f t="shared" si="28"/>
        <v>622.04016047071639</v>
      </c>
      <c r="I93" s="7">
        <f t="shared" si="29"/>
        <v>777.55020058839557</v>
      </c>
      <c r="J93" s="7">
        <f t="shared" si="30"/>
        <v>933.06024070607464</v>
      </c>
      <c r="K93" s="12">
        <f t="shared" si="31"/>
        <v>1.0664756867056202E-3</v>
      </c>
      <c r="L93" s="9">
        <f t="shared" si="32"/>
        <v>153572.4988856093</v>
      </c>
      <c r="M93" s="9">
        <f t="shared" si="33"/>
        <v>614289.99554243719</v>
      </c>
      <c r="N93" s="9">
        <f t="shared" si="34"/>
        <v>1382152.4899704838</v>
      </c>
      <c r="O93" s="9">
        <f t="shared" si="35"/>
        <v>2457159.9821697487</v>
      </c>
      <c r="P93" s="9">
        <f t="shared" si="36"/>
        <v>3839312.4721402326</v>
      </c>
      <c r="Q93" s="9">
        <f t="shared" si="37"/>
        <v>5528609.9598819353</v>
      </c>
      <c r="R93" s="8">
        <f>'Masses &amp; Spring Data'!$G$29</f>
        <v>0.12460000000000002</v>
      </c>
      <c r="S93" s="8">
        <f t="shared" si="23"/>
        <v>19135.13336114692</v>
      </c>
      <c r="T93" s="8">
        <f t="shared" si="23"/>
        <v>76540.53344458768</v>
      </c>
      <c r="U93" s="8">
        <f t="shared" si="23"/>
        <v>172216.20025032232</v>
      </c>
      <c r="V93" s="8">
        <f t="shared" si="23"/>
        <v>306162.13377835072</v>
      </c>
      <c r="W93" s="8">
        <f t="shared" si="23"/>
        <v>478378.33402867307</v>
      </c>
      <c r="X93" s="8">
        <f t="shared" si="23"/>
        <v>688864.80100128928</v>
      </c>
      <c r="Y93" s="3">
        <f>SUM('Masses &amp; Spring Data'!$K$11*('Masses &amp; Spring Data'!$I$3+'Vel,Acc,Jer (Inlet)'!C93))</f>
        <v>26265.196079532074</v>
      </c>
      <c r="Z93" s="10">
        <f t="shared" si="38"/>
        <v>45400.329440678994</v>
      </c>
      <c r="AA93" s="10">
        <f t="shared" si="39"/>
        <v>105165.13734697792</v>
      </c>
      <c r="AB93" s="10">
        <f t="shared" si="40"/>
        <v>198481.39632985438</v>
      </c>
      <c r="AC93" s="10">
        <f t="shared" si="41"/>
        <v>332427.32985788281</v>
      </c>
      <c r="AD93" s="10">
        <f t="shared" si="42"/>
        <v>504643.53010820516</v>
      </c>
      <c r="AE93" s="10">
        <f t="shared" si="43"/>
        <v>715129.99708082131</v>
      </c>
    </row>
    <row r="94" spans="1:31" x14ac:dyDescent="0.2">
      <c r="A94" s="5">
        <v>-178</v>
      </c>
      <c r="B94" s="5">
        <f t="shared" si="44"/>
        <v>91</v>
      </c>
      <c r="C94" s="36">
        <v>0.14923869939476789</v>
      </c>
      <c r="D94" s="6">
        <f t="shared" si="24"/>
        <v>1.4025645696512212E-2</v>
      </c>
      <c r="E94" s="7">
        <f t="shared" si="25"/>
        <v>168.30774835814654</v>
      </c>
      <c r="F94" s="7">
        <f t="shared" si="26"/>
        <v>336.61549671629308</v>
      </c>
      <c r="G94" s="7">
        <f t="shared" si="27"/>
        <v>504.92324507443965</v>
      </c>
      <c r="H94" s="7">
        <f t="shared" si="28"/>
        <v>673.23099343258616</v>
      </c>
      <c r="I94" s="7">
        <f t="shared" si="29"/>
        <v>841.53874179073273</v>
      </c>
      <c r="J94" s="7">
        <f t="shared" si="30"/>
        <v>1009.8464901488793</v>
      </c>
      <c r="K94" s="12">
        <f t="shared" si="31"/>
        <v>1.137684467029193E-3</v>
      </c>
      <c r="L94" s="9">
        <f t="shared" si="32"/>
        <v>163826.56325220381</v>
      </c>
      <c r="M94" s="9">
        <f t="shared" si="33"/>
        <v>655306.25300881523</v>
      </c>
      <c r="N94" s="9">
        <f t="shared" si="34"/>
        <v>1474439.0692698341</v>
      </c>
      <c r="O94" s="9">
        <f t="shared" si="35"/>
        <v>2621225.0120352609</v>
      </c>
      <c r="P94" s="9">
        <f t="shared" si="36"/>
        <v>4095664.081305095</v>
      </c>
      <c r="Q94" s="9">
        <f t="shared" si="37"/>
        <v>5897756.2770793363</v>
      </c>
      <c r="R94" s="8">
        <f>'Masses &amp; Spring Data'!$G$29</f>
        <v>0.12460000000000002</v>
      </c>
      <c r="S94" s="8">
        <f t="shared" si="23"/>
        <v>20412.789781224597</v>
      </c>
      <c r="T94" s="8">
        <f t="shared" si="23"/>
        <v>81651.15912489839</v>
      </c>
      <c r="U94" s="8">
        <f t="shared" si="23"/>
        <v>183715.10803102134</v>
      </c>
      <c r="V94" s="8">
        <f t="shared" si="23"/>
        <v>326604.63649959356</v>
      </c>
      <c r="W94" s="8">
        <f t="shared" si="23"/>
        <v>510319.74453061493</v>
      </c>
      <c r="X94" s="8">
        <f t="shared" si="23"/>
        <v>734860.43212408538</v>
      </c>
      <c r="Y94" s="3">
        <f>SUM('Masses &amp; Spring Data'!$K$11*('Masses &amp; Spring Data'!$I$3+'Vel,Acc,Jer (Inlet)'!C94))</f>
        <v>28624.603902390234</v>
      </c>
      <c r="Z94" s="10">
        <f t="shared" si="38"/>
        <v>49037.393683614835</v>
      </c>
      <c r="AA94" s="10">
        <f t="shared" si="39"/>
        <v>112829.33846089632</v>
      </c>
      <c r="AB94" s="10">
        <f t="shared" si="40"/>
        <v>212339.71193341157</v>
      </c>
      <c r="AC94" s="10">
        <f t="shared" si="41"/>
        <v>355229.24040198378</v>
      </c>
      <c r="AD94" s="10">
        <f t="shared" si="42"/>
        <v>538944.34843300516</v>
      </c>
      <c r="AE94" s="10">
        <f t="shared" si="43"/>
        <v>763485.0360264756</v>
      </c>
    </row>
    <row r="95" spans="1:31" x14ac:dyDescent="0.2">
      <c r="A95" s="5">
        <v>-176</v>
      </c>
      <c r="B95" s="5">
        <f t="shared" si="44"/>
        <v>92</v>
      </c>
      <c r="C95" s="36">
        <v>0.1632643450912801</v>
      </c>
      <c r="D95" s="6">
        <f t="shared" si="24"/>
        <v>1.5163330163541405E-2</v>
      </c>
      <c r="E95" s="7">
        <f t="shared" si="25"/>
        <v>181.95996196249686</v>
      </c>
      <c r="F95" s="7">
        <f t="shared" si="26"/>
        <v>363.91992392499372</v>
      </c>
      <c r="G95" s="7">
        <f t="shared" si="27"/>
        <v>545.87988588749056</v>
      </c>
      <c r="H95" s="7">
        <f t="shared" si="28"/>
        <v>727.83984784998745</v>
      </c>
      <c r="I95" s="7">
        <f t="shared" si="29"/>
        <v>909.79980981248434</v>
      </c>
      <c r="J95" s="7">
        <f t="shared" si="30"/>
        <v>1091.7597717749811</v>
      </c>
      <c r="K95" s="12">
        <f t="shared" si="31"/>
        <v>1.2105492654998773E-3</v>
      </c>
      <c r="L95" s="9">
        <f t="shared" si="32"/>
        <v>174319.09423198234</v>
      </c>
      <c r="M95" s="9">
        <f t="shared" si="33"/>
        <v>697276.37692792935</v>
      </c>
      <c r="N95" s="9">
        <f t="shared" si="34"/>
        <v>1568871.8480878409</v>
      </c>
      <c r="O95" s="9">
        <f t="shared" si="35"/>
        <v>2789105.5077117174</v>
      </c>
      <c r="P95" s="9">
        <f t="shared" si="36"/>
        <v>4357977.3557995586</v>
      </c>
      <c r="Q95" s="9">
        <f t="shared" si="37"/>
        <v>6275487.3923513638</v>
      </c>
      <c r="R95" s="8">
        <f>'Masses &amp; Spring Data'!$G$29</f>
        <v>0.12460000000000002</v>
      </c>
      <c r="S95" s="8">
        <f t="shared" si="23"/>
        <v>21720.159141305001</v>
      </c>
      <c r="T95" s="8">
        <f t="shared" si="23"/>
        <v>86880.636565220004</v>
      </c>
      <c r="U95" s="8">
        <f t="shared" si="23"/>
        <v>195481.432271745</v>
      </c>
      <c r="V95" s="8">
        <f t="shared" si="23"/>
        <v>347522.54626088002</v>
      </c>
      <c r="W95" s="8">
        <f t="shared" si="23"/>
        <v>543003.97853262501</v>
      </c>
      <c r="X95" s="8">
        <f t="shared" si="23"/>
        <v>781925.72908697999</v>
      </c>
      <c r="Y95" s="3">
        <f>SUM('Masses &amp; Spring Data'!$K$11*('Masses &amp; Spring Data'!$I$3+'Vel,Acc,Jer (Inlet)'!C95))</f>
        <v>31178.179335997938</v>
      </c>
      <c r="Z95" s="10">
        <f t="shared" si="38"/>
        <v>52898.338477302939</v>
      </c>
      <c r="AA95" s="10">
        <f t="shared" si="39"/>
        <v>120819.52355312527</v>
      </c>
      <c r="AB95" s="10">
        <f t="shared" si="40"/>
        <v>226659.61160774293</v>
      </c>
      <c r="AC95" s="10">
        <f t="shared" si="41"/>
        <v>378700.72559687798</v>
      </c>
      <c r="AD95" s="10">
        <f t="shared" si="42"/>
        <v>574182.15786862292</v>
      </c>
      <c r="AE95" s="10">
        <f t="shared" si="43"/>
        <v>813103.9084229779</v>
      </c>
    </row>
    <row r="96" spans="1:31" x14ac:dyDescent="0.2">
      <c r="A96" s="5">
        <v>-174</v>
      </c>
      <c r="B96" s="5">
        <f t="shared" si="44"/>
        <v>93</v>
      </c>
      <c r="C96" s="36">
        <v>0.17842767525482151</v>
      </c>
      <c r="D96" s="6">
        <f t="shared" si="24"/>
        <v>1.6373879429041283E-2</v>
      </c>
      <c r="E96" s="7">
        <f t="shared" si="25"/>
        <v>196.4865531484954</v>
      </c>
      <c r="F96" s="7">
        <f t="shared" si="26"/>
        <v>392.97310629699081</v>
      </c>
      <c r="G96" s="7">
        <f t="shared" si="27"/>
        <v>589.45965944548618</v>
      </c>
      <c r="H96" s="7">
        <f t="shared" si="28"/>
        <v>785.94621259398161</v>
      </c>
      <c r="I96" s="7">
        <f t="shared" si="29"/>
        <v>982.43276574247693</v>
      </c>
      <c r="J96" s="7">
        <f t="shared" si="30"/>
        <v>1178.9193188909724</v>
      </c>
      <c r="K96" s="12">
        <f t="shared" si="31"/>
        <v>1.2867261002644237E-3</v>
      </c>
      <c r="L96" s="9">
        <f t="shared" si="32"/>
        <v>185288.55843807702</v>
      </c>
      <c r="M96" s="9">
        <f t="shared" si="33"/>
        <v>741154.23375230806</v>
      </c>
      <c r="N96" s="9">
        <f t="shared" si="34"/>
        <v>1667597.025942693</v>
      </c>
      <c r="O96" s="9">
        <f t="shared" si="35"/>
        <v>2964616.9350092323</v>
      </c>
      <c r="P96" s="9">
        <f t="shared" si="36"/>
        <v>4632213.9609519253</v>
      </c>
      <c r="Q96" s="9">
        <f t="shared" si="37"/>
        <v>6670388.103770772</v>
      </c>
      <c r="R96" s="8">
        <f>'Masses &amp; Spring Data'!$G$29</f>
        <v>0.12460000000000002</v>
      </c>
      <c r="S96" s="8">
        <f t="shared" si="23"/>
        <v>23086.954381384399</v>
      </c>
      <c r="T96" s="8">
        <f t="shared" si="23"/>
        <v>92347.817525537597</v>
      </c>
      <c r="U96" s="8">
        <f t="shared" si="23"/>
        <v>207782.58943245959</v>
      </c>
      <c r="V96" s="8">
        <f t="shared" si="23"/>
        <v>369391.27010215039</v>
      </c>
      <c r="W96" s="8">
        <f t="shared" si="23"/>
        <v>577173.85953460995</v>
      </c>
      <c r="X96" s="8">
        <f t="shared" si="23"/>
        <v>831130.35772983835</v>
      </c>
      <c r="Y96" s="3">
        <f>SUM('Masses &amp; Spring Data'!$K$11*('Masses &amp; Spring Data'!$I$3+'Vel,Acc,Jer (Inlet)'!C96))</f>
        <v>33938.886987905258</v>
      </c>
      <c r="Z96" s="10">
        <f t="shared" si="38"/>
        <v>57025.841369289657</v>
      </c>
      <c r="AA96" s="10">
        <f t="shared" si="39"/>
        <v>129267.81049370101</v>
      </c>
      <c r="AB96" s="10">
        <f t="shared" si="40"/>
        <v>241721.47642036484</v>
      </c>
      <c r="AC96" s="10">
        <f t="shared" si="41"/>
        <v>403330.15709005564</v>
      </c>
      <c r="AD96" s="10">
        <f t="shared" si="42"/>
        <v>611112.7465225152</v>
      </c>
      <c r="AE96" s="10">
        <f t="shared" si="43"/>
        <v>865069.2447177436</v>
      </c>
    </row>
    <row r="97" spans="1:31" x14ac:dyDescent="0.2">
      <c r="A97" s="5">
        <v>-172</v>
      </c>
      <c r="B97" s="5">
        <f t="shared" si="44"/>
        <v>94</v>
      </c>
      <c r="C97" s="36">
        <v>0.19480155468386279</v>
      </c>
      <c r="D97" s="6">
        <f t="shared" si="24"/>
        <v>1.7660605529305706E-2</v>
      </c>
      <c r="E97" s="7">
        <f t="shared" si="25"/>
        <v>211.92726635166846</v>
      </c>
      <c r="F97" s="7">
        <f t="shared" si="26"/>
        <v>423.85453270333693</v>
      </c>
      <c r="G97" s="7">
        <f t="shared" si="27"/>
        <v>635.78179905500542</v>
      </c>
      <c r="H97" s="7">
        <f t="shared" si="28"/>
        <v>847.70906540667386</v>
      </c>
      <c r="I97" s="7">
        <f t="shared" si="29"/>
        <v>1059.6363317583423</v>
      </c>
      <c r="J97" s="7">
        <f t="shared" si="30"/>
        <v>1271.5635981100108</v>
      </c>
      <c r="K97" s="12">
        <f t="shared" si="31"/>
        <v>1.3670429803968043E-3</v>
      </c>
      <c r="L97" s="9">
        <f t="shared" si="32"/>
        <v>196854.18917713981</v>
      </c>
      <c r="M97" s="9">
        <f t="shared" si="33"/>
        <v>787416.75670855923</v>
      </c>
      <c r="N97" s="9">
        <f t="shared" si="34"/>
        <v>1771687.7025942584</v>
      </c>
      <c r="O97" s="9">
        <f t="shared" si="35"/>
        <v>3149667.0268342369</v>
      </c>
      <c r="P97" s="9">
        <f t="shared" si="36"/>
        <v>4921354.7294284953</v>
      </c>
      <c r="Q97" s="9">
        <f t="shared" si="37"/>
        <v>7086750.8103770334</v>
      </c>
      <c r="R97" s="8">
        <f>'Masses &amp; Spring Data'!$G$29</f>
        <v>0.12460000000000002</v>
      </c>
      <c r="S97" s="8">
        <f t="shared" si="23"/>
        <v>24528.031971471624</v>
      </c>
      <c r="T97" s="8">
        <f t="shared" si="23"/>
        <v>98112.127885886497</v>
      </c>
      <c r="U97" s="8">
        <f t="shared" si="23"/>
        <v>220752.28774324461</v>
      </c>
      <c r="V97" s="8">
        <f t="shared" si="23"/>
        <v>392448.51154354599</v>
      </c>
      <c r="W97" s="8">
        <f t="shared" si="23"/>
        <v>613200.79928679054</v>
      </c>
      <c r="X97" s="8">
        <f t="shared" si="23"/>
        <v>883009.15097297844</v>
      </c>
      <c r="Y97" s="3">
        <f>SUM('Masses &amp; Spring Data'!$K$11*('Masses &amp; Spring Data'!$I$3+'Vel,Acc,Jer (Inlet)'!C97))</f>
        <v>36919.992968163409</v>
      </c>
      <c r="Z97" s="10">
        <f t="shared" si="38"/>
        <v>61448.024939635034</v>
      </c>
      <c r="AA97" s="10">
        <f t="shared" si="39"/>
        <v>138247.49427771239</v>
      </c>
      <c r="AB97" s="10">
        <f t="shared" si="40"/>
        <v>257672.28071140801</v>
      </c>
      <c r="AC97" s="10">
        <f t="shared" si="41"/>
        <v>429368.50451170938</v>
      </c>
      <c r="AD97" s="10">
        <f t="shared" si="42"/>
        <v>650120.79225495399</v>
      </c>
      <c r="AE97" s="10">
        <f t="shared" si="43"/>
        <v>919929.1439411419</v>
      </c>
    </row>
    <row r="98" spans="1:31" x14ac:dyDescent="0.2">
      <c r="A98" s="5">
        <v>-170</v>
      </c>
      <c r="B98" s="5">
        <f t="shared" si="44"/>
        <v>95</v>
      </c>
      <c r="C98" s="36">
        <v>0.21246216021316849</v>
      </c>
      <c r="D98" s="6">
        <f t="shared" si="24"/>
        <v>1.9027648509702511E-2</v>
      </c>
      <c r="E98" s="7">
        <f t="shared" si="25"/>
        <v>228.33178211643013</v>
      </c>
      <c r="F98" s="7">
        <f t="shared" si="26"/>
        <v>456.66356423286027</v>
      </c>
      <c r="G98" s="7">
        <f t="shared" si="27"/>
        <v>684.99534634929034</v>
      </c>
      <c r="H98" s="7">
        <f t="shared" si="28"/>
        <v>913.32712846572053</v>
      </c>
      <c r="I98" s="7">
        <f t="shared" si="29"/>
        <v>1141.6589105821506</v>
      </c>
      <c r="J98" s="7">
        <f t="shared" si="30"/>
        <v>1369.9906926985807</v>
      </c>
      <c r="K98" s="12">
        <f t="shared" si="31"/>
        <v>1.4481878696027684E-3</v>
      </c>
      <c r="L98" s="9">
        <f t="shared" si="32"/>
        <v>208539.05322279866</v>
      </c>
      <c r="M98" s="9">
        <f t="shared" si="33"/>
        <v>834156.21289119462</v>
      </c>
      <c r="N98" s="9">
        <f t="shared" si="34"/>
        <v>1876851.4790051877</v>
      </c>
      <c r="O98" s="9">
        <f t="shared" si="35"/>
        <v>3336624.8515647785</v>
      </c>
      <c r="P98" s="9">
        <f t="shared" si="36"/>
        <v>5213476.3305699658</v>
      </c>
      <c r="Q98" s="9">
        <f t="shared" si="37"/>
        <v>7507405.916020751</v>
      </c>
      <c r="R98" s="8">
        <f>'Masses &amp; Spring Data'!$G$29</f>
        <v>0.12460000000000002</v>
      </c>
      <c r="S98" s="8">
        <f t="shared" si="23"/>
        <v>25983.966031560714</v>
      </c>
      <c r="T98" s="8">
        <f t="shared" si="23"/>
        <v>103935.86412624286</v>
      </c>
      <c r="U98" s="8">
        <f t="shared" si="23"/>
        <v>233855.69428404642</v>
      </c>
      <c r="V98" s="8">
        <f t="shared" si="23"/>
        <v>415743.45650497143</v>
      </c>
      <c r="W98" s="8">
        <f t="shared" si="23"/>
        <v>649599.15078901779</v>
      </c>
      <c r="X98" s="8">
        <f t="shared" si="23"/>
        <v>935422.77713618567</v>
      </c>
      <c r="Y98" s="3">
        <f>SUM('Masses &amp; Spring Data'!$K$11*('Masses &amp; Spring Data'!$I$3+'Vel,Acc,Jer (Inlet)'!C98))</f>
        <v>40135.366391825897</v>
      </c>
      <c r="Z98" s="10">
        <f t="shared" si="38"/>
        <v>66119.332423386615</v>
      </c>
      <c r="AA98" s="10">
        <f t="shared" si="39"/>
        <v>147535.49425644206</v>
      </c>
      <c r="AB98" s="10">
        <f t="shared" si="40"/>
        <v>273991.06067587232</v>
      </c>
      <c r="AC98" s="10">
        <f t="shared" si="41"/>
        <v>455878.82289679733</v>
      </c>
      <c r="AD98" s="10">
        <f t="shared" si="42"/>
        <v>689734.51718084374</v>
      </c>
      <c r="AE98" s="10">
        <f t="shared" si="43"/>
        <v>975558.14352801163</v>
      </c>
    </row>
    <row r="99" spans="1:31" x14ac:dyDescent="0.2">
      <c r="A99" s="5">
        <v>-168</v>
      </c>
      <c r="B99" s="5">
        <f t="shared" si="44"/>
        <v>96</v>
      </c>
      <c r="C99" s="36">
        <v>0.231489808722871</v>
      </c>
      <c r="D99" s="6">
        <f t="shared" si="24"/>
        <v>2.0475836379305279E-2</v>
      </c>
      <c r="E99" s="7">
        <f t="shared" si="25"/>
        <v>245.71003655166334</v>
      </c>
      <c r="F99" s="7">
        <f t="shared" si="26"/>
        <v>491.42007310332667</v>
      </c>
      <c r="G99" s="7">
        <f t="shared" si="27"/>
        <v>737.13010965499006</v>
      </c>
      <c r="H99" s="7">
        <f t="shared" si="28"/>
        <v>982.84014620665334</v>
      </c>
      <c r="I99" s="7">
        <f t="shared" si="29"/>
        <v>1228.5501827583166</v>
      </c>
      <c r="J99" s="7">
        <f t="shared" si="30"/>
        <v>1474.2602193099801</v>
      </c>
      <c r="K99" s="12">
        <f t="shared" si="31"/>
        <v>1.5334728041761503E-3</v>
      </c>
      <c r="L99" s="9">
        <f t="shared" si="32"/>
        <v>220820.08380136563</v>
      </c>
      <c r="M99" s="9">
        <f t="shared" si="33"/>
        <v>883280.33520546253</v>
      </c>
      <c r="N99" s="9">
        <f t="shared" si="34"/>
        <v>1987380.7542122907</v>
      </c>
      <c r="O99" s="9">
        <f t="shared" si="35"/>
        <v>3533121.3408218501</v>
      </c>
      <c r="P99" s="9">
        <f t="shared" si="36"/>
        <v>5520502.0950341411</v>
      </c>
      <c r="Q99" s="9">
        <f t="shared" si="37"/>
        <v>7949523.016849163</v>
      </c>
      <c r="R99" s="8">
        <f>'Masses &amp; Spring Data'!$G$29</f>
        <v>0.12460000000000002</v>
      </c>
      <c r="S99" s="8">
        <f t="shared" si="23"/>
        <v>27514.182441650162</v>
      </c>
      <c r="T99" s="8">
        <f t="shared" si="23"/>
        <v>110056.72976660065</v>
      </c>
      <c r="U99" s="8">
        <f t="shared" si="23"/>
        <v>247627.64197485146</v>
      </c>
      <c r="V99" s="8">
        <f t="shared" si="23"/>
        <v>440226.9190664026</v>
      </c>
      <c r="W99" s="8">
        <f t="shared" si="23"/>
        <v>687854.56104125408</v>
      </c>
      <c r="X99" s="8">
        <f t="shared" si="23"/>
        <v>990510.56789940584</v>
      </c>
      <c r="Y99" s="3">
        <f>SUM('Masses &amp; Spring Data'!$K$11*('Masses &amp; Spring Data'!$I$3+'Vel,Acc,Jer (Inlet)'!C99))</f>
        <v>43599.630130199206</v>
      </c>
      <c r="Z99" s="10">
        <f t="shared" si="38"/>
        <v>71113.812571849368</v>
      </c>
      <c r="AA99" s="10">
        <f t="shared" si="39"/>
        <v>157384.28757244098</v>
      </c>
      <c r="AB99" s="10">
        <f t="shared" si="40"/>
        <v>291227.27210505068</v>
      </c>
      <c r="AC99" s="10">
        <f t="shared" si="41"/>
        <v>483826.54919660179</v>
      </c>
      <c r="AD99" s="10">
        <f t="shared" si="42"/>
        <v>731454.19117145333</v>
      </c>
      <c r="AE99" s="10">
        <f t="shared" si="43"/>
        <v>1034110.1980296051</v>
      </c>
    </row>
    <row r="100" spans="1:31" x14ac:dyDescent="0.2">
      <c r="A100" s="5">
        <v>-166</v>
      </c>
      <c r="B100" s="5">
        <f t="shared" si="44"/>
        <v>97</v>
      </c>
      <c r="C100" s="36">
        <v>0.25196564510217628</v>
      </c>
      <c r="D100" s="6">
        <f t="shared" si="24"/>
        <v>2.2009309183481429E-2</v>
      </c>
      <c r="E100" s="7">
        <f t="shared" si="25"/>
        <v>264.11171020177716</v>
      </c>
      <c r="F100" s="7">
        <f t="shared" si="26"/>
        <v>528.22342040355431</v>
      </c>
      <c r="G100" s="7">
        <f t="shared" si="27"/>
        <v>792.33513060533141</v>
      </c>
      <c r="H100" s="7">
        <f t="shared" si="28"/>
        <v>1056.4468408071086</v>
      </c>
      <c r="I100" s="7">
        <f t="shared" si="29"/>
        <v>1320.5585510088858</v>
      </c>
      <c r="J100" s="7">
        <f t="shared" si="30"/>
        <v>1584.6702612106628</v>
      </c>
      <c r="K100" s="12">
        <f t="shared" si="31"/>
        <v>1.6212417659702827E-3</v>
      </c>
      <c r="L100" s="9">
        <f t="shared" si="32"/>
        <v>233458.81429972072</v>
      </c>
      <c r="M100" s="9">
        <f t="shared" si="33"/>
        <v>933835.25719888287</v>
      </c>
      <c r="N100" s="9">
        <f t="shared" si="34"/>
        <v>2101129.3286974863</v>
      </c>
      <c r="O100" s="9">
        <f t="shared" si="35"/>
        <v>3735341.0287955315</v>
      </c>
      <c r="P100" s="9">
        <f t="shared" si="36"/>
        <v>5836470.3574930178</v>
      </c>
      <c r="Q100" s="9">
        <f t="shared" si="37"/>
        <v>8404517.3147899453</v>
      </c>
      <c r="R100" s="8">
        <f>'Masses &amp; Spring Data'!$G$29</f>
        <v>0.12460000000000002</v>
      </c>
      <c r="S100" s="8">
        <f t="shared" si="23"/>
        <v>29088.968261745205</v>
      </c>
      <c r="T100" s="8">
        <f t="shared" si="23"/>
        <v>116355.87304698082</v>
      </c>
      <c r="U100" s="8">
        <f t="shared" si="23"/>
        <v>261800.71435570682</v>
      </c>
      <c r="V100" s="8">
        <f t="shared" si="23"/>
        <v>465423.49218792329</v>
      </c>
      <c r="W100" s="8">
        <f t="shared" si="23"/>
        <v>727224.20654363011</v>
      </c>
      <c r="X100" s="8">
        <f t="shared" si="23"/>
        <v>1047202.8574228273</v>
      </c>
      <c r="Y100" s="3">
        <f>SUM('Masses &amp; Spring Data'!$K$11*('Masses &amp; Spring Data'!$I$3+'Vel,Acc,Jer (Inlet)'!C100))</f>
        <v>47327.557805840348</v>
      </c>
      <c r="Z100" s="10">
        <f t="shared" si="38"/>
        <v>76416.526067585553</v>
      </c>
      <c r="AA100" s="10">
        <f t="shared" si="39"/>
        <v>167690.54984454007</v>
      </c>
      <c r="AB100" s="10">
        <f t="shared" si="40"/>
        <v>309128.27216154715</v>
      </c>
      <c r="AC100" s="10">
        <f t="shared" si="41"/>
        <v>512751.04999376362</v>
      </c>
      <c r="AD100" s="10">
        <f t="shared" si="42"/>
        <v>774551.7643494705</v>
      </c>
      <c r="AE100" s="10">
        <f t="shared" si="43"/>
        <v>1094530.4152286677</v>
      </c>
    </row>
    <row r="101" spans="1:31" x14ac:dyDescent="0.2">
      <c r="A101" s="5">
        <v>-164</v>
      </c>
      <c r="B101" s="5">
        <f t="shared" si="44"/>
        <v>98</v>
      </c>
      <c r="C101" s="36">
        <v>0.27397495428565771</v>
      </c>
      <c r="D101" s="6">
        <f t="shared" si="24"/>
        <v>2.3630550949451712E-2</v>
      </c>
      <c r="E101" s="7">
        <f t="shared" si="25"/>
        <v>283.56661139342054</v>
      </c>
      <c r="F101" s="7">
        <f t="shared" si="26"/>
        <v>567.13322278684109</v>
      </c>
      <c r="G101" s="7">
        <f t="shared" si="27"/>
        <v>850.69983418026163</v>
      </c>
      <c r="H101" s="7">
        <f t="shared" si="28"/>
        <v>1134.2664455736822</v>
      </c>
      <c r="I101" s="7">
        <f t="shared" si="29"/>
        <v>1417.8330569671027</v>
      </c>
      <c r="J101" s="7">
        <f t="shared" si="30"/>
        <v>1701.3996683605233</v>
      </c>
      <c r="K101" s="12">
        <f t="shared" si="31"/>
        <v>1.7098387368379431E-3</v>
      </c>
      <c r="L101" s="9">
        <f t="shared" si="32"/>
        <v>246216.7781046638</v>
      </c>
      <c r="M101" s="9">
        <f t="shared" si="33"/>
        <v>984867.11241865519</v>
      </c>
      <c r="N101" s="9">
        <f t="shared" si="34"/>
        <v>2215951.0029419744</v>
      </c>
      <c r="O101" s="9">
        <f t="shared" si="35"/>
        <v>3939468.4496746208</v>
      </c>
      <c r="P101" s="9">
        <f t="shared" si="36"/>
        <v>6155419.4526165947</v>
      </c>
      <c r="Q101" s="9">
        <f t="shared" si="37"/>
        <v>8863804.0117678978</v>
      </c>
      <c r="R101" s="8">
        <f>'Masses &amp; Spring Data'!$G$29</f>
        <v>0.12460000000000002</v>
      </c>
      <c r="S101" s="8">
        <f t="shared" si="23"/>
        <v>30678.610551841113</v>
      </c>
      <c r="T101" s="8">
        <f t="shared" si="23"/>
        <v>122714.44220736445</v>
      </c>
      <c r="U101" s="8">
        <f t="shared" si="23"/>
        <v>276107.49496657006</v>
      </c>
      <c r="V101" s="8">
        <f t="shared" ref="S101:X164" si="45">SUM($R$3*O101)</f>
        <v>490857.76882945781</v>
      </c>
      <c r="W101" s="8">
        <f t="shared" si="45"/>
        <v>766965.26379602775</v>
      </c>
      <c r="X101" s="8">
        <f t="shared" si="45"/>
        <v>1104429.9798662802</v>
      </c>
      <c r="Y101" s="3">
        <f>SUM('Masses &amp; Spring Data'!$K$11*('Masses &amp; Spring Data'!$I$3+'Vel,Acc,Jer (Inlet)'!C101))</f>
        <v>51334.676797559267</v>
      </c>
      <c r="Z101" s="10">
        <f t="shared" si="38"/>
        <v>82013.287349400372</v>
      </c>
      <c r="AA101" s="10">
        <f t="shared" si="39"/>
        <v>178351.40894528211</v>
      </c>
      <c r="AB101" s="10">
        <f t="shared" si="40"/>
        <v>327442.17176412931</v>
      </c>
      <c r="AC101" s="10">
        <f t="shared" si="41"/>
        <v>542192.44562701706</v>
      </c>
      <c r="AD101" s="10">
        <f t="shared" si="42"/>
        <v>818299.940593587</v>
      </c>
      <c r="AE101" s="10">
        <f t="shared" si="43"/>
        <v>1155764.6566638395</v>
      </c>
    </row>
    <row r="102" spans="1:31" x14ac:dyDescent="0.2">
      <c r="A102" s="5">
        <v>-162</v>
      </c>
      <c r="B102" s="5">
        <f t="shared" si="44"/>
        <v>99</v>
      </c>
      <c r="C102" s="36">
        <v>0.29760550523510942</v>
      </c>
      <c r="D102" s="6">
        <f t="shared" si="24"/>
        <v>2.5340389686289655E-2</v>
      </c>
      <c r="E102" s="7">
        <f t="shared" si="25"/>
        <v>304.08467623547585</v>
      </c>
      <c r="F102" s="7">
        <f t="shared" si="26"/>
        <v>608.16935247095171</v>
      </c>
      <c r="G102" s="7">
        <f t="shared" si="27"/>
        <v>912.25402870642756</v>
      </c>
      <c r="H102" s="7">
        <f t="shared" si="28"/>
        <v>1216.3387049419034</v>
      </c>
      <c r="I102" s="7">
        <f t="shared" si="29"/>
        <v>1520.4233811773793</v>
      </c>
      <c r="J102" s="7">
        <f t="shared" si="30"/>
        <v>1824.5080574128551</v>
      </c>
      <c r="K102" s="12">
        <f t="shared" si="31"/>
        <v>1.8034037621467713E-3</v>
      </c>
      <c r="L102" s="9">
        <f t="shared" si="32"/>
        <v>259690.14174913507</v>
      </c>
      <c r="M102" s="9">
        <f t="shared" si="33"/>
        <v>1038760.5669965403</v>
      </c>
      <c r="N102" s="9">
        <f t="shared" si="34"/>
        <v>2337211.2757422156</v>
      </c>
      <c r="O102" s="9">
        <f t="shared" si="35"/>
        <v>4155042.2679861612</v>
      </c>
      <c r="P102" s="9">
        <f t="shared" si="36"/>
        <v>6492253.5437283767</v>
      </c>
      <c r="Q102" s="9">
        <f t="shared" si="37"/>
        <v>9348845.1029688623</v>
      </c>
      <c r="R102" s="8">
        <f>'Masses &amp; Spring Data'!$G$29</f>
        <v>0.12460000000000002</v>
      </c>
      <c r="S102" s="8">
        <f t="shared" si="45"/>
        <v>32357.391661942234</v>
      </c>
      <c r="T102" s="8">
        <f t="shared" si="45"/>
        <v>129429.56664776894</v>
      </c>
      <c r="U102" s="8">
        <f t="shared" si="45"/>
        <v>291216.52495748008</v>
      </c>
      <c r="V102" s="8">
        <f t="shared" si="45"/>
        <v>517718.26659107575</v>
      </c>
      <c r="W102" s="8">
        <f t="shared" si="45"/>
        <v>808934.79154855583</v>
      </c>
      <c r="X102" s="8">
        <f t="shared" si="45"/>
        <v>1164866.0998299203</v>
      </c>
      <c r="Y102" s="3">
        <f>SUM('Masses &amp; Spring Data'!$K$11*('Masses &amp; Spring Data'!$I$3+'Vel,Acc,Jer (Inlet)'!C102))</f>
        <v>55636.966737917639</v>
      </c>
      <c r="Z102" s="10">
        <f t="shared" si="38"/>
        <v>87994.358399859877</v>
      </c>
      <c r="AA102" s="10">
        <f t="shared" si="39"/>
        <v>189680.1246584967</v>
      </c>
      <c r="AB102" s="10">
        <f t="shared" si="40"/>
        <v>346853.49169539771</v>
      </c>
      <c r="AC102" s="10">
        <f t="shared" si="41"/>
        <v>573355.23332899343</v>
      </c>
      <c r="AD102" s="10">
        <f t="shared" si="42"/>
        <v>864571.75828647346</v>
      </c>
      <c r="AE102" s="10">
        <f t="shared" si="43"/>
        <v>1220503.066567838</v>
      </c>
    </row>
    <row r="103" spans="1:31" x14ac:dyDescent="0.2">
      <c r="A103" s="5">
        <v>-160</v>
      </c>
      <c r="B103" s="5">
        <f t="shared" si="44"/>
        <v>100</v>
      </c>
      <c r="C103" s="36">
        <v>0.32294589492139908</v>
      </c>
      <c r="D103" s="6">
        <f t="shared" si="24"/>
        <v>2.7143793448436426E-2</v>
      </c>
      <c r="E103" s="7">
        <f t="shared" si="25"/>
        <v>325.72552138123712</v>
      </c>
      <c r="F103" s="7">
        <f t="shared" si="26"/>
        <v>651.45104276247423</v>
      </c>
      <c r="G103" s="7">
        <f t="shared" si="27"/>
        <v>977.1765641437114</v>
      </c>
      <c r="H103" s="7">
        <f t="shared" si="28"/>
        <v>1302.9020855249485</v>
      </c>
      <c r="I103" s="7">
        <f t="shared" si="29"/>
        <v>1628.6276069061855</v>
      </c>
      <c r="J103" s="7">
        <f t="shared" si="30"/>
        <v>1954.3531282874228</v>
      </c>
      <c r="K103" s="12">
        <f t="shared" si="31"/>
        <v>1.8961407783819606E-3</v>
      </c>
      <c r="L103" s="9">
        <f t="shared" si="32"/>
        <v>273044.27208700235</v>
      </c>
      <c r="M103" s="9">
        <f t="shared" si="33"/>
        <v>1092177.0883480094</v>
      </c>
      <c r="N103" s="9">
        <f t="shared" si="34"/>
        <v>2457398.448783021</v>
      </c>
      <c r="O103" s="9">
        <f t="shared" si="35"/>
        <v>4368708.3533920376</v>
      </c>
      <c r="P103" s="9">
        <f t="shared" si="36"/>
        <v>6826106.8021750581</v>
      </c>
      <c r="Q103" s="9">
        <f t="shared" si="37"/>
        <v>9829593.7951320838</v>
      </c>
      <c r="R103" s="8">
        <f>'Masses &amp; Spring Data'!$G$29</f>
        <v>0.12460000000000002</v>
      </c>
      <c r="S103" s="8">
        <f t="shared" si="45"/>
        <v>34021.316302040497</v>
      </c>
      <c r="T103" s="8">
        <f t="shared" si="45"/>
        <v>136085.26520816199</v>
      </c>
      <c r="U103" s="8">
        <f t="shared" si="45"/>
        <v>306191.84671836445</v>
      </c>
      <c r="V103" s="8">
        <f t="shared" si="45"/>
        <v>544341.06083264796</v>
      </c>
      <c r="W103" s="8">
        <f t="shared" si="45"/>
        <v>850532.90755101235</v>
      </c>
      <c r="X103" s="8">
        <f t="shared" si="45"/>
        <v>1224767.3868734578</v>
      </c>
      <c r="Y103" s="3">
        <f>SUM('Masses &amp; Spring Data'!$K$11*('Masses &amp; Spring Data'!$I$3+'Vel,Acc,Jer (Inlet)'!C103))</f>
        <v>60250.558010727764</v>
      </c>
      <c r="Z103" s="10">
        <f t="shared" si="38"/>
        <v>94271.874312768254</v>
      </c>
      <c r="AA103" s="10">
        <f t="shared" si="39"/>
        <v>201277.75071546738</v>
      </c>
      <c r="AB103" s="10">
        <f t="shared" si="40"/>
        <v>366442.4047290922</v>
      </c>
      <c r="AC103" s="10">
        <f t="shared" si="41"/>
        <v>604591.61884337571</v>
      </c>
      <c r="AD103" s="10">
        <f t="shared" si="42"/>
        <v>910783.4655617401</v>
      </c>
      <c r="AE103" s="10">
        <f t="shared" si="43"/>
        <v>1285017.9448841857</v>
      </c>
    </row>
    <row r="104" spans="1:31" x14ac:dyDescent="0.2">
      <c r="A104" s="5">
        <v>-158</v>
      </c>
      <c r="B104" s="5">
        <f t="shared" si="44"/>
        <v>101</v>
      </c>
      <c r="C104" s="36">
        <v>0.35008968836983551</v>
      </c>
      <c r="D104" s="6">
        <f t="shared" si="24"/>
        <v>2.9039934226818387E-2</v>
      </c>
      <c r="E104" s="7">
        <f t="shared" si="25"/>
        <v>348.47921072182066</v>
      </c>
      <c r="F104" s="7">
        <f t="shared" si="26"/>
        <v>696.95842144364133</v>
      </c>
      <c r="G104" s="7">
        <f t="shared" si="27"/>
        <v>1045.437632165462</v>
      </c>
      <c r="H104" s="7">
        <f t="shared" si="28"/>
        <v>1393.9168428872827</v>
      </c>
      <c r="I104" s="7">
        <f t="shared" si="29"/>
        <v>1742.3960536091033</v>
      </c>
      <c r="J104" s="7">
        <f t="shared" si="30"/>
        <v>2090.875264330924</v>
      </c>
      <c r="K104" s="12">
        <f t="shared" si="31"/>
        <v>1.9930178399850118E-3</v>
      </c>
      <c r="L104" s="9">
        <f t="shared" si="32"/>
        <v>286994.56895784172</v>
      </c>
      <c r="M104" s="9">
        <f t="shared" si="33"/>
        <v>1147978.2758313669</v>
      </c>
      <c r="N104" s="9">
        <f t="shared" si="34"/>
        <v>2582951.1206205753</v>
      </c>
      <c r="O104" s="9">
        <f t="shared" si="35"/>
        <v>4591913.1033254676</v>
      </c>
      <c r="P104" s="9">
        <f t="shared" si="36"/>
        <v>7174864.2239460424</v>
      </c>
      <c r="Q104" s="9">
        <f t="shared" si="37"/>
        <v>10331804.482482301</v>
      </c>
      <c r="R104" s="8">
        <f>'Masses &amp; Spring Data'!$G$29</f>
        <v>0.12460000000000002</v>
      </c>
      <c r="S104" s="8">
        <f t="shared" si="45"/>
        <v>35759.523292147082</v>
      </c>
      <c r="T104" s="8">
        <f t="shared" si="45"/>
        <v>143038.09316858833</v>
      </c>
      <c r="U104" s="8">
        <f t="shared" si="45"/>
        <v>321835.70962932374</v>
      </c>
      <c r="V104" s="8">
        <f t="shared" si="45"/>
        <v>572152.3726743533</v>
      </c>
      <c r="W104" s="8">
        <f t="shared" si="45"/>
        <v>893988.08230367699</v>
      </c>
      <c r="X104" s="8">
        <f t="shared" si="45"/>
        <v>1287342.838517295</v>
      </c>
      <c r="Y104" s="3">
        <f>SUM('Masses &amp; Spring Data'!$K$11*('Masses &amp; Spring Data'!$I$3+'Vel,Acc,Jer (Inlet)'!C104))</f>
        <v>65192.485507305384</v>
      </c>
      <c r="Z104" s="10">
        <f t="shared" si="38"/>
        <v>100952.00879945247</v>
      </c>
      <c r="AA104" s="10">
        <f t="shared" si="39"/>
        <v>213517.72653630399</v>
      </c>
      <c r="AB104" s="10">
        <f t="shared" si="40"/>
        <v>387028.1951366291</v>
      </c>
      <c r="AC104" s="10">
        <f t="shared" si="41"/>
        <v>637344.85818165867</v>
      </c>
      <c r="AD104" s="10">
        <f t="shared" si="42"/>
        <v>959180.56781098235</v>
      </c>
      <c r="AE104" s="10">
        <f t="shared" si="43"/>
        <v>1352535.3240246004</v>
      </c>
    </row>
    <row r="105" spans="1:31" x14ac:dyDescent="0.2">
      <c r="A105" s="5">
        <v>-156</v>
      </c>
      <c r="B105" s="5">
        <f t="shared" si="44"/>
        <v>102</v>
      </c>
      <c r="C105" s="36">
        <v>0.37912962259665389</v>
      </c>
      <c r="D105" s="6">
        <f t="shared" si="24"/>
        <v>3.1032952066803399E-2</v>
      </c>
      <c r="E105" s="7">
        <f t="shared" si="25"/>
        <v>372.39542480164079</v>
      </c>
      <c r="F105" s="7">
        <f t="shared" si="26"/>
        <v>744.79084960328157</v>
      </c>
      <c r="G105" s="7">
        <f t="shared" si="27"/>
        <v>1117.1862744049224</v>
      </c>
      <c r="H105" s="7">
        <f t="shared" si="28"/>
        <v>1489.5816992065631</v>
      </c>
      <c r="I105" s="7">
        <f t="shared" si="29"/>
        <v>1861.9771240082039</v>
      </c>
      <c r="J105" s="7">
        <f t="shared" si="30"/>
        <v>2234.3725488098448</v>
      </c>
      <c r="K105" s="12">
        <f t="shared" si="31"/>
        <v>2.0915509197347859E-3</v>
      </c>
      <c r="L105" s="9">
        <f t="shared" si="32"/>
        <v>301183.33244180918</v>
      </c>
      <c r="M105" s="9">
        <f t="shared" si="33"/>
        <v>1204733.3297672367</v>
      </c>
      <c r="N105" s="9">
        <f t="shared" si="34"/>
        <v>2710649.9919762826</v>
      </c>
      <c r="O105" s="9">
        <f t="shared" si="35"/>
        <v>4818933.3190689469</v>
      </c>
      <c r="P105" s="9">
        <f t="shared" si="36"/>
        <v>7529583.3110452294</v>
      </c>
      <c r="Q105" s="9">
        <f t="shared" si="37"/>
        <v>10842599.96790513</v>
      </c>
      <c r="R105" s="8">
        <f>'Masses &amp; Spring Data'!$G$29</f>
        <v>0.12460000000000002</v>
      </c>
      <c r="S105" s="8">
        <f t="shared" si="45"/>
        <v>37527.443222249429</v>
      </c>
      <c r="T105" s="8">
        <f t="shared" si="45"/>
        <v>150109.77288899772</v>
      </c>
      <c r="U105" s="8">
        <f t="shared" si="45"/>
        <v>337746.98900024482</v>
      </c>
      <c r="V105" s="8">
        <f t="shared" si="45"/>
        <v>600439.09155599086</v>
      </c>
      <c r="W105" s="8">
        <f t="shared" si="45"/>
        <v>938186.08055623574</v>
      </c>
      <c r="X105" s="8">
        <f t="shared" si="45"/>
        <v>1350987.9560009793</v>
      </c>
      <c r="Y105" s="3">
        <f>SUM('Masses &amp; Spring Data'!$K$11*('Masses &amp; Spring Data'!$I$3+'Vel,Acc,Jer (Inlet)'!C105))</f>
        <v>70479.633367715665</v>
      </c>
      <c r="Z105" s="10">
        <f t="shared" si="38"/>
        <v>108007.07658996509</v>
      </c>
      <c r="AA105" s="10">
        <f t="shared" si="39"/>
        <v>226239.41237727445</v>
      </c>
      <c r="AB105" s="10">
        <f t="shared" si="40"/>
        <v>408226.62236796052</v>
      </c>
      <c r="AC105" s="10">
        <f t="shared" si="41"/>
        <v>670918.7249237065</v>
      </c>
      <c r="AD105" s="10">
        <f t="shared" si="42"/>
        <v>1008665.7139239514</v>
      </c>
      <c r="AE105" s="10">
        <f t="shared" si="43"/>
        <v>1421467.5893686949</v>
      </c>
    </row>
    <row r="106" spans="1:31" x14ac:dyDescent="0.2">
      <c r="A106" s="5">
        <v>-154</v>
      </c>
      <c r="B106" s="5">
        <f t="shared" si="44"/>
        <v>103</v>
      </c>
      <c r="C106" s="36">
        <v>0.41016257466345729</v>
      </c>
      <c r="D106" s="6">
        <f t="shared" si="24"/>
        <v>3.3124502986538185E-2</v>
      </c>
      <c r="E106" s="7">
        <f t="shared" si="25"/>
        <v>397.49403583845822</v>
      </c>
      <c r="F106" s="7">
        <f t="shared" si="26"/>
        <v>794.98807167691643</v>
      </c>
      <c r="G106" s="7">
        <f t="shared" si="27"/>
        <v>1192.4821075153745</v>
      </c>
      <c r="H106" s="7">
        <f t="shared" si="28"/>
        <v>1589.9761433538329</v>
      </c>
      <c r="I106" s="7">
        <f t="shared" si="29"/>
        <v>1987.470179192291</v>
      </c>
      <c r="J106" s="7">
        <f t="shared" si="30"/>
        <v>2384.9642150307491</v>
      </c>
      <c r="K106" s="12">
        <f t="shared" si="31"/>
        <v>2.1892559904115316E-3</v>
      </c>
      <c r="L106" s="9">
        <f t="shared" si="32"/>
        <v>315252.86261926056</v>
      </c>
      <c r="M106" s="9">
        <f t="shared" si="33"/>
        <v>1261011.4504770422</v>
      </c>
      <c r="N106" s="9">
        <f t="shared" si="34"/>
        <v>2837275.7635733448</v>
      </c>
      <c r="O106" s="9">
        <f t="shared" si="35"/>
        <v>5044045.8019081689</v>
      </c>
      <c r="P106" s="9">
        <f t="shared" si="36"/>
        <v>7881321.5654815137</v>
      </c>
      <c r="Q106" s="9">
        <f t="shared" si="37"/>
        <v>11349103.054293379</v>
      </c>
      <c r="R106" s="8">
        <f>'Masses &amp; Spring Data'!$G$29</f>
        <v>0.12460000000000002</v>
      </c>
      <c r="S106" s="8">
        <f t="shared" si="45"/>
        <v>39280.506682359868</v>
      </c>
      <c r="T106" s="8">
        <f t="shared" si="45"/>
        <v>157122.02672943947</v>
      </c>
      <c r="U106" s="8">
        <f t="shared" si="45"/>
        <v>353524.56014123879</v>
      </c>
      <c r="V106" s="8">
        <f t="shared" si="45"/>
        <v>628488.10691775789</v>
      </c>
      <c r="W106" s="8">
        <f t="shared" si="45"/>
        <v>982012.66705899674</v>
      </c>
      <c r="X106" s="8">
        <f t="shared" si="45"/>
        <v>1414098.2405649552</v>
      </c>
      <c r="Y106" s="3">
        <f>SUM('Masses &amp; Spring Data'!$K$11*('Masses &amp; Spring Data'!$I$3+'Vel,Acc,Jer (Inlet)'!C106))</f>
        <v>76129.639488276734</v>
      </c>
      <c r="Z106" s="10">
        <f t="shared" si="38"/>
        <v>115410.14617063661</v>
      </c>
      <c r="AA106" s="10">
        <f t="shared" si="39"/>
        <v>239282.46999724727</v>
      </c>
      <c r="AB106" s="10">
        <f t="shared" si="40"/>
        <v>429654.19962951553</v>
      </c>
      <c r="AC106" s="10">
        <f t="shared" si="41"/>
        <v>704617.74640603457</v>
      </c>
      <c r="AD106" s="10">
        <f t="shared" si="42"/>
        <v>1058142.3065472734</v>
      </c>
      <c r="AE106" s="10">
        <f t="shared" si="43"/>
        <v>1490227.880053232</v>
      </c>
    </row>
    <row r="107" spans="1:31" x14ac:dyDescent="0.2">
      <c r="A107" s="5">
        <v>-152</v>
      </c>
      <c r="B107" s="5">
        <f t="shared" si="44"/>
        <v>104</v>
      </c>
      <c r="C107" s="36">
        <v>0.44328707764999548</v>
      </c>
      <c r="D107" s="6">
        <f t="shared" si="24"/>
        <v>3.5313758976949716E-2</v>
      </c>
      <c r="E107" s="7">
        <f t="shared" si="25"/>
        <v>423.76510772339657</v>
      </c>
      <c r="F107" s="7">
        <f t="shared" si="26"/>
        <v>847.53021544679314</v>
      </c>
      <c r="G107" s="7">
        <f t="shared" si="27"/>
        <v>1271.2953231701897</v>
      </c>
      <c r="H107" s="7">
        <f t="shared" si="28"/>
        <v>1695.0604308935863</v>
      </c>
      <c r="I107" s="7">
        <f t="shared" si="29"/>
        <v>2118.8255386169831</v>
      </c>
      <c r="J107" s="7">
        <f t="shared" si="30"/>
        <v>2542.5906463403794</v>
      </c>
      <c r="K107" s="12">
        <f t="shared" si="31"/>
        <v>2.2894450883083617E-3</v>
      </c>
      <c r="L107" s="9">
        <f t="shared" si="32"/>
        <v>329680.09271640406</v>
      </c>
      <c r="M107" s="9">
        <f t="shared" si="33"/>
        <v>1318720.3708656162</v>
      </c>
      <c r="N107" s="9">
        <f t="shared" si="34"/>
        <v>2967120.8344476367</v>
      </c>
      <c r="O107" s="9">
        <f t="shared" si="35"/>
        <v>5274881.483462465</v>
      </c>
      <c r="P107" s="9">
        <f t="shared" si="36"/>
        <v>8242002.3179101022</v>
      </c>
      <c r="Q107" s="9">
        <f t="shared" si="37"/>
        <v>11868483.337790547</v>
      </c>
      <c r="R107" s="8">
        <f>'Masses &amp; Spring Data'!$G$29</f>
        <v>0.12460000000000002</v>
      </c>
      <c r="S107" s="8">
        <f t="shared" si="45"/>
        <v>41078.139552463952</v>
      </c>
      <c r="T107" s="8">
        <f t="shared" si="45"/>
        <v>164312.55820985581</v>
      </c>
      <c r="U107" s="8">
        <f t="shared" si="45"/>
        <v>369703.25597217557</v>
      </c>
      <c r="V107" s="8">
        <f t="shared" si="45"/>
        <v>657250.23283942323</v>
      </c>
      <c r="W107" s="8">
        <f t="shared" si="45"/>
        <v>1026953.4888115989</v>
      </c>
      <c r="X107" s="8">
        <f t="shared" si="45"/>
        <v>1478813.0238887023</v>
      </c>
      <c r="Y107" s="3">
        <f>SUM('Masses &amp; Spring Data'!$K$11*('Masses &amp; Spring Data'!$I$3+'Vel,Acc,Jer (Inlet)'!C107))</f>
        <v>82160.443267807801</v>
      </c>
      <c r="Z107" s="10">
        <f t="shared" si="38"/>
        <v>123238.58282027175</v>
      </c>
      <c r="AA107" s="10">
        <f t="shared" si="39"/>
        <v>252902.39156373337</v>
      </c>
      <c r="AB107" s="10">
        <f t="shared" si="40"/>
        <v>451863.69923998334</v>
      </c>
      <c r="AC107" s="10">
        <f t="shared" si="41"/>
        <v>739410.67610723106</v>
      </c>
      <c r="AD107" s="10">
        <f t="shared" si="42"/>
        <v>1109113.9320794067</v>
      </c>
      <c r="AE107" s="10">
        <f t="shared" si="43"/>
        <v>1560973.4671565101</v>
      </c>
    </row>
    <row r="108" spans="1:31" x14ac:dyDescent="0.2">
      <c r="A108" s="5">
        <v>-150</v>
      </c>
      <c r="B108" s="5">
        <f t="shared" si="44"/>
        <v>105</v>
      </c>
      <c r="C108" s="36">
        <v>0.47860083662694519</v>
      </c>
      <c r="D108" s="6">
        <f t="shared" si="24"/>
        <v>3.7603204065258078E-2</v>
      </c>
      <c r="E108" s="7">
        <f t="shared" si="25"/>
        <v>451.23844878309694</v>
      </c>
      <c r="F108" s="7">
        <f t="shared" si="26"/>
        <v>902.47689756619388</v>
      </c>
      <c r="G108" s="7">
        <f t="shared" si="27"/>
        <v>1353.7153463492907</v>
      </c>
      <c r="H108" s="7">
        <f t="shared" si="28"/>
        <v>1804.9537951323878</v>
      </c>
      <c r="I108" s="7">
        <f t="shared" si="29"/>
        <v>2256.1922439154846</v>
      </c>
      <c r="J108" s="7">
        <f t="shared" si="30"/>
        <v>2707.4306926985814</v>
      </c>
      <c r="K108" s="12">
        <f t="shared" si="31"/>
        <v>2.3912902043525808E-3</v>
      </c>
      <c r="L108" s="9">
        <f t="shared" si="32"/>
        <v>344345.78942677163</v>
      </c>
      <c r="M108" s="9">
        <f t="shared" si="33"/>
        <v>1377383.1577070865</v>
      </c>
      <c r="N108" s="9">
        <f t="shared" si="34"/>
        <v>3099112.1048409445</v>
      </c>
      <c r="O108" s="9">
        <f t="shared" si="35"/>
        <v>5509532.6308283461</v>
      </c>
      <c r="P108" s="9">
        <f t="shared" si="36"/>
        <v>8608644.7356692906</v>
      </c>
      <c r="Q108" s="9">
        <f t="shared" si="37"/>
        <v>12396448.419363778</v>
      </c>
      <c r="R108" s="8">
        <f>'Masses &amp; Spring Data'!$G$29</f>
        <v>0.12460000000000002</v>
      </c>
      <c r="S108" s="8">
        <f t="shared" si="45"/>
        <v>42905.485362575753</v>
      </c>
      <c r="T108" s="8">
        <f t="shared" si="45"/>
        <v>171621.94145030301</v>
      </c>
      <c r="U108" s="8">
        <f t="shared" si="45"/>
        <v>386149.36826318176</v>
      </c>
      <c r="V108" s="8">
        <f t="shared" si="45"/>
        <v>686487.76580121205</v>
      </c>
      <c r="W108" s="8">
        <f t="shared" si="45"/>
        <v>1072637.1340643938</v>
      </c>
      <c r="X108" s="8">
        <f t="shared" si="45"/>
        <v>1544597.4730527271</v>
      </c>
      <c r="Y108" s="3">
        <f>SUM('Masses &amp; Spring Data'!$K$11*('Masses &amp; Spring Data'!$I$3+'Vel,Acc,Jer (Inlet)'!C108))</f>
        <v>88589.833353877562</v>
      </c>
      <c r="Z108" s="10">
        <f t="shared" si="38"/>
        <v>131495.31871645333</v>
      </c>
      <c r="AA108" s="10">
        <f t="shared" si="39"/>
        <v>267057.99209810945</v>
      </c>
      <c r="AB108" s="10">
        <f t="shared" si="40"/>
        <v>474739.2016170593</v>
      </c>
      <c r="AC108" s="10">
        <f t="shared" si="41"/>
        <v>775077.59915508959</v>
      </c>
      <c r="AD108" s="10">
        <f t="shared" si="42"/>
        <v>1161226.9674182713</v>
      </c>
      <c r="AE108" s="10">
        <f t="shared" si="43"/>
        <v>1633187.3064066046</v>
      </c>
    </row>
    <row r="109" spans="1:31" x14ac:dyDescent="0.2">
      <c r="A109" s="5">
        <v>-148</v>
      </c>
      <c r="B109" s="5">
        <f t="shared" si="44"/>
        <v>106</v>
      </c>
      <c r="C109" s="36">
        <v>0.51620404069220327</v>
      </c>
      <c r="D109" s="6">
        <f t="shared" si="24"/>
        <v>3.9994494269610659E-2</v>
      </c>
      <c r="E109" s="7">
        <f t="shared" si="25"/>
        <v>479.93393123532792</v>
      </c>
      <c r="F109" s="7">
        <f t="shared" si="26"/>
        <v>959.86786247065584</v>
      </c>
      <c r="G109" s="7">
        <f t="shared" si="27"/>
        <v>1439.8017937059838</v>
      </c>
      <c r="H109" s="7">
        <f t="shared" si="28"/>
        <v>1919.7357249413117</v>
      </c>
      <c r="I109" s="7">
        <f t="shared" si="29"/>
        <v>2399.6696561766394</v>
      </c>
      <c r="J109" s="7">
        <f t="shared" si="30"/>
        <v>2879.6035874119675</v>
      </c>
      <c r="K109" s="12">
        <f t="shared" si="31"/>
        <v>2.4906512931759384E-3</v>
      </c>
      <c r="L109" s="9">
        <f t="shared" si="32"/>
        <v>358653.78621733515</v>
      </c>
      <c r="M109" s="9">
        <f t="shared" si="33"/>
        <v>1434615.1448693406</v>
      </c>
      <c r="N109" s="9">
        <f t="shared" si="34"/>
        <v>3227884.0759560163</v>
      </c>
      <c r="O109" s="9">
        <f t="shared" si="35"/>
        <v>5738460.5794773623</v>
      </c>
      <c r="P109" s="9">
        <f t="shared" si="36"/>
        <v>8966344.6554333773</v>
      </c>
      <c r="Q109" s="9">
        <f t="shared" si="37"/>
        <v>12911536.303824065</v>
      </c>
      <c r="R109" s="8">
        <f>'Masses &amp; Spring Data'!$G$29</f>
        <v>0.12460000000000002</v>
      </c>
      <c r="S109" s="8">
        <f t="shared" si="45"/>
        <v>44688.261762679962</v>
      </c>
      <c r="T109" s="8">
        <f t="shared" si="45"/>
        <v>178753.04705071985</v>
      </c>
      <c r="U109" s="8">
        <f t="shared" si="45"/>
        <v>402194.35586411966</v>
      </c>
      <c r="V109" s="8">
        <f t="shared" si="45"/>
        <v>715012.18820287939</v>
      </c>
      <c r="W109" s="8">
        <f t="shared" si="45"/>
        <v>1117206.5440669989</v>
      </c>
      <c r="X109" s="8">
        <f t="shared" si="45"/>
        <v>1608777.4234564786</v>
      </c>
      <c r="Y109" s="3">
        <f>SUM('Masses &amp; Spring Data'!$K$11*('Masses &amp; Spring Data'!$I$3+'Vel,Acc,Jer (Inlet)'!C109))</f>
        <v>95436.050647806405</v>
      </c>
      <c r="Z109" s="10">
        <f t="shared" si="38"/>
        <v>140124.31241048637</v>
      </c>
      <c r="AA109" s="10">
        <f t="shared" si="39"/>
        <v>281470.68460413581</v>
      </c>
      <c r="AB109" s="10">
        <f t="shared" si="40"/>
        <v>497630.40651192609</v>
      </c>
      <c r="AC109" s="10">
        <f t="shared" si="41"/>
        <v>810448.23885068577</v>
      </c>
      <c r="AD109" s="10">
        <f t="shared" si="42"/>
        <v>1212642.5947148053</v>
      </c>
      <c r="AE109" s="10">
        <f t="shared" si="43"/>
        <v>1704213.474104285</v>
      </c>
    </row>
    <row r="110" spans="1:31" x14ac:dyDescent="0.2">
      <c r="A110" s="5">
        <v>-146</v>
      </c>
      <c r="B110" s="5">
        <f t="shared" si="44"/>
        <v>107</v>
      </c>
      <c r="C110" s="36">
        <v>0.55619853496181393</v>
      </c>
      <c r="D110" s="6">
        <f t="shared" si="24"/>
        <v>4.2485145562786597E-2</v>
      </c>
      <c r="E110" s="7">
        <f t="shared" si="25"/>
        <v>509.82174675343919</v>
      </c>
      <c r="F110" s="7">
        <f t="shared" si="26"/>
        <v>1019.6434935068784</v>
      </c>
      <c r="G110" s="7">
        <f t="shared" si="27"/>
        <v>1529.4652402603174</v>
      </c>
      <c r="H110" s="7">
        <f t="shared" si="28"/>
        <v>2039.2869870137567</v>
      </c>
      <c r="I110" s="7">
        <f t="shared" si="29"/>
        <v>2549.1087337671956</v>
      </c>
      <c r="J110" s="7">
        <f t="shared" si="30"/>
        <v>3058.9304805206348</v>
      </c>
      <c r="K110" s="12">
        <f t="shared" si="31"/>
        <v>2.5933244182937409E-3</v>
      </c>
      <c r="L110" s="9">
        <f t="shared" si="32"/>
        <v>373438.71623429871</v>
      </c>
      <c r="M110" s="9">
        <f t="shared" si="33"/>
        <v>1493754.8649371949</v>
      </c>
      <c r="N110" s="9">
        <f t="shared" si="34"/>
        <v>3360948.4461086881</v>
      </c>
      <c r="O110" s="9">
        <f t="shared" si="35"/>
        <v>5975019.4597487794</v>
      </c>
      <c r="P110" s="9">
        <f t="shared" si="36"/>
        <v>9335967.905857468</v>
      </c>
      <c r="Q110" s="9">
        <f t="shared" si="37"/>
        <v>13443793.784434753</v>
      </c>
      <c r="R110" s="8">
        <f>'Masses &amp; Spring Data'!$G$29</f>
        <v>0.12460000000000002</v>
      </c>
      <c r="S110" s="8">
        <f t="shared" si="45"/>
        <v>46530.464042793625</v>
      </c>
      <c r="T110" s="8">
        <f t="shared" si="45"/>
        <v>186121.8561711745</v>
      </c>
      <c r="U110" s="8">
        <f t="shared" si="45"/>
        <v>418774.17638514261</v>
      </c>
      <c r="V110" s="8">
        <f t="shared" si="45"/>
        <v>744487.42468469799</v>
      </c>
      <c r="W110" s="8">
        <f t="shared" si="45"/>
        <v>1163261.6010698406</v>
      </c>
      <c r="X110" s="8">
        <f t="shared" si="45"/>
        <v>1675096.7055405704</v>
      </c>
      <c r="Y110" s="3">
        <f>SUM('Masses &amp; Spring Data'!$K$11*('Masses &amp; Spring Data'!$I$3+'Vel,Acc,Jer (Inlet)'!C110))</f>
        <v>102717.63755341596</v>
      </c>
      <c r="Z110" s="10">
        <f t="shared" si="38"/>
        <v>149248.10159620957</v>
      </c>
      <c r="AA110" s="10">
        <f t="shared" si="39"/>
        <v>296574.54039195052</v>
      </c>
      <c r="AB110" s="10">
        <f t="shared" si="40"/>
        <v>521491.81393855857</v>
      </c>
      <c r="AC110" s="10">
        <f t="shared" si="41"/>
        <v>847205.06223811395</v>
      </c>
      <c r="AD110" s="10">
        <f t="shared" si="42"/>
        <v>1265979.2386232566</v>
      </c>
      <c r="AE110" s="10">
        <f t="shared" si="43"/>
        <v>1777814.3430939864</v>
      </c>
    </row>
    <row r="111" spans="1:31" x14ac:dyDescent="0.2">
      <c r="A111" s="5">
        <v>-144</v>
      </c>
      <c r="B111" s="5">
        <f t="shared" si="44"/>
        <v>108</v>
      </c>
      <c r="C111" s="36">
        <v>0.59868368052460053</v>
      </c>
      <c r="D111" s="6">
        <f t="shared" si="24"/>
        <v>4.5078469981080338E-2</v>
      </c>
      <c r="E111" s="7">
        <f t="shared" si="25"/>
        <v>540.94163977296409</v>
      </c>
      <c r="F111" s="7">
        <f t="shared" si="26"/>
        <v>1081.8832795459282</v>
      </c>
      <c r="G111" s="7">
        <f t="shared" si="27"/>
        <v>1622.8249193188922</v>
      </c>
      <c r="H111" s="7">
        <f t="shared" si="28"/>
        <v>2163.7665590918564</v>
      </c>
      <c r="I111" s="7">
        <f t="shared" si="29"/>
        <v>2704.7081988648201</v>
      </c>
      <c r="J111" s="7">
        <f t="shared" si="30"/>
        <v>3245.6498386377843</v>
      </c>
      <c r="K111" s="12">
        <f t="shared" si="31"/>
        <v>2.6926855071172096E-3</v>
      </c>
      <c r="L111" s="9">
        <f t="shared" si="32"/>
        <v>387746.71302487818</v>
      </c>
      <c r="M111" s="9">
        <f t="shared" si="33"/>
        <v>1550986.8520995127</v>
      </c>
      <c r="N111" s="9">
        <f t="shared" si="34"/>
        <v>3489720.4172239034</v>
      </c>
      <c r="O111" s="9">
        <f t="shared" si="35"/>
        <v>6203947.4083980508</v>
      </c>
      <c r="P111" s="9">
        <f t="shared" si="36"/>
        <v>9693667.8256219551</v>
      </c>
      <c r="Q111" s="9">
        <f t="shared" si="37"/>
        <v>13958881.668895613</v>
      </c>
      <c r="R111" s="8">
        <f>'Masses &amp; Spring Data'!$G$29</f>
        <v>0.12460000000000002</v>
      </c>
      <c r="S111" s="8">
        <f t="shared" si="45"/>
        <v>48313.240442899827</v>
      </c>
      <c r="T111" s="8">
        <f t="shared" si="45"/>
        <v>193252.96177159931</v>
      </c>
      <c r="U111" s="8">
        <f t="shared" si="45"/>
        <v>434819.16398609843</v>
      </c>
      <c r="V111" s="8">
        <f t="shared" si="45"/>
        <v>773011.84708639723</v>
      </c>
      <c r="W111" s="8">
        <f t="shared" si="45"/>
        <v>1207831.0110724957</v>
      </c>
      <c r="X111" s="8">
        <f t="shared" si="45"/>
        <v>1739276.6559443937</v>
      </c>
      <c r="Y111" s="3">
        <f>SUM('Masses &amp; Spring Data'!$K$11*('Masses &amp; Spring Data'!$I$3+'Vel,Acc,Jer (Inlet)'!C111))</f>
        <v>110452.68422077601</v>
      </c>
      <c r="Z111" s="10">
        <f t="shared" si="38"/>
        <v>158765.92466367583</v>
      </c>
      <c r="AA111" s="10">
        <f t="shared" si="39"/>
        <v>311912.84557655809</v>
      </c>
      <c r="AB111" s="10">
        <f t="shared" si="40"/>
        <v>545271.84820687445</v>
      </c>
      <c r="AC111" s="10">
        <f t="shared" si="41"/>
        <v>883464.53130717319</v>
      </c>
      <c r="AD111" s="10">
        <f t="shared" si="42"/>
        <v>1318283.6952932717</v>
      </c>
      <c r="AE111" s="10">
        <f t="shared" si="43"/>
        <v>1849729.3401651697</v>
      </c>
    </row>
    <row r="112" spans="1:31" x14ac:dyDescent="0.2">
      <c r="A112" s="5">
        <v>-142</v>
      </c>
      <c r="B112" s="5">
        <f t="shared" si="44"/>
        <v>109</v>
      </c>
      <c r="C112" s="36">
        <v>0.64376215050568086</v>
      </c>
      <c r="D112" s="6">
        <f t="shared" si="24"/>
        <v>4.7771155488197548E-2</v>
      </c>
      <c r="E112" s="7">
        <f t="shared" si="25"/>
        <v>573.25386585837055</v>
      </c>
      <c r="F112" s="7">
        <f t="shared" si="26"/>
        <v>1146.5077317167411</v>
      </c>
      <c r="G112" s="7">
        <f t="shared" si="27"/>
        <v>1719.7615975751116</v>
      </c>
      <c r="H112" s="7">
        <f t="shared" si="28"/>
        <v>2293.0154634334822</v>
      </c>
      <c r="I112" s="7">
        <f t="shared" si="29"/>
        <v>2866.269329291853</v>
      </c>
      <c r="J112" s="7">
        <f t="shared" si="30"/>
        <v>3439.5231951502233</v>
      </c>
      <c r="K112" s="12">
        <f t="shared" si="31"/>
        <v>2.7920465959405671E-3</v>
      </c>
      <c r="L112" s="9">
        <f t="shared" si="32"/>
        <v>402054.70981544169</v>
      </c>
      <c r="M112" s="9">
        <f t="shared" si="33"/>
        <v>1608218.8392617668</v>
      </c>
      <c r="N112" s="9">
        <f t="shared" si="34"/>
        <v>3618492.3883389751</v>
      </c>
      <c r="O112" s="9">
        <f t="shared" si="35"/>
        <v>6432875.357047067</v>
      </c>
      <c r="P112" s="9">
        <f t="shared" si="36"/>
        <v>10051367.745386042</v>
      </c>
      <c r="Q112" s="9">
        <f t="shared" si="37"/>
        <v>14473969.553355901</v>
      </c>
      <c r="R112" s="8">
        <f>'Masses &amp; Spring Data'!$G$29</f>
        <v>0.12460000000000002</v>
      </c>
      <c r="S112" s="8">
        <f t="shared" si="45"/>
        <v>50096.016843004043</v>
      </c>
      <c r="T112" s="8">
        <f t="shared" si="45"/>
        <v>200384.06737201617</v>
      </c>
      <c r="U112" s="8">
        <f t="shared" si="45"/>
        <v>450864.15158703638</v>
      </c>
      <c r="V112" s="8">
        <f t="shared" si="45"/>
        <v>801536.26948806469</v>
      </c>
      <c r="W112" s="8">
        <f t="shared" si="45"/>
        <v>1252400.421075101</v>
      </c>
      <c r="X112" s="8">
        <f t="shared" si="45"/>
        <v>1803456.6063481455</v>
      </c>
      <c r="Y112" s="3">
        <f>SUM('Masses &amp; Spring Data'!$K$11*('Masses &amp; Spring Data'!$I$3+'Vel,Acc,Jer (Inlet)'!C112))</f>
        <v>118659.88380495876</v>
      </c>
      <c r="Z112" s="10">
        <f t="shared" si="38"/>
        <v>168755.90064796282</v>
      </c>
      <c r="AA112" s="10">
        <f t="shared" si="39"/>
        <v>327741.39382805018</v>
      </c>
      <c r="AB112" s="10">
        <f t="shared" si="40"/>
        <v>569524.0353919951</v>
      </c>
      <c r="AC112" s="10">
        <f t="shared" si="41"/>
        <v>920196.15329302347</v>
      </c>
      <c r="AD112" s="10">
        <f t="shared" si="42"/>
        <v>1371060.3048800598</v>
      </c>
      <c r="AE112" s="10">
        <f t="shared" si="43"/>
        <v>1922116.4901531043</v>
      </c>
    </row>
    <row r="113" spans="1:31" x14ac:dyDescent="0.2">
      <c r="A113" s="5">
        <v>-140</v>
      </c>
      <c r="B113" s="5">
        <f t="shared" si="44"/>
        <v>110</v>
      </c>
      <c r="C113" s="36">
        <v>0.69153330599387841</v>
      </c>
      <c r="D113" s="6">
        <f t="shared" si="24"/>
        <v>5.0563202084138115E-2</v>
      </c>
      <c r="E113" s="7">
        <f t="shared" si="25"/>
        <v>606.75842500965734</v>
      </c>
      <c r="F113" s="7">
        <f t="shared" si="26"/>
        <v>1213.5168500193147</v>
      </c>
      <c r="G113" s="7">
        <f t="shared" si="27"/>
        <v>1820.2752750289721</v>
      </c>
      <c r="H113" s="7">
        <f t="shared" si="28"/>
        <v>2427.0337000386294</v>
      </c>
      <c r="I113" s="7">
        <f t="shared" si="29"/>
        <v>3033.7921250482868</v>
      </c>
      <c r="J113" s="7">
        <f t="shared" si="30"/>
        <v>3640.5505500579443</v>
      </c>
      <c r="K113" s="12">
        <f t="shared" si="31"/>
        <v>2.8905796756907298E-3</v>
      </c>
      <c r="L113" s="9">
        <f t="shared" si="32"/>
        <v>416243.47329946508</v>
      </c>
      <c r="M113" s="9">
        <f t="shared" si="33"/>
        <v>1664973.8931978603</v>
      </c>
      <c r="N113" s="9">
        <f t="shared" si="34"/>
        <v>3746191.2596951858</v>
      </c>
      <c r="O113" s="9">
        <f t="shared" si="35"/>
        <v>6659895.5727914413</v>
      </c>
      <c r="P113" s="9">
        <f t="shared" si="36"/>
        <v>10406086.832486628</v>
      </c>
      <c r="Q113" s="9">
        <f t="shared" si="37"/>
        <v>14984765.038780743</v>
      </c>
      <c r="R113" s="8">
        <f>'Masses &amp; Spring Data'!$G$29</f>
        <v>0.12460000000000002</v>
      </c>
      <c r="S113" s="8">
        <f t="shared" si="45"/>
        <v>51863.936773113353</v>
      </c>
      <c r="T113" s="8">
        <f t="shared" si="45"/>
        <v>207455.74709245341</v>
      </c>
      <c r="U113" s="8">
        <f t="shared" si="45"/>
        <v>466775.43095802021</v>
      </c>
      <c r="V113" s="8">
        <f t="shared" si="45"/>
        <v>829822.98836981365</v>
      </c>
      <c r="W113" s="8">
        <f t="shared" si="45"/>
        <v>1296598.4193278339</v>
      </c>
      <c r="X113" s="8">
        <f t="shared" si="45"/>
        <v>1867101.7238320808</v>
      </c>
      <c r="Y113" s="3">
        <f>SUM('Masses &amp; Spring Data'!$K$11*('Masses &amp; Spring Data'!$I$3+'Vel,Acc,Jer (Inlet)'!C113))</f>
        <v>127357.32645603402</v>
      </c>
      <c r="Z113" s="10">
        <f t="shared" si="38"/>
        <v>179221.26322914736</v>
      </c>
      <c r="AA113" s="10">
        <f t="shared" si="39"/>
        <v>344018.84941652499</v>
      </c>
      <c r="AB113" s="10">
        <f t="shared" si="40"/>
        <v>594132.75741405424</v>
      </c>
      <c r="AC113" s="10">
        <f t="shared" si="41"/>
        <v>957180.31482584763</v>
      </c>
      <c r="AD113" s="10">
        <f t="shared" si="42"/>
        <v>1423955.745783868</v>
      </c>
      <c r="AE113" s="10">
        <f t="shared" si="43"/>
        <v>1994459.0502881149</v>
      </c>
    </row>
    <row r="114" spans="1:31" x14ac:dyDescent="0.2">
      <c r="A114" s="5">
        <v>-138</v>
      </c>
      <c r="B114" s="5">
        <f t="shared" si="44"/>
        <v>111</v>
      </c>
      <c r="C114" s="36">
        <v>0.74209650807801653</v>
      </c>
      <c r="D114" s="6">
        <f t="shared" si="24"/>
        <v>5.3453781759828844E-2</v>
      </c>
      <c r="E114" s="7">
        <f t="shared" si="25"/>
        <v>641.44538111794611</v>
      </c>
      <c r="F114" s="7">
        <f t="shared" si="26"/>
        <v>1282.8907622358922</v>
      </c>
      <c r="G114" s="7">
        <f t="shared" si="27"/>
        <v>1924.3361433538385</v>
      </c>
      <c r="H114" s="7">
        <f t="shared" si="28"/>
        <v>2565.7815244717845</v>
      </c>
      <c r="I114" s="7">
        <f t="shared" si="29"/>
        <v>3207.2269055897304</v>
      </c>
      <c r="J114" s="7">
        <f t="shared" si="30"/>
        <v>3848.6722867076769</v>
      </c>
      <c r="K114" s="12">
        <f t="shared" si="31"/>
        <v>2.9841447009995026E-3</v>
      </c>
      <c r="L114" s="9">
        <f t="shared" si="32"/>
        <v>429716.83694392839</v>
      </c>
      <c r="M114" s="9">
        <f t="shared" si="33"/>
        <v>1718867.3477757135</v>
      </c>
      <c r="N114" s="9">
        <f t="shared" si="34"/>
        <v>3867451.5324953552</v>
      </c>
      <c r="O114" s="9">
        <f t="shared" si="35"/>
        <v>6875469.3911028542</v>
      </c>
      <c r="P114" s="9">
        <f t="shared" si="36"/>
        <v>10742920.923598209</v>
      </c>
      <c r="Q114" s="9">
        <f t="shared" si="37"/>
        <v>15469806.129981421</v>
      </c>
      <c r="R114" s="8">
        <f>'Masses &amp; Spring Data'!$G$29</f>
        <v>0.12460000000000002</v>
      </c>
      <c r="S114" s="8">
        <f t="shared" si="45"/>
        <v>53542.717883213481</v>
      </c>
      <c r="T114" s="8">
        <f t="shared" si="45"/>
        <v>214170.87153285393</v>
      </c>
      <c r="U114" s="8">
        <f t="shared" si="45"/>
        <v>481884.46094892133</v>
      </c>
      <c r="V114" s="8">
        <f t="shared" si="45"/>
        <v>856683.4861314157</v>
      </c>
      <c r="W114" s="8">
        <f t="shared" si="45"/>
        <v>1338567.947080337</v>
      </c>
      <c r="X114" s="8">
        <f t="shared" si="45"/>
        <v>1927537.8437956853</v>
      </c>
      <c r="Y114" s="3">
        <f>SUM('Masses &amp; Spring Data'!$K$11*('Masses &amp; Spring Data'!$I$3+'Vel,Acc,Jer (Inlet)'!C114))</f>
        <v>136563.1023240716</v>
      </c>
      <c r="Z114" s="10">
        <f t="shared" si="38"/>
        <v>190105.82020728508</v>
      </c>
      <c r="AA114" s="10">
        <f t="shared" si="39"/>
        <v>360466.02234074473</v>
      </c>
      <c r="AB114" s="10">
        <f t="shared" si="40"/>
        <v>618447.56327299296</v>
      </c>
      <c r="AC114" s="10">
        <f t="shared" si="41"/>
        <v>993246.58845548728</v>
      </c>
      <c r="AD114" s="10">
        <f t="shared" si="42"/>
        <v>1475131.0494044085</v>
      </c>
      <c r="AE114" s="10">
        <f t="shared" si="43"/>
        <v>2064100.9461197569</v>
      </c>
    </row>
    <row r="115" spans="1:31" x14ac:dyDescent="0.2">
      <c r="A115" s="5">
        <v>-136</v>
      </c>
      <c r="B115" s="5">
        <f t="shared" si="44"/>
        <v>112</v>
      </c>
      <c r="C115" s="36">
        <v>0.79555028983784537</v>
      </c>
      <c r="D115" s="6">
        <f t="shared" si="24"/>
        <v>5.6437926460828347E-2</v>
      </c>
      <c r="E115" s="7">
        <f t="shared" si="25"/>
        <v>677.25511752994021</v>
      </c>
      <c r="F115" s="7">
        <f t="shared" si="26"/>
        <v>1354.5102350598804</v>
      </c>
      <c r="G115" s="7">
        <f t="shared" si="27"/>
        <v>2031.7653525898204</v>
      </c>
      <c r="H115" s="7">
        <f t="shared" si="28"/>
        <v>2709.0204701197608</v>
      </c>
      <c r="I115" s="7">
        <f t="shared" si="29"/>
        <v>3386.2755876497008</v>
      </c>
      <c r="J115" s="7">
        <f t="shared" si="30"/>
        <v>4063.5307051796408</v>
      </c>
      <c r="K115" s="12">
        <f t="shared" si="31"/>
        <v>3.0876458351906111E-3</v>
      </c>
      <c r="L115" s="9">
        <f t="shared" si="32"/>
        <v>444621.00026744802</v>
      </c>
      <c r="M115" s="9">
        <f t="shared" si="33"/>
        <v>1778484.0010697921</v>
      </c>
      <c r="N115" s="9">
        <f t="shared" si="34"/>
        <v>4001589.0024070321</v>
      </c>
      <c r="O115" s="9">
        <f t="shared" si="35"/>
        <v>7113936.0042791683</v>
      </c>
      <c r="P115" s="9">
        <f t="shared" si="36"/>
        <v>11115525.006686199</v>
      </c>
      <c r="Q115" s="9">
        <f t="shared" si="37"/>
        <v>16006356.009628128</v>
      </c>
      <c r="R115" s="8">
        <f>'Masses &amp; Spring Data'!$G$29</f>
        <v>0.12460000000000002</v>
      </c>
      <c r="S115" s="8">
        <f t="shared" si="45"/>
        <v>55399.776633324029</v>
      </c>
      <c r="T115" s="8">
        <f t="shared" si="45"/>
        <v>221599.10653329612</v>
      </c>
      <c r="U115" s="8">
        <f t="shared" si="45"/>
        <v>498597.98969991627</v>
      </c>
      <c r="V115" s="8">
        <f t="shared" si="45"/>
        <v>886396.42613318446</v>
      </c>
      <c r="W115" s="8">
        <f t="shared" si="45"/>
        <v>1384994.4158331007</v>
      </c>
      <c r="X115" s="8">
        <f t="shared" si="45"/>
        <v>1994391.9587996651</v>
      </c>
      <c r="Y115" s="3">
        <f>SUM('Masses &amp; Spring Data'!$K$11*('Masses &amp; Spring Data'!$I$3+'Vel,Acc,Jer (Inlet)'!C115))</f>
        <v>146295.15080789081</v>
      </c>
      <c r="Z115" s="10">
        <f t="shared" si="38"/>
        <v>201694.92744121485</v>
      </c>
      <c r="AA115" s="10">
        <f t="shared" si="39"/>
        <v>378169.61333210347</v>
      </c>
      <c r="AB115" s="10">
        <f t="shared" si="40"/>
        <v>644893.14050780702</v>
      </c>
      <c r="AC115" s="10">
        <f t="shared" si="41"/>
        <v>1032691.5769410753</v>
      </c>
      <c r="AD115" s="10">
        <f t="shared" si="42"/>
        <v>1531289.5666409915</v>
      </c>
      <c r="AE115" s="10">
        <f t="shared" si="43"/>
        <v>2140687.1096075559</v>
      </c>
    </row>
    <row r="116" spans="1:31" x14ac:dyDescent="0.2">
      <c r="A116" s="5">
        <v>-134</v>
      </c>
      <c r="B116" s="5">
        <f t="shared" si="44"/>
        <v>113</v>
      </c>
      <c r="C116" s="36">
        <v>0.85198821629867372</v>
      </c>
      <c r="D116" s="6">
        <f t="shared" si="24"/>
        <v>5.9525572296018958E-2</v>
      </c>
      <c r="E116" s="7">
        <f t="shared" si="25"/>
        <v>714.30686755222746</v>
      </c>
      <c r="F116" s="7">
        <f t="shared" si="26"/>
        <v>1428.6137351044549</v>
      </c>
      <c r="G116" s="7">
        <f t="shared" si="27"/>
        <v>2142.9206026566826</v>
      </c>
      <c r="H116" s="7">
        <f t="shared" si="28"/>
        <v>2857.2274702089098</v>
      </c>
      <c r="I116" s="7">
        <f t="shared" si="29"/>
        <v>3571.5343377611375</v>
      </c>
      <c r="J116" s="7">
        <f t="shared" si="30"/>
        <v>4285.8412053133652</v>
      </c>
      <c r="K116" s="12">
        <f t="shared" si="31"/>
        <v>3.1629946608817683E-3</v>
      </c>
      <c r="L116" s="9">
        <f t="shared" si="32"/>
        <v>455471.23116697464</v>
      </c>
      <c r="M116" s="9">
        <f t="shared" si="33"/>
        <v>1821884.9246678986</v>
      </c>
      <c r="N116" s="9">
        <f t="shared" si="34"/>
        <v>4099241.0805027718</v>
      </c>
      <c r="O116" s="9">
        <f t="shared" si="35"/>
        <v>7287539.6986715943</v>
      </c>
      <c r="P116" s="9">
        <f t="shared" si="36"/>
        <v>11386780.779174365</v>
      </c>
      <c r="Q116" s="9">
        <f t="shared" si="37"/>
        <v>16396964.322011087</v>
      </c>
      <c r="R116" s="8">
        <f>'Masses &amp; Spring Data'!$G$29</f>
        <v>0.12460000000000002</v>
      </c>
      <c r="S116" s="8">
        <f t="shared" si="45"/>
        <v>56751.715403405047</v>
      </c>
      <c r="T116" s="8">
        <f t="shared" si="45"/>
        <v>227006.86161362019</v>
      </c>
      <c r="U116" s="8">
        <f t="shared" si="45"/>
        <v>510765.43863064545</v>
      </c>
      <c r="V116" s="8">
        <f t="shared" si="45"/>
        <v>908027.44645448076</v>
      </c>
      <c r="W116" s="8">
        <f t="shared" si="45"/>
        <v>1418792.8850851262</v>
      </c>
      <c r="X116" s="8">
        <f t="shared" si="45"/>
        <v>2043061.7545225818</v>
      </c>
      <c r="Y116" s="3">
        <f>SUM('Masses &amp; Spring Data'!$K$11*('Masses &amp; Spring Data'!$I$3+'Vel,Acc,Jer (Inlet)'!C116))</f>
        <v>156570.50679880739</v>
      </c>
      <c r="Z116" s="10">
        <f t="shared" si="38"/>
        <v>213322.22220221243</v>
      </c>
      <c r="AA116" s="10">
        <f t="shared" si="39"/>
        <v>394414.87581676431</v>
      </c>
      <c r="AB116" s="10">
        <f t="shared" si="40"/>
        <v>667335.94542945281</v>
      </c>
      <c r="AC116" s="10">
        <f t="shared" si="41"/>
        <v>1064597.9532532881</v>
      </c>
      <c r="AD116" s="10">
        <f t="shared" si="42"/>
        <v>1575363.3918839335</v>
      </c>
      <c r="AE116" s="10">
        <f t="shared" si="43"/>
        <v>2199632.2613213891</v>
      </c>
    </row>
    <row r="117" spans="1:31" x14ac:dyDescent="0.2">
      <c r="A117" s="5">
        <v>-132</v>
      </c>
      <c r="B117" s="5">
        <f t="shared" si="44"/>
        <v>114</v>
      </c>
      <c r="C117" s="36">
        <v>0.91151378859469268</v>
      </c>
      <c r="D117" s="6">
        <f t="shared" si="24"/>
        <v>6.2688566956900726E-2</v>
      </c>
      <c r="E117" s="7">
        <f t="shared" si="25"/>
        <v>752.26280348280875</v>
      </c>
      <c r="F117" s="7">
        <f t="shared" si="26"/>
        <v>1504.5256069656175</v>
      </c>
      <c r="G117" s="7">
        <f t="shared" si="27"/>
        <v>2256.788410448426</v>
      </c>
      <c r="H117" s="7">
        <f t="shared" si="28"/>
        <v>3009.051213931235</v>
      </c>
      <c r="I117" s="7">
        <f t="shared" si="29"/>
        <v>3761.3140174140435</v>
      </c>
      <c r="J117" s="7">
        <f t="shared" si="30"/>
        <v>4513.576820896852</v>
      </c>
      <c r="K117" s="12">
        <f t="shared" si="31"/>
        <v>3.2540756589698461E-3</v>
      </c>
      <c r="L117" s="9">
        <f t="shared" si="32"/>
        <v>468586.89489165781</v>
      </c>
      <c r="M117" s="9">
        <f t="shared" si="33"/>
        <v>1874347.5795666312</v>
      </c>
      <c r="N117" s="9">
        <f t="shared" si="34"/>
        <v>4217282.0540249208</v>
      </c>
      <c r="O117" s="9">
        <f t="shared" si="35"/>
        <v>7497390.3182665249</v>
      </c>
      <c r="P117" s="9">
        <f t="shared" si="36"/>
        <v>11714672.372291446</v>
      </c>
      <c r="Q117" s="9">
        <f t="shared" si="37"/>
        <v>16869128.216099683</v>
      </c>
      <c r="R117" s="8">
        <f>'Masses &amp; Spring Data'!$G$29</f>
        <v>0.12460000000000002</v>
      </c>
      <c r="S117" s="8">
        <f t="shared" si="45"/>
        <v>58385.927103500573</v>
      </c>
      <c r="T117" s="8">
        <f t="shared" si="45"/>
        <v>233543.70841400229</v>
      </c>
      <c r="U117" s="8">
        <f t="shared" si="45"/>
        <v>525473.34393150522</v>
      </c>
      <c r="V117" s="8">
        <f t="shared" si="45"/>
        <v>934174.83365600917</v>
      </c>
      <c r="W117" s="8">
        <f t="shared" si="45"/>
        <v>1459648.1775875143</v>
      </c>
      <c r="X117" s="8">
        <f t="shared" si="45"/>
        <v>2101893.3757260209</v>
      </c>
      <c r="Y117" s="3">
        <f>SUM('Masses &amp; Spring Data'!$K$11*('Masses &amp; Spring Data'!$I$3+'Vel,Acc,Jer (Inlet)'!C117))</f>
        <v>167408.01420314409</v>
      </c>
      <c r="Z117" s="10">
        <f t="shared" si="38"/>
        <v>225793.94130664467</v>
      </c>
      <c r="AA117" s="10">
        <f t="shared" si="39"/>
        <v>412365.09979870613</v>
      </c>
      <c r="AB117" s="10">
        <f t="shared" si="40"/>
        <v>692881.35813464934</v>
      </c>
      <c r="AC117" s="10">
        <f t="shared" si="41"/>
        <v>1101582.8478591533</v>
      </c>
      <c r="AD117" s="10">
        <f t="shared" si="42"/>
        <v>1627056.1917906583</v>
      </c>
      <c r="AE117" s="10">
        <f t="shared" si="43"/>
        <v>2269301.3899291651</v>
      </c>
    </row>
    <row r="118" spans="1:31" x14ac:dyDescent="0.2">
      <c r="A118" s="5">
        <v>-130</v>
      </c>
      <c r="B118" s="5">
        <f t="shared" si="44"/>
        <v>115</v>
      </c>
      <c r="C118" s="36">
        <v>0.9742023555515934</v>
      </c>
      <c r="D118" s="6">
        <f t="shared" si="24"/>
        <v>6.5942642615870573E-2</v>
      </c>
      <c r="E118" s="7">
        <f t="shared" si="25"/>
        <v>791.31171139044682</v>
      </c>
      <c r="F118" s="7">
        <f t="shared" si="26"/>
        <v>1582.6234227808936</v>
      </c>
      <c r="G118" s="7">
        <f t="shared" si="27"/>
        <v>2373.9351341713405</v>
      </c>
      <c r="H118" s="7">
        <f t="shared" si="28"/>
        <v>3165.2468455617873</v>
      </c>
      <c r="I118" s="7">
        <f t="shared" si="29"/>
        <v>3956.5585569522345</v>
      </c>
      <c r="J118" s="7">
        <f t="shared" si="30"/>
        <v>4747.8702683426809</v>
      </c>
      <c r="K118" s="12">
        <f t="shared" si="31"/>
        <v>3.345156657058479E-3</v>
      </c>
      <c r="L118" s="9">
        <f t="shared" si="32"/>
        <v>481702.55861642095</v>
      </c>
      <c r="M118" s="9">
        <f t="shared" si="33"/>
        <v>1926810.2344656838</v>
      </c>
      <c r="N118" s="9">
        <f t="shared" si="34"/>
        <v>4335323.0275477888</v>
      </c>
      <c r="O118" s="9">
        <f t="shared" si="35"/>
        <v>7707240.9378627352</v>
      </c>
      <c r="P118" s="9">
        <f t="shared" si="36"/>
        <v>12042563.965410525</v>
      </c>
      <c r="Q118" s="9">
        <f t="shared" si="37"/>
        <v>17341292.110191155</v>
      </c>
      <c r="R118" s="8">
        <f>'Masses &amp; Spring Data'!$G$29</f>
        <v>0.12460000000000002</v>
      </c>
      <c r="S118" s="8">
        <f t="shared" si="45"/>
        <v>60020.13880360606</v>
      </c>
      <c r="T118" s="8">
        <f t="shared" si="45"/>
        <v>240080.55521442424</v>
      </c>
      <c r="U118" s="8">
        <f t="shared" si="45"/>
        <v>540181.24923245457</v>
      </c>
      <c r="V118" s="8">
        <f t="shared" si="45"/>
        <v>960322.22085769696</v>
      </c>
      <c r="W118" s="8">
        <f t="shared" si="45"/>
        <v>1500503.4700901515</v>
      </c>
      <c r="X118" s="8">
        <f t="shared" si="45"/>
        <v>2160724.9969298183</v>
      </c>
      <c r="Y118" s="3">
        <f>SUM('Masses &amp; Spring Data'!$K$11*('Masses &amp; Spring Data'!$I$3+'Vel,Acc,Jer (Inlet)'!C118))</f>
        <v>178821.39138470386</v>
      </c>
      <c r="Z118" s="10">
        <f t="shared" si="38"/>
        <v>238841.53018830993</v>
      </c>
      <c r="AA118" s="10">
        <f t="shared" si="39"/>
        <v>430907.7761954749</v>
      </c>
      <c r="AB118" s="10">
        <f t="shared" si="40"/>
        <v>719002.6406171585</v>
      </c>
      <c r="AC118" s="10">
        <f t="shared" si="41"/>
        <v>1139143.6122424009</v>
      </c>
      <c r="AD118" s="10">
        <f t="shared" si="42"/>
        <v>1679324.8614748553</v>
      </c>
      <c r="AE118" s="10">
        <f t="shared" si="43"/>
        <v>2339546.3883145223</v>
      </c>
    </row>
    <row r="119" spans="1:31" x14ac:dyDescent="0.2">
      <c r="A119" s="5">
        <v>-128</v>
      </c>
      <c r="B119" s="5">
        <f t="shared" si="44"/>
        <v>116</v>
      </c>
      <c r="C119" s="36">
        <v>1.040144998167464</v>
      </c>
      <c r="D119" s="6">
        <f t="shared" si="24"/>
        <v>6.9287799272929051E-2</v>
      </c>
      <c r="E119" s="7">
        <f t="shared" si="25"/>
        <v>831.4535912751486</v>
      </c>
      <c r="F119" s="7">
        <f t="shared" si="26"/>
        <v>1662.9071825502972</v>
      </c>
      <c r="G119" s="7">
        <f t="shared" si="27"/>
        <v>2494.3607738254459</v>
      </c>
      <c r="H119" s="7">
        <f t="shared" si="28"/>
        <v>3325.8143651005944</v>
      </c>
      <c r="I119" s="7">
        <f t="shared" si="29"/>
        <v>4157.2679563757429</v>
      </c>
      <c r="J119" s="7">
        <f t="shared" si="30"/>
        <v>4988.7215476508918</v>
      </c>
      <c r="K119" s="12">
        <f t="shared" si="31"/>
        <v>3.4196774736758861E-3</v>
      </c>
      <c r="L119" s="9">
        <f t="shared" si="32"/>
        <v>492433.55620932759</v>
      </c>
      <c r="M119" s="9">
        <f t="shared" si="33"/>
        <v>1969734.2248373104</v>
      </c>
      <c r="N119" s="9">
        <f t="shared" si="34"/>
        <v>4431902.0058839489</v>
      </c>
      <c r="O119" s="9">
        <f t="shared" si="35"/>
        <v>7878936.8993492415</v>
      </c>
      <c r="P119" s="9">
        <f t="shared" si="36"/>
        <v>12310838.905233189</v>
      </c>
      <c r="Q119" s="9">
        <f t="shared" si="37"/>
        <v>17727608.023535796</v>
      </c>
      <c r="R119" s="8">
        <f>'Masses &amp; Spring Data'!$G$29</f>
        <v>0.12460000000000002</v>
      </c>
      <c r="S119" s="8">
        <f t="shared" si="45"/>
        <v>61357.221103682226</v>
      </c>
      <c r="T119" s="8">
        <f t="shared" si="45"/>
        <v>245428.88441472891</v>
      </c>
      <c r="U119" s="8">
        <f t="shared" si="45"/>
        <v>552214.98993314011</v>
      </c>
      <c r="V119" s="8">
        <f t="shared" si="45"/>
        <v>981715.53765891562</v>
      </c>
      <c r="W119" s="8">
        <f t="shared" si="45"/>
        <v>1533930.5275920555</v>
      </c>
      <c r="X119" s="8">
        <f t="shared" si="45"/>
        <v>2208859.9597325604</v>
      </c>
      <c r="Y119" s="3">
        <f>SUM('Masses &amp; Spring Data'!$K$11*('Masses &amp; Spring Data'!$I$3+'Vel,Acc,Jer (Inlet)'!C119))</f>
        <v>190827.22098105063</v>
      </c>
      <c r="Z119" s="10">
        <f t="shared" si="38"/>
        <v>252184.44208473287</v>
      </c>
      <c r="AA119" s="10">
        <f t="shared" si="39"/>
        <v>448870.97004447738</v>
      </c>
      <c r="AB119" s="10">
        <f t="shared" si="40"/>
        <v>743042.21091419074</v>
      </c>
      <c r="AC119" s="10">
        <f t="shared" si="41"/>
        <v>1172542.7586399661</v>
      </c>
      <c r="AD119" s="10">
        <f t="shared" si="42"/>
        <v>1724757.7485731062</v>
      </c>
      <c r="AE119" s="10">
        <f t="shared" si="43"/>
        <v>2399687.1807136112</v>
      </c>
    </row>
    <row r="120" spans="1:31" x14ac:dyDescent="0.2">
      <c r="A120" s="5">
        <v>-126</v>
      </c>
      <c r="B120" s="5">
        <f t="shared" si="44"/>
        <v>117</v>
      </c>
      <c r="C120" s="36">
        <v>1.109432797440393</v>
      </c>
      <c r="D120" s="6">
        <f t="shared" si="24"/>
        <v>7.2707476746604938E-2</v>
      </c>
      <c r="E120" s="7">
        <f t="shared" si="25"/>
        <v>872.48972095925922</v>
      </c>
      <c r="F120" s="7">
        <f t="shared" si="26"/>
        <v>1744.9794419185184</v>
      </c>
      <c r="G120" s="7">
        <f t="shared" si="27"/>
        <v>2617.4691628777778</v>
      </c>
      <c r="H120" s="7">
        <f t="shared" si="28"/>
        <v>3489.9588838370369</v>
      </c>
      <c r="I120" s="7">
        <f t="shared" si="29"/>
        <v>4362.4486047962964</v>
      </c>
      <c r="J120" s="7">
        <f t="shared" si="30"/>
        <v>5234.9383257555555</v>
      </c>
      <c r="K120" s="12">
        <f t="shared" si="31"/>
        <v>3.4776381088230668E-3</v>
      </c>
      <c r="L120" s="9">
        <f t="shared" si="32"/>
        <v>500779.88767052162</v>
      </c>
      <c r="M120" s="9">
        <f t="shared" si="33"/>
        <v>2003119.5506820865</v>
      </c>
      <c r="N120" s="9">
        <f t="shared" si="34"/>
        <v>4507018.9890346946</v>
      </c>
      <c r="O120" s="9">
        <f t="shared" si="35"/>
        <v>8012478.202728346</v>
      </c>
      <c r="P120" s="9">
        <f t="shared" si="36"/>
        <v>12519497.19176304</v>
      </c>
      <c r="Q120" s="9">
        <f t="shared" si="37"/>
        <v>18028075.956138778</v>
      </c>
      <c r="R120" s="8">
        <f>'Masses &amp; Spring Data'!$G$29</f>
        <v>0.12460000000000002</v>
      </c>
      <c r="S120" s="8">
        <f t="shared" si="45"/>
        <v>62397.174003747001</v>
      </c>
      <c r="T120" s="8">
        <f t="shared" si="45"/>
        <v>249588.696014988</v>
      </c>
      <c r="U120" s="8">
        <f t="shared" si="45"/>
        <v>561574.56603372307</v>
      </c>
      <c r="V120" s="8">
        <f t="shared" si="45"/>
        <v>998354.78405995201</v>
      </c>
      <c r="W120" s="8">
        <f t="shared" si="45"/>
        <v>1559929.3500936748</v>
      </c>
      <c r="X120" s="8">
        <f t="shared" si="45"/>
        <v>2246298.2641348923</v>
      </c>
      <c r="Y120" s="3">
        <f>SUM('Masses &amp; Spring Data'!$K$11*('Masses &amp; Spring Data'!$I$3+'Vel,Acc,Jer (Inlet)'!C120))</f>
        <v>203442.0856297485</v>
      </c>
      <c r="Z120" s="10">
        <f t="shared" si="38"/>
        <v>265839.25963349547</v>
      </c>
      <c r="AA120" s="10">
        <f t="shared" si="39"/>
        <v>466268.24895833794</v>
      </c>
      <c r="AB120" s="10">
        <f t="shared" si="40"/>
        <v>765016.6516634716</v>
      </c>
      <c r="AC120" s="10">
        <f t="shared" si="41"/>
        <v>1201796.8696897004</v>
      </c>
      <c r="AD120" s="10">
        <f t="shared" si="42"/>
        <v>1763371.4357234233</v>
      </c>
      <c r="AE120" s="10">
        <f t="shared" si="43"/>
        <v>2449740.3497646409</v>
      </c>
    </row>
    <row r="121" spans="1:31" x14ac:dyDescent="0.2">
      <c r="A121" s="5">
        <v>-124</v>
      </c>
      <c r="B121" s="5">
        <f t="shared" si="44"/>
        <v>118</v>
      </c>
      <c r="C121" s="36">
        <v>1.182140274186998</v>
      </c>
      <c r="D121" s="6">
        <f t="shared" si="24"/>
        <v>7.6185114855428004E-2</v>
      </c>
      <c r="E121" s="7">
        <f t="shared" si="25"/>
        <v>914.22137826513608</v>
      </c>
      <c r="F121" s="7">
        <f t="shared" si="26"/>
        <v>1828.4427565302722</v>
      </c>
      <c r="G121" s="7">
        <f t="shared" si="27"/>
        <v>2742.6641347954082</v>
      </c>
      <c r="H121" s="7">
        <f t="shared" si="28"/>
        <v>3656.8855130605443</v>
      </c>
      <c r="I121" s="7">
        <f t="shared" si="29"/>
        <v>4571.1068913256804</v>
      </c>
      <c r="J121" s="7">
        <f t="shared" si="30"/>
        <v>5485.3282695908165</v>
      </c>
      <c r="K121" s="12">
        <f t="shared" si="31"/>
        <v>3.5604390161749766E-3</v>
      </c>
      <c r="L121" s="9">
        <f t="shared" si="32"/>
        <v>512703.21832919662</v>
      </c>
      <c r="M121" s="9">
        <f t="shared" si="33"/>
        <v>2050812.8733167865</v>
      </c>
      <c r="N121" s="9">
        <f t="shared" si="34"/>
        <v>4614328.9649627693</v>
      </c>
      <c r="O121" s="9">
        <f t="shared" si="35"/>
        <v>8203251.4932671459</v>
      </c>
      <c r="P121" s="9">
        <f t="shared" si="36"/>
        <v>12817580.458229916</v>
      </c>
      <c r="Q121" s="9">
        <f t="shared" si="37"/>
        <v>18457315.859851077</v>
      </c>
      <c r="R121" s="8">
        <f>'Masses &amp; Spring Data'!$G$29</f>
        <v>0.12460000000000002</v>
      </c>
      <c r="S121" s="8">
        <f t="shared" si="45"/>
        <v>63882.82100381791</v>
      </c>
      <c r="T121" s="8">
        <f t="shared" si="45"/>
        <v>255531.28401527164</v>
      </c>
      <c r="U121" s="8">
        <f t="shared" si="45"/>
        <v>574945.38903436111</v>
      </c>
      <c r="V121" s="8">
        <f t="shared" si="45"/>
        <v>1022125.1360610866</v>
      </c>
      <c r="W121" s="8">
        <f t="shared" si="45"/>
        <v>1597070.5250954477</v>
      </c>
      <c r="X121" s="8">
        <f t="shared" si="45"/>
        <v>2299781.5561374445</v>
      </c>
      <c r="Y121" s="3">
        <f>SUM('Masses &amp; Spring Data'!$K$11*('Masses &amp; Spring Data'!$I$3+'Vel,Acc,Jer (Inlet)'!C121))</f>
        <v>216679.5529433499</v>
      </c>
      <c r="Z121" s="10">
        <f t="shared" si="38"/>
        <v>280562.37394716783</v>
      </c>
      <c r="AA121" s="10">
        <f t="shared" si="39"/>
        <v>486081.45952466701</v>
      </c>
      <c r="AB121" s="10">
        <f t="shared" si="40"/>
        <v>791624.94197771105</v>
      </c>
      <c r="AC121" s="10">
        <f t="shared" si="41"/>
        <v>1238804.6890044364</v>
      </c>
      <c r="AD121" s="10">
        <f t="shared" si="42"/>
        <v>1813750.0780387975</v>
      </c>
      <c r="AE121" s="10">
        <f t="shared" si="43"/>
        <v>2516461.1090807943</v>
      </c>
    </row>
    <row r="122" spans="1:31" x14ac:dyDescent="0.2">
      <c r="A122" s="5">
        <v>-122</v>
      </c>
      <c r="B122" s="5">
        <f t="shared" si="44"/>
        <v>119</v>
      </c>
      <c r="C122" s="36">
        <v>1.258325389042426</v>
      </c>
      <c r="D122" s="6">
        <f t="shared" si="24"/>
        <v>7.9745553871602981E-2</v>
      </c>
      <c r="E122" s="7">
        <f t="shared" si="25"/>
        <v>956.94664645923581</v>
      </c>
      <c r="F122" s="7">
        <f t="shared" si="26"/>
        <v>1913.8932929184716</v>
      </c>
      <c r="G122" s="7">
        <f t="shared" si="27"/>
        <v>2870.8399393777072</v>
      </c>
      <c r="H122" s="7">
        <f t="shared" si="28"/>
        <v>3827.7865858369432</v>
      </c>
      <c r="I122" s="7">
        <f t="shared" si="29"/>
        <v>4784.7332322961793</v>
      </c>
      <c r="J122" s="7">
        <f t="shared" si="30"/>
        <v>5741.6798787554144</v>
      </c>
      <c r="K122" s="12">
        <f t="shared" si="31"/>
        <v>3.6183996513241556E-3</v>
      </c>
      <c r="L122" s="9">
        <f t="shared" si="32"/>
        <v>521049.54979067843</v>
      </c>
      <c r="M122" s="9">
        <f t="shared" si="33"/>
        <v>2084198.1991627137</v>
      </c>
      <c r="N122" s="9">
        <f t="shared" si="34"/>
        <v>4689445.948116106</v>
      </c>
      <c r="O122" s="9">
        <f t="shared" si="35"/>
        <v>8336792.7966508549</v>
      </c>
      <c r="P122" s="9">
        <f t="shared" si="36"/>
        <v>13026238.74476696</v>
      </c>
      <c r="Q122" s="9">
        <f t="shared" si="37"/>
        <v>18757783.792464424</v>
      </c>
      <c r="R122" s="8">
        <f>'Masses &amp; Spring Data'!$G$29</f>
        <v>0.12460000000000002</v>
      </c>
      <c r="S122" s="8">
        <f t="shared" si="45"/>
        <v>64922.77390391854</v>
      </c>
      <c r="T122" s="8">
        <f t="shared" si="45"/>
        <v>259691.09561567416</v>
      </c>
      <c r="U122" s="8">
        <f t="shared" si="45"/>
        <v>584304.96513526689</v>
      </c>
      <c r="V122" s="8">
        <f t="shared" si="45"/>
        <v>1038764.3824626966</v>
      </c>
      <c r="W122" s="8">
        <f t="shared" si="45"/>
        <v>1623069.3475979634</v>
      </c>
      <c r="X122" s="8">
        <f t="shared" si="45"/>
        <v>2337219.8605410676</v>
      </c>
      <c r="Y122" s="3">
        <f>SUM('Masses &amp; Spring Data'!$K$11*('Masses &amp; Spring Data'!$I$3+'Vel,Acc,Jer (Inlet)'!C122))</f>
        <v>230550.1755093954</v>
      </c>
      <c r="Z122" s="10">
        <f t="shared" si="38"/>
        <v>295472.94941331394</v>
      </c>
      <c r="AA122" s="10">
        <f t="shared" si="39"/>
        <v>504760.1240686177</v>
      </c>
      <c r="AB122" s="10">
        <f t="shared" si="40"/>
        <v>814855.14064466232</v>
      </c>
      <c r="AC122" s="10">
        <f t="shared" si="41"/>
        <v>1269314.5579720919</v>
      </c>
      <c r="AD122" s="10">
        <f t="shared" si="42"/>
        <v>1853619.5231073587</v>
      </c>
      <c r="AE122" s="10">
        <f t="shared" si="43"/>
        <v>2567770.0360504631</v>
      </c>
    </row>
    <row r="123" spans="1:31" x14ac:dyDescent="0.2">
      <c r="A123" s="5">
        <v>-120</v>
      </c>
      <c r="B123" s="5">
        <f t="shared" si="44"/>
        <v>120</v>
      </c>
      <c r="C123" s="36">
        <v>1.3380709429140289</v>
      </c>
      <c r="D123" s="6">
        <f t="shared" si="24"/>
        <v>8.3363953522927137E-2</v>
      </c>
      <c r="E123" s="7">
        <f t="shared" si="25"/>
        <v>1000.3674422751257</v>
      </c>
      <c r="F123" s="7">
        <f t="shared" si="26"/>
        <v>2000.7348845502513</v>
      </c>
      <c r="G123" s="7">
        <f t="shared" si="27"/>
        <v>3001.1023268253771</v>
      </c>
      <c r="H123" s="7">
        <f t="shared" si="28"/>
        <v>4001.4697691005026</v>
      </c>
      <c r="I123" s="7">
        <f t="shared" si="29"/>
        <v>5001.8372113756286</v>
      </c>
      <c r="J123" s="7">
        <f t="shared" si="30"/>
        <v>6002.2046536507542</v>
      </c>
      <c r="K123" s="12">
        <f t="shared" si="31"/>
        <v>3.6515200142628323E-3</v>
      </c>
      <c r="L123" s="9">
        <f t="shared" si="32"/>
        <v>525818.88205384789</v>
      </c>
      <c r="M123" s="9">
        <f t="shared" si="33"/>
        <v>2103275.5282153916</v>
      </c>
      <c r="N123" s="9">
        <f t="shared" si="34"/>
        <v>4732369.9384846305</v>
      </c>
      <c r="O123" s="9">
        <f t="shared" si="35"/>
        <v>8413102.1128615662</v>
      </c>
      <c r="P123" s="9">
        <f t="shared" si="36"/>
        <v>13145472.051346196</v>
      </c>
      <c r="Q123" s="9">
        <f t="shared" si="37"/>
        <v>18929479.753938522</v>
      </c>
      <c r="R123" s="8">
        <f>'Masses &amp; Spring Data'!$G$29</f>
        <v>0.12460000000000002</v>
      </c>
      <c r="S123" s="8">
        <f t="shared" si="45"/>
        <v>65517.032703909455</v>
      </c>
      <c r="T123" s="8">
        <f t="shared" si="45"/>
        <v>262068.13081563782</v>
      </c>
      <c r="U123" s="8">
        <f t="shared" si="45"/>
        <v>589653.29433518508</v>
      </c>
      <c r="V123" s="8">
        <f t="shared" si="45"/>
        <v>1048272.5232625513</v>
      </c>
      <c r="W123" s="8">
        <f t="shared" si="45"/>
        <v>1637925.8175977361</v>
      </c>
      <c r="X123" s="8">
        <f t="shared" si="45"/>
        <v>2358613.1773407403</v>
      </c>
      <c r="Y123" s="3">
        <f>SUM('Masses &amp; Spring Data'!$K$11*('Masses &amp; Spring Data'!$I$3+'Vel,Acc,Jer (Inlet)'!C123))</f>
        <v>245069.02845294352</v>
      </c>
      <c r="Z123" s="10">
        <f t="shared" si="38"/>
        <v>310586.06115685299</v>
      </c>
      <c r="AA123" s="10">
        <f t="shared" si="39"/>
        <v>522314.7951771724</v>
      </c>
      <c r="AB123" s="10">
        <f t="shared" si="40"/>
        <v>834722.32278812863</v>
      </c>
      <c r="AC123" s="10">
        <f t="shared" si="41"/>
        <v>1293341.5517154948</v>
      </c>
      <c r="AD123" s="10">
        <f t="shared" si="42"/>
        <v>1882994.8460506797</v>
      </c>
      <c r="AE123" s="10">
        <f t="shared" si="43"/>
        <v>2603682.2057936839</v>
      </c>
    </row>
    <row r="124" spans="1:31" x14ac:dyDescent="0.2">
      <c r="A124" s="5">
        <v>-118</v>
      </c>
      <c r="B124" s="5">
        <f t="shared" si="44"/>
        <v>121</v>
      </c>
      <c r="C124" s="36">
        <v>1.4214348964369561</v>
      </c>
      <c r="D124" s="6">
        <f t="shared" si="24"/>
        <v>8.7015473537189969E-2</v>
      </c>
      <c r="E124" s="7">
        <f t="shared" si="25"/>
        <v>1044.1856824462795</v>
      </c>
      <c r="F124" s="7">
        <f t="shared" si="26"/>
        <v>2088.3713648925591</v>
      </c>
      <c r="G124" s="7">
        <f t="shared" si="27"/>
        <v>3132.5570473388389</v>
      </c>
      <c r="H124" s="7">
        <f t="shared" si="28"/>
        <v>4176.7427297851182</v>
      </c>
      <c r="I124" s="7">
        <f t="shared" si="29"/>
        <v>5220.9284122313984</v>
      </c>
      <c r="J124" s="7">
        <f t="shared" si="30"/>
        <v>6265.1140946776777</v>
      </c>
      <c r="K124" s="12">
        <f t="shared" si="31"/>
        <v>3.7177607401470691E-3</v>
      </c>
      <c r="L124" s="9">
        <f t="shared" si="32"/>
        <v>535357.54658117797</v>
      </c>
      <c r="M124" s="9">
        <f t="shared" si="33"/>
        <v>2141430.1863247119</v>
      </c>
      <c r="N124" s="9">
        <f t="shared" si="34"/>
        <v>4818217.9192306018</v>
      </c>
      <c r="O124" s="9">
        <f t="shared" si="35"/>
        <v>8565720.7452988476</v>
      </c>
      <c r="P124" s="9">
        <f t="shared" si="36"/>
        <v>13383938.664529448</v>
      </c>
      <c r="Q124" s="9">
        <f t="shared" si="37"/>
        <v>19272871.676922407</v>
      </c>
      <c r="R124" s="8">
        <f>'Masses &amp; Spring Data'!$G$29</f>
        <v>0.12460000000000002</v>
      </c>
      <c r="S124" s="8">
        <f t="shared" si="45"/>
        <v>66705.550304014789</v>
      </c>
      <c r="T124" s="8">
        <f t="shared" si="45"/>
        <v>266822.20121605915</v>
      </c>
      <c r="U124" s="8">
        <f t="shared" si="45"/>
        <v>600349.95273613301</v>
      </c>
      <c r="V124" s="8">
        <f t="shared" si="45"/>
        <v>1067288.8048642366</v>
      </c>
      <c r="W124" s="8">
        <f t="shared" si="45"/>
        <v>1667638.7576003694</v>
      </c>
      <c r="X124" s="8">
        <f t="shared" si="45"/>
        <v>2401399.810944532</v>
      </c>
      <c r="Y124" s="3">
        <f>SUM('Masses &amp; Spring Data'!$K$11*('Masses &amp; Spring Data'!$I$3+'Vel,Acc,Jer (Inlet)'!C124))</f>
        <v>260246.66436153455</v>
      </c>
      <c r="Z124" s="10">
        <f t="shared" si="38"/>
        <v>326952.21466554934</v>
      </c>
      <c r="AA124" s="10">
        <f t="shared" si="39"/>
        <v>542911.31450125133</v>
      </c>
      <c r="AB124" s="10">
        <f t="shared" si="40"/>
        <v>860596.61709766753</v>
      </c>
      <c r="AC124" s="10">
        <f t="shared" si="41"/>
        <v>1327535.4692257713</v>
      </c>
      <c r="AD124" s="10">
        <f t="shared" si="42"/>
        <v>1927885.421961904</v>
      </c>
      <c r="AE124" s="10">
        <f t="shared" si="43"/>
        <v>2661646.4753060667</v>
      </c>
    </row>
    <row r="125" spans="1:31" x14ac:dyDescent="0.2">
      <c r="A125" s="5">
        <v>-116</v>
      </c>
      <c r="B125" s="5">
        <f t="shared" si="44"/>
        <v>122</v>
      </c>
      <c r="C125" s="36">
        <v>1.5084503699741461</v>
      </c>
      <c r="D125" s="6">
        <f t="shared" si="24"/>
        <v>9.0733234277337038E-2</v>
      </c>
      <c r="E125" s="7">
        <f t="shared" si="25"/>
        <v>1088.7988113280444</v>
      </c>
      <c r="F125" s="7">
        <f t="shared" si="26"/>
        <v>2177.5976226560888</v>
      </c>
      <c r="G125" s="7">
        <f t="shared" si="27"/>
        <v>3266.3964339841332</v>
      </c>
      <c r="H125" s="7">
        <f t="shared" si="28"/>
        <v>4355.1952453121776</v>
      </c>
      <c r="I125" s="7">
        <f t="shared" si="29"/>
        <v>5443.994056640222</v>
      </c>
      <c r="J125" s="7">
        <f t="shared" si="30"/>
        <v>6532.7928679682664</v>
      </c>
      <c r="K125" s="12">
        <f t="shared" si="31"/>
        <v>3.7260408308819049E-3</v>
      </c>
      <c r="L125" s="9">
        <f t="shared" si="32"/>
        <v>536549.87964699429</v>
      </c>
      <c r="M125" s="9">
        <f t="shared" si="33"/>
        <v>2146199.5185879772</v>
      </c>
      <c r="N125" s="9">
        <f t="shared" si="34"/>
        <v>4828948.9168229485</v>
      </c>
      <c r="O125" s="9">
        <f t="shared" si="35"/>
        <v>8584798.0743519086</v>
      </c>
      <c r="P125" s="9">
        <f t="shared" si="36"/>
        <v>13413746.991174858</v>
      </c>
      <c r="Q125" s="9">
        <f t="shared" si="37"/>
        <v>19315795.667291794</v>
      </c>
      <c r="R125" s="8">
        <f>'Masses &amp; Spring Data'!$G$29</f>
        <v>0.12460000000000002</v>
      </c>
      <c r="S125" s="8">
        <f t="shared" si="45"/>
        <v>66854.115004015504</v>
      </c>
      <c r="T125" s="8">
        <f t="shared" si="45"/>
        <v>267416.46001606202</v>
      </c>
      <c r="U125" s="8">
        <f t="shared" si="45"/>
        <v>601687.03503613942</v>
      </c>
      <c r="V125" s="8">
        <f t="shared" si="45"/>
        <v>1069665.8400642481</v>
      </c>
      <c r="W125" s="8">
        <f t="shared" si="45"/>
        <v>1671352.8751003875</v>
      </c>
      <c r="X125" s="8">
        <f t="shared" si="45"/>
        <v>2406748.1401445577</v>
      </c>
      <c r="Y125" s="3">
        <f>SUM('Masses &amp; Spring Data'!$K$11*('Masses &amp; Spring Data'!$I$3+'Vel,Acc,Jer (Inlet)'!C125))</f>
        <v>276089.11328519211</v>
      </c>
      <c r="Z125" s="10">
        <f t="shared" si="38"/>
        <v>342943.22828920762</v>
      </c>
      <c r="AA125" s="10">
        <f t="shared" si="39"/>
        <v>560024.89534002473</v>
      </c>
      <c r="AB125" s="10">
        <f t="shared" si="40"/>
        <v>877776.14832133148</v>
      </c>
      <c r="AC125" s="10">
        <f t="shared" si="41"/>
        <v>1345754.9533494401</v>
      </c>
      <c r="AD125" s="10">
        <f t="shared" si="42"/>
        <v>1947441.9883855795</v>
      </c>
      <c r="AE125" s="10">
        <f t="shared" si="43"/>
        <v>2682837.25342975</v>
      </c>
    </row>
    <row r="126" spans="1:31" x14ac:dyDescent="0.2">
      <c r="A126" s="5">
        <v>-114</v>
      </c>
      <c r="B126" s="5">
        <f t="shared" si="44"/>
        <v>123</v>
      </c>
      <c r="C126" s="36">
        <v>1.5991836042514831</v>
      </c>
      <c r="D126" s="6">
        <f t="shared" si="24"/>
        <v>9.4459275108218943E-2</v>
      </c>
      <c r="E126" s="7">
        <f t="shared" si="25"/>
        <v>1133.5113012986274</v>
      </c>
      <c r="F126" s="7">
        <f t="shared" si="26"/>
        <v>2267.0226025972547</v>
      </c>
      <c r="G126" s="7">
        <f t="shared" si="27"/>
        <v>3400.5339038958818</v>
      </c>
      <c r="H126" s="7">
        <f t="shared" si="28"/>
        <v>4534.0452051945094</v>
      </c>
      <c r="I126" s="7">
        <f t="shared" si="29"/>
        <v>5667.556506493137</v>
      </c>
      <c r="J126" s="7">
        <f t="shared" si="30"/>
        <v>6801.0678077917637</v>
      </c>
      <c r="K126" s="12">
        <f t="shared" si="31"/>
        <v>3.7757213752929175E-3</v>
      </c>
      <c r="L126" s="9">
        <f t="shared" si="32"/>
        <v>543703.87804218009</v>
      </c>
      <c r="M126" s="9">
        <f t="shared" si="33"/>
        <v>2174815.5121687204</v>
      </c>
      <c r="N126" s="9">
        <f t="shared" si="34"/>
        <v>4893334.9023796208</v>
      </c>
      <c r="O126" s="9">
        <f t="shared" si="35"/>
        <v>8699262.0486748815</v>
      </c>
      <c r="P126" s="9">
        <f t="shared" si="36"/>
        <v>13592596.951054502</v>
      </c>
      <c r="Q126" s="9">
        <f t="shared" si="37"/>
        <v>19573339.609518483</v>
      </c>
      <c r="R126" s="8">
        <f>'Masses &amp; Spring Data'!$G$29</f>
        <v>0.12460000000000002</v>
      </c>
      <c r="S126" s="8">
        <f t="shared" si="45"/>
        <v>67745.503204055654</v>
      </c>
      <c r="T126" s="8">
        <f t="shared" si="45"/>
        <v>270982.01281622262</v>
      </c>
      <c r="U126" s="8">
        <f t="shared" si="45"/>
        <v>609709.52883650083</v>
      </c>
      <c r="V126" s="8">
        <f t="shared" si="45"/>
        <v>1083928.0512648905</v>
      </c>
      <c r="W126" s="8">
        <f t="shared" si="45"/>
        <v>1693637.5801013913</v>
      </c>
      <c r="X126" s="8">
        <f t="shared" si="45"/>
        <v>2438838.1153460033</v>
      </c>
      <c r="Y126" s="3">
        <f>SUM('Masses &amp; Spring Data'!$K$11*('Masses &amp; Spring Data'!$I$3+'Vel,Acc,Jer (Inlet)'!C126))</f>
        <v>292608.43532396265</v>
      </c>
      <c r="Z126" s="10">
        <f t="shared" si="38"/>
        <v>360353.93852801831</v>
      </c>
      <c r="AA126" s="10">
        <f t="shared" si="39"/>
        <v>580788.15080657462</v>
      </c>
      <c r="AB126" s="10">
        <f t="shared" si="40"/>
        <v>902317.96416046354</v>
      </c>
      <c r="AC126" s="10">
        <f t="shared" si="41"/>
        <v>1376536.4865888532</v>
      </c>
      <c r="AD126" s="10">
        <f t="shared" si="42"/>
        <v>1986246.015425354</v>
      </c>
      <c r="AE126" s="10">
        <f t="shared" si="43"/>
        <v>2731446.5506699658</v>
      </c>
    </row>
    <row r="127" spans="1:31" x14ac:dyDescent="0.2">
      <c r="A127" s="5">
        <v>-112</v>
      </c>
      <c r="B127" s="5">
        <f t="shared" si="44"/>
        <v>124</v>
      </c>
      <c r="C127" s="36">
        <v>1.693642879359702</v>
      </c>
      <c r="D127" s="6">
        <f t="shared" si="24"/>
        <v>9.8234996483511861E-2</v>
      </c>
      <c r="E127" s="7">
        <f t="shared" si="25"/>
        <v>1178.8199578021424</v>
      </c>
      <c r="F127" s="7">
        <f t="shared" si="26"/>
        <v>2357.6399156042849</v>
      </c>
      <c r="G127" s="7">
        <f t="shared" si="27"/>
        <v>3536.4598734064271</v>
      </c>
      <c r="H127" s="7">
        <f t="shared" si="28"/>
        <v>4715.2798312085697</v>
      </c>
      <c r="I127" s="7">
        <f t="shared" si="29"/>
        <v>5894.0997890107119</v>
      </c>
      <c r="J127" s="7">
        <f t="shared" si="30"/>
        <v>7072.9197468128541</v>
      </c>
      <c r="K127" s="12">
        <f t="shared" si="31"/>
        <v>3.7674412845583038E-3</v>
      </c>
      <c r="L127" s="9">
        <f t="shared" si="32"/>
        <v>542511.54497639579</v>
      </c>
      <c r="M127" s="9">
        <f t="shared" si="33"/>
        <v>2170046.1799055832</v>
      </c>
      <c r="N127" s="9">
        <f t="shared" si="34"/>
        <v>4882603.9047875619</v>
      </c>
      <c r="O127" s="9">
        <f t="shared" si="35"/>
        <v>8680184.7196223326</v>
      </c>
      <c r="P127" s="9">
        <f t="shared" si="36"/>
        <v>13562788.624409894</v>
      </c>
      <c r="Q127" s="9">
        <f t="shared" si="37"/>
        <v>19530415.619150247</v>
      </c>
      <c r="R127" s="8">
        <f>'Masses &amp; Spring Data'!$G$29</f>
        <v>0.12460000000000002</v>
      </c>
      <c r="S127" s="8">
        <f t="shared" si="45"/>
        <v>67596.938504058926</v>
      </c>
      <c r="T127" s="8">
        <f t="shared" si="45"/>
        <v>270387.7540162357</v>
      </c>
      <c r="U127" s="8">
        <f t="shared" si="45"/>
        <v>608372.44653653027</v>
      </c>
      <c r="V127" s="8">
        <f t="shared" si="45"/>
        <v>1081551.0160649428</v>
      </c>
      <c r="W127" s="8">
        <f t="shared" si="45"/>
        <v>1689923.4626014729</v>
      </c>
      <c r="X127" s="8">
        <f t="shared" si="45"/>
        <v>2433489.7861461211</v>
      </c>
      <c r="Y127" s="3">
        <f>SUM('Masses &amp; Spring Data'!$K$11*('Masses &amp; Spring Data'!$I$3+'Vel,Acc,Jer (Inlet)'!C127))</f>
        <v>309806.13799035206</v>
      </c>
      <c r="Z127" s="10">
        <f t="shared" si="38"/>
        <v>377403.07649441098</v>
      </c>
      <c r="AA127" s="10">
        <f t="shared" si="39"/>
        <v>598079.02037563059</v>
      </c>
      <c r="AB127" s="10">
        <f t="shared" si="40"/>
        <v>918178.58452688227</v>
      </c>
      <c r="AC127" s="10">
        <f t="shared" si="41"/>
        <v>1391357.1540552948</v>
      </c>
      <c r="AD127" s="10">
        <f t="shared" si="42"/>
        <v>1999729.6005918249</v>
      </c>
      <c r="AE127" s="10">
        <f t="shared" si="43"/>
        <v>2743295.9241364733</v>
      </c>
    </row>
    <row r="128" spans="1:31" x14ac:dyDescent="0.2">
      <c r="A128" s="5">
        <v>-110</v>
      </c>
      <c r="B128" s="5">
        <f t="shared" si="44"/>
        <v>125</v>
      </c>
      <c r="C128" s="36">
        <v>1.7918778758432139</v>
      </c>
      <c r="D128" s="6">
        <f t="shared" si="24"/>
        <v>0.10200243776807016</v>
      </c>
      <c r="E128" s="7">
        <f t="shared" si="25"/>
        <v>1224.0292532168419</v>
      </c>
      <c r="F128" s="7">
        <f t="shared" si="26"/>
        <v>2448.0585064336838</v>
      </c>
      <c r="G128" s="7">
        <f t="shared" si="27"/>
        <v>3672.0877596505261</v>
      </c>
      <c r="H128" s="7">
        <f t="shared" si="28"/>
        <v>4896.1170128673675</v>
      </c>
      <c r="I128" s="7">
        <f t="shared" si="29"/>
        <v>6120.1462660842099</v>
      </c>
      <c r="J128" s="7">
        <f t="shared" si="30"/>
        <v>7344.1755193010522</v>
      </c>
      <c r="K128" s="12">
        <f t="shared" si="31"/>
        <v>3.7840014660288634E-3</v>
      </c>
      <c r="L128" s="9">
        <f t="shared" si="32"/>
        <v>544896.21110815636</v>
      </c>
      <c r="M128" s="9">
        <f t="shared" si="33"/>
        <v>2179584.8444326255</v>
      </c>
      <c r="N128" s="9">
        <f t="shared" si="34"/>
        <v>4904065.8999734074</v>
      </c>
      <c r="O128" s="9">
        <f t="shared" si="35"/>
        <v>8718339.3777305018</v>
      </c>
      <c r="P128" s="9">
        <f t="shared" si="36"/>
        <v>13622405.277703909</v>
      </c>
      <c r="Q128" s="9">
        <f t="shared" si="37"/>
        <v>19616263.59989363</v>
      </c>
      <c r="R128" s="8">
        <f>'Masses &amp; Spring Data'!$G$29</f>
        <v>0.12460000000000002</v>
      </c>
      <c r="S128" s="8">
        <f t="shared" si="45"/>
        <v>67894.067904076292</v>
      </c>
      <c r="T128" s="8">
        <f t="shared" si="45"/>
        <v>271576.27161630517</v>
      </c>
      <c r="U128" s="8">
        <f t="shared" si="45"/>
        <v>611046.61113668664</v>
      </c>
      <c r="V128" s="8">
        <f t="shared" si="45"/>
        <v>1086305.0864652207</v>
      </c>
      <c r="W128" s="8">
        <f t="shared" si="45"/>
        <v>1697351.6976019074</v>
      </c>
      <c r="X128" s="8">
        <f t="shared" si="45"/>
        <v>2444186.4445467466</v>
      </c>
      <c r="Y128" s="3">
        <f>SUM('Masses &amp; Spring Data'!$K$11*('Masses &amp; Spring Data'!$I$3+'Vel,Acc,Jer (Inlet)'!C128))</f>
        <v>327691.26635939494</v>
      </c>
      <c r="Z128" s="10">
        <f t="shared" si="38"/>
        <v>395585.33426347125</v>
      </c>
      <c r="AA128" s="10">
        <f t="shared" si="39"/>
        <v>617838.58453489118</v>
      </c>
      <c r="AB128" s="10">
        <f t="shared" si="40"/>
        <v>938737.87749608164</v>
      </c>
      <c r="AC128" s="10">
        <f t="shared" si="41"/>
        <v>1413996.3528246155</v>
      </c>
      <c r="AD128" s="10">
        <f t="shared" si="42"/>
        <v>2025042.9639613023</v>
      </c>
      <c r="AE128" s="10">
        <f t="shared" si="43"/>
        <v>2771877.7109061414</v>
      </c>
    </row>
    <row r="129" spans="1:31" x14ac:dyDescent="0.2">
      <c r="A129" s="5">
        <v>-108</v>
      </c>
      <c r="B129" s="5">
        <f t="shared" si="44"/>
        <v>126</v>
      </c>
      <c r="C129" s="36">
        <v>1.8938803136112841</v>
      </c>
      <c r="D129" s="6">
        <f t="shared" si="24"/>
        <v>0.10578643923409903</v>
      </c>
      <c r="E129" s="7">
        <f t="shared" si="25"/>
        <v>1269.4372708091882</v>
      </c>
      <c r="F129" s="7">
        <f t="shared" si="26"/>
        <v>2538.8745416183765</v>
      </c>
      <c r="G129" s="7">
        <f t="shared" si="27"/>
        <v>3808.3118124275652</v>
      </c>
      <c r="H129" s="7">
        <f t="shared" si="28"/>
        <v>5077.749083236753</v>
      </c>
      <c r="I129" s="7">
        <f t="shared" si="29"/>
        <v>6347.1863540459417</v>
      </c>
      <c r="J129" s="7">
        <f t="shared" si="30"/>
        <v>7616.6236248551304</v>
      </c>
      <c r="K129" s="12">
        <f t="shared" si="31"/>
        <v>3.7674412845587479E-3</v>
      </c>
      <c r="L129" s="9">
        <f t="shared" si="32"/>
        <v>542511.5449764597</v>
      </c>
      <c r="M129" s="9">
        <f t="shared" si="33"/>
        <v>2170046.1799058388</v>
      </c>
      <c r="N129" s="9">
        <f t="shared" si="34"/>
        <v>4882603.9047881374</v>
      </c>
      <c r="O129" s="9">
        <f t="shared" si="35"/>
        <v>8680184.7196233552</v>
      </c>
      <c r="P129" s="9">
        <f t="shared" si="36"/>
        <v>13562788.624411492</v>
      </c>
      <c r="Q129" s="9">
        <f t="shared" si="37"/>
        <v>19530415.61915255</v>
      </c>
      <c r="R129" s="8">
        <f>'Masses &amp; Spring Data'!$G$29</f>
        <v>0.12460000000000002</v>
      </c>
      <c r="S129" s="8">
        <f t="shared" si="45"/>
        <v>67596.938504066886</v>
      </c>
      <c r="T129" s="8">
        <f t="shared" si="45"/>
        <v>270387.75401626754</v>
      </c>
      <c r="U129" s="8">
        <f t="shared" si="45"/>
        <v>608372.44653660199</v>
      </c>
      <c r="V129" s="8">
        <f t="shared" si="45"/>
        <v>1081551.0160650702</v>
      </c>
      <c r="W129" s="8">
        <f t="shared" si="45"/>
        <v>1689923.4626016722</v>
      </c>
      <c r="X129" s="8">
        <f t="shared" si="45"/>
        <v>2433489.7861464079</v>
      </c>
      <c r="Y129" s="3">
        <f>SUM('Masses &amp; Spring Data'!$K$11*('Masses &amp; Spring Data'!$I$3+'Vel,Acc,Jer (Inlet)'!C129))</f>
        <v>346262.31291858596</v>
      </c>
      <c r="Z129" s="10">
        <f t="shared" si="38"/>
        <v>413859.25142265286</v>
      </c>
      <c r="AA129" s="10">
        <f t="shared" si="39"/>
        <v>635910.04670920386</v>
      </c>
      <c r="AB129" s="10">
        <f t="shared" si="40"/>
        <v>954634.75945518794</v>
      </c>
      <c r="AC129" s="10">
        <f t="shared" si="41"/>
        <v>1427813.3289836561</v>
      </c>
      <c r="AD129" s="10">
        <f t="shared" si="42"/>
        <v>2036185.7755202581</v>
      </c>
      <c r="AE129" s="10">
        <f t="shared" si="43"/>
        <v>2779752.0990649937</v>
      </c>
    </row>
    <row r="130" spans="1:31" x14ac:dyDescent="0.2">
      <c r="A130" s="5">
        <v>-106</v>
      </c>
      <c r="B130" s="5">
        <f t="shared" si="44"/>
        <v>127</v>
      </c>
      <c r="C130" s="36">
        <v>1.9996667528453831</v>
      </c>
      <c r="D130" s="6">
        <f t="shared" si="24"/>
        <v>0.10955388051865778</v>
      </c>
      <c r="E130" s="7">
        <f t="shared" si="25"/>
        <v>1314.6465662238934</v>
      </c>
      <c r="F130" s="7">
        <f t="shared" si="26"/>
        <v>2629.2931324477868</v>
      </c>
      <c r="G130" s="7">
        <f t="shared" si="27"/>
        <v>3943.9396986716797</v>
      </c>
      <c r="H130" s="7">
        <f t="shared" si="28"/>
        <v>5258.5862648955735</v>
      </c>
      <c r="I130" s="7">
        <f t="shared" si="29"/>
        <v>6573.2328311194669</v>
      </c>
      <c r="J130" s="7">
        <f t="shared" si="30"/>
        <v>7887.8793973433594</v>
      </c>
      <c r="K130" s="12">
        <f t="shared" si="31"/>
        <v>3.750881103086412E-3</v>
      </c>
      <c r="L130" s="9">
        <f t="shared" si="32"/>
        <v>540126.87884444336</v>
      </c>
      <c r="M130" s="9">
        <f t="shared" si="33"/>
        <v>2160507.5153777734</v>
      </c>
      <c r="N130" s="9">
        <f t="shared" si="34"/>
        <v>4861141.9095999897</v>
      </c>
      <c r="O130" s="9">
        <f t="shared" si="35"/>
        <v>8642030.0615110938</v>
      </c>
      <c r="P130" s="9">
        <f t="shared" si="36"/>
        <v>13503171.971111083</v>
      </c>
      <c r="Q130" s="9">
        <f t="shared" si="37"/>
        <v>19444567.638399959</v>
      </c>
      <c r="R130" s="8">
        <f>'Masses &amp; Spring Data'!$G$29</f>
        <v>0.12460000000000002</v>
      </c>
      <c r="S130" s="8">
        <f t="shared" si="45"/>
        <v>67299.809104017651</v>
      </c>
      <c r="T130" s="8">
        <f t="shared" si="45"/>
        <v>269199.23641607061</v>
      </c>
      <c r="U130" s="8">
        <f t="shared" si="45"/>
        <v>605698.28193615878</v>
      </c>
      <c r="V130" s="8">
        <f t="shared" si="45"/>
        <v>1076796.9456642824</v>
      </c>
      <c r="W130" s="8">
        <f t="shared" si="45"/>
        <v>1682495.2276004413</v>
      </c>
      <c r="X130" s="8">
        <f t="shared" si="45"/>
        <v>2422793.1277446351</v>
      </c>
      <c r="Y130" s="3">
        <f>SUM('Masses &amp; Spring Data'!$K$11*('Masses &amp; Spring Data'!$I$3+'Vel,Acc,Jer (Inlet)'!C130))</f>
        <v>365522.29269293632</v>
      </c>
      <c r="Z130" s="10">
        <f t="shared" si="38"/>
        <v>432822.10179695394</v>
      </c>
      <c r="AA130" s="10">
        <f t="shared" si="39"/>
        <v>654667.42707350524</v>
      </c>
      <c r="AB130" s="10">
        <f t="shared" si="40"/>
        <v>971220.57462909515</v>
      </c>
      <c r="AC130" s="10">
        <f t="shared" si="41"/>
        <v>1442319.2383572187</v>
      </c>
      <c r="AD130" s="10">
        <f t="shared" si="42"/>
        <v>2048017.5202933776</v>
      </c>
      <c r="AE130" s="10">
        <f t="shared" si="43"/>
        <v>2788315.4204375716</v>
      </c>
    </row>
    <row r="131" spans="1:31" x14ac:dyDescent="0.2">
      <c r="A131" s="5">
        <v>-104</v>
      </c>
      <c r="B131" s="5">
        <f t="shared" si="44"/>
        <v>128</v>
      </c>
      <c r="C131" s="36">
        <v>2.1092206333640409</v>
      </c>
      <c r="D131" s="6">
        <f t="shared" si="24"/>
        <v>0.11330476162174419</v>
      </c>
      <c r="E131" s="7">
        <f t="shared" si="25"/>
        <v>1359.6571394609302</v>
      </c>
      <c r="F131" s="7">
        <f t="shared" si="26"/>
        <v>2719.3142789218605</v>
      </c>
      <c r="G131" s="7">
        <f t="shared" si="27"/>
        <v>4078.9714183827909</v>
      </c>
      <c r="H131" s="7">
        <f t="shared" si="28"/>
        <v>5438.628557843721</v>
      </c>
      <c r="I131" s="7">
        <f t="shared" si="29"/>
        <v>6798.285697304651</v>
      </c>
      <c r="J131" s="7">
        <f t="shared" si="30"/>
        <v>8157.9428367655819</v>
      </c>
      <c r="K131" s="12">
        <f t="shared" si="31"/>
        <v>3.7177607401477353E-3</v>
      </c>
      <c r="L131" s="9">
        <f t="shared" si="32"/>
        <v>535357.5465812739</v>
      </c>
      <c r="M131" s="9">
        <f t="shared" si="33"/>
        <v>2141430.1863250956</v>
      </c>
      <c r="N131" s="9">
        <f t="shared" si="34"/>
        <v>4818217.9192314651</v>
      </c>
      <c r="O131" s="9">
        <f t="shared" si="35"/>
        <v>8565720.7453003824</v>
      </c>
      <c r="P131" s="9">
        <f t="shared" si="36"/>
        <v>13383938.664531847</v>
      </c>
      <c r="Q131" s="9">
        <f t="shared" si="37"/>
        <v>19272871.67692586</v>
      </c>
      <c r="R131" s="8">
        <f>'Masses &amp; Spring Data'!$G$29</f>
        <v>0.12460000000000002</v>
      </c>
      <c r="S131" s="8">
        <f t="shared" si="45"/>
        <v>66705.550304026736</v>
      </c>
      <c r="T131" s="8">
        <f t="shared" si="45"/>
        <v>266822.20121610694</v>
      </c>
      <c r="U131" s="8">
        <f t="shared" si="45"/>
        <v>600349.95273624058</v>
      </c>
      <c r="V131" s="8">
        <f t="shared" si="45"/>
        <v>1067288.8048644278</v>
      </c>
      <c r="W131" s="8">
        <f t="shared" si="45"/>
        <v>1667638.7576006684</v>
      </c>
      <c r="X131" s="8">
        <f t="shared" si="45"/>
        <v>2401399.8109449623</v>
      </c>
      <c r="Y131" s="3">
        <f>SUM('Masses &amp; Spring Data'!$K$11*('Masses &amp; Spring Data'!$I$3+'Vel,Acc,Jer (Inlet)'!C131))</f>
        <v>385468.19065743458</v>
      </c>
      <c r="Z131" s="10">
        <f t="shared" si="38"/>
        <v>452173.74096146133</v>
      </c>
      <c r="AA131" s="10">
        <f t="shared" si="39"/>
        <v>672919.19300317625</v>
      </c>
      <c r="AB131" s="10">
        <f t="shared" si="40"/>
        <v>985818.1433936751</v>
      </c>
      <c r="AC131" s="10">
        <f t="shared" si="41"/>
        <v>1452756.9955218623</v>
      </c>
      <c r="AD131" s="10">
        <f t="shared" si="42"/>
        <v>2053106.9482581029</v>
      </c>
      <c r="AE131" s="10">
        <f t="shared" si="43"/>
        <v>2786868.0016023968</v>
      </c>
    </row>
    <row r="132" spans="1:31" x14ac:dyDescent="0.2">
      <c r="A132" s="5">
        <v>-102</v>
      </c>
      <c r="B132" s="5">
        <f t="shared" si="44"/>
        <v>129</v>
      </c>
      <c r="C132" s="36">
        <v>2.2225253949857851</v>
      </c>
      <c r="D132" s="6">
        <f t="shared" ref="D132:D195" si="46">SUM((C133-C132)/(B133-B132))</f>
        <v>0.11702252236189192</v>
      </c>
      <c r="E132" s="7">
        <f t="shared" ref="E132:E195" si="47">SUM(D132*(6*2000))</f>
        <v>1404.270268342703</v>
      </c>
      <c r="F132" s="7">
        <f t="shared" ref="F132:F195" si="48">SUM(D132*(6*4000))</f>
        <v>2808.5405366854061</v>
      </c>
      <c r="G132" s="7">
        <f t="shared" ref="G132:G195" si="49">SUM(D132*(6*6000))</f>
        <v>4212.8108050281089</v>
      </c>
      <c r="H132" s="7">
        <f t="shared" ref="H132:H195" si="50">SUM(D132*(6*8000))</f>
        <v>5617.0810733708122</v>
      </c>
      <c r="I132" s="7">
        <f t="shared" ref="I132:I195" si="51">SUM(D132*(6*10000))</f>
        <v>7021.3513417135155</v>
      </c>
      <c r="J132" s="7">
        <f t="shared" ref="J132:J195" si="52">SUM(D132*(6*12000))</f>
        <v>8425.6216100562178</v>
      </c>
      <c r="K132" s="12">
        <f t="shared" ref="K132:K195" si="53">SUM((C134-(2*C133)+C132)/((B133-B132)^2))</f>
        <v>3.6598001049981121E-3</v>
      </c>
      <c r="L132" s="9">
        <f t="shared" ref="L132:L195" si="54">SUM(K132*((6*2000)^2))</f>
        <v>527011.21511972812</v>
      </c>
      <c r="M132" s="9">
        <f t="shared" ref="M132:M195" si="55">SUM(K132*((6*4000)^2))</f>
        <v>2108044.8604789125</v>
      </c>
      <c r="N132" s="9">
        <f t="shared" ref="N132:N195" si="56">SUM(K132*((6*6000)^2))</f>
        <v>4743100.9360775538</v>
      </c>
      <c r="O132" s="9">
        <f t="shared" ref="O132:O195" si="57">SUM(K132*((6*8000)^2))</f>
        <v>8432179.4419156499</v>
      </c>
      <c r="P132" s="9">
        <f t="shared" ref="P132:P195" si="58">SUM(K132*((6*10000)^2))</f>
        <v>13175280.377993204</v>
      </c>
      <c r="Q132" s="9">
        <f t="shared" ref="Q132:Q195" si="59">SUM(K132*((6*12000)^2))</f>
        <v>18972403.744310215</v>
      </c>
      <c r="R132" s="8">
        <f>'Masses &amp; Spring Data'!$G$29</f>
        <v>0.12460000000000002</v>
      </c>
      <c r="S132" s="8">
        <f t="shared" si="45"/>
        <v>65665.597403918131</v>
      </c>
      <c r="T132" s="8">
        <f t="shared" si="45"/>
        <v>262662.38961567252</v>
      </c>
      <c r="U132" s="8">
        <f t="shared" si="45"/>
        <v>590990.37663526332</v>
      </c>
      <c r="V132" s="8">
        <f t="shared" si="45"/>
        <v>1050649.5584626901</v>
      </c>
      <c r="W132" s="8">
        <f t="shared" si="45"/>
        <v>1641639.9350979533</v>
      </c>
      <c r="X132" s="8">
        <f t="shared" si="45"/>
        <v>2363961.5065410533</v>
      </c>
      <c r="Y132" s="3">
        <f>SUM('Masses &amp; Spring Data'!$K$11*('Masses &amp; Spring Data'!$I$3+'Vel,Acc,Jer (Inlet)'!C132))</f>
        <v>406096.9917870693</v>
      </c>
      <c r="Z132" s="10">
        <f t="shared" ref="Z132:Z195" si="60">SUM(S132+Y132)</f>
        <v>471762.5891909874</v>
      </c>
      <c r="AA132" s="10">
        <f t="shared" ref="AA132:AA195" si="61">SUM(T132+Y133)</f>
        <v>690065.05564748927</v>
      </c>
      <c r="AB132" s="10">
        <f t="shared" ref="AB132:AB195" si="62">SUM(U132+Y132)</f>
        <v>997087.36842233269</v>
      </c>
      <c r="AC132" s="10">
        <f t="shared" ref="AC132:AC195" si="63">SUM(V132+Y132)</f>
        <v>1456746.5502497593</v>
      </c>
      <c r="AD132" s="10">
        <f t="shared" ref="AD132:AD195" si="64">SUM(W132+Y132)</f>
        <v>2047736.9268850225</v>
      </c>
      <c r="AE132" s="10">
        <f t="shared" ref="AE132:AE195" si="65">SUM(X132+Y132)</f>
        <v>2770058.4983281228</v>
      </c>
    </row>
    <row r="133" spans="1:31" x14ac:dyDescent="0.2">
      <c r="A133" s="5">
        <v>-100</v>
      </c>
      <c r="B133" s="5">
        <f t="shared" ref="B133:B196" si="66">B132+1</f>
        <v>130</v>
      </c>
      <c r="C133" s="36">
        <v>2.339547917347677</v>
      </c>
      <c r="D133" s="6">
        <f t="shared" si="46"/>
        <v>0.12068232246689004</v>
      </c>
      <c r="E133" s="7">
        <f t="shared" si="47"/>
        <v>1448.1878696026804</v>
      </c>
      <c r="F133" s="7">
        <f t="shared" si="48"/>
        <v>2896.3757392053608</v>
      </c>
      <c r="G133" s="7">
        <f t="shared" si="49"/>
        <v>4344.563608808041</v>
      </c>
      <c r="H133" s="7">
        <f t="shared" si="50"/>
        <v>5792.7514784107216</v>
      </c>
      <c r="I133" s="7">
        <f t="shared" si="51"/>
        <v>7240.9393480134022</v>
      </c>
      <c r="J133" s="7">
        <f t="shared" si="52"/>
        <v>8689.1272176160819</v>
      </c>
      <c r="K133" s="12">
        <f t="shared" si="53"/>
        <v>3.6101195605890979E-3</v>
      </c>
      <c r="L133" s="9">
        <f t="shared" si="54"/>
        <v>519857.2167248301</v>
      </c>
      <c r="M133" s="9">
        <f t="shared" si="55"/>
        <v>2079428.8668993204</v>
      </c>
      <c r="N133" s="9">
        <f t="shared" si="56"/>
        <v>4678714.9505234705</v>
      </c>
      <c r="O133" s="9">
        <f t="shared" si="57"/>
        <v>8317715.4675972816</v>
      </c>
      <c r="P133" s="9">
        <f t="shared" si="58"/>
        <v>12996430.418120753</v>
      </c>
      <c r="Q133" s="9">
        <f t="shared" si="59"/>
        <v>18714859.802093882</v>
      </c>
      <c r="R133" s="8">
        <f>'Masses &amp; Spring Data'!$G$29</f>
        <v>0.12460000000000002</v>
      </c>
      <c r="S133" s="8">
        <f t="shared" si="45"/>
        <v>64774.209203913837</v>
      </c>
      <c r="T133" s="8">
        <f t="shared" si="45"/>
        <v>259096.83681565535</v>
      </c>
      <c r="U133" s="8">
        <f t="shared" si="45"/>
        <v>582967.8828352245</v>
      </c>
      <c r="V133" s="8">
        <f t="shared" si="45"/>
        <v>1036387.3472626214</v>
      </c>
      <c r="W133" s="8">
        <f t="shared" si="45"/>
        <v>1619355.2300978461</v>
      </c>
      <c r="X133" s="8">
        <f t="shared" si="45"/>
        <v>2331871.531340898</v>
      </c>
      <c r="Y133" s="3">
        <f>SUM('Masses &amp; Spring Data'!$K$11*('Masses &amp; Spring Data'!$I$3+'Vel,Acc,Jer (Inlet)'!C133))</f>
        <v>427402.66603181674</v>
      </c>
      <c r="Z133" s="10">
        <f t="shared" si="60"/>
        <v>492176.87523573055</v>
      </c>
      <c r="AA133" s="10">
        <f t="shared" si="61"/>
        <v>708471.49761979189</v>
      </c>
      <c r="AB133" s="10">
        <f t="shared" si="62"/>
        <v>1010370.5488670412</v>
      </c>
      <c r="AC133" s="10">
        <f t="shared" si="63"/>
        <v>1463790.0132944381</v>
      </c>
      <c r="AD133" s="10">
        <f t="shared" si="64"/>
        <v>2046757.8961296629</v>
      </c>
      <c r="AE133" s="10">
        <f t="shared" si="65"/>
        <v>2759274.197372715</v>
      </c>
    </row>
    <row r="134" spans="1:31" x14ac:dyDescent="0.2">
      <c r="A134" s="5">
        <v>-98</v>
      </c>
      <c r="B134" s="5">
        <f t="shared" si="66"/>
        <v>131</v>
      </c>
      <c r="C134" s="36">
        <v>2.460230239814567</v>
      </c>
      <c r="D134" s="6">
        <f t="shared" si="46"/>
        <v>0.12429244202747913</v>
      </c>
      <c r="E134" s="7">
        <f t="shared" si="47"/>
        <v>1491.5093043297495</v>
      </c>
      <c r="F134" s="7">
        <f t="shared" si="48"/>
        <v>2983.018608659499</v>
      </c>
      <c r="G134" s="7">
        <f t="shared" si="49"/>
        <v>4474.5279129892488</v>
      </c>
      <c r="H134" s="7">
        <f t="shared" si="50"/>
        <v>5966.037217318998</v>
      </c>
      <c r="I134" s="7">
        <f t="shared" si="51"/>
        <v>7457.5465216487482</v>
      </c>
      <c r="J134" s="7">
        <f t="shared" si="52"/>
        <v>8949.0558259784975</v>
      </c>
      <c r="K134" s="12">
        <f t="shared" si="53"/>
        <v>3.5273186532327472E-3</v>
      </c>
      <c r="L134" s="9">
        <f t="shared" si="54"/>
        <v>507933.88606551557</v>
      </c>
      <c r="M134" s="9">
        <f t="shared" si="55"/>
        <v>2031735.5442620623</v>
      </c>
      <c r="N134" s="9">
        <f t="shared" si="56"/>
        <v>4571404.9745896403</v>
      </c>
      <c r="O134" s="9">
        <f t="shared" si="57"/>
        <v>8126942.1770482492</v>
      </c>
      <c r="P134" s="9">
        <f t="shared" si="58"/>
        <v>12698347.151637889</v>
      </c>
      <c r="Q134" s="9">
        <f t="shared" si="59"/>
        <v>18285619.898358561</v>
      </c>
      <c r="R134" s="8">
        <f>'Masses &amp; Spring Data'!$G$29</f>
        <v>0.12460000000000002</v>
      </c>
      <c r="S134" s="8">
        <f t="shared" si="45"/>
        <v>63288.562203763249</v>
      </c>
      <c r="T134" s="8">
        <f t="shared" si="45"/>
        <v>253154.248815053</v>
      </c>
      <c r="U134" s="8">
        <f t="shared" si="45"/>
        <v>569597.05983386922</v>
      </c>
      <c r="V134" s="8">
        <f t="shared" si="45"/>
        <v>1012616.995260212</v>
      </c>
      <c r="W134" s="8">
        <f t="shared" si="45"/>
        <v>1582214.0550940812</v>
      </c>
      <c r="X134" s="8">
        <f t="shared" si="45"/>
        <v>2278388.2393354769</v>
      </c>
      <c r="Y134" s="3">
        <f>SUM('Masses &amp; Spring Data'!$K$11*('Masses &amp; Spring Data'!$I$3+'Vel,Acc,Jer (Inlet)'!C134))</f>
        <v>449374.66080413648</v>
      </c>
      <c r="Z134" s="10">
        <f t="shared" si="60"/>
        <v>512663.22300789971</v>
      </c>
      <c r="AA134" s="10">
        <f t="shared" si="61"/>
        <v>725158.17984404671</v>
      </c>
      <c r="AB134" s="10">
        <f t="shared" si="62"/>
        <v>1018971.7206380058</v>
      </c>
      <c r="AC134" s="10">
        <f t="shared" si="63"/>
        <v>1461991.6560643485</v>
      </c>
      <c r="AD134" s="10">
        <f t="shared" si="64"/>
        <v>2031588.7158982176</v>
      </c>
      <c r="AE134" s="10">
        <f t="shared" si="65"/>
        <v>2727762.9001396135</v>
      </c>
    </row>
    <row r="135" spans="1:31" x14ac:dyDescent="0.2">
      <c r="A135" s="5">
        <v>-96</v>
      </c>
      <c r="B135" s="5">
        <f t="shared" si="66"/>
        <v>132</v>
      </c>
      <c r="C135" s="36">
        <v>2.5845226818420461</v>
      </c>
      <c r="D135" s="6">
        <f t="shared" si="46"/>
        <v>0.12781976068071188</v>
      </c>
      <c r="E135" s="7">
        <f t="shared" si="47"/>
        <v>1533.8371281685427</v>
      </c>
      <c r="F135" s="7">
        <f t="shared" si="48"/>
        <v>3067.6742563370854</v>
      </c>
      <c r="G135" s="7">
        <f t="shared" si="49"/>
        <v>4601.5113845056276</v>
      </c>
      <c r="H135" s="7">
        <f t="shared" si="50"/>
        <v>6135.3485126741707</v>
      </c>
      <c r="I135" s="7">
        <f t="shared" si="51"/>
        <v>7669.1856408427129</v>
      </c>
      <c r="J135" s="7">
        <f t="shared" si="52"/>
        <v>9203.0227690112551</v>
      </c>
      <c r="K135" s="12">
        <f t="shared" si="53"/>
        <v>3.4362376551468898E-3</v>
      </c>
      <c r="L135" s="9">
        <f t="shared" si="54"/>
        <v>494818.22234115214</v>
      </c>
      <c r="M135" s="9">
        <f t="shared" si="55"/>
        <v>1979272.8893646086</v>
      </c>
      <c r="N135" s="9">
        <f t="shared" si="56"/>
        <v>4453364.001070369</v>
      </c>
      <c r="O135" s="9">
        <f t="shared" si="57"/>
        <v>7917091.5574584343</v>
      </c>
      <c r="P135" s="9">
        <f t="shared" si="58"/>
        <v>12370455.558528803</v>
      </c>
      <c r="Q135" s="9">
        <f t="shared" si="59"/>
        <v>17813456.004281476</v>
      </c>
      <c r="R135" s="8">
        <f>'Masses &amp; Spring Data'!$G$29</f>
        <v>0.12460000000000002</v>
      </c>
      <c r="S135" s="8">
        <f t="shared" si="45"/>
        <v>61654.350503707567</v>
      </c>
      <c r="T135" s="8">
        <f t="shared" si="45"/>
        <v>246617.40201483027</v>
      </c>
      <c r="U135" s="8">
        <f t="shared" si="45"/>
        <v>554889.15453336807</v>
      </c>
      <c r="V135" s="8">
        <f t="shared" si="45"/>
        <v>986469.60805932106</v>
      </c>
      <c r="W135" s="8">
        <f t="shared" si="45"/>
        <v>1541358.7625926891</v>
      </c>
      <c r="X135" s="8">
        <f t="shared" si="45"/>
        <v>2219556.6181334723</v>
      </c>
      <c r="Y135" s="3">
        <f>SUM('Masses &amp; Spring Data'!$K$11*('Masses &amp; Spring Data'!$I$3+'Vel,Acc,Jer (Inlet)'!C135))</f>
        <v>472003.93102899374</v>
      </c>
      <c r="Z135" s="10">
        <f t="shared" si="60"/>
        <v>533658.28153270134</v>
      </c>
      <c r="AA135" s="10">
        <f t="shared" si="61"/>
        <v>741892.80359616014</v>
      </c>
      <c r="AB135" s="10">
        <f t="shared" si="62"/>
        <v>1026893.0855623619</v>
      </c>
      <c r="AC135" s="10">
        <f t="shared" si="63"/>
        <v>1458473.5390883149</v>
      </c>
      <c r="AD135" s="10">
        <f t="shared" si="64"/>
        <v>2013362.6936216829</v>
      </c>
      <c r="AE135" s="10">
        <f t="shared" si="65"/>
        <v>2691560.5491624661</v>
      </c>
    </row>
    <row r="136" spans="1:31" x14ac:dyDescent="0.2">
      <c r="A136" s="5">
        <v>-94</v>
      </c>
      <c r="B136" s="5">
        <f t="shared" si="66"/>
        <v>133</v>
      </c>
      <c r="C136" s="36">
        <v>2.712342442522758</v>
      </c>
      <c r="D136" s="6">
        <f t="shared" si="46"/>
        <v>0.13125599833585877</v>
      </c>
      <c r="E136" s="7">
        <f t="shared" si="47"/>
        <v>1575.0719800303052</v>
      </c>
      <c r="F136" s="7">
        <f t="shared" si="48"/>
        <v>3150.1439600606104</v>
      </c>
      <c r="G136" s="7">
        <f t="shared" si="49"/>
        <v>4725.2159400909159</v>
      </c>
      <c r="H136" s="7">
        <f t="shared" si="50"/>
        <v>6300.2879201212208</v>
      </c>
      <c r="I136" s="7">
        <f t="shared" si="51"/>
        <v>7875.3599001515258</v>
      </c>
      <c r="J136" s="7">
        <f t="shared" si="52"/>
        <v>9450.4318801818317</v>
      </c>
      <c r="K136" s="12">
        <f t="shared" si="53"/>
        <v>3.3285964755882524E-3</v>
      </c>
      <c r="L136" s="9">
        <f t="shared" si="54"/>
        <v>479317.89248470834</v>
      </c>
      <c r="M136" s="9">
        <f t="shared" si="55"/>
        <v>1917271.5699388334</v>
      </c>
      <c r="N136" s="9">
        <f t="shared" si="56"/>
        <v>4313861.0323623754</v>
      </c>
      <c r="O136" s="9">
        <f t="shared" si="57"/>
        <v>7669086.2797553334</v>
      </c>
      <c r="P136" s="9">
        <f t="shared" si="58"/>
        <v>11982947.312117709</v>
      </c>
      <c r="Q136" s="9">
        <f t="shared" si="59"/>
        <v>17255444.129449502</v>
      </c>
      <c r="R136" s="8">
        <f>'Masses &amp; Spring Data'!$G$29</f>
        <v>0.12460000000000002</v>
      </c>
      <c r="S136" s="8">
        <f t="shared" si="45"/>
        <v>59723.009403594668</v>
      </c>
      <c r="T136" s="8">
        <f t="shared" si="45"/>
        <v>238892.03761437867</v>
      </c>
      <c r="U136" s="8">
        <f t="shared" si="45"/>
        <v>537507.08463235199</v>
      </c>
      <c r="V136" s="8">
        <f t="shared" si="45"/>
        <v>955568.15045751468</v>
      </c>
      <c r="W136" s="8">
        <f t="shared" si="45"/>
        <v>1493075.2350898667</v>
      </c>
      <c r="X136" s="8">
        <f t="shared" si="45"/>
        <v>2150028.338529408</v>
      </c>
      <c r="Y136" s="3">
        <f>SUM('Masses &amp; Spring Data'!$K$11*('Masses &amp; Spring Data'!$I$3+'Vel,Acc,Jer (Inlet)'!C136))</f>
        <v>495275.40158132982</v>
      </c>
      <c r="Z136" s="10">
        <f t="shared" si="60"/>
        <v>554998.41098492453</v>
      </c>
      <c r="AA136" s="10">
        <f t="shared" si="61"/>
        <v>758064.52743796003</v>
      </c>
      <c r="AB136" s="10">
        <f t="shared" si="62"/>
        <v>1032782.4862136818</v>
      </c>
      <c r="AC136" s="10">
        <f t="shared" si="63"/>
        <v>1450843.5520388444</v>
      </c>
      <c r="AD136" s="10">
        <f t="shared" si="64"/>
        <v>1988350.6366711964</v>
      </c>
      <c r="AE136" s="10">
        <f t="shared" si="65"/>
        <v>2645303.7401107377</v>
      </c>
    </row>
    <row r="137" spans="1:31" x14ac:dyDescent="0.2">
      <c r="A137" s="5">
        <v>-92</v>
      </c>
      <c r="B137" s="5">
        <f t="shared" si="66"/>
        <v>134</v>
      </c>
      <c r="C137" s="36">
        <v>2.8435984408586168</v>
      </c>
      <c r="D137" s="6">
        <f t="shared" si="46"/>
        <v>0.13458459481144702</v>
      </c>
      <c r="E137" s="7">
        <f t="shared" si="47"/>
        <v>1615.0151377373643</v>
      </c>
      <c r="F137" s="7">
        <f t="shared" si="48"/>
        <v>3230.0302754747286</v>
      </c>
      <c r="G137" s="7">
        <f t="shared" si="49"/>
        <v>4845.0454132120931</v>
      </c>
      <c r="H137" s="7">
        <f t="shared" si="50"/>
        <v>6460.0605509494571</v>
      </c>
      <c r="I137" s="7">
        <f t="shared" si="51"/>
        <v>8075.0756886868212</v>
      </c>
      <c r="J137" s="7">
        <f t="shared" si="52"/>
        <v>9690.0908264241862</v>
      </c>
      <c r="K137" s="12">
        <f t="shared" si="53"/>
        <v>3.220955296029171E-3</v>
      </c>
      <c r="L137" s="9">
        <f t="shared" si="54"/>
        <v>463817.56262820063</v>
      </c>
      <c r="M137" s="9">
        <f t="shared" si="55"/>
        <v>1855270.2505128025</v>
      </c>
      <c r="N137" s="9">
        <f t="shared" si="56"/>
        <v>4174358.0636538058</v>
      </c>
      <c r="O137" s="9">
        <f t="shared" si="57"/>
        <v>7421081.00205121</v>
      </c>
      <c r="P137" s="9">
        <f t="shared" si="58"/>
        <v>11595439.065705016</v>
      </c>
      <c r="Q137" s="9">
        <f t="shared" si="59"/>
        <v>16697432.254615223</v>
      </c>
      <c r="R137" s="8">
        <f>'Masses &amp; Spring Data'!$G$29</f>
        <v>0.12460000000000002</v>
      </c>
      <c r="S137" s="8">
        <f t="shared" si="45"/>
        <v>57791.668303473809</v>
      </c>
      <c r="T137" s="8">
        <f t="shared" si="45"/>
        <v>231166.67321389524</v>
      </c>
      <c r="U137" s="8">
        <f t="shared" si="45"/>
        <v>520125.01473126427</v>
      </c>
      <c r="V137" s="8">
        <f t="shared" si="45"/>
        <v>924666.69285558094</v>
      </c>
      <c r="W137" s="8">
        <f t="shared" si="45"/>
        <v>1444791.7075868452</v>
      </c>
      <c r="X137" s="8">
        <f t="shared" si="45"/>
        <v>2080500.0589250571</v>
      </c>
      <c r="Y137" s="3">
        <f>SUM('Masses &amp; Spring Data'!$K$11*('Masses &amp; Spring Data'!$I$3+'Vel,Acc,Jer (Inlet)'!C137))</f>
        <v>519172.4898235813</v>
      </c>
      <c r="Z137" s="10">
        <f t="shared" si="60"/>
        <v>576964.15812705515</v>
      </c>
      <c r="AA137" s="10">
        <f t="shared" si="61"/>
        <v>774842.27130706725</v>
      </c>
      <c r="AB137" s="10">
        <f t="shared" si="62"/>
        <v>1039297.5045548456</v>
      </c>
      <c r="AC137" s="10">
        <f t="shared" si="63"/>
        <v>1443839.1826791624</v>
      </c>
      <c r="AD137" s="10">
        <f t="shared" si="64"/>
        <v>1963964.1974104266</v>
      </c>
      <c r="AE137" s="10">
        <f t="shared" si="65"/>
        <v>2599672.5487486385</v>
      </c>
    </row>
    <row r="138" spans="1:31" x14ac:dyDescent="0.2">
      <c r="A138" s="5">
        <v>-90</v>
      </c>
      <c r="B138" s="5">
        <f t="shared" si="66"/>
        <v>135</v>
      </c>
      <c r="C138" s="36">
        <v>2.9781830356700638</v>
      </c>
      <c r="D138" s="6">
        <f t="shared" si="46"/>
        <v>0.13780555010747619</v>
      </c>
      <c r="E138" s="7">
        <f t="shared" si="47"/>
        <v>1653.6666012897144</v>
      </c>
      <c r="F138" s="7">
        <f t="shared" si="48"/>
        <v>3307.3332025794289</v>
      </c>
      <c r="G138" s="7">
        <f t="shared" si="49"/>
        <v>4960.9998038691429</v>
      </c>
      <c r="H138" s="7">
        <f t="shared" si="50"/>
        <v>6614.6664051588577</v>
      </c>
      <c r="I138" s="7">
        <f t="shared" si="51"/>
        <v>8268.3330064485708</v>
      </c>
      <c r="J138" s="7">
        <f t="shared" si="52"/>
        <v>9921.9996077382857</v>
      </c>
      <c r="K138" s="12">
        <f t="shared" si="53"/>
        <v>3.0636335720579666E-3</v>
      </c>
      <c r="L138" s="9">
        <f t="shared" si="54"/>
        <v>441163.23437634722</v>
      </c>
      <c r="M138" s="9">
        <f t="shared" si="55"/>
        <v>1764652.9375053889</v>
      </c>
      <c r="N138" s="9">
        <f t="shared" si="56"/>
        <v>3970469.1093871249</v>
      </c>
      <c r="O138" s="9">
        <f t="shared" si="57"/>
        <v>7058611.7500215555</v>
      </c>
      <c r="P138" s="9">
        <f t="shared" si="58"/>
        <v>11029080.85940868</v>
      </c>
      <c r="Q138" s="9">
        <f t="shared" si="59"/>
        <v>15881876.4375485</v>
      </c>
      <c r="R138" s="8">
        <f>'Masses &amp; Spring Data'!$G$29</f>
        <v>0.12460000000000002</v>
      </c>
      <c r="S138" s="8">
        <f t="shared" si="45"/>
        <v>54968.939003292871</v>
      </c>
      <c r="T138" s="8">
        <f t="shared" si="45"/>
        <v>219875.75601317149</v>
      </c>
      <c r="U138" s="8">
        <f t="shared" si="45"/>
        <v>494720.45102963585</v>
      </c>
      <c r="V138" s="8">
        <f t="shared" si="45"/>
        <v>879503.02405268594</v>
      </c>
      <c r="W138" s="8">
        <f t="shared" si="45"/>
        <v>1374223.4750823218</v>
      </c>
      <c r="X138" s="8">
        <f t="shared" si="45"/>
        <v>1978881.8041185434</v>
      </c>
      <c r="Y138" s="3">
        <f>SUM('Masses &amp; Spring Data'!$K$11*('Masses &amp; Spring Data'!$I$3+'Vel,Acc,Jer (Inlet)'!C138))</f>
        <v>543675.59809317207</v>
      </c>
      <c r="Z138" s="10">
        <f t="shared" si="60"/>
        <v>598644.53709646489</v>
      </c>
      <c r="AA138" s="10">
        <f t="shared" si="61"/>
        <v>788640.88474069827</v>
      </c>
      <c r="AB138" s="10">
        <f t="shared" si="62"/>
        <v>1038396.0491228079</v>
      </c>
      <c r="AC138" s="10">
        <f t="shared" si="63"/>
        <v>1423178.6221458581</v>
      </c>
      <c r="AD138" s="10">
        <f t="shared" si="64"/>
        <v>1917899.0731754939</v>
      </c>
      <c r="AE138" s="10">
        <f t="shared" si="65"/>
        <v>2522557.4022117155</v>
      </c>
    </row>
    <row r="139" spans="1:31" x14ac:dyDescent="0.2">
      <c r="A139" s="5">
        <v>-88</v>
      </c>
      <c r="B139" s="5">
        <f t="shared" si="66"/>
        <v>136</v>
      </c>
      <c r="C139" s="36">
        <v>3.11598858577754</v>
      </c>
      <c r="D139" s="6">
        <f t="shared" si="46"/>
        <v>0.14086918367953416</v>
      </c>
      <c r="E139" s="7">
        <f t="shared" si="47"/>
        <v>1690.4302041544099</v>
      </c>
      <c r="F139" s="7">
        <f t="shared" si="48"/>
        <v>3380.8604083088198</v>
      </c>
      <c r="G139" s="7">
        <f t="shared" si="49"/>
        <v>5071.29061246323</v>
      </c>
      <c r="H139" s="7">
        <f t="shared" si="50"/>
        <v>6761.7208166176397</v>
      </c>
      <c r="I139" s="7">
        <f t="shared" si="51"/>
        <v>8452.1510207720494</v>
      </c>
      <c r="J139" s="7">
        <f t="shared" si="52"/>
        <v>10142.58122492646</v>
      </c>
      <c r="K139" s="12">
        <f t="shared" si="53"/>
        <v>2.9228720295586541E-3</v>
      </c>
      <c r="L139" s="9">
        <f t="shared" si="54"/>
        <v>420893.57225644618</v>
      </c>
      <c r="M139" s="9">
        <f t="shared" si="55"/>
        <v>1683574.2890257847</v>
      </c>
      <c r="N139" s="9">
        <f t="shared" si="56"/>
        <v>3788042.1503080158</v>
      </c>
      <c r="O139" s="9">
        <f t="shared" si="57"/>
        <v>6734297.1561031388</v>
      </c>
      <c r="P139" s="9">
        <f t="shared" si="58"/>
        <v>10522339.306411155</v>
      </c>
      <c r="Q139" s="9">
        <f t="shared" si="59"/>
        <v>15152168.601232063</v>
      </c>
      <c r="R139" s="8">
        <f>'Masses &amp; Spring Data'!$G$29</f>
        <v>0.12460000000000002</v>
      </c>
      <c r="S139" s="8">
        <f t="shared" si="45"/>
        <v>52443.339103153201</v>
      </c>
      <c r="T139" s="8">
        <f t="shared" si="45"/>
        <v>209773.3564126128</v>
      </c>
      <c r="U139" s="8">
        <f t="shared" si="45"/>
        <v>471990.05192837882</v>
      </c>
      <c r="V139" s="8">
        <f t="shared" si="45"/>
        <v>839093.42565045122</v>
      </c>
      <c r="W139" s="8">
        <f t="shared" si="45"/>
        <v>1311083.47757883</v>
      </c>
      <c r="X139" s="8">
        <f t="shared" si="45"/>
        <v>1887960.2077135153</v>
      </c>
      <c r="Y139" s="3">
        <f>SUM('Masses &amp; Spring Data'!$K$11*('Masses &amp; Spring Data'!$I$3+'Vel,Acc,Jer (Inlet)'!C139))</f>
        <v>568765.12872752675</v>
      </c>
      <c r="Z139" s="10">
        <f t="shared" si="60"/>
        <v>621208.46783067996</v>
      </c>
      <c r="AA139" s="10">
        <f t="shared" si="61"/>
        <v>804185.79540164722</v>
      </c>
      <c r="AB139" s="10">
        <f t="shared" si="62"/>
        <v>1040755.1806559055</v>
      </c>
      <c r="AC139" s="10">
        <f t="shared" si="63"/>
        <v>1407858.554377978</v>
      </c>
      <c r="AD139" s="10">
        <f t="shared" si="64"/>
        <v>1879848.6063063568</v>
      </c>
      <c r="AE139" s="10">
        <f t="shared" si="65"/>
        <v>2456725.3364410419</v>
      </c>
    </row>
    <row r="140" spans="1:31" x14ac:dyDescent="0.2">
      <c r="A140" s="5">
        <v>-86</v>
      </c>
      <c r="B140" s="5">
        <f t="shared" si="66"/>
        <v>137</v>
      </c>
      <c r="C140" s="36">
        <v>3.2568577694570742</v>
      </c>
      <c r="D140" s="6">
        <f t="shared" si="46"/>
        <v>0.14379205570909281</v>
      </c>
      <c r="E140" s="7">
        <f t="shared" si="47"/>
        <v>1725.5046685091138</v>
      </c>
      <c r="F140" s="7">
        <f t="shared" si="48"/>
        <v>3451.0093370182276</v>
      </c>
      <c r="G140" s="7">
        <f t="shared" si="49"/>
        <v>5176.5140055273414</v>
      </c>
      <c r="H140" s="7">
        <f t="shared" si="50"/>
        <v>6902.0186740364552</v>
      </c>
      <c r="I140" s="7">
        <f t="shared" si="51"/>
        <v>8627.5233425455681</v>
      </c>
      <c r="J140" s="7">
        <f t="shared" si="52"/>
        <v>10353.028011054683</v>
      </c>
      <c r="K140" s="12">
        <f t="shared" si="53"/>
        <v>2.748990124116002E-3</v>
      </c>
      <c r="L140" s="9">
        <f t="shared" si="54"/>
        <v>395854.57787270431</v>
      </c>
      <c r="M140" s="9">
        <f t="shared" si="55"/>
        <v>1583418.3114908172</v>
      </c>
      <c r="N140" s="9">
        <f t="shared" si="56"/>
        <v>3562691.2008543387</v>
      </c>
      <c r="O140" s="9">
        <f t="shared" si="57"/>
        <v>6333673.2459632689</v>
      </c>
      <c r="P140" s="9">
        <f t="shared" si="58"/>
        <v>9896364.4468176067</v>
      </c>
      <c r="Q140" s="9">
        <f t="shared" si="59"/>
        <v>14250764.803417355</v>
      </c>
      <c r="R140" s="8">
        <f>'Masses &amp; Spring Data'!$G$29</f>
        <v>0.12460000000000002</v>
      </c>
      <c r="S140" s="8">
        <f t="shared" si="45"/>
        <v>49323.480402938963</v>
      </c>
      <c r="T140" s="8">
        <f t="shared" si="45"/>
        <v>197293.92161175585</v>
      </c>
      <c r="U140" s="8">
        <f t="shared" si="45"/>
        <v>443911.32362645067</v>
      </c>
      <c r="V140" s="8">
        <f t="shared" si="45"/>
        <v>789175.68644702341</v>
      </c>
      <c r="W140" s="8">
        <f t="shared" si="45"/>
        <v>1233087.0100734739</v>
      </c>
      <c r="X140" s="8">
        <f t="shared" si="45"/>
        <v>1775645.2945058027</v>
      </c>
      <c r="Y140" s="3">
        <f>SUM('Masses &amp; Spring Data'!$K$11*('Masses &amp; Spring Data'!$I$3+'Vel,Acc,Jer (Inlet)'!C140))</f>
        <v>594412.43898903439</v>
      </c>
      <c r="Z140" s="10">
        <f t="shared" si="60"/>
        <v>643735.91939197341</v>
      </c>
      <c r="AA140" s="10">
        <f t="shared" si="61"/>
        <v>817885.82277685264</v>
      </c>
      <c r="AB140" s="10">
        <f t="shared" si="62"/>
        <v>1038323.7626154851</v>
      </c>
      <c r="AC140" s="10">
        <f t="shared" si="63"/>
        <v>1383588.1254360578</v>
      </c>
      <c r="AD140" s="10">
        <f t="shared" si="64"/>
        <v>1827499.4490625083</v>
      </c>
      <c r="AE140" s="10">
        <f t="shared" si="65"/>
        <v>2370057.7334948368</v>
      </c>
    </row>
    <row r="141" spans="1:31" x14ac:dyDescent="0.2">
      <c r="A141" s="5">
        <v>-84</v>
      </c>
      <c r="B141" s="5">
        <f t="shared" si="66"/>
        <v>138</v>
      </c>
      <c r="C141" s="36">
        <v>3.400649825166167</v>
      </c>
      <c r="D141" s="6">
        <f t="shared" si="46"/>
        <v>0.14654104583320882</v>
      </c>
      <c r="E141" s="7">
        <f t="shared" si="47"/>
        <v>1758.4925499985059</v>
      </c>
      <c r="F141" s="7">
        <f t="shared" si="48"/>
        <v>3516.9850999970117</v>
      </c>
      <c r="G141" s="7">
        <f t="shared" si="49"/>
        <v>5275.4776499955178</v>
      </c>
      <c r="H141" s="7">
        <f t="shared" si="50"/>
        <v>7033.9701999940235</v>
      </c>
      <c r="I141" s="7">
        <f t="shared" si="51"/>
        <v>8792.4627499925282</v>
      </c>
      <c r="J141" s="7">
        <f t="shared" si="52"/>
        <v>10550.955299991036</v>
      </c>
      <c r="K141" s="12">
        <f t="shared" si="53"/>
        <v>2.5751082186764584E-3</v>
      </c>
      <c r="L141" s="9">
        <f t="shared" si="54"/>
        <v>370815.58348941</v>
      </c>
      <c r="M141" s="9">
        <f t="shared" si="55"/>
        <v>1483262.33395764</v>
      </c>
      <c r="N141" s="9">
        <f t="shared" si="56"/>
        <v>3337340.2514046901</v>
      </c>
      <c r="O141" s="9">
        <f t="shared" si="57"/>
        <v>5933049.33583056</v>
      </c>
      <c r="P141" s="9">
        <f t="shared" si="58"/>
        <v>9270389.5872352496</v>
      </c>
      <c r="Q141" s="9">
        <f t="shared" si="59"/>
        <v>13349361.00561876</v>
      </c>
      <c r="R141" s="8">
        <f>'Masses &amp; Spring Data'!$G$29</f>
        <v>0.12460000000000002</v>
      </c>
      <c r="S141" s="8">
        <f t="shared" si="45"/>
        <v>46203.621702780489</v>
      </c>
      <c r="T141" s="8">
        <f t="shared" si="45"/>
        <v>184814.48681112195</v>
      </c>
      <c r="U141" s="8">
        <f t="shared" si="45"/>
        <v>415832.59532502445</v>
      </c>
      <c r="V141" s="8">
        <f t="shared" si="45"/>
        <v>739257.94724448782</v>
      </c>
      <c r="W141" s="8">
        <f t="shared" si="45"/>
        <v>1155090.5425695123</v>
      </c>
      <c r="X141" s="8">
        <f t="shared" si="45"/>
        <v>1663330.3813000978</v>
      </c>
      <c r="Y141" s="3">
        <f>SUM('Masses &amp; Spring Data'!$K$11*('Masses &amp; Spring Data'!$I$3+'Vel,Acc,Jer (Inlet)'!C141))</f>
        <v>620591.90116509679</v>
      </c>
      <c r="Z141" s="10">
        <f t="shared" si="60"/>
        <v>666795.52286787727</v>
      </c>
      <c r="AA141" s="10">
        <f t="shared" si="61"/>
        <v>832086.34430421283</v>
      </c>
      <c r="AB141" s="10">
        <f t="shared" si="62"/>
        <v>1036424.4964901212</v>
      </c>
      <c r="AC141" s="10">
        <f t="shared" si="63"/>
        <v>1359849.8484095847</v>
      </c>
      <c r="AD141" s="10">
        <f t="shared" si="64"/>
        <v>1775682.4437346091</v>
      </c>
      <c r="AE141" s="10">
        <f t="shared" si="65"/>
        <v>2283922.2824651944</v>
      </c>
    </row>
    <row r="142" spans="1:31" x14ac:dyDescent="0.2">
      <c r="A142" s="5">
        <v>-82</v>
      </c>
      <c r="B142" s="5">
        <f t="shared" si="66"/>
        <v>139</v>
      </c>
      <c r="C142" s="36">
        <v>3.5471908709993758</v>
      </c>
      <c r="D142" s="6">
        <f t="shared" si="46"/>
        <v>0.14911615405188527</v>
      </c>
      <c r="E142" s="7">
        <f t="shared" si="47"/>
        <v>1789.3938486226234</v>
      </c>
      <c r="F142" s="7">
        <f t="shared" si="48"/>
        <v>3578.7876972452468</v>
      </c>
      <c r="G142" s="7">
        <f t="shared" si="49"/>
        <v>5368.1815458678702</v>
      </c>
      <c r="H142" s="7">
        <f t="shared" si="50"/>
        <v>7157.5753944904936</v>
      </c>
      <c r="I142" s="7">
        <f t="shared" si="51"/>
        <v>8946.969243113117</v>
      </c>
      <c r="J142" s="7">
        <f t="shared" si="52"/>
        <v>10736.36309173574</v>
      </c>
      <c r="K142" s="12">
        <f t="shared" si="53"/>
        <v>2.3598258595596278E-3</v>
      </c>
      <c r="L142" s="9">
        <f t="shared" si="54"/>
        <v>339814.92377658642</v>
      </c>
      <c r="M142" s="9">
        <f t="shared" si="55"/>
        <v>1359259.6951063457</v>
      </c>
      <c r="N142" s="9">
        <f t="shared" si="56"/>
        <v>3058334.3139892775</v>
      </c>
      <c r="O142" s="9">
        <f t="shared" si="57"/>
        <v>5437038.7804253828</v>
      </c>
      <c r="P142" s="9">
        <f t="shared" si="58"/>
        <v>8495373.0944146607</v>
      </c>
      <c r="Q142" s="9">
        <f t="shared" si="59"/>
        <v>12233337.25595711</v>
      </c>
      <c r="R142" s="8">
        <f>'Masses &amp; Spring Data'!$G$29</f>
        <v>0.12460000000000002</v>
      </c>
      <c r="S142" s="8">
        <f t="shared" si="45"/>
        <v>42340.939502562673</v>
      </c>
      <c r="T142" s="8">
        <f t="shared" si="45"/>
        <v>169363.75801025069</v>
      </c>
      <c r="U142" s="8">
        <f t="shared" si="45"/>
        <v>381068.45552306401</v>
      </c>
      <c r="V142" s="8">
        <f t="shared" si="45"/>
        <v>677455.03204100276</v>
      </c>
      <c r="W142" s="8">
        <f t="shared" si="45"/>
        <v>1058523.4875640669</v>
      </c>
      <c r="X142" s="8">
        <f t="shared" si="45"/>
        <v>1524273.822092256</v>
      </c>
      <c r="Y142" s="3">
        <f>SUM('Masses &amp; Spring Data'!$K$11*('Masses &amp; Spring Data'!$I$3+'Vel,Acc,Jer (Inlet)'!C142))</f>
        <v>647271.85749309091</v>
      </c>
      <c r="Z142" s="10">
        <f t="shared" si="60"/>
        <v>689612.79699565354</v>
      </c>
      <c r="AA142" s="10">
        <f t="shared" si="61"/>
        <v>843784.40822064574</v>
      </c>
      <c r="AB142" s="10">
        <f t="shared" si="62"/>
        <v>1028340.3130161549</v>
      </c>
      <c r="AC142" s="10">
        <f t="shared" si="63"/>
        <v>1324726.8895340937</v>
      </c>
      <c r="AD142" s="10">
        <f t="shared" si="64"/>
        <v>1705795.3450571578</v>
      </c>
      <c r="AE142" s="10">
        <f t="shared" si="65"/>
        <v>2171545.679585347</v>
      </c>
    </row>
    <row r="143" spans="1:31" x14ac:dyDescent="0.2">
      <c r="A143" s="5">
        <v>-80</v>
      </c>
      <c r="B143" s="5">
        <f t="shared" si="66"/>
        <v>140</v>
      </c>
      <c r="C143" s="36">
        <v>3.6963070250512611</v>
      </c>
      <c r="D143" s="6">
        <f t="shared" si="46"/>
        <v>0.1514759799114449</v>
      </c>
      <c r="E143" s="7">
        <f t="shared" si="47"/>
        <v>1817.7117589373388</v>
      </c>
      <c r="F143" s="7">
        <f t="shared" si="48"/>
        <v>3635.4235178746776</v>
      </c>
      <c r="G143" s="7">
        <f t="shared" si="49"/>
        <v>5453.1352768120169</v>
      </c>
      <c r="H143" s="7">
        <f t="shared" si="50"/>
        <v>7270.8470357493552</v>
      </c>
      <c r="I143" s="7">
        <f t="shared" si="51"/>
        <v>9088.5587946866945</v>
      </c>
      <c r="J143" s="7">
        <f t="shared" si="52"/>
        <v>10906.270553624034</v>
      </c>
      <c r="K143" s="12">
        <f t="shared" si="53"/>
        <v>2.1528235911740801E-3</v>
      </c>
      <c r="L143" s="9">
        <f t="shared" si="54"/>
        <v>310006.59712906752</v>
      </c>
      <c r="M143" s="9">
        <f t="shared" si="55"/>
        <v>1240026.3885162701</v>
      </c>
      <c r="N143" s="9">
        <f t="shared" si="56"/>
        <v>2790059.3741616076</v>
      </c>
      <c r="O143" s="9">
        <f t="shared" si="57"/>
        <v>4960105.5540650804</v>
      </c>
      <c r="P143" s="9">
        <f t="shared" si="58"/>
        <v>7750164.9282266879</v>
      </c>
      <c r="Q143" s="9">
        <f t="shared" si="59"/>
        <v>11160237.49664643</v>
      </c>
      <c r="R143" s="8">
        <f>'Masses &amp; Spring Data'!$G$29</f>
        <v>0.12460000000000002</v>
      </c>
      <c r="S143" s="8">
        <f t="shared" si="45"/>
        <v>38626.82200228182</v>
      </c>
      <c r="T143" s="8">
        <f t="shared" si="45"/>
        <v>154507.28800912728</v>
      </c>
      <c r="U143" s="8">
        <f t="shared" si="45"/>
        <v>347641.39802053635</v>
      </c>
      <c r="V143" s="8">
        <f t="shared" si="45"/>
        <v>618029.15203650913</v>
      </c>
      <c r="W143" s="8">
        <f t="shared" si="45"/>
        <v>965670.55005704542</v>
      </c>
      <c r="X143" s="8">
        <f t="shared" si="45"/>
        <v>1390565.5920821454</v>
      </c>
      <c r="Y143" s="3">
        <f>SUM('Masses &amp; Spring Data'!$K$11*('Masses &amp; Spring Data'!$I$3+'Vel,Acc,Jer (Inlet)'!C143))</f>
        <v>674420.65021039499</v>
      </c>
      <c r="Z143" s="10">
        <f t="shared" si="60"/>
        <v>713047.47221267677</v>
      </c>
      <c r="AA143" s="10">
        <f t="shared" si="61"/>
        <v>856506.37200098496</v>
      </c>
      <c r="AB143" s="10">
        <f t="shared" si="62"/>
        <v>1022062.0482309314</v>
      </c>
      <c r="AC143" s="10">
        <f t="shared" si="63"/>
        <v>1292449.802246904</v>
      </c>
      <c r="AD143" s="10">
        <f t="shared" si="64"/>
        <v>1640091.2002674404</v>
      </c>
      <c r="AE143" s="10">
        <f t="shared" si="65"/>
        <v>2064986.2422925404</v>
      </c>
    </row>
    <row r="144" spans="1:31" x14ac:dyDescent="0.2">
      <c r="A144" s="5">
        <v>-78</v>
      </c>
      <c r="B144" s="5">
        <f t="shared" si="66"/>
        <v>141</v>
      </c>
      <c r="C144" s="36">
        <v>3.847783004962706</v>
      </c>
      <c r="D144" s="6">
        <f t="shared" si="46"/>
        <v>0.15362880350261898</v>
      </c>
      <c r="E144" s="7">
        <f t="shared" si="47"/>
        <v>1843.5456420314279</v>
      </c>
      <c r="F144" s="7">
        <f t="shared" si="48"/>
        <v>3687.0912840628557</v>
      </c>
      <c r="G144" s="7">
        <f t="shared" si="49"/>
        <v>5530.6369260942838</v>
      </c>
      <c r="H144" s="7">
        <f t="shared" si="50"/>
        <v>7374.1825681257114</v>
      </c>
      <c r="I144" s="7">
        <f t="shared" si="51"/>
        <v>9217.7282101571382</v>
      </c>
      <c r="J144" s="7">
        <f t="shared" si="52"/>
        <v>11061.273852188568</v>
      </c>
      <c r="K144" s="12">
        <f t="shared" si="53"/>
        <v>1.9127009598540745E-3</v>
      </c>
      <c r="L144" s="9">
        <f t="shared" si="54"/>
        <v>275428.93821898673</v>
      </c>
      <c r="M144" s="9">
        <f t="shared" si="55"/>
        <v>1101715.7528759469</v>
      </c>
      <c r="N144" s="9">
        <f t="shared" si="56"/>
        <v>2478860.4439708805</v>
      </c>
      <c r="O144" s="9">
        <f t="shared" si="57"/>
        <v>4406863.0115037877</v>
      </c>
      <c r="P144" s="9">
        <f t="shared" si="58"/>
        <v>6885723.4554746682</v>
      </c>
      <c r="Q144" s="9">
        <f t="shared" si="59"/>
        <v>9915441.7758835219</v>
      </c>
      <c r="R144" s="8">
        <f>'Masses &amp; Spring Data'!$G$29</f>
        <v>0.12460000000000002</v>
      </c>
      <c r="S144" s="8">
        <f t="shared" ref="S144:X207" si="67">SUM($R$3*L144)</f>
        <v>34318.445702085752</v>
      </c>
      <c r="T144" s="8">
        <f t="shared" si="67"/>
        <v>137273.78280834301</v>
      </c>
      <c r="U144" s="8">
        <f t="shared" si="67"/>
        <v>308866.01131877175</v>
      </c>
      <c r="V144" s="8">
        <f t="shared" si="67"/>
        <v>549095.13123337203</v>
      </c>
      <c r="W144" s="8">
        <f t="shared" si="67"/>
        <v>857961.14255214378</v>
      </c>
      <c r="X144" s="8">
        <f t="shared" si="67"/>
        <v>1235464.045275087</v>
      </c>
      <c r="Y144" s="3">
        <f>SUM('Masses &amp; Spring Data'!$K$11*('Masses &amp; Spring Data'!$I$3+'Vel,Acc,Jer (Inlet)'!C144))</f>
        <v>701999.08399185771</v>
      </c>
      <c r="Z144" s="10">
        <f t="shared" si="60"/>
        <v>736317.52969394345</v>
      </c>
      <c r="AA144" s="10">
        <f t="shared" si="61"/>
        <v>867243.25383317634</v>
      </c>
      <c r="AB144" s="10">
        <f t="shared" si="62"/>
        <v>1010865.0953106295</v>
      </c>
      <c r="AC144" s="10">
        <f t="shared" si="63"/>
        <v>1251094.2152252297</v>
      </c>
      <c r="AD144" s="10">
        <f t="shared" si="64"/>
        <v>1559960.2265440016</v>
      </c>
      <c r="AE144" s="10">
        <f t="shared" si="65"/>
        <v>1937463.1292669447</v>
      </c>
    </row>
    <row r="145" spans="1:31" x14ac:dyDescent="0.2">
      <c r="A145" s="5">
        <v>-76</v>
      </c>
      <c r="B145" s="5">
        <f t="shared" si="66"/>
        <v>142</v>
      </c>
      <c r="C145" s="36">
        <v>4.001411808465325</v>
      </c>
      <c r="D145" s="6">
        <f t="shared" si="46"/>
        <v>0.15554150446247306</v>
      </c>
      <c r="E145" s="7">
        <f t="shared" si="47"/>
        <v>1866.4980535496766</v>
      </c>
      <c r="F145" s="7">
        <f t="shared" si="48"/>
        <v>3732.9961070993531</v>
      </c>
      <c r="G145" s="7">
        <f t="shared" si="49"/>
        <v>5599.4941606490302</v>
      </c>
      <c r="H145" s="7">
        <f t="shared" si="50"/>
        <v>7465.9922141987063</v>
      </c>
      <c r="I145" s="7">
        <f t="shared" si="51"/>
        <v>9332.4902677483842</v>
      </c>
      <c r="J145" s="7">
        <f t="shared" si="52"/>
        <v>11198.98832129806</v>
      </c>
      <c r="K145" s="12">
        <f t="shared" si="53"/>
        <v>1.6808584192640197E-3</v>
      </c>
      <c r="L145" s="9">
        <f t="shared" si="54"/>
        <v>242043.61237401885</v>
      </c>
      <c r="M145" s="9">
        <f t="shared" si="55"/>
        <v>968174.44949607539</v>
      </c>
      <c r="N145" s="9">
        <f t="shared" si="56"/>
        <v>2178392.5113661694</v>
      </c>
      <c r="O145" s="9">
        <f t="shared" si="57"/>
        <v>3872697.7979843016</v>
      </c>
      <c r="P145" s="9">
        <f t="shared" si="58"/>
        <v>6051090.309350471</v>
      </c>
      <c r="Q145" s="9">
        <f t="shared" si="59"/>
        <v>8713570.0454646777</v>
      </c>
      <c r="R145" s="8">
        <f>'Masses &amp; Spring Data'!$G$29</f>
        <v>0.12460000000000002</v>
      </c>
      <c r="S145" s="8">
        <f t="shared" si="67"/>
        <v>30158.634101802752</v>
      </c>
      <c r="T145" s="8">
        <f t="shared" si="67"/>
        <v>120634.53640721101</v>
      </c>
      <c r="U145" s="8">
        <f t="shared" si="67"/>
        <v>271427.70691622474</v>
      </c>
      <c r="V145" s="8">
        <f t="shared" si="67"/>
        <v>482538.14562884404</v>
      </c>
      <c r="W145" s="8">
        <f t="shared" si="67"/>
        <v>753965.85254506883</v>
      </c>
      <c r="X145" s="8">
        <f t="shared" si="67"/>
        <v>1085710.8276648989</v>
      </c>
      <c r="Y145" s="3">
        <f>SUM('Masses &amp; Spring Data'!$K$11*('Masses &amp; Spring Data'!$I$3+'Vel,Acc,Jer (Inlet)'!C145))</f>
        <v>729969.47102483339</v>
      </c>
      <c r="Z145" s="10">
        <f t="shared" si="60"/>
        <v>760128.1051266361</v>
      </c>
      <c r="AA145" s="10">
        <f t="shared" si="61"/>
        <v>878922.62985386443</v>
      </c>
      <c r="AB145" s="10">
        <f t="shared" si="62"/>
        <v>1001397.1779410581</v>
      </c>
      <c r="AC145" s="10">
        <f t="shared" si="63"/>
        <v>1212507.6166536775</v>
      </c>
      <c r="AD145" s="10">
        <f t="shared" si="64"/>
        <v>1483935.3235699022</v>
      </c>
      <c r="AE145" s="10">
        <f t="shared" si="65"/>
        <v>1815680.2986897323</v>
      </c>
    </row>
    <row r="146" spans="1:31" x14ac:dyDescent="0.2">
      <c r="A146" s="5">
        <v>-74</v>
      </c>
      <c r="B146" s="5">
        <f t="shared" si="66"/>
        <v>143</v>
      </c>
      <c r="C146" s="36">
        <v>4.156953312927798</v>
      </c>
      <c r="D146" s="6">
        <f t="shared" si="46"/>
        <v>0.15722236288173708</v>
      </c>
      <c r="E146" s="7">
        <f t="shared" si="47"/>
        <v>1886.6683545808448</v>
      </c>
      <c r="F146" s="7">
        <f t="shared" si="48"/>
        <v>3773.3367091616897</v>
      </c>
      <c r="G146" s="7">
        <f t="shared" si="49"/>
        <v>5660.0050637425347</v>
      </c>
      <c r="H146" s="7">
        <f t="shared" si="50"/>
        <v>7546.6734183233793</v>
      </c>
      <c r="I146" s="7">
        <f t="shared" si="51"/>
        <v>9433.3417729042249</v>
      </c>
      <c r="J146" s="7">
        <f t="shared" si="52"/>
        <v>11320.010127485069</v>
      </c>
      <c r="K146" s="12">
        <f t="shared" si="53"/>
        <v>1.4076154250002304E-3</v>
      </c>
      <c r="L146" s="9">
        <f t="shared" si="54"/>
        <v>202696.62120003317</v>
      </c>
      <c r="M146" s="9">
        <f t="shared" si="55"/>
        <v>810786.48480013269</v>
      </c>
      <c r="N146" s="9">
        <f t="shared" si="56"/>
        <v>1824269.5908002986</v>
      </c>
      <c r="O146" s="9">
        <f t="shared" si="57"/>
        <v>3243145.9392005308</v>
      </c>
      <c r="P146" s="9">
        <f t="shared" si="58"/>
        <v>5067415.5300008291</v>
      </c>
      <c r="Q146" s="9">
        <f t="shared" si="59"/>
        <v>7297078.3632011944</v>
      </c>
      <c r="R146" s="8">
        <f>'Masses &amp; Spring Data'!$G$29</f>
        <v>0.12460000000000002</v>
      </c>
      <c r="S146" s="8">
        <f t="shared" si="67"/>
        <v>25255.999001524138</v>
      </c>
      <c r="T146" s="8">
        <f t="shared" si="67"/>
        <v>101023.99600609655</v>
      </c>
      <c r="U146" s="8">
        <f t="shared" si="67"/>
        <v>227303.99101371723</v>
      </c>
      <c r="V146" s="8">
        <f t="shared" si="67"/>
        <v>404095.98402438621</v>
      </c>
      <c r="W146" s="8">
        <f t="shared" si="67"/>
        <v>631399.97503810341</v>
      </c>
      <c r="X146" s="8">
        <f t="shared" si="67"/>
        <v>909215.96405486891</v>
      </c>
      <c r="Y146" s="3">
        <f>SUM('Masses &amp; Spring Data'!$K$11*('Masses &amp; Spring Data'!$I$3+'Vel,Acc,Jer (Inlet)'!C146))</f>
        <v>758288.09344665345</v>
      </c>
      <c r="Z146" s="10">
        <f t="shared" si="60"/>
        <v>783544.09244817763</v>
      </c>
      <c r="AA146" s="10">
        <f t="shared" si="61"/>
        <v>887936.73691325134</v>
      </c>
      <c r="AB146" s="10">
        <f t="shared" si="62"/>
        <v>985592.08446037071</v>
      </c>
      <c r="AC146" s="10">
        <f t="shared" si="63"/>
        <v>1162384.0774710397</v>
      </c>
      <c r="AD146" s="10">
        <f t="shared" si="64"/>
        <v>1389688.0684847569</v>
      </c>
      <c r="AE146" s="10">
        <f t="shared" si="65"/>
        <v>1667504.0575015224</v>
      </c>
    </row>
    <row r="147" spans="1:31" x14ac:dyDescent="0.2">
      <c r="A147" s="5">
        <v>-72</v>
      </c>
      <c r="B147" s="5">
        <f t="shared" si="66"/>
        <v>144</v>
      </c>
      <c r="C147" s="36">
        <v>4.3141756758095351</v>
      </c>
      <c r="D147" s="6">
        <f t="shared" si="46"/>
        <v>0.15862997830673731</v>
      </c>
      <c r="E147" s="7">
        <f t="shared" si="47"/>
        <v>1903.5597396808478</v>
      </c>
      <c r="F147" s="7">
        <f t="shared" si="48"/>
        <v>3807.1194793616955</v>
      </c>
      <c r="G147" s="7">
        <f t="shared" si="49"/>
        <v>5710.6792190425431</v>
      </c>
      <c r="H147" s="7">
        <f t="shared" si="50"/>
        <v>7614.2389587233911</v>
      </c>
      <c r="I147" s="7">
        <f t="shared" si="51"/>
        <v>9517.7986984042382</v>
      </c>
      <c r="J147" s="7">
        <f t="shared" si="52"/>
        <v>11421.358438085086</v>
      </c>
      <c r="K147" s="12">
        <f t="shared" si="53"/>
        <v>1.1343724307346648E-3</v>
      </c>
      <c r="L147" s="9">
        <f t="shared" si="54"/>
        <v>163349.63002579173</v>
      </c>
      <c r="M147" s="9">
        <f t="shared" si="55"/>
        <v>653398.52010316693</v>
      </c>
      <c r="N147" s="9">
        <f t="shared" si="56"/>
        <v>1470146.6702321256</v>
      </c>
      <c r="O147" s="9">
        <f t="shared" si="57"/>
        <v>2613594.0804126677</v>
      </c>
      <c r="P147" s="9">
        <f t="shared" si="58"/>
        <v>4083740.7506447933</v>
      </c>
      <c r="Q147" s="9">
        <f t="shared" si="59"/>
        <v>5880586.6809285022</v>
      </c>
      <c r="R147" s="8">
        <f>'Masses &amp; Spring Data'!$G$29</f>
        <v>0.12460000000000002</v>
      </c>
      <c r="S147" s="8">
        <f t="shared" si="67"/>
        <v>20353.363901213652</v>
      </c>
      <c r="T147" s="8">
        <f t="shared" si="67"/>
        <v>81413.455604854607</v>
      </c>
      <c r="U147" s="8">
        <f t="shared" si="67"/>
        <v>183180.27511092287</v>
      </c>
      <c r="V147" s="8">
        <f t="shared" si="67"/>
        <v>325653.82241941843</v>
      </c>
      <c r="W147" s="8">
        <f t="shared" si="67"/>
        <v>508834.0975303413</v>
      </c>
      <c r="X147" s="8">
        <f t="shared" si="67"/>
        <v>732721.10044369148</v>
      </c>
      <c r="Y147" s="3">
        <f>SUM('Masses &amp; Spring Data'!$K$11*('Masses &amp; Spring Data'!$I$3+'Vel,Acc,Jer (Inlet)'!C147))</f>
        <v>786912.74090715474</v>
      </c>
      <c r="Z147" s="10">
        <f t="shared" si="60"/>
        <v>807266.10480836837</v>
      </c>
      <c r="AA147" s="10">
        <f t="shared" si="61"/>
        <v>897207.12109850044</v>
      </c>
      <c r="AB147" s="10">
        <f t="shared" si="62"/>
        <v>970093.01601807761</v>
      </c>
      <c r="AC147" s="10">
        <f t="shared" si="63"/>
        <v>1112566.5633265732</v>
      </c>
      <c r="AD147" s="10">
        <f t="shared" si="64"/>
        <v>1295746.838437496</v>
      </c>
      <c r="AE147" s="10">
        <f t="shared" si="65"/>
        <v>1519633.8413508462</v>
      </c>
    </row>
    <row r="148" spans="1:31" x14ac:dyDescent="0.2">
      <c r="A148" s="5">
        <v>-70</v>
      </c>
      <c r="B148" s="5">
        <f t="shared" si="66"/>
        <v>145</v>
      </c>
      <c r="C148" s="36">
        <v>4.4728056541162724</v>
      </c>
      <c r="D148" s="6">
        <f t="shared" si="46"/>
        <v>0.15976435073747197</v>
      </c>
      <c r="E148" s="7">
        <f t="shared" si="47"/>
        <v>1917.1722088496635</v>
      </c>
      <c r="F148" s="7">
        <f t="shared" si="48"/>
        <v>3834.3444176993271</v>
      </c>
      <c r="G148" s="7">
        <f t="shared" si="49"/>
        <v>5751.5166265489906</v>
      </c>
      <c r="H148" s="7">
        <f t="shared" si="50"/>
        <v>7668.6888353986542</v>
      </c>
      <c r="I148" s="7">
        <f t="shared" si="51"/>
        <v>9585.8610442483186</v>
      </c>
      <c r="J148" s="7">
        <f t="shared" si="52"/>
        <v>11503.033253097981</v>
      </c>
      <c r="K148" s="12">
        <f t="shared" si="53"/>
        <v>8.445692549994277E-4</v>
      </c>
      <c r="L148" s="9">
        <f t="shared" si="54"/>
        <v>121617.97271991758</v>
      </c>
      <c r="M148" s="9">
        <f t="shared" si="55"/>
        <v>486471.89087967033</v>
      </c>
      <c r="N148" s="9">
        <f t="shared" si="56"/>
        <v>1094561.7544792583</v>
      </c>
      <c r="O148" s="9">
        <f t="shared" si="57"/>
        <v>1945887.5635186813</v>
      </c>
      <c r="P148" s="9">
        <f t="shared" si="58"/>
        <v>3040449.3179979399</v>
      </c>
      <c r="Q148" s="9">
        <f t="shared" si="59"/>
        <v>4378247.0179170333</v>
      </c>
      <c r="R148" s="8">
        <f>'Masses &amp; Spring Data'!$G$29</f>
        <v>0.12460000000000002</v>
      </c>
      <c r="S148" s="8">
        <f t="shared" si="67"/>
        <v>15153.599400901732</v>
      </c>
      <c r="T148" s="8">
        <f t="shared" si="67"/>
        <v>60614.397603606929</v>
      </c>
      <c r="U148" s="8">
        <f t="shared" si="67"/>
        <v>136382.3946081156</v>
      </c>
      <c r="V148" s="8">
        <f t="shared" si="67"/>
        <v>242457.59041442772</v>
      </c>
      <c r="W148" s="8">
        <f t="shared" si="67"/>
        <v>378839.98502254335</v>
      </c>
      <c r="X148" s="8">
        <f t="shared" si="67"/>
        <v>545529.57843246241</v>
      </c>
      <c r="Y148" s="3">
        <f>SUM('Masses &amp; Spring Data'!$K$11*('Masses &amp; Spring Data'!$I$3+'Vel,Acc,Jer (Inlet)'!C148))</f>
        <v>815793.66549364582</v>
      </c>
      <c r="Z148" s="10">
        <f t="shared" si="60"/>
        <v>830947.26489454752</v>
      </c>
      <c r="AA148" s="10">
        <f t="shared" si="61"/>
        <v>905495.51689704065</v>
      </c>
      <c r="AB148" s="10">
        <f t="shared" si="62"/>
        <v>952176.06010176148</v>
      </c>
      <c r="AC148" s="10">
        <f t="shared" si="63"/>
        <v>1058251.2559080736</v>
      </c>
      <c r="AD148" s="10">
        <f t="shared" si="64"/>
        <v>1194633.6505161892</v>
      </c>
      <c r="AE148" s="10">
        <f t="shared" si="65"/>
        <v>1361323.2439261083</v>
      </c>
    </row>
    <row r="149" spans="1:31" x14ac:dyDescent="0.2">
      <c r="A149" s="5">
        <v>-68</v>
      </c>
      <c r="B149" s="5">
        <f t="shared" si="66"/>
        <v>146</v>
      </c>
      <c r="C149" s="36">
        <v>4.6325700048537444</v>
      </c>
      <c r="D149" s="6">
        <f t="shared" si="46"/>
        <v>0.1606089199924714</v>
      </c>
      <c r="E149" s="7">
        <f t="shared" si="47"/>
        <v>1927.3070399096569</v>
      </c>
      <c r="F149" s="7">
        <f t="shared" si="48"/>
        <v>3854.6140798193137</v>
      </c>
      <c r="G149" s="7">
        <f t="shared" si="49"/>
        <v>5781.9211197289706</v>
      </c>
      <c r="H149" s="7">
        <f t="shared" si="50"/>
        <v>7709.2281596386274</v>
      </c>
      <c r="I149" s="7">
        <f t="shared" si="51"/>
        <v>9636.5351995482833</v>
      </c>
      <c r="J149" s="7">
        <f t="shared" si="52"/>
        <v>11563.842239457941</v>
      </c>
      <c r="K149" s="12">
        <f t="shared" si="53"/>
        <v>5.4648598853024311E-4</v>
      </c>
      <c r="L149" s="9">
        <f t="shared" si="54"/>
        <v>78693.982348355014</v>
      </c>
      <c r="M149" s="9">
        <f t="shared" si="55"/>
        <v>314775.92939342005</v>
      </c>
      <c r="N149" s="9">
        <f t="shared" si="56"/>
        <v>708245.84113519511</v>
      </c>
      <c r="O149" s="9">
        <f t="shared" si="57"/>
        <v>1259103.7175736802</v>
      </c>
      <c r="P149" s="9">
        <f t="shared" si="58"/>
        <v>1967349.5587088752</v>
      </c>
      <c r="Q149" s="9">
        <f t="shared" si="59"/>
        <v>2832983.3645407804</v>
      </c>
      <c r="R149" s="8">
        <f>'Masses &amp; Spring Data'!$G$29</f>
        <v>0.12460000000000002</v>
      </c>
      <c r="S149" s="8">
        <f t="shared" si="67"/>
        <v>9805.2702006050367</v>
      </c>
      <c r="T149" s="8">
        <f t="shared" si="67"/>
        <v>39221.080802420147</v>
      </c>
      <c r="U149" s="8">
        <f t="shared" si="67"/>
        <v>88247.431805445318</v>
      </c>
      <c r="V149" s="8">
        <f t="shared" si="67"/>
        <v>156884.32320968059</v>
      </c>
      <c r="W149" s="8">
        <f t="shared" si="67"/>
        <v>245131.75501512588</v>
      </c>
      <c r="X149" s="8">
        <f t="shared" si="67"/>
        <v>352989.72722178127</v>
      </c>
      <c r="Y149" s="3">
        <f>SUM('Masses &amp; Spring Data'!$K$11*('Masses &amp; Spring Data'!$I$3+'Vel,Acc,Jer (Inlet)'!C149))</f>
        <v>844881.11929343373</v>
      </c>
      <c r="Z149" s="10">
        <f t="shared" si="60"/>
        <v>854686.38949403877</v>
      </c>
      <c r="AA149" s="10">
        <f t="shared" si="61"/>
        <v>913343.42017123546</v>
      </c>
      <c r="AB149" s="10">
        <f t="shared" si="62"/>
        <v>933128.55109887908</v>
      </c>
      <c r="AC149" s="10">
        <f t="shared" si="63"/>
        <v>1001765.4425031143</v>
      </c>
      <c r="AD149" s="10">
        <f t="shared" si="64"/>
        <v>1090012.8743085596</v>
      </c>
      <c r="AE149" s="10">
        <f t="shared" si="65"/>
        <v>1197870.846515215</v>
      </c>
    </row>
    <row r="150" spans="1:31" x14ac:dyDescent="0.2">
      <c r="A150" s="5">
        <v>-66</v>
      </c>
      <c r="B150" s="5">
        <f t="shared" si="66"/>
        <v>147</v>
      </c>
      <c r="C150" s="36">
        <v>4.7931789248462158</v>
      </c>
      <c r="D150" s="6">
        <f t="shared" si="46"/>
        <v>0.16115540598100164</v>
      </c>
      <c r="E150" s="7">
        <f t="shared" si="47"/>
        <v>1933.8648717720198</v>
      </c>
      <c r="F150" s="7">
        <f t="shared" si="48"/>
        <v>3867.7297435440396</v>
      </c>
      <c r="G150" s="7">
        <f t="shared" si="49"/>
        <v>5801.5946153160594</v>
      </c>
      <c r="H150" s="7">
        <f t="shared" si="50"/>
        <v>7735.4594870880792</v>
      </c>
      <c r="I150" s="7">
        <f t="shared" si="51"/>
        <v>9669.3243588600981</v>
      </c>
      <c r="J150" s="7">
        <f t="shared" si="52"/>
        <v>11603.189230632119</v>
      </c>
      <c r="K150" s="12">
        <f t="shared" si="53"/>
        <v>2.2356244985122231E-4</v>
      </c>
      <c r="L150" s="9">
        <f t="shared" si="54"/>
        <v>32192.992778576012</v>
      </c>
      <c r="M150" s="9">
        <f t="shared" si="55"/>
        <v>128771.97111430405</v>
      </c>
      <c r="N150" s="9">
        <f t="shared" si="56"/>
        <v>289736.9350071841</v>
      </c>
      <c r="O150" s="9">
        <f t="shared" si="57"/>
        <v>515087.88445721619</v>
      </c>
      <c r="P150" s="9">
        <f t="shared" si="58"/>
        <v>804824.81946440029</v>
      </c>
      <c r="Q150" s="9">
        <f t="shared" si="59"/>
        <v>1158947.7400287364</v>
      </c>
      <c r="R150" s="8">
        <f>'Masses &amp; Spring Data'!$G$29</f>
        <v>0.12460000000000002</v>
      </c>
      <c r="S150" s="8">
        <f t="shared" si="67"/>
        <v>4011.2469002105718</v>
      </c>
      <c r="T150" s="8">
        <f t="shared" si="67"/>
        <v>16044.987600842287</v>
      </c>
      <c r="U150" s="8">
        <f t="shared" si="67"/>
        <v>36101.222101895146</v>
      </c>
      <c r="V150" s="8">
        <f t="shared" si="67"/>
        <v>64179.950403369148</v>
      </c>
      <c r="W150" s="8">
        <f t="shared" si="67"/>
        <v>100281.17250526429</v>
      </c>
      <c r="X150" s="8">
        <f t="shared" si="67"/>
        <v>144404.88840758058</v>
      </c>
      <c r="Y150" s="3">
        <f>SUM('Masses &amp; Spring Data'!$K$11*('Masses &amp; Spring Data'!$I$3+'Vel,Acc,Jer (Inlet)'!C150))</f>
        <v>874122.3393688153</v>
      </c>
      <c r="Z150" s="10">
        <f t="shared" si="60"/>
        <v>878133.58626902592</v>
      </c>
      <c r="AA150" s="10">
        <f t="shared" si="61"/>
        <v>919508.04287042341</v>
      </c>
      <c r="AB150" s="10">
        <f t="shared" si="62"/>
        <v>910223.56147071044</v>
      </c>
      <c r="AC150" s="10">
        <f t="shared" si="63"/>
        <v>938302.28977218445</v>
      </c>
      <c r="AD150" s="10">
        <f t="shared" si="64"/>
        <v>974403.51187407959</v>
      </c>
      <c r="AE150" s="10">
        <f t="shared" si="65"/>
        <v>1018527.2277763959</v>
      </c>
    </row>
    <row r="151" spans="1:31" x14ac:dyDescent="0.2">
      <c r="A151" s="5">
        <v>-64</v>
      </c>
      <c r="B151" s="5">
        <f t="shared" si="66"/>
        <v>148</v>
      </c>
      <c r="C151" s="36">
        <v>4.9543343308272174</v>
      </c>
      <c r="D151" s="6">
        <f t="shared" si="46"/>
        <v>0.16137896843085286</v>
      </c>
      <c r="E151" s="7">
        <f t="shared" si="47"/>
        <v>1936.5476211702344</v>
      </c>
      <c r="F151" s="7">
        <f t="shared" si="48"/>
        <v>3873.0952423404688</v>
      </c>
      <c r="G151" s="7">
        <f t="shared" si="49"/>
        <v>5809.6428635107031</v>
      </c>
      <c r="H151" s="7">
        <f t="shared" si="50"/>
        <v>7746.1904846809375</v>
      </c>
      <c r="I151" s="7">
        <f t="shared" si="51"/>
        <v>9682.738105851171</v>
      </c>
      <c r="J151" s="7">
        <f t="shared" si="52"/>
        <v>11619.285727021406</v>
      </c>
      <c r="K151" s="12">
        <f t="shared" si="53"/>
        <v>-8.2800907351021635E-5</v>
      </c>
      <c r="L151" s="9">
        <f t="shared" si="54"/>
        <v>-11923.330658547115</v>
      </c>
      <c r="M151" s="9">
        <f t="shared" si="55"/>
        <v>-47693.322634188458</v>
      </c>
      <c r="N151" s="9">
        <f t="shared" si="56"/>
        <v>-107309.97592692405</v>
      </c>
      <c r="O151" s="9">
        <f t="shared" si="57"/>
        <v>-190773.29053675383</v>
      </c>
      <c r="P151" s="9">
        <f t="shared" si="58"/>
        <v>-298083.26646367786</v>
      </c>
      <c r="Q151" s="9">
        <f t="shared" si="59"/>
        <v>-429239.90370769618</v>
      </c>
      <c r="R151" s="8">
        <f>'Masses &amp; Spring Data'!$G$29</f>
        <v>0.12460000000000002</v>
      </c>
      <c r="S151" s="8">
        <f t="shared" si="67"/>
        <v>-1485.6470000549707</v>
      </c>
      <c r="T151" s="8">
        <f t="shared" si="67"/>
        <v>-5942.5880002198828</v>
      </c>
      <c r="U151" s="8">
        <f t="shared" si="67"/>
        <v>-13370.823000494738</v>
      </c>
      <c r="V151" s="8">
        <f t="shared" si="67"/>
        <v>-23770.352000879531</v>
      </c>
      <c r="W151" s="8">
        <f t="shared" si="67"/>
        <v>-37141.175001374264</v>
      </c>
      <c r="X151" s="8">
        <f t="shared" si="67"/>
        <v>-53483.292001978953</v>
      </c>
      <c r="Y151" s="3">
        <f>SUM('Masses &amp; Spring Data'!$K$11*('Masses &amp; Spring Data'!$I$3+'Vel,Acc,Jer (Inlet)'!C151))</f>
        <v>903463.05526958115</v>
      </c>
      <c r="Z151" s="10">
        <f t="shared" si="60"/>
        <v>901977.4082695262</v>
      </c>
      <c r="AA151" s="10">
        <f t="shared" si="61"/>
        <v>926901.88600778393</v>
      </c>
      <c r="AB151" s="10">
        <f t="shared" si="62"/>
        <v>890092.23226908641</v>
      </c>
      <c r="AC151" s="10">
        <f t="shared" si="63"/>
        <v>879692.70326870168</v>
      </c>
      <c r="AD151" s="10">
        <f t="shared" si="64"/>
        <v>866321.88026820694</v>
      </c>
      <c r="AE151" s="10">
        <f t="shared" si="65"/>
        <v>849979.76326760219</v>
      </c>
    </row>
    <row r="152" spans="1:31" x14ac:dyDescent="0.2">
      <c r="A152" s="5">
        <v>-62</v>
      </c>
      <c r="B152" s="5">
        <f t="shared" si="66"/>
        <v>149</v>
      </c>
      <c r="C152" s="36">
        <v>5.1157132992580703</v>
      </c>
      <c r="D152" s="6">
        <f t="shared" si="46"/>
        <v>0.16129616752350184</v>
      </c>
      <c r="E152" s="7">
        <f t="shared" si="47"/>
        <v>1935.5540102820221</v>
      </c>
      <c r="F152" s="7">
        <f t="shared" si="48"/>
        <v>3871.1080205640442</v>
      </c>
      <c r="G152" s="7">
        <f t="shared" si="49"/>
        <v>5806.662030846066</v>
      </c>
      <c r="H152" s="7">
        <f t="shared" si="50"/>
        <v>7742.2160411280884</v>
      </c>
      <c r="I152" s="7">
        <f t="shared" si="51"/>
        <v>9677.7700514101107</v>
      </c>
      <c r="J152" s="7">
        <f t="shared" si="52"/>
        <v>11613.324061692132</v>
      </c>
      <c r="K152" s="12">
        <f t="shared" si="53"/>
        <v>-4.3884480897116163E-4</v>
      </c>
      <c r="L152" s="9">
        <f t="shared" si="54"/>
        <v>-63193.652491847271</v>
      </c>
      <c r="M152" s="9">
        <f t="shared" si="55"/>
        <v>-252774.60996738909</v>
      </c>
      <c r="N152" s="9">
        <f t="shared" si="56"/>
        <v>-568742.87242662546</v>
      </c>
      <c r="O152" s="9">
        <f t="shared" si="57"/>
        <v>-1011098.4398695563</v>
      </c>
      <c r="P152" s="9">
        <f t="shared" si="58"/>
        <v>-1579841.3122961819</v>
      </c>
      <c r="Q152" s="9">
        <f t="shared" si="59"/>
        <v>-2274971.4897065018</v>
      </c>
      <c r="R152" s="8">
        <f>'Masses &amp; Spring Data'!$G$29</f>
        <v>0.12460000000000002</v>
      </c>
      <c r="S152" s="8">
        <f t="shared" si="67"/>
        <v>-7873.9291004841707</v>
      </c>
      <c r="T152" s="8">
        <f t="shared" si="67"/>
        <v>-31495.716401936683</v>
      </c>
      <c r="U152" s="8">
        <f t="shared" si="67"/>
        <v>-70865.361904357545</v>
      </c>
      <c r="V152" s="8">
        <f t="shared" si="67"/>
        <v>-125982.86560774673</v>
      </c>
      <c r="W152" s="8">
        <f t="shared" si="67"/>
        <v>-196848.22751210429</v>
      </c>
      <c r="X152" s="8">
        <f t="shared" si="67"/>
        <v>-283461.44761743018</v>
      </c>
      <c r="Y152" s="3">
        <f>SUM('Masses &amp; Spring Data'!$K$11*('Masses &amp; Spring Data'!$I$3+'Vel,Acc,Jer (Inlet)'!C152))</f>
        <v>932844.47400800383</v>
      </c>
      <c r="Z152" s="10">
        <f t="shared" si="60"/>
        <v>924970.54490751971</v>
      </c>
      <c r="AA152" s="10">
        <f t="shared" si="61"/>
        <v>930715.10121943173</v>
      </c>
      <c r="AB152" s="10">
        <f t="shared" si="62"/>
        <v>861979.11210364627</v>
      </c>
      <c r="AC152" s="10">
        <f t="shared" si="63"/>
        <v>806861.60840025707</v>
      </c>
      <c r="AD152" s="10">
        <f t="shared" si="64"/>
        <v>735996.24649589951</v>
      </c>
      <c r="AE152" s="10">
        <f t="shared" si="65"/>
        <v>649383.02639057371</v>
      </c>
    </row>
    <row r="153" spans="1:31" x14ac:dyDescent="0.2">
      <c r="A153" s="5">
        <v>-60</v>
      </c>
      <c r="B153" s="5">
        <f t="shared" si="66"/>
        <v>150</v>
      </c>
      <c r="C153" s="36">
        <v>5.2770094667815721</v>
      </c>
      <c r="D153" s="6">
        <f t="shared" si="46"/>
        <v>0.16085732271453068</v>
      </c>
      <c r="E153" s="7">
        <f t="shared" si="47"/>
        <v>1930.2878725743681</v>
      </c>
      <c r="F153" s="7">
        <f t="shared" si="48"/>
        <v>3860.5757451487361</v>
      </c>
      <c r="G153" s="7">
        <f t="shared" si="49"/>
        <v>5790.8636177231047</v>
      </c>
      <c r="H153" s="7">
        <f t="shared" si="50"/>
        <v>7721.1514902974723</v>
      </c>
      <c r="I153" s="7">
        <f t="shared" si="51"/>
        <v>9651.4393628718408</v>
      </c>
      <c r="J153" s="7">
        <f t="shared" si="52"/>
        <v>11581.727235446209</v>
      </c>
      <c r="K153" s="12">
        <f t="shared" si="53"/>
        <v>-7.6176834764840606E-4</v>
      </c>
      <c r="L153" s="9">
        <f t="shared" si="54"/>
        <v>-109694.64206137047</v>
      </c>
      <c r="M153" s="9">
        <f t="shared" si="55"/>
        <v>-438778.56824548187</v>
      </c>
      <c r="N153" s="9">
        <f t="shared" si="56"/>
        <v>-987251.77855233429</v>
      </c>
      <c r="O153" s="9">
        <f t="shared" si="57"/>
        <v>-1755114.2729819275</v>
      </c>
      <c r="P153" s="9">
        <f t="shared" si="58"/>
        <v>-2742366.051534262</v>
      </c>
      <c r="Q153" s="9">
        <f t="shared" si="59"/>
        <v>-3949007.1142093372</v>
      </c>
      <c r="R153" s="8">
        <f>'Masses &amp; Spring Data'!$G$29</f>
        <v>0.12460000000000002</v>
      </c>
      <c r="S153" s="8">
        <f t="shared" si="67"/>
        <v>-13667.952400846762</v>
      </c>
      <c r="T153" s="8">
        <f t="shared" si="67"/>
        <v>-54671.809603387046</v>
      </c>
      <c r="U153" s="8">
        <f t="shared" si="67"/>
        <v>-123011.57160762086</v>
      </c>
      <c r="V153" s="8">
        <f t="shared" si="67"/>
        <v>-218687.23841354818</v>
      </c>
      <c r="W153" s="8">
        <f t="shared" si="67"/>
        <v>-341698.81002116908</v>
      </c>
      <c r="X153" s="8">
        <f t="shared" si="67"/>
        <v>-492046.28643048345</v>
      </c>
      <c r="Y153" s="3">
        <f>SUM('Masses &amp; Spring Data'!$K$11*('Masses &amp; Spring Data'!$I$3+'Vel,Acc,Jer (Inlet)'!C153))</f>
        <v>962210.81762136845</v>
      </c>
      <c r="Z153" s="10">
        <f t="shared" si="60"/>
        <v>948542.86522052169</v>
      </c>
      <c r="AA153" s="10">
        <f t="shared" si="61"/>
        <v>936825.45346853777</v>
      </c>
      <c r="AB153" s="10">
        <f t="shared" si="62"/>
        <v>839199.24601374753</v>
      </c>
      <c r="AC153" s="10">
        <f t="shared" si="63"/>
        <v>743523.57920782024</v>
      </c>
      <c r="AD153" s="10">
        <f t="shared" si="64"/>
        <v>620512.00760019943</v>
      </c>
      <c r="AE153" s="10">
        <f t="shared" si="65"/>
        <v>470164.531190885</v>
      </c>
    </row>
    <row r="154" spans="1:31" x14ac:dyDescent="0.2">
      <c r="A154" s="5">
        <v>-58</v>
      </c>
      <c r="B154" s="5">
        <f t="shared" si="66"/>
        <v>151</v>
      </c>
      <c r="C154" s="36">
        <v>5.4378667894961028</v>
      </c>
      <c r="D154" s="6">
        <f t="shared" si="46"/>
        <v>0.16009555436688228</v>
      </c>
      <c r="E154" s="7">
        <f t="shared" si="47"/>
        <v>1921.1466524025873</v>
      </c>
      <c r="F154" s="7">
        <f t="shared" si="48"/>
        <v>3842.2933048051746</v>
      </c>
      <c r="G154" s="7">
        <f t="shared" si="49"/>
        <v>5763.4399572077618</v>
      </c>
      <c r="H154" s="7">
        <f t="shared" si="50"/>
        <v>7684.5866096103491</v>
      </c>
      <c r="I154" s="7">
        <f t="shared" si="51"/>
        <v>9605.7332620129364</v>
      </c>
      <c r="J154" s="7">
        <f t="shared" si="52"/>
        <v>11526.879914415524</v>
      </c>
      <c r="K154" s="12">
        <f t="shared" si="53"/>
        <v>-1.1343724307337766E-3</v>
      </c>
      <c r="L154" s="9">
        <f t="shared" si="54"/>
        <v>-163349.63002566382</v>
      </c>
      <c r="M154" s="9">
        <f t="shared" si="55"/>
        <v>-653398.52010265528</v>
      </c>
      <c r="N154" s="9">
        <f t="shared" si="56"/>
        <v>-1470146.6702309744</v>
      </c>
      <c r="O154" s="9">
        <f t="shared" si="57"/>
        <v>-2613594.0804106211</v>
      </c>
      <c r="P154" s="9">
        <f t="shared" si="58"/>
        <v>-4083740.7506415956</v>
      </c>
      <c r="Q154" s="9">
        <f t="shared" si="59"/>
        <v>-5880586.6809238978</v>
      </c>
      <c r="R154" s="8">
        <f>'Masses &amp; Spring Data'!$G$29</f>
        <v>0.12460000000000002</v>
      </c>
      <c r="S154" s="8">
        <f t="shared" si="67"/>
        <v>-20353.363901197714</v>
      </c>
      <c r="T154" s="8">
        <f t="shared" si="67"/>
        <v>-81413.455604790855</v>
      </c>
      <c r="U154" s="8">
        <f t="shared" si="67"/>
        <v>-183180.27511077945</v>
      </c>
      <c r="V154" s="8">
        <f t="shared" si="67"/>
        <v>-325653.82241916342</v>
      </c>
      <c r="W154" s="8">
        <f t="shared" si="67"/>
        <v>-508834.09752994287</v>
      </c>
      <c r="X154" s="8">
        <f t="shared" si="67"/>
        <v>-732721.10044311779</v>
      </c>
      <c r="Y154" s="3">
        <f>SUM('Masses &amp; Spring Data'!$K$11*('Masses &amp; Spring Data'!$I$3+'Vel,Acc,Jer (Inlet)'!C154))</f>
        <v>991497.2630719248</v>
      </c>
      <c r="Z154" s="10">
        <f t="shared" si="60"/>
        <v>971143.89917072712</v>
      </c>
      <c r="AA154" s="10">
        <f t="shared" si="61"/>
        <v>939231.56176715461</v>
      </c>
      <c r="AB154" s="10">
        <f t="shared" si="62"/>
        <v>808316.98796114535</v>
      </c>
      <c r="AC154" s="10">
        <f t="shared" si="63"/>
        <v>665843.44065276138</v>
      </c>
      <c r="AD154" s="10">
        <f t="shared" si="64"/>
        <v>482663.16554198193</v>
      </c>
      <c r="AE154" s="10">
        <f t="shared" si="65"/>
        <v>258776.16262880701</v>
      </c>
    </row>
    <row r="155" spans="1:31" x14ac:dyDescent="0.2">
      <c r="A155" s="5">
        <v>-56</v>
      </c>
      <c r="B155" s="5">
        <f t="shared" si="66"/>
        <v>152</v>
      </c>
      <c r="C155" s="36">
        <v>5.5979623438629851</v>
      </c>
      <c r="D155" s="6">
        <f t="shared" si="46"/>
        <v>0.1589611819361485</v>
      </c>
      <c r="E155" s="7">
        <f t="shared" si="47"/>
        <v>1907.534183233782</v>
      </c>
      <c r="F155" s="7">
        <f t="shared" si="48"/>
        <v>3815.0683664675639</v>
      </c>
      <c r="G155" s="7">
        <f t="shared" si="49"/>
        <v>5722.6025497013461</v>
      </c>
      <c r="H155" s="7">
        <f t="shared" si="50"/>
        <v>7630.1367329351278</v>
      </c>
      <c r="I155" s="7">
        <f t="shared" si="51"/>
        <v>9537.6709161689105</v>
      </c>
      <c r="J155" s="7">
        <f t="shared" si="52"/>
        <v>11445.205099402692</v>
      </c>
      <c r="K155" s="12">
        <f t="shared" si="53"/>
        <v>-1.4738561508824688E-3</v>
      </c>
      <c r="L155" s="9">
        <f t="shared" si="54"/>
        <v>-212235.2857270755</v>
      </c>
      <c r="M155" s="9">
        <f t="shared" si="55"/>
        <v>-848941.14290830202</v>
      </c>
      <c r="N155" s="9">
        <f t="shared" si="56"/>
        <v>-1910117.5715436796</v>
      </c>
      <c r="O155" s="9">
        <f t="shared" si="57"/>
        <v>-3395764.5716332081</v>
      </c>
      <c r="P155" s="9">
        <f t="shared" si="58"/>
        <v>-5305882.1431768881</v>
      </c>
      <c r="Q155" s="9">
        <f t="shared" si="59"/>
        <v>-7640470.2861747183</v>
      </c>
      <c r="R155" s="8">
        <f>'Masses &amp; Spring Data'!$G$29</f>
        <v>0.12460000000000002</v>
      </c>
      <c r="S155" s="8">
        <f t="shared" si="67"/>
        <v>-26444.516601593612</v>
      </c>
      <c r="T155" s="8">
        <f t="shared" si="67"/>
        <v>-105778.06640637445</v>
      </c>
      <c r="U155" s="8">
        <f t="shared" si="67"/>
        <v>-238000.64941434251</v>
      </c>
      <c r="V155" s="8">
        <f t="shared" si="67"/>
        <v>-423112.26562549779</v>
      </c>
      <c r="W155" s="8">
        <f t="shared" si="67"/>
        <v>-661112.91503984039</v>
      </c>
      <c r="X155" s="8">
        <f t="shared" si="67"/>
        <v>-952002.59765737003</v>
      </c>
      <c r="Y155" s="3">
        <f>SUM('Masses &amp; Spring Data'!$K$11*('Masses &amp; Spring Data'!$I$3+'Vel,Acc,Jer (Inlet)'!C155))</f>
        <v>1020645.0173719454</v>
      </c>
      <c r="Z155" s="10">
        <f t="shared" si="60"/>
        <v>994200.50077035185</v>
      </c>
      <c r="AA155" s="10">
        <f t="shared" si="61"/>
        <v>943808.17605229456</v>
      </c>
      <c r="AB155" s="10">
        <f t="shared" si="62"/>
        <v>782644.36795760295</v>
      </c>
      <c r="AC155" s="10">
        <f t="shared" si="63"/>
        <v>597532.75174644764</v>
      </c>
      <c r="AD155" s="10">
        <f t="shared" si="64"/>
        <v>359532.10233210505</v>
      </c>
      <c r="AE155" s="10">
        <f t="shared" si="65"/>
        <v>68642.419714575401</v>
      </c>
    </row>
    <row r="156" spans="1:31" x14ac:dyDescent="0.2">
      <c r="A156" s="5">
        <v>-54</v>
      </c>
      <c r="B156" s="5">
        <f t="shared" si="66"/>
        <v>153</v>
      </c>
      <c r="C156" s="36">
        <v>5.7569235257991336</v>
      </c>
      <c r="D156" s="6">
        <f t="shared" si="46"/>
        <v>0.15748732578526603</v>
      </c>
      <c r="E156" s="7">
        <f t="shared" si="47"/>
        <v>1889.8479094231923</v>
      </c>
      <c r="F156" s="7">
        <f t="shared" si="48"/>
        <v>3779.6958188463846</v>
      </c>
      <c r="G156" s="7">
        <f t="shared" si="49"/>
        <v>5669.5437282695775</v>
      </c>
      <c r="H156" s="7">
        <f t="shared" si="50"/>
        <v>7559.3916376927691</v>
      </c>
      <c r="I156" s="7">
        <f t="shared" si="51"/>
        <v>9449.2395471159616</v>
      </c>
      <c r="J156" s="7">
        <f t="shared" si="52"/>
        <v>11339.087456539155</v>
      </c>
      <c r="K156" s="12">
        <f t="shared" si="53"/>
        <v>-1.8547403247035632E-3</v>
      </c>
      <c r="L156" s="9">
        <f t="shared" si="54"/>
        <v>-267082.60675731313</v>
      </c>
      <c r="M156" s="9">
        <f t="shared" si="55"/>
        <v>-1068330.4270292525</v>
      </c>
      <c r="N156" s="9">
        <f t="shared" si="56"/>
        <v>-2403743.460815818</v>
      </c>
      <c r="O156" s="9">
        <f t="shared" si="57"/>
        <v>-4273321.7081170101</v>
      </c>
      <c r="P156" s="9">
        <f t="shared" si="58"/>
        <v>-6677065.1689328272</v>
      </c>
      <c r="Q156" s="9">
        <f t="shared" si="59"/>
        <v>-9614973.8432632722</v>
      </c>
      <c r="R156" s="8">
        <f>'Masses &amp; Spring Data'!$G$29</f>
        <v>0.12460000000000002</v>
      </c>
      <c r="S156" s="8">
        <f t="shared" si="67"/>
        <v>-33278.49280196122</v>
      </c>
      <c r="T156" s="8">
        <f t="shared" si="67"/>
        <v>-133113.97120784488</v>
      </c>
      <c r="U156" s="8">
        <f t="shared" si="67"/>
        <v>-299506.43521765096</v>
      </c>
      <c r="V156" s="8">
        <f t="shared" si="67"/>
        <v>-532455.88483137952</v>
      </c>
      <c r="W156" s="8">
        <f t="shared" si="67"/>
        <v>-831962.32004903036</v>
      </c>
      <c r="X156" s="8">
        <f t="shared" si="67"/>
        <v>-1198025.7408706038</v>
      </c>
      <c r="Y156" s="3">
        <f>SUM('Masses &amp; Spring Data'!$K$11*('Masses &amp; Spring Data'!$I$3+'Vel,Acc,Jer (Inlet)'!C156))</f>
        <v>1049586.242458669</v>
      </c>
      <c r="Z156" s="10">
        <f t="shared" si="60"/>
        <v>1016307.7496567077</v>
      </c>
      <c r="AA156" s="10">
        <f t="shared" si="61"/>
        <v>945145.15911151178</v>
      </c>
      <c r="AB156" s="10">
        <f t="shared" si="62"/>
        <v>750079.80724101805</v>
      </c>
      <c r="AC156" s="10">
        <f t="shared" si="63"/>
        <v>517130.35762728949</v>
      </c>
      <c r="AD156" s="10">
        <f t="shared" si="64"/>
        <v>217623.92240963865</v>
      </c>
      <c r="AE156" s="10">
        <f t="shared" si="65"/>
        <v>-148439.49841193482</v>
      </c>
    </row>
    <row r="157" spans="1:31" x14ac:dyDescent="0.2">
      <c r="A157" s="5">
        <v>-52</v>
      </c>
      <c r="B157" s="5">
        <f t="shared" si="66"/>
        <v>154</v>
      </c>
      <c r="C157" s="36">
        <v>5.9144108515843996</v>
      </c>
      <c r="D157" s="6">
        <f t="shared" si="46"/>
        <v>0.15563258546056247</v>
      </c>
      <c r="E157" s="7">
        <f t="shared" si="47"/>
        <v>1867.5910255267495</v>
      </c>
      <c r="F157" s="7">
        <f t="shared" si="48"/>
        <v>3735.182051053499</v>
      </c>
      <c r="G157" s="7">
        <f t="shared" si="49"/>
        <v>5602.7730765802489</v>
      </c>
      <c r="H157" s="7">
        <f t="shared" si="50"/>
        <v>7470.364102106998</v>
      </c>
      <c r="I157" s="7">
        <f t="shared" si="51"/>
        <v>9337.9551276337479</v>
      </c>
      <c r="J157" s="7">
        <f t="shared" si="52"/>
        <v>11205.546153160498</v>
      </c>
      <c r="K157" s="12">
        <f t="shared" si="53"/>
        <v>-2.2107842263245914E-3</v>
      </c>
      <c r="L157" s="9">
        <f t="shared" si="54"/>
        <v>-318352.92859074118</v>
      </c>
      <c r="M157" s="9">
        <f t="shared" si="55"/>
        <v>-1273411.7143629647</v>
      </c>
      <c r="N157" s="9">
        <f t="shared" si="56"/>
        <v>-2865176.3573166705</v>
      </c>
      <c r="O157" s="9">
        <f t="shared" si="57"/>
        <v>-5093646.8574518589</v>
      </c>
      <c r="P157" s="9">
        <f t="shared" si="58"/>
        <v>-7958823.2147685289</v>
      </c>
      <c r="Q157" s="9">
        <f t="shared" si="59"/>
        <v>-11460705.429266682</v>
      </c>
      <c r="R157" s="8">
        <f>'Masses &amp; Spring Data'!$G$29</f>
        <v>0.12460000000000002</v>
      </c>
      <c r="S157" s="8">
        <f t="shared" si="67"/>
        <v>-39666.77490240636</v>
      </c>
      <c r="T157" s="8">
        <f t="shared" si="67"/>
        <v>-158667.09960962544</v>
      </c>
      <c r="U157" s="8">
        <f t="shared" si="67"/>
        <v>-357000.9741216572</v>
      </c>
      <c r="V157" s="8">
        <f t="shared" si="67"/>
        <v>-634668.39843850175</v>
      </c>
      <c r="W157" s="8">
        <f t="shared" si="67"/>
        <v>-991669.37256015884</v>
      </c>
      <c r="X157" s="8">
        <f t="shared" si="67"/>
        <v>-1428003.8964866288</v>
      </c>
      <c r="Y157" s="3">
        <f>SUM('Masses &amp; Spring Data'!$K$11*('Masses &amp; Spring Data'!$I$3+'Vel,Acc,Jer (Inlet)'!C157))</f>
        <v>1078259.1303193567</v>
      </c>
      <c r="Z157" s="10">
        <f t="shared" si="60"/>
        <v>1038592.3554169503</v>
      </c>
      <c r="AA157" s="10">
        <f t="shared" si="61"/>
        <v>947927.23576911574</v>
      </c>
      <c r="AB157" s="10">
        <f t="shared" si="62"/>
        <v>721258.15619769949</v>
      </c>
      <c r="AC157" s="10">
        <f t="shared" si="63"/>
        <v>443590.73188085493</v>
      </c>
      <c r="AD157" s="10">
        <f t="shared" si="64"/>
        <v>86589.757759197848</v>
      </c>
      <c r="AE157" s="10">
        <f t="shared" si="65"/>
        <v>-349744.76616727212</v>
      </c>
    </row>
    <row r="158" spans="1:31" x14ac:dyDescent="0.2">
      <c r="A158" s="5">
        <v>-50</v>
      </c>
      <c r="B158" s="5">
        <f t="shared" si="66"/>
        <v>155</v>
      </c>
      <c r="C158" s="36">
        <v>6.0700434370449621</v>
      </c>
      <c r="D158" s="6">
        <f t="shared" si="46"/>
        <v>0.15342180123423788</v>
      </c>
      <c r="E158" s="7">
        <f t="shared" si="47"/>
        <v>1841.0616148108545</v>
      </c>
      <c r="F158" s="7">
        <f t="shared" si="48"/>
        <v>3682.123229621709</v>
      </c>
      <c r="G158" s="7">
        <f t="shared" si="49"/>
        <v>5523.1848444325633</v>
      </c>
      <c r="H158" s="7">
        <f t="shared" si="50"/>
        <v>7364.246459243418</v>
      </c>
      <c r="I158" s="7">
        <f t="shared" si="51"/>
        <v>9205.3080740542719</v>
      </c>
      <c r="J158" s="7">
        <f t="shared" si="52"/>
        <v>11046.369688865127</v>
      </c>
      <c r="K158" s="12">
        <f t="shared" si="53"/>
        <v>-2.5916684001474621E-3</v>
      </c>
      <c r="L158" s="9">
        <f t="shared" si="54"/>
        <v>-373200.24962123454</v>
      </c>
      <c r="M158" s="9">
        <f t="shared" si="55"/>
        <v>-1492800.9984849382</v>
      </c>
      <c r="N158" s="9">
        <f t="shared" si="56"/>
        <v>-3358802.2465911107</v>
      </c>
      <c r="O158" s="9">
        <f t="shared" si="57"/>
        <v>-5971203.9939397527</v>
      </c>
      <c r="P158" s="9">
        <f t="shared" si="58"/>
        <v>-9330006.2405308634</v>
      </c>
      <c r="Q158" s="9">
        <f t="shared" si="59"/>
        <v>-13435208.986364443</v>
      </c>
      <c r="R158" s="8">
        <f>'Masses &amp; Spring Data'!$G$29</f>
        <v>0.12460000000000002</v>
      </c>
      <c r="S158" s="8">
        <f t="shared" si="67"/>
        <v>-46500.751102805829</v>
      </c>
      <c r="T158" s="8">
        <f t="shared" si="67"/>
        <v>-186003.00441122332</v>
      </c>
      <c r="U158" s="8">
        <f t="shared" si="67"/>
        <v>-418506.75992525247</v>
      </c>
      <c r="V158" s="8">
        <f t="shared" si="67"/>
        <v>-744012.01764489326</v>
      </c>
      <c r="W158" s="8">
        <f t="shared" si="67"/>
        <v>-1162518.7775701457</v>
      </c>
      <c r="X158" s="8">
        <f t="shared" si="67"/>
        <v>-1674027.0397010099</v>
      </c>
      <c r="Y158" s="3">
        <f>SUM('Masses &amp; Spring Data'!$K$11*('Masses &amp; Spring Data'!$I$3+'Vel,Acc,Jer (Inlet)'!C158))</f>
        <v>1106594.3353787411</v>
      </c>
      <c r="Z158" s="10">
        <f t="shared" si="60"/>
        <v>1060093.5842759353</v>
      </c>
      <c r="AA158" s="10">
        <f t="shared" si="61"/>
        <v>948524.03018784779</v>
      </c>
      <c r="AB158" s="10">
        <f t="shared" si="62"/>
        <v>688087.57545348862</v>
      </c>
      <c r="AC158" s="10">
        <f t="shared" si="63"/>
        <v>362582.31773384789</v>
      </c>
      <c r="AD158" s="10">
        <f t="shared" si="64"/>
        <v>-55924.442191404523</v>
      </c>
      <c r="AE158" s="10">
        <f t="shared" si="65"/>
        <v>-567432.70432226872</v>
      </c>
    </row>
    <row r="159" spans="1:31" x14ac:dyDescent="0.2">
      <c r="A159" s="5">
        <v>-48</v>
      </c>
      <c r="B159" s="5">
        <f t="shared" si="66"/>
        <v>156</v>
      </c>
      <c r="C159" s="36">
        <v>6.2234652382792</v>
      </c>
      <c r="D159" s="6">
        <f t="shared" si="46"/>
        <v>0.15083013283409041</v>
      </c>
      <c r="E159" s="7">
        <f t="shared" si="47"/>
        <v>1809.961594009085</v>
      </c>
      <c r="F159" s="7">
        <f t="shared" si="48"/>
        <v>3619.9231880181701</v>
      </c>
      <c r="G159" s="7">
        <f t="shared" si="49"/>
        <v>5429.8847820272549</v>
      </c>
      <c r="H159" s="7">
        <f t="shared" si="50"/>
        <v>7239.8463760363402</v>
      </c>
      <c r="I159" s="7">
        <f t="shared" si="51"/>
        <v>9049.8079700454255</v>
      </c>
      <c r="J159" s="7">
        <f t="shared" si="52"/>
        <v>10859.76956405451</v>
      </c>
      <c r="K159" s="12">
        <f t="shared" si="53"/>
        <v>-2.9477123017631612E-3</v>
      </c>
      <c r="L159" s="9">
        <f t="shared" si="54"/>
        <v>-424470.57145389525</v>
      </c>
      <c r="M159" s="9">
        <f t="shared" si="55"/>
        <v>-1697882.285815581</v>
      </c>
      <c r="N159" s="9">
        <f t="shared" si="56"/>
        <v>-3820235.1430850569</v>
      </c>
      <c r="O159" s="9">
        <f t="shared" si="57"/>
        <v>-6791529.1432623239</v>
      </c>
      <c r="P159" s="9">
        <f t="shared" si="58"/>
        <v>-10611764.28634738</v>
      </c>
      <c r="Q159" s="9">
        <f t="shared" si="59"/>
        <v>-15280940.572340228</v>
      </c>
      <c r="R159" s="8">
        <f>'Masses &amp; Spring Data'!$G$29</f>
        <v>0.12460000000000002</v>
      </c>
      <c r="S159" s="8">
        <f t="shared" si="67"/>
        <v>-52889.033203155355</v>
      </c>
      <c r="T159" s="8">
        <f t="shared" si="67"/>
        <v>-211556.13281262142</v>
      </c>
      <c r="U159" s="8">
        <f t="shared" si="67"/>
        <v>-476001.29882839817</v>
      </c>
      <c r="V159" s="8">
        <f t="shared" si="67"/>
        <v>-846224.53125048568</v>
      </c>
      <c r="W159" s="8">
        <f t="shared" si="67"/>
        <v>-1322225.8300788838</v>
      </c>
      <c r="X159" s="8">
        <f t="shared" si="67"/>
        <v>-1904005.1953135927</v>
      </c>
      <c r="Y159" s="3">
        <f>SUM('Masses &amp; Spring Data'!$K$11*('Masses &amp; Spring Data'!$I$3+'Vel,Acc,Jer (Inlet)'!C159))</f>
        <v>1134527.0345990711</v>
      </c>
      <c r="Z159" s="10">
        <f t="shared" si="60"/>
        <v>1081638.0013959159</v>
      </c>
      <c r="AA159" s="10">
        <f t="shared" si="61"/>
        <v>950431.74959245825</v>
      </c>
      <c r="AB159" s="10">
        <f t="shared" si="62"/>
        <v>658525.73577067303</v>
      </c>
      <c r="AC159" s="10">
        <f t="shared" si="63"/>
        <v>288302.50334858545</v>
      </c>
      <c r="AD159" s="10">
        <f t="shared" si="64"/>
        <v>-187698.79547981266</v>
      </c>
      <c r="AE159" s="10">
        <f t="shared" si="65"/>
        <v>-769478.16071452154</v>
      </c>
    </row>
    <row r="160" spans="1:31" x14ac:dyDescent="0.2">
      <c r="A160" s="5">
        <v>-46</v>
      </c>
      <c r="B160" s="5">
        <f t="shared" si="66"/>
        <v>157</v>
      </c>
      <c r="C160" s="36">
        <v>6.3742953711132904</v>
      </c>
      <c r="D160" s="6">
        <f t="shared" si="46"/>
        <v>0.14788242053232725</v>
      </c>
      <c r="E160" s="7">
        <f t="shared" si="47"/>
        <v>1774.5890463879271</v>
      </c>
      <c r="F160" s="7">
        <f t="shared" si="48"/>
        <v>3549.1780927758541</v>
      </c>
      <c r="G160" s="7">
        <f t="shared" si="49"/>
        <v>5323.7671391637814</v>
      </c>
      <c r="H160" s="7">
        <f t="shared" si="50"/>
        <v>7098.3561855517082</v>
      </c>
      <c r="I160" s="7">
        <f t="shared" si="51"/>
        <v>8872.9452319396351</v>
      </c>
      <c r="J160" s="7">
        <f t="shared" si="52"/>
        <v>10647.534278327563</v>
      </c>
      <c r="K160" s="12">
        <f t="shared" si="53"/>
        <v>-3.3368765663235322E-3</v>
      </c>
      <c r="L160" s="9">
        <f t="shared" si="54"/>
        <v>-480510.22555058863</v>
      </c>
      <c r="M160" s="9">
        <f t="shared" si="55"/>
        <v>-1922040.9022023545</v>
      </c>
      <c r="N160" s="9">
        <f t="shared" si="56"/>
        <v>-4324592.0299552977</v>
      </c>
      <c r="O160" s="9">
        <f t="shared" si="57"/>
        <v>-7688163.608809418</v>
      </c>
      <c r="P160" s="9">
        <f t="shared" si="58"/>
        <v>-12012755.638764717</v>
      </c>
      <c r="Q160" s="9">
        <f t="shared" si="59"/>
        <v>-17298368.119821191</v>
      </c>
      <c r="R160" s="8">
        <f>'Masses &amp; Spring Data'!$G$29</f>
        <v>0.12460000000000002</v>
      </c>
      <c r="S160" s="8">
        <f t="shared" si="67"/>
        <v>-59871.574103603351</v>
      </c>
      <c r="T160" s="8">
        <f t="shared" si="67"/>
        <v>-239486.2964144134</v>
      </c>
      <c r="U160" s="8">
        <f t="shared" si="67"/>
        <v>-538844.16693243012</v>
      </c>
      <c r="V160" s="8">
        <f t="shared" si="67"/>
        <v>-957945.18565765361</v>
      </c>
      <c r="W160" s="8">
        <f t="shared" si="67"/>
        <v>-1496789.3525900838</v>
      </c>
      <c r="X160" s="8">
        <f t="shared" si="67"/>
        <v>-2155376.6677297205</v>
      </c>
      <c r="Y160" s="3">
        <f>SUM('Masses &amp; Spring Data'!$K$11*('Masses &amp; Spring Data'!$I$3+'Vel,Acc,Jer (Inlet)'!C160))</f>
        <v>1161987.8824050797</v>
      </c>
      <c r="Z160" s="10">
        <f t="shared" si="60"/>
        <v>1102116.3083014763</v>
      </c>
      <c r="AA160" s="10">
        <f t="shared" si="61"/>
        <v>949425.75934460352</v>
      </c>
      <c r="AB160" s="10">
        <f t="shared" si="62"/>
        <v>623143.71547264955</v>
      </c>
      <c r="AC160" s="10">
        <f t="shared" si="63"/>
        <v>204042.69674742606</v>
      </c>
      <c r="AD160" s="10">
        <f t="shared" si="64"/>
        <v>-334801.47018500417</v>
      </c>
      <c r="AE160" s="10">
        <f t="shared" si="65"/>
        <v>-993388.7853246408</v>
      </c>
    </row>
    <row r="161" spans="1:31" x14ac:dyDescent="0.2">
      <c r="A161" s="5">
        <v>-44</v>
      </c>
      <c r="B161" s="5">
        <f t="shared" si="66"/>
        <v>158</v>
      </c>
      <c r="C161" s="36">
        <v>6.5221777916456176</v>
      </c>
      <c r="D161" s="6">
        <f t="shared" si="46"/>
        <v>0.14454554396600372</v>
      </c>
      <c r="E161" s="7">
        <f t="shared" si="47"/>
        <v>1734.5465275920446</v>
      </c>
      <c r="F161" s="7">
        <f t="shared" si="48"/>
        <v>3469.0930551840893</v>
      </c>
      <c r="G161" s="7">
        <f t="shared" si="49"/>
        <v>5203.6395827761335</v>
      </c>
      <c r="H161" s="7">
        <f t="shared" si="50"/>
        <v>6938.1861103681786</v>
      </c>
      <c r="I161" s="7">
        <f t="shared" si="51"/>
        <v>8672.7326379602237</v>
      </c>
      <c r="J161" s="7">
        <f t="shared" si="52"/>
        <v>10407.279165552267</v>
      </c>
      <c r="K161" s="12">
        <f t="shared" si="53"/>
        <v>-3.7012005586758434E-3</v>
      </c>
      <c r="L161" s="9">
        <f t="shared" si="54"/>
        <v>-532972.88044932147</v>
      </c>
      <c r="M161" s="9">
        <f t="shared" si="55"/>
        <v>-2131891.5217972859</v>
      </c>
      <c r="N161" s="9">
        <f t="shared" si="56"/>
        <v>-4796755.9240438929</v>
      </c>
      <c r="O161" s="9">
        <f t="shared" si="57"/>
        <v>-8527566.0871891435</v>
      </c>
      <c r="P161" s="9">
        <f t="shared" si="58"/>
        <v>-13324322.011233035</v>
      </c>
      <c r="Q161" s="9">
        <f t="shared" si="59"/>
        <v>-19187023.696175572</v>
      </c>
      <c r="R161" s="8">
        <f>'Masses &amp; Spring Data'!$G$29</f>
        <v>0.12460000000000002</v>
      </c>
      <c r="S161" s="8">
        <f t="shared" si="67"/>
        <v>-66408.420903985461</v>
      </c>
      <c r="T161" s="8">
        <f t="shared" si="67"/>
        <v>-265633.68361594185</v>
      </c>
      <c r="U161" s="8">
        <f t="shared" si="67"/>
        <v>-597675.78813586908</v>
      </c>
      <c r="V161" s="8">
        <f t="shared" si="67"/>
        <v>-1062534.7344637674</v>
      </c>
      <c r="W161" s="8">
        <f t="shared" si="67"/>
        <v>-1660210.5225996363</v>
      </c>
      <c r="X161" s="8">
        <f t="shared" si="67"/>
        <v>-2390703.1525434763</v>
      </c>
      <c r="Y161" s="3">
        <f>SUM('Masses &amp; Spring Data'!$K$11*('Masses &amp; Spring Data'!$I$3+'Vel,Acc,Jer (Inlet)'!C161))</f>
        <v>1188912.0557590169</v>
      </c>
      <c r="Z161" s="10">
        <f t="shared" si="60"/>
        <v>1122503.6348550315</v>
      </c>
      <c r="AA161" s="10">
        <f t="shared" si="61"/>
        <v>949595.01795716677</v>
      </c>
      <c r="AB161" s="10">
        <f t="shared" si="62"/>
        <v>591236.26762314781</v>
      </c>
      <c r="AC161" s="10">
        <f t="shared" si="63"/>
        <v>126377.32129524951</v>
      </c>
      <c r="AD161" s="10">
        <f t="shared" si="64"/>
        <v>-471298.46684061945</v>
      </c>
      <c r="AE161" s="10">
        <f t="shared" si="65"/>
        <v>-1201791.0967844594</v>
      </c>
    </row>
    <row r="162" spans="1:31" x14ac:dyDescent="0.2">
      <c r="A162" s="5">
        <v>-42</v>
      </c>
      <c r="B162" s="5">
        <f t="shared" si="66"/>
        <v>159</v>
      </c>
      <c r="C162" s="36">
        <v>6.6667233356116213</v>
      </c>
      <c r="D162" s="6">
        <f t="shared" si="46"/>
        <v>0.14084434340732788</v>
      </c>
      <c r="E162" s="7">
        <f t="shared" si="47"/>
        <v>1690.1321208879344</v>
      </c>
      <c r="F162" s="7">
        <f t="shared" si="48"/>
        <v>3380.2642417758689</v>
      </c>
      <c r="G162" s="7">
        <f t="shared" si="49"/>
        <v>5070.3963626638033</v>
      </c>
      <c r="H162" s="7">
        <f t="shared" si="50"/>
        <v>6760.5284835517377</v>
      </c>
      <c r="I162" s="7">
        <f t="shared" si="51"/>
        <v>8450.6606044396722</v>
      </c>
      <c r="J162" s="7">
        <f t="shared" si="52"/>
        <v>10140.792725327607</v>
      </c>
      <c r="K162" s="12">
        <f t="shared" si="53"/>
        <v>-4.0655245510290428E-3</v>
      </c>
      <c r="L162" s="9">
        <f t="shared" si="54"/>
        <v>-585435.53534818219</v>
      </c>
      <c r="M162" s="9">
        <f t="shared" si="55"/>
        <v>-2341742.1413927288</v>
      </c>
      <c r="N162" s="9">
        <f t="shared" si="56"/>
        <v>-5268919.8181336392</v>
      </c>
      <c r="O162" s="9">
        <f t="shared" si="57"/>
        <v>-9366968.5655709151</v>
      </c>
      <c r="P162" s="9">
        <f t="shared" si="58"/>
        <v>-14635888.383704554</v>
      </c>
      <c r="Q162" s="9">
        <f t="shared" si="59"/>
        <v>-21075679.272534557</v>
      </c>
      <c r="R162" s="8">
        <f>'Masses &amp; Spring Data'!$G$29</f>
        <v>0.12460000000000002</v>
      </c>
      <c r="S162" s="8">
        <f t="shared" si="67"/>
        <v>-72945.267704383514</v>
      </c>
      <c r="T162" s="8">
        <f t="shared" si="67"/>
        <v>-291781.07081753406</v>
      </c>
      <c r="U162" s="8">
        <f t="shared" si="67"/>
        <v>-656507.40933945158</v>
      </c>
      <c r="V162" s="8">
        <f t="shared" si="67"/>
        <v>-1167124.2832701362</v>
      </c>
      <c r="W162" s="8">
        <f t="shared" si="67"/>
        <v>-1823631.6926095877</v>
      </c>
      <c r="X162" s="8">
        <f t="shared" si="67"/>
        <v>-2626029.6373578063</v>
      </c>
      <c r="Y162" s="3">
        <f>SUM('Masses &amp; Spring Data'!$K$11*('Masses &amp; Spring Data'!$I$3+'Vel,Acc,Jer (Inlet)'!C162))</f>
        <v>1215228.7015731086</v>
      </c>
      <c r="Z162" s="10">
        <f t="shared" si="60"/>
        <v>1142283.4338687251</v>
      </c>
      <c r="AA162" s="10">
        <f t="shared" si="61"/>
        <v>949090.4184795646</v>
      </c>
      <c r="AB162" s="10">
        <f t="shared" si="62"/>
        <v>558721.29223365698</v>
      </c>
      <c r="AC162" s="10">
        <f t="shared" si="63"/>
        <v>48104.418302972335</v>
      </c>
      <c r="AD162" s="10">
        <f t="shared" si="64"/>
        <v>-608402.99103647913</v>
      </c>
      <c r="AE162" s="10">
        <f t="shared" si="65"/>
        <v>-1410800.9357846978</v>
      </c>
    </row>
    <row r="163" spans="1:31" x14ac:dyDescent="0.2">
      <c r="A163" s="5">
        <v>-40</v>
      </c>
      <c r="B163" s="5">
        <f t="shared" si="66"/>
        <v>160</v>
      </c>
      <c r="C163" s="36">
        <v>6.8075676790189492</v>
      </c>
      <c r="D163" s="6">
        <f t="shared" si="46"/>
        <v>0.13677881885629883</v>
      </c>
      <c r="E163" s="7">
        <f t="shared" si="47"/>
        <v>1641.345826275586</v>
      </c>
      <c r="F163" s="7">
        <f t="shared" si="48"/>
        <v>3282.691652551172</v>
      </c>
      <c r="G163" s="7">
        <f t="shared" si="49"/>
        <v>4924.0374788267582</v>
      </c>
      <c r="H163" s="7">
        <f t="shared" si="50"/>
        <v>6565.3833051023439</v>
      </c>
      <c r="I163" s="7">
        <f t="shared" si="51"/>
        <v>8206.7291313779297</v>
      </c>
      <c r="J163" s="7">
        <f t="shared" si="52"/>
        <v>9848.0749576535163</v>
      </c>
      <c r="K163" s="12">
        <f t="shared" si="53"/>
        <v>-4.4215684526447419E-3</v>
      </c>
      <c r="L163" s="9">
        <f t="shared" si="54"/>
        <v>-636705.85718084278</v>
      </c>
      <c r="M163" s="9">
        <f t="shared" si="55"/>
        <v>-2546823.4287233711</v>
      </c>
      <c r="N163" s="9">
        <f t="shared" si="56"/>
        <v>-5730352.7146275854</v>
      </c>
      <c r="O163" s="9">
        <f t="shared" si="57"/>
        <v>-10187293.714893484</v>
      </c>
      <c r="P163" s="9">
        <f t="shared" si="58"/>
        <v>-15917646.429521071</v>
      </c>
      <c r="Q163" s="9">
        <f t="shared" si="59"/>
        <v>-22921410.858510341</v>
      </c>
      <c r="R163" s="8">
        <f>'Masses &amp; Spring Data'!$G$29</f>
        <v>0.12460000000000002</v>
      </c>
      <c r="S163" s="8">
        <f t="shared" si="67"/>
        <v>-79333.549804733018</v>
      </c>
      <c r="T163" s="8">
        <f t="shared" si="67"/>
        <v>-317334.19921893207</v>
      </c>
      <c r="U163" s="8">
        <f t="shared" si="67"/>
        <v>-714001.94824259728</v>
      </c>
      <c r="V163" s="8">
        <f t="shared" si="67"/>
        <v>-1269336.7968757283</v>
      </c>
      <c r="W163" s="8">
        <f t="shared" si="67"/>
        <v>-1983338.7451183256</v>
      </c>
      <c r="X163" s="8">
        <f t="shared" si="67"/>
        <v>-2856007.7929703891</v>
      </c>
      <c r="Y163" s="3">
        <f>SUM('Masses &amp; Spring Data'!$K$11*('Masses &amp; Spring Data'!$I$3+'Vel,Acc,Jer (Inlet)'!C163))</f>
        <v>1240871.4892970987</v>
      </c>
      <c r="Z163" s="10">
        <f t="shared" si="60"/>
        <v>1161537.9394923658</v>
      </c>
      <c r="AA163" s="10">
        <f t="shared" si="61"/>
        <v>948439.88916179957</v>
      </c>
      <c r="AB163" s="10">
        <f t="shared" si="62"/>
        <v>526869.54105450143</v>
      </c>
      <c r="AC163" s="10">
        <f t="shared" si="63"/>
        <v>-28465.307578629581</v>
      </c>
      <c r="AD163" s="10">
        <f t="shared" si="64"/>
        <v>-742467.25582122686</v>
      </c>
      <c r="AE163" s="10">
        <f t="shared" si="65"/>
        <v>-1615136.3036732904</v>
      </c>
    </row>
    <row r="164" spans="1:31" x14ac:dyDescent="0.2">
      <c r="A164" s="5">
        <v>-38</v>
      </c>
      <c r="B164" s="5">
        <f t="shared" si="66"/>
        <v>161</v>
      </c>
      <c r="C164" s="36">
        <v>6.944346497875248</v>
      </c>
      <c r="D164" s="6">
        <f t="shared" si="46"/>
        <v>0.13235725040365409</v>
      </c>
      <c r="E164" s="7">
        <f t="shared" si="47"/>
        <v>1588.287004843849</v>
      </c>
      <c r="F164" s="7">
        <f t="shared" si="48"/>
        <v>3176.574009687698</v>
      </c>
      <c r="G164" s="7">
        <f t="shared" si="49"/>
        <v>4764.861014531547</v>
      </c>
      <c r="H164" s="7">
        <f t="shared" si="50"/>
        <v>6353.148019375396</v>
      </c>
      <c r="I164" s="7">
        <f t="shared" si="51"/>
        <v>7941.4350242192459</v>
      </c>
      <c r="J164" s="7">
        <f t="shared" si="52"/>
        <v>9529.7220290630939</v>
      </c>
      <c r="K164" s="12">
        <f t="shared" si="53"/>
        <v>-4.7858924449988294E-3</v>
      </c>
      <c r="L164" s="9">
        <f t="shared" si="54"/>
        <v>-689168.51207983145</v>
      </c>
      <c r="M164" s="9">
        <f t="shared" si="55"/>
        <v>-2756674.0483193258</v>
      </c>
      <c r="N164" s="9">
        <f t="shared" si="56"/>
        <v>-6202516.6087184828</v>
      </c>
      <c r="O164" s="9">
        <f t="shared" si="57"/>
        <v>-11026696.193277303</v>
      </c>
      <c r="P164" s="9">
        <f t="shared" si="58"/>
        <v>-17229212.801995784</v>
      </c>
      <c r="Q164" s="9">
        <f t="shared" si="59"/>
        <v>-24810066.434873931</v>
      </c>
      <c r="R164" s="8">
        <f>'Masses &amp; Spring Data'!$G$29</f>
        <v>0.12460000000000002</v>
      </c>
      <c r="S164" s="8">
        <f t="shared" si="67"/>
        <v>-85870.396605147005</v>
      </c>
      <c r="T164" s="8">
        <f t="shared" si="67"/>
        <v>-343481.58642058802</v>
      </c>
      <c r="U164" s="8">
        <f t="shared" si="67"/>
        <v>-772833.56944632309</v>
      </c>
      <c r="V164" s="8">
        <f t="shared" si="67"/>
        <v>-1373926.3456823521</v>
      </c>
      <c r="W164" s="8">
        <f t="shared" si="67"/>
        <v>-2146759.9151286748</v>
      </c>
      <c r="X164" s="8">
        <f t="shared" si="67"/>
        <v>-3091334.2777852924</v>
      </c>
      <c r="Y164" s="3">
        <f>SUM('Masses &amp; Spring Data'!$K$11*('Masses &amp; Spring Data'!$I$3+'Vel,Acc,Jer (Inlet)'!C164))</f>
        <v>1265774.0883807316</v>
      </c>
      <c r="Z164" s="10">
        <f t="shared" si="60"/>
        <v>1179903.6917755846</v>
      </c>
      <c r="AA164" s="10">
        <f t="shared" si="61"/>
        <v>946390.08936566906</v>
      </c>
      <c r="AB164" s="10">
        <f t="shared" si="62"/>
        <v>492940.51893440855</v>
      </c>
      <c r="AC164" s="10">
        <f t="shared" si="63"/>
        <v>-108152.25730162044</v>
      </c>
      <c r="AD164" s="10">
        <f t="shared" si="64"/>
        <v>-880985.82674794318</v>
      </c>
      <c r="AE164" s="10">
        <f t="shared" si="65"/>
        <v>-1825560.1894045607</v>
      </c>
    </row>
    <row r="165" spans="1:31" x14ac:dyDescent="0.2">
      <c r="A165" s="5">
        <v>-36</v>
      </c>
      <c r="B165" s="5">
        <f t="shared" si="66"/>
        <v>162</v>
      </c>
      <c r="C165" s="36">
        <v>7.0767037482789021</v>
      </c>
      <c r="D165" s="6">
        <f t="shared" si="46"/>
        <v>0.12757135795865526</v>
      </c>
      <c r="E165" s="7">
        <f t="shared" si="47"/>
        <v>1530.8562955038631</v>
      </c>
      <c r="F165" s="7">
        <f t="shared" si="48"/>
        <v>3061.7125910077261</v>
      </c>
      <c r="G165" s="7">
        <f t="shared" si="49"/>
        <v>4592.5688865115899</v>
      </c>
      <c r="H165" s="7">
        <f t="shared" si="50"/>
        <v>6123.4251820154523</v>
      </c>
      <c r="I165" s="7">
        <f t="shared" si="51"/>
        <v>7654.2814775193156</v>
      </c>
      <c r="J165" s="7">
        <f t="shared" si="52"/>
        <v>9185.1377730231798</v>
      </c>
      <c r="K165" s="12">
        <f t="shared" si="53"/>
        <v>-5.1336562558850218E-3</v>
      </c>
      <c r="L165" s="9">
        <f t="shared" si="54"/>
        <v>-739246.50084744312</v>
      </c>
      <c r="M165" s="9">
        <f t="shared" si="55"/>
        <v>-2956986.0033897725</v>
      </c>
      <c r="N165" s="9">
        <f t="shared" si="56"/>
        <v>-6653218.507626988</v>
      </c>
      <c r="O165" s="9">
        <f t="shared" si="57"/>
        <v>-11827944.01355909</v>
      </c>
      <c r="P165" s="9">
        <f t="shared" si="58"/>
        <v>-18481162.52118608</v>
      </c>
      <c r="Q165" s="9">
        <f t="shared" si="59"/>
        <v>-26612874.030507952</v>
      </c>
      <c r="R165" s="8">
        <f>'Masses &amp; Spring Data'!$G$29</f>
        <v>0.12460000000000002</v>
      </c>
      <c r="S165" s="8">
        <f t="shared" si="67"/>
        <v>-92110.114005591429</v>
      </c>
      <c r="T165" s="8">
        <f t="shared" si="67"/>
        <v>-368440.45602236572</v>
      </c>
      <c r="U165" s="8">
        <f t="shared" si="67"/>
        <v>-828991.02605032281</v>
      </c>
      <c r="V165" s="8">
        <f t="shared" si="67"/>
        <v>-1473761.8240894629</v>
      </c>
      <c r="W165" s="8">
        <f t="shared" si="67"/>
        <v>-2302752.850139786</v>
      </c>
      <c r="X165" s="8">
        <f t="shared" si="67"/>
        <v>-3315964.1042012912</v>
      </c>
      <c r="Y165" s="3">
        <f>SUM('Masses &amp; Spring Data'!$K$11*('Masses &amp; Spring Data'!$I$3+'Vel,Acc,Jer (Inlet)'!C165))</f>
        <v>1289871.675786257</v>
      </c>
      <c r="Z165" s="10">
        <f t="shared" si="60"/>
        <v>1197761.5617806655</v>
      </c>
      <c r="AA165" s="10">
        <f t="shared" si="61"/>
        <v>944657.46494105319</v>
      </c>
      <c r="AB165" s="10">
        <f t="shared" si="62"/>
        <v>460880.64973593422</v>
      </c>
      <c r="AC165" s="10">
        <f t="shared" si="63"/>
        <v>-183890.14830320585</v>
      </c>
      <c r="AD165" s="10">
        <f t="shared" si="64"/>
        <v>-1012881.174353529</v>
      </c>
      <c r="AE165" s="10">
        <f t="shared" si="65"/>
        <v>-2026092.4284150342</v>
      </c>
    </row>
    <row r="166" spans="1:31" x14ac:dyDescent="0.2">
      <c r="A166" s="5">
        <v>-34</v>
      </c>
      <c r="B166" s="5">
        <f t="shared" si="66"/>
        <v>163</v>
      </c>
      <c r="C166" s="36">
        <v>7.2042751062375574</v>
      </c>
      <c r="D166" s="6">
        <f t="shared" si="46"/>
        <v>0.12243770170277024</v>
      </c>
      <c r="E166" s="7">
        <f t="shared" si="47"/>
        <v>1469.2524204332428</v>
      </c>
      <c r="F166" s="7">
        <f t="shared" si="48"/>
        <v>2938.5048408664857</v>
      </c>
      <c r="G166" s="7">
        <f t="shared" si="49"/>
        <v>4407.7572612997283</v>
      </c>
      <c r="H166" s="7">
        <f t="shared" si="50"/>
        <v>5877.0096817329713</v>
      </c>
      <c r="I166" s="7">
        <f t="shared" si="51"/>
        <v>7346.2621021662144</v>
      </c>
      <c r="J166" s="7">
        <f t="shared" si="52"/>
        <v>8815.5145225994565</v>
      </c>
      <c r="K166" s="12">
        <f t="shared" si="53"/>
        <v>-5.4648598852891084E-3</v>
      </c>
      <c r="L166" s="9">
        <f t="shared" si="54"/>
        <v>-786939.82348163158</v>
      </c>
      <c r="M166" s="9">
        <f t="shared" si="55"/>
        <v>-3147759.2939265263</v>
      </c>
      <c r="N166" s="9">
        <f t="shared" si="56"/>
        <v>-7082458.4113346841</v>
      </c>
      <c r="O166" s="9">
        <f t="shared" si="57"/>
        <v>-12591037.175706105</v>
      </c>
      <c r="P166" s="9">
        <f t="shared" si="58"/>
        <v>-19673495.587040789</v>
      </c>
      <c r="Q166" s="9">
        <f t="shared" si="59"/>
        <v>-28329833.645338736</v>
      </c>
      <c r="R166" s="8">
        <f>'Masses &amp; Spring Data'!$G$29</f>
        <v>0.12460000000000002</v>
      </c>
      <c r="S166" s="8">
        <f t="shared" si="67"/>
        <v>-98052.702005811312</v>
      </c>
      <c r="T166" s="8">
        <f t="shared" si="67"/>
        <v>-392210.80802324525</v>
      </c>
      <c r="U166" s="8">
        <f t="shared" si="67"/>
        <v>-882474.31805230177</v>
      </c>
      <c r="V166" s="8">
        <f t="shared" si="67"/>
        <v>-1568843.232092981</v>
      </c>
      <c r="W166" s="8">
        <f t="shared" si="67"/>
        <v>-2451317.5501452829</v>
      </c>
      <c r="X166" s="8">
        <f t="shared" si="67"/>
        <v>-3529897.2722092071</v>
      </c>
      <c r="Y166" s="3">
        <f>SUM('Masses &amp; Spring Data'!$K$11*('Masses &amp; Spring Data'!$I$3+'Vel,Acc,Jer (Inlet)'!C166))</f>
        <v>1313097.9209634189</v>
      </c>
      <c r="Z166" s="10">
        <f t="shared" si="60"/>
        <v>1215045.2189576076</v>
      </c>
      <c r="AA166" s="10">
        <f t="shared" si="61"/>
        <v>943178.70036372682</v>
      </c>
      <c r="AB166" s="10">
        <f t="shared" si="62"/>
        <v>430623.60291111714</v>
      </c>
      <c r="AC166" s="10">
        <f t="shared" si="63"/>
        <v>-255745.31112956209</v>
      </c>
      <c r="AD166" s="10">
        <f t="shared" si="64"/>
        <v>-1138219.629181864</v>
      </c>
      <c r="AE166" s="10">
        <f t="shared" si="65"/>
        <v>-2216799.3512457879</v>
      </c>
    </row>
    <row r="167" spans="1:31" x14ac:dyDescent="0.2">
      <c r="A167" s="5">
        <v>-32</v>
      </c>
      <c r="B167" s="5">
        <f t="shared" si="66"/>
        <v>164</v>
      </c>
      <c r="C167" s="36">
        <v>7.3267128079403276</v>
      </c>
      <c r="D167" s="6">
        <f t="shared" si="46"/>
        <v>0.11697284181748113</v>
      </c>
      <c r="E167" s="7">
        <f t="shared" si="47"/>
        <v>1403.6741018097737</v>
      </c>
      <c r="F167" s="7">
        <f t="shared" si="48"/>
        <v>2807.3482036195473</v>
      </c>
      <c r="G167" s="7">
        <f t="shared" si="49"/>
        <v>4211.022305429321</v>
      </c>
      <c r="H167" s="7">
        <f t="shared" si="50"/>
        <v>5614.6964072390947</v>
      </c>
      <c r="I167" s="7">
        <f t="shared" si="51"/>
        <v>7018.3705090488684</v>
      </c>
      <c r="J167" s="7">
        <f t="shared" si="52"/>
        <v>8422.044610858642</v>
      </c>
      <c r="K167" s="12">
        <f t="shared" si="53"/>
        <v>-5.7877834239716819E-3</v>
      </c>
      <c r="L167" s="9">
        <f t="shared" si="54"/>
        <v>-833440.81305192225</v>
      </c>
      <c r="M167" s="9">
        <f t="shared" si="55"/>
        <v>-3333763.252207689</v>
      </c>
      <c r="N167" s="9">
        <f t="shared" si="56"/>
        <v>-7500967.3174672993</v>
      </c>
      <c r="O167" s="9">
        <f t="shared" si="57"/>
        <v>-13335053.008830756</v>
      </c>
      <c r="P167" s="9">
        <f t="shared" si="58"/>
        <v>-20836020.326298054</v>
      </c>
      <c r="Q167" s="9">
        <f t="shared" si="59"/>
        <v>-30003869.269869197</v>
      </c>
      <c r="R167" s="8">
        <f>'Masses &amp; Spring Data'!$G$29</f>
        <v>0.12460000000000002</v>
      </c>
      <c r="S167" s="8">
        <f t="shared" si="67"/>
        <v>-103846.72530626952</v>
      </c>
      <c r="T167" s="8">
        <f t="shared" si="67"/>
        <v>-415386.90122507809</v>
      </c>
      <c r="U167" s="8">
        <f t="shared" si="67"/>
        <v>-934620.52775642567</v>
      </c>
      <c r="V167" s="8">
        <f t="shared" si="67"/>
        <v>-1661547.6049003124</v>
      </c>
      <c r="W167" s="8">
        <f t="shared" si="67"/>
        <v>-2596168.1326567377</v>
      </c>
      <c r="X167" s="8">
        <f t="shared" si="67"/>
        <v>-3738482.1110257027</v>
      </c>
      <c r="Y167" s="3">
        <f>SUM('Masses &amp; Spring Data'!$K$11*('Masses &amp; Spring Data'!$I$3+'Vel,Acc,Jer (Inlet)'!C167))</f>
        <v>1335389.5083869721</v>
      </c>
      <c r="Z167" s="10">
        <f t="shared" si="60"/>
        <v>1231542.7830807026</v>
      </c>
      <c r="AA167" s="10">
        <f t="shared" si="61"/>
        <v>941299.23633160698</v>
      </c>
      <c r="AB167" s="10">
        <f t="shared" si="62"/>
        <v>400768.98063054646</v>
      </c>
      <c r="AC167" s="10">
        <f t="shared" si="63"/>
        <v>-326158.09651334025</v>
      </c>
      <c r="AD167" s="10">
        <f t="shared" si="64"/>
        <v>-1260778.6242697656</v>
      </c>
      <c r="AE167" s="10">
        <f t="shared" si="65"/>
        <v>-2403092.6026387308</v>
      </c>
    </row>
    <row r="168" spans="1:31" x14ac:dyDescent="0.2">
      <c r="A168" s="5">
        <v>-30</v>
      </c>
      <c r="B168" s="5">
        <f t="shared" si="66"/>
        <v>165</v>
      </c>
      <c r="C168" s="36">
        <v>7.4436856497578088</v>
      </c>
      <c r="D168" s="6">
        <f t="shared" si="46"/>
        <v>0.11118505839350945</v>
      </c>
      <c r="E168" s="7">
        <f t="shared" si="47"/>
        <v>1334.2207007221134</v>
      </c>
      <c r="F168" s="7">
        <f t="shared" si="48"/>
        <v>2668.4414014442268</v>
      </c>
      <c r="G168" s="7">
        <f t="shared" si="49"/>
        <v>4002.6621021663404</v>
      </c>
      <c r="H168" s="7">
        <f t="shared" si="50"/>
        <v>5336.8828028884536</v>
      </c>
      <c r="I168" s="7">
        <f t="shared" si="51"/>
        <v>6671.1035036105668</v>
      </c>
      <c r="J168" s="7">
        <f t="shared" si="52"/>
        <v>8005.3242043326809</v>
      </c>
      <c r="K168" s="12">
        <f t="shared" si="53"/>
        <v>-6.1107069626462618E-3</v>
      </c>
      <c r="L168" s="9">
        <f t="shared" si="54"/>
        <v>-879941.80262106168</v>
      </c>
      <c r="M168" s="9">
        <f t="shared" si="55"/>
        <v>-3519767.2104842467</v>
      </c>
      <c r="N168" s="9">
        <f t="shared" si="56"/>
        <v>-7919476.2235895554</v>
      </c>
      <c r="O168" s="9">
        <f t="shared" si="57"/>
        <v>-14079068.841936987</v>
      </c>
      <c r="P168" s="9">
        <f t="shared" si="58"/>
        <v>-21998545.065526541</v>
      </c>
      <c r="Q168" s="9">
        <f t="shared" si="59"/>
        <v>-31677904.894358221</v>
      </c>
      <c r="R168" s="8">
        <f>'Masses &amp; Spring Data'!$G$29</f>
        <v>0.12460000000000002</v>
      </c>
      <c r="S168" s="8">
        <f t="shared" si="67"/>
        <v>-109640.7486065843</v>
      </c>
      <c r="T168" s="8">
        <f t="shared" si="67"/>
        <v>-438562.99442633719</v>
      </c>
      <c r="U168" s="8">
        <f t="shared" si="67"/>
        <v>-986766.73745925876</v>
      </c>
      <c r="V168" s="8">
        <f t="shared" si="67"/>
        <v>-1754251.9777053487</v>
      </c>
      <c r="W168" s="8">
        <f t="shared" si="67"/>
        <v>-2741018.7151646074</v>
      </c>
      <c r="X168" s="8">
        <f t="shared" si="67"/>
        <v>-3947066.949837035</v>
      </c>
      <c r="Y168" s="3">
        <f>SUM('Masses &amp; Spring Data'!$K$11*('Masses &amp; Spring Data'!$I$3+'Vel,Acc,Jer (Inlet)'!C168))</f>
        <v>1356686.1375566851</v>
      </c>
      <c r="Z168" s="10">
        <f t="shared" si="60"/>
        <v>1247045.3889501009</v>
      </c>
      <c r="AA168" s="10">
        <f t="shared" si="61"/>
        <v>938366.02105849271</v>
      </c>
      <c r="AB168" s="10">
        <f t="shared" si="62"/>
        <v>369919.40009742638</v>
      </c>
      <c r="AC168" s="10">
        <f t="shared" si="63"/>
        <v>-397565.84014866361</v>
      </c>
      <c r="AD168" s="10">
        <f t="shared" si="64"/>
        <v>-1384332.5776079223</v>
      </c>
      <c r="AE168" s="10">
        <f t="shared" si="65"/>
        <v>-2590380.8122803499</v>
      </c>
    </row>
    <row r="169" spans="1:31" x14ac:dyDescent="0.2">
      <c r="A169" s="5">
        <v>-28</v>
      </c>
      <c r="B169" s="5">
        <f t="shared" si="66"/>
        <v>166</v>
      </c>
      <c r="C169" s="36">
        <v>7.5548707081513182</v>
      </c>
      <c r="D169" s="6">
        <f t="shared" si="46"/>
        <v>0.10507435143086319</v>
      </c>
      <c r="E169" s="7">
        <f t="shared" si="47"/>
        <v>1260.8922171703582</v>
      </c>
      <c r="F169" s="7">
        <f t="shared" si="48"/>
        <v>2521.7844343407164</v>
      </c>
      <c r="G169" s="7">
        <f t="shared" si="49"/>
        <v>3782.6766515110749</v>
      </c>
      <c r="H169" s="7">
        <f t="shared" si="50"/>
        <v>5043.5688686814328</v>
      </c>
      <c r="I169" s="7">
        <f t="shared" si="51"/>
        <v>6304.4610858517917</v>
      </c>
      <c r="J169" s="7">
        <f t="shared" si="52"/>
        <v>7565.3533030221497</v>
      </c>
      <c r="K169" s="12">
        <f t="shared" si="53"/>
        <v>-6.4087902291154464E-3</v>
      </c>
      <c r="L169" s="9">
        <f t="shared" si="54"/>
        <v>-922865.79299262422</v>
      </c>
      <c r="M169" s="9">
        <f t="shared" si="55"/>
        <v>-3691463.1719704969</v>
      </c>
      <c r="N169" s="9">
        <f t="shared" si="56"/>
        <v>-8305792.1369336182</v>
      </c>
      <c r="O169" s="9">
        <f t="shared" si="57"/>
        <v>-14765852.687881988</v>
      </c>
      <c r="P169" s="9">
        <f t="shared" si="58"/>
        <v>-23071644.824815609</v>
      </c>
      <c r="Q169" s="9">
        <f t="shared" si="59"/>
        <v>-33223168.547734473</v>
      </c>
      <c r="R169" s="8">
        <f>'Masses &amp; Spring Data'!$G$29</f>
        <v>0.12460000000000002</v>
      </c>
      <c r="S169" s="8">
        <f t="shared" si="67"/>
        <v>-114989.07780688099</v>
      </c>
      <c r="T169" s="8">
        <f t="shared" si="67"/>
        <v>-459956.31122752395</v>
      </c>
      <c r="U169" s="8">
        <f t="shared" si="67"/>
        <v>-1034901.700261929</v>
      </c>
      <c r="V169" s="8">
        <f t="shared" si="67"/>
        <v>-1839825.2449100958</v>
      </c>
      <c r="W169" s="8">
        <f t="shared" si="67"/>
        <v>-2874726.9451720254</v>
      </c>
      <c r="X169" s="8">
        <f t="shared" si="67"/>
        <v>-4139606.8010477158</v>
      </c>
      <c r="Y169" s="3">
        <f>SUM('Masses &amp; Spring Data'!$K$11*('Masses &amp; Spring Data'!$I$3+'Vel,Acc,Jer (Inlet)'!C169))</f>
        <v>1376929.0154848299</v>
      </c>
      <c r="Z169" s="10">
        <f t="shared" si="60"/>
        <v>1261939.937677949</v>
      </c>
      <c r="AA169" s="10">
        <f t="shared" si="61"/>
        <v>936103.0379561556</v>
      </c>
      <c r="AB169" s="10">
        <f t="shared" si="62"/>
        <v>342027.31522290094</v>
      </c>
      <c r="AC169" s="10">
        <f t="shared" si="63"/>
        <v>-462896.22942526592</v>
      </c>
      <c r="AD169" s="10">
        <f t="shared" si="64"/>
        <v>-1497797.9296871955</v>
      </c>
      <c r="AE169" s="10">
        <f t="shared" si="65"/>
        <v>-2762677.7855628859</v>
      </c>
    </row>
    <row r="170" spans="1:31" x14ac:dyDescent="0.2">
      <c r="A170" s="5">
        <v>-26</v>
      </c>
      <c r="B170" s="5">
        <f t="shared" si="66"/>
        <v>167</v>
      </c>
      <c r="C170" s="36">
        <v>7.6599450595821814</v>
      </c>
      <c r="D170" s="6">
        <f t="shared" si="46"/>
        <v>9.8665561201747742E-2</v>
      </c>
      <c r="E170" s="7">
        <f t="shared" si="47"/>
        <v>1183.9867344209729</v>
      </c>
      <c r="F170" s="7">
        <f t="shared" si="48"/>
        <v>2367.9734688419458</v>
      </c>
      <c r="G170" s="7">
        <f t="shared" si="49"/>
        <v>3551.9602032629186</v>
      </c>
      <c r="H170" s="7">
        <f t="shared" si="50"/>
        <v>4735.9469376838915</v>
      </c>
      <c r="I170" s="7">
        <f t="shared" si="51"/>
        <v>5919.9336721048649</v>
      </c>
      <c r="J170" s="7">
        <f t="shared" si="52"/>
        <v>7103.9204065258373</v>
      </c>
      <c r="K170" s="12">
        <f t="shared" si="53"/>
        <v>-6.6903133141167359E-3</v>
      </c>
      <c r="L170" s="9">
        <f t="shared" si="54"/>
        <v>-963405.11723281001</v>
      </c>
      <c r="M170" s="9">
        <f t="shared" si="55"/>
        <v>-3853620.46893124</v>
      </c>
      <c r="N170" s="9">
        <f t="shared" si="56"/>
        <v>-8670646.0550952889</v>
      </c>
      <c r="O170" s="9">
        <f t="shared" si="57"/>
        <v>-15414481.87572496</v>
      </c>
      <c r="P170" s="9">
        <f t="shared" si="58"/>
        <v>-24085127.930820249</v>
      </c>
      <c r="Q170" s="9">
        <f t="shared" si="59"/>
        <v>-34682584.220381156</v>
      </c>
      <c r="R170" s="8">
        <f>'Masses &amp; Spring Data'!$G$29</f>
        <v>0.12460000000000002</v>
      </c>
      <c r="S170" s="8">
        <f t="shared" si="67"/>
        <v>-120040.27760720815</v>
      </c>
      <c r="T170" s="8">
        <f t="shared" si="67"/>
        <v>-480161.11042883259</v>
      </c>
      <c r="U170" s="8">
        <f t="shared" si="67"/>
        <v>-1080362.4984648731</v>
      </c>
      <c r="V170" s="8">
        <f t="shared" si="67"/>
        <v>-1920644.4417153304</v>
      </c>
      <c r="W170" s="8">
        <f t="shared" si="67"/>
        <v>-3001006.9401802034</v>
      </c>
      <c r="X170" s="8">
        <f t="shared" si="67"/>
        <v>-4321449.9938594922</v>
      </c>
      <c r="Y170" s="3">
        <f>SUM('Masses &amp; Spring Data'!$K$11*('Masses &amp; Spring Data'!$I$3+'Vel,Acc,Jer (Inlet)'!C170))</f>
        <v>1396059.3491836796</v>
      </c>
      <c r="Z170" s="10">
        <f t="shared" si="60"/>
        <v>1276019.0715764714</v>
      </c>
      <c r="AA170" s="10">
        <f t="shared" si="61"/>
        <v>933861.75777419296</v>
      </c>
      <c r="AB170" s="10">
        <f t="shared" si="62"/>
        <v>315696.8507188065</v>
      </c>
      <c r="AC170" s="10">
        <f t="shared" si="63"/>
        <v>-524585.09253165079</v>
      </c>
      <c r="AD170" s="10">
        <f t="shared" si="64"/>
        <v>-1604947.5909965239</v>
      </c>
      <c r="AE170" s="10">
        <f t="shared" si="65"/>
        <v>-2925390.6446758127</v>
      </c>
    </row>
    <row r="171" spans="1:31" x14ac:dyDescent="0.2">
      <c r="A171" s="5">
        <v>-24</v>
      </c>
      <c r="B171" s="5">
        <f t="shared" si="66"/>
        <v>168</v>
      </c>
      <c r="C171" s="36">
        <v>7.7586106207839292</v>
      </c>
      <c r="D171" s="6">
        <f t="shared" si="46"/>
        <v>9.1975247887631006E-2</v>
      </c>
      <c r="E171" s="7">
        <f t="shared" si="47"/>
        <v>1103.702974651572</v>
      </c>
      <c r="F171" s="7">
        <f t="shared" si="48"/>
        <v>2207.4059493031441</v>
      </c>
      <c r="G171" s="7">
        <f t="shared" si="49"/>
        <v>3311.1089239547164</v>
      </c>
      <c r="H171" s="7">
        <f t="shared" si="50"/>
        <v>4414.8118986062882</v>
      </c>
      <c r="I171" s="7">
        <f t="shared" si="51"/>
        <v>5518.51487325786</v>
      </c>
      <c r="J171" s="7">
        <f t="shared" si="52"/>
        <v>6622.2178479094327</v>
      </c>
      <c r="K171" s="12">
        <f t="shared" si="53"/>
        <v>-6.9469961269099656E-3</v>
      </c>
      <c r="L171" s="9">
        <f t="shared" si="54"/>
        <v>-1000367.4422750351</v>
      </c>
      <c r="M171" s="9">
        <f t="shared" si="55"/>
        <v>-4001469.7691001403</v>
      </c>
      <c r="N171" s="9">
        <f t="shared" si="56"/>
        <v>-9003306.9804753158</v>
      </c>
      <c r="O171" s="9">
        <f t="shared" si="57"/>
        <v>-16005879.076400561</v>
      </c>
      <c r="P171" s="9">
        <f t="shared" si="58"/>
        <v>-25009186.056875877</v>
      </c>
      <c r="Q171" s="9">
        <f t="shared" si="59"/>
        <v>-36013227.921901263</v>
      </c>
      <c r="R171" s="8">
        <f>'Masses &amp; Spring Data'!$G$29</f>
        <v>0.12460000000000002</v>
      </c>
      <c r="S171" s="8">
        <f t="shared" si="67"/>
        <v>-124645.78330746939</v>
      </c>
      <c r="T171" s="8">
        <f t="shared" si="67"/>
        <v>-498583.13322987757</v>
      </c>
      <c r="U171" s="8">
        <f t="shared" si="67"/>
        <v>-1121812.0497672246</v>
      </c>
      <c r="V171" s="8">
        <f t="shared" si="67"/>
        <v>-1994332.5329195103</v>
      </c>
      <c r="W171" s="8">
        <f t="shared" si="67"/>
        <v>-3116144.5826867349</v>
      </c>
      <c r="X171" s="8">
        <f t="shared" si="67"/>
        <v>-4487248.1990688983</v>
      </c>
      <c r="Y171" s="3">
        <f>SUM('Masses &amp; Spring Data'!$K$11*('Masses &amp; Spring Data'!$I$3+'Vel,Acc,Jer (Inlet)'!C171))</f>
        <v>1414022.8682030255</v>
      </c>
      <c r="Z171" s="10">
        <f t="shared" si="60"/>
        <v>1289377.0848955561</v>
      </c>
      <c r="AA171" s="10">
        <f t="shared" si="61"/>
        <v>932185.18388779135</v>
      </c>
      <c r="AB171" s="10">
        <f t="shared" si="62"/>
        <v>292210.81843580096</v>
      </c>
      <c r="AC171" s="10">
        <f t="shared" si="63"/>
        <v>-580309.66471648472</v>
      </c>
      <c r="AD171" s="10">
        <f t="shared" si="64"/>
        <v>-1702121.7144837093</v>
      </c>
      <c r="AE171" s="10">
        <f t="shared" si="65"/>
        <v>-3073225.330865873</v>
      </c>
    </row>
    <row r="172" spans="1:31" x14ac:dyDescent="0.2">
      <c r="A172" s="5">
        <v>-22</v>
      </c>
      <c r="B172" s="5">
        <f t="shared" si="66"/>
        <v>169</v>
      </c>
      <c r="C172" s="36">
        <v>7.8505858686715602</v>
      </c>
      <c r="D172" s="6">
        <f t="shared" si="46"/>
        <v>8.5028251760721041E-2</v>
      </c>
      <c r="E172" s="7">
        <f t="shared" si="47"/>
        <v>1020.3390211286525</v>
      </c>
      <c r="F172" s="7">
        <f t="shared" si="48"/>
        <v>2040.6780422573049</v>
      </c>
      <c r="G172" s="7">
        <f t="shared" si="49"/>
        <v>3061.0170633859575</v>
      </c>
      <c r="H172" s="7">
        <f t="shared" si="50"/>
        <v>4081.3560845146098</v>
      </c>
      <c r="I172" s="7">
        <f t="shared" si="51"/>
        <v>5101.6951056432627</v>
      </c>
      <c r="J172" s="7">
        <f t="shared" si="52"/>
        <v>6122.034126771915</v>
      </c>
      <c r="K172" s="12">
        <f t="shared" si="53"/>
        <v>-7.2119590304424719E-3</v>
      </c>
      <c r="L172" s="9">
        <f t="shared" si="54"/>
        <v>-1038522.1003837159</v>
      </c>
      <c r="M172" s="9">
        <f t="shared" si="55"/>
        <v>-4154088.4015348637</v>
      </c>
      <c r="N172" s="9">
        <f t="shared" si="56"/>
        <v>-9346698.9034534432</v>
      </c>
      <c r="O172" s="9">
        <f t="shared" si="57"/>
        <v>-16616353.606139455</v>
      </c>
      <c r="P172" s="9">
        <f t="shared" si="58"/>
        <v>-25963052.509592898</v>
      </c>
      <c r="Q172" s="9">
        <f t="shared" si="59"/>
        <v>-37386795.613813773</v>
      </c>
      <c r="R172" s="8">
        <f>'Masses &amp; Spring Data'!$G$29</f>
        <v>0.12460000000000002</v>
      </c>
      <c r="S172" s="8">
        <f t="shared" si="67"/>
        <v>-129399.85370781102</v>
      </c>
      <c r="T172" s="8">
        <f t="shared" si="67"/>
        <v>-517599.4148312441</v>
      </c>
      <c r="U172" s="8">
        <f t="shared" si="67"/>
        <v>-1164598.6833702992</v>
      </c>
      <c r="V172" s="8">
        <f t="shared" si="67"/>
        <v>-2070397.6593249764</v>
      </c>
      <c r="W172" s="8">
        <f t="shared" si="67"/>
        <v>-3234996.3426952753</v>
      </c>
      <c r="X172" s="8">
        <f t="shared" si="67"/>
        <v>-4658394.7334811967</v>
      </c>
      <c r="Y172" s="3">
        <f>SUM('Masses &amp; Spring Data'!$K$11*('Masses &amp; Spring Data'!$I$3+'Vel,Acc,Jer (Inlet)'!C172))</f>
        <v>1430768.3171176689</v>
      </c>
      <c r="Z172" s="10">
        <f t="shared" si="60"/>
        <v>1301368.4634098578</v>
      </c>
      <c r="AA172" s="10">
        <f t="shared" si="61"/>
        <v>928649.54820868582</v>
      </c>
      <c r="AB172" s="10">
        <f t="shared" si="62"/>
        <v>266169.63374736975</v>
      </c>
      <c r="AC172" s="10">
        <f t="shared" si="63"/>
        <v>-639629.34220730746</v>
      </c>
      <c r="AD172" s="10">
        <f t="shared" si="64"/>
        <v>-1804228.0255776064</v>
      </c>
      <c r="AE172" s="10">
        <f t="shared" si="65"/>
        <v>-3227626.416363528</v>
      </c>
    </row>
    <row r="173" spans="1:31" x14ac:dyDescent="0.2">
      <c r="A173" s="5">
        <v>-20</v>
      </c>
      <c r="B173" s="5">
        <f t="shared" si="66"/>
        <v>170</v>
      </c>
      <c r="C173" s="36">
        <v>7.9356141204322812</v>
      </c>
      <c r="D173" s="6">
        <f t="shared" si="46"/>
        <v>7.7816292730278569E-2</v>
      </c>
      <c r="E173" s="7">
        <f t="shared" si="47"/>
        <v>933.7955127633428</v>
      </c>
      <c r="F173" s="7">
        <f t="shared" si="48"/>
        <v>1867.5910255266856</v>
      </c>
      <c r="G173" s="7">
        <f t="shared" si="49"/>
        <v>2801.3865382900285</v>
      </c>
      <c r="H173" s="7">
        <f t="shared" si="50"/>
        <v>3735.1820510533712</v>
      </c>
      <c r="I173" s="7">
        <f t="shared" si="51"/>
        <v>4668.9775638167139</v>
      </c>
      <c r="J173" s="7">
        <f t="shared" si="52"/>
        <v>5602.773076580057</v>
      </c>
      <c r="K173" s="12">
        <f t="shared" si="53"/>
        <v>-7.4355214802901415E-3</v>
      </c>
      <c r="L173" s="9">
        <f t="shared" si="54"/>
        <v>-1070715.0931617804</v>
      </c>
      <c r="M173" s="9">
        <f t="shared" si="55"/>
        <v>-4282860.3726471215</v>
      </c>
      <c r="N173" s="9">
        <f t="shared" si="56"/>
        <v>-9636435.8384560235</v>
      </c>
      <c r="O173" s="9">
        <f t="shared" si="57"/>
        <v>-17131441.490588486</v>
      </c>
      <c r="P173" s="9">
        <f t="shared" si="58"/>
        <v>-26767877.32904451</v>
      </c>
      <c r="Q173" s="9">
        <f t="shared" si="59"/>
        <v>-38545743.353824094</v>
      </c>
      <c r="R173" s="8">
        <f>'Masses &amp; Spring Data'!$G$29</f>
        <v>0.12460000000000002</v>
      </c>
      <c r="S173" s="8">
        <f t="shared" si="67"/>
        <v>-133411.10060795787</v>
      </c>
      <c r="T173" s="8">
        <f t="shared" si="67"/>
        <v>-533644.40243183146</v>
      </c>
      <c r="U173" s="8">
        <f t="shared" si="67"/>
        <v>-1200699.9054716206</v>
      </c>
      <c r="V173" s="8">
        <f t="shared" si="67"/>
        <v>-2134577.6097273258</v>
      </c>
      <c r="W173" s="8">
        <f t="shared" si="67"/>
        <v>-3335277.5151989465</v>
      </c>
      <c r="X173" s="8">
        <f t="shared" si="67"/>
        <v>-4802799.6218864825</v>
      </c>
      <c r="Y173" s="3">
        <f>SUM('Masses &amp; Spring Data'!$K$11*('Masses &amp; Spring Data'!$I$3+'Vel,Acc,Jer (Inlet)'!C173))</f>
        <v>1446248.96303993</v>
      </c>
      <c r="Z173" s="10">
        <f t="shared" si="60"/>
        <v>1312837.8624319721</v>
      </c>
      <c r="AA173" s="10">
        <f t="shared" si="61"/>
        <v>926772.16313778982</v>
      </c>
      <c r="AB173" s="10">
        <f t="shared" si="62"/>
        <v>245549.05756830936</v>
      </c>
      <c r="AC173" s="10">
        <f t="shared" si="63"/>
        <v>-688328.64668739587</v>
      </c>
      <c r="AD173" s="10">
        <f t="shared" si="64"/>
        <v>-1889028.5521590165</v>
      </c>
      <c r="AE173" s="10">
        <f t="shared" si="65"/>
        <v>-3356550.6588465525</v>
      </c>
    </row>
    <row r="174" spans="1:31" x14ac:dyDescent="0.2">
      <c r="A174" s="5">
        <v>-18</v>
      </c>
      <c r="B174" s="5">
        <f t="shared" si="66"/>
        <v>171</v>
      </c>
      <c r="C174" s="36">
        <v>8.0134304131625598</v>
      </c>
      <c r="D174" s="6">
        <f t="shared" si="46"/>
        <v>7.0380771249988427E-2</v>
      </c>
      <c r="E174" s="7">
        <f t="shared" si="47"/>
        <v>844.56925499986119</v>
      </c>
      <c r="F174" s="7">
        <f t="shared" si="48"/>
        <v>1689.1385099997224</v>
      </c>
      <c r="G174" s="7">
        <f t="shared" si="49"/>
        <v>2533.7077649995836</v>
      </c>
      <c r="H174" s="7">
        <f t="shared" si="50"/>
        <v>3378.2770199994447</v>
      </c>
      <c r="I174" s="7">
        <f t="shared" si="51"/>
        <v>4222.8462749993059</v>
      </c>
      <c r="J174" s="7">
        <f t="shared" si="52"/>
        <v>5067.4155299991671</v>
      </c>
      <c r="K174" s="12">
        <f t="shared" si="53"/>
        <v>-7.6425237486752451E-3</v>
      </c>
      <c r="L174" s="9">
        <f t="shared" si="54"/>
        <v>-1100523.4198092353</v>
      </c>
      <c r="M174" s="9">
        <f t="shared" si="55"/>
        <v>-4402093.679236941</v>
      </c>
      <c r="N174" s="9">
        <f t="shared" si="56"/>
        <v>-9904710.7782831173</v>
      </c>
      <c r="O174" s="9">
        <f t="shared" si="57"/>
        <v>-17608374.716947764</v>
      </c>
      <c r="P174" s="9">
        <f t="shared" si="58"/>
        <v>-27513085.495230883</v>
      </c>
      <c r="Q174" s="9">
        <f t="shared" si="59"/>
        <v>-39618843.113132469</v>
      </c>
      <c r="R174" s="8">
        <f>'Masses &amp; Spring Data'!$G$29</f>
        <v>0.12460000000000002</v>
      </c>
      <c r="S174" s="8">
        <f t="shared" si="67"/>
        <v>-137125.21810823074</v>
      </c>
      <c r="T174" s="8">
        <f t="shared" si="67"/>
        <v>-548500.87243292294</v>
      </c>
      <c r="U174" s="8">
        <f t="shared" si="67"/>
        <v>-1234126.9629740766</v>
      </c>
      <c r="V174" s="8">
        <f t="shared" si="67"/>
        <v>-2194003.4897316918</v>
      </c>
      <c r="W174" s="8">
        <f t="shared" si="67"/>
        <v>-3428130.4527057684</v>
      </c>
      <c r="X174" s="8">
        <f t="shared" si="67"/>
        <v>-4936507.8518963065</v>
      </c>
      <c r="Y174" s="3">
        <f>SUM('Masses &amp; Spring Data'!$K$11*('Masses &amp; Spring Data'!$I$3+'Vel,Acc,Jer (Inlet)'!C174))</f>
        <v>1460416.5655696213</v>
      </c>
      <c r="Z174" s="10">
        <f t="shared" si="60"/>
        <v>1323291.3474613905</v>
      </c>
      <c r="AA174" s="10">
        <f t="shared" si="61"/>
        <v>924729.54943616479</v>
      </c>
      <c r="AB174" s="10">
        <f t="shared" si="62"/>
        <v>226289.60259554465</v>
      </c>
      <c r="AC174" s="10">
        <f t="shared" si="63"/>
        <v>-733586.9241620705</v>
      </c>
      <c r="AD174" s="10">
        <f t="shared" si="64"/>
        <v>-1967713.8871361471</v>
      </c>
      <c r="AE174" s="10">
        <f t="shared" si="65"/>
        <v>-3476091.286326685</v>
      </c>
    </row>
    <row r="175" spans="1:31" x14ac:dyDescent="0.2">
      <c r="A175" s="5">
        <v>-16</v>
      </c>
      <c r="B175" s="5">
        <f t="shared" si="66"/>
        <v>172</v>
      </c>
      <c r="C175" s="36">
        <v>8.0838111844125482</v>
      </c>
      <c r="D175" s="6">
        <f t="shared" si="46"/>
        <v>6.2738247501313182E-2</v>
      </c>
      <c r="E175" s="7">
        <f t="shared" si="47"/>
        <v>752.85897001575813</v>
      </c>
      <c r="F175" s="7">
        <f t="shared" si="48"/>
        <v>1505.7179400315163</v>
      </c>
      <c r="G175" s="7">
        <f t="shared" si="49"/>
        <v>2258.5769100472744</v>
      </c>
      <c r="H175" s="7">
        <f t="shared" si="50"/>
        <v>3011.4358800630325</v>
      </c>
      <c r="I175" s="7">
        <f t="shared" si="51"/>
        <v>3764.2948500787911</v>
      </c>
      <c r="J175" s="7">
        <f t="shared" si="52"/>
        <v>4517.1538200945488</v>
      </c>
      <c r="K175" s="12">
        <f t="shared" si="53"/>
        <v>-7.8246857448522888E-3</v>
      </c>
      <c r="L175" s="9">
        <f t="shared" si="54"/>
        <v>-1126754.7472587295</v>
      </c>
      <c r="M175" s="9">
        <f t="shared" si="55"/>
        <v>-4507018.9890349181</v>
      </c>
      <c r="N175" s="9">
        <f t="shared" si="56"/>
        <v>-10140792.725328567</v>
      </c>
      <c r="O175" s="9">
        <f t="shared" si="57"/>
        <v>-18028075.956139673</v>
      </c>
      <c r="P175" s="9">
        <f t="shared" si="58"/>
        <v>-28168868.681468241</v>
      </c>
      <c r="Q175" s="9">
        <f t="shared" si="59"/>
        <v>-40563170.901314266</v>
      </c>
      <c r="R175" s="8">
        <f>'Masses &amp; Spring Data'!$G$29</f>
        <v>0.12460000000000002</v>
      </c>
      <c r="S175" s="8">
        <f t="shared" si="67"/>
        <v>-140393.64150843772</v>
      </c>
      <c r="T175" s="8">
        <f t="shared" si="67"/>
        <v>-561574.56603375089</v>
      </c>
      <c r="U175" s="8">
        <f t="shared" si="67"/>
        <v>-1263542.7735759395</v>
      </c>
      <c r="V175" s="8">
        <f t="shared" si="67"/>
        <v>-2246298.2641350036</v>
      </c>
      <c r="W175" s="8">
        <f t="shared" si="67"/>
        <v>-3509841.0377109433</v>
      </c>
      <c r="X175" s="8">
        <f t="shared" si="67"/>
        <v>-5054171.0943037579</v>
      </c>
      <c r="Y175" s="3">
        <f>SUM('Masses &amp; Spring Data'!$K$11*('Masses &amp; Spring Data'!$I$3+'Vel,Acc,Jer (Inlet)'!C175))</f>
        <v>1473230.4218690877</v>
      </c>
      <c r="Z175" s="10">
        <f t="shared" si="60"/>
        <v>1332836.78036065</v>
      </c>
      <c r="AA175" s="10">
        <f t="shared" si="61"/>
        <v>923078.2780919316</v>
      </c>
      <c r="AB175" s="10">
        <f t="shared" si="62"/>
        <v>209687.64829314826</v>
      </c>
      <c r="AC175" s="10">
        <f t="shared" si="63"/>
        <v>-773067.84226591582</v>
      </c>
      <c r="AD175" s="10">
        <f t="shared" si="64"/>
        <v>-2036610.6158418555</v>
      </c>
      <c r="AE175" s="10">
        <f t="shared" si="65"/>
        <v>-3580940.6724346699</v>
      </c>
    </row>
    <row r="176" spans="1:31" x14ac:dyDescent="0.2">
      <c r="A176" s="5">
        <v>-14</v>
      </c>
      <c r="B176" s="5">
        <f t="shared" si="66"/>
        <v>173</v>
      </c>
      <c r="C176" s="36">
        <v>8.1465494319138614</v>
      </c>
      <c r="D176" s="6">
        <f t="shared" si="46"/>
        <v>5.4913561756460894E-2</v>
      </c>
      <c r="E176" s="7">
        <f t="shared" si="47"/>
        <v>658.96274107753072</v>
      </c>
      <c r="F176" s="7">
        <f t="shared" si="48"/>
        <v>1317.9254821550614</v>
      </c>
      <c r="G176" s="7">
        <f t="shared" si="49"/>
        <v>1976.8882232325923</v>
      </c>
      <c r="H176" s="7">
        <f t="shared" si="50"/>
        <v>2635.8509643101229</v>
      </c>
      <c r="I176" s="7">
        <f t="shared" si="51"/>
        <v>3294.8137053876535</v>
      </c>
      <c r="J176" s="7">
        <f t="shared" si="52"/>
        <v>3953.7764464651846</v>
      </c>
      <c r="K176" s="12">
        <f t="shared" si="53"/>
        <v>-7.9985676502936087E-3</v>
      </c>
      <c r="L176" s="9">
        <f t="shared" si="54"/>
        <v>-1151793.7416422796</v>
      </c>
      <c r="M176" s="9">
        <f t="shared" si="55"/>
        <v>-4607174.9665691182</v>
      </c>
      <c r="N176" s="9">
        <f t="shared" si="56"/>
        <v>-10366143.674780518</v>
      </c>
      <c r="O176" s="9">
        <f t="shared" si="57"/>
        <v>-18428699.866276473</v>
      </c>
      <c r="P176" s="9">
        <f t="shared" si="58"/>
        <v>-28794843.541056991</v>
      </c>
      <c r="Q176" s="9">
        <f t="shared" si="59"/>
        <v>-41464574.699122071</v>
      </c>
      <c r="R176" s="8">
        <f>'Masses &amp; Spring Data'!$G$29</f>
        <v>0.12460000000000002</v>
      </c>
      <c r="S176" s="8">
        <f t="shared" si="67"/>
        <v>-143513.50020862804</v>
      </c>
      <c r="T176" s="8">
        <f t="shared" si="67"/>
        <v>-574054.00083451218</v>
      </c>
      <c r="U176" s="8">
        <f t="shared" si="67"/>
        <v>-1291621.5018776527</v>
      </c>
      <c r="V176" s="8">
        <f t="shared" si="67"/>
        <v>-2296216.0033380487</v>
      </c>
      <c r="W176" s="8">
        <f t="shared" si="67"/>
        <v>-3587837.5052157016</v>
      </c>
      <c r="X176" s="8">
        <f t="shared" si="67"/>
        <v>-5166486.0075106109</v>
      </c>
      <c r="Y176" s="3">
        <f>SUM('Masses &amp; Spring Data'!$K$11*('Masses &amp; Spring Data'!$I$3+'Vel,Acc,Jer (Inlet)'!C176))</f>
        <v>1484652.8441256825</v>
      </c>
      <c r="Z176" s="10">
        <f t="shared" si="60"/>
        <v>1341139.3439170544</v>
      </c>
      <c r="AA176" s="10">
        <f t="shared" si="61"/>
        <v>920596.66622976551</v>
      </c>
      <c r="AB176" s="10">
        <f t="shared" si="62"/>
        <v>193031.34224802977</v>
      </c>
      <c r="AC176" s="10">
        <f t="shared" si="63"/>
        <v>-811563.15921236621</v>
      </c>
      <c r="AD176" s="10">
        <f t="shared" si="64"/>
        <v>-2103184.6610900192</v>
      </c>
      <c r="AE176" s="10">
        <f t="shared" si="65"/>
        <v>-3681833.1633849284</v>
      </c>
    </row>
    <row r="177" spans="1:31" x14ac:dyDescent="0.2">
      <c r="A177" s="5">
        <v>-12</v>
      </c>
      <c r="B177" s="5">
        <f t="shared" si="66"/>
        <v>174</v>
      </c>
      <c r="C177" s="36">
        <v>8.2014629936703223</v>
      </c>
      <c r="D177" s="6">
        <f t="shared" si="46"/>
        <v>4.6914994106167285E-2</v>
      </c>
      <c r="E177" s="7">
        <f t="shared" si="47"/>
        <v>562.97992927400742</v>
      </c>
      <c r="F177" s="7">
        <f t="shared" si="48"/>
        <v>1125.9598585480148</v>
      </c>
      <c r="G177" s="7">
        <f t="shared" si="49"/>
        <v>1688.9397878220223</v>
      </c>
      <c r="H177" s="7">
        <f t="shared" si="50"/>
        <v>2251.9197170960297</v>
      </c>
      <c r="I177" s="7">
        <f t="shared" si="51"/>
        <v>2814.8996463700369</v>
      </c>
      <c r="J177" s="7">
        <f t="shared" si="52"/>
        <v>3377.8795756440445</v>
      </c>
      <c r="K177" s="12">
        <f t="shared" si="53"/>
        <v>-8.1641694649974283E-3</v>
      </c>
      <c r="L177" s="9">
        <f t="shared" si="54"/>
        <v>-1175640.4029596297</v>
      </c>
      <c r="M177" s="9">
        <f t="shared" si="55"/>
        <v>-4702561.6118385186</v>
      </c>
      <c r="N177" s="9">
        <f t="shared" si="56"/>
        <v>-10580763.626636667</v>
      </c>
      <c r="O177" s="9">
        <f t="shared" si="57"/>
        <v>-18810246.447354075</v>
      </c>
      <c r="P177" s="9">
        <f t="shared" si="58"/>
        <v>-29391010.073990744</v>
      </c>
      <c r="Q177" s="9">
        <f t="shared" si="59"/>
        <v>-42323054.506546669</v>
      </c>
      <c r="R177" s="8">
        <f>'Masses &amp; Spring Data'!$G$29</f>
        <v>0.12460000000000002</v>
      </c>
      <c r="S177" s="8">
        <f t="shared" si="67"/>
        <v>-146484.79420876986</v>
      </c>
      <c r="T177" s="8">
        <f t="shared" si="67"/>
        <v>-585939.17683507944</v>
      </c>
      <c r="U177" s="8">
        <f t="shared" si="67"/>
        <v>-1318363.1478789288</v>
      </c>
      <c r="V177" s="8">
        <f t="shared" si="67"/>
        <v>-2343756.7073403178</v>
      </c>
      <c r="W177" s="8">
        <f t="shared" si="67"/>
        <v>-3662119.8552192473</v>
      </c>
      <c r="X177" s="8">
        <f t="shared" si="67"/>
        <v>-5273452.5915157152</v>
      </c>
      <c r="Y177" s="3">
        <f>SUM('Masses &amp; Spring Data'!$K$11*('Masses &amp; Spring Data'!$I$3+'Vel,Acc,Jer (Inlet)'!C177))</f>
        <v>1494650.6670642777</v>
      </c>
      <c r="Z177" s="10">
        <f t="shared" si="60"/>
        <v>1348165.8728555078</v>
      </c>
      <c r="AA177" s="10">
        <f t="shared" si="61"/>
        <v>917253.05608717166</v>
      </c>
      <c r="AB177" s="10">
        <f t="shared" si="62"/>
        <v>176287.51918534888</v>
      </c>
      <c r="AC177" s="10">
        <f t="shared" si="63"/>
        <v>-849106.04027604009</v>
      </c>
      <c r="AD177" s="10">
        <f t="shared" si="64"/>
        <v>-2167469.1881549694</v>
      </c>
      <c r="AE177" s="10">
        <f t="shared" si="65"/>
        <v>-3778801.9244514378</v>
      </c>
    </row>
    <row r="178" spans="1:31" x14ac:dyDescent="0.2">
      <c r="A178" s="5">
        <v>-10</v>
      </c>
      <c r="B178" s="5">
        <f t="shared" si="66"/>
        <v>175</v>
      </c>
      <c r="C178" s="36">
        <v>8.2483779877764896</v>
      </c>
      <c r="D178" s="6">
        <f t="shared" si="46"/>
        <v>3.8750824641169856E-2</v>
      </c>
      <c r="E178" s="7">
        <f t="shared" si="47"/>
        <v>465.00989569403828</v>
      </c>
      <c r="F178" s="7">
        <f t="shared" si="48"/>
        <v>930.01979138807656</v>
      </c>
      <c r="G178" s="7">
        <f t="shared" si="49"/>
        <v>1395.0296870821148</v>
      </c>
      <c r="H178" s="7">
        <f t="shared" si="50"/>
        <v>1860.0395827761531</v>
      </c>
      <c r="I178" s="7">
        <f t="shared" si="51"/>
        <v>2325.0494784701914</v>
      </c>
      <c r="J178" s="7">
        <f t="shared" si="52"/>
        <v>2790.0593741642297</v>
      </c>
      <c r="K178" s="12">
        <f t="shared" si="53"/>
        <v>-8.1972898279385475E-3</v>
      </c>
      <c r="L178" s="9">
        <f t="shared" si="54"/>
        <v>-1180409.7352231508</v>
      </c>
      <c r="M178" s="9">
        <f t="shared" si="55"/>
        <v>-4721638.9408926032</v>
      </c>
      <c r="N178" s="9">
        <f t="shared" si="56"/>
        <v>-10623687.617008358</v>
      </c>
      <c r="O178" s="9">
        <f t="shared" si="57"/>
        <v>-18886555.763570413</v>
      </c>
      <c r="P178" s="9">
        <f t="shared" si="58"/>
        <v>-29510243.380578771</v>
      </c>
      <c r="Q178" s="9">
        <f t="shared" si="59"/>
        <v>-42494750.468033433</v>
      </c>
      <c r="R178" s="8">
        <f>'Masses &amp; Spring Data'!$G$29</f>
        <v>0.12460000000000002</v>
      </c>
      <c r="S178" s="8">
        <f t="shared" si="67"/>
        <v>-147079.05300880462</v>
      </c>
      <c r="T178" s="8">
        <f t="shared" si="67"/>
        <v>-588316.21203521849</v>
      </c>
      <c r="U178" s="8">
        <f t="shared" si="67"/>
        <v>-1323711.4770792415</v>
      </c>
      <c r="V178" s="8">
        <f t="shared" si="67"/>
        <v>-2353264.8481408739</v>
      </c>
      <c r="W178" s="8">
        <f t="shared" si="67"/>
        <v>-3676976.3252201155</v>
      </c>
      <c r="X178" s="8">
        <f t="shared" si="67"/>
        <v>-5294845.9083169661</v>
      </c>
      <c r="Y178" s="3">
        <f>SUM('Masses &amp; Spring Data'!$K$11*('Masses &amp; Spring Data'!$I$3+'Vel,Acc,Jer (Inlet)'!C178))</f>
        <v>1503192.2329222511</v>
      </c>
      <c r="Z178" s="10">
        <f t="shared" si="60"/>
        <v>1356113.1799134465</v>
      </c>
      <c r="AA178" s="10">
        <f t="shared" si="61"/>
        <v>921931.17941426812</v>
      </c>
      <c r="AB178" s="10">
        <f t="shared" si="62"/>
        <v>179480.75584300957</v>
      </c>
      <c r="AC178" s="10">
        <f t="shared" si="63"/>
        <v>-850072.61521862284</v>
      </c>
      <c r="AD178" s="10">
        <f t="shared" si="64"/>
        <v>-2173784.0922978641</v>
      </c>
      <c r="AE178" s="10">
        <f t="shared" si="65"/>
        <v>-3791653.6753947148</v>
      </c>
    </row>
    <row r="179" spans="1:31" x14ac:dyDescent="0.2">
      <c r="A179" s="5">
        <v>-8</v>
      </c>
      <c r="B179" s="5">
        <f t="shared" si="66"/>
        <v>176</v>
      </c>
      <c r="C179" s="36">
        <v>8.2871288124176594</v>
      </c>
      <c r="D179" s="6">
        <f t="shared" si="46"/>
        <v>3.0553534813231309E-2</v>
      </c>
      <c r="E179" s="7">
        <f t="shared" si="47"/>
        <v>366.64241775877571</v>
      </c>
      <c r="F179" s="7">
        <f t="shared" si="48"/>
        <v>733.28483551755141</v>
      </c>
      <c r="G179" s="7">
        <f t="shared" si="49"/>
        <v>1099.9272532763271</v>
      </c>
      <c r="H179" s="7">
        <f t="shared" si="50"/>
        <v>1466.5696710351028</v>
      </c>
      <c r="I179" s="7">
        <f t="shared" si="51"/>
        <v>1833.2120887938786</v>
      </c>
      <c r="J179" s="7">
        <f t="shared" si="52"/>
        <v>2199.8545065526541</v>
      </c>
      <c r="K179" s="12">
        <f t="shared" si="53"/>
        <v>-8.3628916426476962E-3</v>
      </c>
      <c r="L179" s="9">
        <f t="shared" si="54"/>
        <v>-1204256.3965412683</v>
      </c>
      <c r="M179" s="9">
        <f t="shared" si="55"/>
        <v>-4817025.5861650733</v>
      </c>
      <c r="N179" s="9">
        <f t="shared" si="56"/>
        <v>-10838307.568871414</v>
      </c>
      <c r="O179" s="9">
        <f t="shared" si="57"/>
        <v>-19268102.344660293</v>
      </c>
      <c r="P179" s="9">
        <f t="shared" si="58"/>
        <v>-30106409.913531706</v>
      </c>
      <c r="Q179" s="9">
        <f t="shared" si="59"/>
        <v>-43353230.275485657</v>
      </c>
      <c r="R179" s="8">
        <f>'Masses &amp; Spring Data'!$G$29</f>
        <v>0.12460000000000002</v>
      </c>
      <c r="S179" s="8">
        <f t="shared" si="67"/>
        <v>-150050.34700904205</v>
      </c>
      <c r="T179" s="8">
        <f t="shared" si="67"/>
        <v>-600201.38803616818</v>
      </c>
      <c r="U179" s="8">
        <f t="shared" si="67"/>
        <v>-1350453.1230813784</v>
      </c>
      <c r="V179" s="8">
        <f t="shared" si="67"/>
        <v>-2400805.5521446727</v>
      </c>
      <c r="W179" s="8">
        <f t="shared" si="67"/>
        <v>-3751258.6752260509</v>
      </c>
      <c r="X179" s="8">
        <f t="shared" si="67"/>
        <v>-5401812.4923255136</v>
      </c>
      <c r="Y179" s="3">
        <f>SUM('Masses &amp; Spring Data'!$K$11*('Masses &amp; Spring Data'!$I$3+'Vel,Acc,Jer (Inlet)'!C179))</f>
        <v>1510247.3914494866</v>
      </c>
      <c r="Z179" s="10">
        <f t="shared" si="60"/>
        <v>1360197.0444404446</v>
      </c>
      <c r="AA179" s="10">
        <f t="shared" si="61"/>
        <v>915608.72455979255</v>
      </c>
      <c r="AB179" s="10">
        <f t="shared" si="62"/>
        <v>159794.2683681082</v>
      </c>
      <c r="AC179" s="10">
        <f t="shared" si="63"/>
        <v>-890558.16069518612</v>
      </c>
      <c r="AD179" s="10">
        <f t="shared" si="64"/>
        <v>-2241011.2837765645</v>
      </c>
      <c r="AE179" s="10">
        <f t="shared" si="65"/>
        <v>-3891565.1008760268</v>
      </c>
    </row>
    <row r="180" spans="1:31" x14ac:dyDescent="0.2">
      <c r="A180" s="5">
        <v>-6</v>
      </c>
      <c r="B180" s="5">
        <f t="shared" si="66"/>
        <v>177</v>
      </c>
      <c r="C180" s="36">
        <v>8.3176823472308907</v>
      </c>
      <c r="D180" s="6">
        <f t="shared" si="46"/>
        <v>2.2190643170583613E-2</v>
      </c>
      <c r="E180" s="7">
        <f t="shared" si="47"/>
        <v>266.28771804700335</v>
      </c>
      <c r="F180" s="7">
        <f t="shared" si="48"/>
        <v>532.5754360940067</v>
      </c>
      <c r="G180" s="7">
        <f t="shared" si="49"/>
        <v>798.86315414101</v>
      </c>
      <c r="H180" s="7">
        <f t="shared" si="50"/>
        <v>1065.1508721880134</v>
      </c>
      <c r="I180" s="7">
        <f t="shared" si="51"/>
        <v>1331.4385902350168</v>
      </c>
      <c r="J180" s="7">
        <f t="shared" si="52"/>
        <v>1597.72630828202</v>
      </c>
      <c r="K180" s="12">
        <f t="shared" si="53"/>
        <v>-8.4456925499978297E-3</v>
      </c>
      <c r="L180" s="9">
        <f t="shared" si="54"/>
        <v>-1216179.7271996874</v>
      </c>
      <c r="M180" s="9">
        <f t="shared" si="55"/>
        <v>-4864718.9087987496</v>
      </c>
      <c r="N180" s="9">
        <f t="shared" si="56"/>
        <v>-10945617.544797188</v>
      </c>
      <c r="O180" s="9">
        <f t="shared" si="57"/>
        <v>-19458875.635194998</v>
      </c>
      <c r="P180" s="9">
        <f t="shared" si="58"/>
        <v>-30404493.179992188</v>
      </c>
      <c r="Q180" s="9">
        <f t="shared" si="59"/>
        <v>-43782470.179188751</v>
      </c>
      <c r="R180" s="8">
        <f>'Masses &amp; Spring Data'!$G$29</f>
        <v>0.12460000000000002</v>
      </c>
      <c r="S180" s="8">
        <f t="shared" si="67"/>
        <v>-151535.99400908107</v>
      </c>
      <c r="T180" s="8">
        <f t="shared" si="67"/>
        <v>-606143.97603632428</v>
      </c>
      <c r="U180" s="8">
        <f t="shared" si="67"/>
        <v>-1363823.9460817298</v>
      </c>
      <c r="V180" s="8">
        <f t="shared" si="67"/>
        <v>-2424575.9041452971</v>
      </c>
      <c r="W180" s="8">
        <f t="shared" si="67"/>
        <v>-3788399.8502270272</v>
      </c>
      <c r="X180" s="8">
        <f t="shared" si="67"/>
        <v>-5455295.7843269194</v>
      </c>
      <c r="Y180" s="3">
        <f>SUM('Masses &amp; Spring Data'!$K$11*('Masses &amp; Spring Data'!$I$3+'Vel,Acc,Jer (Inlet)'!C180))</f>
        <v>1515810.1125959607</v>
      </c>
      <c r="Z180" s="10">
        <f t="shared" si="60"/>
        <v>1364274.1185868797</v>
      </c>
      <c r="AA180" s="10">
        <f t="shared" si="61"/>
        <v>913706.27007523284</v>
      </c>
      <c r="AB180" s="10">
        <f t="shared" si="62"/>
        <v>151986.16651423089</v>
      </c>
      <c r="AC180" s="10">
        <f t="shared" si="63"/>
        <v>-908765.7915493364</v>
      </c>
      <c r="AD180" s="10">
        <f t="shared" si="64"/>
        <v>-2272589.7376310667</v>
      </c>
      <c r="AE180" s="10">
        <f t="shared" si="65"/>
        <v>-3939485.6717309589</v>
      </c>
    </row>
    <row r="181" spans="1:31" x14ac:dyDescent="0.2">
      <c r="A181" s="5">
        <v>-4</v>
      </c>
      <c r="B181" s="5">
        <f t="shared" si="66"/>
        <v>178</v>
      </c>
      <c r="C181" s="36">
        <v>8.3398729904014743</v>
      </c>
      <c r="D181" s="6">
        <f t="shared" si="46"/>
        <v>1.3744950620585783E-2</v>
      </c>
      <c r="E181" s="7">
        <f t="shared" si="47"/>
        <v>164.9394074470294</v>
      </c>
      <c r="F181" s="7">
        <f t="shared" si="48"/>
        <v>329.87881489405879</v>
      </c>
      <c r="G181" s="7">
        <f t="shared" si="49"/>
        <v>494.81822234108819</v>
      </c>
      <c r="H181" s="7">
        <f t="shared" si="50"/>
        <v>659.75762978811758</v>
      </c>
      <c r="I181" s="7">
        <f t="shared" si="51"/>
        <v>824.69703723514704</v>
      </c>
      <c r="J181" s="7">
        <f t="shared" si="52"/>
        <v>989.63644468217637</v>
      </c>
      <c r="K181" s="12">
        <f t="shared" si="53"/>
        <v>-8.3628916426459199E-3</v>
      </c>
      <c r="L181" s="9">
        <f t="shared" si="54"/>
        <v>-1204256.3965410125</v>
      </c>
      <c r="M181" s="9">
        <f t="shared" si="55"/>
        <v>-4817025.5861640498</v>
      </c>
      <c r="N181" s="9">
        <f t="shared" si="56"/>
        <v>-10838307.568869112</v>
      </c>
      <c r="O181" s="9">
        <f t="shared" si="57"/>
        <v>-19268102.344656199</v>
      </c>
      <c r="P181" s="9">
        <f t="shared" si="58"/>
        <v>-30106409.913525313</v>
      </c>
      <c r="Q181" s="9">
        <f t="shared" si="59"/>
        <v>-43353230.275476448</v>
      </c>
      <c r="R181" s="8">
        <f>'Masses &amp; Spring Data'!$G$29</f>
        <v>0.12460000000000002</v>
      </c>
      <c r="S181" s="8">
        <f t="shared" si="67"/>
        <v>-150050.34700901018</v>
      </c>
      <c r="T181" s="8">
        <f t="shared" si="67"/>
        <v>-600201.38803604071</v>
      </c>
      <c r="U181" s="8">
        <f t="shared" si="67"/>
        <v>-1350453.1230810916</v>
      </c>
      <c r="V181" s="8">
        <f t="shared" si="67"/>
        <v>-2400805.5521441628</v>
      </c>
      <c r="W181" s="8">
        <f t="shared" si="67"/>
        <v>-3751258.6752252546</v>
      </c>
      <c r="X181" s="8">
        <f t="shared" si="67"/>
        <v>-5401812.4923243662</v>
      </c>
      <c r="Y181" s="3">
        <f>SUM('Masses &amp; Spring Data'!$K$11*('Masses &amp; Spring Data'!$I$3+'Vel,Acc,Jer (Inlet)'!C181))</f>
        <v>1519850.2461115571</v>
      </c>
      <c r="Z181" s="10">
        <f t="shared" si="60"/>
        <v>1369799.899102547</v>
      </c>
      <c r="AA181" s="10">
        <f t="shared" si="61"/>
        <v>922151.32883517689</v>
      </c>
      <c r="AB181" s="10">
        <f t="shared" si="62"/>
        <v>169397.12303046556</v>
      </c>
      <c r="AC181" s="10">
        <f t="shared" si="63"/>
        <v>-880955.3060326057</v>
      </c>
      <c r="AD181" s="10">
        <f t="shared" si="64"/>
        <v>-2231408.4291136973</v>
      </c>
      <c r="AE181" s="10">
        <f t="shared" si="65"/>
        <v>-3881962.2462128093</v>
      </c>
    </row>
    <row r="182" spans="1:31" x14ac:dyDescent="0.2">
      <c r="A182" s="5">
        <v>-2</v>
      </c>
      <c r="B182" s="5">
        <f t="shared" si="66"/>
        <v>179</v>
      </c>
      <c r="C182" s="36">
        <v>8.3536179410220601</v>
      </c>
      <c r="D182" s="6">
        <f t="shared" si="46"/>
        <v>5.3820589779398631E-3</v>
      </c>
      <c r="E182" s="7">
        <f t="shared" si="47"/>
        <v>64.584707735278357</v>
      </c>
      <c r="F182" s="7">
        <f t="shared" si="48"/>
        <v>129.16941547055671</v>
      </c>
      <c r="G182" s="7">
        <f t="shared" si="49"/>
        <v>193.75412320583507</v>
      </c>
      <c r="H182" s="7">
        <f t="shared" si="50"/>
        <v>258.33883094111343</v>
      </c>
      <c r="I182" s="7">
        <f t="shared" si="51"/>
        <v>322.92353867639179</v>
      </c>
      <c r="J182" s="7">
        <f t="shared" si="52"/>
        <v>387.50824641167014</v>
      </c>
      <c r="K182" s="12">
        <f t="shared" si="53"/>
        <v>-8.5284934573515159E-3</v>
      </c>
      <c r="L182" s="9">
        <f t="shared" si="54"/>
        <v>-1228103.0578586182</v>
      </c>
      <c r="M182" s="9">
        <f t="shared" si="55"/>
        <v>-4912412.2314344728</v>
      </c>
      <c r="N182" s="9">
        <f t="shared" si="56"/>
        <v>-11052927.520727564</v>
      </c>
      <c r="O182" s="9">
        <f t="shared" si="57"/>
        <v>-19649648.925737891</v>
      </c>
      <c r="P182" s="9">
        <f t="shared" si="58"/>
        <v>-30702576.446465459</v>
      </c>
      <c r="Q182" s="9">
        <f t="shared" si="59"/>
        <v>-44211710.082910255</v>
      </c>
      <c r="R182" s="8">
        <f>'Masses &amp; Spring Data'!$G$29</f>
        <v>0.12460000000000002</v>
      </c>
      <c r="S182" s="8">
        <f t="shared" si="67"/>
        <v>-153021.64100918386</v>
      </c>
      <c r="T182" s="8">
        <f t="shared" si="67"/>
        <v>-612086.56403673545</v>
      </c>
      <c r="U182" s="8">
        <f t="shared" si="67"/>
        <v>-1377194.7690826545</v>
      </c>
      <c r="V182" s="8">
        <f t="shared" si="67"/>
        <v>-2448346.2561469418</v>
      </c>
      <c r="W182" s="8">
        <f t="shared" si="67"/>
        <v>-3825541.0252295965</v>
      </c>
      <c r="X182" s="8">
        <f t="shared" si="67"/>
        <v>-5508779.076330618</v>
      </c>
      <c r="Y182" s="3">
        <f>SUM('Masses &amp; Spring Data'!$K$11*('Masses &amp; Spring Data'!$I$3+'Vel,Acc,Jer (Inlet)'!C182))</f>
        <v>1522352.7168712176</v>
      </c>
      <c r="Z182" s="10">
        <f t="shared" si="60"/>
        <v>1369331.0758620338</v>
      </c>
      <c r="AA182" s="10">
        <f t="shared" si="61"/>
        <v>911246.03596326464</v>
      </c>
      <c r="AB182" s="10">
        <f t="shared" si="62"/>
        <v>145157.94778856309</v>
      </c>
      <c r="AC182" s="10">
        <f t="shared" si="63"/>
        <v>-925993.53927572421</v>
      </c>
      <c r="AD182" s="10">
        <f t="shared" si="64"/>
        <v>-2303188.3083583787</v>
      </c>
      <c r="AE182" s="10">
        <f t="shared" si="65"/>
        <v>-3986426.3594594002</v>
      </c>
    </row>
    <row r="183" spans="1:31" x14ac:dyDescent="0.2">
      <c r="A183" s="5">
        <v>0</v>
      </c>
      <c r="B183" s="5">
        <f t="shared" si="66"/>
        <v>180</v>
      </c>
      <c r="C183" s="36">
        <v>8.359</v>
      </c>
      <c r="D183" s="6">
        <f t="shared" si="46"/>
        <v>-3.1464344794116528E-3</v>
      </c>
      <c r="E183" s="7">
        <f t="shared" si="47"/>
        <v>-37.757213752939833</v>
      </c>
      <c r="F183" s="7">
        <f t="shared" si="48"/>
        <v>-75.514427505879667</v>
      </c>
      <c r="G183" s="7">
        <f t="shared" si="49"/>
        <v>-113.2716412588195</v>
      </c>
      <c r="H183" s="7">
        <f t="shared" si="50"/>
        <v>-151.02885501175933</v>
      </c>
      <c r="I183" s="7">
        <f t="shared" si="51"/>
        <v>-188.78606876469917</v>
      </c>
      <c r="J183" s="7">
        <f t="shared" si="52"/>
        <v>-226.543282517639</v>
      </c>
      <c r="K183" s="12">
        <f t="shared" si="53"/>
        <v>-8.5284934573497395E-3</v>
      </c>
      <c r="L183" s="9">
        <f t="shared" si="54"/>
        <v>-1228103.0578583626</v>
      </c>
      <c r="M183" s="9">
        <f t="shared" si="55"/>
        <v>-4912412.2314334502</v>
      </c>
      <c r="N183" s="9">
        <f t="shared" si="56"/>
        <v>-11052927.520725263</v>
      </c>
      <c r="O183" s="9">
        <f t="shared" si="57"/>
        <v>-19649648.925733801</v>
      </c>
      <c r="P183" s="9">
        <f t="shared" si="58"/>
        <v>-30702576.446459062</v>
      </c>
      <c r="Q183" s="9">
        <f t="shared" si="59"/>
        <v>-44211710.082901053</v>
      </c>
      <c r="R183" s="8">
        <f>'Masses &amp; Spring Data'!$G$29</f>
        <v>0.12460000000000002</v>
      </c>
      <c r="S183" s="8">
        <f t="shared" si="67"/>
        <v>-153021.64100915199</v>
      </c>
      <c r="T183" s="8">
        <f t="shared" si="67"/>
        <v>-612086.56403660798</v>
      </c>
      <c r="U183" s="8">
        <f t="shared" si="67"/>
        <v>-1377194.7690823679</v>
      </c>
      <c r="V183" s="8">
        <f t="shared" si="67"/>
        <v>-2448346.2561464319</v>
      </c>
      <c r="W183" s="8">
        <f t="shared" si="67"/>
        <v>-3825541.0252287998</v>
      </c>
      <c r="X183" s="8">
        <f t="shared" si="67"/>
        <v>-5508779.0763294715</v>
      </c>
      <c r="Y183" s="3">
        <f>SUM('Masses &amp; Spring Data'!$K$11*('Masses &amp; Spring Data'!$I$3+'Vel,Acc,Jer (Inlet)'!C183))</f>
        <v>1523332.6</v>
      </c>
      <c r="Z183" s="10">
        <f t="shared" si="60"/>
        <v>1370310.9589908482</v>
      </c>
      <c r="AA183" s="10">
        <f t="shared" si="61"/>
        <v>910673.18121118098</v>
      </c>
      <c r="AB183" s="10">
        <f t="shared" si="62"/>
        <v>146137.83091763221</v>
      </c>
      <c r="AC183" s="10">
        <f t="shared" si="63"/>
        <v>-925013.65614643181</v>
      </c>
      <c r="AD183" s="10">
        <f t="shared" si="64"/>
        <v>-2302208.4252287997</v>
      </c>
      <c r="AE183" s="10">
        <f t="shared" si="65"/>
        <v>-3985446.4763294715</v>
      </c>
    </row>
    <row r="184" spans="1:31" x14ac:dyDescent="0.2">
      <c r="A184" s="5">
        <v>2</v>
      </c>
      <c r="B184" s="5">
        <f t="shared" si="66"/>
        <v>181</v>
      </c>
      <c r="C184" s="36">
        <v>8.3558535655205883</v>
      </c>
      <c r="D184" s="6">
        <f t="shared" si="46"/>
        <v>-1.1674927936761392E-2</v>
      </c>
      <c r="E184" s="7">
        <f t="shared" si="47"/>
        <v>-140.09913524113671</v>
      </c>
      <c r="F184" s="7">
        <f t="shared" si="48"/>
        <v>-280.19827048227341</v>
      </c>
      <c r="G184" s="7">
        <f t="shared" si="49"/>
        <v>-420.29740572341012</v>
      </c>
      <c r="H184" s="7">
        <f t="shared" si="50"/>
        <v>-560.39654096454683</v>
      </c>
      <c r="I184" s="7">
        <f t="shared" si="51"/>
        <v>-700.49567620568359</v>
      </c>
      <c r="J184" s="7">
        <f t="shared" si="52"/>
        <v>-840.59481144682024</v>
      </c>
      <c r="K184" s="12">
        <f t="shared" si="53"/>
        <v>-8.2800907352940101E-3</v>
      </c>
      <c r="L184" s="9">
        <f t="shared" si="54"/>
        <v>-1192333.0658823375</v>
      </c>
      <c r="M184" s="9">
        <f t="shared" si="55"/>
        <v>-4769332.26352935</v>
      </c>
      <c r="N184" s="9">
        <f t="shared" si="56"/>
        <v>-10730997.592941036</v>
      </c>
      <c r="O184" s="9">
        <f t="shared" si="57"/>
        <v>-19077329.0541174</v>
      </c>
      <c r="P184" s="9">
        <f t="shared" si="58"/>
        <v>-29808326.647058435</v>
      </c>
      <c r="Q184" s="9">
        <f t="shared" si="59"/>
        <v>-42923990.371764146</v>
      </c>
      <c r="R184" s="8">
        <f>'Masses &amp; Spring Data'!$G$29</f>
        <v>0.12460000000000002</v>
      </c>
      <c r="S184" s="8">
        <f t="shared" si="67"/>
        <v>-148564.70000893928</v>
      </c>
      <c r="T184" s="8">
        <f t="shared" si="67"/>
        <v>-594258.80003575713</v>
      </c>
      <c r="U184" s="8">
        <f t="shared" si="67"/>
        <v>-1337082.3000804533</v>
      </c>
      <c r="V184" s="8">
        <f t="shared" si="67"/>
        <v>-2377035.2001430285</v>
      </c>
      <c r="W184" s="8">
        <f t="shared" si="67"/>
        <v>-3714117.5002234816</v>
      </c>
      <c r="X184" s="8">
        <f t="shared" si="67"/>
        <v>-5348329.2003218131</v>
      </c>
      <c r="Y184" s="3">
        <f>SUM('Masses &amp; Spring Data'!$K$11*('Masses &amp; Spring Data'!$I$3+'Vel,Acc,Jer (Inlet)'!C184))</f>
        <v>1522759.745247789</v>
      </c>
      <c r="Z184" s="10">
        <f t="shared" si="60"/>
        <v>1374195.0452388497</v>
      </c>
      <c r="AA184" s="10">
        <f t="shared" si="61"/>
        <v>926375.35257882613</v>
      </c>
      <c r="AB184" s="10">
        <f t="shared" si="62"/>
        <v>185677.44516733568</v>
      </c>
      <c r="AC184" s="10">
        <f t="shared" si="63"/>
        <v>-854275.45489523956</v>
      </c>
      <c r="AD184" s="10">
        <f t="shared" si="64"/>
        <v>-2191357.7549756924</v>
      </c>
      <c r="AE184" s="10">
        <f t="shared" si="65"/>
        <v>-3825569.4550740244</v>
      </c>
    </row>
    <row r="185" spans="1:31" x14ac:dyDescent="0.2">
      <c r="A185" s="5">
        <v>4</v>
      </c>
      <c r="B185" s="5">
        <f t="shared" si="66"/>
        <v>182</v>
      </c>
      <c r="C185" s="36">
        <v>8.3441786375838269</v>
      </c>
      <c r="D185" s="6">
        <f t="shared" si="46"/>
        <v>-1.9955018672055402E-2</v>
      </c>
      <c r="E185" s="7">
        <f t="shared" si="47"/>
        <v>-239.46022406466483</v>
      </c>
      <c r="F185" s="7">
        <f t="shared" si="48"/>
        <v>-478.92044812932966</v>
      </c>
      <c r="G185" s="7">
        <f t="shared" si="49"/>
        <v>-718.38067219399454</v>
      </c>
      <c r="H185" s="7">
        <f t="shared" si="50"/>
        <v>-957.84089625865931</v>
      </c>
      <c r="I185" s="7">
        <f t="shared" si="51"/>
        <v>-1197.3011203233241</v>
      </c>
      <c r="J185" s="7">
        <f t="shared" si="52"/>
        <v>-1436.7613443879891</v>
      </c>
      <c r="K185" s="12">
        <f t="shared" si="53"/>
        <v>-8.4456925499996061E-3</v>
      </c>
      <c r="L185" s="9">
        <f t="shared" si="54"/>
        <v>-1216179.7271999433</v>
      </c>
      <c r="M185" s="9">
        <f t="shared" si="55"/>
        <v>-4864718.9087997731</v>
      </c>
      <c r="N185" s="9">
        <f t="shared" si="56"/>
        <v>-10945617.54479949</v>
      </c>
      <c r="O185" s="9">
        <f t="shared" si="57"/>
        <v>-19458875.635199092</v>
      </c>
      <c r="P185" s="9">
        <f t="shared" si="58"/>
        <v>-30404493.17999858</v>
      </c>
      <c r="Q185" s="9">
        <f t="shared" si="59"/>
        <v>-43782470.17919796</v>
      </c>
      <c r="R185" s="8">
        <f>'Masses &amp; Spring Data'!$G$29</f>
        <v>0.12460000000000002</v>
      </c>
      <c r="S185" s="8">
        <f t="shared" si="67"/>
        <v>-151535.99400911294</v>
      </c>
      <c r="T185" s="8">
        <f t="shared" si="67"/>
        <v>-606143.97603645176</v>
      </c>
      <c r="U185" s="8">
        <f t="shared" si="67"/>
        <v>-1363823.9460820167</v>
      </c>
      <c r="V185" s="8">
        <f t="shared" si="67"/>
        <v>-2424575.904145807</v>
      </c>
      <c r="W185" s="8">
        <f t="shared" si="67"/>
        <v>-3788399.8502278235</v>
      </c>
      <c r="X185" s="8">
        <f t="shared" si="67"/>
        <v>-5455295.7843280667</v>
      </c>
      <c r="Y185" s="3">
        <f>SUM('Masses &amp; Spring Data'!$K$11*('Masses &amp; Spring Data'!$I$3+'Vel,Acc,Jer (Inlet)'!C185))</f>
        <v>1520634.1526145833</v>
      </c>
      <c r="Z185" s="10">
        <f t="shared" si="60"/>
        <v>1369098.1586054703</v>
      </c>
      <c r="AA185" s="10">
        <f t="shared" si="61"/>
        <v>910857.07143910648</v>
      </c>
      <c r="AB185" s="10">
        <f t="shared" si="62"/>
        <v>156810.20653256658</v>
      </c>
      <c r="AC185" s="10">
        <f t="shared" si="63"/>
        <v>-903941.75153122377</v>
      </c>
      <c r="AD185" s="10">
        <f t="shared" si="64"/>
        <v>-2267765.6976132402</v>
      </c>
      <c r="AE185" s="10">
        <f t="shared" si="65"/>
        <v>-3934661.6317134835</v>
      </c>
    </row>
    <row r="186" spans="1:31" x14ac:dyDescent="0.2">
      <c r="A186" s="5">
        <v>6</v>
      </c>
      <c r="B186" s="5">
        <f t="shared" si="66"/>
        <v>183</v>
      </c>
      <c r="C186" s="36">
        <v>8.3242236189117715</v>
      </c>
      <c r="D186" s="6">
        <f t="shared" si="46"/>
        <v>-2.8400711222055008E-2</v>
      </c>
      <c r="E186" s="7">
        <f t="shared" si="47"/>
        <v>-340.8085346646601</v>
      </c>
      <c r="F186" s="7">
        <f t="shared" si="48"/>
        <v>-681.6170693293202</v>
      </c>
      <c r="G186" s="7">
        <f t="shared" si="49"/>
        <v>-1022.4256039939803</v>
      </c>
      <c r="H186" s="7">
        <f t="shared" si="50"/>
        <v>-1363.2341386586404</v>
      </c>
      <c r="I186" s="7">
        <f t="shared" si="51"/>
        <v>-1704.0426733233005</v>
      </c>
      <c r="J186" s="7">
        <f t="shared" si="52"/>
        <v>-2044.8512079879606</v>
      </c>
      <c r="K186" s="12">
        <f t="shared" si="53"/>
        <v>-8.304931007497629E-3</v>
      </c>
      <c r="L186" s="9">
        <f t="shared" si="54"/>
        <v>-1195910.0650796585</v>
      </c>
      <c r="M186" s="9">
        <f t="shared" si="55"/>
        <v>-4783640.2603186341</v>
      </c>
      <c r="N186" s="9">
        <f t="shared" si="56"/>
        <v>-10763190.585716927</v>
      </c>
      <c r="O186" s="9">
        <f t="shared" si="57"/>
        <v>-19134561.041274536</v>
      </c>
      <c r="P186" s="9">
        <f t="shared" si="58"/>
        <v>-29897751.626991466</v>
      </c>
      <c r="Q186" s="9">
        <f t="shared" si="59"/>
        <v>-43052762.34286771</v>
      </c>
      <c r="R186" s="8">
        <f>'Masses &amp; Spring Data'!$G$29</f>
        <v>0.12460000000000002</v>
      </c>
      <c r="S186" s="8">
        <f t="shared" si="67"/>
        <v>-149010.39410892548</v>
      </c>
      <c r="T186" s="8">
        <f t="shared" si="67"/>
        <v>-596041.57643570192</v>
      </c>
      <c r="U186" s="8">
        <f t="shared" si="67"/>
        <v>-1341093.5469803293</v>
      </c>
      <c r="V186" s="8">
        <f t="shared" ref="V186:X249" si="68">SUM($R$3*O186)</f>
        <v>-2384166.3057428077</v>
      </c>
      <c r="W186" s="8">
        <f t="shared" si="68"/>
        <v>-3725259.852723137</v>
      </c>
      <c r="X186" s="8">
        <f t="shared" si="68"/>
        <v>-5364374.1879213173</v>
      </c>
      <c r="Y186" s="3">
        <f>SUM('Masses &amp; Spring Data'!$K$11*('Masses &amp; Spring Data'!$I$3+'Vel,Acc,Jer (Inlet)'!C186))</f>
        <v>1517001.0474755582</v>
      </c>
      <c r="Z186" s="10">
        <f t="shared" si="60"/>
        <v>1367990.6533666328</v>
      </c>
      <c r="AA186" s="10">
        <f t="shared" si="61"/>
        <v>915788.70314489515</v>
      </c>
      <c r="AB186" s="10">
        <f t="shared" si="62"/>
        <v>175907.50049522892</v>
      </c>
      <c r="AC186" s="10">
        <f t="shared" si="63"/>
        <v>-867165.25826724945</v>
      </c>
      <c r="AD186" s="10">
        <f t="shared" si="64"/>
        <v>-2208258.8052475788</v>
      </c>
      <c r="AE186" s="10">
        <f t="shared" si="65"/>
        <v>-3847373.1404457591</v>
      </c>
    </row>
    <row r="187" spans="1:31" x14ac:dyDescent="0.2">
      <c r="A187" s="5">
        <v>8</v>
      </c>
      <c r="B187" s="5">
        <f t="shared" si="66"/>
        <v>184</v>
      </c>
      <c r="C187" s="36">
        <v>8.2958229076897165</v>
      </c>
      <c r="D187" s="6">
        <f t="shared" si="46"/>
        <v>-3.6705642229552637E-2</v>
      </c>
      <c r="E187" s="7">
        <f t="shared" si="47"/>
        <v>-440.46770675463165</v>
      </c>
      <c r="F187" s="7">
        <f t="shared" si="48"/>
        <v>-880.9354135092633</v>
      </c>
      <c r="G187" s="7">
        <f t="shared" si="49"/>
        <v>-1321.4031202638948</v>
      </c>
      <c r="H187" s="7">
        <f t="shared" si="50"/>
        <v>-1761.8708270185266</v>
      </c>
      <c r="I187" s="7">
        <f t="shared" si="51"/>
        <v>-2202.3385337731584</v>
      </c>
      <c r="J187" s="7">
        <f t="shared" si="52"/>
        <v>-2642.8062405277897</v>
      </c>
      <c r="K187" s="12">
        <f t="shared" si="53"/>
        <v>-8.139329192792033E-3</v>
      </c>
      <c r="L187" s="9">
        <f t="shared" si="54"/>
        <v>-1172063.4037620528</v>
      </c>
      <c r="M187" s="9">
        <f t="shared" si="55"/>
        <v>-4688253.6150482111</v>
      </c>
      <c r="N187" s="9">
        <f t="shared" si="56"/>
        <v>-10548570.633858474</v>
      </c>
      <c r="O187" s="9">
        <f t="shared" si="57"/>
        <v>-18753014.460192844</v>
      </c>
      <c r="P187" s="9">
        <f t="shared" si="58"/>
        <v>-29301585.09405132</v>
      </c>
      <c r="Q187" s="9">
        <f t="shared" si="59"/>
        <v>-42194282.535433896</v>
      </c>
      <c r="R187" s="8">
        <f>'Masses &amp; Spring Data'!$G$29</f>
        <v>0.12460000000000002</v>
      </c>
      <c r="S187" s="8">
        <f t="shared" ref="S187:X250" si="69">SUM($R$3*L187)</f>
        <v>-146039.10010875179</v>
      </c>
      <c r="T187" s="8">
        <f t="shared" si="69"/>
        <v>-584156.40043500718</v>
      </c>
      <c r="U187" s="8">
        <f t="shared" si="69"/>
        <v>-1314351.9009787659</v>
      </c>
      <c r="V187" s="8">
        <f t="shared" si="68"/>
        <v>-2336625.6017400287</v>
      </c>
      <c r="W187" s="8">
        <f t="shared" si="68"/>
        <v>-3650977.5027187951</v>
      </c>
      <c r="X187" s="8">
        <f t="shared" si="68"/>
        <v>-5257407.6039150637</v>
      </c>
      <c r="Y187" s="3">
        <f>SUM('Masses &amp; Spring Data'!$K$11*('Masses &amp; Spring Data'!$I$3+'Vel,Acc,Jer (Inlet)'!C187))</f>
        <v>1511830.2795805971</v>
      </c>
      <c r="Z187" s="10">
        <f t="shared" si="60"/>
        <v>1365791.1794718453</v>
      </c>
      <c r="AA187" s="10">
        <f t="shared" si="61"/>
        <v>920991.0762072918</v>
      </c>
      <c r="AB187" s="10">
        <f t="shared" si="62"/>
        <v>197478.37860183115</v>
      </c>
      <c r="AC187" s="10">
        <f t="shared" si="63"/>
        <v>-824795.32215943164</v>
      </c>
      <c r="AD187" s="10">
        <f t="shared" si="64"/>
        <v>-2139147.2231381983</v>
      </c>
      <c r="AE187" s="10">
        <f t="shared" si="65"/>
        <v>-3745577.3243344668</v>
      </c>
    </row>
    <row r="188" spans="1:31" x14ac:dyDescent="0.2">
      <c r="A188" s="5">
        <v>10</v>
      </c>
      <c r="B188" s="5">
        <f t="shared" si="66"/>
        <v>185</v>
      </c>
      <c r="C188" s="36">
        <v>8.2591172654601639</v>
      </c>
      <c r="D188" s="6">
        <f t="shared" si="46"/>
        <v>-4.484497142234467E-2</v>
      </c>
      <c r="E188" s="7">
        <f t="shared" si="47"/>
        <v>-538.1396570681361</v>
      </c>
      <c r="F188" s="7">
        <f t="shared" si="48"/>
        <v>-1076.2793141362722</v>
      </c>
      <c r="G188" s="7">
        <f t="shared" si="49"/>
        <v>-1614.4189712044081</v>
      </c>
      <c r="H188" s="7">
        <f t="shared" si="50"/>
        <v>-2152.5586282725444</v>
      </c>
      <c r="I188" s="7">
        <f t="shared" si="51"/>
        <v>-2690.6982853406803</v>
      </c>
      <c r="J188" s="7">
        <f t="shared" si="52"/>
        <v>-3228.8379424088162</v>
      </c>
      <c r="K188" s="12">
        <f t="shared" si="53"/>
        <v>-8.0316880132347279E-3</v>
      </c>
      <c r="L188" s="9">
        <f t="shared" si="54"/>
        <v>-1156563.0739058009</v>
      </c>
      <c r="M188" s="9">
        <f t="shared" si="55"/>
        <v>-4626252.2956232037</v>
      </c>
      <c r="N188" s="9">
        <f t="shared" si="56"/>
        <v>-10409067.665152207</v>
      </c>
      <c r="O188" s="9">
        <f t="shared" si="57"/>
        <v>-18505009.182492815</v>
      </c>
      <c r="P188" s="9">
        <f t="shared" si="58"/>
        <v>-28914076.847645022</v>
      </c>
      <c r="Q188" s="9">
        <f t="shared" si="59"/>
        <v>-41636270.660608828</v>
      </c>
      <c r="R188" s="8">
        <f>'Masses &amp; Spring Data'!$G$29</f>
        <v>0.12460000000000002</v>
      </c>
      <c r="S188" s="8">
        <f t="shared" si="69"/>
        <v>-144107.7590086628</v>
      </c>
      <c r="T188" s="8">
        <f t="shared" si="69"/>
        <v>-576431.03603465122</v>
      </c>
      <c r="U188" s="8">
        <f t="shared" si="69"/>
        <v>-1296969.8310779652</v>
      </c>
      <c r="V188" s="8">
        <f t="shared" si="68"/>
        <v>-2305724.1441386049</v>
      </c>
      <c r="W188" s="8">
        <f t="shared" si="68"/>
        <v>-3602693.9752165703</v>
      </c>
      <c r="X188" s="8">
        <f t="shared" si="68"/>
        <v>-5187879.3243118608</v>
      </c>
      <c r="Y188" s="3">
        <f>SUM('Masses &amp; Spring Data'!$K$11*('Masses &amp; Spring Data'!$I$3+'Vel,Acc,Jer (Inlet)'!C188))</f>
        <v>1505147.476642299</v>
      </c>
      <c r="Z188" s="10">
        <f t="shared" si="60"/>
        <v>1361039.7176336362</v>
      </c>
      <c r="AA188" s="10">
        <f t="shared" si="61"/>
        <v>920551.75287612912</v>
      </c>
      <c r="AB188" s="10">
        <f t="shared" si="62"/>
        <v>208177.64556433377</v>
      </c>
      <c r="AC188" s="10">
        <f t="shared" si="63"/>
        <v>-800576.66749630589</v>
      </c>
      <c r="AD188" s="10">
        <f t="shared" si="64"/>
        <v>-2097546.4985742713</v>
      </c>
      <c r="AE188" s="10">
        <f t="shared" si="65"/>
        <v>-3682731.8476695619</v>
      </c>
    </row>
    <row r="189" spans="1:31" x14ac:dyDescent="0.2">
      <c r="A189" s="5">
        <v>12</v>
      </c>
      <c r="B189" s="5">
        <f t="shared" si="66"/>
        <v>186</v>
      </c>
      <c r="C189" s="36">
        <v>8.2142722940378192</v>
      </c>
      <c r="D189" s="6">
        <f t="shared" si="46"/>
        <v>-5.2876659435579398E-2</v>
      </c>
      <c r="E189" s="7">
        <f t="shared" si="47"/>
        <v>-634.51991322695278</v>
      </c>
      <c r="F189" s="7">
        <f t="shared" si="48"/>
        <v>-1269.0398264539056</v>
      </c>
      <c r="G189" s="7">
        <f t="shared" si="49"/>
        <v>-1903.5597396808585</v>
      </c>
      <c r="H189" s="7">
        <f t="shared" si="50"/>
        <v>-2538.0796529078111</v>
      </c>
      <c r="I189" s="7">
        <f t="shared" si="51"/>
        <v>-3172.5995661347638</v>
      </c>
      <c r="J189" s="7">
        <f t="shared" si="52"/>
        <v>-3807.1194793617169</v>
      </c>
      <c r="K189" s="12">
        <f t="shared" si="53"/>
        <v>-7.8660861985273556E-3</v>
      </c>
      <c r="L189" s="9">
        <f t="shared" si="54"/>
        <v>-1132716.4125879393</v>
      </c>
      <c r="M189" s="9">
        <f t="shared" si="55"/>
        <v>-4530865.6503517572</v>
      </c>
      <c r="N189" s="9">
        <f t="shared" si="56"/>
        <v>-10194447.713291453</v>
      </c>
      <c r="O189" s="9">
        <f t="shared" si="57"/>
        <v>-18123462.601407029</v>
      </c>
      <c r="P189" s="9">
        <f t="shared" si="58"/>
        <v>-28317910.31469848</v>
      </c>
      <c r="Q189" s="9">
        <f t="shared" si="59"/>
        <v>-40777790.853165813</v>
      </c>
      <c r="R189" s="8">
        <f>'Masses &amp; Spring Data'!$G$29</f>
        <v>0.12460000000000002</v>
      </c>
      <c r="S189" s="8">
        <f t="shared" si="69"/>
        <v>-141136.46500845725</v>
      </c>
      <c r="T189" s="8">
        <f t="shared" si="69"/>
        <v>-564545.860033829</v>
      </c>
      <c r="U189" s="8">
        <f t="shared" si="69"/>
        <v>-1270228.1850761152</v>
      </c>
      <c r="V189" s="8">
        <f t="shared" si="68"/>
        <v>-2258183.440135316</v>
      </c>
      <c r="W189" s="8">
        <f t="shared" si="68"/>
        <v>-3528411.6252114312</v>
      </c>
      <c r="X189" s="8">
        <f t="shared" si="68"/>
        <v>-5080912.7403044607</v>
      </c>
      <c r="Y189" s="3">
        <f>SUM('Masses &amp; Spring Data'!$K$11*('Masses &amp; Spring Data'!$I$3+'Vel,Acc,Jer (Inlet)'!C189))</f>
        <v>1496982.7889107803</v>
      </c>
      <c r="Z189" s="10">
        <f t="shared" si="60"/>
        <v>1355846.3239023231</v>
      </c>
      <c r="AA189" s="10">
        <f t="shared" si="61"/>
        <v>922809.95401478792</v>
      </c>
      <c r="AB189" s="10">
        <f t="shared" si="62"/>
        <v>226754.60383466515</v>
      </c>
      <c r="AC189" s="10">
        <f t="shared" si="63"/>
        <v>-761200.65122453566</v>
      </c>
      <c r="AD189" s="10">
        <f t="shared" si="64"/>
        <v>-2031428.8363006508</v>
      </c>
      <c r="AE189" s="10">
        <f t="shared" si="65"/>
        <v>-3583929.9513936806</v>
      </c>
    </row>
    <row r="190" spans="1:31" x14ac:dyDescent="0.2">
      <c r="A190" s="5">
        <v>14</v>
      </c>
      <c r="B190" s="5">
        <f t="shared" si="66"/>
        <v>187</v>
      </c>
      <c r="C190" s="36">
        <v>8.1613956346022398</v>
      </c>
      <c r="D190" s="6">
        <f t="shared" si="46"/>
        <v>-6.0742745634106754E-2</v>
      </c>
      <c r="E190" s="7">
        <f t="shared" si="47"/>
        <v>-728.91294760928099</v>
      </c>
      <c r="F190" s="7">
        <f t="shared" si="48"/>
        <v>-1457.825895218562</v>
      </c>
      <c r="G190" s="7">
        <f t="shared" si="49"/>
        <v>-2186.7388428278432</v>
      </c>
      <c r="H190" s="7">
        <f t="shared" si="50"/>
        <v>-2915.651790437124</v>
      </c>
      <c r="I190" s="7">
        <f t="shared" si="51"/>
        <v>-3644.5647380464052</v>
      </c>
      <c r="J190" s="7">
        <f t="shared" si="52"/>
        <v>-4373.4776856556864</v>
      </c>
      <c r="K190" s="12">
        <f t="shared" si="53"/>
        <v>-7.7004843838217596E-3</v>
      </c>
      <c r="L190" s="9">
        <f t="shared" si="54"/>
        <v>-1108869.7512703333</v>
      </c>
      <c r="M190" s="9">
        <f t="shared" si="55"/>
        <v>-4435479.0050813332</v>
      </c>
      <c r="N190" s="9">
        <f t="shared" si="56"/>
        <v>-9979827.7614329997</v>
      </c>
      <c r="O190" s="9">
        <f t="shared" si="57"/>
        <v>-17741916.020325333</v>
      </c>
      <c r="P190" s="9">
        <f t="shared" si="58"/>
        <v>-27721743.781758334</v>
      </c>
      <c r="Q190" s="9">
        <f t="shared" si="59"/>
        <v>-39919311.045731999</v>
      </c>
      <c r="R190" s="8">
        <f>'Masses &amp; Spring Data'!$G$29</f>
        <v>0.12460000000000002</v>
      </c>
      <c r="S190" s="8">
        <f t="shared" si="69"/>
        <v>-138165.17100828353</v>
      </c>
      <c r="T190" s="8">
        <f t="shared" si="69"/>
        <v>-552660.68403313414</v>
      </c>
      <c r="U190" s="8">
        <f t="shared" si="69"/>
        <v>-1243486.539074552</v>
      </c>
      <c r="V190" s="8">
        <f t="shared" si="68"/>
        <v>-2210642.7361325365</v>
      </c>
      <c r="W190" s="8">
        <f t="shared" si="68"/>
        <v>-3454129.2752070888</v>
      </c>
      <c r="X190" s="8">
        <f t="shared" si="68"/>
        <v>-4973946.1562982081</v>
      </c>
      <c r="Y190" s="3">
        <f>SUM('Masses &amp; Spring Data'!$K$11*('Masses &amp; Spring Data'!$I$3+'Vel,Acc,Jer (Inlet)'!C190))</f>
        <v>1487355.8140486169</v>
      </c>
      <c r="Z190" s="10">
        <f t="shared" si="60"/>
        <v>1349190.6430403334</v>
      </c>
      <c r="AA190" s="10">
        <f t="shared" si="61"/>
        <v>923636.01827279048</v>
      </c>
      <c r="AB190" s="10">
        <f t="shared" si="62"/>
        <v>243869.2749740649</v>
      </c>
      <c r="AC190" s="10">
        <f t="shared" si="63"/>
        <v>-723286.92208391964</v>
      </c>
      <c r="AD190" s="10">
        <f t="shared" si="64"/>
        <v>-1966773.4611584719</v>
      </c>
      <c r="AE190" s="10">
        <f t="shared" si="65"/>
        <v>-3486590.3422495909</v>
      </c>
    </row>
    <row r="191" spans="1:31" x14ac:dyDescent="0.2">
      <c r="A191" s="5">
        <v>16</v>
      </c>
      <c r="B191" s="5">
        <f t="shared" si="66"/>
        <v>188</v>
      </c>
      <c r="C191" s="36">
        <v>8.1006528889681331</v>
      </c>
      <c r="D191" s="6">
        <f t="shared" si="46"/>
        <v>-6.8443230017928514E-2</v>
      </c>
      <c r="E191" s="7">
        <f t="shared" si="47"/>
        <v>-821.31876021514222</v>
      </c>
      <c r="F191" s="7">
        <f t="shared" si="48"/>
        <v>-1642.6375204302844</v>
      </c>
      <c r="G191" s="7">
        <f t="shared" si="49"/>
        <v>-2463.9562806454264</v>
      </c>
      <c r="H191" s="7">
        <f t="shared" si="50"/>
        <v>-3285.2750408605689</v>
      </c>
      <c r="I191" s="7">
        <f t="shared" si="51"/>
        <v>-4106.5938010757109</v>
      </c>
      <c r="J191" s="7">
        <f t="shared" si="52"/>
        <v>-4927.9125612908529</v>
      </c>
      <c r="K191" s="12">
        <f t="shared" si="53"/>
        <v>-7.485202024705373E-3</v>
      </c>
      <c r="L191" s="9">
        <f t="shared" si="54"/>
        <v>-1077869.0915575738</v>
      </c>
      <c r="M191" s="9">
        <f t="shared" si="55"/>
        <v>-4311476.366230295</v>
      </c>
      <c r="N191" s="9">
        <f t="shared" si="56"/>
        <v>-9700821.8240181636</v>
      </c>
      <c r="O191" s="9">
        <f t="shared" si="57"/>
        <v>-17245905.46492118</v>
      </c>
      <c r="P191" s="9">
        <f t="shared" si="58"/>
        <v>-26946727.288939342</v>
      </c>
      <c r="Q191" s="9">
        <f t="shared" si="59"/>
        <v>-38803287.296072654</v>
      </c>
      <c r="R191" s="8">
        <f>'Masses &amp; Spring Data'!$G$29</f>
        <v>0.12460000000000002</v>
      </c>
      <c r="S191" s="8">
        <f t="shared" si="69"/>
        <v>-134302.48880807371</v>
      </c>
      <c r="T191" s="8">
        <f t="shared" si="69"/>
        <v>-537209.95523229486</v>
      </c>
      <c r="U191" s="8">
        <f t="shared" si="69"/>
        <v>-1208722.3992726633</v>
      </c>
      <c r="V191" s="8">
        <f t="shared" si="68"/>
        <v>-2148839.8209291794</v>
      </c>
      <c r="W191" s="8">
        <f t="shared" si="68"/>
        <v>-3357562.2202018425</v>
      </c>
      <c r="X191" s="8">
        <f t="shared" si="68"/>
        <v>-4834889.5970906531</v>
      </c>
      <c r="Y191" s="3">
        <f>SUM('Masses &amp; Spring Data'!$K$11*('Masses &amp; Spring Data'!$I$3+'Vel,Acc,Jer (Inlet)'!C191))</f>
        <v>1476296.7023059246</v>
      </c>
      <c r="Z191" s="10">
        <f t="shared" si="60"/>
        <v>1341994.2134978508</v>
      </c>
      <c r="AA191" s="10">
        <f t="shared" si="61"/>
        <v>926625.64870052563</v>
      </c>
      <c r="AB191" s="10">
        <f t="shared" si="62"/>
        <v>267574.30303326133</v>
      </c>
      <c r="AC191" s="10">
        <f t="shared" si="63"/>
        <v>-672543.11862325482</v>
      </c>
      <c r="AD191" s="10">
        <f t="shared" si="64"/>
        <v>-1881265.5178959179</v>
      </c>
      <c r="AE191" s="10">
        <f t="shared" si="65"/>
        <v>-3358592.8947847285</v>
      </c>
    </row>
    <row r="192" spans="1:31" x14ac:dyDescent="0.2">
      <c r="A192" s="5">
        <v>18</v>
      </c>
      <c r="B192" s="5">
        <f t="shared" si="66"/>
        <v>189</v>
      </c>
      <c r="C192" s="36">
        <v>8.0322096589502046</v>
      </c>
      <c r="D192" s="6">
        <f t="shared" si="46"/>
        <v>-7.5928432042632998E-2</v>
      </c>
      <c r="E192" s="7">
        <f t="shared" si="47"/>
        <v>-911.14118451159595</v>
      </c>
      <c r="F192" s="7">
        <f t="shared" si="48"/>
        <v>-1822.2823690231919</v>
      </c>
      <c r="G192" s="7">
        <f t="shared" si="49"/>
        <v>-2733.423553534788</v>
      </c>
      <c r="H192" s="7">
        <f t="shared" si="50"/>
        <v>-3644.5647380463838</v>
      </c>
      <c r="I192" s="7">
        <f t="shared" si="51"/>
        <v>-4555.7059225579796</v>
      </c>
      <c r="J192" s="7">
        <f t="shared" si="52"/>
        <v>-5466.8471070695759</v>
      </c>
      <c r="K192" s="12">
        <f t="shared" si="53"/>
        <v>-7.2699196655889864E-3</v>
      </c>
      <c r="L192" s="9">
        <f t="shared" si="54"/>
        <v>-1046868.431844814</v>
      </c>
      <c r="M192" s="9">
        <f t="shared" si="55"/>
        <v>-4187473.7273792559</v>
      </c>
      <c r="N192" s="9">
        <f t="shared" si="56"/>
        <v>-9421815.8866033256</v>
      </c>
      <c r="O192" s="9">
        <f t="shared" si="57"/>
        <v>-16749894.909517024</v>
      </c>
      <c r="P192" s="9">
        <f t="shared" si="58"/>
        <v>-26171710.796120349</v>
      </c>
      <c r="Q192" s="9">
        <f t="shared" si="59"/>
        <v>-37687263.546413302</v>
      </c>
      <c r="R192" s="8">
        <f>'Masses &amp; Spring Data'!$G$29</f>
        <v>0.12460000000000002</v>
      </c>
      <c r="S192" s="8">
        <f t="shared" si="69"/>
        <v>-130439.80660786384</v>
      </c>
      <c r="T192" s="8">
        <f t="shared" si="69"/>
        <v>-521759.22643145535</v>
      </c>
      <c r="U192" s="8">
        <f t="shared" si="69"/>
        <v>-1173958.2594707746</v>
      </c>
      <c r="V192" s="8">
        <f t="shared" si="68"/>
        <v>-2087036.9057258214</v>
      </c>
      <c r="W192" s="8">
        <f t="shared" si="68"/>
        <v>-3260995.1651965962</v>
      </c>
      <c r="X192" s="8">
        <f t="shared" si="68"/>
        <v>-4695833.0378830982</v>
      </c>
      <c r="Y192" s="3">
        <f>SUM('Masses &amp; Spring Data'!$K$11*('Masses &amp; Spring Data'!$I$3+'Vel,Acc,Jer (Inlet)'!C192))</f>
        <v>1463835.6039328205</v>
      </c>
      <c r="Z192" s="10">
        <f t="shared" si="60"/>
        <v>1333395.7973249566</v>
      </c>
      <c r="AA192" s="10">
        <f t="shared" si="61"/>
        <v>928252.48782300006</v>
      </c>
      <c r="AB192" s="10">
        <f t="shared" si="62"/>
        <v>289877.34446204593</v>
      </c>
      <c r="AC192" s="10">
        <f t="shared" si="63"/>
        <v>-623201.30179300089</v>
      </c>
      <c r="AD192" s="10">
        <f t="shared" si="64"/>
        <v>-1797159.5612637757</v>
      </c>
      <c r="AE192" s="10">
        <f t="shared" si="65"/>
        <v>-3231997.433950278</v>
      </c>
    </row>
    <row r="193" spans="1:31" x14ac:dyDescent="0.2">
      <c r="A193" s="5">
        <v>20</v>
      </c>
      <c r="B193" s="5">
        <f t="shared" si="66"/>
        <v>190</v>
      </c>
      <c r="C193" s="36">
        <v>7.9562812269075716</v>
      </c>
      <c r="D193" s="6">
        <f t="shared" si="46"/>
        <v>-8.3198351708221985E-2</v>
      </c>
      <c r="E193" s="7">
        <f t="shared" si="47"/>
        <v>-998.38022049866379</v>
      </c>
      <c r="F193" s="7">
        <f t="shared" si="48"/>
        <v>-1996.7604409973276</v>
      </c>
      <c r="G193" s="7">
        <f t="shared" si="49"/>
        <v>-2995.1406614959915</v>
      </c>
      <c r="H193" s="7">
        <f t="shared" si="50"/>
        <v>-3993.5208819946552</v>
      </c>
      <c r="I193" s="7">
        <f t="shared" si="51"/>
        <v>-4991.9011024933188</v>
      </c>
      <c r="J193" s="7">
        <f t="shared" si="52"/>
        <v>-5990.281322991983</v>
      </c>
      <c r="K193" s="12">
        <f t="shared" si="53"/>
        <v>-7.0215169435261515E-3</v>
      </c>
      <c r="L193" s="9">
        <f t="shared" si="54"/>
        <v>-1011098.4398677659</v>
      </c>
      <c r="M193" s="9">
        <f t="shared" si="55"/>
        <v>-4044393.7594710635</v>
      </c>
      <c r="N193" s="9">
        <f t="shared" si="56"/>
        <v>-9099885.9588098917</v>
      </c>
      <c r="O193" s="9">
        <f t="shared" si="57"/>
        <v>-16177575.037884254</v>
      </c>
      <c r="P193" s="9">
        <f t="shared" si="58"/>
        <v>-25277460.996694144</v>
      </c>
      <c r="Q193" s="9">
        <f t="shared" si="59"/>
        <v>-36399543.835239567</v>
      </c>
      <c r="R193" s="8">
        <f>'Masses &amp; Spring Data'!$G$29</f>
        <v>0.12460000000000002</v>
      </c>
      <c r="S193" s="8">
        <f t="shared" si="69"/>
        <v>-125982.86560752365</v>
      </c>
      <c r="T193" s="8">
        <f t="shared" si="69"/>
        <v>-503931.4624300946</v>
      </c>
      <c r="U193" s="8">
        <f t="shared" si="69"/>
        <v>-1133845.7904677126</v>
      </c>
      <c r="V193" s="8">
        <f t="shared" si="68"/>
        <v>-2015725.8497203784</v>
      </c>
      <c r="W193" s="8">
        <f t="shared" si="68"/>
        <v>-3149571.640188091</v>
      </c>
      <c r="X193" s="8">
        <f t="shared" si="68"/>
        <v>-4535383.1618708503</v>
      </c>
      <c r="Y193" s="3">
        <f>SUM('Masses &amp; Spring Data'!$K$11*('Masses &amp; Spring Data'!$I$3+'Vel,Acc,Jer (Inlet)'!C193))</f>
        <v>1450011.7142544554</v>
      </c>
      <c r="Z193" s="10">
        <f t="shared" si="60"/>
        <v>1324028.8486469318</v>
      </c>
      <c r="AA193" s="10">
        <f t="shared" si="61"/>
        <v>930932.76616588584</v>
      </c>
      <c r="AB193" s="10">
        <f t="shared" si="62"/>
        <v>316165.92378674285</v>
      </c>
      <c r="AC193" s="10">
        <f t="shared" si="63"/>
        <v>-565714.135465923</v>
      </c>
      <c r="AD193" s="10">
        <f t="shared" si="64"/>
        <v>-1699559.9259336356</v>
      </c>
      <c r="AE193" s="10">
        <f t="shared" si="65"/>
        <v>-3085371.4476163946</v>
      </c>
    </row>
    <row r="194" spans="1:31" x14ac:dyDescent="0.2">
      <c r="A194" s="5">
        <v>22</v>
      </c>
      <c r="B194" s="5">
        <f t="shared" si="66"/>
        <v>191</v>
      </c>
      <c r="C194" s="36">
        <v>7.8730828751993496</v>
      </c>
      <c r="D194" s="6">
        <f t="shared" si="46"/>
        <v>-9.0219868651748136E-2</v>
      </c>
      <c r="E194" s="7">
        <f t="shared" si="47"/>
        <v>-1082.6384238209776</v>
      </c>
      <c r="F194" s="7">
        <f t="shared" si="48"/>
        <v>-2165.2768476419551</v>
      </c>
      <c r="G194" s="7">
        <f t="shared" si="49"/>
        <v>-3247.9152714629331</v>
      </c>
      <c r="H194" s="7">
        <f t="shared" si="50"/>
        <v>-4330.5536952839102</v>
      </c>
      <c r="I194" s="7">
        <f t="shared" si="51"/>
        <v>-5413.1921191048878</v>
      </c>
      <c r="J194" s="7">
        <f t="shared" si="52"/>
        <v>-6495.8305429258662</v>
      </c>
      <c r="K194" s="12">
        <f t="shared" si="53"/>
        <v>-6.7565540399998625E-3</v>
      </c>
      <c r="L194" s="9">
        <f t="shared" si="54"/>
        <v>-972943.78175998025</v>
      </c>
      <c r="M194" s="9">
        <f t="shared" si="55"/>
        <v>-3891775.127039921</v>
      </c>
      <c r="N194" s="9">
        <f t="shared" si="56"/>
        <v>-8756494.0358398221</v>
      </c>
      <c r="O194" s="9">
        <f t="shared" si="57"/>
        <v>-15567100.508159684</v>
      </c>
      <c r="P194" s="9">
        <f t="shared" si="58"/>
        <v>-24323594.543999504</v>
      </c>
      <c r="Q194" s="9">
        <f t="shared" si="59"/>
        <v>-35025976.143359289</v>
      </c>
      <c r="R194" s="8">
        <f>'Masses &amp; Spring Data'!$G$29</f>
        <v>0.12460000000000002</v>
      </c>
      <c r="S194" s="8">
        <f t="shared" si="69"/>
        <v>-121228.79520729356</v>
      </c>
      <c r="T194" s="8">
        <f t="shared" si="69"/>
        <v>-484915.18082917423</v>
      </c>
      <c r="U194" s="8">
        <f t="shared" si="69"/>
        <v>-1091059.1568656419</v>
      </c>
      <c r="V194" s="8">
        <f t="shared" si="68"/>
        <v>-1939660.7233166969</v>
      </c>
      <c r="W194" s="8">
        <f t="shared" si="68"/>
        <v>-3030719.8801823384</v>
      </c>
      <c r="X194" s="8">
        <f t="shared" si="68"/>
        <v>-4364236.6274625678</v>
      </c>
      <c r="Y194" s="3">
        <f>SUM('Masses &amp; Spring Data'!$K$11*('Masses &amp; Spring Data'!$I$3+'Vel,Acc,Jer (Inlet)'!C194))</f>
        <v>1434864.2285959804</v>
      </c>
      <c r="Z194" s="10">
        <f t="shared" si="60"/>
        <v>1313635.433388687</v>
      </c>
      <c r="AA194" s="10">
        <f t="shared" si="61"/>
        <v>933523.19150339637</v>
      </c>
      <c r="AB194" s="10">
        <f t="shared" si="62"/>
        <v>343805.0717303385</v>
      </c>
      <c r="AC194" s="10">
        <f t="shared" si="63"/>
        <v>-504796.4947207165</v>
      </c>
      <c r="AD194" s="10">
        <f t="shared" si="64"/>
        <v>-1595855.651586358</v>
      </c>
      <c r="AE194" s="10">
        <f t="shared" si="65"/>
        <v>-2929372.3988665873</v>
      </c>
    </row>
    <row r="195" spans="1:31" x14ac:dyDescent="0.2">
      <c r="A195" s="5">
        <v>24</v>
      </c>
      <c r="B195" s="5">
        <f t="shared" si="66"/>
        <v>192</v>
      </c>
      <c r="C195" s="36">
        <v>7.7828630065476014</v>
      </c>
      <c r="D195" s="6">
        <f t="shared" si="46"/>
        <v>-9.6976422691747999E-2</v>
      </c>
      <c r="E195" s="7">
        <f t="shared" si="47"/>
        <v>-1163.717072300976</v>
      </c>
      <c r="F195" s="7">
        <f t="shared" si="48"/>
        <v>-2327.4341446019521</v>
      </c>
      <c r="G195" s="7">
        <f t="shared" si="49"/>
        <v>-3491.1512169029279</v>
      </c>
      <c r="H195" s="7">
        <f t="shared" si="50"/>
        <v>-4654.8682892039042</v>
      </c>
      <c r="I195" s="7">
        <f t="shared" si="51"/>
        <v>-5818.58536150488</v>
      </c>
      <c r="J195" s="7">
        <f t="shared" si="52"/>
        <v>-6982.3024338058558</v>
      </c>
      <c r="K195" s="12">
        <f t="shared" si="53"/>
        <v>-6.4833110457334087E-3</v>
      </c>
      <c r="L195" s="9">
        <f t="shared" si="54"/>
        <v>-933596.7905856109</v>
      </c>
      <c r="M195" s="9">
        <f t="shared" si="55"/>
        <v>-3734387.1623424436</v>
      </c>
      <c r="N195" s="9">
        <f t="shared" si="56"/>
        <v>-8402371.1152704973</v>
      </c>
      <c r="O195" s="9">
        <f t="shared" si="57"/>
        <v>-14937548.649369774</v>
      </c>
      <c r="P195" s="9">
        <f t="shared" si="58"/>
        <v>-23339919.764640272</v>
      </c>
      <c r="Q195" s="9">
        <f t="shared" si="59"/>
        <v>-33609484.461081989</v>
      </c>
      <c r="R195" s="8">
        <f>'Masses &amp; Spring Data'!$G$29</f>
        <v>0.12460000000000002</v>
      </c>
      <c r="S195" s="8">
        <f t="shared" si="69"/>
        <v>-116326.16010696713</v>
      </c>
      <c r="T195" s="8">
        <f t="shared" si="69"/>
        <v>-465304.64042786852</v>
      </c>
      <c r="U195" s="8">
        <f t="shared" si="69"/>
        <v>-1046935.4409627041</v>
      </c>
      <c r="V195" s="8">
        <f t="shared" si="69"/>
        <v>-1861218.5617114741</v>
      </c>
      <c r="W195" s="8">
        <f t="shared" si="69"/>
        <v>-2908154.0026741782</v>
      </c>
      <c r="X195" s="8">
        <f t="shared" si="69"/>
        <v>-4187741.7638508165</v>
      </c>
      <c r="Y195" s="3">
        <f>SUM('Masses &amp; Spring Data'!$K$11*('Masses &amp; Spring Data'!$I$3+'Vel,Acc,Jer (Inlet)'!C195))</f>
        <v>1418438.3723325706</v>
      </c>
      <c r="Z195" s="10">
        <f t="shared" si="60"/>
        <v>1302112.2122256034</v>
      </c>
      <c r="AA195" s="10">
        <f t="shared" si="61"/>
        <v>935477.74543654383</v>
      </c>
      <c r="AB195" s="10">
        <f t="shared" si="62"/>
        <v>371502.93136986648</v>
      </c>
      <c r="AC195" s="10">
        <f t="shared" si="63"/>
        <v>-442780.18937890348</v>
      </c>
      <c r="AD195" s="10">
        <f t="shared" si="64"/>
        <v>-1489715.6303416076</v>
      </c>
      <c r="AE195" s="10">
        <f t="shared" si="65"/>
        <v>-2769303.3915182459</v>
      </c>
    </row>
    <row r="196" spans="1:31" x14ac:dyDescent="0.2">
      <c r="A196" s="5">
        <v>26</v>
      </c>
      <c r="B196" s="5">
        <f t="shared" si="66"/>
        <v>193</v>
      </c>
      <c r="C196" s="36">
        <v>7.6858865838558534</v>
      </c>
      <c r="D196" s="6">
        <f t="shared" ref="D196:D259" si="70">SUM((C197-C196)/(B197-B196))</f>
        <v>-0.10345973373748141</v>
      </c>
      <c r="E196" s="7">
        <f t="shared" ref="E196:E259" si="71">SUM(D196*(6*2000))</f>
        <v>-1241.5168048497769</v>
      </c>
      <c r="F196" s="7">
        <f t="shared" ref="F196:F259" si="72">SUM(D196*(6*4000))</f>
        <v>-2483.0336096995538</v>
      </c>
      <c r="G196" s="7">
        <f t="shared" ref="G196:G259" si="73">SUM(D196*(6*6000))</f>
        <v>-3724.5504145493305</v>
      </c>
      <c r="H196" s="7">
        <f t="shared" ref="H196:H259" si="74">SUM(D196*(6*8000))</f>
        <v>-4966.0672193991077</v>
      </c>
      <c r="I196" s="7">
        <f t="shared" ref="I196:I259" si="75">SUM(D196*(6*10000))</f>
        <v>-6207.5840242488848</v>
      </c>
      <c r="J196" s="7">
        <f t="shared" ref="J196:J259" si="76">SUM(D196*(6*12000))</f>
        <v>-7449.1008290986611</v>
      </c>
      <c r="K196" s="12">
        <f t="shared" ref="K196:K259" si="77">SUM((C198-(2*C197)+C196)/((B197-B196)^2))</f>
        <v>-6.1852277792642241E-3</v>
      </c>
      <c r="L196" s="9">
        <f t="shared" ref="L196:L259" si="78">SUM(K196*((6*2000)^2))</f>
        <v>-890672.80021404824</v>
      </c>
      <c r="M196" s="9">
        <f t="shared" ref="M196:M259" si="79">SUM(K196*((6*4000)^2))</f>
        <v>-3562691.200856193</v>
      </c>
      <c r="N196" s="9">
        <f t="shared" ref="N196:N259" si="80">SUM(K196*((6*6000)^2))</f>
        <v>-8016055.2019264344</v>
      </c>
      <c r="O196" s="9">
        <f t="shared" ref="O196:O259" si="81">SUM(K196*((6*8000)^2))</f>
        <v>-14250764.803424772</v>
      </c>
      <c r="P196" s="9">
        <f t="shared" ref="P196:P259" si="82">SUM(K196*((6*10000)^2))</f>
        <v>-22266820.005351208</v>
      </c>
      <c r="Q196" s="9">
        <f t="shared" ref="Q196:Q259" si="83">SUM(K196*((6*12000)^2))</f>
        <v>-32064220.807705738</v>
      </c>
      <c r="R196" s="8">
        <f>'Masses &amp; Spring Data'!$G$29</f>
        <v>0.12460000000000002</v>
      </c>
      <c r="S196" s="8">
        <f t="shared" si="69"/>
        <v>-110977.83090667042</v>
      </c>
      <c r="T196" s="8">
        <f t="shared" si="69"/>
        <v>-443911.3236266817</v>
      </c>
      <c r="U196" s="8">
        <f t="shared" si="69"/>
        <v>-998800.47816003382</v>
      </c>
      <c r="V196" s="8">
        <f t="shared" si="69"/>
        <v>-1775645.2945067268</v>
      </c>
      <c r="W196" s="8">
        <f t="shared" si="69"/>
        <v>-2774445.7726667607</v>
      </c>
      <c r="X196" s="8">
        <f t="shared" si="69"/>
        <v>-3995201.9126401353</v>
      </c>
      <c r="Y196" s="3">
        <f>SUM('Masses &amp; Spring Data'!$K$11*('Masses &amp; Spring Data'!$I$3+'Vel,Acc,Jer (Inlet)'!C196))</f>
        <v>1400782.3858644124</v>
      </c>
      <c r="Z196" s="10">
        <f t="shared" ref="Z196:Z259" si="84">SUM(S196+Y196)</f>
        <v>1289804.5549577419</v>
      </c>
      <c r="AA196" s="10">
        <f t="shared" ref="AA196:AA259" si="85">SUM(T196+Y197)</f>
        <v>938034.69347751536</v>
      </c>
      <c r="AB196" s="10">
        <f t="shared" ref="AB196:AB259" si="86">SUM(U196+Y196)</f>
        <v>401981.90770437859</v>
      </c>
      <c r="AC196" s="10">
        <f t="shared" ref="AC196:AC259" si="87">SUM(V196+Y196)</f>
        <v>-374862.90864231437</v>
      </c>
      <c r="AD196" s="10">
        <f t="shared" ref="AD196:AD259" si="88">SUM(W196+Y196)</f>
        <v>-1373663.3868023483</v>
      </c>
      <c r="AE196" s="10">
        <f t="shared" ref="AE196:AE259" si="89">SUM(X196+Y196)</f>
        <v>-2594419.5267757229</v>
      </c>
    </row>
    <row r="197" spans="1:31" x14ac:dyDescent="0.2">
      <c r="A197" s="5">
        <v>28</v>
      </c>
      <c r="B197" s="5">
        <f t="shared" ref="B197:B260" si="90">B196+1</f>
        <v>194</v>
      </c>
      <c r="C197" s="36">
        <v>7.582426850118372</v>
      </c>
      <c r="D197" s="6">
        <f t="shared" si="70"/>
        <v>-0.10964496151674563</v>
      </c>
      <c r="E197" s="7">
        <f t="shared" si="71"/>
        <v>-1315.7395382009477</v>
      </c>
      <c r="F197" s="7">
        <f t="shared" si="72"/>
        <v>-2631.4790764018953</v>
      </c>
      <c r="G197" s="7">
        <f t="shared" si="73"/>
        <v>-3947.2186146028425</v>
      </c>
      <c r="H197" s="7">
        <f t="shared" si="74"/>
        <v>-5262.9581528037907</v>
      </c>
      <c r="I197" s="7">
        <f t="shared" si="75"/>
        <v>-6578.6976910047379</v>
      </c>
      <c r="J197" s="7">
        <f t="shared" si="76"/>
        <v>-7894.4372292056851</v>
      </c>
      <c r="K197" s="12">
        <f t="shared" si="77"/>
        <v>-5.8705843313218153E-3</v>
      </c>
      <c r="L197" s="9">
        <f t="shared" si="78"/>
        <v>-845364.14371034142</v>
      </c>
      <c r="M197" s="9">
        <f t="shared" si="79"/>
        <v>-3381456.5748413657</v>
      </c>
      <c r="N197" s="9">
        <f t="shared" si="80"/>
        <v>-7608277.2933930727</v>
      </c>
      <c r="O197" s="9">
        <f t="shared" si="81"/>
        <v>-13525826.299365463</v>
      </c>
      <c r="P197" s="9">
        <f t="shared" si="82"/>
        <v>-21134103.592758536</v>
      </c>
      <c r="Q197" s="9">
        <f t="shared" si="83"/>
        <v>-30433109.173572291</v>
      </c>
      <c r="R197" s="8">
        <f>'Masses &amp; Spring Data'!$G$29</f>
        <v>0.12460000000000002</v>
      </c>
      <c r="S197" s="8">
        <f t="shared" si="69"/>
        <v>-105332.37230630855</v>
      </c>
      <c r="T197" s="8">
        <f t="shared" si="69"/>
        <v>-421329.4892252342</v>
      </c>
      <c r="U197" s="8">
        <f t="shared" si="69"/>
        <v>-947991.35075677698</v>
      </c>
      <c r="V197" s="8">
        <f t="shared" si="69"/>
        <v>-1685317.9569009368</v>
      </c>
      <c r="W197" s="8">
        <f t="shared" si="69"/>
        <v>-2633309.307657714</v>
      </c>
      <c r="X197" s="8">
        <f t="shared" si="69"/>
        <v>-3791965.4030271079</v>
      </c>
      <c r="Y197" s="3">
        <f>SUM('Masses &amp; Spring Data'!$K$11*('Masses &amp; Spring Data'!$I$3+'Vel,Acc,Jer (Inlet)'!C197))</f>
        <v>1381946.0171041971</v>
      </c>
      <c r="Z197" s="10">
        <f t="shared" si="84"/>
        <v>1276613.6447978886</v>
      </c>
      <c r="AA197" s="10">
        <f t="shared" si="85"/>
        <v>940654.04727690085</v>
      </c>
      <c r="AB197" s="10">
        <f t="shared" si="86"/>
        <v>433954.66634742008</v>
      </c>
      <c r="AC197" s="10">
        <f t="shared" si="87"/>
        <v>-303371.93979673972</v>
      </c>
      <c r="AD197" s="10">
        <f t="shared" si="88"/>
        <v>-1251363.2905535169</v>
      </c>
      <c r="AE197" s="10">
        <f t="shared" si="89"/>
        <v>-2410019.3859229106</v>
      </c>
    </row>
    <row r="198" spans="1:31" x14ac:dyDescent="0.2">
      <c r="A198" s="5">
        <v>30</v>
      </c>
      <c r="B198" s="5">
        <f t="shared" si="90"/>
        <v>195</v>
      </c>
      <c r="C198" s="36">
        <v>7.4727818886016264</v>
      </c>
      <c r="D198" s="6">
        <f t="shared" si="70"/>
        <v>-0.11551554584806745</v>
      </c>
      <c r="E198" s="7">
        <f t="shared" si="71"/>
        <v>-1386.1865501768093</v>
      </c>
      <c r="F198" s="7">
        <f t="shared" si="72"/>
        <v>-2772.3731003536186</v>
      </c>
      <c r="G198" s="7">
        <f t="shared" si="73"/>
        <v>-4158.5596505304284</v>
      </c>
      <c r="H198" s="7">
        <f t="shared" si="74"/>
        <v>-5544.7462007072372</v>
      </c>
      <c r="I198" s="7">
        <f t="shared" si="75"/>
        <v>-6930.932750884047</v>
      </c>
      <c r="J198" s="7">
        <f t="shared" si="76"/>
        <v>-8317.1193010608567</v>
      </c>
      <c r="K198" s="12">
        <f t="shared" si="77"/>
        <v>-5.5559408833820711E-3</v>
      </c>
      <c r="L198" s="9">
        <f t="shared" si="78"/>
        <v>-800055.48720701819</v>
      </c>
      <c r="M198" s="9">
        <f t="shared" si="79"/>
        <v>-3200221.9488280728</v>
      </c>
      <c r="N198" s="9">
        <f t="shared" si="80"/>
        <v>-7200499.3848631643</v>
      </c>
      <c r="O198" s="9">
        <f t="shared" si="81"/>
        <v>-12800887.795312291</v>
      </c>
      <c r="P198" s="9">
        <f t="shared" si="82"/>
        <v>-20001387.180175457</v>
      </c>
      <c r="Q198" s="9">
        <f t="shared" si="83"/>
        <v>-28801997.539452657</v>
      </c>
      <c r="R198" s="8">
        <f>'Masses &amp; Spring Data'!$G$29</f>
        <v>0.12460000000000002</v>
      </c>
      <c r="S198" s="8">
        <f t="shared" si="69"/>
        <v>-99686.913705994477</v>
      </c>
      <c r="T198" s="8">
        <f t="shared" si="69"/>
        <v>-398747.65482397791</v>
      </c>
      <c r="U198" s="8">
        <f t="shared" si="69"/>
        <v>-897182.22335395042</v>
      </c>
      <c r="V198" s="8">
        <f t="shared" si="69"/>
        <v>-1594990.6192959116</v>
      </c>
      <c r="W198" s="8">
        <f t="shared" si="69"/>
        <v>-2492172.8426498622</v>
      </c>
      <c r="X198" s="8">
        <f t="shared" si="69"/>
        <v>-3588728.8934158017</v>
      </c>
      <c r="Y198" s="3">
        <f>SUM('Masses &amp; Spring Data'!$K$11*('Masses &amp; Spring Data'!$I$3+'Vel,Acc,Jer (Inlet)'!C198))</f>
        <v>1361983.536502135</v>
      </c>
      <c r="Z198" s="10">
        <f t="shared" si="84"/>
        <v>1262296.6227961406</v>
      </c>
      <c r="AA198" s="10">
        <f t="shared" si="85"/>
        <v>942204.57470946852</v>
      </c>
      <c r="AB198" s="10">
        <f t="shared" si="86"/>
        <v>464801.31314818456</v>
      </c>
      <c r="AC198" s="10">
        <f t="shared" si="87"/>
        <v>-233007.08279377664</v>
      </c>
      <c r="AD198" s="10">
        <f t="shared" si="88"/>
        <v>-1130189.3061477272</v>
      </c>
      <c r="AE198" s="10">
        <f t="shared" si="89"/>
        <v>-2226745.3569136667</v>
      </c>
    </row>
    <row r="199" spans="1:31" x14ac:dyDescent="0.2">
      <c r="A199" s="5">
        <v>32</v>
      </c>
      <c r="B199" s="5">
        <f t="shared" si="90"/>
        <v>196</v>
      </c>
      <c r="C199" s="36">
        <v>7.357266342753559</v>
      </c>
      <c r="D199" s="6">
        <f t="shared" si="70"/>
        <v>-0.12107148673144952</v>
      </c>
      <c r="E199" s="7">
        <f t="shared" si="71"/>
        <v>-1452.8578407773941</v>
      </c>
      <c r="F199" s="7">
        <f t="shared" si="72"/>
        <v>-2905.7156815547883</v>
      </c>
      <c r="G199" s="7">
        <f t="shared" si="73"/>
        <v>-4358.5735223321826</v>
      </c>
      <c r="H199" s="7">
        <f t="shared" si="74"/>
        <v>-5811.4313631095765</v>
      </c>
      <c r="I199" s="7">
        <f t="shared" si="75"/>
        <v>-7264.2892038869713</v>
      </c>
      <c r="J199" s="7">
        <f t="shared" si="76"/>
        <v>-8717.1470446643652</v>
      </c>
      <c r="K199" s="12">
        <f t="shared" si="77"/>
        <v>-5.2164571632342671E-3</v>
      </c>
      <c r="L199" s="9">
        <f t="shared" si="78"/>
        <v>-751169.83150573447</v>
      </c>
      <c r="M199" s="9">
        <f t="shared" si="79"/>
        <v>-3004679.3260229379</v>
      </c>
      <c r="N199" s="9">
        <f t="shared" si="80"/>
        <v>-6760528.4835516103</v>
      </c>
      <c r="O199" s="9">
        <f t="shared" si="81"/>
        <v>-12018717.304091752</v>
      </c>
      <c r="P199" s="9">
        <f t="shared" si="82"/>
        <v>-18779245.787643362</v>
      </c>
      <c r="Q199" s="9">
        <f t="shared" si="83"/>
        <v>-27042113.934206441</v>
      </c>
      <c r="R199" s="8">
        <f>'Masses &amp; Spring Data'!$G$29</f>
        <v>0.12460000000000002</v>
      </c>
      <c r="S199" s="8">
        <f t="shared" si="69"/>
        <v>-93595.76100561452</v>
      </c>
      <c r="T199" s="8">
        <f t="shared" si="69"/>
        <v>-374383.04402245808</v>
      </c>
      <c r="U199" s="8">
        <f t="shared" si="69"/>
        <v>-842361.8490505307</v>
      </c>
      <c r="V199" s="8">
        <f t="shared" si="69"/>
        <v>-1497532.1760898323</v>
      </c>
      <c r="W199" s="8">
        <f t="shared" si="69"/>
        <v>-2339894.0251403633</v>
      </c>
      <c r="X199" s="8">
        <f t="shared" si="69"/>
        <v>-3369447.3962021228</v>
      </c>
      <c r="Y199" s="3">
        <f>SUM('Masses &amp; Spring Data'!$K$11*('Masses &amp; Spring Data'!$I$3+'Vel,Acc,Jer (Inlet)'!C199))</f>
        <v>1340952.2295334465</v>
      </c>
      <c r="Z199" s="10">
        <f t="shared" si="84"/>
        <v>1247356.4685278321</v>
      </c>
      <c r="AA199" s="10">
        <f t="shared" si="85"/>
        <v>944526.33765089465</v>
      </c>
      <c r="AB199" s="10">
        <f t="shared" si="86"/>
        <v>498590.38048291579</v>
      </c>
      <c r="AC199" s="10">
        <f t="shared" si="87"/>
        <v>-156579.94655638584</v>
      </c>
      <c r="AD199" s="10">
        <f t="shared" si="88"/>
        <v>-998941.79560691677</v>
      </c>
      <c r="AE199" s="10">
        <f t="shared" si="89"/>
        <v>-2028495.1666686763</v>
      </c>
    </row>
    <row r="200" spans="1:31" x14ac:dyDescent="0.2">
      <c r="A200" s="5">
        <v>34</v>
      </c>
      <c r="B200" s="5">
        <f t="shared" si="90"/>
        <v>197</v>
      </c>
      <c r="C200" s="36">
        <v>7.2361948560221094</v>
      </c>
      <c r="D200" s="6">
        <f t="shared" si="70"/>
        <v>-0.12628794389468379</v>
      </c>
      <c r="E200" s="7">
        <f t="shared" si="71"/>
        <v>-1515.4553267362055</v>
      </c>
      <c r="F200" s="7">
        <f t="shared" si="72"/>
        <v>-3030.910653472411</v>
      </c>
      <c r="G200" s="7">
        <f t="shared" si="73"/>
        <v>-4546.3659802086158</v>
      </c>
      <c r="H200" s="7">
        <f t="shared" si="74"/>
        <v>-6061.821306944822</v>
      </c>
      <c r="I200" s="7">
        <f t="shared" si="75"/>
        <v>-7577.2766336810273</v>
      </c>
      <c r="J200" s="7">
        <f t="shared" si="76"/>
        <v>-9092.7319604172317</v>
      </c>
      <c r="K200" s="12">
        <f t="shared" si="77"/>
        <v>-4.8686933523516274E-3</v>
      </c>
      <c r="L200" s="9">
        <f t="shared" si="78"/>
        <v>-701091.84273863432</v>
      </c>
      <c r="M200" s="9">
        <f t="shared" si="79"/>
        <v>-2804367.3709545373</v>
      </c>
      <c r="N200" s="9">
        <f t="shared" si="80"/>
        <v>-6309826.5846477095</v>
      </c>
      <c r="O200" s="9">
        <f t="shared" si="81"/>
        <v>-11217469.483818149</v>
      </c>
      <c r="P200" s="9">
        <f t="shared" si="82"/>
        <v>-17527296.068465859</v>
      </c>
      <c r="Q200" s="9">
        <f t="shared" si="83"/>
        <v>-25239306.338590838</v>
      </c>
      <c r="R200" s="8">
        <f>'Masses &amp; Spring Data'!$G$29</f>
        <v>0.12460000000000002</v>
      </c>
      <c r="S200" s="8">
        <f t="shared" si="69"/>
        <v>-87356.043605233848</v>
      </c>
      <c r="T200" s="8">
        <f t="shared" si="69"/>
        <v>-349424.17442093539</v>
      </c>
      <c r="U200" s="8">
        <f t="shared" si="69"/>
        <v>-786204.39244710468</v>
      </c>
      <c r="V200" s="8">
        <f t="shared" si="69"/>
        <v>-1397696.6976837416</v>
      </c>
      <c r="W200" s="8">
        <f t="shared" si="69"/>
        <v>-2183901.0901308465</v>
      </c>
      <c r="X200" s="8">
        <f t="shared" si="69"/>
        <v>-3144817.5697884187</v>
      </c>
      <c r="Y200" s="3">
        <f>SUM('Masses &amp; Spring Data'!$K$11*('Masses &amp; Spring Data'!$I$3+'Vel,Acc,Jer (Inlet)'!C200))</f>
        <v>1318909.3816733528</v>
      </c>
      <c r="Z200" s="10">
        <f t="shared" si="84"/>
        <v>1231553.338068119</v>
      </c>
      <c r="AA200" s="10">
        <f t="shared" si="85"/>
        <v>946492.62651365832</v>
      </c>
      <c r="AB200" s="10">
        <f t="shared" si="86"/>
        <v>532704.98922624812</v>
      </c>
      <c r="AC200" s="10">
        <f t="shared" si="87"/>
        <v>-78787.316010388779</v>
      </c>
      <c r="AD200" s="10">
        <f t="shared" si="88"/>
        <v>-864991.70845749369</v>
      </c>
      <c r="AE200" s="10">
        <f t="shared" si="89"/>
        <v>-1825908.1881150659</v>
      </c>
    </row>
    <row r="201" spans="1:31" x14ac:dyDescent="0.2">
      <c r="A201" s="5">
        <v>36</v>
      </c>
      <c r="B201" s="5">
        <f t="shared" si="90"/>
        <v>198</v>
      </c>
      <c r="C201" s="36">
        <v>7.1099069121274256</v>
      </c>
      <c r="D201" s="6">
        <f t="shared" si="70"/>
        <v>-0.13115663724703541</v>
      </c>
      <c r="E201" s="7">
        <f t="shared" si="71"/>
        <v>-1573.8796469644249</v>
      </c>
      <c r="F201" s="7">
        <f t="shared" si="72"/>
        <v>-3147.7592939288497</v>
      </c>
      <c r="G201" s="7">
        <f t="shared" si="73"/>
        <v>-4721.6389408932746</v>
      </c>
      <c r="H201" s="7">
        <f t="shared" si="74"/>
        <v>-6295.5185878576995</v>
      </c>
      <c r="I201" s="7">
        <f t="shared" si="75"/>
        <v>-7869.3982348221243</v>
      </c>
      <c r="J201" s="7">
        <f t="shared" si="76"/>
        <v>-9443.2778817865492</v>
      </c>
      <c r="K201" s="12">
        <f t="shared" si="77"/>
        <v>-4.520929541470764E-3</v>
      </c>
      <c r="L201" s="9">
        <f t="shared" si="78"/>
        <v>-651013.85397179006</v>
      </c>
      <c r="M201" s="9">
        <f t="shared" si="79"/>
        <v>-2604055.4158871602</v>
      </c>
      <c r="N201" s="9">
        <f t="shared" si="80"/>
        <v>-5859124.68574611</v>
      </c>
      <c r="O201" s="9">
        <f t="shared" si="81"/>
        <v>-10416221.663548641</v>
      </c>
      <c r="P201" s="9">
        <f t="shared" si="82"/>
        <v>-16275346.34929475</v>
      </c>
      <c r="Q201" s="9">
        <f t="shared" si="83"/>
        <v>-23436498.74298444</v>
      </c>
      <c r="R201" s="8">
        <f>'Masses &amp; Spring Data'!$G$29</f>
        <v>0.12460000000000002</v>
      </c>
      <c r="S201" s="8">
        <f t="shared" si="69"/>
        <v>-81116.326204885045</v>
      </c>
      <c r="T201" s="8">
        <f t="shared" si="69"/>
        <v>-324465.30481954018</v>
      </c>
      <c r="U201" s="8">
        <f t="shared" si="69"/>
        <v>-730046.93584396539</v>
      </c>
      <c r="V201" s="8">
        <f t="shared" si="69"/>
        <v>-1297861.2192781607</v>
      </c>
      <c r="W201" s="8">
        <f t="shared" si="69"/>
        <v>-2027908.1551221262</v>
      </c>
      <c r="X201" s="8">
        <f t="shared" si="69"/>
        <v>-2920187.7433758616</v>
      </c>
      <c r="Y201" s="3">
        <f>SUM('Masses &amp; Spring Data'!$K$11*('Masses &amp; Spring Data'!$I$3+'Vel,Acc,Jer (Inlet)'!C201))</f>
        <v>1295916.8009345937</v>
      </c>
      <c r="Z201" s="10">
        <f t="shared" si="84"/>
        <v>1214800.4747297086</v>
      </c>
      <c r="AA201" s="10">
        <f t="shared" si="85"/>
        <v>947572.49802287179</v>
      </c>
      <c r="AB201" s="10">
        <f t="shared" si="86"/>
        <v>565869.86509062827</v>
      </c>
      <c r="AC201" s="10">
        <f t="shared" si="87"/>
        <v>-1944.4183435670566</v>
      </c>
      <c r="AD201" s="10">
        <f t="shared" si="88"/>
        <v>-731991.35418753256</v>
      </c>
      <c r="AE201" s="10">
        <f t="shared" si="89"/>
        <v>-1624270.9424412679</v>
      </c>
    </row>
    <row r="202" spans="1:31" x14ac:dyDescent="0.2">
      <c r="A202" s="5">
        <v>38</v>
      </c>
      <c r="B202" s="5">
        <f t="shared" si="90"/>
        <v>199</v>
      </c>
      <c r="C202" s="36">
        <v>6.9787502748803902</v>
      </c>
      <c r="D202" s="6">
        <f t="shared" si="70"/>
        <v>-0.13567756678850618</v>
      </c>
      <c r="E202" s="7">
        <f t="shared" si="71"/>
        <v>-1628.130801462074</v>
      </c>
      <c r="F202" s="7">
        <f t="shared" si="72"/>
        <v>-3256.2616029241481</v>
      </c>
      <c r="G202" s="7">
        <f t="shared" si="73"/>
        <v>-4884.3924043862226</v>
      </c>
      <c r="H202" s="7">
        <f t="shared" si="74"/>
        <v>-6512.5232058482961</v>
      </c>
      <c r="I202" s="7">
        <f t="shared" si="75"/>
        <v>-8140.6540073103706</v>
      </c>
      <c r="J202" s="7">
        <f t="shared" si="76"/>
        <v>-9768.7848087724451</v>
      </c>
      <c r="K202" s="12">
        <f t="shared" si="77"/>
        <v>-4.1648856398532885E-3</v>
      </c>
      <c r="L202" s="9">
        <f t="shared" si="78"/>
        <v>-599743.53213887359</v>
      </c>
      <c r="M202" s="9">
        <f t="shared" si="79"/>
        <v>-2398974.1285554944</v>
      </c>
      <c r="N202" s="9">
        <f t="shared" si="80"/>
        <v>-5397691.7892498616</v>
      </c>
      <c r="O202" s="9">
        <f t="shared" si="81"/>
        <v>-9595896.5142219774</v>
      </c>
      <c r="P202" s="9">
        <f t="shared" si="82"/>
        <v>-14993588.303471839</v>
      </c>
      <c r="Q202" s="9">
        <f t="shared" si="83"/>
        <v>-21590767.156999446</v>
      </c>
      <c r="R202" s="8">
        <f>'Masses &amp; Spring Data'!$G$29</f>
        <v>0.12460000000000002</v>
      </c>
      <c r="S202" s="8">
        <f t="shared" si="69"/>
        <v>-74728.044104503657</v>
      </c>
      <c r="T202" s="8">
        <f t="shared" si="69"/>
        <v>-298912.17641801463</v>
      </c>
      <c r="U202" s="8">
        <f t="shared" si="69"/>
        <v>-672552.39694053284</v>
      </c>
      <c r="V202" s="8">
        <f t="shared" si="69"/>
        <v>-1195648.7056720585</v>
      </c>
      <c r="W202" s="8">
        <f t="shared" si="69"/>
        <v>-1868201.1026125913</v>
      </c>
      <c r="X202" s="8">
        <f t="shared" si="69"/>
        <v>-2690209.5877621314</v>
      </c>
      <c r="Y202" s="3">
        <f>SUM('Masses &amp; Spring Data'!$K$11*('Masses &amp; Spring Data'!$I$3+'Vel,Acc,Jer (Inlet)'!C202))</f>
        <v>1272037.8028424119</v>
      </c>
      <c r="Z202" s="10">
        <f t="shared" si="84"/>
        <v>1197309.7587379082</v>
      </c>
      <c r="AA202" s="10">
        <f t="shared" si="85"/>
        <v>948423.52650403837</v>
      </c>
      <c r="AB202" s="10">
        <f t="shared" si="86"/>
        <v>599485.40590187907</v>
      </c>
      <c r="AC202" s="10">
        <f t="shared" si="87"/>
        <v>76389.097170353401</v>
      </c>
      <c r="AD202" s="10">
        <f t="shared" si="88"/>
        <v>-596163.29977017944</v>
      </c>
      <c r="AE202" s="10">
        <f t="shared" si="89"/>
        <v>-1418171.7849197194</v>
      </c>
    </row>
    <row r="203" spans="1:31" x14ac:dyDescent="0.2">
      <c r="A203" s="5">
        <v>40</v>
      </c>
      <c r="B203" s="5">
        <f t="shared" si="90"/>
        <v>200</v>
      </c>
      <c r="C203" s="36">
        <v>6.8430727080918841</v>
      </c>
      <c r="D203" s="6">
        <f t="shared" si="70"/>
        <v>-0.13984245242835946</v>
      </c>
      <c r="E203" s="7">
        <f t="shared" si="71"/>
        <v>-1678.1094291403135</v>
      </c>
      <c r="F203" s="7">
        <f t="shared" si="72"/>
        <v>-3356.218858280627</v>
      </c>
      <c r="G203" s="7">
        <f t="shared" si="73"/>
        <v>-5034.3282874209408</v>
      </c>
      <c r="H203" s="7">
        <f t="shared" si="74"/>
        <v>-6712.4377165612541</v>
      </c>
      <c r="I203" s="7">
        <f t="shared" si="75"/>
        <v>-8390.5471457015683</v>
      </c>
      <c r="J203" s="7">
        <f t="shared" si="76"/>
        <v>-10068.656574841882</v>
      </c>
      <c r="K203" s="12">
        <f t="shared" si="77"/>
        <v>-3.7840014660250887E-3</v>
      </c>
      <c r="L203" s="9">
        <f t="shared" si="78"/>
        <v>-544896.21110761282</v>
      </c>
      <c r="M203" s="9">
        <f t="shared" si="79"/>
        <v>-2179584.8444304513</v>
      </c>
      <c r="N203" s="9">
        <f t="shared" si="80"/>
        <v>-4904065.8999685152</v>
      </c>
      <c r="O203" s="9">
        <f t="shared" si="81"/>
        <v>-8718339.3777218051</v>
      </c>
      <c r="P203" s="9">
        <f t="shared" si="82"/>
        <v>-13622405.277690319</v>
      </c>
      <c r="Q203" s="9">
        <f t="shared" si="83"/>
        <v>-19616263.599874061</v>
      </c>
      <c r="R203" s="8">
        <f>'Masses &amp; Spring Data'!$G$29</f>
        <v>0.12460000000000002</v>
      </c>
      <c r="S203" s="8">
        <f t="shared" si="69"/>
        <v>-67894.067904008567</v>
      </c>
      <c r="T203" s="8">
        <f t="shared" si="69"/>
        <v>-271576.27161603427</v>
      </c>
      <c r="U203" s="8">
        <f t="shared" si="69"/>
        <v>-611046.61113607709</v>
      </c>
      <c r="V203" s="8">
        <f t="shared" si="69"/>
        <v>-1086305.0864641371</v>
      </c>
      <c r="W203" s="8">
        <f t="shared" si="69"/>
        <v>-1697351.697600214</v>
      </c>
      <c r="X203" s="8">
        <f t="shared" si="69"/>
        <v>-2444186.4445443084</v>
      </c>
      <c r="Y203" s="3">
        <f>SUM('Masses &amp; Spring Data'!$K$11*('Masses &amp; Spring Data'!$I$3+'Vel,Acc,Jer (Inlet)'!C203))</f>
        <v>1247335.7029220529</v>
      </c>
      <c r="Z203" s="10">
        <f t="shared" si="84"/>
        <v>1179441.6350180444</v>
      </c>
      <c r="AA203" s="10">
        <f t="shared" si="85"/>
        <v>950299.05259523238</v>
      </c>
      <c r="AB203" s="10">
        <f t="shared" si="86"/>
        <v>636289.09178597585</v>
      </c>
      <c r="AC203" s="10">
        <f t="shared" si="87"/>
        <v>161030.61645791586</v>
      </c>
      <c r="AD203" s="10">
        <f t="shared" si="88"/>
        <v>-450015.99467816111</v>
      </c>
      <c r="AE203" s="10">
        <f t="shared" si="89"/>
        <v>-1196850.7416222554</v>
      </c>
    </row>
    <row r="204" spans="1:31" x14ac:dyDescent="0.2">
      <c r="A204" s="5">
        <v>42</v>
      </c>
      <c r="B204" s="5">
        <f t="shared" si="90"/>
        <v>201</v>
      </c>
      <c r="C204" s="36">
        <v>6.7032302556635246</v>
      </c>
      <c r="D204" s="6">
        <f t="shared" si="70"/>
        <v>-0.14362645389438455</v>
      </c>
      <c r="E204" s="7">
        <f t="shared" si="71"/>
        <v>-1723.5174467326146</v>
      </c>
      <c r="F204" s="7">
        <f t="shared" si="72"/>
        <v>-3447.0348934652293</v>
      </c>
      <c r="G204" s="7">
        <f t="shared" si="73"/>
        <v>-5170.5523401978444</v>
      </c>
      <c r="H204" s="7">
        <f t="shared" si="74"/>
        <v>-6894.0697869304586</v>
      </c>
      <c r="I204" s="7">
        <f t="shared" si="75"/>
        <v>-8617.5872336630728</v>
      </c>
      <c r="J204" s="7">
        <f t="shared" si="76"/>
        <v>-10341.104680395689</v>
      </c>
      <c r="K204" s="12">
        <f t="shared" si="77"/>
        <v>-3.4362376551486662E-3</v>
      </c>
      <c r="L204" s="9">
        <f t="shared" si="78"/>
        <v>-494818.22234140791</v>
      </c>
      <c r="M204" s="9">
        <f t="shared" si="79"/>
        <v>-1979272.8893656316</v>
      </c>
      <c r="N204" s="9">
        <f t="shared" si="80"/>
        <v>-4453364.0010726713</v>
      </c>
      <c r="O204" s="9">
        <f t="shared" si="81"/>
        <v>-7917091.5574625265</v>
      </c>
      <c r="P204" s="9">
        <f t="shared" si="82"/>
        <v>-12370455.558535198</v>
      </c>
      <c r="Q204" s="9">
        <f t="shared" si="83"/>
        <v>-17813456.004290685</v>
      </c>
      <c r="R204" s="8">
        <f>'Masses &amp; Spring Data'!$G$29</f>
        <v>0.12460000000000002</v>
      </c>
      <c r="S204" s="8">
        <f t="shared" si="69"/>
        <v>-61654.350503739435</v>
      </c>
      <c r="T204" s="8">
        <f t="shared" si="69"/>
        <v>-246617.40201495774</v>
      </c>
      <c r="U204" s="8">
        <f t="shared" si="69"/>
        <v>-554889.15453365492</v>
      </c>
      <c r="V204" s="8">
        <f t="shared" si="69"/>
        <v>-986469.60805983096</v>
      </c>
      <c r="W204" s="8">
        <f t="shared" si="69"/>
        <v>-1541358.7625934859</v>
      </c>
      <c r="X204" s="8">
        <f t="shared" si="69"/>
        <v>-2219556.6181346197</v>
      </c>
      <c r="Y204" s="3">
        <f>SUM('Masses &amp; Spring Data'!$K$11*('Masses &amp; Spring Data'!$I$3+'Vel,Acc,Jer (Inlet)'!C204))</f>
        <v>1221875.3242112666</v>
      </c>
      <c r="Z204" s="10">
        <f t="shared" si="84"/>
        <v>1160220.9737075272</v>
      </c>
      <c r="AA204" s="10">
        <f t="shared" si="85"/>
        <v>949108.61027036328</v>
      </c>
      <c r="AB204" s="10">
        <f t="shared" si="86"/>
        <v>666986.16967761167</v>
      </c>
      <c r="AC204" s="10">
        <f t="shared" si="87"/>
        <v>235405.71615143563</v>
      </c>
      <c r="AD204" s="10">
        <f t="shared" si="88"/>
        <v>-319483.43838221929</v>
      </c>
      <c r="AE204" s="10">
        <f t="shared" si="89"/>
        <v>-997681.29392335308</v>
      </c>
    </row>
    <row r="205" spans="1:31" x14ac:dyDescent="0.2">
      <c r="A205" s="5">
        <v>44</v>
      </c>
      <c r="B205" s="5">
        <f t="shared" si="90"/>
        <v>202</v>
      </c>
      <c r="C205" s="36">
        <v>6.55960380176914</v>
      </c>
      <c r="D205" s="6">
        <f t="shared" si="70"/>
        <v>-0.14706269154953322</v>
      </c>
      <c r="E205" s="7">
        <f t="shared" si="71"/>
        <v>-1764.7522985943986</v>
      </c>
      <c r="F205" s="7">
        <f t="shared" si="72"/>
        <v>-3529.5045971887971</v>
      </c>
      <c r="G205" s="7">
        <f t="shared" si="73"/>
        <v>-5294.2568957831963</v>
      </c>
      <c r="H205" s="7">
        <f t="shared" si="74"/>
        <v>-7059.0091943775942</v>
      </c>
      <c r="I205" s="7">
        <f t="shared" si="75"/>
        <v>-8823.761492971993</v>
      </c>
      <c r="J205" s="7">
        <f t="shared" si="76"/>
        <v>-10588.513791566393</v>
      </c>
      <c r="K205" s="12">
        <f t="shared" si="77"/>
        <v>-3.047073390587407E-3</v>
      </c>
      <c r="L205" s="9">
        <f t="shared" si="78"/>
        <v>-438778.56824458658</v>
      </c>
      <c r="M205" s="9">
        <f t="shared" si="79"/>
        <v>-1755114.2729783463</v>
      </c>
      <c r="N205" s="9">
        <f t="shared" si="80"/>
        <v>-3949007.1142012794</v>
      </c>
      <c r="O205" s="9">
        <f t="shared" si="81"/>
        <v>-7020457.0919133853</v>
      </c>
      <c r="P205" s="9">
        <f t="shared" si="82"/>
        <v>-10969464.206114665</v>
      </c>
      <c r="Q205" s="9">
        <f t="shared" si="83"/>
        <v>-15796028.456805117</v>
      </c>
      <c r="R205" s="8">
        <f>'Masses &amp; Spring Data'!$G$29</f>
        <v>0.12460000000000002</v>
      </c>
      <c r="S205" s="8">
        <f t="shared" si="69"/>
        <v>-54671.809603275498</v>
      </c>
      <c r="T205" s="8">
        <f t="shared" si="69"/>
        <v>-218687.23841310199</v>
      </c>
      <c r="U205" s="8">
        <f t="shared" si="69"/>
        <v>-492046.28642947949</v>
      </c>
      <c r="V205" s="8">
        <f t="shared" si="69"/>
        <v>-874748.95365240797</v>
      </c>
      <c r="W205" s="8">
        <f t="shared" si="69"/>
        <v>-1366795.2400818875</v>
      </c>
      <c r="X205" s="8">
        <f t="shared" si="69"/>
        <v>-1968185.1457179179</v>
      </c>
      <c r="Y205" s="3">
        <f>SUM('Masses &amp; Spring Data'!$K$11*('Masses &amp; Spring Data'!$I$3+'Vel,Acc,Jer (Inlet)'!C205))</f>
        <v>1195726.012285321</v>
      </c>
      <c r="Z205" s="10">
        <f t="shared" si="84"/>
        <v>1141054.2026820455</v>
      </c>
      <c r="AA205" s="10">
        <f t="shared" si="85"/>
        <v>950263.84425635822</v>
      </c>
      <c r="AB205" s="10">
        <f t="shared" si="86"/>
        <v>703679.72585584153</v>
      </c>
      <c r="AC205" s="10">
        <f t="shared" si="87"/>
        <v>320977.05863291305</v>
      </c>
      <c r="AD205" s="10">
        <f t="shared" si="88"/>
        <v>-171069.22779656644</v>
      </c>
      <c r="AE205" s="10">
        <f t="shared" si="89"/>
        <v>-772459.13343259692</v>
      </c>
    </row>
    <row r="206" spans="1:31" x14ac:dyDescent="0.2">
      <c r="A206" s="5">
        <v>46</v>
      </c>
      <c r="B206" s="5">
        <f t="shared" si="90"/>
        <v>203</v>
      </c>
      <c r="C206" s="36">
        <v>6.4125411102196068</v>
      </c>
      <c r="D206" s="6">
        <f t="shared" si="70"/>
        <v>-0.15010976494012063</v>
      </c>
      <c r="E206" s="7">
        <f t="shared" si="71"/>
        <v>-1801.3171792814476</v>
      </c>
      <c r="F206" s="7">
        <f t="shared" si="72"/>
        <v>-3602.6343585628952</v>
      </c>
      <c r="G206" s="7">
        <f t="shared" si="73"/>
        <v>-5403.951537844343</v>
      </c>
      <c r="H206" s="7">
        <f t="shared" si="74"/>
        <v>-7205.2687171257903</v>
      </c>
      <c r="I206" s="7">
        <f t="shared" si="75"/>
        <v>-9006.5858964072377</v>
      </c>
      <c r="J206" s="7">
        <f t="shared" si="76"/>
        <v>-10807.903075688686</v>
      </c>
      <c r="K206" s="12">
        <f t="shared" si="77"/>
        <v>-2.682749398235984E-3</v>
      </c>
      <c r="L206" s="9">
        <f t="shared" si="78"/>
        <v>-386315.91334598168</v>
      </c>
      <c r="M206" s="9">
        <f t="shared" si="79"/>
        <v>-1545263.6533839267</v>
      </c>
      <c r="N206" s="9">
        <f t="shared" si="80"/>
        <v>-3476843.2201138353</v>
      </c>
      <c r="O206" s="9">
        <f t="shared" si="81"/>
        <v>-6181054.6135357069</v>
      </c>
      <c r="P206" s="9">
        <f t="shared" si="82"/>
        <v>-9657897.8336495422</v>
      </c>
      <c r="Q206" s="9">
        <f t="shared" si="83"/>
        <v>-13907372.880455341</v>
      </c>
      <c r="R206" s="8">
        <f>'Masses &amp; Spring Data'!$G$29</f>
        <v>0.12460000000000002</v>
      </c>
      <c r="S206" s="8">
        <f t="shared" si="69"/>
        <v>-48134.962802909322</v>
      </c>
      <c r="T206" s="8">
        <f t="shared" si="69"/>
        <v>-192539.85121163729</v>
      </c>
      <c r="U206" s="8">
        <f t="shared" si="69"/>
        <v>-433214.66522618395</v>
      </c>
      <c r="V206" s="8">
        <f t="shared" si="69"/>
        <v>-770159.40484654915</v>
      </c>
      <c r="W206" s="8">
        <f t="shared" si="69"/>
        <v>-1203374.0700727331</v>
      </c>
      <c r="X206" s="8">
        <f t="shared" si="69"/>
        <v>-1732858.6609047358</v>
      </c>
      <c r="Y206" s="3">
        <f>SUM('Masses &amp; Spring Data'!$K$11*('Masses &amp; Spring Data'!$I$3+'Vel,Acc,Jer (Inlet)'!C206))</f>
        <v>1168951.0826694602</v>
      </c>
      <c r="Z206" s="10">
        <f t="shared" si="84"/>
        <v>1120816.1198665509</v>
      </c>
      <c r="AA206" s="10">
        <f t="shared" si="85"/>
        <v>949081.53723982046</v>
      </c>
      <c r="AB206" s="10">
        <f t="shared" si="86"/>
        <v>735736.41744327627</v>
      </c>
      <c r="AC206" s="10">
        <f t="shared" si="87"/>
        <v>398791.67782291106</v>
      </c>
      <c r="AD206" s="10">
        <f t="shared" si="88"/>
        <v>-34422.987403272884</v>
      </c>
      <c r="AE206" s="10">
        <f t="shared" si="89"/>
        <v>-563907.57823527558</v>
      </c>
    </row>
    <row r="207" spans="1:31" x14ac:dyDescent="0.2">
      <c r="A207" s="5">
        <v>48</v>
      </c>
      <c r="B207" s="5">
        <f t="shared" si="90"/>
        <v>204</v>
      </c>
      <c r="C207" s="36">
        <v>6.2624313452794862</v>
      </c>
      <c r="D207" s="6">
        <f t="shared" si="70"/>
        <v>-0.15279251433835661</v>
      </c>
      <c r="E207" s="7">
        <f t="shared" si="71"/>
        <v>-1833.5101720602793</v>
      </c>
      <c r="F207" s="7">
        <f t="shared" si="72"/>
        <v>-3667.0203441205585</v>
      </c>
      <c r="G207" s="7">
        <f t="shared" si="73"/>
        <v>-5500.5305161808383</v>
      </c>
      <c r="H207" s="7">
        <f t="shared" si="74"/>
        <v>-7334.0406882411171</v>
      </c>
      <c r="I207" s="7">
        <f t="shared" si="75"/>
        <v>-9167.5508603013968</v>
      </c>
      <c r="J207" s="7">
        <f t="shared" si="76"/>
        <v>-11001.061032361677</v>
      </c>
      <c r="K207" s="12">
        <f t="shared" si="77"/>
        <v>-2.3101453151443962E-3</v>
      </c>
      <c r="L207" s="9">
        <f t="shared" si="78"/>
        <v>-332660.92538079305</v>
      </c>
      <c r="M207" s="9">
        <f t="shared" si="79"/>
        <v>-1330643.7015231722</v>
      </c>
      <c r="N207" s="9">
        <f t="shared" si="80"/>
        <v>-2993948.3284271373</v>
      </c>
      <c r="O207" s="9">
        <f t="shared" si="81"/>
        <v>-5322574.8060926888</v>
      </c>
      <c r="P207" s="9">
        <f t="shared" si="82"/>
        <v>-8316523.1345198266</v>
      </c>
      <c r="Q207" s="9">
        <f t="shared" si="83"/>
        <v>-11975793.313708549</v>
      </c>
      <c r="R207" s="8">
        <f>'Masses &amp; Spring Data'!$G$29</f>
        <v>0.12460000000000002</v>
      </c>
      <c r="S207" s="8">
        <f t="shared" si="69"/>
        <v>-41449.551302446816</v>
      </c>
      <c r="T207" s="8">
        <f t="shared" si="69"/>
        <v>-165798.20520978727</v>
      </c>
      <c r="U207" s="8">
        <f t="shared" si="69"/>
        <v>-373045.96172202134</v>
      </c>
      <c r="V207" s="8">
        <f t="shared" si="69"/>
        <v>-663192.82083914906</v>
      </c>
      <c r="W207" s="8">
        <f t="shared" si="69"/>
        <v>-1036238.7825611705</v>
      </c>
      <c r="X207" s="8">
        <f t="shared" si="69"/>
        <v>-1492183.8468880854</v>
      </c>
      <c r="Y207" s="3">
        <f>SUM('Masses &amp; Spring Data'!$K$11*('Masses &amp; Spring Data'!$I$3+'Vel,Acc,Jer (Inlet)'!C207))</f>
        <v>1141621.3884514577</v>
      </c>
      <c r="Z207" s="10">
        <f t="shared" si="84"/>
        <v>1100171.837149011</v>
      </c>
      <c r="AA207" s="10">
        <f t="shared" si="85"/>
        <v>948005.05497178249</v>
      </c>
      <c r="AB207" s="10">
        <f t="shared" si="86"/>
        <v>768575.42672943638</v>
      </c>
      <c r="AC207" s="10">
        <f t="shared" si="87"/>
        <v>478428.56761230866</v>
      </c>
      <c r="AD207" s="10">
        <f t="shared" si="88"/>
        <v>105382.6058902872</v>
      </c>
      <c r="AE207" s="10">
        <f t="shared" si="89"/>
        <v>-350562.45843662764</v>
      </c>
    </row>
    <row r="208" spans="1:31" x14ac:dyDescent="0.2">
      <c r="A208" s="5">
        <v>50</v>
      </c>
      <c r="B208" s="5">
        <f t="shared" si="90"/>
        <v>205</v>
      </c>
      <c r="C208" s="36">
        <v>6.1096388309411296</v>
      </c>
      <c r="D208" s="6">
        <f t="shared" si="70"/>
        <v>-0.15510265965350101</v>
      </c>
      <c r="E208" s="7">
        <f t="shared" si="71"/>
        <v>-1861.2319158420121</v>
      </c>
      <c r="F208" s="7">
        <f t="shared" si="72"/>
        <v>-3722.4638316840242</v>
      </c>
      <c r="G208" s="7">
        <f t="shared" si="73"/>
        <v>-5583.695747526036</v>
      </c>
      <c r="H208" s="7">
        <f t="shared" si="74"/>
        <v>-7444.9276633680483</v>
      </c>
      <c r="I208" s="7">
        <f t="shared" si="75"/>
        <v>-9306.1595792100597</v>
      </c>
      <c r="J208" s="7">
        <f t="shared" si="76"/>
        <v>-11167.391495052072</v>
      </c>
      <c r="K208" s="12">
        <f t="shared" si="77"/>
        <v>-1.9375412320581376E-3</v>
      </c>
      <c r="L208" s="9">
        <f t="shared" si="78"/>
        <v>-279005.93741637183</v>
      </c>
      <c r="M208" s="9">
        <f t="shared" si="79"/>
        <v>-1116023.7496654873</v>
      </c>
      <c r="N208" s="9">
        <f t="shared" si="80"/>
        <v>-2511053.4367473461</v>
      </c>
      <c r="O208" s="9">
        <f t="shared" si="81"/>
        <v>-4464094.9986619493</v>
      </c>
      <c r="P208" s="9">
        <f t="shared" si="82"/>
        <v>-6975148.4354092954</v>
      </c>
      <c r="Q208" s="9">
        <f t="shared" si="83"/>
        <v>-10044213.746989384</v>
      </c>
      <c r="R208" s="8">
        <f>'Masses &amp; Spring Data'!$G$29</f>
        <v>0.12460000000000002</v>
      </c>
      <c r="S208" s="8">
        <f t="shared" si="69"/>
        <v>-34764.139802079932</v>
      </c>
      <c r="T208" s="8">
        <f t="shared" si="69"/>
        <v>-139056.55920831973</v>
      </c>
      <c r="U208" s="8">
        <f t="shared" si="69"/>
        <v>-312877.25821871933</v>
      </c>
      <c r="V208" s="8">
        <f t="shared" si="69"/>
        <v>-556226.2368332789</v>
      </c>
      <c r="W208" s="8">
        <f t="shared" si="69"/>
        <v>-869103.4950519983</v>
      </c>
      <c r="X208" s="8">
        <f t="shared" si="69"/>
        <v>-1251509.0328748773</v>
      </c>
      <c r="Y208" s="3">
        <f>SUM('Masses &amp; Spring Data'!$K$11*('Masses &amp; Spring Data'!$I$3+'Vel,Acc,Jer (Inlet)'!C208))</f>
        <v>1113803.2601815697</v>
      </c>
      <c r="Z208" s="10">
        <f t="shared" si="84"/>
        <v>1079039.1203794898</v>
      </c>
      <c r="AA208" s="10">
        <f t="shared" si="85"/>
        <v>946507.97671423852</v>
      </c>
      <c r="AB208" s="10">
        <f t="shared" si="86"/>
        <v>800926.00196285034</v>
      </c>
      <c r="AC208" s="10">
        <f t="shared" si="87"/>
        <v>557577.02334829082</v>
      </c>
      <c r="AD208" s="10">
        <f t="shared" si="88"/>
        <v>244699.76512957143</v>
      </c>
      <c r="AE208" s="10">
        <f t="shared" si="89"/>
        <v>-137705.7726933076</v>
      </c>
    </row>
    <row r="209" spans="1:31" x14ac:dyDescent="0.2">
      <c r="A209" s="5">
        <v>52</v>
      </c>
      <c r="B209" s="5">
        <f t="shared" si="90"/>
        <v>206</v>
      </c>
      <c r="C209" s="36">
        <v>5.9545361712876286</v>
      </c>
      <c r="D209" s="6">
        <f t="shared" si="70"/>
        <v>-0.15704020088555914</v>
      </c>
      <c r="E209" s="7">
        <f t="shared" si="71"/>
        <v>-1884.4824106267097</v>
      </c>
      <c r="F209" s="7">
        <f t="shared" si="72"/>
        <v>-3768.9648212534194</v>
      </c>
      <c r="G209" s="7">
        <f t="shared" si="73"/>
        <v>-5653.447231880129</v>
      </c>
      <c r="H209" s="7">
        <f t="shared" si="74"/>
        <v>-7537.9296425068387</v>
      </c>
      <c r="I209" s="7">
        <f t="shared" si="75"/>
        <v>-9422.4120531335484</v>
      </c>
      <c r="J209" s="7">
        <f t="shared" si="76"/>
        <v>-11306.894463760258</v>
      </c>
      <c r="K209" s="12">
        <f t="shared" si="77"/>
        <v>-1.5814973304442148E-3</v>
      </c>
      <c r="L209" s="9">
        <f t="shared" si="78"/>
        <v>-227735.61558396692</v>
      </c>
      <c r="M209" s="9">
        <f t="shared" si="79"/>
        <v>-910942.46233586769</v>
      </c>
      <c r="N209" s="9">
        <f t="shared" si="80"/>
        <v>-2049620.5402557023</v>
      </c>
      <c r="O209" s="9">
        <f t="shared" si="81"/>
        <v>-3643769.8493434708</v>
      </c>
      <c r="P209" s="9">
        <f t="shared" si="82"/>
        <v>-5693390.3895991733</v>
      </c>
      <c r="Q209" s="9">
        <f t="shared" si="83"/>
        <v>-8198482.1610228093</v>
      </c>
      <c r="R209" s="8">
        <f>'Masses &amp; Spring Data'!$G$29</f>
        <v>0.12460000000000002</v>
      </c>
      <c r="S209" s="8">
        <f t="shared" si="69"/>
        <v>-28375.857701762281</v>
      </c>
      <c r="T209" s="8">
        <f t="shared" si="69"/>
        <v>-113503.43080704912</v>
      </c>
      <c r="U209" s="8">
        <f t="shared" si="69"/>
        <v>-255382.71931586054</v>
      </c>
      <c r="V209" s="8">
        <f t="shared" si="69"/>
        <v>-454013.7232281965</v>
      </c>
      <c r="W209" s="8">
        <f t="shared" si="69"/>
        <v>-709396.44254405703</v>
      </c>
      <c r="X209" s="8">
        <f t="shared" si="69"/>
        <v>-1021530.8772634421</v>
      </c>
      <c r="Y209" s="3">
        <f>SUM('Masses &amp; Spring Data'!$K$11*('Masses &amp; Spring Data'!$I$3+'Vel,Acc,Jer (Inlet)'!C209))</f>
        <v>1085564.5359225583</v>
      </c>
      <c r="Z209" s="10">
        <f t="shared" si="84"/>
        <v>1057188.6782207959</v>
      </c>
      <c r="AA209" s="10">
        <f t="shared" si="85"/>
        <v>943469.62293013558</v>
      </c>
      <c r="AB209" s="10">
        <f t="shared" si="86"/>
        <v>830181.81660669774</v>
      </c>
      <c r="AC209" s="10">
        <f t="shared" si="87"/>
        <v>631550.81269436178</v>
      </c>
      <c r="AD209" s="10">
        <f t="shared" si="88"/>
        <v>376168.09337850125</v>
      </c>
      <c r="AE209" s="10">
        <f t="shared" si="89"/>
        <v>64033.658659116132</v>
      </c>
    </row>
    <row r="210" spans="1:31" x14ac:dyDescent="0.2">
      <c r="A210" s="5">
        <v>54</v>
      </c>
      <c r="B210" s="5">
        <f t="shared" si="90"/>
        <v>207</v>
      </c>
      <c r="C210" s="36">
        <v>5.7974959704020694</v>
      </c>
      <c r="D210" s="6">
        <f t="shared" si="70"/>
        <v>-0.15862169821600336</v>
      </c>
      <c r="E210" s="7">
        <f t="shared" si="71"/>
        <v>-1903.4603785920403</v>
      </c>
      <c r="F210" s="7">
        <f t="shared" si="72"/>
        <v>-3806.9207571840807</v>
      </c>
      <c r="G210" s="7">
        <f t="shared" si="73"/>
        <v>-5710.3811357761206</v>
      </c>
      <c r="H210" s="7">
        <f t="shared" si="74"/>
        <v>-7613.8415143681614</v>
      </c>
      <c r="I210" s="7">
        <f t="shared" si="75"/>
        <v>-9517.3018929602022</v>
      </c>
      <c r="J210" s="7">
        <f t="shared" si="76"/>
        <v>-11420.762271552241</v>
      </c>
      <c r="K210" s="12">
        <f t="shared" si="77"/>
        <v>-1.2088932473499625E-3</v>
      </c>
      <c r="L210" s="9">
        <f t="shared" si="78"/>
        <v>-174080.62761839459</v>
      </c>
      <c r="M210" s="9">
        <f t="shared" si="79"/>
        <v>-696322.51047357835</v>
      </c>
      <c r="N210" s="9">
        <f t="shared" si="80"/>
        <v>-1566725.6485655515</v>
      </c>
      <c r="O210" s="9">
        <f t="shared" si="81"/>
        <v>-2785290.0418943134</v>
      </c>
      <c r="P210" s="9">
        <f t="shared" si="82"/>
        <v>-4352015.6904598651</v>
      </c>
      <c r="Q210" s="9">
        <f t="shared" si="83"/>
        <v>-6266902.594262206</v>
      </c>
      <c r="R210" s="8">
        <f>'Masses &amp; Spring Data'!$G$29</f>
        <v>0.12460000000000002</v>
      </c>
      <c r="S210" s="8">
        <f t="shared" si="69"/>
        <v>-21690.446201251969</v>
      </c>
      <c r="T210" s="8">
        <f t="shared" si="69"/>
        <v>-86761.784805007876</v>
      </c>
      <c r="U210" s="8">
        <f t="shared" si="69"/>
        <v>-195214.01581126775</v>
      </c>
      <c r="V210" s="8">
        <f t="shared" si="69"/>
        <v>-347047.1392200315</v>
      </c>
      <c r="W210" s="8">
        <f t="shared" si="69"/>
        <v>-542261.15503129922</v>
      </c>
      <c r="X210" s="8">
        <f t="shared" si="69"/>
        <v>-780856.06324507098</v>
      </c>
      <c r="Y210" s="3">
        <f>SUM('Masses &amp; Spring Data'!$K$11*('Masses &amp; Spring Data'!$I$3+'Vel,Acc,Jer (Inlet)'!C210))</f>
        <v>1056973.0537371847</v>
      </c>
      <c r="Z210" s="10">
        <f t="shared" si="84"/>
        <v>1035282.6075359328</v>
      </c>
      <c r="AA210" s="10">
        <f t="shared" si="85"/>
        <v>941331.85185819189</v>
      </c>
      <c r="AB210" s="10">
        <f t="shared" si="86"/>
        <v>861759.03792591696</v>
      </c>
      <c r="AC210" s="10">
        <f t="shared" si="87"/>
        <v>709925.91451715329</v>
      </c>
      <c r="AD210" s="10">
        <f t="shared" si="88"/>
        <v>514711.89870588551</v>
      </c>
      <c r="AE210" s="10">
        <f t="shared" si="89"/>
        <v>276116.99049211375</v>
      </c>
    </row>
    <row r="211" spans="1:31" x14ac:dyDescent="0.2">
      <c r="A211" s="5">
        <v>56</v>
      </c>
      <c r="B211" s="5">
        <f t="shared" si="90"/>
        <v>208</v>
      </c>
      <c r="C211" s="36">
        <v>5.6388742721860661</v>
      </c>
      <c r="D211" s="6">
        <f t="shared" si="70"/>
        <v>-0.15983059146335332</v>
      </c>
      <c r="E211" s="7">
        <f t="shared" si="71"/>
        <v>-1917.9670975602398</v>
      </c>
      <c r="F211" s="7">
        <f t="shared" si="72"/>
        <v>-3835.9341951204797</v>
      </c>
      <c r="G211" s="7">
        <f t="shared" si="73"/>
        <v>-5753.90129268072</v>
      </c>
      <c r="H211" s="7">
        <f t="shared" si="74"/>
        <v>-7671.8683902409593</v>
      </c>
      <c r="I211" s="7">
        <f t="shared" si="75"/>
        <v>-9589.8354878011996</v>
      </c>
      <c r="J211" s="7">
        <f t="shared" si="76"/>
        <v>-11507.80258536144</v>
      </c>
      <c r="K211" s="12">
        <f t="shared" si="77"/>
        <v>-8.6940952720659936E-4</v>
      </c>
      <c r="L211" s="9">
        <f t="shared" si="78"/>
        <v>-125194.97191775031</v>
      </c>
      <c r="M211" s="9">
        <f t="shared" si="79"/>
        <v>-500779.88767100126</v>
      </c>
      <c r="N211" s="9">
        <f t="shared" si="80"/>
        <v>-1126754.7472597528</v>
      </c>
      <c r="O211" s="9">
        <f t="shared" si="81"/>
        <v>-2003119.550684005</v>
      </c>
      <c r="P211" s="9">
        <f t="shared" si="82"/>
        <v>-3129874.2979437578</v>
      </c>
      <c r="Q211" s="9">
        <f t="shared" si="83"/>
        <v>-4507018.9890390113</v>
      </c>
      <c r="R211" s="8">
        <f>'Masses &amp; Spring Data'!$G$29</f>
        <v>0.12460000000000002</v>
      </c>
      <c r="S211" s="8">
        <f t="shared" si="69"/>
        <v>-15599.293500951691</v>
      </c>
      <c r="T211" s="8">
        <f t="shared" si="69"/>
        <v>-62397.174003806766</v>
      </c>
      <c r="U211" s="8">
        <f t="shared" si="69"/>
        <v>-140393.64150856523</v>
      </c>
      <c r="V211" s="8">
        <f t="shared" si="69"/>
        <v>-249588.69601522706</v>
      </c>
      <c r="W211" s="8">
        <f t="shared" si="69"/>
        <v>-389982.33752379229</v>
      </c>
      <c r="X211" s="8">
        <f t="shared" si="69"/>
        <v>-561574.5660342609</v>
      </c>
      <c r="Y211" s="3">
        <f>SUM('Masses &amp; Spring Data'!$K$11*('Masses &amp; Spring Data'!$I$3+'Vel,Acc,Jer (Inlet)'!C211))</f>
        <v>1028093.6366631998</v>
      </c>
      <c r="Z211" s="10">
        <f t="shared" si="84"/>
        <v>1012494.343162248</v>
      </c>
      <c r="AA211" s="10">
        <f t="shared" si="85"/>
        <v>936596.94875955861</v>
      </c>
      <c r="AB211" s="10">
        <f t="shared" si="86"/>
        <v>887699.99515463458</v>
      </c>
      <c r="AC211" s="10">
        <f t="shared" si="87"/>
        <v>778504.94064797275</v>
      </c>
      <c r="AD211" s="10">
        <f t="shared" si="88"/>
        <v>638111.29913940746</v>
      </c>
      <c r="AE211" s="10">
        <f t="shared" si="89"/>
        <v>466519.07062893885</v>
      </c>
    </row>
    <row r="212" spans="1:31" x14ac:dyDescent="0.2">
      <c r="A212" s="5">
        <v>58</v>
      </c>
      <c r="B212" s="5">
        <f t="shared" si="90"/>
        <v>209</v>
      </c>
      <c r="C212" s="36">
        <v>5.4790436807227128</v>
      </c>
      <c r="D212" s="6">
        <f t="shared" si="70"/>
        <v>-0.16070000099055992</v>
      </c>
      <c r="E212" s="7">
        <f t="shared" si="71"/>
        <v>-1928.4000118867191</v>
      </c>
      <c r="F212" s="7">
        <f t="shared" si="72"/>
        <v>-3856.8000237734382</v>
      </c>
      <c r="G212" s="7">
        <f t="shared" si="73"/>
        <v>-5785.2000356601575</v>
      </c>
      <c r="H212" s="7">
        <f t="shared" si="74"/>
        <v>-7713.6000475468763</v>
      </c>
      <c r="I212" s="7">
        <f t="shared" si="75"/>
        <v>-9642.0000594335961</v>
      </c>
      <c r="J212" s="7">
        <f t="shared" si="76"/>
        <v>-11570.400071320315</v>
      </c>
      <c r="K212" s="12">
        <f t="shared" si="77"/>
        <v>-5.1336562558912391E-4</v>
      </c>
      <c r="L212" s="9">
        <f t="shared" si="78"/>
        <v>-73924.650084833847</v>
      </c>
      <c r="M212" s="9">
        <f t="shared" si="79"/>
        <v>-295698.60033933539</v>
      </c>
      <c r="N212" s="9">
        <f t="shared" si="80"/>
        <v>-665321.85076350463</v>
      </c>
      <c r="O212" s="9">
        <f t="shared" si="81"/>
        <v>-1182794.4013573416</v>
      </c>
      <c r="P212" s="9">
        <f t="shared" si="82"/>
        <v>-1848116.2521208462</v>
      </c>
      <c r="Q212" s="9">
        <f t="shared" si="83"/>
        <v>-2661287.4030540185</v>
      </c>
      <c r="R212" s="8">
        <f>'Masses &amp; Spring Data'!$G$29</f>
        <v>0.12460000000000002</v>
      </c>
      <c r="S212" s="8">
        <f t="shared" si="69"/>
        <v>-9211.0114005702981</v>
      </c>
      <c r="T212" s="8">
        <f t="shared" si="69"/>
        <v>-36844.045602281192</v>
      </c>
      <c r="U212" s="8">
        <f t="shared" si="69"/>
        <v>-82899.102605132692</v>
      </c>
      <c r="V212" s="8">
        <f t="shared" si="69"/>
        <v>-147376.18240912477</v>
      </c>
      <c r="W212" s="8">
        <f t="shared" si="69"/>
        <v>-230275.28501425748</v>
      </c>
      <c r="X212" s="8">
        <f t="shared" si="69"/>
        <v>-331596.41042053077</v>
      </c>
      <c r="Y212" s="3">
        <f>SUM('Masses &amp; Spring Data'!$K$11*('Masses &amp; Spring Data'!$I$3+'Vel,Acc,Jer (Inlet)'!C212))</f>
        <v>998994.12276336539</v>
      </c>
      <c r="Z212" s="10">
        <f t="shared" si="84"/>
        <v>989783.11136279511</v>
      </c>
      <c r="AA212" s="10">
        <f t="shared" si="85"/>
        <v>932892.27444813843</v>
      </c>
      <c r="AB212" s="10">
        <f t="shared" si="86"/>
        <v>916095.02015823266</v>
      </c>
      <c r="AC212" s="10">
        <f t="shared" si="87"/>
        <v>851617.94035424059</v>
      </c>
      <c r="AD212" s="10">
        <f t="shared" si="88"/>
        <v>768718.83774910797</v>
      </c>
      <c r="AE212" s="10">
        <f t="shared" si="89"/>
        <v>667397.71234283457</v>
      </c>
    </row>
    <row r="213" spans="1:31" x14ac:dyDescent="0.2">
      <c r="A213" s="5">
        <v>60</v>
      </c>
      <c r="B213" s="5">
        <f t="shared" si="90"/>
        <v>210</v>
      </c>
      <c r="C213" s="36">
        <v>5.3183436797321528</v>
      </c>
      <c r="D213" s="6">
        <f t="shared" si="70"/>
        <v>-0.16121336661614905</v>
      </c>
      <c r="E213" s="7">
        <f t="shared" si="71"/>
        <v>-1934.5603993937884</v>
      </c>
      <c r="F213" s="7">
        <f t="shared" si="72"/>
        <v>-3869.1207987875769</v>
      </c>
      <c r="G213" s="7">
        <f t="shared" si="73"/>
        <v>-5803.6811981813653</v>
      </c>
      <c r="H213" s="7">
        <f t="shared" si="74"/>
        <v>-7738.2415975751537</v>
      </c>
      <c r="I213" s="7">
        <f t="shared" si="75"/>
        <v>-9672.8019969689431</v>
      </c>
      <c r="J213" s="7">
        <f t="shared" si="76"/>
        <v>-11607.362396362731</v>
      </c>
      <c r="K213" s="12">
        <f t="shared" si="77"/>
        <v>-1.8216199617615558E-4</v>
      </c>
      <c r="L213" s="9">
        <f t="shared" si="78"/>
        <v>-26231.327449366403</v>
      </c>
      <c r="M213" s="9">
        <f t="shared" si="79"/>
        <v>-104925.30979746561</v>
      </c>
      <c r="N213" s="9">
        <f t="shared" si="80"/>
        <v>-236081.94704429765</v>
      </c>
      <c r="O213" s="9">
        <f t="shared" si="81"/>
        <v>-419701.23918986245</v>
      </c>
      <c r="P213" s="9">
        <f t="shared" si="82"/>
        <v>-655783.18623416009</v>
      </c>
      <c r="Q213" s="9">
        <f t="shared" si="83"/>
        <v>-944327.78817719058</v>
      </c>
      <c r="R213" s="8">
        <f>'Masses &amp; Spring Data'!$G$29</f>
        <v>0.12460000000000002</v>
      </c>
      <c r="S213" s="8">
        <f t="shared" si="69"/>
        <v>-3268.423400191054</v>
      </c>
      <c r="T213" s="8">
        <f t="shared" si="69"/>
        <v>-13073.693600764216</v>
      </c>
      <c r="U213" s="8">
        <f t="shared" si="69"/>
        <v>-29415.810601719491</v>
      </c>
      <c r="V213" s="8">
        <f t="shared" si="69"/>
        <v>-52294.774403056865</v>
      </c>
      <c r="W213" s="8">
        <f t="shared" si="69"/>
        <v>-81710.585004776352</v>
      </c>
      <c r="X213" s="8">
        <f t="shared" si="69"/>
        <v>-117663.24240687797</v>
      </c>
      <c r="Y213" s="3">
        <f>SUM('Masses &amp; Spring Data'!$K$11*('Masses &amp; Spring Data'!$I$3+'Vel,Acc,Jer (Inlet)'!C213))</f>
        <v>969736.32005041966</v>
      </c>
      <c r="Z213" s="10">
        <f t="shared" si="84"/>
        <v>966467.89665022865</v>
      </c>
      <c r="AA213" s="10">
        <f t="shared" si="85"/>
        <v>927311.35796134884</v>
      </c>
      <c r="AB213" s="10">
        <f t="shared" si="86"/>
        <v>940320.50944870012</v>
      </c>
      <c r="AC213" s="10">
        <f t="shared" si="87"/>
        <v>917441.54564736283</v>
      </c>
      <c r="AD213" s="10">
        <f t="shared" si="88"/>
        <v>888025.73504564329</v>
      </c>
      <c r="AE213" s="10">
        <f t="shared" si="89"/>
        <v>852073.07764354174</v>
      </c>
    </row>
    <row r="214" spans="1:31" x14ac:dyDescent="0.2">
      <c r="A214" s="5">
        <v>62</v>
      </c>
      <c r="B214" s="5">
        <f t="shared" si="90"/>
        <v>211</v>
      </c>
      <c r="C214" s="36">
        <v>5.1571303131160038</v>
      </c>
      <c r="D214" s="6">
        <f t="shared" si="70"/>
        <v>-0.1613955286123252</v>
      </c>
      <c r="E214" s="7">
        <f t="shared" si="71"/>
        <v>-1936.7463433479024</v>
      </c>
      <c r="F214" s="7">
        <f t="shared" si="72"/>
        <v>-3873.4926866958049</v>
      </c>
      <c r="G214" s="7">
        <f t="shared" si="73"/>
        <v>-5810.2390300437073</v>
      </c>
      <c r="H214" s="7">
        <f t="shared" si="74"/>
        <v>-7746.9853733916098</v>
      </c>
      <c r="I214" s="7">
        <f t="shared" si="75"/>
        <v>-9683.7317167395122</v>
      </c>
      <c r="J214" s="7">
        <f t="shared" si="76"/>
        <v>-11620.478060087415</v>
      </c>
      <c r="K214" s="12">
        <f t="shared" si="77"/>
        <v>1.5732172397342481E-4</v>
      </c>
      <c r="L214" s="9">
        <f t="shared" si="78"/>
        <v>22654.328252173174</v>
      </c>
      <c r="M214" s="9">
        <f t="shared" si="79"/>
        <v>90617.313008692698</v>
      </c>
      <c r="N214" s="9">
        <f t="shared" si="80"/>
        <v>203888.95426955854</v>
      </c>
      <c r="O214" s="9">
        <f t="shared" si="81"/>
        <v>362469.25203477079</v>
      </c>
      <c r="P214" s="9">
        <f t="shared" si="82"/>
        <v>566358.20630432933</v>
      </c>
      <c r="Q214" s="9">
        <f t="shared" si="83"/>
        <v>815555.81707823416</v>
      </c>
      <c r="R214" s="8">
        <f>'Masses &amp; Spring Data'!$G$29</f>
        <v>0.12460000000000002</v>
      </c>
      <c r="S214" s="8">
        <f t="shared" si="69"/>
        <v>2822.729300220778</v>
      </c>
      <c r="T214" s="8">
        <f t="shared" si="69"/>
        <v>11290.917200883112</v>
      </c>
      <c r="U214" s="8">
        <f t="shared" si="69"/>
        <v>25404.563701986997</v>
      </c>
      <c r="V214" s="8">
        <f t="shared" si="69"/>
        <v>45163.668803532448</v>
      </c>
      <c r="W214" s="8">
        <f t="shared" si="69"/>
        <v>70568.232505519438</v>
      </c>
      <c r="X214" s="8">
        <f t="shared" si="69"/>
        <v>101618.25480794799</v>
      </c>
      <c r="Y214" s="3">
        <f>SUM('Masses &amp; Spring Data'!$K$11*('Masses &amp; Spring Data'!$I$3+'Vel,Acc,Jer (Inlet)'!C214))</f>
        <v>940385.05156211311</v>
      </c>
      <c r="Z214" s="10">
        <f t="shared" si="84"/>
        <v>943207.78086233384</v>
      </c>
      <c r="AA214" s="10">
        <f t="shared" si="85"/>
        <v>922291.53499956173</v>
      </c>
      <c r="AB214" s="10">
        <f t="shared" si="86"/>
        <v>965789.61526410014</v>
      </c>
      <c r="AC214" s="10">
        <f t="shared" si="87"/>
        <v>985548.7203656456</v>
      </c>
      <c r="AD214" s="10">
        <f t="shared" si="88"/>
        <v>1010953.2840676325</v>
      </c>
      <c r="AE214" s="10">
        <f t="shared" si="89"/>
        <v>1042003.3063700611</v>
      </c>
    </row>
    <row r="215" spans="1:31" x14ac:dyDescent="0.2">
      <c r="A215" s="5">
        <v>64</v>
      </c>
      <c r="B215" s="5">
        <f t="shared" si="90"/>
        <v>212</v>
      </c>
      <c r="C215" s="36">
        <v>4.9957347845036786</v>
      </c>
      <c r="D215" s="6">
        <f t="shared" si="70"/>
        <v>-0.16123820688835178</v>
      </c>
      <c r="E215" s="7">
        <f t="shared" si="71"/>
        <v>-1934.8584826602214</v>
      </c>
      <c r="F215" s="7">
        <f t="shared" si="72"/>
        <v>-3869.7169653204428</v>
      </c>
      <c r="G215" s="7">
        <f t="shared" si="73"/>
        <v>-5804.5754479806637</v>
      </c>
      <c r="H215" s="7">
        <f t="shared" si="74"/>
        <v>-7739.4339306408856</v>
      </c>
      <c r="I215" s="7">
        <f t="shared" si="75"/>
        <v>-9674.2924133011074</v>
      </c>
      <c r="J215" s="7">
        <f t="shared" si="76"/>
        <v>-11609.150895961327</v>
      </c>
      <c r="K215" s="12">
        <f t="shared" si="77"/>
        <v>4.5540499043816851E-4</v>
      </c>
      <c r="L215" s="9">
        <f t="shared" si="78"/>
        <v>65578.31862309626</v>
      </c>
      <c r="M215" s="9">
        <f t="shared" si="79"/>
        <v>262313.27449238504</v>
      </c>
      <c r="N215" s="9">
        <f t="shared" si="80"/>
        <v>590204.86760786641</v>
      </c>
      <c r="O215" s="9">
        <f t="shared" si="81"/>
        <v>1049253.0979695402</v>
      </c>
      <c r="P215" s="9">
        <f t="shared" si="82"/>
        <v>1639457.9655774066</v>
      </c>
      <c r="Q215" s="9">
        <f t="shared" si="83"/>
        <v>2360819.4704314657</v>
      </c>
      <c r="R215" s="8">
        <f>'Masses &amp; Spring Data'!$G$29</f>
        <v>0.12460000000000002</v>
      </c>
      <c r="S215" s="8">
        <f t="shared" si="69"/>
        <v>8171.0585004377954</v>
      </c>
      <c r="T215" s="8">
        <f t="shared" si="69"/>
        <v>32684.234001751181</v>
      </c>
      <c r="U215" s="8">
        <f t="shared" si="69"/>
        <v>73539.526503940171</v>
      </c>
      <c r="V215" s="8">
        <f t="shared" si="69"/>
        <v>130736.93600700473</v>
      </c>
      <c r="W215" s="8">
        <f t="shared" si="69"/>
        <v>204276.4625109449</v>
      </c>
      <c r="X215" s="8">
        <f t="shared" si="69"/>
        <v>294158.10601576068</v>
      </c>
      <c r="Y215" s="3">
        <f>SUM('Masses &amp; Spring Data'!$K$11*('Masses &amp; Spring Data'!$I$3+'Vel,Acc,Jer (Inlet)'!C215))</f>
        <v>911000.61779867858</v>
      </c>
      <c r="Z215" s="10">
        <f t="shared" si="84"/>
        <v>919171.67629911634</v>
      </c>
      <c r="AA215" s="10">
        <f t="shared" si="85"/>
        <v>914329.06077460607</v>
      </c>
      <c r="AB215" s="10">
        <f t="shared" si="86"/>
        <v>984540.14430261869</v>
      </c>
      <c r="AC215" s="10">
        <f t="shared" si="87"/>
        <v>1041737.5538056833</v>
      </c>
      <c r="AD215" s="10">
        <f t="shared" si="88"/>
        <v>1115277.0803096234</v>
      </c>
      <c r="AE215" s="10">
        <f t="shared" si="89"/>
        <v>1205158.7238144393</v>
      </c>
    </row>
    <row r="216" spans="1:31" x14ac:dyDescent="0.2">
      <c r="A216" s="5">
        <v>66</v>
      </c>
      <c r="B216" s="5">
        <f t="shared" si="90"/>
        <v>213</v>
      </c>
      <c r="C216" s="36">
        <v>4.8344965776153268</v>
      </c>
      <c r="D216" s="6">
        <f t="shared" si="70"/>
        <v>-0.16078280189791361</v>
      </c>
      <c r="E216" s="7">
        <f t="shared" si="71"/>
        <v>-1929.3936227749632</v>
      </c>
      <c r="F216" s="7">
        <f t="shared" si="72"/>
        <v>-3858.7872455499264</v>
      </c>
      <c r="G216" s="7">
        <f t="shared" si="73"/>
        <v>-5788.1808683248901</v>
      </c>
      <c r="H216" s="7">
        <f t="shared" si="74"/>
        <v>-7717.5744910998528</v>
      </c>
      <c r="I216" s="7">
        <f t="shared" si="75"/>
        <v>-9646.9681138748165</v>
      </c>
      <c r="J216" s="7">
        <f t="shared" si="76"/>
        <v>-11576.36173664978</v>
      </c>
      <c r="K216" s="12">
        <f t="shared" si="77"/>
        <v>7.7004843838235359E-4</v>
      </c>
      <c r="L216" s="9">
        <f t="shared" si="78"/>
        <v>110886.97512705892</v>
      </c>
      <c r="M216" s="9">
        <f t="shared" si="79"/>
        <v>443547.90050823567</v>
      </c>
      <c r="N216" s="9">
        <f t="shared" si="80"/>
        <v>997982.77614353027</v>
      </c>
      <c r="O216" s="9">
        <f t="shared" si="81"/>
        <v>1774191.6020329427</v>
      </c>
      <c r="P216" s="9">
        <f t="shared" si="82"/>
        <v>2772174.3781764731</v>
      </c>
      <c r="Q216" s="9">
        <f t="shared" si="83"/>
        <v>3991931.1045741211</v>
      </c>
      <c r="R216" s="8">
        <f>'Masses &amp; Spring Data'!$G$29</f>
        <v>0.12460000000000002</v>
      </c>
      <c r="S216" s="8">
        <f t="shared" si="69"/>
        <v>13816.517100831543</v>
      </c>
      <c r="T216" s="8">
        <f t="shared" si="69"/>
        <v>55266.068403326171</v>
      </c>
      <c r="U216" s="8">
        <f t="shared" si="69"/>
        <v>124348.65390748389</v>
      </c>
      <c r="V216" s="8">
        <f t="shared" si="69"/>
        <v>221064.27361330469</v>
      </c>
      <c r="W216" s="8">
        <f t="shared" si="69"/>
        <v>345412.92752078857</v>
      </c>
      <c r="X216" s="8">
        <f t="shared" si="69"/>
        <v>497394.61562993558</v>
      </c>
      <c r="Y216" s="3">
        <f>SUM('Masses &amp; Spring Data'!$K$11*('Masses &amp; Spring Data'!$I$3+'Vel,Acc,Jer (Inlet)'!C216))</f>
        <v>881644.8267728549</v>
      </c>
      <c r="Z216" s="10">
        <f t="shared" si="84"/>
        <v>895461.34387368639</v>
      </c>
      <c r="AA216" s="10">
        <f t="shared" si="85"/>
        <v>907638.01733817731</v>
      </c>
      <c r="AB216" s="10">
        <f t="shared" si="86"/>
        <v>1005993.4806803388</v>
      </c>
      <c r="AC216" s="10">
        <f t="shared" si="87"/>
        <v>1102709.1003861595</v>
      </c>
      <c r="AD216" s="10">
        <f t="shared" si="88"/>
        <v>1227057.7542936434</v>
      </c>
      <c r="AE216" s="10">
        <f t="shared" si="89"/>
        <v>1379039.4424027905</v>
      </c>
    </row>
    <row r="217" spans="1:31" x14ac:dyDescent="0.2">
      <c r="A217" s="5">
        <v>68</v>
      </c>
      <c r="B217" s="5">
        <f t="shared" si="90"/>
        <v>214</v>
      </c>
      <c r="C217" s="36">
        <v>4.6737137757174132</v>
      </c>
      <c r="D217" s="6">
        <f t="shared" si="70"/>
        <v>-0.16001275345953125</v>
      </c>
      <c r="E217" s="7">
        <f t="shared" si="71"/>
        <v>-1920.153041514375</v>
      </c>
      <c r="F217" s="7">
        <f t="shared" si="72"/>
        <v>-3840.30608302875</v>
      </c>
      <c r="G217" s="7">
        <f t="shared" si="73"/>
        <v>-5760.4591245431247</v>
      </c>
      <c r="H217" s="7">
        <f t="shared" si="74"/>
        <v>-7680.6121660575</v>
      </c>
      <c r="I217" s="7">
        <f t="shared" si="75"/>
        <v>-9600.7652075718761</v>
      </c>
      <c r="J217" s="7">
        <f t="shared" si="76"/>
        <v>-11520.918249086249</v>
      </c>
      <c r="K217" s="12">
        <f t="shared" si="77"/>
        <v>1.0681317048542027E-3</v>
      </c>
      <c r="L217" s="9">
        <f t="shared" si="78"/>
        <v>153810.96549900519</v>
      </c>
      <c r="M217" s="9">
        <f t="shared" si="79"/>
        <v>615243.86199602077</v>
      </c>
      <c r="N217" s="9">
        <f t="shared" si="80"/>
        <v>1384298.6894910468</v>
      </c>
      <c r="O217" s="9">
        <f t="shared" si="81"/>
        <v>2460975.4479840831</v>
      </c>
      <c r="P217" s="9">
        <f t="shared" si="82"/>
        <v>3845274.1374751297</v>
      </c>
      <c r="Q217" s="9">
        <f t="shared" si="83"/>
        <v>5537194.7579641873</v>
      </c>
      <c r="R217" s="8">
        <f>'Masses &amp; Spring Data'!$G$29</f>
        <v>0.12460000000000002</v>
      </c>
      <c r="S217" s="8">
        <f t="shared" si="69"/>
        <v>19164.84630117605</v>
      </c>
      <c r="T217" s="8">
        <f t="shared" si="69"/>
        <v>76659.385204704202</v>
      </c>
      <c r="U217" s="8">
        <f t="shared" si="69"/>
        <v>172483.61671058447</v>
      </c>
      <c r="V217" s="8">
        <f t="shared" si="69"/>
        <v>306637.54081881681</v>
      </c>
      <c r="W217" s="8">
        <f t="shared" si="69"/>
        <v>479121.15752940124</v>
      </c>
      <c r="X217" s="8">
        <f t="shared" si="69"/>
        <v>689934.46684233786</v>
      </c>
      <c r="Y217" s="3">
        <f>SUM('Masses &amp; Spring Data'!$K$11*('Masses &amp; Spring Data'!$I$3+'Vel,Acc,Jer (Inlet)'!C217))</f>
        <v>852371.9489348511</v>
      </c>
      <c r="Z217" s="10">
        <f t="shared" si="84"/>
        <v>871536.7952360271</v>
      </c>
      <c r="AA217" s="10">
        <f t="shared" si="85"/>
        <v>899898.65496459242</v>
      </c>
      <c r="AB217" s="10">
        <f t="shared" si="86"/>
        <v>1024855.5656454356</v>
      </c>
      <c r="AC217" s="10">
        <f t="shared" si="87"/>
        <v>1159009.489753668</v>
      </c>
      <c r="AD217" s="10">
        <f t="shared" si="88"/>
        <v>1331493.1064642523</v>
      </c>
      <c r="AE217" s="10">
        <f t="shared" si="89"/>
        <v>1542306.415777189</v>
      </c>
    </row>
    <row r="218" spans="1:31" x14ac:dyDescent="0.2">
      <c r="A218" s="5">
        <v>70</v>
      </c>
      <c r="B218" s="5">
        <f t="shared" si="90"/>
        <v>215</v>
      </c>
      <c r="C218" s="36">
        <v>4.5137010222578819</v>
      </c>
      <c r="D218" s="6">
        <f t="shared" si="70"/>
        <v>-0.15894462175467705</v>
      </c>
      <c r="E218" s="7">
        <f t="shared" si="71"/>
        <v>-1907.3354610561246</v>
      </c>
      <c r="F218" s="7">
        <f t="shared" si="72"/>
        <v>-3814.6709221122492</v>
      </c>
      <c r="G218" s="7">
        <f t="shared" si="73"/>
        <v>-5722.0063831683738</v>
      </c>
      <c r="H218" s="7">
        <f t="shared" si="74"/>
        <v>-7629.3418442244983</v>
      </c>
      <c r="I218" s="7">
        <f t="shared" si="75"/>
        <v>-9536.6773052806238</v>
      </c>
      <c r="J218" s="7">
        <f t="shared" si="76"/>
        <v>-11444.012766336748</v>
      </c>
      <c r="K218" s="12">
        <f t="shared" si="77"/>
        <v>1.3413746991162157E-3</v>
      </c>
      <c r="L218" s="9">
        <f t="shared" si="78"/>
        <v>193157.95667273505</v>
      </c>
      <c r="M218" s="9">
        <f t="shared" si="79"/>
        <v>772631.82669094019</v>
      </c>
      <c r="N218" s="9">
        <f t="shared" si="80"/>
        <v>1738421.6100546154</v>
      </c>
      <c r="O218" s="9">
        <f t="shared" si="81"/>
        <v>3090527.3067637607</v>
      </c>
      <c r="P218" s="9">
        <f t="shared" si="82"/>
        <v>4828948.9168183766</v>
      </c>
      <c r="Q218" s="9">
        <f t="shared" si="83"/>
        <v>6953686.4402184617</v>
      </c>
      <c r="R218" s="8">
        <f>'Masses &amp; Spring Data'!$G$29</f>
        <v>0.12460000000000002</v>
      </c>
      <c r="S218" s="8">
        <f t="shared" si="69"/>
        <v>24067.481401422789</v>
      </c>
      <c r="T218" s="8">
        <f t="shared" si="69"/>
        <v>96269.925605691154</v>
      </c>
      <c r="U218" s="8">
        <f t="shared" si="69"/>
        <v>216607.3326128051</v>
      </c>
      <c r="V218" s="8">
        <f t="shared" si="69"/>
        <v>385079.70242276462</v>
      </c>
      <c r="W218" s="8">
        <f t="shared" si="69"/>
        <v>601687.0350355698</v>
      </c>
      <c r="X218" s="8">
        <f t="shared" si="69"/>
        <v>866429.33045122039</v>
      </c>
      <c r="Y218" s="3">
        <f>SUM('Masses &amp; Spring Data'!$K$11*('Masses &amp; Spring Data'!$I$3+'Vel,Acc,Jer (Inlet)'!C218))</f>
        <v>823239.26975988818</v>
      </c>
      <c r="Z218" s="10">
        <f t="shared" si="84"/>
        <v>847306.75116131094</v>
      </c>
      <c r="AA218" s="10">
        <f t="shared" si="85"/>
        <v>890570.98530386784</v>
      </c>
      <c r="AB218" s="10">
        <f t="shared" si="86"/>
        <v>1039846.6023726932</v>
      </c>
      <c r="AC218" s="10">
        <f t="shared" si="87"/>
        <v>1208318.9721826529</v>
      </c>
      <c r="AD218" s="10">
        <f t="shared" si="88"/>
        <v>1424926.304795458</v>
      </c>
      <c r="AE218" s="10">
        <f t="shared" si="89"/>
        <v>1689668.6002111086</v>
      </c>
    </row>
    <row r="219" spans="1:31" x14ac:dyDescent="0.2">
      <c r="A219" s="5">
        <v>72</v>
      </c>
      <c r="B219" s="5">
        <f t="shared" si="90"/>
        <v>216</v>
      </c>
      <c r="C219" s="36">
        <v>4.3547564005032049</v>
      </c>
      <c r="D219" s="6">
        <f t="shared" si="70"/>
        <v>-0.15760324705556084</v>
      </c>
      <c r="E219" s="7">
        <f t="shared" si="71"/>
        <v>-1891.23896466673</v>
      </c>
      <c r="F219" s="7">
        <f t="shared" si="72"/>
        <v>-3782.47792933346</v>
      </c>
      <c r="G219" s="7">
        <f t="shared" si="73"/>
        <v>-5673.7168940001902</v>
      </c>
      <c r="H219" s="7">
        <f t="shared" si="74"/>
        <v>-7564.95585866692</v>
      </c>
      <c r="I219" s="7">
        <f t="shared" si="75"/>
        <v>-9456.1948233336498</v>
      </c>
      <c r="J219" s="7">
        <f t="shared" si="76"/>
        <v>-11347.43378800038</v>
      </c>
      <c r="K219" s="12">
        <f t="shared" si="77"/>
        <v>1.6063376026469456E-3</v>
      </c>
      <c r="L219" s="9">
        <f t="shared" si="78"/>
        <v>231312.61478116017</v>
      </c>
      <c r="M219" s="9">
        <f t="shared" si="79"/>
        <v>925250.45912464068</v>
      </c>
      <c r="N219" s="9">
        <f t="shared" si="80"/>
        <v>2081813.5330304415</v>
      </c>
      <c r="O219" s="9">
        <f t="shared" si="81"/>
        <v>3701001.8364985627</v>
      </c>
      <c r="P219" s="9">
        <f t="shared" si="82"/>
        <v>5782815.3695290042</v>
      </c>
      <c r="Q219" s="9">
        <f t="shared" si="83"/>
        <v>8327254.132121766</v>
      </c>
      <c r="R219" s="8">
        <f>'Masses &amp; Spring Data'!$G$29</f>
        <v>0.12460000000000002</v>
      </c>
      <c r="S219" s="8">
        <f t="shared" si="69"/>
        <v>28821.551801732559</v>
      </c>
      <c r="T219" s="8">
        <f t="shared" si="69"/>
        <v>115286.20720693024</v>
      </c>
      <c r="U219" s="8">
        <f t="shared" si="69"/>
        <v>259393.96621559304</v>
      </c>
      <c r="V219" s="8">
        <f t="shared" si="69"/>
        <v>461144.82882772095</v>
      </c>
      <c r="W219" s="8">
        <f t="shared" si="69"/>
        <v>720538.79504331399</v>
      </c>
      <c r="X219" s="8">
        <f t="shared" si="69"/>
        <v>1037575.8648623722</v>
      </c>
      <c r="Y219" s="3">
        <f>SUM('Masses &amp; Spring Data'!$K$11*('Masses &amp; Spring Data'!$I$3+'Vel,Acc,Jer (Inlet)'!C219))</f>
        <v>794301.05969817669</v>
      </c>
      <c r="Z219" s="10">
        <f t="shared" si="84"/>
        <v>823122.6114999092</v>
      </c>
      <c r="AA219" s="10">
        <f t="shared" si="85"/>
        <v>880893.27386933763</v>
      </c>
      <c r="AB219" s="10">
        <f t="shared" si="86"/>
        <v>1053695.0259137698</v>
      </c>
      <c r="AC219" s="10">
        <f t="shared" si="87"/>
        <v>1255445.8885258976</v>
      </c>
      <c r="AD219" s="10">
        <f t="shared" si="88"/>
        <v>1514839.8547414907</v>
      </c>
      <c r="AE219" s="10">
        <f t="shared" si="89"/>
        <v>1831876.9245605487</v>
      </c>
    </row>
    <row r="220" spans="1:31" x14ac:dyDescent="0.2">
      <c r="A220" s="5">
        <v>74</v>
      </c>
      <c r="B220" s="5">
        <f t="shared" si="90"/>
        <v>217</v>
      </c>
      <c r="C220" s="36">
        <v>4.1971531534476441</v>
      </c>
      <c r="D220" s="6">
        <f t="shared" si="70"/>
        <v>-0.15599690945291389</v>
      </c>
      <c r="E220" s="7">
        <f t="shared" si="71"/>
        <v>-1871.9629134349666</v>
      </c>
      <c r="F220" s="7">
        <f t="shared" si="72"/>
        <v>-3743.9258268699332</v>
      </c>
      <c r="G220" s="7">
        <f t="shared" si="73"/>
        <v>-5615.8887403049002</v>
      </c>
      <c r="H220" s="7">
        <f t="shared" si="74"/>
        <v>-7487.8516537398664</v>
      </c>
      <c r="I220" s="7">
        <f t="shared" si="75"/>
        <v>-9359.8145671748334</v>
      </c>
      <c r="J220" s="7">
        <f t="shared" si="76"/>
        <v>-11231.7774806098</v>
      </c>
      <c r="K220" s="12">
        <f t="shared" si="77"/>
        <v>1.8547403247062277E-3</v>
      </c>
      <c r="L220" s="9">
        <f t="shared" si="78"/>
        <v>267082.60675769678</v>
      </c>
      <c r="M220" s="9">
        <f t="shared" si="79"/>
        <v>1068330.4270307871</v>
      </c>
      <c r="N220" s="9">
        <f t="shared" si="80"/>
        <v>2403743.4608192709</v>
      </c>
      <c r="O220" s="9">
        <f t="shared" si="81"/>
        <v>4273321.7081231484</v>
      </c>
      <c r="P220" s="9">
        <f t="shared" si="82"/>
        <v>6677065.1689424198</v>
      </c>
      <c r="Q220" s="9">
        <f t="shared" si="83"/>
        <v>9614973.8432770837</v>
      </c>
      <c r="R220" s="8">
        <f>'Masses &amp; Spring Data'!$G$29</f>
        <v>0.12460000000000002</v>
      </c>
      <c r="S220" s="8">
        <f t="shared" si="69"/>
        <v>33278.492802009023</v>
      </c>
      <c r="T220" s="8">
        <f t="shared" si="69"/>
        <v>133113.97120803609</v>
      </c>
      <c r="U220" s="8">
        <f t="shared" si="69"/>
        <v>299506.43521808117</v>
      </c>
      <c r="V220" s="8">
        <f t="shared" si="69"/>
        <v>532455.88483214437</v>
      </c>
      <c r="W220" s="8">
        <f t="shared" si="69"/>
        <v>831962.32005022559</v>
      </c>
      <c r="X220" s="8">
        <f t="shared" si="69"/>
        <v>1198025.7408723247</v>
      </c>
      <c r="Y220" s="3">
        <f>SUM('Masses &amp; Spring Data'!$K$11*('Masses &amp; Spring Data'!$I$3+'Vel,Acc,Jer (Inlet)'!C220))</f>
        <v>765607.06666240736</v>
      </c>
      <c r="Z220" s="10">
        <f t="shared" si="84"/>
        <v>798885.55946441635</v>
      </c>
      <c r="AA220" s="10">
        <f t="shared" si="85"/>
        <v>870319.50226080325</v>
      </c>
      <c r="AB220" s="10">
        <f t="shared" si="86"/>
        <v>1065113.5018804886</v>
      </c>
      <c r="AC220" s="10">
        <f t="shared" si="87"/>
        <v>1298062.9514945517</v>
      </c>
      <c r="AD220" s="10">
        <f t="shared" si="88"/>
        <v>1597569.3867126331</v>
      </c>
      <c r="AE220" s="10">
        <f t="shared" si="89"/>
        <v>1963632.8075347319</v>
      </c>
    </row>
    <row r="221" spans="1:31" x14ac:dyDescent="0.2">
      <c r="A221" s="5">
        <v>76</v>
      </c>
      <c r="B221" s="5">
        <f t="shared" si="90"/>
        <v>218</v>
      </c>
      <c r="C221" s="36">
        <v>4.0411562439947302</v>
      </c>
      <c r="D221" s="6">
        <f t="shared" si="70"/>
        <v>-0.15414216912820811</v>
      </c>
      <c r="E221" s="7">
        <f t="shared" si="71"/>
        <v>-1849.7060295384972</v>
      </c>
      <c r="F221" s="7">
        <f t="shared" si="72"/>
        <v>-3699.4120590769944</v>
      </c>
      <c r="G221" s="7">
        <f t="shared" si="73"/>
        <v>-5549.1180886154916</v>
      </c>
      <c r="H221" s="7">
        <f t="shared" si="74"/>
        <v>-7398.8241181539888</v>
      </c>
      <c r="I221" s="7">
        <f t="shared" si="75"/>
        <v>-9248.5301476924869</v>
      </c>
      <c r="J221" s="7">
        <f t="shared" si="76"/>
        <v>-11098.236177230983</v>
      </c>
      <c r="K221" s="12">
        <f t="shared" si="77"/>
        <v>2.0865828652940621E-3</v>
      </c>
      <c r="L221" s="9">
        <f t="shared" si="78"/>
        <v>300467.93260234495</v>
      </c>
      <c r="M221" s="9">
        <f t="shared" si="79"/>
        <v>1201871.7304093798</v>
      </c>
      <c r="N221" s="9">
        <f t="shared" si="80"/>
        <v>2704211.3934211046</v>
      </c>
      <c r="O221" s="9">
        <f t="shared" si="81"/>
        <v>4807486.9216375193</v>
      </c>
      <c r="P221" s="9">
        <f t="shared" si="82"/>
        <v>7511698.3150586234</v>
      </c>
      <c r="Q221" s="9">
        <f t="shared" si="83"/>
        <v>10816845.573684419</v>
      </c>
      <c r="R221" s="8">
        <f>'Masses &amp; Spring Data'!$G$29</f>
        <v>0.12460000000000002</v>
      </c>
      <c r="S221" s="8">
        <f t="shared" si="69"/>
        <v>37438.304402252186</v>
      </c>
      <c r="T221" s="8">
        <f t="shared" si="69"/>
        <v>149753.21760900875</v>
      </c>
      <c r="U221" s="8">
        <f t="shared" si="69"/>
        <v>336944.73962026968</v>
      </c>
      <c r="V221" s="8">
        <f t="shared" si="69"/>
        <v>599012.87043603498</v>
      </c>
      <c r="W221" s="8">
        <f t="shared" si="69"/>
        <v>935957.61005630461</v>
      </c>
      <c r="X221" s="8">
        <f t="shared" si="69"/>
        <v>1347778.9584810787</v>
      </c>
      <c r="Y221" s="3">
        <f>SUM('Masses &amp; Spring Data'!$K$11*('Masses &amp; Spring Data'!$I$3+'Vel,Acc,Jer (Inlet)'!C221))</f>
        <v>737205.53105276718</v>
      </c>
      <c r="Z221" s="10">
        <f t="shared" si="84"/>
        <v>774643.83545501938</v>
      </c>
      <c r="AA221" s="10">
        <f t="shared" si="85"/>
        <v>858894.89585343946</v>
      </c>
      <c r="AB221" s="10">
        <f t="shared" si="86"/>
        <v>1074150.2706730368</v>
      </c>
      <c r="AC221" s="10">
        <f t="shared" si="87"/>
        <v>1336218.4014888022</v>
      </c>
      <c r="AD221" s="10">
        <f t="shared" si="88"/>
        <v>1673163.1411090717</v>
      </c>
      <c r="AE221" s="10">
        <f t="shared" si="89"/>
        <v>2084984.4895338458</v>
      </c>
    </row>
    <row r="222" spans="1:31" x14ac:dyDescent="0.2">
      <c r="A222" s="5">
        <v>78</v>
      </c>
      <c r="B222" s="5">
        <f t="shared" si="90"/>
        <v>219</v>
      </c>
      <c r="C222" s="36">
        <v>3.8870140748665221</v>
      </c>
      <c r="D222" s="6">
        <f t="shared" si="70"/>
        <v>-0.15205558626291404</v>
      </c>
      <c r="E222" s="7">
        <f t="shared" si="71"/>
        <v>-1824.6670351549685</v>
      </c>
      <c r="F222" s="7">
        <f t="shared" si="72"/>
        <v>-3649.334070309937</v>
      </c>
      <c r="G222" s="7">
        <f t="shared" si="73"/>
        <v>-5474.0011054649058</v>
      </c>
      <c r="H222" s="7">
        <f t="shared" si="74"/>
        <v>-7298.6681406198741</v>
      </c>
      <c r="I222" s="7">
        <f t="shared" si="75"/>
        <v>-9123.3351757748424</v>
      </c>
      <c r="J222" s="7">
        <f t="shared" si="76"/>
        <v>-10948.002210929812</v>
      </c>
      <c r="K222" s="12">
        <f t="shared" si="77"/>
        <v>2.3184254058810083E-3</v>
      </c>
      <c r="L222" s="9">
        <f t="shared" si="78"/>
        <v>333853.25844686519</v>
      </c>
      <c r="M222" s="9">
        <f t="shared" si="79"/>
        <v>1335413.0337874608</v>
      </c>
      <c r="N222" s="9">
        <f t="shared" si="80"/>
        <v>3004679.3260217868</v>
      </c>
      <c r="O222" s="9">
        <f t="shared" si="81"/>
        <v>5341652.1351498431</v>
      </c>
      <c r="P222" s="9">
        <f t="shared" si="82"/>
        <v>8346331.4611716298</v>
      </c>
      <c r="Q222" s="9">
        <f t="shared" si="83"/>
        <v>12018717.304087147</v>
      </c>
      <c r="R222" s="8">
        <f>'Masses &amp; Spring Data'!$G$29</f>
        <v>0.12460000000000002</v>
      </c>
      <c r="S222" s="8">
        <f t="shared" si="69"/>
        <v>41598.116002479408</v>
      </c>
      <c r="T222" s="8">
        <f t="shared" si="69"/>
        <v>166392.46400991763</v>
      </c>
      <c r="U222" s="8">
        <f t="shared" si="69"/>
        <v>374383.04402231466</v>
      </c>
      <c r="V222" s="8">
        <f t="shared" si="69"/>
        <v>665569.85603967053</v>
      </c>
      <c r="W222" s="8">
        <f t="shared" si="69"/>
        <v>1039952.9000619852</v>
      </c>
      <c r="X222" s="8">
        <f t="shared" si="69"/>
        <v>1497532.1760892586</v>
      </c>
      <c r="Y222" s="3">
        <f>SUM('Masses &amp; Spring Data'!$K$11*('Masses &amp; Spring Data'!$I$3+'Vel,Acc,Jer (Inlet)'!C222))</f>
        <v>709141.67824443069</v>
      </c>
      <c r="Z222" s="10">
        <f t="shared" si="84"/>
        <v>750739.79424691014</v>
      </c>
      <c r="AA222" s="10">
        <f t="shared" si="85"/>
        <v>847850.18259747839</v>
      </c>
      <c r="AB222" s="10">
        <f t="shared" si="86"/>
        <v>1083524.7222667453</v>
      </c>
      <c r="AC222" s="10">
        <f t="shared" si="87"/>
        <v>1374711.5342841013</v>
      </c>
      <c r="AD222" s="10">
        <f t="shared" si="88"/>
        <v>1749094.578306416</v>
      </c>
      <c r="AE222" s="10">
        <f t="shared" si="89"/>
        <v>2206673.8543336894</v>
      </c>
    </row>
    <row r="223" spans="1:31" x14ac:dyDescent="0.2">
      <c r="A223" s="5">
        <v>80</v>
      </c>
      <c r="B223" s="5">
        <f t="shared" si="90"/>
        <v>220</v>
      </c>
      <c r="C223" s="36">
        <v>3.734958488603608</v>
      </c>
      <c r="D223" s="6">
        <f t="shared" si="70"/>
        <v>-0.14973716085703304</v>
      </c>
      <c r="E223" s="7">
        <f t="shared" si="71"/>
        <v>-1796.8459302843964</v>
      </c>
      <c r="F223" s="7">
        <f t="shared" si="72"/>
        <v>-3593.6918605687929</v>
      </c>
      <c r="G223" s="7">
        <f t="shared" si="73"/>
        <v>-5390.5377908531891</v>
      </c>
      <c r="H223" s="7">
        <f t="shared" si="74"/>
        <v>-7187.3837211375858</v>
      </c>
      <c r="I223" s="7">
        <f t="shared" si="75"/>
        <v>-8984.2296514219815</v>
      </c>
      <c r="J223" s="7">
        <f t="shared" si="76"/>
        <v>-10781.075581706378</v>
      </c>
      <c r="K223" s="12">
        <f t="shared" si="77"/>
        <v>2.5171475835290558E-3</v>
      </c>
      <c r="L223" s="9">
        <f t="shared" si="78"/>
        <v>362469.25202818401</v>
      </c>
      <c r="M223" s="9">
        <f t="shared" si="79"/>
        <v>1449877.008112736</v>
      </c>
      <c r="N223" s="9">
        <f t="shared" si="80"/>
        <v>3262223.2682536561</v>
      </c>
      <c r="O223" s="9">
        <f t="shared" si="81"/>
        <v>5799508.0324509442</v>
      </c>
      <c r="P223" s="9">
        <f t="shared" si="82"/>
        <v>9061731.3007046003</v>
      </c>
      <c r="Q223" s="9">
        <f t="shared" si="83"/>
        <v>13048893.073014624</v>
      </c>
      <c r="R223" s="8">
        <f>'Masses &amp; Spring Data'!$G$29</f>
        <v>0.12460000000000002</v>
      </c>
      <c r="S223" s="8">
        <f t="shared" si="69"/>
        <v>45163.668802711734</v>
      </c>
      <c r="T223" s="8">
        <f t="shared" si="69"/>
        <v>180654.67521084694</v>
      </c>
      <c r="U223" s="8">
        <f t="shared" si="69"/>
        <v>406473.01922440558</v>
      </c>
      <c r="V223" s="8">
        <f t="shared" si="69"/>
        <v>722618.70084338775</v>
      </c>
      <c r="W223" s="8">
        <f t="shared" si="69"/>
        <v>1129091.7200677933</v>
      </c>
      <c r="X223" s="8">
        <f t="shared" si="69"/>
        <v>1625892.0768976223</v>
      </c>
      <c r="Y223" s="3">
        <f>SUM('Masses &amp; Spring Data'!$K$11*('Masses &amp; Spring Data'!$I$3+'Vel,Acc,Jer (Inlet)'!C223))</f>
        <v>681457.71858756081</v>
      </c>
      <c r="Z223" s="10">
        <f t="shared" si="84"/>
        <v>726621.38739027258</v>
      </c>
      <c r="AA223" s="10">
        <f t="shared" si="85"/>
        <v>834850.53764316696</v>
      </c>
      <c r="AB223" s="10">
        <f t="shared" si="86"/>
        <v>1087930.7378119663</v>
      </c>
      <c r="AC223" s="10">
        <f t="shared" si="87"/>
        <v>1404076.4194309486</v>
      </c>
      <c r="AD223" s="10">
        <f t="shared" si="88"/>
        <v>1810549.4386553541</v>
      </c>
      <c r="AE223" s="10">
        <f t="shared" si="89"/>
        <v>2307349.7954851831</v>
      </c>
    </row>
    <row r="224" spans="1:31" x14ac:dyDescent="0.2">
      <c r="A224" s="5">
        <v>82</v>
      </c>
      <c r="B224" s="5">
        <f t="shared" si="90"/>
        <v>221</v>
      </c>
      <c r="C224" s="36">
        <v>3.585221327746575</v>
      </c>
      <c r="D224" s="6">
        <f t="shared" si="70"/>
        <v>-0.14722001327350398</v>
      </c>
      <c r="E224" s="7">
        <f t="shared" si="71"/>
        <v>-1766.6401592820478</v>
      </c>
      <c r="F224" s="7">
        <f t="shared" si="72"/>
        <v>-3533.2803185640955</v>
      </c>
      <c r="G224" s="7">
        <f t="shared" si="73"/>
        <v>-5299.9204778461435</v>
      </c>
      <c r="H224" s="7">
        <f t="shared" si="74"/>
        <v>-7066.560637128191</v>
      </c>
      <c r="I224" s="7">
        <f t="shared" si="75"/>
        <v>-8833.2007964102395</v>
      </c>
      <c r="J224" s="7">
        <f t="shared" si="76"/>
        <v>-10599.840955692287</v>
      </c>
      <c r="K224" s="12">
        <f t="shared" si="77"/>
        <v>2.7075896704409352E-3</v>
      </c>
      <c r="L224" s="9">
        <f t="shared" si="78"/>
        <v>389892.91254349466</v>
      </c>
      <c r="M224" s="9">
        <f t="shared" si="79"/>
        <v>1559571.6501739786</v>
      </c>
      <c r="N224" s="9">
        <f t="shared" si="80"/>
        <v>3509036.212891452</v>
      </c>
      <c r="O224" s="9">
        <f t="shared" si="81"/>
        <v>6238286.6006959146</v>
      </c>
      <c r="P224" s="9">
        <f t="shared" si="82"/>
        <v>9747322.8135873675</v>
      </c>
      <c r="Q224" s="9">
        <f t="shared" si="83"/>
        <v>14036144.851565808</v>
      </c>
      <c r="R224" s="8">
        <f>'Masses &amp; Spring Data'!$G$29</f>
        <v>0.12460000000000002</v>
      </c>
      <c r="S224" s="8">
        <f t="shared" si="69"/>
        <v>48580.656902919443</v>
      </c>
      <c r="T224" s="8">
        <f t="shared" si="69"/>
        <v>194322.62761167777</v>
      </c>
      <c r="U224" s="8">
        <f t="shared" si="69"/>
        <v>437225.91212627495</v>
      </c>
      <c r="V224" s="8">
        <f t="shared" si="69"/>
        <v>777290.51044671109</v>
      </c>
      <c r="W224" s="8">
        <f t="shared" si="69"/>
        <v>1214516.4225729862</v>
      </c>
      <c r="X224" s="8">
        <f t="shared" si="69"/>
        <v>1748903.6485050998</v>
      </c>
      <c r="Y224" s="3">
        <f>SUM('Masses &amp; Spring Data'!$K$11*('Masses &amp; Spring Data'!$I$3+'Vel,Acc,Jer (Inlet)'!C224))</f>
        <v>654195.86243232002</v>
      </c>
      <c r="Z224" s="10">
        <f t="shared" si="84"/>
        <v>702776.51933523943</v>
      </c>
      <c r="AA224" s="10">
        <f t="shared" si="85"/>
        <v>821714.91769052623</v>
      </c>
      <c r="AB224" s="10">
        <f t="shared" si="86"/>
        <v>1091421.7745585949</v>
      </c>
      <c r="AC224" s="10">
        <f t="shared" si="87"/>
        <v>1431486.3728790311</v>
      </c>
      <c r="AD224" s="10">
        <f t="shared" si="88"/>
        <v>1868712.2850053064</v>
      </c>
      <c r="AE224" s="10">
        <f t="shared" si="89"/>
        <v>2403099.5109374197</v>
      </c>
    </row>
    <row r="225" spans="1:31" x14ac:dyDescent="0.2">
      <c r="A225" s="5">
        <v>84</v>
      </c>
      <c r="B225" s="5">
        <f t="shared" si="90"/>
        <v>222</v>
      </c>
      <c r="C225" s="36">
        <v>3.438001314473071</v>
      </c>
      <c r="D225" s="6">
        <f t="shared" si="70"/>
        <v>-0.14451242360306304</v>
      </c>
      <c r="E225" s="7">
        <f t="shared" si="71"/>
        <v>-1734.1490832367565</v>
      </c>
      <c r="F225" s="7">
        <f t="shared" si="72"/>
        <v>-3468.298166473513</v>
      </c>
      <c r="G225" s="7">
        <f t="shared" si="73"/>
        <v>-5202.4472497102697</v>
      </c>
      <c r="H225" s="7">
        <f t="shared" si="74"/>
        <v>-6936.596332947026</v>
      </c>
      <c r="I225" s="7">
        <f t="shared" si="75"/>
        <v>-8670.7454161837832</v>
      </c>
      <c r="J225" s="7">
        <f t="shared" si="76"/>
        <v>-10404.894499420539</v>
      </c>
      <c r="K225" s="12">
        <f t="shared" si="77"/>
        <v>2.8731914851483076E-3</v>
      </c>
      <c r="L225" s="9">
        <f t="shared" si="78"/>
        <v>413739.5738613563</v>
      </c>
      <c r="M225" s="9">
        <f t="shared" si="79"/>
        <v>1654958.2954454252</v>
      </c>
      <c r="N225" s="9">
        <f t="shared" si="80"/>
        <v>3723656.1647522068</v>
      </c>
      <c r="O225" s="9">
        <f t="shared" si="81"/>
        <v>6619833.1817817008</v>
      </c>
      <c r="P225" s="9">
        <f t="shared" si="82"/>
        <v>10343489.346533908</v>
      </c>
      <c r="Q225" s="9">
        <f t="shared" si="83"/>
        <v>14894624.659008827</v>
      </c>
      <c r="R225" s="8">
        <f>'Masses &amp; Spring Data'!$G$29</f>
        <v>0.12460000000000002</v>
      </c>
      <c r="S225" s="8">
        <f t="shared" si="69"/>
        <v>51551.950903125005</v>
      </c>
      <c r="T225" s="8">
        <f t="shared" si="69"/>
        <v>206207.80361250002</v>
      </c>
      <c r="U225" s="8">
        <f t="shared" si="69"/>
        <v>463967.55812812503</v>
      </c>
      <c r="V225" s="8">
        <f t="shared" si="69"/>
        <v>824831.21445000009</v>
      </c>
      <c r="W225" s="8">
        <f t="shared" si="69"/>
        <v>1288798.7725781251</v>
      </c>
      <c r="X225" s="8">
        <f t="shared" si="69"/>
        <v>1855870.2325125001</v>
      </c>
      <c r="Y225" s="3">
        <f>SUM('Masses &amp; Spring Data'!$K$11*('Masses &amp; Spring Data'!$I$3+'Vel,Acc,Jer (Inlet)'!C225))</f>
        <v>627392.29007884848</v>
      </c>
      <c r="Z225" s="10">
        <f t="shared" si="84"/>
        <v>678944.24098197347</v>
      </c>
      <c r="AA225" s="10">
        <f t="shared" si="85"/>
        <v>807289.47792728012</v>
      </c>
      <c r="AB225" s="10">
        <f t="shared" si="86"/>
        <v>1091359.8482069736</v>
      </c>
      <c r="AC225" s="10">
        <f t="shared" si="87"/>
        <v>1452223.5045288485</v>
      </c>
      <c r="AD225" s="10">
        <f t="shared" si="88"/>
        <v>1916191.0626569735</v>
      </c>
      <c r="AE225" s="10">
        <f t="shared" si="89"/>
        <v>2483262.5225913487</v>
      </c>
    </row>
    <row r="226" spans="1:31" x14ac:dyDescent="0.2">
      <c r="A226" s="5">
        <v>86</v>
      </c>
      <c r="B226" s="5">
        <f t="shared" si="90"/>
        <v>223</v>
      </c>
      <c r="C226" s="36">
        <v>3.293488890870008</v>
      </c>
      <c r="D226" s="6">
        <f t="shared" si="70"/>
        <v>-0.14163923211791474</v>
      </c>
      <c r="E226" s="7">
        <f t="shared" si="71"/>
        <v>-1699.6707854149768</v>
      </c>
      <c r="F226" s="7">
        <f t="shared" si="72"/>
        <v>-3399.3415708299535</v>
      </c>
      <c r="G226" s="7">
        <f t="shared" si="73"/>
        <v>-5099.0123562449307</v>
      </c>
      <c r="H226" s="7">
        <f t="shared" si="74"/>
        <v>-6798.6831416599071</v>
      </c>
      <c r="I226" s="7">
        <f t="shared" si="75"/>
        <v>-8498.3539270748843</v>
      </c>
      <c r="J226" s="7">
        <f t="shared" si="76"/>
        <v>-10198.024712489861</v>
      </c>
      <c r="K226" s="12">
        <f t="shared" si="77"/>
        <v>3.0387932998503508E-3</v>
      </c>
      <c r="L226" s="9">
        <f t="shared" si="78"/>
        <v>437586.23517845053</v>
      </c>
      <c r="M226" s="9">
        <f t="shared" si="79"/>
        <v>1750344.9407138021</v>
      </c>
      <c r="N226" s="9">
        <f t="shared" si="80"/>
        <v>3938276.1166060548</v>
      </c>
      <c r="O226" s="9">
        <f t="shared" si="81"/>
        <v>7001379.7628552085</v>
      </c>
      <c r="P226" s="9">
        <f t="shared" si="82"/>
        <v>10939655.879461262</v>
      </c>
      <c r="Q226" s="9">
        <f t="shared" si="83"/>
        <v>15753104.466424219</v>
      </c>
      <c r="R226" s="8">
        <f>'Masses &amp; Spring Data'!$G$29</f>
        <v>0.12460000000000002</v>
      </c>
      <c r="S226" s="8">
        <f t="shared" si="69"/>
        <v>54523.24490323494</v>
      </c>
      <c r="T226" s="8">
        <f t="shared" si="69"/>
        <v>218092.97961293976</v>
      </c>
      <c r="U226" s="8">
        <f t="shared" si="69"/>
        <v>490709.20412911451</v>
      </c>
      <c r="V226" s="8">
        <f t="shared" si="69"/>
        <v>872371.91845175903</v>
      </c>
      <c r="W226" s="8">
        <f t="shared" si="69"/>
        <v>1363081.1225808735</v>
      </c>
      <c r="X226" s="8">
        <f t="shared" si="69"/>
        <v>1962836.8165164581</v>
      </c>
      <c r="Y226" s="3">
        <f>SUM('Masses &amp; Spring Data'!$K$11*('Masses &amp; Spring Data'!$I$3+'Vel,Acc,Jer (Inlet)'!C226))</f>
        <v>601081.67431478004</v>
      </c>
      <c r="Z226" s="10">
        <f t="shared" si="84"/>
        <v>655604.91921801493</v>
      </c>
      <c r="AA226" s="10">
        <f t="shared" si="85"/>
        <v>793387.14500317094</v>
      </c>
      <c r="AB226" s="10">
        <f t="shared" si="86"/>
        <v>1091790.8784438944</v>
      </c>
      <c r="AC226" s="10">
        <f t="shared" si="87"/>
        <v>1473453.5927665392</v>
      </c>
      <c r="AD226" s="10">
        <f t="shared" si="88"/>
        <v>1964162.7968956535</v>
      </c>
      <c r="AE226" s="10">
        <f t="shared" si="89"/>
        <v>2563918.4908312382</v>
      </c>
    </row>
    <row r="227" spans="1:31" x14ac:dyDescent="0.2">
      <c r="A227" s="5">
        <v>88</v>
      </c>
      <c r="B227" s="5">
        <f t="shared" si="90"/>
        <v>224</v>
      </c>
      <c r="C227" s="36">
        <v>3.1518496587520932</v>
      </c>
      <c r="D227" s="6">
        <f t="shared" si="70"/>
        <v>-0.13860043881806439</v>
      </c>
      <c r="E227" s="7">
        <f t="shared" si="71"/>
        <v>-1663.2052658167727</v>
      </c>
      <c r="F227" s="7">
        <f t="shared" si="72"/>
        <v>-3326.4105316335454</v>
      </c>
      <c r="G227" s="7">
        <f t="shared" si="73"/>
        <v>-4989.6157974503176</v>
      </c>
      <c r="H227" s="7">
        <f t="shared" si="74"/>
        <v>-6652.8210632670907</v>
      </c>
      <c r="I227" s="7">
        <f t="shared" si="75"/>
        <v>-8316.0263290838629</v>
      </c>
      <c r="J227" s="7">
        <f t="shared" si="76"/>
        <v>-9979.2315949006352</v>
      </c>
      <c r="K227" s="12">
        <f t="shared" si="77"/>
        <v>3.1712747516174922E-3</v>
      </c>
      <c r="L227" s="9">
        <f t="shared" si="78"/>
        <v>456663.5642329189</v>
      </c>
      <c r="M227" s="9">
        <f t="shared" si="79"/>
        <v>1826654.2569316756</v>
      </c>
      <c r="N227" s="9">
        <f t="shared" si="80"/>
        <v>4109972.0780962696</v>
      </c>
      <c r="O227" s="9">
        <f t="shared" si="81"/>
        <v>7306617.0277267024</v>
      </c>
      <c r="P227" s="9">
        <f t="shared" si="82"/>
        <v>11416589.105822971</v>
      </c>
      <c r="Q227" s="9">
        <f t="shared" si="83"/>
        <v>16439888.312385079</v>
      </c>
      <c r="R227" s="8">
        <f>'Masses &amp; Spring Data'!$G$29</f>
        <v>0.12460000000000002</v>
      </c>
      <c r="S227" s="8">
        <f t="shared" si="69"/>
        <v>56900.280103421705</v>
      </c>
      <c r="T227" s="8">
        <f t="shared" si="69"/>
        <v>227601.12041368682</v>
      </c>
      <c r="U227" s="8">
        <f t="shared" si="69"/>
        <v>512102.52093079529</v>
      </c>
      <c r="V227" s="8">
        <f t="shared" si="69"/>
        <v>910404.48165474727</v>
      </c>
      <c r="W227" s="8">
        <f t="shared" si="69"/>
        <v>1422507.0025855424</v>
      </c>
      <c r="X227" s="8">
        <f t="shared" si="69"/>
        <v>2048410.0837231812</v>
      </c>
      <c r="Y227" s="3">
        <f>SUM('Masses &amp; Spring Data'!$K$11*('Masses &amp; Spring Data'!$I$3+'Vel,Acc,Jer (Inlet)'!C227))</f>
        <v>575294.16539023118</v>
      </c>
      <c r="Z227" s="10">
        <f t="shared" si="84"/>
        <v>632194.44549365283</v>
      </c>
      <c r="AA227" s="10">
        <f t="shared" si="85"/>
        <v>777661.03396900475</v>
      </c>
      <c r="AB227" s="10">
        <f t="shared" si="86"/>
        <v>1087396.6863210264</v>
      </c>
      <c r="AC227" s="10">
        <f t="shared" si="87"/>
        <v>1485698.6470449786</v>
      </c>
      <c r="AD227" s="10">
        <f t="shared" si="88"/>
        <v>1997801.1679757736</v>
      </c>
      <c r="AE227" s="10">
        <f t="shared" si="89"/>
        <v>2623704.2491134126</v>
      </c>
    </row>
    <row r="228" spans="1:31" x14ac:dyDescent="0.2">
      <c r="A228" s="5">
        <v>90</v>
      </c>
      <c r="B228" s="5">
        <f t="shared" si="90"/>
        <v>225</v>
      </c>
      <c r="C228" s="36">
        <v>3.0132492199340288</v>
      </c>
      <c r="D228" s="6">
        <f t="shared" si="70"/>
        <v>-0.13542916406644689</v>
      </c>
      <c r="E228" s="7">
        <f t="shared" si="71"/>
        <v>-1625.1499687973628</v>
      </c>
      <c r="F228" s="7">
        <f t="shared" si="72"/>
        <v>-3250.2999375947256</v>
      </c>
      <c r="G228" s="7">
        <f t="shared" si="73"/>
        <v>-4875.4499063920885</v>
      </c>
      <c r="H228" s="7">
        <f t="shared" si="74"/>
        <v>-6500.5998751894513</v>
      </c>
      <c r="I228" s="7">
        <f t="shared" si="75"/>
        <v>-8125.7498439868141</v>
      </c>
      <c r="J228" s="7">
        <f t="shared" si="76"/>
        <v>-9750.8998127841769</v>
      </c>
      <c r="K228" s="12">
        <f t="shared" si="77"/>
        <v>3.3120362941168047E-3</v>
      </c>
      <c r="L228" s="9">
        <f t="shared" si="78"/>
        <v>476933.22635281988</v>
      </c>
      <c r="M228" s="9">
        <f t="shared" si="79"/>
        <v>1907732.9054112795</v>
      </c>
      <c r="N228" s="9">
        <f t="shared" si="80"/>
        <v>4292399.0371753788</v>
      </c>
      <c r="O228" s="9">
        <f t="shared" si="81"/>
        <v>7630931.6216451181</v>
      </c>
      <c r="P228" s="9">
        <f t="shared" si="82"/>
        <v>11923330.658820497</v>
      </c>
      <c r="Q228" s="9">
        <f t="shared" si="83"/>
        <v>17169596.148701515</v>
      </c>
      <c r="R228" s="8">
        <f>'Masses &amp; Spring Data'!$G$29</f>
        <v>0.12460000000000002</v>
      </c>
      <c r="S228" s="8">
        <f t="shared" si="69"/>
        <v>59425.880003561368</v>
      </c>
      <c r="T228" s="8">
        <f t="shared" si="69"/>
        <v>237703.52001424547</v>
      </c>
      <c r="U228" s="8">
        <f t="shared" si="69"/>
        <v>534832.92003205221</v>
      </c>
      <c r="V228" s="8">
        <f t="shared" si="69"/>
        <v>950814.08005698188</v>
      </c>
      <c r="W228" s="8">
        <f t="shared" si="69"/>
        <v>1485647.0000890342</v>
      </c>
      <c r="X228" s="8">
        <f t="shared" si="69"/>
        <v>2139331.6801282088</v>
      </c>
      <c r="Y228" s="3">
        <f>SUM('Masses &amp; Spring Data'!$K$11*('Masses &amp; Spring Data'!$I$3+'Vel,Acc,Jer (Inlet)'!C228))</f>
        <v>550059.91355531791</v>
      </c>
      <c r="Z228" s="10">
        <f t="shared" si="84"/>
        <v>609485.79355887929</v>
      </c>
      <c r="AA228" s="10">
        <f t="shared" si="85"/>
        <v>763106.55902437889</v>
      </c>
      <c r="AB228" s="10">
        <f t="shared" si="86"/>
        <v>1084892.8335873701</v>
      </c>
      <c r="AC228" s="10">
        <f t="shared" si="87"/>
        <v>1500873.9936122997</v>
      </c>
      <c r="AD228" s="10">
        <f t="shared" si="88"/>
        <v>2035706.913644352</v>
      </c>
      <c r="AE228" s="10">
        <f t="shared" si="89"/>
        <v>2689391.5936835269</v>
      </c>
    </row>
    <row r="229" spans="1:31" x14ac:dyDescent="0.2">
      <c r="A229" s="5">
        <v>92</v>
      </c>
      <c r="B229" s="5">
        <f t="shared" si="90"/>
        <v>226</v>
      </c>
      <c r="C229" s="36">
        <v>2.8778200558675819</v>
      </c>
      <c r="D229" s="6">
        <f t="shared" si="70"/>
        <v>-0.13211712777233009</v>
      </c>
      <c r="E229" s="7">
        <f t="shared" si="71"/>
        <v>-1585.4055332679611</v>
      </c>
      <c r="F229" s="7">
        <f t="shared" si="72"/>
        <v>-3170.8110665359222</v>
      </c>
      <c r="G229" s="7">
        <f t="shared" si="73"/>
        <v>-4756.2165998038836</v>
      </c>
      <c r="H229" s="7">
        <f t="shared" si="74"/>
        <v>-6341.6221330718445</v>
      </c>
      <c r="I229" s="7">
        <f t="shared" si="75"/>
        <v>-7927.0276663398054</v>
      </c>
      <c r="J229" s="7">
        <f t="shared" si="76"/>
        <v>-9512.4331996077672</v>
      </c>
      <c r="K229" s="12">
        <f t="shared" si="77"/>
        <v>3.4031172922062147E-3</v>
      </c>
      <c r="L229" s="9">
        <f t="shared" si="78"/>
        <v>490048.8900776949</v>
      </c>
      <c r="M229" s="9">
        <f t="shared" si="79"/>
        <v>1960195.5603107796</v>
      </c>
      <c r="N229" s="9">
        <f t="shared" si="80"/>
        <v>4410440.0106992545</v>
      </c>
      <c r="O229" s="9">
        <f t="shared" si="81"/>
        <v>7840782.2412431184</v>
      </c>
      <c r="P229" s="9">
        <f t="shared" si="82"/>
        <v>12251222.251942374</v>
      </c>
      <c r="Q229" s="9">
        <f t="shared" si="83"/>
        <v>17641760.042797018</v>
      </c>
      <c r="R229" s="8">
        <f>'Masses &amp; Spring Data'!$G$29</f>
        <v>0.12460000000000002</v>
      </c>
      <c r="S229" s="8">
        <f t="shared" si="69"/>
        <v>61060.091703680795</v>
      </c>
      <c r="T229" s="8">
        <f t="shared" si="69"/>
        <v>244240.36681472318</v>
      </c>
      <c r="U229" s="8">
        <f t="shared" si="69"/>
        <v>549540.82533312717</v>
      </c>
      <c r="V229" s="8">
        <f t="shared" si="69"/>
        <v>976961.46725889272</v>
      </c>
      <c r="W229" s="8">
        <f t="shared" si="69"/>
        <v>1526502.29259202</v>
      </c>
      <c r="X229" s="8">
        <f t="shared" si="69"/>
        <v>2198163.3013325087</v>
      </c>
      <c r="Y229" s="3">
        <f>SUM('Masses &amp; Spring Data'!$K$11*('Masses &amp; Spring Data'!$I$3+'Vel,Acc,Jer (Inlet)'!C229))</f>
        <v>525403.03901013348</v>
      </c>
      <c r="Z229" s="10">
        <f t="shared" si="84"/>
        <v>586463.13071381429</v>
      </c>
      <c r="AA229" s="10">
        <f t="shared" si="85"/>
        <v>745589.53628200013</v>
      </c>
      <c r="AB229" s="10">
        <f t="shared" si="86"/>
        <v>1074943.8643432606</v>
      </c>
      <c r="AC229" s="10">
        <f t="shared" si="87"/>
        <v>1502364.5062690261</v>
      </c>
      <c r="AD229" s="10">
        <f t="shared" si="88"/>
        <v>2051905.3316021534</v>
      </c>
      <c r="AE229" s="10">
        <f t="shared" si="89"/>
        <v>2723566.3403426423</v>
      </c>
    </row>
    <row r="230" spans="1:31" x14ac:dyDescent="0.2">
      <c r="A230" s="5">
        <v>94</v>
      </c>
      <c r="B230" s="5">
        <f t="shared" si="90"/>
        <v>227</v>
      </c>
      <c r="C230" s="36">
        <v>2.7457029280952518</v>
      </c>
      <c r="D230" s="6">
        <f t="shared" si="70"/>
        <v>-0.12871401048012387</v>
      </c>
      <c r="E230" s="7">
        <f t="shared" si="71"/>
        <v>-1544.5681257614865</v>
      </c>
      <c r="F230" s="7">
        <f t="shared" si="72"/>
        <v>-3089.136251522973</v>
      </c>
      <c r="G230" s="7">
        <f t="shared" si="73"/>
        <v>-4633.704377284459</v>
      </c>
      <c r="H230" s="7">
        <f t="shared" si="74"/>
        <v>-6178.272503045946</v>
      </c>
      <c r="I230" s="7">
        <f t="shared" si="75"/>
        <v>-7722.8406288074329</v>
      </c>
      <c r="J230" s="7">
        <f t="shared" si="76"/>
        <v>-9267.4087545689181</v>
      </c>
      <c r="K230" s="12">
        <f t="shared" si="77"/>
        <v>3.5107584717639639E-3</v>
      </c>
      <c r="L230" s="9">
        <f t="shared" si="78"/>
        <v>505549.21993401082</v>
      </c>
      <c r="M230" s="9">
        <f t="shared" si="79"/>
        <v>2022196.8797360433</v>
      </c>
      <c r="N230" s="9">
        <f t="shared" si="80"/>
        <v>4549942.979406097</v>
      </c>
      <c r="O230" s="9">
        <f t="shared" si="81"/>
        <v>8088787.5189441731</v>
      </c>
      <c r="P230" s="9">
        <f t="shared" si="82"/>
        <v>12638730.49835027</v>
      </c>
      <c r="Q230" s="9">
        <f t="shared" si="83"/>
        <v>18199771.917624388</v>
      </c>
      <c r="R230" s="8">
        <f>'Masses &amp; Spring Data'!$G$29</f>
        <v>0.12460000000000002</v>
      </c>
      <c r="S230" s="8">
        <f t="shared" si="69"/>
        <v>62991.43280377776</v>
      </c>
      <c r="T230" s="8">
        <f t="shared" si="69"/>
        <v>251965.73121511104</v>
      </c>
      <c r="U230" s="8">
        <f t="shared" si="69"/>
        <v>566922.8952339997</v>
      </c>
      <c r="V230" s="8">
        <f t="shared" si="69"/>
        <v>1007862.9248604442</v>
      </c>
      <c r="W230" s="8">
        <f t="shared" si="69"/>
        <v>1574785.8200944439</v>
      </c>
      <c r="X230" s="8">
        <f t="shared" si="69"/>
        <v>2267691.5809359988</v>
      </c>
      <c r="Y230" s="3">
        <f>SUM('Masses &amp; Spring Data'!$K$11*('Masses &amp; Spring Data'!$I$3+'Vel,Acc,Jer (Inlet)'!C230))</f>
        <v>501349.16946727689</v>
      </c>
      <c r="Z230" s="10">
        <f t="shared" si="84"/>
        <v>564340.60227105464</v>
      </c>
      <c r="AA230" s="10">
        <f t="shared" si="85"/>
        <v>729880.61877942318</v>
      </c>
      <c r="AB230" s="10">
        <f t="shared" si="86"/>
        <v>1068272.0647012766</v>
      </c>
      <c r="AC230" s="10">
        <f t="shared" si="87"/>
        <v>1509212.094327721</v>
      </c>
      <c r="AD230" s="10">
        <f t="shared" si="88"/>
        <v>2076134.9895617208</v>
      </c>
      <c r="AE230" s="10">
        <f t="shared" si="89"/>
        <v>2769040.7504032757</v>
      </c>
    </row>
    <row r="231" spans="1:31" x14ac:dyDescent="0.2">
      <c r="A231" s="5">
        <v>96</v>
      </c>
      <c r="B231" s="5">
        <f t="shared" si="90"/>
        <v>228</v>
      </c>
      <c r="C231" s="36">
        <v>2.616988917615128</v>
      </c>
      <c r="D231" s="6">
        <f t="shared" si="70"/>
        <v>-0.12520325200835991</v>
      </c>
      <c r="E231" s="7">
        <f t="shared" si="71"/>
        <v>-1502.4390241003189</v>
      </c>
      <c r="F231" s="7">
        <f t="shared" si="72"/>
        <v>-3004.8780482006377</v>
      </c>
      <c r="G231" s="7">
        <f t="shared" si="73"/>
        <v>-4507.3170723009571</v>
      </c>
      <c r="H231" s="7">
        <f t="shared" si="74"/>
        <v>-6009.7560964012755</v>
      </c>
      <c r="I231" s="7">
        <f t="shared" si="75"/>
        <v>-7512.1951205015948</v>
      </c>
      <c r="J231" s="7">
        <f t="shared" si="76"/>
        <v>-9014.6341446019142</v>
      </c>
      <c r="K231" s="12">
        <f t="shared" si="77"/>
        <v>3.585279288381038E-3</v>
      </c>
      <c r="L231" s="9">
        <f t="shared" si="78"/>
        <v>516280.2175268695</v>
      </c>
      <c r="M231" s="9">
        <f t="shared" si="79"/>
        <v>2065120.870107478</v>
      </c>
      <c r="N231" s="9">
        <f t="shared" si="80"/>
        <v>4646521.9577418249</v>
      </c>
      <c r="O231" s="9">
        <f t="shared" si="81"/>
        <v>8260483.480429912</v>
      </c>
      <c r="P231" s="9">
        <f t="shared" si="82"/>
        <v>12907005.438171737</v>
      </c>
      <c r="Q231" s="9">
        <f t="shared" si="83"/>
        <v>18586087.8309673</v>
      </c>
      <c r="R231" s="8">
        <f>'Masses &amp; Spring Data'!$G$29</f>
        <v>0.12460000000000002</v>
      </c>
      <c r="S231" s="8">
        <f t="shared" si="69"/>
        <v>64328.515103847945</v>
      </c>
      <c r="T231" s="8">
        <f t="shared" si="69"/>
        <v>257314.06041539178</v>
      </c>
      <c r="U231" s="8">
        <f t="shared" si="69"/>
        <v>578956.63593463146</v>
      </c>
      <c r="V231" s="8">
        <f t="shared" si="69"/>
        <v>1029256.2416615671</v>
      </c>
      <c r="W231" s="8">
        <f t="shared" si="69"/>
        <v>1608212.8775961986</v>
      </c>
      <c r="X231" s="8">
        <f t="shared" si="69"/>
        <v>2315826.5437385258</v>
      </c>
      <c r="Y231" s="3">
        <f>SUM('Masses &amp; Spring Data'!$K$11*('Masses &amp; Spring Data'!$I$3+'Vel,Acc,Jer (Inlet)'!C231))</f>
        <v>477914.8875643122</v>
      </c>
      <c r="Z231" s="10">
        <f t="shared" si="84"/>
        <v>542243.40266816015</v>
      </c>
      <c r="AA231" s="10">
        <f t="shared" si="85"/>
        <v>712433.85137920675</v>
      </c>
      <c r="AB231" s="10">
        <f t="shared" si="86"/>
        <v>1056871.5234989435</v>
      </c>
      <c r="AC231" s="10">
        <f t="shared" si="87"/>
        <v>1507171.1292258794</v>
      </c>
      <c r="AD231" s="10">
        <f t="shared" si="88"/>
        <v>2086127.7651605108</v>
      </c>
      <c r="AE231" s="10">
        <f t="shared" si="89"/>
        <v>2793741.431302838</v>
      </c>
    </row>
    <row r="232" spans="1:31" x14ac:dyDescent="0.2">
      <c r="A232" s="5">
        <v>98</v>
      </c>
      <c r="B232" s="5">
        <f t="shared" si="90"/>
        <v>229</v>
      </c>
      <c r="C232" s="36">
        <v>2.4917856656067681</v>
      </c>
      <c r="D232" s="6">
        <f t="shared" si="70"/>
        <v>-0.12161797271997887</v>
      </c>
      <c r="E232" s="7">
        <f t="shared" si="71"/>
        <v>-1459.4156726397464</v>
      </c>
      <c r="F232" s="7">
        <f t="shared" si="72"/>
        <v>-2918.8313452794928</v>
      </c>
      <c r="G232" s="7">
        <f t="shared" si="73"/>
        <v>-4378.2470179192396</v>
      </c>
      <c r="H232" s="7">
        <f t="shared" si="74"/>
        <v>-5837.6626905589856</v>
      </c>
      <c r="I232" s="7">
        <f t="shared" si="75"/>
        <v>-7297.0783631987324</v>
      </c>
      <c r="J232" s="7">
        <f t="shared" si="76"/>
        <v>-8756.4940358384792</v>
      </c>
      <c r="K232" s="12">
        <f t="shared" si="77"/>
        <v>3.6598001049998885E-3</v>
      </c>
      <c r="L232" s="9">
        <f t="shared" si="78"/>
        <v>527011.215119984</v>
      </c>
      <c r="M232" s="9">
        <f t="shared" si="79"/>
        <v>2108044.860479936</v>
      </c>
      <c r="N232" s="9">
        <f t="shared" si="80"/>
        <v>4743100.9360798551</v>
      </c>
      <c r="O232" s="9">
        <f t="shared" si="81"/>
        <v>8432179.441919744</v>
      </c>
      <c r="P232" s="9">
        <f t="shared" si="82"/>
        <v>13175280.377999598</v>
      </c>
      <c r="Q232" s="9">
        <f t="shared" si="83"/>
        <v>18972403.74431942</v>
      </c>
      <c r="R232" s="8">
        <f>'Masses &amp; Spring Data'!$G$29</f>
        <v>0.12460000000000002</v>
      </c>
      <c r="S232" s="8">
        <f t="shared" si="69"/>
        <v>65665.597403950014</v>
      </c>
      <c r="T232" s="8">
        <f t="shared" si="69"/>
        <v>262662.38961580006</v>
      </c>
      <c r="U232" s="8">
        <f t="shared" si="69"/>
        <v>590990.37663555006</v>
      </c>
      <c r="V232" s="8">
        <f t="shared" si="69"/>
        <v>1050649.5584632002</v>
      </c>
      <c r="W232" s="8">
        <f t="shared" si="69"/>
        <v>1641639.9350987501</v>
      </c>
      <c r="X232" s="8">
        <f t="shared" si="69"/>
        <v>2363961.5065422002</v>
      </c>
      <c r="Y232" s="3">
        <f>SUM('Masses &amp; Spring Data'!$K$11*('Masses &amp; Spring Data'!$I$3+'Vel,Acc,Jer (Inlet)'!C232))</f>
        <v>455119.79096381494</v>
      </c>
      <c r="Z232" s="10">
        <f t="shared" si="84"/>
        <v>520785.38836776494</v>
      </c>
      <c r="AA232" s="10">
        <f t="shared" si="85"/>
        <v>695639.83689413755</v>
      </c>
      <c r="AB232" s="10">
        <f t="shared" si="86"/>
        <v>1046110.167599365</v>
      </c>
      <c r="AC232" s="10">
        <f t="shared" si="87"/>
        <v>1505769.3494270151</v>
      </c>
      <c r="AD232" s="10">
        <f t="shared" si="88"/>
        <v>2096759.7260625651</v>
      </c>
      <c r="AE232" s="10">
        <f t="shared" si="89"/>
        <v>2819081.2975060153</v>
      </c>
    </row>
    <row r="233" spans="1:31" x14ac:dyDescent="0.2">
      <c r="A233" s="5">
        <v>100</v>
      </c>
      <c r="B233" s="5">
        <f t="shared" si="90"/>
        <v>230</v>
      </c>
      <c r="C233" s="36">
        <v>2.3701676928867892</v>
      </c>
      <c r="D233" s="6">
        <f t="shared" si="70"/>
        <v>-0.11795817261497898</v>
      </c>
      <c r="E233" s="7">
        <f t="shared" si="71"/>
        <v>-1415.4980713797479</v>
      </c>
      <c r="F233" s="7">
        <f t="shared" si="72"/>
        <v>-2830.9961427594958</v>
      </c>
      <c r="G233" s="7">
        <f t="shared" si="73"/>
        <v>-4246.494214139243</v>
      </c>
      <c r="H233" s="7">
        <f t="shared" si="74"/>
        <v>-5661.9922855189916</v>
      </c>
      <c r="I233" s="7">
        <f t="shared" si="75"/>
        <v>-7077.4903568987393</v>
      </c>
      <c r="J233" s="7">
        <f t="shared" si="76"/>
        <v>-8492.988428278486</v>
      </c>
      <c r="K233" s="12">
        <f t="shared" si="77"/>
        <v>3.6929204679396754E-3</v>
      </c>
      <c r="L233" s="9">
        <f t="shared" si="78"/>
        <v>531780.5473833133</v>
      </c>
      <c r="M233" s="9">
        <f t="shared" si="79"/>
        <v>2127122.1895332532</v>
      </c>
      <c r="N233" s="9">
        <f t="shared" si="80"/>
        <v>4786024.9264498195</v>
      </c>
      <c r="O233" s="9">
        <f t="shared" si="81"/>
        <v>8508488.7581330128</v>
      </c>
      <c r="P233" s="9">
        <f t="shared" si="82"/>
        <v>13294513.684582831</v>
      </c>
      <c r="Q233" s="9">
        <f t="shared" si="83"/>
        <v>19144099.705799278</v>
      </c>
      <c r="R233" s="8">
        <f>'Masses &amp; Spring Data'!$G$29</f>
        <v>0.12460000000000002</v>
      </c>
      <c r="S233" s="8">
        <f t="shared" si="69"/>
        <v>66259.856203960851</v>
      </c>
      <c r="T233" s="8">
        <f t="shared" si="69"/>
        <v>265039.42481584341</v>
      </c>
      <c r="U233" s="8">
        <f t="shared" si="69"/>
        <v>596338.70583564753</v>
      </c>
      <c r="V233" s="8">
        <f t="shared" ref="S233:X296" si="91">SUM($R$3*O233)</f>
        <v>1060157.6992633736</v>
      </c>
      <c r="W233" s="8">
        <f t="shared" si="91"/>
        <v>1656496.405099021</v>
      </c>
      <c r="X233" s="8">
        <f t="shared" si="91"/>
        <v>2385354.8233425901</v>
      </c>
      <c r="Y233" s="3">
        <f>SUM('Masses &amp; Spring Data'!$K$11*('Masses &amp; Spring Data'!$I$3+'Vel,Acc,Jer (Inlet)'!C233))</f>
        <v>432977.44727833749</v>
      </c>
      <c r="Z233" s="10">
        <f t="shared" si="84"/>
        <v>499237.30348229833</v>
      </c>
      <c r="AA233" s="10">
        <f t="shared" si="85"/>
        <v>676540.84893627581</v>
      </c>
      <c r="AB233" s="10">
        <f t="shared" si="86"/>
        <v>1029316.153113985</v>
      </c>
      <c r="AC233" s="10">
        <f t="shared" si="87"/>
        <v>1493135.1465417112</v>
      </c>
      <c r="AD233" s="10">
        <f t="shared" si="88"/>
        <v>2089473.8523773586</v>
      </c>
      <c r="AE233" s="10">
        <f t="shared" si="89"/>
        <v>2818332.2706209277</v>
      </c>
    </row>
    <row r="234" spans="1:31" x14ac:dyDescent="0.2">
      <c r="A234" s="5">
        <v>102</v>
      </c>
      <c r="B234" s="5">
        <f t="shared" si="90"/>
        <v>231</v>
      </c>
      <c r="C234" s="36">
        <v>2.2522095202718102</v>
      </c>
      <c r="D234" s="6">
        <f t="shared" si="70"/>
        <v>-0.11426525214703931</v>
      </c>
      <c r="E234" s="7">
        <f t="shared" si="71"/>
        <v>-1371.1830257644717</v>
      </c>
      <c r="F234" s="7">
        <f t="shared" si="72"/>
        <v>-2742.3660515289434</v>
      </c>
      <c r="G234" s="7">
        <f t="shared" si="73"/>
        <v>-4113.5490772934154</v>
      </c>
      <c r="H234" s="7">
        <f t="shared" si="74"/>
        <v>-5484.7321030578869</v>
      </c>
      <c r="I234" s="7">
        <f t="shared" si="75"/>
        <v>-6855.9151288223584</v>
      </c>
      <c r="J234" s="7">
        <f t="shared" si="76"/>
        <v>-8227.0981545868308</v>
      </c>
      <c r="K234" s="12">
        <f t="shared" si="77"/>
        <v>3.7426010123522424E-3</v>
      </c>
      <c r="L234" s="9">
        <f t="shared" si="78"/>
        <v>538934.54577872285</v>
      </c>
      <c r="M234" s="9">
        <f t="shared" si="79"/>
        <v>2155738.1831148914</v>
      </c>
      <c r="N234" s="9">
        <f t="shared" si="80"/>
        <v>4850410.9120085062</v>
      </c>
      <c r="O234" s="9">
        <f t="shared" si="81"/>
        <v>8622952.7324595656</v>
      </c>
      <c r="P234" s="9">
        <f t="shared" si="82"/>
        <v>13473363.644468073</v>
      </c>
      <c r="Q234" s="9">
        <f t="shared" si="83"/>
        <v>19401643.648034025</v>
      </c>
      <c r="R234" s="8">
        <f>'Masses &amp; Spring Data'!$G$29</f>
        <v>0.12460000000000002</v>
      </c>
      <c r="S234" s="8">
        <f t="shared" si="91"/>
        <v>67151.244404028883</v>
      </c>
      <c r="T234" s="8">
        <f t="shared" si="91"/>
        <v>268604.97761611553</v>
      </c>
      <c r="U234" s="8">
        <f t="shared" si="91"/>
        <v>604361.19963625993</v>
      </c>
      <c r="V234" s="8">
        <f t="shared" si="91"/>
        <v>1074419.9104644621</v>
      </c>
      <c r="W234" s="8">
        <f t="shared" si="91"/>
        <v>1678781.1101007222</v>
      </c>
      <c r="X234" s="8">
        <f t="shared" si="91"/>
        <v>2417444.7985450397</v>
      </c>
      <c r="Y234" s="3">
        <f>SUM('Masses &amp; Spring Data'!$K$11*('Masses &amp; Spring Data'!$I$3+'Vel,Acc,Jer (Inlet)'!C234))</f>
        <v>411501.42412043241</v>
      </c>
      <c r="Z234" s="10">
        <f t="shared" si="84"/>
        <v>478652.66852446127</v>
      </c>
      <c r="AA234" s="10">
        <f t="shared" si="85"/>
        <v>659302.72915623826</v>
      </c>
      <c r="AB234" s="10">
        <f t="shared" si="86"/>
        <v>1015862.6237566923</v>
      </c>
      <c r="AC234" s="10">
        <f t="shared" si="87"/>
        <v>1485921.3345848946</v>
      </c>
      <c r="AD234" s="10">
        <f t="shared" si="88"/>
        <v>2090282.5342211546</v>
      </c>
      <c r="AE234" s="10">
        <f t="shared" si="89"/>
        <v>2828946.222665472</v>
      </c>
    </row>
    <row r="235" spans="1:31" x14ac:dyDescent="0.2">
      <c r="A235" s="5">
        <v>104</v>
      </c>
      <c r="B235" s="5">
        <f t="shared" si="90"/>
        <v>232</v>
      </c>
      <c r="C235" s="36">
        <v>2.1379442681247709</v>
      </c>
      <c r="D235" s="6">
        <f t="shared" si="70"/>
        <v>-0.11052265113468707</v>
      </c>
      <c r="E235" s="7">
        <f t="shared" si="71"/>
        <v>-1326.2718136162448</v>
      </c>
      <c r="F235" s="7">
        <f t="shared" si="72"/>
        <v>-2652.5436272324896</v>
      </c>
      <c r="G235" s="7">
        <f t="shared" si="73"/>
        <v>-3978.8154408487344</v>
      </c>
      <c r="H235" s="7">
        <f t="shared" si="74"/>
        <v>-5305.0872544649792</v>
      </c>
      <c r="I235" s="7">
        <f t="shared" si="75"/>
        <v>-6631.359068081224</v>
      </c>
      <c r="J235" s="7">
        <f t="shared" si="76"/>
        <v>-7957.6308816974688</v>
      </c>
      <c r="K235" s="12">
        <f t="shared" si="77"/>
        <v>3.7674412845594141E-3</v>
      </c>
      <c r="L235" s="9">
        <f t="shared" si="78"/>
        <v>542511.54497655563</v>
      </c>
      <c r="M235" s="9">
        <f t="shared" si="79"/>
        <v>2170046.1799062225</v>
      </c>
      <c r="N235" s="9">
        <f t="shared" si="80"/>
        <v>4882603.9047890007</v>
      </c>
      <c r="O235" s="9">
        <f t="shared" si="81"/>
        <v>8680184.71962489</v>
      </c>
      <c r="P235" s="9">
        <f t="shared" si="82"/>
        <v>13562788.624413891</v>
      </c>
      <c r="Q235" s="9">
        <f t="shared" si="83"/>
        <v>19530415.619156003</v>
      </c>
      <c r="R235" s="8">
        <f>'Masses &amp; Spring Data'!$G$29</f>
        <v>0.12460000000000002</v>
      </c>
      <c r="S235" s="8">
        <f t="shared" si="91"/>
        <v>67596.938504078833</v>
      </c>
      <c r="T235" s="8">
        <f t="shared" si="91"/>
        <v>270387.75401631533</v>
      </c>
      <c r="U235" s="8">
        <f t="shared" si="91"/>
        <v>608372.44653670955</v>
      </c>
      <c r="V235" s="8">
        <f t="shared" si="91"/>
        <v>1081551.0160652613</v>
      </c>
      <c r="W235" s="8">
        <f t="shared" si="91"/>
        <v>1689923.4626019711</v>
      </c>
      <c r="X235" s="8">
        <f t="shared" si="91"/>
        <v>2433489.7861468382</v>
      </c>
      <c r="Y235" s="3">
        <f>SUM('Masses &amp; Spring Data'!$K$11*('Masses &amp; Spring Data'!$I$3+'Vel,Acc,Jer (Inlet)'!C235))</f>
        <v>390697.75154012267</v>
      </c>
      <c r="Z235" s="10">
        <f t="shared" si="84"/>
        <v>458294.6900442015</v>
      </c>
      <c r="AA235" s="10">
        <f t="shared" si="85"/>
        <v>640963.22862875881</v>
      </c>
      <c r="AB235" s="10">
        <f t="shared" si="86"/>
        <v>999070.19807683222</v>
      </c>
      <c r="AC235" s="10">
        <f t="shared" si="87"/>
        <v>1472248.7676053839</v>
      </c>
      <c r="AD235" s="10">
        <f t="shared" si="88"/>
        <v>2080621.2141420939</v>
      </c>
      <c r="AE235" s="10">
        <f t="shared" si="89"/>
        <v>2824187.5376869608</v>
      </c>
    </row>
    <row r="236" spans="1:31" x14ac:dyDescent="0.2">
      <c r="A236" s="5">
        <v>106</v>
      </c>
      <c r="B236" s="5">
        <f t="shared" si="90"/>
        <v>233</v>
      </c>
      <c r="C236" s="36">
        <v>2.0274216169900838</v>
      </c>
      <c r="D236" s="6">
        <f t="shared" si="70"/>
        <v>-0.10675520985012787</v>
      </c>
      <c r="E236" s="7">
        <f t="shared" si="71"/>
        <v>-1281.0625182015344</v>
      </c>
      <c r="F236" s="7">
        <f t="shared" si="72"/>
        <v>-2562.1250364030689</v>
      </c>
      <c r="G236" s="7">
        <f t="shared" si="73"/>
        <v>-3843.1875546046035</v>
      </c>
      <c r="H236" s="7">
        <f t="shared" si="74"/>
        <v>-5124.2500728061377</v>
      </c>
      <c r="I236" s="7">
        <f t="shared" si="75"/>
        <v>-6405.3125910076724</v>
      </c>
      <c r="J236" s="7">
        <f t="shared" si="76"/>
        <v>-7686.375109209207</v>
      </c>
      <c r="K236" s="12">
        <f t="shared" si="77"/>
        <v>3.7840014660290855E-3</v>
      </c>
      <c r="L236" s="9">
        <f t="shared" si="78"/>
        <v>544896.21110818826</v>
      </c>
      <c r="M236" s="9">
        <f t="shared" si="79"/>
        <v>2179584.844432753</v>
      </c>
      <c r="N236" s="9">
        <f t="shared" si="80"/>
        <v>4904065.8999736952</v>
      </c>
      <c r="O236" s="9">
        <f t="shared" si="81"/>
        <v>8718339.3777310122</v>
      </c>
      <c r="P236" s="9">
        <f t="shared" si="82"/>
        <v>13622405.277704708</v>
      </c>
      <c r="Q236" s="9">
        <f t="shared" si="83"/>
        <v>19616263.599894781</v>
      </c>
      <c r="R236" s="8">
        <f>'Masses &amp; Spring Data'!$G$29</f>
        <v>0.12460000000000002</v>
      </c>
      <c r="S236" s="8">
        <f t="shared" si="91"/>
        <v>67894.067904080264</v>
      </c>
      <c r="T236" s="8">
        <f t="shared" si="91"/>
        <v>271576.27161632106</v>
      </c>
      <c r="U236" s="8">
        <f t="shared" si="91"/>
        <v>611046.61113672249</v>
      </c>
      <c r="V236" s="8">
        <f t="shared" si="91"/>
        <v>1086305.0864652842</v>
      </c>
      <c r="W236" s="8">
        <f t="shared" si="91"/>
        <v>1697351.6976020068</v>
      </c>
      <c r="X236" s="8">
        <f t="shared" si="91"/>
        <v>2444186.44454689</v>
      </c>
      <c r="Y236" s="3">
        <f>SUM('Masses &amp; Spring Data'!$K$11*('Masses &amp; Spring Data'!$I$3+'Vel,Acc,Jer (Inlet)'!C236))</f>
        <v>370575.47461244348</v>
      </c>
      <c r="Z236" s="10">
        <f t="shared" si="84"/>
        <v>438469.54251652374</v>
      </c>
      <c r="AA236" s="10">
        <f t="shared" si="85"/>
        <v>622715.38749123318</v>
      </c>
      <c r="AB236" s="10">
        <f t="shared" si="86"/>
        <v>981622.08574916597</v>
      </c>
      <c r="AC236" s="10">
        <f t="shared" si="87"/>
        <v>1456880.5610777277</v>
      </c>
      <c r="AD236" s="10">
        <f t="shared" si="88"/>
        <v>2067927.1722144503</v>
      </c>
      <c r="AE236" s="10">
        <f t="shared" si="89"/>
        <v>2814761.9191593332</v>
      </c>
    </row>
    <row r="237" spans="1:31" x14ac:dyDescent="0.2">
      <c r="A237" s="5">
        <v>108</v>
      </c>
      <c r="B237" s="5">
        <f t="shared" si="90"/>
        <v>234</v>
      </c>
      <c r="C237" s="36">
        <v>1.920666407139956</v>
      </c>
      <c r="D237" s="6">
        <f t="shared" si="70"/>
        <v>-0.10297120838409901</v>
      </c>
      <c r="E237" s="7">
        <f t="shared" si="71"/>
        <v>-1235.6545006091881</v>
      </c>
      <c r="F237" s="7">
        <f t="shared" si="72"/>
        <v>-2471.3090012183761</v>
      </c>
      <c r="G237" s="7">
        <f t="shared" si="73"/>
        <v>-3706.9635018275644</v>
      </c>
      <c r="H237" s="7">
        <f t="shared" si="74"/>
        <v>-4942.6180024367522</v>
      </c>
      <c r="I237" s="7">
        <f t="shared" si="75"/>
        <v>-6178.2725030459405</v>
      </c>
      <c r="J237" s="7">
        <f t="shared" si="76"/>
        <v>-7413.9270036551288</v>
      </c>
      <c r="K237" s="12">
        <f t="shared" si="77"/>
        <v>3.7674412845569716E-3</v>
      </c>
      <c r="L237" s="9">
        <f t="shared" si="78"/>
        <v>542511.54497620394</v>
      </c>
      <c r="M237" s="9">
        <f t="shared" si="79"/>
        <v>2170046.1799048157</v>
      </c>
      <c r="N237" s="9">
        <f t="shared" si="80"/>
        <v>4882603.9047858352</v>
      </c>
      <c r="O237" s="9">
        <f t="shared" si="81"/>
        <v>8680184.719619263</v>
      </c>
      <c r="P237" s="9">
        <f t="shared" si="82"/>
        <v>13562788.624405097</v>
      </c>
      <c r="Q237" s="9">
        <f t="shared" si="83"/>
        <v>19530415.619143341</v>
      </c>
      <c r="R237" s="8">
        <f>'Masses &amp; Spring Data'!$G$29</f>
        <v>0.12460000000000002</v>
      </c>
      <c r="S237" s="8">
        <f t="shared" si="91"/>
        <v>67596.938504035017</v>
      </c>
      <c r="T237" s="8">
        <f t="shared" si="91"/>
        <v>270387.75401614007</v>
      </c>
      <c r="U237" s="8">
        <f t="shared" si="91"/>
        <v>608372.44653631514</v>
      </c>
      <c r="V237" s="8">
        <f t="shared" si="91"/>
        <v>1081551.0160645603</v>
      </c>
      <c r="W237" s="8">
        <f t="shared" si="91"/>
        <v>1689923.4626008754</v>
      </c>
      <c r="X237" s="8">
        <f t="shared" si="91"/>
        <v>2433489.7861452606</v>
      </c>
      <c r="Y237" s="3">
        <f>SUM('Masses &amp; Spring Data'!$K$11*('Masses &amp; Spring Data'!$I$3+'Vel,Acc,Jer (Inlet)'!C237))</f>
        <v>351139.11587491212</v>
      </c>
      <c r="Z237" s="10">
        <f t="shared" si="84"/>
        <v>418736.05437894713</v>
      </c>
      <c r="AA237" s="11">
        <f t="shared" si="85"/>
        <v>602779.44436868024</v>
      </c>
      <c r="AB237" s="11">
        <f t="shared" si="86"/>
        <v>959511.56241122726</v>
      </c>
      <c r="AC237" s="11">
        <f t="shared" si="87"/>
        <v>1432690.1319394724</v>
      </c>
      <c r="AD237" s="11">
        <f t="shared" si="88"/>
        <v>2041062.5784757875</v>
      </c>
      <c r="AE237" s="11">
        <f t="shared" si="89"/>
        <v>2784628.9020201727</v>
      </c>
    </row>
    <row r="238" spans="1:31" x14ac:dyDescent="0.2">
      <c r="A238" s="5">
        <v>110</v>
      </c>
      <c r="B238" s="5">
        <f t="shared" si="90"/>
        <v>235</v>
      </c>
      <c r="C238" s="36">
        <v>1.8176951987558569</v>
      </c>
      <c r="D238" s="6">
        <f t="shared" si="70"/>
        <v>-9.920376709954204E-2</v>
      </c>
      <c r="E238" s="7">
        <f t="shared" si="71"/>
        <v>-1190.4452051945045</v>
      </c>
      <c r="F238" s="7">
        <f t="shared" si="72"/>
        <v>-2380.890410389009</v>
      </c>
      <c r="G238" s="7">
        <f t="shared" si="73"/>
        <v>-3571.3356155835136</v>
      </c>
      <c r="H238" s="7">
        <f t="shared" si="74"/>
        <v>-4761.7808207780181</v>
      </c>
      <c r="I238" s="7">
        <f t="shared" si="75"/>
        <v>-5952.2260259725226</v>
      </c>
      <c r="J238" s="7">
        <f t="shared" si="76"/>
        <v>-7142.6712311670271</v>
      </c>
      <c r="K238" s="12">
        <f t="shared" si="77"/>
        <v>3.7757213752940277E-3</v>
      </c>
      <c r="L238" s="9">
        <f t="shared" si="78"/>
        <v>543703.87804234005</v>
      </c>
      <c r="M238" s="9">
        <f t="shared" si="79"/>
        <v>2174815.5121693602</v>
      </c>
      <c r="N238" s="9">
        <f t="shared" si="80"/>
        <v>4893334.9023810597</v>
      </c>
      <c r="O238" s="9">
        <f t="shared" si="81"/>
        <v>8699262.0486774407</v>
      </c>
      <c r="P238" s="9">
        <f t="shared" si="82"/>
        <v>13592596.9510585</v>
      </c>
      <c r="Q238" s="9">
        <f t="shared" si="83"/>
        <v>19573339.609524239</v>
      </c>
      <c r="R238" s="8">
        <f>'Masses &amp; Spring Data'!$G$29</f>
        <v>0.12460000000000002</v>
      </c>
      <c r="S238" s="8">
        <f t="shared" si="91"/>
        <v>67745.503204075576</v>
      </c>
      <c r="T238" s="8">
        <f t="shared" si="91"/>
        <v>270982.0128163023</v>
      </c>
      <c r="U238" s="8">
        <f t="shared" si="91"/>
        <v>609709.52883668011</v>
      </c>
      <c r="V238" s="8">
        <f t="shared" si="91"/>
        <v>1083928.0512652092</v>
      </c>
      <c r="W238" s="8">
        <f t="shared" si="91"/>
        <v>1693637.5801018893</v>
      </c>
      <c r="X238" s="8">
        <f t="shared" si="91"/>
        <v>2438838.1153467204</v>
      </c>
      <c r="Y238" s="3">
        <f>SUM('Masses &amp; Spring Data'!$K$11*('Masses &amp; Spring Data'!$I$3+'Vel,Acc,Jer (Inlet)'!C238))</f>
        <v>332391.69035254023</v>
      </c>
      <c r="Z238" s="10">
        <f t="shared" si="84"/>
        <v>400137.19355661579</v>
      </c>
      <c r="AA238" s="10">
        <f t="shared" si="85"/>
        <v>585312.19583661866</v>
      </c>
      <c r="AB238" s="10">
        <f t="shared" si="86"/>
        <v>942101.21918922034</v>
      </c>
      <c r="AC238" s="10">
        <f t="shared" si="87"/>
        <v>1416319.7416177494</v>
      </c>
      <c r="AD238" s="10">
        <f t="shared" si="88"/>
        <v>2026029.2704544296</v>
      </c>
      <c r="AE238" s="10">
        <f t="shared" si="89"/>
        <v>2771229.8056992609</v>
      </c>
    </row>
    <row r="239" spans="1:31" x14ac:dyDescent="0.2">
      <c r="A239" s="5">
        <v>112</v>
      </c>
      <c r="B239" s="5">
        <f t="shared" si="90"/>
        <v>236</v>
      </c>
      <c r="C239" s="36">
        <v>1.7184914316563149</v>
      </c>
      <c r="D239" s="6">
        <f t="shared" si="70"/>
        <v>-9.5428045724248012E-2</v>
      </c>
      <c r="E239" s="7">
        <f t="shared" si="71"/>
        <v>-1145.136548690976</v>
      </c>
      <c r="F239" s="7">
        <f t="shared" si="72"/>
        <v>-2290.2730973819521</v>
      </c>
      <c r="G239" s="7">
        <f t="shared" si="73"/>
        <v>-3435.4096460729284</v>
      </c>
      <c r="H239" s="7">
        <f t="shared" si="74"/>
        <v>-4580.5461947639042</v>
      </c>
      <c r="I239" s="7">
        <f t="shared" si="75"/>
        <v>-5725.6827434548804</v>
      </c>
      <c r="J239" s="7">
        <f t="shared" si="76"/>
        <v>-6870.8192921458567</v>
      </c>
      <c r="K239" s="12">
        <f t="shared" si="77"/>
        <v>3.7426010123531306E-3</v>
      </c>
      <c r="L239" s="9">
        <f t="shared" si="78"/>
        <v>538934.54577885079</v>
      </c>
      <c r="M239" s="9">
        <f t="shared" si="79"/>
        <v>2155738.1831154032</v>
      </c>
      <c r="N239" s="9">
        <f t="shared" si="80"/>
        <v>4850410.9120096574</v>
      </c>
      <c r="O239" s="9">
        <f t="shared" si="81"/>
        <v>8622952.7324616127</v>
      </c>
      <c r="P239" s="9">
        <f t="shared" si="82"/>
        <v>13473363.644471271</v>
      </c>
      <c r="Q239" s="9">
        <f t="shared" si="83"/>
        <v>19401643.648038629</v>
      </c>
      <c r="R239" s="8">
        <f>'Masses &amp; Spring Data'!$G$29</f>
        <v>0.12460000000000002</v>
      </c>
      <c r="S239" s="8">
        <f t="shared" si="91"/>
        <v>67151.244404044817</v>
      </c>
      <c r="T239" s="8">
        <f t="shared" si="91"/>
        <v>268604.97761617927</v>
      </c>
      <c r="U239" s="8">
        <f t="shared" si="91"/>
        <v>604361.19963640335</v>
      </c>
      <c r="V239" s="8">
        <f t="shared" si="91"/>
        <v>1074419.9104647171</v>
      </c>
      <c r="W239" s="8">
        <f t="shared" si="91"/>
        <v>1678781.1101011205</v>
      </c>
      <c r="X239" s="8">
        <f t="shared" si="91"/>
        <v>2417444.7985456134</v>
      </c>
      <c r="Y239" s="3">
        <f>SUM('Masses &amp; Spring Data'!$K$11*('Masses &amp; Spring Data'!$I$3+'Vel,Acc,Jer (Inlet)'!C239))</f>
        <v>314330.18302031636</v>
      </c>
      <c r="Z239" s="10">
        <f t="shared" si="84"/>
        <v>381481.42742436117</v>
      </c>
      <c r="AA239" s="10">
        <f t="shared" si="85"/>
        <v>565561.07900692546</v>
      </c>
      <c r="AB239" s="10">
        <f t="shared" si="86"/>
        <v>918691.38265671977</v>
      </c>
      <c r="AC239" s="10">
        <f t="shared" si="87"/>
        <v>1388750.0934850334</v>
      </c>
      <c r="AD239" s="10">
        <f t="shared" si="88"/>
        <v>1993111.2931214368</v>
      </c>
      <c r="AE239" s="10">
        <f t="shared" si="89"/>
        <v>2731774.9815659299</v>
      </c>
    </row>
    <row r="240" spans="1:31" x14ac:dyDescent="0.2">
      <c r="A240" s="5">
        <v>114</v>
      </c>
      <c r="B240" s="5">
        <f t="shared" si="90"/>
        <v>237</v>
      </c>
      <c r="C240" s="36">
        <v>1.6230633859320669</v>
      </c>
      <c r="D240" s="6">
        <f t="shared" si="70"/>
        <v>-9.1685444711894881E-2</v>
      </c>
      <c r="E240" s="7">
        <f t="shared" si="71"/>
        <v>-1100.2253365427387</v>
      </c>
      <c r="F240" s="7">
        <f t="shared" si="72"/>
        <v>-2200.4506730854773</v>
      </c>
      <c r="G240" s="7">
        <f t="shared" si="73"/>
        <v>-3300.6760096282155</v>
      </c>
      <c r="H240" s="7">
        <f t="shared" si="74"/>
        <v>-4400.9013461709546</v>
      </c>
      <c r="I240" s="7">
        <f t="shared" si="75"/>
        <v>-5501.1266827136933</v>
      </c>
      <c r="J240" s="7">
        <f t="shared" si="76"/>
        <v>-6601.352019256431</v>
      </c>
      <c r="K240" s="12">
        <f t="shared" si="77"/>
        <v>3.7177607401459589E-3</v>
      </c>
      <c r="L240" s="9">
        <f t="shared" si="78"/>
        <v>535357.54658101813</v>
      </c>
      <c r="M240" s="9">
        <f t="shared" si="79"/>
        <v>2141430.1863240725</v>
      </c>
      <c r="N240" s="9">
        <f t="shared" si="80"/>
        <v>4818217.9192291629</v>
      </c>
      <c r="O240" s="9">
        <f t="shared" si="81"/>
        <v>8565720.7452962901</v>
      </c>
      <c r="P240" s="9">
        <f t="shared" si="82"/>
        <v>13383938.664525453</v>
      </c>
      <c r="Q240" s="9">
        <f t="shared" si="83"/>
        <v>19272871.676916651</v>
      </c>
      <c r="R240" s="8">
        <f>'Masses &amp; Spring Data'!$G$29</f>
        <v>0.12460000000000002</v>
      </c>
      <c r="S240" s="8">
        <f t="shared" si="91"/>
        <v>66705.550303994867</v>
      </c>
      <c r="T240" s="8">
        <f t="shared" si="91"/>
        <v>266822.20121597947</v>
      </c>
      <c r="U240" s="8">
        <f t="shared" si="91"/>
        <v>600349.95273595373</v>
      </c>
      <c r="V240" s="8">
        <f t="shared" si="91"/>
        <v>1067288.8048639179</v>
      </c>
      <c r="W240" s="8">
        <f t="shared" si="91"/>
        <v>1667638.7575998716</v>
      </c>
      <c r="X240" s="8">
        <f t="shared" si="91"/>
        <v>2401399.8109438149</v>
      </c>
      <c r="Y240" s="3">
        <f>SUM('Masses &amp; Spring Data'!$K$11*('Masses &amp; Spring Data'!$I$3+'Vel,Acc,Jer (Inlet)'!C240))</f>
        <v>296956.10139074613</v>
      </c>
      <c r="Z240" s="10">
        <f t="shared" si="84"/>
        <v>363661.65169474098</v>
      </c>
      <c r="AA240" s="10">
        <f t="shared" si="85"/>
        <v>547085.61662978586</v>
      </c>
      <c r="AB240" s="10">
        <f t="shared" si="86"/>
        <v>897306.05412669992</v>
      </c>
      <c r="AC240" s="10">
        <f t="shared" si="87"/>
        <v>1364244.9062546641</v>
      </c>
      <c r="AD240" s="10">
        <f t="shared" si="88"/>
        <v>1964594.8589906178</v>
      </c>
      <c r="AE240" s="10">
        <f t="shared" si="89"/>
        <v>2698355.9123345609</v>
      </c>
    </row>
    <row r="241" spans="1:31" x14ac:dyDescent="0.2">
      <c r="A241" s="5">
        <v>116</v>
      </c>
      <c r="B241" s="5">
        <f t="shared" si="90"/>
        <v>238</v>
      </c>
      <c r="C241" s="36">
        <v>1.531377941220172</v>
      </c>
      <c r="D241" s="6">
        <f t="shared" si="70"/>
        <v>-8.7967683971748922E-2</v>
      </c>
      <c r="E241" s="7">
        <f t="shared" si="71"/>
        <v>-1055.612207660987</v>
      </c>
      <c r="F241" s="7">
        <f t="shared" si="72"/>
        <v>-2111.224415321974</v>
      </c>
      <c r="G241" s="7">
        <f t="shared" si="73"/>
        <v>-3166.8366229829612</v>
      </c>
      <c r="H241" s="7">
        <f t="shared" si="74"/>
        <v>-4222.448830643948</v>
      </c>
      <c r="I241" s="7">
        <f t="shared" si="75"/>
        <v>-5278.0610383049352</v>
      </c>
      <c r="J241" s="7">
        <f t="shared" si="76"/>
        <v>-6333.6732459659224</v>
      </c>
      <c r="K241" s="12">
        <f t="shared" si="77"/>
        <v>3.6763602864688938E-3</v>
      </c>
      <c r="L241" s="9">
        <f t="shared" si="78"/>
        <v>529395.88125152071</v>
      </c>
      <c r="M241" s="9">
        <f t="shared" si="79"/>
        <v>2117583.5250060828</v>
      </c>
      <c r="N241" s="9">
        <f t="shared" si="80"/>
        <v>4764562.9312636862</v>
      </c>
      <c r="O241" s="9">
        <f t="shared" si="81"/>
        <v>8470334.1000243314</v>
      </c>
      <c r="P241" s="9">
        <f t="shared" si="82"/>
        <v>13234897.031288018</v>
      </c>
      <c r="Q241" s="9">
        <f t="shared" si="83"/>
        <v>19058251.725054745</v>
      </c>
      <c r="R241" s="8">
        <f>'Masses &amp; Spring Data'!$G$29</f>
        <v>0.12460000000000002</v>
      </c>
      <c r="S241" s="8">
        <f t="shared" si="91"/>
        <v>65962.726803939484</v>
      </c>
      <c r="T241" s="8">
        <f t="shared" si="91"/>
        <v>263850.90721575794</v>
      </c>
      <c r="U241" s="8">
        <f t="shared" si="91"/>
        <v>593664.54123545543</v>
      </c>
      <c r="V241" s="8">
        <f t="shared" si="91"/>
        <v>1055403.6288630317</v>
      </c>
      <c r="W241" s="8">
        <f t="shared" si="91"/>
        <v>1649068.1700984873</v>
      </c>
      <c r="X241" s="8">
        <f t="shared" si="91"/>
        <v>2374658.1649418217</v>
      </c>
      <c r="Y241" s="3">
        <f>SUM('Masses &amp; Spring Data'!$K$11*('Masses &amp; Spring Data'!$I$3+'Vel,Acc,Jer (Inlet)'!C241))</f>
        <v>280263.41541380645</v>
      </c>
      <c r="Z241" s="10">
        <f t="shared" si="84"/>
        <v>346226.14221774595</v>
      </c>
      <c r="AA241" s="10">
        <f t="shared" si="85"/>
        <v>528098.50976773771</v>
      </c>
      <c r="AB241" s="10">
        <f t="shared" si="86"/>
        <v>873927.95664926188</v>
      </c>
      <c r="AC241" s="10">
        <f t="shared" si="87"/>
        <v>1335667.0442768382</v>
      </c>
      <c r="AD241" s="10">
        <f t="shared" si="88"/>
        <v>1929331.5855122937</v>
      </c>
      <c r="AE241" s="10">
        <f t="shared" si="89"/>
        <v>2654921.5803556284</v>
      </c>
    </row>
    <row r="242" spans="1:31" x14ac:dyDescent="0.2">
      <c r="A242" s="5">
        <v>118</v>
      </c>
      <c r="B242" s="5">
        <f t="shared" si="90"/>
        <v>239</v>
      </c>
      <c r="C242" s="36">
        <v>1.4434102572484231</v>
      </c>
      <c r="D242" s="6">
        <f t="shared" si="70"/>
        <v>-8.4291323685280028E-2</v>
      </c>
      <c r="E242" s="7">
        <f t="shared" si="71"/>
        <v>-1011.4958842233603</v>
      </c>
      <c r="F242" s="7">
        <f t="shared" si="72"/>
        <v>-2022.9917684467207</v>
      </c>
      <c r="G242" s="7">
        <f t="shared" si="73"/>
        <v>-3034.4876526700809</v>
      </c>
      <c r="H242" s="7">
        <f t="shared" si="74"/>
        <v>-4045.9835368934414</v>
      </c>
      <c r="I242" s="7">
        <f t="shared" si="75"/>
        <v>-5057.4794211168019</v>
      </c>
      <c r="J242" s="7">
        <f t="shared" si="76"/>
        <v>-6068.9753053401619</v>
      </c>
      <c r="K242" s="12">
        <f t="shared" si="77"/>
        <v>3.6266797420589914E-3</v>
      </c>
      <c r="L242" s="9">
        <f t="shared" si="78"/>
        <v>522241.88285649475</v>
      </c>
      <c r="M242" s="9">
        <f t="shared" si="79"/>
        <v>2088967.531425979</v>
      </c>
      <c r="N242" s="9">
        <f t="shared" si="80"/>
        <v>4700176.9457084527</v>
      </c>
      <c r="O242" s="9">
        <f t="shared" si="81"/>
        <v>8355870.125703916</v>
      </c>
      <c r="P242" s="9">
        <f t="shared" si="82"/>
        <v>13056047.07141237</v>
      </c>
      <c r="Q242" s="9">
        <f t="shared" si="83"/>
        <v>18800707.782833811</v>
      </c>
      <c r="R242" s="8">
        <f>'Masses &amp; Spring Data'!$G$29</f>
        <v>0.12460000000000002</v>
      </c>
      <c r="S242" s="8">
        <f t="shared" si="91"/>
        <v>65071.338603919256</v>
      </c>
      <c r="T242" s="8">
        <f t="shared" si="91"/>
        <v>260285.35441567702</v>
      </c>
      <c r="U242" s="8">
        <f t="shared" si="91"/>
        <v>585642.0474352733</v>
      </c>
      <c r="V242" s="8">
        <f t="shared" si="91"/>
        <v>1041141.4176627081</v>
      </c>
      <c r="W242" s="8">
        <f t="shared" si="91"/>
        <v>1626783.4650979815</v>
      </c>
      <c r="X242" s="8">
        <f t="shared" si="91"/>
        <v>2342568.1897410932</v>
      </c>
      <c r="Y242" s="3">
        <f>SUM('Masses &amp; Spring Data'!$K$11*('Masses &amp; Spring Data'!$I$3+'Vel,Acc,Jer (Inlet)'!C242))</f>
        <v>264247.60255197977</v>
      </c>
      <c r="Z242" s="10">
        <f t="shared" si="84"/>
        <v>329318.94115589903</v>
      </c>
      <c r="AA242" s="10">
        <f t="shared" si="85"/>
        <v>509186.47965841368</v>
      </c>
      <c r="AB242" s="10">
        <f t="shared" si="86"/>
        <v>849889.64998725313</v>
      </c>
      <c r="AC242" s="10">
        <f t="shared" si="87"/>
        <v>1305389.0202146878</v>
      </c>
      <c r="AD242" s="10">
        <f t="shared" si="88"/>
        <v>1891031.0676499612</v>
      </c>
      <c r="AE242" s="10">
        <f t="shared" si="89"/>
        <v>2606815.7922930731</v>
      </c>
    </row>
    <row r="243" spans="1:31" x14ac:dyDescent="0.2">
      <c r="A243" s="5">
        <v>120</v>
      </c>
      <c r="B243" s="5">
        <f t="shared" si="90"/>
        <v>240</v>
      </c>
      <c r="C243" s="36">
        <v>1.3591189335631431</v>
      </c>
      <c r="D243" s="6">
        <f t="shared" si="70"/>
        <v>-8.0664643943221037E-2</v>
      </c>
      <c r="E243" s="7">
        <f t="shared" si="71"/>
        <v>-967.97572731865239</v>
      </c>
      <c r="F243" s="7">
        <f t="shared" si="72"/>
        <v>-1935.9514546373048</v>
      </c>
      <c r="G243" s="7">
        <f t="shared" si="73"/>
        <v>-2903.9271819559572</v>
      </c>
      <c r="H243" s="7">
        <f t="shared" si="74"/>
        <v>-3871.9029092746096</v>
      </c>
      <c r="I243" s="7">
        <f t="shared" si="75"/>
        <v>-4839.8786365932619</v>
      </c>
      <c r="J243" s="7">
        <f t="shared" si="76"/>
        <v>-5807.8543639119143</v>
      </c>
      <c r="K243" s="12">
        <f t="shared" si="77"/>
        <v>3.5687191069109225E-3</v>
      </c>
      <c r="L243" s="9">
        <f t="shared" si="78"/>
        <v>513895.55139517284</v>
      </c>
      <c r="M243" s="9">
        <f t="shared" si="79"/>
        <v>2055582.2055806913</v>
      </c>
      <c r="N243" s="9">
        <f t="shared" si="80"/>
        <v>4625059.9625565559</v>
      </c>
      <c r="O243" s="9">
        <f t="shared" si="81"/>
        <v>8222328.8223227654</v>
      </c>
      <c r="P243" s="9">
        <f t="shared" si="82"/>
        <v>12847388.784879321</v>
      </c>
      <c r="Q243" s="9">
        <f t="shared" si="83"/>
        <v>18500239.850226223</v>
      </c>
      <c r="R243" s="8">
        <f>'Masses &amp; Spring Data'!$G$29</f>
        <v>0.12460000000000002</v>
      </c>
      <c r="S243" s="8">
        <f t="shared" si="91"/>
        <v>64031.385703838547</v>
      </c>
      <c r="T243" s="8">
        <f t="shared" si="91"/>
        <v>256125.54281535419</v>
      </c>
      <c r="U243" s="8">
        <f t="shared" si="91"/>
        <v>576282.47133454692</v>
      </c>
      <c r="V243" s="8">
        <f t="shared" si="91"/>
        <v>1024502.1712614167</v>
      </c>
      <c r="W243" s="8">
        <f t="shared" si="91"/>
        <v>1600784.6425959636</v>
      </c>
      <c r="X243" s="8">
        <f t="shared" si="91"/>
        <v>2305129.8853381877</v>
      </c>
      <c r="Y243" s="3">
        <f>SUM('Masses &amp; Spring Data'!$K$11*('Masses &amp; Spring Data'!$I$3+'Vel,Acc,Jer (Inlet)'!C243))</f>
        <v>248901.12524273663</v>
      </c>
      <c r="Z243" s="10">
        <f t="shared" si="84"/>
        <v>312932.5109465752</v>
      </c>
      <c r="AA243" s="10">
        <f t="shared" si="85"/>
        <v>490340.48122639704</v>
      </c>
      <c r="AB243" s="10">
        <f t="shared" si="86"/>
        <v>825183.59657728358</v>
      </c>
      <c r="AC243" s="10">
        <f t="shared" si="87"/>
        <v>1273403.2965041534</v>
      </c>
      <c r="AD243" s="10">
        <f t="shared" si="88"/>
        <v>1849685.7678387002</v>
      </c>
      <c r="AE243" s="10">
        <f t="shared" si="89"/>
        <v>2554031.0105809243</v>
      </c>
    </row>
    <row r="244" spans="1:31" x14ac:dyDescent="0.2">
      <c r="A244" s="5">
        <v>122</v>
      </c>
      <c r="B244" s="5">
        <f t="shared" si="90"/>
        <v>241</v>
      </c>
      <c r="C244" s="36">
        <v>1.278454289619922</v>
      </c>
      <c r="D244" s="6">
        <f t="shared" si="70"/>
        <v>-7.7095924836310115E-2</v>
      </c>
      <c r="E244" s="7">
        <f t="shared" si="71"/>
        <v>-925.15109803572136</v>
      </c>
      <c r="F244" s="7">
        <f t="shared" si="72"/>
        <v>-1850.3021960714427</v>
      </c>
      <c r="G244" s="7">
        <f t="shared" si="73"/>
        <v>-2775.4532941071643</v>
      </c>
      <c r="H244" s="7">
        <f t="shared" si="74"/>
        <v>-3700.6043921428854</v>
      </c>
      <c r="I244" s="7">
        <f t="shared" si="75"/>
        <v>-4625.755490178607</v>
      </c>
      <c r="J244" s="7">
        <f t="shared" si="76"/>
        <v>-5550.9065882143286</v>
      </c>
      <c r="K244" s="12">
        <f t="shared" si="77"/>
        <v>3.5024783810291282E-3</v>
      </c>
      <c r="L244" s="9">
        <f t="shared" si="78"/>
        <v>504356.88686819444</v>
      </c>
      <c r="M244" s="9">
        <f t="shared" si="79"/>
        <v>2017427.5474727778</v>
      </c>
      <c r="N244" s="9">
        <f t="shared" si="80"/>
        <v>4539211.9818137502</v>
      </c>
      <c r="O244" s="9">
        <f t="shared" si="81"/>
        <v>8069710.1898911111</v>
      </c>
      <c r="P244" s="9">
        <f t="shared" si="82"/>
        <v>12608922.171704862</v>
      </c>
      <c r="Q244" s="9">
        <f t="shared" si="83"/>
        <v>18156847.927255001</v>
      </c>
      <c r="R244" s="8">
        <f>'Masses &amp; Spring Data'!$G$29</f>
        <v>0.12460000000000002</v>
      </c>
      <c r="S244" s="8">
        <f t="shared" si="91"/>
        <v>62842.868103777037</v>
      </c>
      <c r="T244" s="8">
        <f t="shared" si="91"/>
        <v>251371.47241510815</v>
      </c>
      <c r="U244" s="8">
        <f t="shared" si="91"/>
        <v>565585.81293399341</v>
      </c>
      <c r="V244" s="8">
        <f t="shared" si="91"/>
        <v>1005485.8896604326</v>
      </c>
      <c r="W244" s="8">
        <f t="shared" si="91"/>
        <v>1571071.702594426</v>
      </c>
      <c r="X244" s="8">
        <f t="shared" si="91"/>
        <v>2262343.2517359736</v>
      </c>
      <c r="Y244" s="3">
        <f>SUM('Masses &amp; Spring Data'!$K$11*('Masses &amp; Spring Data'!$I$3+'Vel,Acc,Jer (Inlet)'!C244))</f>
        <v>234214.93841104285</v>
      </c>
      <c r="Z244" s="10">
        <f t="shared" si="84"/>
        <v>297057.80651481991</v>
      </c>
      <c r="AA244" s="10">
        <f t="shared" si="85"/>
        <v>471549.96188446518</v>
      </c>
      <c r="AB244" s="10">
        <f t="shared" si="86"/>
        <v>799800.75134503632</v>
      </c>
      <c r="AC244" s="10">
        <f t="shared" si="87"/>
        <v>1239700.8280714755</v>
      </c>
      <c r="AD244" s="10">
        <f t="shared" si="88"/>
        <v>1805286.6410054688</v>
      </c>
      <c r="AE244" s="10">
        <f t="shared" si="89"/>
        <v>2496558.1901470167</v>
      </c>
    </row>
    <row r="245" spans="1:31" x14ac:dyDescent="0.2">
      <c r="A245" s="5">
        <v>124</v>
      </c>
      <c r="B245" s="5">
        <f t="shared" si="90"/>
        <v>242</v>
      </c>
      <c r="C245" s="36">
        <v>1.2013583647836119</v>
      </c>
      <c r="D245" s="6">
        <f t="shared" si="70"/>
        <v>-7.3593446455280986E-2</v>
      </c>
      <c r="E245" s="7">
        <f t="shared" si="71"/>
        <v>-883.12135746337185</v>
      </c>
      <c r="F245" s="7">
        <f t="shared" si="72"/>
        <v>-1766.2427149267437</v>
      </c>
      <c r="G245" s="7">
        <f t="shared" si="73"/>
        <v>-2649.3640723901153</v>
      </c>
      <c r="H245" s="7">
        <f t="shared" si="74"/>
        <v>-3532.4854298534874</v>
      </c>
      <c r="I245" s="7">
        <f t="shared" si="75"/>
        <v>-4415.6067873168595</v>
      </c>
      <c r="J245" s="7">
        <f t="shared" si="76"/>
        <v>-5298.7281447802307</v>
      </c>
      <c r="K245" s="12">
        <f t="shared" si="77"/>
        <v>3.4362376551460017E-3</v>
      </c>
      <c r="L245" s="9">
        <f t="shared" si="78"/>
        <v>494818.22234102426</v>
      </c>
      <c r="M245" s="9">
        <f t="shared" si="79"/>
        <v>1979272.889364097</v>
      </c>
      <c r="N245" s="9">
        <f t="shared" si="80"/>
        <v>4453364.0010692179</v>
      </c>
      <c r="O245" s="9">
        <f t="shared" si="81"/>
        <v>7917091.5574563881</v>
      </c>
      <c r="P245" s="9">
        <f t="shared" si="82"/>
        <v>12370455.558525605</v>
      </c>
      <c r="Q245" s="9">
        <f t="shared" si="83"/>
        <v>17813456.004276872</v>
      </c>
      <c r="R245" s="8">
        <f>'Masses &amp; Spring Data'!$G$29</f>
        <v>0.12460000000000002</v>
      </c>
      <c r="S245" s="8">
        <f t="shared" si="91"/>
        <v>61654.350503691632</v>
      </c>
      <c r="T245" s="8">
        <f t="shared" si="91"/>
        <v>246617.40201476653</v>
      </c>
      <c r="U245" s="8">
        <f t="shared" si="91"/>
        <v>554889.15453322465</v>
      </c>
      <c r="V245" s="8">
        <f t="shared" si="91"/>
        <v>986469.60805906611</v>
      </c>
      <c r="W245" s="8">
        <f t="shared" si="91"/>
        <v>1541358.7625922905</v>
      </c>
      <c r="X245" s="8">
        <f t="shared" si="91"/>
        <v>2219556.6181328986</v>
      </c>
      <c r="Y245" s="3">
        <f>SUM('Masses &amp; Spring Data'!$K$11*('Masses &amp; Spring Data'!$I$3+'Vel,Acc,Jer (Inlet)'!C245))</f>
        <v>220178.48946935704</v>
      </c>
      <c r="Z245" s="10">
        <f t="shared" si="84"/>
        <v>281832.83997304866</v>
      </c>
      <c r="AA245" s="10">
        <f t="shared" si="85"/>
        <v>453397.12033239956</v>
      </c>
      <c r="AB245" s="10">
        <f t="shared" si="86"/>
        <v>775067.64400258171</v>
      </c>
      <c r="AC245" s="10">
        <f t="shared" si="87"/>
        <v>1206648.0975284232</v>
      </c>
      <c r="AD245" s="10">
        <f t="shared" si="88"/>
        <v>1761537.2520616476</v>
      </c>
      <c r="AE245" s="10">
        <f t="shared" si="89"/>
        <v>2439735.1076022554</v>
      </c>
    </row>
    <row r="246" spans="1:31" x14ac:dyDescent="0.2">
      <c r="A246" s="5">
        <v>126</v>
      </c>
      <c r="B246" s="5">
        <f t="shared" si="90"/>
        <v>243</v>
      </c>
      <c r="C246" s="36">
        <v>1.1277649183283309</v>
      </c>
      <c r="D246" s="6">
        <f t="shared" si="70"/>
        <v>-7.0157208800134985E-2</v>
      </c>
      <c r="E246" s="7">
        <f t="shared" si="71"/>
        <v>-841.88650560161977</v>
      </c>
      <c r="F246" s="7">
        <f t="shared" si="72"/>
        <v>-1683.7730112032395</v>
      </c>
      <c r="G246" s="7">
        <f t="shared" si="73"/>
        <v>-2525.6595168048593</v>
      </c>
      <c r="H246" s="7">
        <f t="shared" si="74"/>
        <v>-3367.5460224064791</v>
      </c>
      <c r="I246" s="7">
        <f t="shared" si="75"/>
        <v>-4209.4325280080993</v>
      </c>
      <c r="J246" s="7">
        <f t="shared" si="76"/>
        <v>-5051.3190336097186</v>
      </c>
      <c r="K246" s="12">
        <f t="shared" si="77"/>
        <v>3.3617168385295937E-3</v>
      </c>
      <c r="L246" s="9">
        <f t="shared" si="78"/>
        <v>484087.22474826151</v>
      </c>
      <c r="M246" s="9">
        <f t="shared" si="79"/>
        <v>1936348.898993046</v>
      </c>
      <c r="N246" s="9">
        <f t="shared" si="80"/>
        <v>4356785.0227343533</v>
      </c>
      <c r="O246" s="9">
        <f t="shared" si="81"/>
        <v>7745395.5959721841</v>
      </c>
      <c r="P246" s="9">
        <f t="shared" si="82"/>
        <v>12102180.618706537</v>
      </c>
      <c r="Q246" s="9">
        <f t="shared" si="83"/>
        <v>17427140.090937413</v>
      </c>
      <c r="R246" s="8">
        <f>'Masses &amp; Spring Data'!$G$29</f>
        <v>0.12460000000000002</v>
      </c>
      <c r="S246" s="8">
        <f t="shared" si="91"/>
        <v>60317.268203633394</v>
      </c>
      <c r="T246" s="8">
        <f t="shared" si="91"/>
        <v>241269.07281453357</v>
      </c>
      <c r="U246" s="8">
        <f t="shared" si="91"/>
        <v>542855.41383270046</v>
      </c>
      <c r="V246" s="8">
        <f t="shared" si="91"/>
        <v>965076.2912581343</v>
      </c>
      <c r="W246" s="8">
        <f t="shared" si="91"/>
        <v>1507931.7050908348</v>
      </c>
      <c r="X246" s="8">
        <f t="shared" si="91"/>
        <v>2171421.6553308018</v>
      </c>
      <c r="Y246" s="3">
        <f>SUM('Masses &amp; Spring Data'!$K$11*('Masses &amp; Spring Data'!$I$3+'Vel,Acc,Jer (Inlet)'!C246))</f>
        <v>206779.71831763303</v>
      </c>
      <c r="Z246" s="10">
        <f t="shared" si="84"/>
        <v>267096.9865212664</v>
      </c>
      <c r="AA246" s="10">
        <f t="shared" si="85"/>
        <v>435275.63767035771</v>
      </c>
      <c r="AB246" s="10">
        <f t="shared" si="86"/>
        <v>749635.13215033349</v>
      </c>
      <c r="AC246" s="10">
        <f t="shared" si="87"/>
        <v>1171856.0095757674</v>
      </c>
      <c r="AD246" s="10">
        <f t="shared" si="88"/>
        <v>1714711.4234084678</v>
      </c>
      <c r="AE246" s="10">
        <f t="shared" si="89"/>
        <v>2378201.3736484349</v>
      </c>
    </row>
    <row r="247" spans="1:31" x14ac:dyDescent="0.2">
      <c r="A247" s="5">
        <v>128</v>
      </c>
      <c r="B247" s="5">
        <f t="shared" si="90"/>
        <v>244</v>
      </c>
      <c r="C247" s="36">
        <v>1.0576077095281959</v>
      </c>
      <c r="D247" s="6">
        <f t="shared" si="70"/>
        <v>-6.6795491961605502E-2</v>
      </c>
      <c r="E247" s="7">
        <f t="shared" si="71"/>
        <v>-801.54590353926608</v>
      </c>
      <c r="F247" s="7">
        <f t="shared" si="72"/>
        <v>-1603.0918070785322</v>
      </c>
      <c r="G247" s="7">
        <f t="shared" si="73"/>
        <v>-2404.6377106177979</v>
      </c>
      <c r="H247" s="7">
        <f t="shared" si="74"/>
        <v>-3206.1836141570643</v>
      </c>
      <c r="I247" s="7">
        <f t="shared" si="75"/>
        <v>-4007.7295176963303</v>
      </c>
      <c r="J247" s="7">
        <f t="shared" si="76"/>
        <v>-4809.2754212355958</v>
      </c>
      <c r="K247" s="12">
        <f t="shared" si="77"/>
        <v>3.2789159311754634E-3</v>
      </c>
      <c r="L247" s="9">
        <f t="shared" si="78"/>
        <v>472163.89408926672</v>
      </c>
      <c r="M247" s="9">
        <f t="shared" si="79"/>
        <v>1888655.5763570669</v>
      </c>
      <c r="N247" s="9">
        <f t="shared" si="80"/>
        <v>4249475.0468034009</v>
      </c>
      <c r="O247" s="9">
        <f t="shared" si="81"/>
        <v>7554622.3054282675</v>
      </c>
      <c r="P247" s="9">
        <f t="shared" si="82"/>
        <v>11804097.352231668</v>
      </c>
      <c r="Q247" s="9">
        <f t="shared" si="83"/>
        <v>16997900.187213603</v>
      </c>
      <c r="R247" s="8">
        <f>'Masses &amp; Spring Data'!$G$29</f>
        <v>0.12460000000000002</v>
      </c>
      <c r="S247" s="8">
        <f t="shared" si="91"/>
        <v>58831.621203522642</v>
      </c>
      <c r="T247" s="8">
        <f t="shared" si="91"/>
        <v>235326.48481409057</v>
      </c>
      <c r="U247" s="8">
        <f t="shared" si="91"/>
        <v>529484.59083170386</v>
      </c>
      <c r="V247" s="8">
        <f t="shared" si="91"/>
        <v>941305.93925636227</v>
      </c>
      <c r="W247" s="8">
        <f t="shared" si="91"/>
        <v>1470790.5300880661</v>
      </c>
      <c r="X247" s="8">
        <f t="shared" si="91"/>
        <v>2117938.3633268154</v>
      </c>
      <c r="Y247" s="3">
        <f>SUM('Masses &amp; Spring Data'!$K$11*('Masses &amp; Spring Data'!$I$3+'Vel,Acc,Jer (Inlet)'!C247))</f>
        <v>194006.56485582411</v>
      </c>
      <c r="Z247" s="10">
        <f t="shared" si="84"/>
        <v>252838.18605934674</v>
      </c>
      <c r="AA247" s="10">
        <f t="shared" si="85"/>
        <v>417171.94628546829</v>
      </c>
      <c r="AB247" s="10">
        <f t="shared" si="86"/>
        <v>723491.15568752796</v>
      </c>
      <c r="AC247" s="10">
        <f t="shared" si="87"/>
        <v>1135312.5041121864</v>
      </c>
      <c r="AD247" s="10">
        <f t="shared" si="88"/>
        <v>1664797.0949438903</v>
      </c>
      <c r="AE247" s="10">
        <f t="shared" si="89"/>
        <v>2311944.9281826396</v>
      </c>
    </row>
    <row r="248" spans="1:31" x14ac:dyDescent="0.2">
      <c r="A248" s="5">
        <v>130</v>
      </c>
      <c r="B248" s="5">
        <f t="shared" si="90"/>
        <v>245</v>
      </c>
      <c r="C248" s="36">
        <v>0.99081221756659044</v>
      </c>
      <c r="D248" s="6">
        <f t="shared" si="70"/>
        <v>-6.3516576030430039E-2</v>
      </c>
      <c r="E248" s="7">
        <f t="shared" si="71"/>
        <v>-762.19891236516048</v>
      </c>
      <c r="F248" s="7">
        <f t="shared" si="72"/>
        <v>-1524.397824730321</v>
      </c>
      <c r="G248" s="7">
        <f t="shared" si="73"/>
        <v>-2286.5967370954813</v>
      </c>
      <c r="H248" s="7">
        <f t="shared" si="74"/>
        <v>-3048.7956494606419</v>
      </c>
      <c r="I248" s="7">
        <f t="shared" si="75"/>
        <v>-3810.9945618258025</v>
      </c>
      <c r="J248" s="7">
        <f t="shared" si="76"/>
        <v>-4573.1934741909627</v>
      </c>
      <c r="K248" s="12">
        <f t="shared" si="77"/>
        <v>3.1878349330877187E-3</v>
      </c>
      <c r="L248" s="9">
        <f t="shared" si="78"/>
        <v>459048.23036463151</v>
      </c>
      <c r="M248" s="9">
        <f t="shared" si="79"/>
        <v>1836192.921458526</v>
      </c>
      <c r="N248" s="9">
        <f t="shared" si="80"/>
        <v>4131434.0732816835</v>
      </c>
      <c r="O248" s="9">
        <f t="shared" si="81"/>
        <v>7344771.6858341042</v>
      </c>
      <c r="P248" s="9">
        <f t="shared" si="82"/>
        <v>11476205.759115787</v>
      </c>
      <c r="Q248" s="9">
        <f t="shared" si="83"/>
        <v>16525736.293126734</v>
      </c>
      <c r="R248" s="8">
        <f>'Masses &amp; Spring Data'!$G$29</f>
        <v>0.12460000000000002</v>
      </c>
      <c r="S248" s="8">
        <f t="shared" si="91"/>
        <v>57197.409503433097</v>
      </c>
      <c r="T248" s="8">
        <f t="shared" si="91"/>
        <v>228789.63801373239</v>
      </c>
      <c r="U248" s="8">
        <f t="shared" si="91"/>
        <v>514776.68553089781</v>
      </c>
      <c r="V248" s="8">
        <f t="shared" si="91"/>
        <v>915158.55205492955</v>
      </c>
      <c r="W248" s="8">
        <f t="shared" si="91"/>
        <v>1429935.2375858272</v>
      </c>
      <c r="X248" s="8">
        <f t="shared" si="91"/>
        <v>2059106.7421235912</v>
      </c>
      <c r="Y248" s="3">
        <f>SUM('Masses &amp; Spring Data'!$K$11*('Masses &amp; Spring Data'!$I$3+'Vel,Acc,Jer (Inlet)'!C248))</f>
        <v>181845.4614713777</v>
      </c>
      <c r="Z248" s="10">
        <f t="shared" si="84"/>
        <v>239042.87097481079</v>
      </c>
      <c r="AA248" s="10">
        <f t="shared" si="85"/>
        <v>399070.97105296841</v>
      </c>
      <c r="AB248" s="10">
        <f t="shared" si="86"/>
        <v>696622.14700227557</v>
      </c>
      <c r="AC248" s="10">
        <f t="shared" si="87"/>
        <v>1097004.0135263072</v>
      </c>
      <c r="AD248" s="10">
        <f t="shared" si="88"/>
        <v>1611780.6990572049</v>
      </c>
      <c r="AE248" s="10">
        <f t="shared" si="89"/>
        <v>2240952.2035949691</v>
      </c>
    </row>
    <row r="249" spans="1:31" x14ac:dyDescent="0.2">
      <c r="A249" s="5">
        <v>132</v>
      </c>
      <c r="B249" s="5">
        <f t="shared" si="90"/>
        <v>246</v>
      </c>
      <c r="C249" s="36">
        <v>0.9272956415361604</v>
      </c>
      <c r="D249" s="6">
        <f t="shared" si="70"/>
        <v>-6.032874109734232E-2</v>
      </c>
      <c r="E249" s="7">
        <f t="shared" si="71"/>
        <v>-723.9448931681078</v>
      </c>
      <c r="F249" s="7">
        <f t="shared" si="72"/>
        <v>-1447.8897863362156</v>
      </c>
      <c r="G249" s="7">
        <f t="shared" si="73"/>
        <v>-2171.8346795043235</v>
      </c>
      <c r="H249" s="7">
        <f t="shared" si="74"/>
        <v>-2895.7795726724312</v>
      </c>
      <c r="I249" s="7">
        <f t="shared" si="75"/>
        <v>-3619.7244658405393</v>
      </c>
      <c r="J249" s="7">
        <f t="shared" si="76"/>
        <v>-4343.669359008647</v>
      </c>
      <c r="K249" s="12">
        <f t="shared" si="77"/>
        <v>3.1075180529552826E-3</v>
      </c>
      <c r="L249" s="9">
        <f t="shared" si="78"/>
        <v>447482.59962556069</v>
      </c>
      <c r="M249" s="9">
        <f t="shared" si="79"/>
        <v>1789930.3985022428</v>
      </c>
      <c r="N249" s="9">
        <f t="shared" si="80"/>
        <v>4027343.3966300464</v>
      </c>
      <c r="O249" s="9">
        <f t="shared" si="81"/>
        <v>7159721.594008971</v>
      </c>
      <c r="P249" s="9">
        <f t="shared" si="82"/>
        <v>11187064.990639018</v>
      </c>
      <c r="Q249" s="9">
        <f t="shared" si="83"/>
        <v>16109373.586520186</v>
      </c>
      <c r="R249" s="8">
        <f>'Masses &amp; Spring Data'!$G$29</f>
        <v>0.12460000000000002</v>
      </c>
      <c r="S249" s="8">
        <f t="shared" si="91"/>
        <v>55756.331913344868</v>
      </c>
      <c r="T249" s="8">
        <f t="shared" si="91"/>
        <v>223025.32765337947</v>
      </c>
      <c r="U249" s="8">
        <f t="shared" si="91"/>
        <v>501806.98722010385</v>
      </c>
      <c r="V249" s="8">
        <f t="shared" si="91"/>
        <v>892101.31061351788</v>
      </c>
      <c r="W249" s="8">
        <f t="shared" si="91"/>
        <v>1393908.2978336217</v>
      </c>
      <c r="X249" s="8">
        <f t="shared" si="91"/>
        <v>2007227.9488804154</v>
      </c>
      <c r="Y249" s="3">
        <f>SUM('Masses &amp; Spring Data'!$K$11*('Masses &amp; Spring Data'!$I$3+'Vel,Acc,Jer (Inlet)'!C249))</f>
        <v>170281.33303923602</v>
      </c>
      <c r="Z249" s="10">
        <f t="shared" si="84"/>
        <v>226037.66495258088</v>
      </c>
      <c r="AA249" s="10">
        <f t="shared" si="85"/>
        <v>382322.92457521439</v>
      </c>
      <c r="AB249" s="10">
        <f t="shared" si="86"/>
        <v>672088.32025933987</v>
      </c>
      <c r="AC249" s="10">
        <f t="shared" si="87"/>
        <v>1062382.6436527539</v>
      </c>
      <c r="AD249" s="10">
        <f t="shared" si="88"/>
        <v>1564189.6308728578</v>
      </c>
      <c r="AE249" s="10">
        <f t="shared" si="89"/>
        <v>2177509.2819196517</v>
      </c>
    </row>
    <row r="250" spans="1:31" x14ac:dyDescent="0.2">
      <c r="A250" s="5">
        <v>134</v>
      </c>
      <c r="B250" s="5">
        <f t="shared" si="90"/>
        <v>247</v>
      </c>
      <c r="C250" s="36">
        <v>0.86696690043881808</v>
      </c>
      <c r="D250" s="6">
        <f t="shared" si="70"/>
        <v>-5.7221223044387037E-2</v>
      </c>
      <c r="E250" s="7">
        <f t="shared" si="71"/>
        <v>-686.65467653264443</v>
      </c>
      <c r="F250" s="7">
        <f t="shared" si="72"/>
        <v>-1373.3093530652889</v>
      </c>
      <c r="G250" s="7">
        <f t="shared" si="73"/>
        <v>-2059.9640295979334</v>
      </c>
      <c r="H250" s="7">
        <f t="shared" si="74"/>
        <v>-2746.6187061305777</v>
      </c>
      <c r="I250" s="7">
        <f t="shared" si="75"/>
        <v>-3433.273382663222</v>
      </c>
      <c r="J250" s="7">
        <f t="shared" si="76"/>
        <v>-4119.9280591958668</v>
      </c>
      <c r="K250" s="12">
        <f t="shared" si="77"/>
        <v>3.009812982278981E-3</v>
      </c>
      <c r="L250" s="9">
        <f t="shared" si="78"/>
        <v>433413.06944817328</v>
      </c>
      <c r="M250" s="9">
        <f t="shared" si="79"/>
        <v>1733652.2777926931</v>
      </c>
      <c r="N250" s="9">
        <f t="shared" si="80"/>
        <v>3900717.6250335593</v>
      </c>
      <c r="O250" s="9">
        <f t="shared" si="81"/>
        <v>6934609.1111707725</v>
      </c>
      <c r="P250" s="9">
        <f t="shared" si="82"/>
        <v>10835326.736204332</v>
      </c>
      <c r="Q250" s="9">
        <f t="shared" si="83"/>
        <v>15602870.500134237</v>
      </c>
      <c r="R250" s="8">
        <f>'Masses &amp; Spring Data'!$G$29</f>
        <v>0.12460000000000002</v>
      </c>
      <c r="S250" s="8">
        <f t="shared" si="91"/>
        <v>54003.268453242395</v>
      </c>
      <c r="T250" s="8">
        <f t="shared" si="91"/>
        <v>216013.07381296958</v>
      </c>
      <c r="U250" s="8">
        <f t="shared" si="91"/>
        <v>486029.41607918154</v>
      </c>
      <c r="V250" s="8">
        <f t="shared" si="91"/>
        <v>864052.29525187833</v>
      </c>
      <c r="W250" s="8">
        <f t="shared" si="91"/>
        <v>1350081.7113310599</v>
      </c>
      <c r="X250" s="8">
        <f t="shared" si="91"/>
        <v>1944117.6643167261</v>
      </c>
      <c r="Y250" s="3">
        <f>SUM('Masses &amp; Spring Data'!$K$11*('Masses &amp; Spring Data'!$I$3+'Vel,Acc,Jer (Inlet)'!C250))</f>
        <v>159297.59692183492</v>
      </c>
      <c r="Z250" s="10">
        <f t="shared" si="84"/>
        <v>213300.86537507732</v>
      </c>
      <c r="AA250" s="10">
        <f t="shared" si="85"/>
        <v>364892.70406083739</v>
      </c>
      <c r="AB250" s="10">
        <f t="shared" si="86"/>
        <v>645327.01300101646</v>
      </c>
      <c r="AC250" s="10">
        <f t="shared" si="87"/>
        <v>1023349.8921737133</v>
      </c>
      <c r="AD250" s="10">
        <f t="shared" si="88"/>
        <v>1509379.3082528948</v>
      </c>
      <c r="AE250" s="10">
        <f t="shared" si="89"/>
        <v>2103415.261238561</v>
      </c>
    </row>
    <row r="251" spans="1:31" x14ac:dyDescent="0.2">
      <c r="A251" s="5">
        <v>136</v>
      </c>
      <c r="B251" s="5">
        <f t="shared" si="90"/>
        <v>248</v>
      </c>
      <c r="C251" s="36">
        <v>0.80974567739443104</v>
      </c>
      <c r="D251" s="6">
        <f t="shared" si="70"/>
        <v>-5.4211410062108056E-2</v>
      </c>
      <c r="E251" s="7">
        <f t="shared" si="71"/>
        <v>-650.5369207452967</v>
      </c>
      <c r="F251" s="7">
        <f t="shared" si="72"/>
        <v>-1301.0738414905934</v>
      </c>
      <c r="G251" s="7">
        <f t="shared" si="73"/>
        <v>-1951.61076223589</v>
      </c>
      <c r="H251" s="7">
        <f t="shared" si="74"/>
        <v>-2602.1476829811868</v>
      </c>
      <c r="I251" s="7">
        <f t="shared" si="75"/>
        <v>-3252.6846037264836</v>
      </c>
      <c r="J251" s="7">
        <f t="shared" si="76"/>
        <v>-3903.22152447178</v>
      </c>
      <c r="K251" s="12">
        <f t="shared" si="77"/>
        <v>2.9162479569699862E-3</v>
      </c>
      <c r="L251" s="9">
        <f t="shared" si="78"/>
        <v>419939.70580367802</v>
      </c>
      <c r="M251" s="9">
        <f t="shared" si="79"/>
        <v>1679758.8232147121</v>
      </c>
      <c r="N251" s="9">
        <f t="shared" si="80"/>
        <v>3779457.3522331021</v>
      </c>
      <c r="O251" s="9">
        <f t="shared" si="81"/>
        <v>6719035.2928588483</v>
      </c>
      <c r="P251" s="9">
        <f t="shared" si="82"/>
        <v>10498492.645091951</v>
      </c>
      <c r="Q251" s="9">
        <f t="shared" si="83"/>
        <v>15117829.408932408</v>
      </c>
      <c r="R251" s="8">
        <f>'Masses &amp; Spring Data'!$G$29</f>
        <v>0.12460000000000002</v>
      </c>
      <c r="S251" s="8">
        <f t="shared" si="91"/>
        <v>52324.487343138288</v>
      </c>
      <c r="T251" s="8">
        <f t="shared" si="91"/>
        <v>209297.94937255315</v>
      </c>
      <c r="U251" s="8">
        <f t="shared" si="91"/>
        <v>470920.38608824456</v>
      </c>
      <c r="V251" s="8">
        <f t="shared" si="91"/>
        <v>837191.7974902126</v>
      </c>
      <c r="W251" s="8">
        <f t="shared" si="91"/>
        <v>1308112.1835784572</v>
      </c>
      <c r="X251" s="8">
        <f t="shared" si="91"/>
        <v>1883681.5443529782</v>
      </c>
      <c r="Y251" s="3">
        <f>SUM('Masses &amp; Spring Data'!$K$11*('Masses &amp; Spring Data'!$I$3+'Vel,Acc,Jer (Inlet)'!C251))</f>
        <v>148879.63024786784</v>
      </c>
      <c r="Z251" s="10">
        <f t="shared" si="84"/>
        <v>201204.11759100613</v>
      </c>
      <c r="AA251" s="10">
        <f t="shared" si="85"/>
        <v>348307.59374231927</v>
      </c>
      <c r="AB251" s="10">
        <f t="shared" si="86"/>
        <v>619800.0163361124</v>
      </c>
      <c r="AC251" s="10">
        <f t="shared" si="87"/>
        <v>986071.4277380805</v>
      </c>
      <c r="AD251" s="10">
        <f t="shared" si="88"/>
        <v>1456991.8138263251</v>
      </c>
      <c r="AE251" s="10">
        <f t="shared" si="89"/>
        <v>2032561.1746008461</v>
      </c>
    </row>
    <row r="252" spans="1:31" x14ac:dyDescent="0.2">
      <c r="A252" s="5">
        <v>138</v>
      </c>
      <c r="B252" s="5">
        <f t="shared" si="90"/>
        <v>249</v>
      </c>
      <c r="C252" s="36">
        <v>0.75553426733232298</v>
      </c>
      <c r="D252" s="6">
        <f t="shared" si="70"/>
        <v>-5.129516210513807E-2</v>
      </c>
      <c r="E252" s="7">
        <f t="shared" si="71"/>
        <v>-615.54194526165679</v>
      </c>
      <c r="F252" s="7">
        <f t="shared" si="72"/>
        <v>-1231.0838905233136</v>
      </c>
      <c r="G252" s="7">
        <f t="shared" si="73"/>
        <v>-1846.6258357849706</v>
      </c>
      <c r="H252" s="7">
        <f t="shared" si="74"/>
        <v>-2462.1677810466272</v>
      </c>
      <c r="I252" s="7">
        <f t="shared" si="75"/>
        <v>-3077.7097263082842</v>
      </c>
      <c r="J252" s="7">
        <f t="shared" si="76"/>
        <v>-3693.2516715699412</v>
      </c>
      <c r="K252" s="12">
        <f t="shared" si="77"/>
        <v>2.8168868681466286E-3</v>
      </c>
      <c r="L252" s="9">
        <f t="shared" si="78"/>
        <v>405631.70901311451</v>
      </c>
      <c r="M252" s="9">
        <f t="shared" si="79"/>
        <v>1622526.836052458</v>
      </c>
      <c r="N252" s="9">
        <f t="shared" si="80"/>
        <v>3650685.3811180308</v>
      </c>
      <c r="O252" s="9">
        <f t="shared" si="81"/>
        <v>6490107.3442098321</v>
      </c>
      <c r="P252" s="9">
        <f t="shared" si="82"/>
        <v>10140792.725327862</v>
      </c>
      <c r="Q252" s="9">
        <f t="shared" si="83"/>
        <v>14602741.524472123</v>
      </c>
      <c r="R252" s="8">
        <f>'Masses &amp; Spring Data'!$G$29</f>
        <v>0.12460000000000002</v>
      </c>
      <c r="S252" s="8">
        <f t="shared" si="91"/>
        <v>50541.710943034072</v>
      </c>
      <c r="T252" s="8">
        <f t="shared" si="91"/>
        <v>202166.84377213629</v>
      </c>
      <c r="U252" s="8">
        <f t="shared" si="91"/>
        <v>454875.39848730667</v>
      </c>
      <c r="V252" s="8">
        <f t="shared" si="91"/>
        <v>808667.37508854514</v>
      </c>
      <c r="W252" s="8">
        <f t="shared" si="91"/>
        <v>1263542.7735758519</v>
      </c>
      <c r="X252" s="8">
        <f t="shared" si="91"/>
        <v>1819501.5939492267</v>
      </c>
      <c r="Y252" s="3">
        <f>SUM('Masses &amp; Spring Data'!$K$11*('Masses &amp; Spring Data'!$I$3+'Vel,Acc,Jer (Inlet)'!C252))</f>
        <v>139009.64436976615</v>
      </c>
      <c r="Z252" s="10">
        <f t="shared" si="84"/>
        <v>189551.35531280021</v>
      </c>
      <c r="AA252" s="10">
        <f t="shared" si="85"/>
        <v>331837.44816835038</v>
      </c>
      <c r="AB252" s="10">
        <f t="shared" si="86"/>
        <v>593885.04285707278</v>
      </c>
      <c r="AC252" s="10">
        <f t="shared" si="87"/>
        <v>947677.01945831126</v>
      </c>
      <c r="AD252" s="10">
        <f t="shared" si="88"/>
        <v>1402552.417945618</v>
      </c>
      <c r="AE252" s="10">
        <f t="shared" si="89"/>
        <v>1958511.2383189928</v>
      </c>
    </row>
    <row r="253" spans="1:31" x14ac:dyDescent="0.2">
      <c r="A253" s="5">
        <v>140</v>
      </c>
      <c r="B253" s="5">
        <f t="shared" si="90"/>
        <v>250</v>
      </c>
      <c r="C253" s="36">
        <v>0.70423910522718491</v>
      </c>
      <c r="D253" s="6">
        <f t="shared" si="70"/>
        <v>-4.8478275236991442E-2</v>
      </c>
      <c r="E253" s="7">
        <f t="shared" si="71"/>
        <v>-581.73930284389735</v>
      </c>
      <c r="F253" s="7">
        <f t="shared" si="72"/>
        <v>-1163.4786056877947</v>
      </c>
      <c r="G253" s="7">
        <f t="shared" si="73"/>
        <v>-1745.2179085316918</v>
      </c>
      <c r="H253" s="7">
        <f t="shared" si="74"/>
        <v>-2326.9572113755894</v>
      </c>
      <c r="I253" s="7">
        <f t="shared" si="75"/>
        <v>-2908.6965142194863</v>
      </c>
      <c r="J253" s="7">
        <f t="shared" si="76"/>
        <v>-3490.4358170633836</v>
      </c>
      <c r="K253" s="12">
        <f t="shared" si="77"/>
        <v>2.7183537883965769E-3</v>
      </c>
      <c r="L253" s="9">
        <f t="shared" si="78"/>
        <v>391442.94552910706</v>
      </c>
      <c r="M253" s="9">
        <f t="shared" si="79"/>
        <v>1565771.7821164283</v>
      </c>
      <c r="N253" s="9">
        <f t="shared" si="80"/>
        <v>3522986.5097619635</v>
      </c>
      <c r="O253" s="9">
        <f t="shared" si="81"/>
        <v>6263087.128465713</v>
      </c>
      <c r="P253" s="9">
        <f t="shared" si="82"/>
        <v>9786073.638227677</v>
      </c>
      <c r="Q253" s="9">
        <f t="shared" si="83"/>
        <v>14091946.039047854</v>
      </c>
      <c r="R253" s="8">
        <f>'Masses &amp; Spring Data'!$G$29</f>
        <v>0.12460000000000002</v>
      </c>
      <c r="S253" s="8">
        <f t="shared" si="91"/>
        <v>48773.791012926747</v>
      </c>
      <c r="T253" s="8">
        <f t="shared" si="91"/>
        <v>195095.16405170699</v>
      </c>
      <c r="U253" s="8">
        <f t="shared" si="91"/>
        <v>438964.11911634071</v>
      </c>
      <c r="V253" s="8">
        <f t="shared" si="91"/>
        <v>780380.65620682796</v>
      </c>
      <c r="W253" s="8">
        <f t="shared" si="91"/>
        <v>1219344.7753231686</v>
      </c>
      <c r="X253" s="8">
        <f t="shared" si="91"/>
        <v>1755856.4764653628</v>
      </c>
      <c r="Y253" s="3">
        <f>SUM('Masses &amp; Spring Data'!$K$11*('Masses &amp; Spring Data'!$I$3+'Vel,Acc,Jer (Inlet)'!C253))</f>
        <v>129670.6043962141</v>
      </c>
      <c r="Z253" s="10">
        <f t="shared" si="84"/>
        <v>178444.39540914085</v>
      </c>
      <c r="AA253" s="10">
        <f t="shared" si="85"/>
        <v>315939.58422884886</v>
      </c>
      <c r="AB253" s="10">
        <f t="shared" si="86"/>
        <v>568634.72351255477</v>
      </c>
      <c r="AC253" s="10">
        <f t="shared" si="87"/>
        <v>910051.26060304209</v>
      </c>
      <c r="AD253" s="10">
        <f t="shared" si="88"/>
        <v>1349015.3797193826</v>
      </c>
      <c r="AE253" s="10">
        <f t="shared" si="89"/>
        <v>1885527.0808615768</v>
      </c>
    </row>
    <row r="254" spans="1:31" x14ac:dyDescent="0.2">
      <c r="A254" s="5">
        <v>142</v>
      </c>
      <c r="B254" s="5">
        <f t="shared" si="90"/>
        <v>251</v>
      </c>
      <c r="C254" s="36">
        <v>0.65576082999019347</v>
      </c>
      <c r="D254" s="6">
        <f t="shared" si="70"/>
        <v>-4.5759921448594865E-2</v>
      </c>
      <c r="E254" s="7">
        <f t="shared" si="71"/>
        <v>-549.1190573831384</v>
      </c>
      <c r="F254" s="7">
        <f t="shared" si="72"/>
        <v>-1098.2381147662768</v>
      </c>
      <c r="G254" s="7">
        <f t="shared" si="73"/>
        <v>-1647.3571721494152</v>
      </c>
      <c r="H254" s="7">
        <f t="shared" si="74"/>
        <v>-2196.4762295325536</v>
      </c>
      <c r="I254" s="7">
        <f t="shared" si="75"/>
        <v>-2745.5952869156918</v>
      </c>
      <c r="J254" s="7">
        <f t="shared" si="76"/>
        <v>-3294.7143442988304</v>
      </c>
      <c r="K254" s="12">
        <f t="shared" si="77"/>
        <v>2.6181646904994693E-3</v>
      </c>
      <c r="L254" s="9">
        <f t="shared" si="78"/>
        <v>377015.71543192357</v>
      </c>
      <c r="M254" s="9">
        <f t="shared" si="79"/>
        <v>1508062.8617276943</v>
      </c>
      <c r="N254" s="9">
        <f t="shared" si="80"/>
        <v>3393141.4388873121</v>
      </c>
      <c r="O254" s="9">
        <f t="shared" si="81"/>
        <v>6032251.4469107771</v>
      </c>
      <c r="P254" s="9">
        <f t="shared" si="82"/>
        <v>9425392.8857980892</v>
      </c>
      <c r="Q254" s="9">
        <f t="shared" si="83"/>
        <v>13572565.755549248</v>
      </c>
      <c r="R254" s="8">
        <f>'Masses &amp; Spring Data'!$G$29</f>
        <v>0.12460000000000002</v>
      </c>
      <c r="S254" s="8">
        <f t="shared" si="91"/>
        <v>46976.15814281768</v>
      </c>
      <c r="T254" s="8">
        <f t="shared" si="91"/>
        <v>187904.63257127072</v>
      </c>
      <c r="U254" s="8">
        <f t="shared" si="91"/>
        <v>422785.42328535917</v>
      </c>
      <c r="V254" s="8">
        <f t="shared" si="91"/>
        <v>751618.53028508287</v>
      </c>
      <c r="W254" s="8">
        <f t="shared" si="91"/>
        <v>1174403.953570442</v>
      </c>
      <c r="X254" s="8">
        <f t="shared" si="91"/>
        <v>1691141.6931414367</v>
      </c>
      <c r="Y254" s="3">
        <f>SUM('Masses &amp; Spring Data'!$K$11*('Masses &amp; Spring Data'!$I$3+'Vel,Acc,Jer (Inlet)'!C254))</f>
        <v>120844.42017714187</v>
      </c>
      <c r="Z254" s="10">
        <f t="shared" si="84"/>
        <v>167820.57831995955</v>
      </c>
      <c r="AA254" s="10">
        <f t="shared" si="85"/>
        <v>300417.7848850009</v>
      </c>
      <c r="AB254" s="10">
        <f t="shared" si="86"/>
        <v>543629.84346250107</v>
      </c>
      <c r="AC254" s="10">
        <f t="shared" si="87"/>
        <v>872462.95046222478</v>
      </c>
      <c r="AD254" s="10">
        <f t="shared" si="88"/>
        <v>1295248.3737475839</v>
      </c>
      <c r="AE254" s="10">
        <f t="shared" si="89"/>
        <v>1811986.1133185786</v>
      </c>
    </row>
    <row r="255" spans="1:31" x14ac:dyDescent="0.2">
      <c r="A255" s="5">
        <v>144</v>
      </c>
      <c r="B255" s="5">
        <f t="shared" si="90"/>
        <v>252</v>
      </c>
      <c r="C255" s="36">
        <v>0.61000090854159861</v>
      </c>
      <c r="D255" s="6">
        <f t="shared" si="70"/>
        <v>-4.3141756758095395E-2</v>
      </c>
      <c r="E255" s="7">
        <f t="shared" si="71"/>
        <v>-517.70108109714477</v>
      </c>
      <c r="F255" s="7">
        <f t="shared" si="72"/>
        <v>-1035.4021621942895</v>
      </c>
      <c r="G255" s="7">
        <f t="shared" si="73"/>
        <v>-1553.1032432914342</v>
      </c>
      <c r="H255" s="7">
        <f t="shared" si="74"/>
        <v>-2070.8043243885791</v>
      </c>
      <c r="I255" s="7">
        <f t="shared" si="75"/>
        <v>-2588.5054054857237</v>
      </c>
      <c r="J255" s="7">
        <f t="shared" si="76"/>
        <v>-3106.2064865828684</v>
      </c>
      <c r="K255" s="12">
        <f t="shared" si="77"/>
        <v>2.5179755926025837E-3</v>
      </c>
      <c r="L255" s="9">
        <f t="shared" si="78"/>
        <v>362588.48533477203</v>
      </c>
      <c r="M255" s="9">
        <f t="shared" si="79"/>
        <v>1450353.9413390881</v>
      </c>
      <c r="N255" s="9">
        <f t="shared" si="80"/>
        <v>3263296.3680129484</v>
      </c>
      <c r="O255" s="9">
        <f t="shared" si="81"/>
        <v>5801415.7653563526</v>
      </c>
      <c r="P255" s="9">
        <f t="shared" si="82"/>
        <v>9064712.1333693024</v>
      </c>
      <c r="Q255" s="9">
        <f t="shared" si="83"/>
        <v>13053185.472051794</v>
      </c>
      <c r="R255" s="8">
        <f>'Masses &amp; Spring Data'!$G$29</f>
        <v>0.12460000000000002</v>
      </c>
      <c r="S255" s="8">
        <f t="shared" si="91"/>
        <v>45178.525272712599</v>
      </c>
      <c r="T255" s="8">
        <f t="shared" si="91"/>
        <v>180714.1010908504</v>
      </c>
      <c r="U255" s="8">
        <f t="shared" si="91"/>
        <v>406606.72745441343</v>
      </c>
      <c r="V255" s="8">
        <f t="shared" si="91"/>
        <v>722856.40436340158</v>
      </c>
      <c r="W255" s="8">
        <f t="shared" si="91"/>
        <v>1129463.1318178151</v>
      </c>
      <c r="X255" s="8">
        <f t="shared" si="91"/>
        <v>1626426.9098176537</v>
      </c>
      <c r="Y255" s="3">
        <f>SUM('Masses &amp; Spring Data'!$K$11*('Masses &amp; Spring Data'!$I$3+'Vel,Acc,Jer (Inlet)'!C255))</f>
        <v>112513.15231373017</v>
      </c>
      <c r="Z255" s="10">
        <f t="shared" si="84"/>
        <v>157691.67758644276</v>
      </c>
      <c r="AA255" s="10">
        <f t="shared" si="85"/>
        <v>285372.66099550901</v>
      </c>
      <c r="AB255" s="10">
        <f t="shared" si="86"/>
        <v>519119.87976814358</v>
      </c>
      <c r="AC255" s="10">
        <f t="shared" si="87"/>
        <v>835369.5566771318</v>
      </c>
      <c r="AD255" s="10">
        <f t="shared" si="88"/>
        <v>1241976.2841315453</v>
      </c>
      <c r="AE255" s="10">
        <f t="shared" si="89"/>
        <v>1738940.0621313839</v>
      </c>
    </row>
    <row r="256" spans="1:31" x14ac:dyDescent="0.2">
      <c r="A256" s="5">
        <v>146</v>
      </c>
      <c r="B256" s="5">
        <f t="shared" si="90"/>
        <v>253</v>
      </c>
      <c r="C256" s="36">
        <v>0.56685915178350321</v>
      </c>
      <c r="D256" s="6">
        <f t="shared" si="70"/>
        <v>-4.0623781165492812E-2</v>
      </c>
      <c r="E256" s="7">
        <f t="shared" si="71"/>
        <v>-487.48537398591372</v>
      </c>
      <c r="F256" s="7">
        <f t="shared" si="72"/>
        <v>-974.97074797182745</v>
      </c>
      <c r="G256" s="7">
        <f t="shared" si="73"/>
        <v>-1462.4561219577413</v>
      </c>
      <c r="H256" s="7">
        <f t="shared" si="74"/>
        <v>-1949.9414959436549</v>
      </c>
      <c r="I256" s="7">
        <f t="shared" si="75"/>
        <v>-2437.4268699295685</v>
      </c>
      <c r="J256" s="7">
        <f t="shared" si="76"/>
        <v>-2924.9122439154826</v>
      </c>
      <c r="K256" s="12">
        <f t="shared" si="77"/>
        <v>2.4169584856318371E-3</v>
      </c>
      <c r="L256" s="9">
        <f t="shared" si="78"/>
        <v>348042.02193098457</v>
      </c>
      <c r="M256" s="9">
        <f t="shared" si="79"/>
        <v>1392168.0877239383</v>
      </c>
      <c r="N256" s="9">
        <f t="shared" si="80"/>
        <v>3132378.1973788608</v>
      </c>
      <c r="O256" s="9">
        <f t="shared" si="81"/>
        <v>5568672.3508957531</v>
      </c>
      <c r="P256" s="9">
        <f t="shared" si="82"/>
        <v>8701050.5482746139</v>
      </c>
      <c r="Q256" s="9">
        <f t="shared" si="83"/>
        <v>12529512.789515443</v>
      </c>
      <c r="R256" s="8">
        <f>'Masses &amp; Spring Data'!$G$29</f>
        <v>0.12460000000000002</v>
      </c>
      <c r="S256" s="8">
        <f t="shared" si="91"/>
        <v>43366.03593260068</v>
      </c>
      <c r="T256" s="8">
        <f t="shared" si="91"/>
        <v>173464.14373040272</v>
      </c>
      <c r="U256" s="8">
        <f t="shared" si="91"/>
        <v>390294.32339340611</v>
      </c>
      <c r="V256" s="8">
        <f t="shared" si="91"/>
        <v>693856.57492161088</v>
      </c>
      <c r="W256" s="8">
        <f t="shared" si="91"/>
        <v>1084150.8983150171</v>
      </c>
      <c r="X256" s="8">
        <f t="shared" si="91"/>
        <v>1561177.2935736245</v>
      </c>
      <c r="Y256" s="3">
        <f>SUM('Masses &amp; Spring Data'!$K$11*('Masses &amp; Spring Data'!$I$3+'Vel,Acc,Jer (Inlet)'!C256))</f>
        <v>104658.55990465861</v>
      </c>
      <c r="Z256" s="10">
        <f t="shared" si="84"/>
        <v>148024.59583725929</v>
      </c>
      <c r="AA256" s="10">
        <f t="shared" si="85"/>
        <v>270726.54577900952</v>
      </c>
      <c r="AB256" s="10">
        <f t="shared" si="86"/>
        <v>494952.8832980647</v>
      </c>
      <c r="AC256" s="10">
        <f t="shared" si="87"/>
        <v>798515.13482626947</v>
      </c>
      <c r="AD256" s="10">
        <f t="shared" si="88"/>
        <v>1188809.4582196758</v>
      </c>
      <c r="AE256" s="10">
        <f t="shared" si="89"/>
        <v>1665835.8534782832</v>
      </c>
    </row>
    <row r="257" spans="1:31" x14ac:dyDescent="0.2">
      <c r="A257" s="5">
        <v>148</v>
      </c>
      <c r="B257" s="5">
        <f t="shared" si="90"/>
        <v>254</v>
      </c>
      <c r="C257" s="36">
        <v>0.5262353706180104</v>
      </c>
      <c r="D257" s="6">
        <f t="shared" si="70"/>
        <v>-3.8206822679860919E-2</v>
      </c>
      <c r="E257" s="7">
        <f t="shared" si="71"/>
        <v>-458.48187215833104</v>
      </c>
      <c r="F257" s="7">
        <f t="shared" si="72"/>
        <v>-916.96374431666209</v>
      </c>
      <c r="G257" s="7">
        <f t="shared" si="73"/>
        <v>-1375.4456164749931</v>
      </c>
      <c r="H257" s="7">
        <f t="shared" si="74"/>
        <v>-1833.9274886333242</v>
      </c>
      <c r="I257" s="7">
        <f t="shared" si="75"/>
        <v>-2292.4093607916552</v>
      </c>
      <c r="J257" s="7">
        <f t="shared" si="76"/>
        <v>-2750.8912329499863</v>
      </c>
      <c r="K257" s="12">
        <f t="shared" si="77"/>
        <v>2.3151133695876736E-3</v>
      </c>
      <c r="L257" s="9">
        <f t="shared" si="78"/>
        <v>333376.32522062497</v>
      </c>
      <c r="M257" s="9">
        <f t="shared" si="79"/>
        <v>1333505.3008824999</v>
      </c>
      <c r="N257" s="9">
        <f t="shared" si="80"/>
        <v>3000386.9269856247</v>
      </c>
      <c r="O257" s="9">
        <f t="shared" si="81"/>
        <v>5334021.2035299996</v>
      </c>
      <c r="P257" s="9">
        <f t="shared" si="82"/>
        <v>8334408.1305156248</v>
      </c>
      <c r="Q257" s="9">
        <f t="shared" si="83"/>
        <v>12001547.707942499</v>
      </c>
      <c r="R257" s="8">
        <f>'Masses &amp; Spring Data'!$G$29</f>
        <v>0.12460000000000002</v>
      </c>
      <c r="S257" s="8">
        <f t="shared" si="91"/>
        <v>41538.690122489876</v>
      </c>
      <c r="T257" s="8">
        <f t="shared" si="91"/>
        <v>166154.7604899595</v>
      </c>
      <c r="U257" s="8">
        <f t="shared" si="91"/>
        <v>373848.21110240888</v>
      </c>
      <c r="V257" s="8">
        <f t="shared" si="91"/>
        <v>664619.04195983801</v>
      </c>
      <c r="W257" s="8">
        <f t="shared" si="91"/>
        <v>1038467.2530622469</v>
      </c>
      <c r="X257" s="8">
        <f t="shared" si="91"/>
        <v>1495392.8444096355</v>
      </c>
      <c r="Y257" s="3">
        <f>SUM('Masses &amp; Spring Data'!$K$11*('Masses &amp; Spring Data'!$I$3+'Vel,Acc,Jer (Inlet)'!C257))</f>
        <v>97262.402048606789</v>
      </c>
      <c r="Z257" s="10">
        <f t="shared" si="84"/>
        <v>138801.09217109665</v>
      </c>
      <c r="AA257" s="10">
        <f t="shared" si="85"/>
        <v>256461.04758296319</v>
      </c>
      <c r="AB257" s="10">
        <f t="shared" si="86"/>
        <v>471110.61315101566</v>
      </c>
      <c r="AC257" s="10">
        <f t="shared" si="87"/>
        <v>761881.44400844479</v>
      </c>
      <c r="AD257" s="10">
        <f t="shared" si="88"/>
        <v>1135729.6551108537</v>
      </c>
      <c r="AE257" s="10">
        <f t="shared" si="89"/>
        <v>1592655.2464582424</v>
      </c>
    </row>
    <row r="258" spans="1:31" x14ac:dyDescent="0.2">
      <c r="A258" s="5">
        <v>150</v>
      </c>
      <c r="B258" s="5">
        <f t="shared" si="90"/>
        <v>255</v>
      </c>
      <c r="C258" s="36">
        <v>0.48802854793814948</v>
      </c>
      <c r="D258" s="6">
        <f t="shared" si="70"/>
        <v>-3.589170931027319E-2</v>
      </c>
      <c r="E258" s="7">
        <f t="shared" si="71"/>
        <v>-430.70051172327828</v>
      </c>
      <c r="F258" s="7">
        <f t="shared" si="72"/>
        <v>-861.40102344655656</v>
      </c>
      <c r="G258" s="7">
        <f t="shared" si="73"/>
        <v>-1292.1015351698347</v>
      </c>
      <c r="H258" s="7">
        <f t="shared" si="74"/>
        <v>-1722.8020468931131</v>
      </c>
      <c r="I258" s="7">
        <f t="shared" si="75"/>
        <v>-2153.5025586163915</v>
      </c>
      <c r="J258" s="7">
        <f t="shared" si="76"/>
        <v>-2584.2030703396695</v>
      </c>
      <c r="K258" s="12">
        <f t="shared" si="77"/>
        <v>2.214924271690899E-3</v>
      </c>
      <c r="L258" s="9">
        <f t="shared" si="78"/>
        <v>318949.09512348945</v>
      </c>
      <c r="M258" s="9">
        <f t="shared" si="79"/>
        <v>1275796.3804939578</v>
      </c>
      <c r="N258" s="9">
        <f t="shared" si="80"/>
        <v>2870541.856111405</v>
      </c>
      <c r="O258" s="9">
        <f t="shared" si="81"/>
        <v>5103185.5219758311</v>
      </c>
      <c r="P258" s="9">
        <f t="shared" si="82"/>
        <v>7973727.3780872365</v>
      </c>
      <c r="Q258" s="9">
        <f t="shared" si="83"/>
        <v>11482167.42444562</v>
      </c>
      <c r="R258" s="8">
        <f>'Masses &amp; Spring Data'!$G$29</f>
        <v>0.12460000000000002</v>
      </c>
      <c r="S258" s="8">
        <f t="shared" si="91"/>
        <v>39741.057252386789</v>
      </c>
      <c r="T258" s="8">
        <f t="shared" si="91"/>
        <v>158964.22900954715</v>
      </c>
      <c r="U258" s="8">
        <f t="shared" si="91"/>
        <v>357669.51527148113</v>
      </c>
      <c r="V258" s="8">
        <f t="shared" si="91"/>
        <v>635856.91603818862</v>
      </c>
      <c r="W258" s="8">
        <f t="shared" si="91"/>
        <v>993526.43130966986</v>
      </c>
      <c r="X258" s="8">
        <f t="shared" si="91"/>
        <v>1430678.0610859245</v>
      </c>
      <c r="Y258" s="3">
        <f>SUM('Masses &amp; Spring Data'!$K$11*('Masses &amp; Spring Data'!$I$3+'Vel,Acc,Jer (Inlet)'!C258))</f>
        <v>90306.287093003702</v>
      </c>
      <c r="Z258" s="10">
        <f t="shared" si="84"/>
        <v>130047.34434539049</v>
      </c>
      <c r="AA258" s="10">
        <f t="shared" si="85"/>
        <v>242735.90164357488</v>
      </c>
      <c r="AB258" s="10">
        <f t="shared" si="86"/>
        <v>447975.80236448481</v>
      </c>
      <c r="AC258" s="10">
        <f t="shared" si="87"/>
        <v>726163.20313119236</v>
      </c>
      <c r="AD258" s="10">
        <f t="shared" si="88"/>
        <v>1083832.7184026735</v>
      </c>
      <c r="AE258" s="10">
        <f t="shared" si="89"/>
        <v>1520984.3481789283</v>
      </c>
    </row>
    <row r="259" spans="1:31" x14ac:dyDescent="0.2">
      <c r="A259" s="5">
        <v>152</v>
      </c>
      <c r="B259" s="5">
        <f t="shared" si="90"/>
        <v>256</v>
      </c>
      <c r="C259" s="36">
        <v>0.45213683862787629</v>
      </c>
      <c r="D259" s="6">
        <f t="shared" si="70"/>
        <v>-3.3676785038582291E-2</v>
      </c>
      <c r="E259" s="7">
        <f t="shared" si="71"/>
        <v>-404.12142046298749</v>
      </c>
      <c r="F259" s="7">
        <f t="shared" si="72"/>
        <v>-808.24284092597497</v>
      </c>
      <c r="G259" s="7">
        <f t="shared" si="73"/>
        <v>-1212.3642613889624</v>
      </c>
      <c r="H259" s="7">
        <f t="shared" si="74"/>
        <v>-1616.4856818519499</v>
      </c>
      <c r="I259" s="7">
        <f t="shared" si="75"/>
        <v>-2020.6071023149375</v>
      </c>
      <c r="J259" s="7">
        <f t="shared" si="76"/>
        <v>-2424.7285227779248</v>
      </c>
      <c r="K259" s="12">
        <f t="shared" si="77"/>
        <v>2.1163911919407918E-3</v>
      </c>
      <c r="L259" s="9">
        <f t="shared" si="78"/>
        <v>304760.33163947402</v>
      </c>
      <c r="M259" s="9">
        <f t="shared" si="79"/>
        <v>1219041.3265578961</v>
      </c>
      <c r="N259" s="9">
        <f t="shared" si="80"/>
        <v>2742842.984755266</v>
      </c>
      <c r="O259" s="9">
        <f t="shared" si="81"/>
        <v>4876165.3062315844</v>
      </c>
      <c r="P259" s="9">
        <f t="shared" si="82"/>
        <v>7619008.2909868509</v>
      </c>
      <c r="Q259" s="9">
        <f t="shared" si="83"/>
        <v>10971371.939021064</v>
      </c>
      <c r="R259" s="8">
        <f>'Masses &amp; Spring Data'!$G$29</f>
        <v>0.12460000000000002</v>
      </c>
      <c r="S259" s="8">
        <f t="shared" si="91"/>
        <v>37973.137322278468</v>
      </c>
      <c r="T259" s="8">
        <f t="shared" si="91"/>
        <v>151892.54928911387</v>
      </c>
      <c r="U259" s="8">
        <f t="shared" si="91"/>
        <v>341758.2359005062</v>
      </c>
      <c r="V259" s="8">
        <f t="shared" si="91"/>
        <v>607570.19715645548</v>
      </c>
      <c r="W259" s="8">
        <f t="shared" si="91"/>
        <v>949328.43305696175</v>
      </c>
      <c r="X259" s="8">
        <f t="shared" si="91"/>
        <v>1367032.9436020248</v>
      </c>
      <c r="Y259" s="3">
        <f>SUM('Masses &amp; Spring Data'!$K$11*('Masses &amp; Spring Data'!$I$3+'Vel,Acc,Jer (Inlet)'!C259))</f>
        <v>83771.672634027724</v>
      </c>
      <c r="Z259" s="10">
        <f t="shared" si="84"/>
        <v>121744.80995630618</v>
      </c>
      <c r="AA259" s="10">
        <f t="shared" si="85"/>
        <v>229532.86705947237</v>
      </c>
      <c r="AB259" s="10">
        <f t="shared" si="86"/>
        <v>425529.90853453393</v>
      </c>
      <c r="AC259" s="10">
        <f t="shared" si="87"/>
        <v>691341.86979048327</v>
      </c>
      <c r="AD259" s="10">
        <f t="shared" si="88"/>
        <v>1033100.1056909894</v>
      </c>
      <c r="AE259" s="10">
        <f t="shared" si="89"/>
        <v>1450804.6162360525</v>
      </c>
    </row>
    <row r="260" spans="1:31" x14ac:dyDescent="0.2">
      <c r="A260" s="5">
        <v>154</v>
      </c>
      <c r="B260" s="5">
        <f t="shared" si="90"/>
        <v>257</v>
      </c>
      <c r="C260" s="36">
        <v>0.418460053589294</v>
      </c>
      <c r="D260" s="6">
        <f t="shared" ref="D260:D323" si="92">SUM((C261-C260)/(B261-B260))</f>
        <v>-3.1560393846641499E-2</v>
      </c>
      <c r="E260" s="7">
        <f t="shared" ref="E260:E323" si="93">SUM(D260*(6*2000))</f>
        <v>-378.72472615969798</v>
      </c>
      <c r="F260" s="7">
        <f t="shared" ref="F260:F323" si="94">SUM(D260*(6*4000))</f>
        <v>-757.44945231939596</v>
      </c>
      <c r="G260" s="7">
        <f t="shared" ref="G260:G323" si="95">SUM(D260*(6*6000))</f>
        <v>-1136.1741784790941</v>
      </c>
      <c r="H260" s="7">
        <f t="shared" ref="H260:H323" si="96">SUM(D260*(6*8000))</f>
        <v>-1514.8989046387919</v>
      </c>
      <c r="I260" s="7">
        <f t="shared" ref="I260:I323" si="97">SUM(D260*(6*10000))</f>
        <v>-1893.62363079849</v>
      </c>
      <c r="J260" s="7">
        <f t="shared" ref="J260:J323" si="98">SUM(D260*(6*12000))</f>
        <v>-2272.3483569581881</v>
      </c>
      <c r="K260" s="12">
        <f t="shared" ref="K260:K323" si="99">SUM((C262-(2*C261)+C260)/((B261-B260)^2))</f>
        <v>2.0178581121909067E-3</v>
      </c>
      <c r="L260" s="9">
        <f t="shared" ref="L260:L323" si="100">SUM(K260*((6*2000)^2))</f>
        <v>290571.56815549056</v>
      </c>
      <c r="M260" s="9">
        <f t="shared" ref="M260:M323" si="101">SUM(K260*((6*4000)^2))</f>
        <v>1162286.2726219622</v>
      </c>
      <c r="N260" s="9">
        <f t="shared" ref="N260:N323" si="102">SUM(K260*((6*6000)^2))</f>
        <v>2615144.1133994153</v>
      </c>
      <c r="O260" s="9">
        <f t="shared" ref="O260:O323" si="103">SUM(K260*((6*8000)^2))</f>
        <v>4649145.090487849</v>
      </c>
      <c r="P260" s="9">
        <f t="shared" ref="P260:P323" si="104">SUM(K260*((6*10000)^2))</f>
        <v>7264289.2038872642</v>
      </c>
      <c r="Q260" s="9">
        <f t="shared" ref="Q260:Q323" si="105">SUM(K260*((6*12000)^2))</f>
        <v>10460576.453597661</v>
      </c>
      <c r="R260" s="8">
        <f>'Masses &amp; Spring Data'!$G$29</f>
        <v>0.12460000000000002</v>
      </c>
      <c r="S260" s="8">
        <f t="shared" si="91"/>
        <v>36205.217392174127</v>
      </c>
      <c r="T260" s="8">
        <f t="shared" si="91"/>
        <v>144820.86956869651</v>
      </c>
      <c r="U260" s="8">
        <f t="shared" si="91"/>
        <v>325846.95652956719</v>
      </c>
      <c r="V260" s="8">
        <f t="shared" si="91"/>
        <v>579283.47827478603</v>
      </c>
      <c r="W260" s="8">
        <f t="shared" si="91"/>
        <v>905130.43480435328</v>
      </c>
      <c r="X260" s="8">
        <f t="shared" si="91"/>
        <v>1303387.8261182688</v>
      </c>
      <c r="Y260" s="3">
        <f>SUM('Masses &amp; Spring Data'!$K$11*('Masses &amp; Spring Data'!$I$3+'Vel,Acc,Jer (Inlet)'!C260))</f>
        <v>77640.317770358481</v>
      </c>
      <c r="Z260" s="10">
        <f t="shared" ref="Z260:Z323" si="106">SUM(S260+Y260)</f>
        <v>113845.53516253261</v>
      </c>
      <c r="AA260" s="10">
        <f t="shared" ref="AA260:AA323" si="107">SUM(T260+Y261)</f>
        <v>216715.15267187322</v>
      </c>
      <c r="AB260" s="10">
        <f t="shared" ref="AB260:AB323" si="108">SUM(U260+Y260)</f>
        <v>403487.27429992566</v>
      </c>
      <c r="AC260" s="10">
        <f t="shared" ref="AC260:AC323" si="109">SUM(V260+Y260)</f>
        <v>656923.79604514455</v>
      </c>
      <c r="AD260" s="10">
        <f t="shared" ref="AD260:AD323" si="110">SUM(W260+Y260)</f>
        <v>982770.75257471181</v>
      </c>
      <c r="AE260" s="10">
        <f t="shared" ref="AE260:AE323" si="111">SUM(X260+Y260)</f>
        <v>1381028.1438886272</v>
      </c>
    </row>
    <row r="261" spans="1:31" x14ac:dyDescent="0.2">
      <c r="A261" s="5">
        <v>156</v>
      </c>
      <c r="B261" s="5">
        <f t="shared" ref="B261:B324" si="112">B260+1</f>
        <v>258</v>
      </c>
      <c r="C261" s="36">
        <v>0.3868996597426525</v>
      </c>
      <c r="D261" s="6">
        <f t="shared" si="92"/>
        <v>-2.9542535734450592E-2</v>
      </c>
      <c r="E261" s="7">
        <f t="shared" si="93"/>
        <v>-354.51042881340709</v>
      </c>
      <c r="F261" s="7">
        <f t="shared" si="94"/>
        <v>-709.02085762681418</v>
      </c>
      <c r="G261" s="7">
        <f t="shared" si="95"/>
        <v>-1063.5312864402213</v>
      </c>
      <c r="H261" s="7">
        <f t="shared" si="96"/>
        <v>-1418.0417152536284</v>
      </c>
      <c r="I261" s="7">
        <f t="shared" si="97"/>
        <v>-1772.5521440670354</v>
      </c>
      <c r="J261" s="7">
        <f t="shared" si="98"/>
        <v>-2127.0625728804425</v>
      </c>
      <c r="K261" s="12">
        <f t="shared" si="99"/>
        <v>1.9209810505878E-3</v>
      </c>
      <c r="L261" s="9">
        <f t="shared" si="100"/>
        <v>276621.27128464321</v>
      </c>
      <c r="M261" s="9">
        <f t="shared" si="101"/>
        <v>1106485.0851385728</v>
      </c>
      <c r="N261" s="9">
        <f t="shared" si="102"/>
        <v>2489591.4415617888</v>
      </c>
      <c r="O261" s="9">
        <f t="shared" si="103"/>
        <v>4425940.3405542914</v>
      </c>
      <c r="P261" s="9">
        <f t="shared" si="104"/>
        <v>6915531.7821160797</v>
      </c>
      <c r="Q261" s="9">
        <f t="shared" si="105"/>
        <v>9958365.7662471551</v>
      </c>
      <c r="R261" s="8">
        <f>'Masses &amp; Spring Data'!$G$29</f>
        <v>0.12460000000000002</v>
      </c>
      <c r="S261" s="8">
        <f t="shared" si="91"/>
        <v>34467.010402066546</v>
      </c>
      <c r="T261" s="8">
        <f t="shared" si="91"/>
        <v>137868.04160826618</v>
      </c>
      <c r="U261" s="8">
        <f t="shared" si="91"/>
        <v>310203.09361859894</v>
      </c>
      <c r="V261" s="8">
        <f t="shared" si="91"/>
        <v>551472.16643306473</v>
      </c>
      <c r="W261" s="8">
        <f t="shared" si="91"/>
        <v>861675.26005166362</v>
      </c>
      <c r="X261" s="8">
        <f t="shared" si="91"/>
        <v>1240812.3744743958</v>
      </c>
      <c r="Y261" s="3">
        <f>SUM('Masses &amp; Spring Data'!$K$11*('Masses &amp; Spring Data'!$I$3+'Vel,Acc,Jer (Inlet)'!C261))</f>
        <v>71894.283103176727</v>
      </c>
      <c r="Z261" s="10">
        <f t="shared" si="106"/>
        <v>106361.29350524327</v>
      </c>
      <c r="AA261" s="10">
        <f t="shared" si="107"/>
        <v>204383.67084192939</v>
      </c>
      <c r="AB261" s="10">
        <f t="shared" si="108"/>
        <v>382097.37672177568</v>
      </c>
      <c r="AC261" s="10">
        <f t="shared" si="109"/>
        <v>623366.44953624147</v>
      </c>
      <c r="AD261" s="10">
        <f t="shared" si="110"/>
        <v>933569.54315484036</v>
      </c>
      <c r="AE261" s="10">
        <f t="shared" si="111"/>
        <v>1312706.6575775724</v>
      </c>
    </row>
    <row r="262" spans="1:31" x14ac:dyDescent="0.2">
      <c r="A262" s="5">
        <v>158</v>
      </c>
      <c r="B262" s="5">
        <f t="shared" si="112"/>
        <v>259</v>
      </c>
      <c r="C262" s="36">
        <v>0.35735712400820191</v>
      </c>
      <c r="D262" s="6">
        <f t="shared" si="92"/>
        <v>-2.7621554683862792E-2</v>
      </c>
      <c r="E262" s="7">
        <f t="shared" si="93"/>
        <v>-331.45865620635351</v>
      </c>
      <c r="F262" s="7">
        <f t="shared" si="94"/>
        <v>-662.91731241270702</v>
      </c>
      <c r="G262" s="7">
        <f t="shared" si="95"/>
        <v>-994.37596861906047</v>
      </c>
      <c r="H262" s="7">
        <f t="shared" si="96"/>
        <v>-1325.834624825414</v>
      </c>
      <c r="I262" s="7">
        <f t="shared" si="97"/>
        <v>-1657.2932810317675</v>
      </c>
      <c r="J262" s="7">
        <f t="shared" si="98"/>
        <v>-1988.7519372381209</v>
      </c>
      <c r="K262" s="12">
        <f t="shared" si="99"/>
        <v>1.8274160252790828E-3</v>
      </c>
      <c r="L262" s="9">
        <f t="shared" si="100"/>
        <v>263147.90764018794</v>
      </c>
      <c r="M262" s="9">
        <f t="shared" si="101"/>
        <v>1052591.6305607518</v>
      </c>
      <c r="N262" s="9">
        <f t="shared" si="102"/>
        <v>2368331.1687616911</v>
      </c>
      <c r="O262" s="9">
        <f t="shared" si="103"/>
        <v>4210366.5222430071</v>
      </c>
      <c r="P262" s="9">
        <f t="shared" si="104"/>
        <v>6578697.6910046982</v>
      </c>
      <c r="Q262" s="9">
        <f t="shared" si="105"/>
        <v>9473324.6750467643</v>
      </c>
      <c r="R262" s="8">
        <f>'Masses &amp; Spring Data'!$G$29</f>
        <v>0.12460000000000002</v>
      </c>
      <c r="S262" s="8">
        <f t="shared" si="91"/>
        <v>32788.229291967422</v>
      </c>
      <c r="T262" s="8">
        <f t="shared" si="91"/>
        <v>131152.91716786969</v>
      </c>
      <c r="U262" s="8">
        <f t="shared" si="91"/>
        <v>295094.06362770672</v>
      </c>
      <c r="V262" s="8">
        <f t="shared" si="91"/>
        <v>524611.66867147875</v>
      </c>
      <c r="W262" s="8">
        <f t="shared" si="91"/>
        <v>819705.73229918547</v>
      </c>
      <c r="X262" s="8">
        <f t="shared" si="91"/>
        <v>1180376.2545108269</v>
      </c>
      <c r="Y262" s="3">
        <f>SUM('Masses &amp; Spring Data'!$K$11*('Masses &amp; Spring Data'!$I$3+'Vel,Acc,Jer (Inlet)'!C262))</f>
        <v>66515.629233663203</v>
      </c>
      <c r="Z262" s="10">
        <f t="shared" si="106"/>
        <v>99303.858525630625</v>
      </c>
      <c r="AA262" s="10">
        <f t="shared" si="107"/>
        <v>192639.63543336949</v>
      </c>
      <c r="AB262" s="10">
        <f t="shared" si="108"/>
        <v>361609.69286136993</v>
      </c>
      <c r="AC262" s="10">
        <f t="shared" si="109"/>
        <v>591127.29790514195</v>
      </c>
      <c r="AD262" s="10">
        <f t="shared" si="110"/>
        <v>886221.36153284868</v>
      </c>
      <c r="AE262" s="10">
        <f t="shared" si="111"/>
        <v>1246891.8837444901</v>
      </c>
    </row>
    <row r="263" spans="1:31" x14ac:dyDescent="0.2">
      <c r="A263" s="5">
        <v>160</v>
      </c>
      <c r="B263" s="5">
        <f t="shared" si="112"/>
        <v>260</v>
      </c>
      <c r="C263" s="36">
        <v>0.32973556932433912</v>
      </c>
      <c r="D263" s="6">
        <f t="shared" si="92"/>
        <v>-2.579413865858371E-2</v>
      </c>
      <c r="E263" s="7">
        <f t="shared" si="93"/>
        <v>-309.52966390300452</v>
      </c>
      <c r="F263" s="7">
        <f t="shared" si="94"/>
        <v>-619.05932780600904</v>
      </c>
      <c r="G263" s="7">
        <f t="shared" si="95"/>
        <v>-928.5889917090135</v>
      </c>
      <c r="H263" s="7">
        <f t="shared" si="96"/>
        <v>-1238.1186556120181</v>
      </c>
      <c r="I263" s="7">
        <f t="shared" si="97"/>
        <v>-1547.6483195150226</v>
      </c>
      <c r="J263" s="7">
        <f t="shared" si="98"/>
        <v>-1857.177983418027</v>
      </c>
      <c r="K263" s="12">
        <f t="shared" si="99"/>
        <v>1.73385099997031E-3</v>
      </c>
      <c r="L263" s="9">
        <f t="shared" si="100"/>
        <v>249674.54399572464</v>
      </c>
      <c r="M263" s="9">
        <f t="shared" si="101"/>
        <v>998698.17598289857</v>
      </c>
      <c r="N263" s="9">
        <f t="shared" si="102"/>
        <v>2247070.8959615217</v>
      </c>
      <c r="O263" s="9">
        <f t="shared" si="103"/>
        <v>3994792.7039315943</v>
      </c>
      <c r="P263" s="9">
        <f t="shared" si="104"/>
        <v>6241863.5998931164</v>
      </c>
      <c r="Q263" s="9">
        <f t="shared" si="105"/>
        <v>8988283.5838460866</v>
      </c>
      <c r="R263" s="8">
        <f>'Masses &amp; Spring Data'!$G$29</f>
        <v>0.12460000000000002</v>
      </c>
      <c r="S263" s="8">
        <f t="shared" si="91"/>
        <v>31109.448181867294</v>
      </c>
      <c r="T263" s="8">
        <f t="shared" si="91"/>
        <v>124437.79272746918</v>
      </c>
      <c r="U263" s="8">
        <f t="shared" si="91"/>
        <v>279985.03363680566</v>
      </c>
      <c r="V263" s="8">
        <f t="shared" si="91"/>
        <v>497751.1709098767</v>
      </c>
      <c r="W263" s="8">
        <f t="shared" si="91"/>
        <v>777736.20454668242</v>
      </c>
      <c r="X263" s="8">
        <f t="shared" si="91"/>
        <v>1119940.1345472226</v>
      </c>
      <c r="Y263" s="3">
        <f>SUM('Masses &amp; Spring Data'!$K$11*('Masses &amp; Spring Data'!$I$3+'Vel,Acc,Jer (Inlet)'!C263))</f>
        <v>61486.718265499796</v>
      </c>
      <c r="Z263" s="10">
        <f t="shared" si="106"/>
        <v>92596.166447367083</v>
      </c>
      <c r="AA263" s="10">
        <f t="shared" si="107"/>
        <v>181228.30803483992</v>
      </c>
      <c r="AB263" s="10">
        <f t="shared" si="108"/>
        <v>341471.75190230546</v>
      </c>
      <c r="AC263" s="10">
        <f t="shared" si="109"/>
        <v>559237.88917537651</v>
      </c>
      <c r="AD263" s="10">
        <f t="shared" si="110"/>
        <v>839222.92281218222</v>
      </c>
      <c r="AE263" s="10">
        <f t="shared" si="111"/>
        <v>1181426.8528127223</v>
      </c>
    </row>
    <row r="264" spans="1:31" x14ac:dyDescent="0.2">
      <c r="A264" s="5">
        <v>162</v>
      </c>
      <c r="B264" s="5">
        <f t="shared" si="112"/>
        <v>261</v>
      </c>
      <c r="C264" s="36">
        <v>0.30394143066575541</v>
      </c>
      <c r="D264" s="6">
        <f t="shared" si="92"/>
        <v>-2.40602876586134E-2</v>
      </c>
      <c r="E264" s="7">
        <f t="shared" si="93"/>
        <v>-288.7234519033608</v>
      </c>
      <c r="F264" s="7">
        <f t="shared" si="94"/>
        <v>-577.44690380672159</v>
      </c>
      <c r="G264" s="7">
        <f t="shared" si="95"/>
        <v>-866.17035571008239</v>
      </c>
      <c r="H264" s="7">
        <f t="shared" si="96"/>
        <v>-1154.8938076134432</v>
      </c>
      <c r="I264" s="7">
        <f t="shared" si="97"/>
        <v>-1443.6172595168039</v>
      </c>
      <c r="J264" s="7">
        <f t="shared" si="98"/>
        <v>-1732.3407114201648</v>
      </c>
      <c r="K264" s="12">
        <f t="shared" si="99"/>
        <v>1.6435980109554826E-3</v>
      </c>
      <c r="L264" s="9">
        <f t="shared" si="100"/>
        <v>236678.11357758951</v>
      </c>
      <c r="M264" s="9">
        <f t="shared" si="101"/>
        <v>946712.45431035804</v>
      </c>
      <c r="N264" s="9">
        <f t="shared" si="102"/>
        <v>2130103.0221983055</v>
      </c>
      <c r="O264" s="9">
        <f t="shared" si="103"/>
        <v>3786849.8172414321</v>
      </c>
      <c r="P264" s="9">
        <f t="shared" si="104"/>
        <v>5916952.8394397376</v>
      </c>
      <c r="Q264" s="9">
        <f t="shared" si="105"/>
        <v>8520412.0887932219</v>
      </c>
      <c r="R264" s="8">
        <f>'Masses &amp; Spring Data'!$G$29</f>
        <v>0.12460000000000002</v>
      </c>
      <c r="S264" s="8">
        <f t="shared" si="91"/>
        <v>29490.092951767656</v>
      </c>
      <c r="T264" s="8">
        <f t="shared" si="91"/>
        <v>117960.37180707062</v>
      </c>
      <c r="U264" s="8">
        <f t="shared" si="91"/>
        <v>265410.83656590892</v>
      </c>
      <c r="V264" s="8">
        <f t="shared" si="91"/>
        <v>471841.48722828249</v>
      </c>
      <c r="W264" s="8">
        <f t="shared" si="91"/>
        <v>737252.32379419135</v>
      </c>
      <c r="X264" s="8">
        <f t="shared" si="91"/>
        <v>1061643.3462636357</v>
      </c>
      <c r="Y264" s="3">
        <f>SUM('Masses &amp; Spring Data'!$K$11*('Masses &amp; Spring Data'!$I$3+'Vel,Acc,Jer (Inlet)'!C264))</f>
        <v>56790.515307370762</v>
      </c>
      <c r="Z264" s="10">
        <f t="shared" si="106"/>
        <v>86280.608259138418</v>
      </c>
      <c r="AA264" s="10">
        <f t="shared" si="107"/>
        <v>170370.35727503098</v>
      </c>
      <c r="AB264" s="10">
        <f t="shared" si="108"/>
        <v>322201.35187327967</v>
      </c>
      <c r="AC264" s="10">
        <f t="shared" si="109"/>
        <v>528632.0025356533</v>
      </c>
      <c r="AD264" s="10">
        <f t="shared" si="110"/>
        <v>794042.83910156216</v>
      </c>
      <c r="AE264" s="10">
        <f t="shared" si="111"/>
        <v>1118433.8615710065</v>
      </c>
    </row>
    <row r="265" spans="1:31" x14ac:dyDescent="0.2">
      <c r="A265" s="5">
        <v>164</v>
      </c>
      <c r="B265" s="5">
        <f t="shared" si="112"/>
        <v>262</v>
      </c>
      <c r="C265" s="36">
        <v>0.27988114300714201</v>
      </c>
      <c r="D265" s="6">
        <f t="shared" si="92"/>
        <v>-2.2416689647657917E-2</v>
      </c>
      <c r="E265" s="7">
        <f t="shared" si="93"/>
        <v>-269.00027577189502</v>
      </c>
      <c r="F265" s="7">
        <f t="shared" si="94"/>
        <v>-538.00055154379004</v>
      </c>
      <c r="G265" s="7">
        <f t="shared" si="95"/>
        <v>-807.000827315685</v>
      </c>
      <c r="H265" s="7">
        <f t="shared" si="96"/>
        <v>-1076.0011030875801</v>
      </c>
      <c r="I265" s="7">
        <f t="shared" si="97"/>
        <v>-1345.0013788594749</v>
      </c>
      <c r="J265" s="7">
        <f t="shared" si="98"/>
        <v>-1614.00165463137</v>
      </c>
      <c r="K265" s="12">
        <f t="shared" si="99"/>
        <v>1.5550010400880443E-3</v>
      </c>
      <c r="L265" s="9">
        <f t="shared" si="100"/>
        <v>223920.14977267839</v>
      </c>
      <c r="M265" s="9">
        <f t="shared" si="101"/>
        <v>895680.59909071354</v>
      </c>
      <c r="N265" s="9">
        <f t="shared" si="102"/>
        <v>2015281.3479541054</v>
      </c>
      <c r="O265" s="9">
        <f t="shared" si="103"/>
        <v>3582722.3963628542</v>
      </c>
      <c r="P265" s="9">
        <f t="shared" si="104"/>
        <v>5598003.7443169598</v>
      </c>
      <c r="Q265" s="9">
        <f t="shared" si="105"/>
        <v>8061125.3918164214</v>
      </c>
      <c r="R265" s="8">
        <f>'Masses &amp; Spring Data'!$G$29</f>
        <v>0.12460000000000002</v>
      </c>
      <c r="S265" s="8">
        <f t="shared" si="91"/>
        <v>27900.450661675732</v>
      </c>
      <c r="T265" s="8">
        <f t="shared" si="91"/>
        <v>111601.80264670293</v>
      </c>
      <c r="U265" s="8">
        <f t="shared" si="91"/>
        <v>251104.05595508157</v>
      </c>
      <c r="V265" s="8">
        <f t="shared" si="91"/>
        <v>446407.21058681171</v>
      </c>
      <c r="W265" s="8">
        <f t="shared" si="91"/>
        <v>697511.26654189324</v>
      </c>
      <c r="X265" s="8">
        <f t="shared" si="91"/>
        <v>1004416.2238203263</v>
      </c>
      <c r="Y265" s="3">
        <f>SUM('Masses &amp; Spring Data'!$K$11*('Masses &amp; Spring Data'!$I$3+'Vel,Acc,Jer (Inlet)'!C265))</f>
        <v>52409.985467960352</v>
      </c>
      <c r="Z265" s="10">
        <f t="shared" si="106"/>
        <v>80310.436129636088</v>
      </c>
      <c r="AA265" s="10">
        <f t="shared" si="107"/>
        <v>159930.49950765801</v>
      </c>
      <c r="AB265" s="10">
        <f t="shared" si="108"/>
        <v>303514.0414230419</v>
      </c>
      <c r="AC265" s="10">
        <f t="shared" si="109"/>
        <v>498817.19605477207</v>
      </c>
      <c r="AD265" s="10">
        <f t="shared" si="110"/>
        <v>749921.2520098536</v>
      </c>
      <c r="AE265" s="10">
        <f t="shared" si="111"/>
        <v>1056826.2092882865</v>
      </c>
    </row>
    <row r="266" spans="1:31" x14ac:dyDescent="0.2">
      <c r="A266" s="5">
        <v>166</v>
      </c>
      <c r="B266" s="5">
        <f t="shared" si="112"/>
        <v>263</v>
      </c>
      <c r="C266" s="36">
        <v>0.25746445335948409</v>
      </c>
      <c r="D266" s="6">
        <f t="shared" si="92"/>
        <v>-2.08616886075699E-2</v>
      </c>
      <c r="E266" s="7">
        <f t="shared" si="93"/>
        <v>-250.34026329083881</v>
      </c>
      <c r="F266" s="7">
        <f t="shared" si="94"/>
        <v>-500.68052658167761</v>
      </c>
      <c r="G266" s="7">
        <f t="shared" si="95"/>
        <v>-751.02078987251639</v>
      </c>
      <c r="H266" s="7">
        <f t="shared" si="96"/>
        <v>-1001.3610531633552</v>
      </c>
      <c r="I266" s="7">
        <f t="shared" si="97"/>
        <v>-1251.7013164541941</v>
      </c>
      <c r="J266" s="7">
        <f t="shared" si="98"/>
        <v>-1502.0415797450328</v>
      </c>
      <c r="K266" s="12">
        <f t="shared" si="99"/>
        <v>1.4705441145881348E-3</v>
      </c>
      <c r="L266" s="9">
        <f t="shared" si="100"/>
        <v>211758.35250069143</v>
      </c>
      <c r="M266" s="9">
        <f t="shared" si="101"/>
        <v>847033.41000276571</v>
      </c>
      <c r="N266" s="9">
        <f t="shared" si="102"/>
        <v>1905825.1725062227</v>
      </c>
      <c r="O266" s="9">
        <f t="shared" si="103"/>
        <v>3388133.6400110628</v>
      </c>
      <c r="P266" s="9">
        <f t="shared" si="104"/>
        <v>5293958.8125172853</v>
      </c>
      <c r="Q266" s="9">
        <f t="shared" si="105"/>
        <v>7623300.6900248909</v>
      </c>
      <c r="R266" s="8">
        <f>'Masses &amp; Spring Data'!$G$29</f>
        <v>0.12460000000000002</v>
      </c>
      <c r="S266" s="8">
        <f t="shared" si="91"/>
        <v>26385.090721586155</v>
      </c>
      <c r="T266" s="8">
        <f t="shared" si="91"/>
        <v>105540.36288634462</v>
      </c>
      <c r="U266" s="8">
        <f t="shared" si="91"/>
        <v>237465.81649427538</v>
      </c>
      <c r="V266" s="8">
        <f t="shared" si="91"/>
        <v>422161.45154537848</v>
      </c>
      <c r="W266" s="8">
        <f t="shared" si="91"/>
        <v>659627.26803965389</v>
      </c>
      <c r="X266" s="8">
        <f t="shared" si="91"/>
        <v>949863.26597710152</v>
      </c>
      <c r="Y266" s="3">
        <f>SUM('Masses &amp; Spring Data'!$K$11*('Masses &amp; Spring Data'!$I$3+'Vel,Acc,Jer (Inlet)'!C266))</f>
        <v>48328.696860955097</v>
      </c>
      <c r="Z266" s="10">
        <f t="shared" si="106"/>
        <v>74713.787582541248</v>
      </c>
      <c r="AA266" s="10">
        <f t="shared" si="107"/>
        <v>150070.88198888738</v>
      </c>
      <c r="AB266" s="10">
        <f t="shared" si="108"/>
        <v>285794.51335523045</v>
      </c>
      <c r="AC266" s="10">
        <f t="shared" si="109"/>
        <v>470490.14840633358</v>
      </c>
      <c r="AD266" s="10">
        <f t="shared" si="110"/>
        <v>707955.96490060899</v>
      </c>
      <c r="AE266" s="10">
        <f t="shared" si="111"/>
        <v>998191.96283805661</v>
      </c>
    </row>
    <row r="267" spans="1:31" x14ac:dyDescent="0.2">
      <c r="A267" s="5">
        <v>168</v>
      </c>
      <c r="B267" s="5">
        <f t="shared" si="112"/>
        <v>264</v>
      </c>
      <c r="C267" s="36">
        <v>0.23660276475191419</v>
      </c>
      <c r="D267" s="6">
        <f t="shared" si="92"/>
        <v>-1.9391144492981793E-2</v>
      </c>
      <c r="E267" s="7">
        <f t="shared" si="93"/>
        <v>-232.69373391578151</v>
      </c>
      <c r="F267" s="7">
        <f t="shared" si="94"/>
        <v>-465.38746783156301</v>
      </c>
      <c r="G267" s="7">
        <f t="shared" si="95"/>
        <v>-698.08120174734461</v>
      </c>
      <c r="H267" s="7">
        <f t="shared" si="96"/>
        <v>-930.77493566312603</v>
      </c>
      <c r="I267" s="7">
        <f t="shared" si="97"/>
        <v>-1163.4686695789076</v>
      </c>
      <c r="J267" s="7">
        <f t="shared" si="98"/>
        <v>-1396.1624034946892</v>
      </c>
      <c r="K267" s="12">
        <f t="shared" si="99"/>
        <v>1.3877432072348928E-3</v>
      </c>
      <c r="L267" s="9">
        <f t="shared" si="100"/>
        <v>199835.02184182455</v>
      </c>
      <c r="M267" s="9">
        <f t="shared" si="101"/>
        <v>799340.0873672982</v>
      </c>
      <c r="N267" s="9">
        <f t="shared" si="102"/>
        <v>1798515.1965764209</v>
      </c>
      <c r="O267" s="9">
        <f t="shared" si="103"/>
        <v>3197360.3494691928</v>
      </c>
      <c r="P267" s="9">
        <f t="shared" si="104"/>
        <v>4995875.5460456135</v>
      </c>
      <c r="Q267" s="9">
        <f t="shared" si="105"/>
        <v>7194060.7863056837</v>
      </c>
      <c r="R267" s="8">
        <f>'Masses &amp; Spring Data'!$G$29</f>
        <v>0.12460000000000002</v>
      </c>
      <c r="S267" s="8">
        <f t="shared" si="91"/>
        <v>24899.443721491341</v>
      </c>
      <c r="T267" s="8">
        <f t="shared" si="91"/>
        <v>99597.774885965366</v>
      </c>
      <c r="U267" s="8">
        <f t="shared" si="91"/>
        <v>224094.99349342208</v>
      </c>
      <c r="V267" s="8">
        <f t="shared" si="91"/>
        <v>398391.09954386146</v>
      </c>
      <c r="W267" s="8">
        <f t="shared" si="91"/>
        <v>622486.09303728351</v>
      </c>
      <c r="X267" s="8">
        <f t="shared" si="91"/>
        <v>896379.97397368832</v>
      </c>
      <c r="Y267" s="3">
        <f>SUM('Masses &amp; Spring Data'!$K$11*('Masses &amp; Spring Data'!$I$3+'Vel,Acc,Jer (Inlet)'!C267))</f>
        <v>44530.51910254277</v>
      </c>
      <c r="Z267" s="10">
        <f t="shared" si="106"/>
        <v>69429.962824034112</v>
      </c>
      <c r="AA267" s="10">
        <f t="shared" si="107"/>
        <v>140597.85045112934</v>
      </c>
      <c r="AB267" s="10">
        <f t="shared" si="108"/>
        <v>268625.51259596483</v>
      </c>
      <c r="AC267" s="10">
        <f t="shared" si="109"/>
        <v>442921.61864640424</v>
      </c>
      <c r="AD267" s="10">
        <f t="shared" si="110"/>
        <v>667016.61213982629</v>
      </c>
      <c r="AE267" s="10">
        <f t="shared" si="111"/>
        <v>940910.4930762311</v>
      </c>
    </row>
    <row r="268" spans="1:31" x14ac:dyDescent="0.2">
      <c r="A268" s="5">
        <v>170</v>
      </c>
      <c r="B268" s="5">
        <f t="shared" si="112"/>
        <v>265</v>
      </c>
      <c r="C268" s="36">
        <v>0.2172116202589324</v>
      </c>
      <c r="D268" s="6">
        <f t="shared" si="92"/>
        <v>-1.8003401285746901E-2</v>
      </c>
      <c r="E268" s="7">
        <f t="shared" si="93"/>
        <v>-216.04081542896282</v>
      </c>
      <c r="F268" s="7">
        <f t="shared" si="94"/>
        <v>-432.08163085792563</v>
      </c>
      <c r="G268" s="7">
        <f t="shared" si="95"/>
        <v>-648.12244628688848</v>
      </c>
      <c r="H268" s="7">
        <f t="shared" si="96"/>
        <v>-864.16326171585126</v>
      </c>
      <c r="I268" s="7">
        <f t="shared" si="97"/>
        <v>-1080.2040771448139</v>
      </c>
      <c r="J268" s="7">
        <f t="shared" si="98"/>
        <v>-1296.244892573777</v>
      </c>
      <c r="K268" s="12">
        <f t="shared" si="99"/>
        <v>1.3065983180293173E-3</v>
      </c>
      <c r="L268" s="9">
        <f t="shared" si="100"/>
        <v>188150.1577962217</v>
      </c>
      <c r="M268" s="9">
        <f t="shared" si="101"/>
        <v>752600.63118488679</v>
      </c>
      <c r="N268" s="9">
        <f t="shared" si="102"/>
        <v>1693351.4201659951</v>
      </c>
      <c r="O268" s="9">
        <f t="shared" si="103"/>
        <v>3010402.5247395472</v>
      </c>
      <c r="P268" s="9">
        <f t="shared" si="104"/>
        <v>4703753.9449055418</v>
      </c>
      <c r="Q268" s="9">
        <f t="shared" si="105"/>
        <v>6773405.6806639805</v>
      </c>
      <c r="R268" s="8">
        <f>'Masses &amp; Spring Data'!$G$29</f>
        <v>0.12460000000000002</v>
      </c>
      <c r="S268" s="8">
        <f t="shared" si="91"/>
        <v>23443.509661409225</v>
      </c>
      <c r="T268" s="8">
        <f t="shared" si="91"/>
        <v>93774.038645636901</v>
      </c>
      <c r="U268" s="8">
        <f t="shared" si="91"/>
        <v>210991.58695268302</v>
      </c>
      <c r="V268" s="8">
        <f t="shared" si="91"/>
        <v>375096.15458254761</v>
      </c>
      <c r="W268" s="8">
        <f t="shared" si="91"/>
        <v>586087.74153523054</v>
      </c>
      <c r="X268" s="8">
        <f t="shared" si="91"/>
        <v>843966.34781073208</v>
      </c>
      <c r="Y268" s="3">
        <f>SUM('Masses &amp; Spring Data'!$K$11*('Masses &amp; Spring Data'!$I$3+'Vel,Acc,Jer (Inlet)'!C268))</f>
        <v>41000.075565163985</v>
      </c>
      <c r="Z268" s="10">
        <f t="shared" si="106"/>
        <v>64443.58522657321</v>
      </c>
      <c r="AA268" s="10">
        <f t="shared" si="107"/>
        <v>131496.32976939747</v>
      </c>
      <c r="AB268" s="10">
        <f t="shared" si="108"/>
        <v>251991.662517847</v>
      </c>
      <c r="AC268" s="10">
        <f t="shared" si="109"/>
        <v>416096.23014771158</v>
      </c>
      <c r="AD268" s="10">
        <f t="shared" si="110"/>
        <v>627087.81710039452</v>
      </c>
      <c r="AE268" s="10">
        <f t="shared" si="111"/>
        <v>884966.42337589606</v>
      </c>
    </row>
    <row r="269" spans="1:31" x14ac:dyDescent="0.2">
      <c r="A269" s="5">
        <v>172</v>
      </c>
      <c r="B269" s="5">
        <f t="shared" si="112"/>
        <v>266</v>
      </c>
      <c r="C269" s="36">
        <v>0.1992082189731855</v>
      </c>
      <c r="D269" s="6">
        <f t="shared" si="92"/>
        <v>-1.6696802967717583E-2</v>
      </c>
      <c r="E269" s="7">
        <f t="shared" si="93"/>
        <v>-200.361635612611</v>
      </c>
      <c r="F269" s="7">
        <f t="shared" si="94"/>
        <v>-400.72327122522199</v>
      </c>
      <c r="G269" s="7">
        <f t="shared" si="95"/>
        <v>-601.08490683783305</v>
      </c>
      <c r="H269" s="7">
        <f t="shared" si="96"/>
        <v>-801.44654245044399</v>
      </c>
      <c r="I269" s="7">
        <f t="shared" si="97"/>
        <v>-1001.808178063055</v>
      </c>
      <c r="J269" s="7">
        <f t="shared" si="98"/>
        <v>-1202.1698136756661</v>
      </c>
      <c r="K269" s="12">
        <f t="shared" si="99"/>
        <v>1.4432198151614617E-3</v>
      </c>
      <c r="L269" s="9">
        <f t="shared" si="100"/>
        <v>207823.65338325049</v>
      </c>
      <c r="M269" s="9">
        <f t="shared" si="101"/>
        <v>831294.61353300198</v>
      </c>
      <c r="N269" s="9">
        <f t="shared" si="102"/>
        <v>1870412.8804492543</v>
      </c>
      <c r="O269" s="9">
        <f t="shared" si="103"/>
        <v>3325178.4541320079</v>
      </c>
      <c r="P269" s="9">
        <f t="shared" si="104"/>
        <v>5195591.3345812624</v>
      </c>
      <c r="Q269" s="9">
        <f t="shared" si="105"/>
        <v>7481651.5217970172</v>
      </c>
      <c r="R269" s="8">
        <f>'Masses &amp; Spring Data'!$G$29</f>
        <v>0.12460000000000002</v>
      </c>
      <c r="S269" s="8">
        <f t="shared" si="91"/>
        <v>25894.827211553016</v>
      </c>
      <c r="T269" s="8">
        <f t="shared" si="91"/>
        <v>103579.30884621206</v>
      </c>
      <c r="U269" s="8">
        <f t="shared" si="91"/>
        <v>233053.44490397713</v>
      </c>
      <c r="V269" s="8">
        <f t="shared" si="91"/>
        <v>414317.23538484826</v>
      </c>
      <c r="W269" s="8">
        <f t="shared" si="91"/>
        <v>647370.68028882542</v>
      </c>
      <c r="X269" s="8">
        <f t="shared" si="91"/>
        <v>932213.77961590851</v>
      </c>
      <c r="Y269" s="3">
        <f>SUM('Masses &amp; Spring Data'!$K$11*('Masses &amp; Spring Data'!$I$3+'Vel,Acc,Jer (Inlet)'!C269))</f>
        <v>37722.291123760573</v>
      </c>
      <c r="Z269" s="10">
        <f t="shared" si="106"/>
        <v>63617.118335313586</v>
      </c>
      <c r="AA269" s="10">
        <f t="shared" si="107"/>
        <v>138261.70100198753</v>
      </c>
      <c r="AB269" s="10">
        <f t="shared" si="108"/>
        <v>270775.73602773773</v>
      </c>
      <c r="AC269" s="10">
        <f t="shared" si="109"/>
        <v>452039.52650860883</v>
      </c>
      <c r="AD269" s="10">
        <f t="shared" si="110"/>
        <v>685092.97141258605</v>
      </c>
      <c r="AE269" s="10">
        <f t="shared" si="111"/>
        <v>969936.07073966903</v>
      </c>
    </row>
    <row r="270" spans="1:31" x14ac:dyDescent="0.2">
      <c r="A270" s="5">
        <v>174</v>
      </c>
      <c r="B270" s="5">
        <f t="shared" si="112"/>
        <v>267</v>
      </c>
      <c r="C270" s="36">
        <v>0.18251141600546791</v>
      </c>
      <c r="D270" s="6">
        <f t="shared" si="92"/>
        <v>-1.5253583152556122E-2</v>
      </c>
      <c r="E270" s="7">
        <f t="shared" si="93"/>
        <v>-183.04299783067347</v>
      </c>
      <c r="F270" s="7">
        <f t="shared" si="94"/>
        <v>-366.08599566134694</v>
      </c>
      <c r="G270" s="7">
        <f t="shared" si="95"/>
        <v>-549.12899349202041</v>
      </c>
      <c r="H270" s="7">
        <f t="shared" si="96"/>
        <v>-732.17199132269388</v>
      </c>
      <c r="I270" s="7">
        <f t="shared" si="97"/>
        <v>-915.21498915336724</v>
      </c>
      <c r="J270" s="7">
        <f t="shared" si="98"/>
        <v>-1098.2579869840408</v>
      </c>
      <c r="K270" s="12">
        <f t="shared" si="99"/>
        <v>3.4941982902922386E-4</v>
      </c>
      <c r="L270" s="9">
        <f t="shared" si="100"/>
        <v>50316.455380208237</v>
      </c>
      <c r="M270" s="9">
        <f t="shared" si="101"/>
        <v>201265.82152083295</v>
      </c>
      <c r="N270" s="9">
        <f t="shared" si="102"/>
        <v>452848.09842187411</v>
      </c>
      <c r="O270" s="9">
        <f t="shared" si="103"/>
        <v>805063.2860833318</v>
      </c>
      <c r="P270" s="9">
        <f t="shared" si="104"/>
        <v>1257911.3845052058</v>
      </c>
      <c r="Q270" s="9">
        <f t="shared" si="105"/>
        <v>1811392.3936874964</v>
      </c>
      <c r="R270" s="8">
        <f>'Masses &amp; Spring Data'!$G$29</f>
        <v>0.12460000000000002</v>
      </c>
      <c r="S270" s="8">
        <f t="shared" si="91"/>
        <v>6269.4303403739468</v>
      </c>
      <c r="T270" s="8">
        <f t="shared" si="91"/>
        <v>25077.721361495787</v>
      </c>
      <c r="U270" s="8">
        <f t="shared" si="91"/>
        <v>56424.873063365521</v>
      </c>
      <c r="V270" s="8">
        <f t="shared" si="91"/>
        <v>100310.88544598315</v>
      </c>
      <c r="W270" s="8">
        <f t="shared" si="91"/>
        <v>156735.75850934867</v>
      </c>
      <c r="X270" s="8">
        <f t="shared" si="91"/>
        <v>225699.49225346209</v>
      </c>
      <c r="Y270" s="3">
        <f>SUM('Masses &amp; Spring Data'!$K$11*('Masses &amp; Spring Data'!$I$3+'Vel,Acc,Jer (Inlet)'!C270))</f>
        <v>34682.392155775473</v>
      </c>
      <c r="Z270" s="10">
        <f t="shared" si="106"/>
        <v>40951.82249614942</v>
      </c>
      <c r="AA270" s="10">
        <f t="shared" si="107"/>
        <v>56982.973979050505</v>
      </c>
      <c r="AB270" s="10">
        <f t="shared" si="108"/>
        <v>91107.265219141002</v>
      </c>
      <c r="AC270" s="10">
        <f t="shared" si="109"/>
        <v>134993.27760175863</v>
      </c>
      <c r="AD270" s="10">
        <f t="shared" si="110"/>
        <v>191418.15066512415</v>
      </c>
      <c r="AE270" s="10">
        <f t="shared" si="111"/>
        <v>260381.88440923757</v>
      </c>
    </row>
    <row r="271" spans="1:31" x14ac:dyDescent="0.2">
      <c r="A271" s="5">
        <v>176</v>
      </c>
      <c r="B271" s="5">
        <f t="shared" si="112"/>
        <v>268</v>
      </c>
      <c r="C271" s="36">
        <v>0.16725783285291179</v>
      </c>
      <c r="D271" s="6">
        <f t="shared" si="92"/>
        <v>-1.4904163323526898E-2</v>
      </c>
      <c r="E271" s="7">
        <f t="shared" si="93"/>
        <v>-178.84995988232276</v>
      </c>
      <c r="F271" s="7">
        <f t="shared" si="94"/>
        <v>-357.69991976464553</v>
      </c>
      <c r="G271" s="7">
        <f t="shared" si="95"/>
        <v>-536.54987964696829</v>
      </c>
      <c r="H271" s="7">
        <f t="shared" si="96"/>
        <v>-715.39983952929106</v>
      </c>
      <c r="I271" s="7">
        <f t="shared" si="97"/>
        <v>-894.24979941161382</v>
      </c>
      <c r="J271" s="7">
        <f t="shared" si="98"/>
        <v>-1073.0997592939366</v>
      </c>
      <c r="K271" s="12">
        <f t="shared" si="99"/>
        <v>1.6560181470587076E-3</v>
      </c>
      <c r="L271" s="9">
        <f t="shared" si="100"/>
        <v>238466.61317645389</v>
      </c>
      <c r="M271" s="9">
        <f t="shared" si="101"/>
        <v>953866.45270581555</v>
      </c>
      <c r="N271" s="9">
        <f t="shared" si="102"/>
        <v>2146199.5185880852</v>
      </c>
      <c r="O271" s="9">
        <f t="shared" si="103"/>
        <v>3815465.8108232622</v>
      </c>
      <c r="P271" s="9">
        <f t="shared" si="104"/>
        <v>5961665.3294113474</v>
      </c>
      <c r="Q271" s="9">
        <f t="shared" si="105"/>
        <v>8584798.0743523408</v>
      </c>
      <c r="R271" s="8">
        <f>'Masses &amp; Spring Data'!$G$29</f>
        <v>0.12460000000000002</v>
      </c>
      <c r="S271" s="8">
        <f t="shared" si="91"/>
        <v>29712.940001786159</v>
      </c>
      <c r="T271" s="8">
        <f t="shared" si="91"/>
        <v>118851.76000714464</v>
      </c>
      <c r="U271" s="8">
        <f t="shared" si="91"/>
        <v>267416.46001607546</v>
      </c>
      <c r="V271" s="8">
        <f t="shared" si="91"/>
        <v>475407.04002857854</v>
      </c>
      <c r="W271" s="8">
        <f t="shared" si="91"/>
        <v>742823.50004465401</v>
      </c>
      <c r="X271" s="8">
        <f t="shared" si="91"/>
        <v>1069665.8400643019</v>
      </c>
      <c r="Y271" s="3">
        <f>SUM('Masses &amp; Spring Data'!$K$11*('Masses &amp; Spring Data'!$I$3+'Vel,Acc,Jer (Inlet)'!C271))</f>
        <v>31905.252617554717</v>
      </c>
      <c r="Z271" s="10">
        <f t="shared" si="106"/>
        <v>61618.192619340873</v>
      </c>
      <c r="AA271" s="10">
        <f t="shared" si="107"/>
        <v>148043.49011422417</v>
      </c>
      <c r="AB271" s="10">
        <f t="shared" si="108"/>
        <v>299321.7126336302</v>
      </c>
      <c r="AC271" s="10">
        <f t="shared" si="109"/>
        <v>507312.29264613328</v>
      </c>
      <c r="AD271" s="10">
        <f t="shared" si="110"/>
        <v>774728.75266220875</v>
      </c>
      <c r="AE271" s="10">
        <f t="shared" si="111"/>
        <v>1101571.0926818566</v>
      </c>
    </row>
    <row r="272" spans="1:31" x14ac:dyDescent="0.2">
      <c r="A272" s="5">
        <v>178</v>
      </c>
      <c r="B272" s="5">
        <f t="shared" si="112"/>
        <v>269</v>
      </c>
      <c r="C272" s="36">
        <v>0.15235366952938489</v>
      </c>
      <c r="D272" s="6">
        <f t="shared" si="92"/>
        <v>-1.324814517646819E-2</v>
      </c>
      <c r="E272" s="7">
        <f t="shared" si="93"/>
        <v>-158.97774211761828</v>
      </c>
      <c r="F272" s="7">
        <f t="shared" si="94"/>
        <v>-317.95548423523655</v>
      </c>
      <c r="G272" s="7">
        <f t="shared" si="95"/>
        <v>-476.93322635285483</v>
      </c>
      <c r="H272" s="7">
        <f t="shared" si="96"/>
        <v>-635.91096847047311</v>
      </c>
      <c r="I272" s="7">
        <f t="shared" si="97"/>
        <v>-794.88871058809139</v>
      </c>
      <c r="J272" s="7">
        <f t="shared" si="98"/>
        <v>-953.86645270570966</v>
      </c>
      <c r="K272" s="12">
        <f t="shared" si="99"/>
        <v>1.6560181470584856E-3</v>
      </c>
      <c r="L272" s="9">
        <f t="shared" si="100"/>
        <v>238466.61317642193</v>
      </c>
      <c r="M272" s="9">
        <f t="shared" si="101"/>
        <v>953866.45270568773</v>
      </c>
      <c r="N272" s="9">
        <f t="shared" si="102"/>
        <v>2146199.5185877974</v>
      </c>
      <c r="O272" s="9">
        <f t="shared" si="103"/>
        <v>3815465.8108227509</v>
      </c>
      <c r="P272" s="9">
        <f t="shared" si="104"/>
        <v>5961665.3294105483</v>
      </c>
      <c r="Q272" s="9">
        <f t="shared" si="105"/>
        <v>8584798.0743511897</v>
      </c>
      <c r="R272" s="8">
        <f>'Masses &amp; Spring Data'!$G$29</f>
        <v>0.12460000000000002</v>
      </c>
      <c r="S272" s="8">
        <f t="shared" si="91"/>
        <v>29712.940001782175</v>
      </c>
      <c r="T272" s="8">
        <f t="shared" si="91"/>
        <v>118851.7600071287</v>
      </c>
      <c r="U272" s="8">
        <f t="shared" si="91"/>
        <v>267416.46001603961</v>
      </c>
      <c r="V272" s="8">
        <f t="shared" si="91"/>
        <v>475407.04002851481</v>
      </c>
      <c r="W272" s="8">
        <f t="shared" si="91"/>
        <v>742823.50004455447</v>
      </c>
      <c r="X272" s="8">
        <f t="shared" si="91"/>
        <v>1069665.8400641584</v>
      </c>
      <c r="Y272" s="3">
        <f>SUM('Masses &amp; Spring Data'!$K$11*('Masses &amp; Spring Data'!$I$3+'Vel,Acc,Jer (Inlet)'!C272))</f>
        <v>29191.730107079529</v>
      </c>
      <c r="Z272" s="10">
        <f t="shared" si="106"/>
        <v>58904.670108861705</v>
      </c>
      <c r="AA272" s="10">
        <f t="shared" si="107"/>
        <v>145631.47010489696</v>
      </c>
      <c r="AB272" s="10">
        <f t="shared" si="108"/>
        <v>296608.19012311916</v>
      </c>
      <c r="AC272" s="10">
        <f t="shared" si="109"/>
        <v>504598.77013559436</v>
      </c>
      <c r="AD272" s="10">
        <f t="shared" si="110"/>
        <v>772015.23015163396</v>
      </c>
      <c r="AE272" s="10">
        <f t="shared" si="111"/>
        <v>1098857.5701712379</v>
      </c>
    </row>
    <row r="273" spans="1:31" x14ac:dyDescent="0.2">
      <c r="A273" s="5">
        <v>180</v>
      </c>
      <c r="B273" s="5">
        <f t="shared" si="112"/>
        <v>270</v>
      </c>
      <c r="C273" s="36">
        <v>0.1391055243529167</v>
      </c>
      <c r="D273" s="6">
        <f t="shared" si="92"/>
        <v>-1.1592127029409705E-2</v>
      </c>
      <c r="E273" s="7">
        <f t="shared" si="93"/>
        <v>-139.10552435291646</v>
      </c>
      <c r="F273" s="7">
        <f t="shared" si="94"/>
        <v>-278.21104870583292</v>
      </c>
      <c r="G273" s="7">
        <f t="shared" si="95"/>
        <v>-417.31657305874938</v>
      </c>
      <c r="H273" s="7">
        <f t="shared" si="96"/>
        <v>-556.42209741166585</v>
      </c>
      <c r="I273" s="7">
        <f t="shared" si="97"/>
        <v>-695.52762176458225</v>
      </c>
      <c r="J273" s="7">
        <f t="shared" si="98"/>
        <v>-834.63314611749877</v>
      </c>
      <c r="K273" s="12">
        <f t="shared" si="99"/>
        <v>0</v>
      </c>
      <c r="L273" s="9">
        <f t="shared" si="100"/>
        <v>0</v>
      </c>
      <c r="M273" s="9">
        <f t="shared" si="101"/>
        <v>0</v>
      </c>
      <c r="N273" s="9">
        <f t="shared" si="102"/>
        <v>0</v>
      </c>
      <c r="O273" s="9">
        <f t="shared" si="103"/>
        <v>0</v>
      </c>
      <c r="P273" s="9">
        <f t="shared" si="104"/>
        <v>0</v>
      </c>
      <c r="Q273" s="9">
        <f t="shared" si="105"/>
        <v>0</v>
      </c>
      <c r="R273" s="8">
        <f>'Masses &amp; Spring Data'!$G$29</f>
        <v>0.12460000000000002</v>
      </c>
      <c r="S273" s="8">
        <f t="shared" si="91"/>
        <v>0</v>
      </c>
      <c r="T273" s="8">
        <f t="shared" si="91"/>
        <v>0</v>
      </c>
      <c r="U273" s="8">
        <f t="shared" si="91"/>
        <v>0</v>
      </c>
      <c r="V273" s="8">
        <f t="shared" si="91"/>
        <v>0</v>
      </c>
      <c r="W273" s="8">
        <f t="shared" si="91"/>
        <v>0</v>
      </c>
      <c r="X273" s="8">
        <f t="shared" si="91"/>
        <v>0</v>
      </c>
      <c r="Y273" s="3">
        <f>SUM('Masses &amp; Spring Data'!$K$11*('Masses &amp; Spring Data'!$I$3+'Vel,Acc,Jer (Inlet)'!C273))</f>
        <v>26779.710097768268</v>
      </c>
      <c r="Z273" s="10">
        <f t="shared" si="106"/>
        <v>26779.710097768268</v>
      </c>
      <c r="AA273" s="10">
        <f t="shared" si="107"/>
        <v>24669.192589620914</v>
      </c>
      <c r="AB273" s="10">
        <f t="shared" si="108"/>
        <v>26779.710097768268</v>
      </c>
      <c r="AC273" s="10">
        <f t="shared" si="109"/>
        <v>26779.710097768268</v>
      </c>
      <c r="AD273" s="10">
        <f t="shared" si="110"/>
        <v>26779.710097768268</v>
      </c>
      <c r="AE273" s="10">
        <f t="shared" si="111"/>
        <v>26779.710097768268</v>
      </c>
    </row>
    <row r="274" spans="1:31" x14ac:dyDescent="0.2">
      <c r="A274" s="5">
        <v>182</v>
      </c>
      <c r="B274" s="5">
        <f t="shared" si="112"/>
        <v>271</v>
      </c>
      <c r="C274" s="36">
        <v>0.127513397323507</v>
      </c>
      <c r="D274" s="6">
        <f t="shared" si="92"/>
        <v>-1.1592127029409705E-2</v>
      </c>
      <c r="E274" s="7">
        <f t="shared" si="93"/>
        <v>-139.10552435291646</v>
      </c>
      <c r="F274" s="7">
        <f t="shared" si="94"/>
        <v>-278.21104870583292</v>
      </c>
      <c r="G274" s="7">
        <f t="shared" si="95"/>
        <v>-417.31657305874938</v>
      </c>
      <c r="H274" s="7">
        <f t="shared" si="96"/>
        <v>-556.42209741166585</v>
      </c>
      <c r="I274" s="7">
        <f t="shared" si="97"/>
        <v>-695.52762176458225</v>
      </c>
      <c r="J274" s="7">
        <f t="shared" si="98"/>
        <v>-834.63314611749877</v>
      </c>
      <c r="K274" s="12">
        <f t="shared" si="99"/>
        <v>1.6560181470585134E-3</v>
      </c>
      <c r="L274" s="9">
        <f t="shared" si="100"/>
        <v>238466.61317642592</v>
      </c>
      <c r="M274" s="9">
        <f t="shared" si="101"/>
        <v>953866.45270570368</v>
      </c>
      <c r="N274" s="9">
        <f t="shared" si="102"/>
        <v>2146199.5185878333</v>
      </c>
      <c r="O274" s="9">
        <f t="shared" si="103"/>
        <v>3815465.8108228147</v>
      </c>
      <c r="P274" s="9">
        <f t="shared" si="104"/>
        <v>5961665.329410648</v>
      </c>
      <c r="Q274" s="9">
        <f t="shared" si="105"/>
        <v>8584798.0743513331</v>
      </c>
      <c r="R274" s="8">
        <f>'Masses &amp; Spring Data'!$G$29</f>
        <v>0.12460000000000002</v>
      </c>
      <c r="S274" s="8">
        <f t="shared" si="91"/>
        <v>29712.940001782674</v>
      </c>
      <c r="T274" s="8">
        <f t="shared" si="91"/>
        <v>118851.7600071307</v>
      </c>
      <c r="U274" s="8">
        <f t="shared" si="91"/>
        <v>267416.46001604409</v>
      </c>
      <c r="V274" s="8">
        <f t="shared" si="91"/>
        <v>475407.04002852278</v>
      </c>
      <c r="W274" s="8">
        <f t="shared" si="91"/>
        <v>742823.50004456681</v>
      </c>
      <c r="X274" s="8">
        <f t="shared" si="91"/>
        <v>1069665.8400641764</v>
      </c>
      <c r="Y274" s="3">
        <f>SUM('Masses &amp; Spring Data'!$K$11*('Masses &amp; Spring Data'!$I$3+'Vel,Acc,Jer (Inlet)'!C274))</f>
        <v>24669.192589620914</v>
      </c>
      <c r="Z274" s="10">
        <f t="shared" si="106"/>
        <v>54382.132591403584</v>
      </c>
      <c r="AA274" s="10">
        <f t="shared" si="107"/>
        <v>141410.43508860425</v>
      </c>
      <c r="AB274" s="10">
        <f t="shared" si="108"/>
        <v>292085.65260566503</v>
      </c>
      <c r="AC274" s="10">
        <f t="shared" si="109"/>
        <v>500076.23261814367</v>
      </c>
      <c r="AD274" s="10">
        <f t="shared" si="110"/>
        <v>767492.69263418776</v>
      </c>
      <c r="AE274" s="10">
        <f t="shared" si="111"/>
        <v>1094335.0326537972</v>
      </c>
    </row>
    <row r="275" spans="1:31" x14ac:dyDescent="0.2">
      <c r="A275" s="5">
        <v>184</v>
      </c>
      <c r="B275" s="5">
        <f t="shared" si="112"/>
        <v>272</v>
      </c>
      <c r="C275" s="36">
        <v>0.11592127029409729</v>
      </c>
      <c r="D275" s="6">
        <f t="shared" si="92"/>
        <v>-9.9361088823511912E-3</v>
      </c>
      <c r="E275" s="7">
        <f t="shared" si="93"/>
        <v>-119.23330658821429</v>
      </c>
      <c r="F275" s="7">
        <f t="shared" si="94"/>
        <v>-238.46661317642858</v>
      </c>
      <c r="G275" s="7">
        <f t="shared" si="95"/>
        <v>-357.69991976464286</v>
      </c>
      <c r="H275" s="7">
        <f t="shared" si="96"/>
        <v>-476.93322635285716</v>
      </c>
      <c r="I275" s="7">
        <f t="shared" si="97"/>
        <v>-596.16653294107152</v>
      </c>
      <c r="J275" s="7">
        <f t="shared" si="98"/>
        <v>-715.39983952928571</v>
      </c>
      <c r="K275" s="12">
        <f t="shared" si="99"/>
        <v>-4.163336342344337E-17</v>
      </c>
      <c r="L275" s="9">
        <f t="shared" si="100"/>
        <v>-5.9952043329758453E-9</v>
      </c>
      <c r="M275" s="9">
        <f t="shared" si="101"/>
        <v>-2.3980817331903381E-8</v>
      </c>
      <c r="N275" s="9">
        <f t="shared" si="102"/>
        <v>-5.3956838996782608E-8</v>
      </c>
      <c r="O275" s="9">
        <f t="shared" si="103"/>
        <v>-9.5923269327613525E-8</v>
      </c>
      <c r="P275" s="9">
        <f t="shared" si="104"/>
        <v>-1.4988010832439613E-7</v>
      </c>
      <c r="Q275" s="9">
        <f t="shared" si="105"/>
        <v>-2.1582735598713043E-7</v>
      </c>
      <c r="R275" s="8">
        <f>'Masses &amp; Spring Data'!$G$29</f>
        <v>0.12460000000000002</v>
      </c>
      <c r="S275" s="8">
        <f t="shared" si="91"/>
        <v>-7.4700245988879043E-10</v>
      </c>
      <c r="T275" s="8">
        <f t="shared" si="91"/>
        <v>-2.9880098395551617E-9</v>
      </c>
      <c r="U275" s="8">
        <f t="shared" si="91"/>
        <v>-6.7230221389991138E-9</v>
      </c>
      <c r="V275" s="8">
        <f t="shared" si="91"/>
        <v>-1.1952039358220647E-8</v>
      </c>
      <c r="W275" s="8">
        <f t="shared" si="91"/>
        <v>-1.8675061497219761E-8</v>
      </c>
      <c r="X275" s="8">
        <f t="shared" si="91"/>
        <v>-2.6892088555996455E-8</v>
      </c>
      <c r="Y275" s="3">
        <f>SUM('Masses &amp; Spring Data'!$K$11*('Masses &amp; Spring Data'!$I$3+'Vel,Acc,Jer (Inlet)'!C275))</f>
        <v>22558.675081473557</v>
      </c>
      <c r="Z275" s="10">
        <f t="shared" si="106"/>
        <v>22558.675081472811</v>
      </c>
      <c r="AA275" s="10">
        <f t="shared" si="107"/>
        <v>20749.660074487128</v>
      </c>
      <c r="AB275" s="10">
        <f t="shared" si="108"/>
        <v>22558.675081466834</v>
      </c>
      <c r="AC275" s="10">
        <f t="shared" si="109"/>
        <v>22558.675081461606</v>
      </c>
      <c r="AD275" s="10">
        <f t="shared" si="110"/>
        <v>22558.675081454883</v>
      </c>
      <c r="AE275" s="10">
        <f t="shared" si="111"/>
        <v>22558.675081446665</v>
      </c>
    </row>
    <row r="276" spans="1:31" x14ac:dyDescent="0.2">
      <c r="A276" s="5">
        <v>186</v>
      </c>
      <c r="B276" s="5">
        <f t="shared" si="112"/>
        <v>273</v>
      </c>
      <c r="C276" s="36">
        <v>0.1059851614117461</v>
      </c>
      <c r="D276" s="6">
        <f t="shared" si="92"/>
        <v>-9.9361088823512328E-3</v>
      </c>
      <c r="E276" s="7">
        <f t="shared" si="93"/>
        <v>-119.23330658821479</v>
      </c>
      <c r="F276" s="7">
        <f t="shared" si="94"/>
        <v>-238.46661317642958</v>
      </c>
      <c r="G276" s="7">
        <f t="shared" si="95"/>
        <v>-357.69991976464439</v>
      </c>
      <c r="H276" s="7">
        <f t="shared" si="96"/>
        <v>-476.93322635285915</v>
      </c>
      <c r="I276" s="7">
        <f t="shared" si="97"/>
        <v>-596.16653294107402</v>
      </c>
      <c r="J276" s="7">
        <f t="shared" si="98"/>
        <v>-715.39983952928878</v>
      </c>
      <c r="K276" s="12">
        <f t="shared" si="99"/>
        <v>1.656018147058555E-3</v>
      </c>
      <c r="L276" s="9">
        <f t="shared" si="100"/>
        <v>238466.61317643191</v>
      </c>
      <c r="M276" s="9">
        <f t="shared" si="101"/>
        <v>953866.45270572766</v>
      </c>
      <c r="N276" s="9">
        <f t="shared" si="102"/>
        <v>2146199.5185878873</v>
      </c>
      <c r="O276" s="9">
        <f t="shared" si="103"/>
        <v>3815465.8108229106</v>
      </c>
      <c r="P276" s="9">
        <f t="shared" si="104"/>
        <v>5961665.3294107979</v>
      </c>
      <c r="Q276" s="9">
        <f t="shared" si="105"/>
        <v>8584798.0743515491</v>
      </c>
      <c r="R276" s="8">
        <f>'Masses &amp; Spring Data'!$G$29</f>
        <v>0.12460000000000002</v>
      </c>
      <c r="S276" s="8">
        <f t="shared" ref="S276:X339" si="113">SUM($R$3*L276)</f>
        <v>29712.94000178342</v>
      </c>
      <c r="T276" s="8">
        <f t="shared" si="113"/>
        <v>118851.76000713368</v>
      </c>
      <c r="U276" s="8">
        <f t="shared" si="113"/>
        <v>267416.46001605078</v>
      </c>
      <c r="V276" s="8">
        <f t="shared" si="113"/>
        <v>475407.04002853471</v>
      </c>
      <c r="W276" s="8">
        <f t="shared" si="113"/>
        <v>742823.50004458555</v>
      </c>
      <c r="X276" s="8">
        <f t="shared" si="113"/>
        <v>1069665.8400642031</v>
      </c>
      <c r="Y276" s="3">
        <f>SUM('Masses &amp; Spring Data'!$K$11*('Masses &amp; Spring Data'!$I$3+'Vel,Acc,Jer (Inlet)'!C276))</f>
        <v>20749.660074490115</v>
      </c>
      <c r="Z276" s="10">
        <f t="shared" si="106"/>
        <v>50462.600076273535</v>
      </c>
      <c r="AA276" s="10">
        <f t="shared" si="107"/>
        <v>137792.40507464035</v>
      </c>
      <c r="AB276" s="10">
        <f t="shared" si="108"/>
        <v>288166.12009054091</v>
      </c>
      <c r="AC276" s="10">
        <f t="shared" si="109"/>
        <v>496156.70010302484</v>
      </c>
      <c r="AD276" s="10">
        <f t="shared" si="110"/>
        <v>763573.16011907568</v>
      </c>
      <c r="AE276" s="10">
        <f t="shared" si="111"/>
        <v>1090415.5001386933</v>
      </c>
    </row>
    <row r="277" spans="1:31" x14ac:dyDescent="0.2">
      <c r="A277" s="5">
        <v>188</v>
      </c>
      <c r="B277" s="5">
        <f t="shared" si="112"/>
        <v>274</v>
      </c>
      <c r="C277" s="36">
        <v>9.6049052529394871E-2</v>
      </c>
      <c r="D277" s="6">
        <f t="shared" si="92"/>
        <v>-8.2800907352926778E-3</v>
      </c>
      <c r="E277" s="7">
        <f t="shared" si="93"/>
        <v>-99.361088823512134</v>
      </c>
      <c r="F277" s="7">
        <f t="shared" si="94"/>
        <v>-198.72217764702427</v>
      </c>
      <c r="G277" s="7">
        <f t="shared" si="95"/>
        <v>-298.08326647053639</v>
      </c>
      <c r="H277" s="7">
        <f t="shared" si="96"/>
        <v>-397.44435529404853</v>
      </c>
      <c r="I277" s="7">
        <f t="shared" si="97"/>
        <v>-496.80544411756068</v>
      </c>
      <c r="J277" s="7">
        <f t="shared" si="98"/>
        <v>-596.16653294107277</v>
      </c>
      <c r="K277" s="12">
        <f t="shared" si="99"/>
        <v>-1.6560181470583191E-4</v>
      </c>
      <c r="L277" s="9">
        <f t="shared" si="100"/>
        <v>-23846.661317639795</v>
      </c>
      <c r="M277" s="9">
        <f t="shared" si="101"/>
        <v>-95386.64527055918</v>
      </c>
      <c r="N277" s="9">
        <f t="shared" si="102"/>
        <v>-214619.95185875814</v>
      </c>
      <c r="O277" s="9">
        <f t="shared" si="103"/>
        <v>-381546.58108223672</v>
      </c>
      <c r="P277" s="9">
        <f t="shared" si="104"/>
        <v>-596166.53294099483</v>
      </c>
      <c r="Q277" s="9">
        <f t="shared" si="105"/>
        <v>-858479.80743503256</v>
      </c>
      <c r="R277" s="8">
        <f>'Masses &amp; Spring Data'!$G$29</f>
        <v>0.12460000000000002</v>
      </c>
      <c r="S277" s="8">
        <f t="shared" si="113"/>
        <v>-2971.2940001779189</v>
      </c>
      <c r="T277" s="8">
        <f t="shared" si="113"/>
        <v>-11885.176000711675</v>
      </c>
      <c r="U277" s="8">
        <f t="shared" si="113"/>
        <v>-26741.646001601268</v>
      </c>
      <c r="V277" s="8">
        <f t="shared" si="113"/>
        <v>-47540.704002846702</v>
      </c>
      <c r="W277" s="8">
        <f t="shared" si="113"/>
        <v>-74282.350004447959</v>
      </c>
      <c r="X277" s="8">
        <f t="shared" si="113"/>
        <v>-106966.58400640507</v>
      </c>
      <c r="Y277" s="3">
        <f>SUM('Masses &amp; Spring Data'!$K$11*('Masses &amp; Spring Data'!$I$3+'Vel,Acc,Jer (Inlet)'!C277))</f>
        <v>18940.645067506666</v>
      </c>
      <c r="Z277" s="10">
        <f t="shared" si="106"/>
        <v>15969.351067328747</v>
      </c>
      <c r="AA277" s="10">
        <f t="shared" si="107"/>
        <v>5547.9565609754463</v>
      </c>
      <c r="AB277" s="10">
        <f t="shared" si="108"/>
        <v>-7801.0009340946017</v>
      </c>
      <c r="AC277" s="10">
        <f t="shared" si="109"/>
        <v>-28600.058935340036</v>
      </c>
      <c r="AD277" s="10">
        <f t="shared" si="110"/>
        <v>-55341.704936941293</v>
      </c>
      <c r="AE277" s="10">
        <f t="shared" si="111"/>
        <v>-88025.938938898413</v>
      </c>
    </row>
    <row r="278" spans="1:31" x14ac:dyDescent="0.2">
      <c r="A278" s="5">
        <v>190</v>
      </c>
      <c r="B278" s="5">
        <f t="shared" si="112"/>
        <v>275</v>
      </c>
      <c r="C278" s="36">
        <v>8.7768961794102193E-2</v>
      </c>
      <c r="D278" s="6">
        <f t="shared" si="92"/>
        <v>-8.4456925499985097E-3</v>
      </c>
      <c r="E278" s="7">
        <f t="shared" si="93"/>
        <v>-101.34831059998211</v>
      </c>
      <c r="F278" s="7">
        <f t="shared" si="94"/>
        <v>-202.69662119996423</v>
      </c>
      <c r="G278" s="7">
        <f t="shared" si="95"/>
        <v>-304.04493179994637</v>
      </c>
      <c r="H278" s="7">
        <f t="shared" si="96"/>
        <v>-405.39324239992845</v>
      </c>
      <c r="I278" s="7">
        <f t="shared" si="97"/>
        <v>-506.7415529999106</v>
      </c>
      <c r="J278" s="7">
        <f t="shared" si="98"/>
        <v>-608.08986359989274</v>
      </c>
      <c r="K278" s="12">
        <f t="shared" si="99"/>
        <v>1.0764117955880531E-3</v>
      </c>
      <c r="L278" s="9">
        <f t="shared" si="100"/>
        <v>155003.29856467966</v>
      </c>
      <c r="M278" s="9">
        <f t="shared" si="101"/>
        <v>620013.19425871863</v>
      </c>
      <c r="N278" s="9">
        <f t="shared" si="102"/>
        <v>1395029.6870821167</v>
      </c>
      <c r="O278" s="9">
        <f t="shared" si="103"/>
        <v>2480052.7770348745</v>
      </c>
      <c r="P278" s="9">
        <f t="shared" si="104"/>
        <v>3875082.464116991</v>
      </c>
      <c r="Q278" s="9">
        <f t="shared" si="105"/>
        <v>5580118.7483284669</v>
      </c>
      <c r="R278" s="8">
        <f>'Masses &amp; Spring Data'!$G$29</f>
        <v>0.12460000000000002</v>
      </c>
      <c r="S278" s="8">
        <f t="shared" si="113"/>
        <v>19313.411001159089</v>
      </c>
      <c r="T278" s="8">
        <f t="shared" si="113"/>
        <v>77253.644004636357</v>
      </c>
      <c r="U278" s="8">
        <f t="shared" si="113"/>
        <v>173820.69901043177</v>
      </c>
      <c r="V278" s="8">
        <f t="shared" si="113"/>
        <v>309014.57601854543</v>
      </c>
      <c r="W278" s="8">
        <f t="shared" si="113"/>
        <v>482835.27502897714</v>
      </c>
      <c r="X278" s="8">
        <f t="shared" si="113"/>
        <v>695282.79604172707</v>
      </c>
      <c r="Y278" s="3">
        <f>SUM('Masses &amp; Spring Data'!$K$11*('Masses &amp; Spring Data'!$I$3+'Vel,Acc,Jer (Inlet)'!C278))</f>
        <v>17433.132561687122</v>
      </c>
      <c r="Z278" s="10">
        <f t="shared" si="106"/>
        <v>36746.543562846215</v>
      </c>
      <c r="AA278" s="10">
        <f t="shared" si="107"/>
        <v>93149.113810387542</v>
      </c>
      <c r="AB278" s="10">
        <f t="shared" si="108"/>
        <v>191253.83157211888</v>
      </c>
      <c r="AC278" s="10">
        <f t="shared" si="109"/>
        <v>326447.70858023257</v>
      </c>
      <c r="AD278" s="10">
        <f t="shared" si="110"/>
        <v>500268.40759066428</v>
      </c>
      <c r="AE278" s="10">
        <f t="shared" si="111"/>
        <v>712715.92860341421</v>
      </c>
    </row>
    <row r="279" spans="1:31" x14ac:dyDescent="0.2">
      <c r="A279" s="5">
        <v>192</v>
      </c>
      <c r="B279" s="5">
        <f t="shared" si="112"/>
        <v>276</v>
      </c>
      <c r="C279" s="36">
        <v>7.9323269244103684E-2</v>
      </c>
      <c r="D279" s="6">
        <f t="shared" si="92"/>
        <v>-7.3692807544104566E-3</v>
      </c>
      <c r="E279" s="7">
        <f t="shared" si="93"/>
        <v>-88.431369052925476</v>
      </c>
      <c r="F279" s="7">
        <f t="shared" si="94"/>
        <v>-176.86273810585095</v>
      </c>
      <c r="G279" s="7">
        <f t="shared" si="95"/>
        <v>-265.29410715877646</v>
      </c>
      <c r="H279" s="7">
        <f t="shared" si="96"/>
        <v>-353.7254762117019</v>
      </c>
      <c r="I279" s="7">
        <f t="shared" si="97"/>
        <v>-442.15684526462741</v>
      </c>
      <c r="J279" s="7">
        <f t="shared" si="98"/>
        <v>-530.58821431755291</v>
      </c>
      <c r="K279" s="12">
        <f t="shared" si="99"/>
        <v>5.7960635147047412E-4</v>
      </c>
      <c r="L279" s="9">
        <f t="shared" si="100"/>
        <v>83463.314611748268</v>
      </c>
      <c r="M279" s="9">
        <f t="shared" si="101"/>
        <v>333853.25844699307</v>
      </c>
      <c r="N279" s="9">
        <f t="shared" si="102"/>
        <v>751169.83150573447</v>
      </c>
      <c r="O279" s="9">
        <f t="shared" si="103"/>
        <v>1335413.0337879723</v>
      </c>
      <c r="P279" s="9">
        <f t="shared" si="104"/>
        <v>2086582.8652937068</v>
      </c>
      <c r="Q279" s="9">
        <f t="shared" si="105"/>
        <v>3004679.3260229379</v>
      </c>
      <c r="R279" s="8">
        <f>'Masses &amp; Spring Data'!$G$29</f>
        <v>0.12460000000000002</v>
      </c>
      <c r="S279" s="8">
        <f t="shared" si="113"/>
        <v>10399.529000623836</v>
      </c>
      <c r="T279" s="8">
        <f t="shared" si="113"/>
        <v>41598.116002495342</v>
      </c>
      <c r="U279" s="8">
        <f t="shared" si="113"/>
        <v>93595.76100561452</v>
      </c>
      <c r="V279" s="8">
        <f t="shared" si="113"/>
        <v>166392.46400998137</v>
      </c>
      <c r="W279" s="8">
        <f t="shared" si="113"/>
        <v>259988.2250155959</v>
      </c>
      <c r="X279" s="8">
        <f t="shared" si="113"/>
        <v>374383.04402245808</v>
      </c>
      <c r="Y279" s="3">
        <f>SUM('Masses &amp; Spring Data'!$K$11*('Masses &amp; Spring Data'!$I$3+'Vel,Acc,Jer (Inlet)'!C279))</f>
        <v>15895.469805751189</v>
      </c>
      <c r="Z279" s="10">
        <f t="shared" si="106"/>
        <v>26294.998806375024</v>
      </c>
      <c r="AA279" s="10">
        <f t="shared" si="107"/>
        <v>56151.899678067144</v>
      </c>
      <c r="AB279" s="10">
        <f t="shared" si="108"/>
        <v>109491.23081136571</v>
      </c>
      <c r="AC279" s="10">
        <f t="shared" si="109"/>
        <v>182287.93381573257</v>
      </c>
      <c r="AD279" s="10">
        <f t="shared" si="110"/>
        <v>275883.69482134708</v>
      </c>
      <c r="AE279" s="10">
        <f t="shared" si="111"/>
        <v>390278.51382820925</v>
      </c>
    </row>
    <row r="280" spans="1:31" x14ac:dyDescent="0.2">
      <c r="A280" s="5">
        <v>194</v>
      </c>
      <c r="B280" s="5">
        <f t="shared" si="112"/>
        <v>277</v>
      </c>
      <c r="C280" s="36">
        <v>7.1953988489693227E-2</v>
      </c>
      <c r="D280" s="6">
        <f t="shared" si="92"/>
        <v>-6.7896744029399825E-3</v>
      </c>
      <c r="E280" s="7">
        <f t="shared" si="93"/>
        <v>-81.476092835279786</v>
      </c>
      <c r="F280" s="7">
        <f t="shared" si="94"/>
        <v>-162.95218567055957</v>
      </c>
      <c r="G280" s="7">
        <f t="shared" si="95"/>
        <v>-244.42827850583936</v>
      </c>
      <c r="H280" s="7">
        <f t="shared" si="96"/>
        <v>-325.90437134111914</v>
      </c>
      <c r="I280" s="7">
        <f t="shared" si="97"/>
        <v>-407.38046417639896</v>
      </c>
      <c r="J280" s="7">
        <f t="shared" si="98"/>
        <v>-488.85655701167872</v>
      </c>
      <c r="K280" s="12">
        <f t="shared" si="99"/>
        <v>5.7960635147047412E-4</v>
      </c>
      <c r="L280" s="9">
        <f t="shared" si="100"/>
        <v>83463.314611748268</v>
      </c>
      <c r="M280" s="9">
        <f t="shared" si="101"/>
        <v>333853.25844699307</v>
      </c>
      <c r="N280" s="9">
        <f t="shared" si="102"/>
        <v>751169.83150573447</v>
      </c>
      <c r="O280" s="9">
        <f t="shared" si="103"/>
        <v>1335413.0337879723</v>
      </c>
      <c r="P280" s="9">
        <f t="shared" si="104"/>
        <v>2086582.8652937068</v>
      </c>
      <c r="Q280" s="9">
        <f t="shared" si="105"/>
        <v>3004679.3260229379</v>
      </c>
      <c r="R280" s="8">
        <f>'Masses &amp; Spring Data'!$G$29</f>
        <v>0.12460000000000002</v>
      </c>
      <c r="S280" s="8">
        <f t="shared" si="113"/>
        <v>10399.529000623836</v>
      </c>
      <c r="T280" s="8">
        <f t="shared" si="113"/>
        <v>41598.116002495342</v>
      </c>
      <c r="U280" s="8">
        <f t="shared" si="113"/>
        <v>93595.76100561452</v>
      </c>
      <c r="V280" s="8">
        <f t="shared" si="113"/>
        <v>166392.46400998137</v>
      </c>
      <c r="W280" s="8">
        <f t="shared" si="113"/>
        <v>259988.2250155959</v>
      </c>
      <c r="X280" s="8">
        <f t="shared" si="113"/>
        <v>374383.04402245808</v>
      </c>
      <c r="Y280" s="3">
        <f>SUM('Masses &amp; Spring Data'!$K$11*('Masses &amp; Spring Data'!$I$3+'Vel,Acc,Jer (Inlet)'!C280))</f>
        <v>14553.783675571802</v>
      </c>
      <c r="Z280" s="10">
        <f t="shared" si="106"/>
        <v>24953.312676195637</v>
      </c>
      <c r="AA280" s="10">
        <f t="shared" si="107"/>
        <v>54915.739423295119</v>
      </c>
      <c r="AB280" s="10">
        <f t="shared" si="108"/>
        <v>108149.54468118632</v>
      </c>
      <c r="AC280" s="10">
        <f t="shared" si="109"/>
        <v>180946.24768555316</v>
      </c>
      <c r="AD280" s="10">
        <f t="shared" si="110"/>
        <v>274542.00869116769</v>
      </c>
      <c r="AE280" s="10">
        <f t="shared" si="111"/>
        <v>388936.82769802987</v>
      </c>
    </row>
    <row r="281" spans="1:31" x14ac:dyDescent="0.2">
      <c r="A281" s="5">
        <v>196</v>
      </c>
      <c r="B281" s="5">
        <f t="shared" si="112"/>
        <v>278</v>
      </c>
      <c r="C281" s="36">
        <v>6.5164314086753244E-2</v>
      </c>
      <c r="D281" s="6">
        <f t="shared" si="92"/>
        <v>-6.2100680514695014E-3</v>
      </c>
      <c r="E281" s="7">
        <f t="shared" si="93"/>
        <v>-74.520816617634011</v>
      </c>
      <c r="F281" s="7">
        <f t="shared" si="94"/>
        <v>-149.04163323526802</v>
      </c>
      <c r="G281" s="7">
        <f t="shared" si="95"/>
        <v>-223.56244985290206</v>
      </c>
      <c r="H281" s="7">
        <f t="shared" si="96"/>
        <v>-298.08326647053605</v>
      </c>
      <c r="I281" s="7">
        <f t="shared" si="97"/>
        <v>-372.60408308817006</v>
      </c>
      <c r="J281" s="7">
        <f t="shared" si="98"/>
        <v>-447.12489970580413</v>
      </c>
      <c r="K281" s="12">
        <f t="shared" si="99"/>
        <v>5.7960635147050188E-4</v>
      </c>
      <c r="L281" s="9">
        <f t="shared" si="100"/>
        <v>83463.31461175227</v>
      </c>
      <c r="M281" s="9">
        <f t="shared" si="101"/>
        <v>333853.25844700908</v>
      </c>
      <c r="N281" s="9">
        <f t="shared" si="102"/>
        <v>751169.83150577045</v>
      </c>
      <c r="O281" s="9">
        <f t="shared" si="103"/>
        <v>1335413.0337880363</v>
      </c>
      <c r="P281" s="9">
        <f t="shared" si="104"/>
        <v>2086582.8652938067</v>
      </c>
      <c r="Q281" s="9">
        <f t="shared" si="105"/>
        <v>3004679.3260230818</v>
      </c>
      <c r="R281" s="8">
        <f>'Masses &amp; Spring Data'!$G$29</f>
        <v>0.12460000000000002</v>
      </c>
      <c r="S281" s="8">
        <f t="shared" si="113"/>
        <v>10399.529000624334</v>
      </c>
      <c r="T281" s="8">
        <f t="shared" si="113"/>
        <v>41598.116002497336</v>
      </c>
      <c r="U281" s="8">
        <f t="shared" si="113"/>
        <v>93595.761005619017</v>
      </c>
      <c r="V281" s="8">
        <f t="shared" si="113"/>
        <v>166392.46400998934</v>
      </c>
      <c r="W281" s="8">
        <f t="shared" si="113"/>
        <v>259988.22501560833</v>
      </c>
      <c r="X281" s="8">
        <f t="shared" si="113"/>
        <v>374383.04402247607</v>
      </c>
      <c r="Y281" s="3">
        <f>SUM('Masses &amp; Spring Data'!$K$11*('Masses &amp; Spring Data'!$I$3+'Vel,Acc,Jer (Inlet)'!C281))</f>
        <v>13317.623420799779</v>
      </c>
      <c r="Z281" s="10">
        <f t="shared" si="106"/>
        <v>23717.152421424114</v>
      </c>
      <c r="AA281" s="10">
        <f t="shared" si="107"/>
        <v>53785.105043932461</v>
      </c>
      <c r="AB281" s="10">
        <f t="shared" si="108"/>
        <v>106913.38442641879</v>
      </c>
      <c r="AC281" s="10">
        <f t="shared" si="109"/>
        <v>179710.08743078914</v>
      </c>
      <c r="AD281" s="10">
        <f t="shared" si="110"/>
        <v>273305.84843640809</v>
      </c>
      <c r="AE281" s="10">
        <f t="shared" si="111"/>
        <v>387700.66744327586</v>
      </c>
    </row>
    <row r="282" spans="1:31" x14ac:dyDescent="0.2">
      <c r="A282" s="5">
        <v>198</v>
      </c>
      <c r="B282" s="5">
        <f t="shared" si="112"/>
        <v>279</v>
      </c>
      <c r="C282" s="36">
        <v>5.8954246035283743E-2</v>
      </c>
      <c r="D282" s="6">
        <f t="shared" si="92"/>
        <v>-5.6304616999990065E-3</v>
      </c>
      <c r="E282" s="7">
        <f t="shared" si="93"/>
        <v>-67.56554039998808</v>
      </c>
      <c r="F282" s="7">
        <f t="shared" si="94"/>
        <v>-135.13108079997616</v>
      </c>
      <c r="G282" s="7">
        <f t="shared" si="95"/>
        <v>-202.69662119996423</v>
      </c>
      <c r="H282" s="7">
        <f t="shared" si="96"/>
        <v>-270.26216159995232</v>
      </c>
      <c r="I282" s="7">
        <f t="shared" si="97"/>
        <v>-337.82770199994042</v>
      </c>
      <c r="J282" s="7">
        <f t="shared" si="98"/>
        <v>-405.39324239992845</v>
      </c>
      <c r="K282" s="12">
        <f t="shared" si="99"/>
        <v>4.9680544411755817E-4</v>
      </c>
      <c r="L282" s="9">
        <f t="shared" si="100"/>
        <v>71539.983952928378</v>
      </c>
      <c r="M282" s="9">
        <f t="shared" si="101"/>
        <v>286159.93581171351</v>
      </c>
      <c r="N282" s="9">
        <f t="shared" si="102"/>
        <v>643859.85557635536</v>
      </c>
      <c r="O282" s="9">
        <f t="shared" si="103"/>
        <v>1144639.7432468541</v>
      </c>
      <c r="P282" s="9">
        <f t="shared" si="104"/>
        <v>1788499.5988232095</v>
      </c>
      <c r="Q282" s="9">
        <f t="shared" si="105"/>
        <v>2575439.4223054214</v>
      </c>
      <c r="R282" s="8">
        <f>'Masses &amp; Spring Data'!$G$29</f>
        <v>0.12460000000000002</v>
      </c>
      <c r="S282" s="8">
        <f t="shared" si="113"/>
        <v>8913.8820005348771</v>
      </c>
      <c r="T282" s="8">
        <f t="shared" si="113"/>
        <v>35655.528002139508</v>
      </c>
      <c r="U282" s="8">
        <f t="shared" si="113"/>
        <v>80224.938004813885</v>
      </c>
      <c r="V282" s="8">
        <f t="shared" si="113"/>
        <v>142622.11200855803</v>
      </c>
      <c r="W282" s="8">
        <f t="shared" si="113"/>
        <v>222847.05001337195</v>
      </c>
      <c r="X282" s="8">
        <f t="shared" si="113"/>
        <v>320899.75201925554</v>
      </c>
      <c r="Y282" s="3">
        <f>SUM('Masses &amp; Spring Data'!$K$11*('Masses &amp; Spring Data'!$I$3+'Vel,Acc,Jer (Inlet)'!C282))</f>
        <v>12186.989041435125</v>
      </c>
      <c r="Z282" s="10">
        <f t="shared" si="106"/>
        <v>21100.87104197</v>
      </c>
      <c r="AA282" s="10">
        <f t="shared" si="107"/>
        <v>46817.408539617347</v>
      </c>
      <c r="AB282" s="10">
        <f t="shared" si="108"/>
        <v>92411.927046249009</v>
      </c>
      <c r="AC282" s="10">
        <f t="shared" si="109"/>
        <v>154809.10104999316</v>
      </c>
      <c r="AD282" s="10">
        <f t="shared" si="110"/>
        <v>235034.03905480707</v>
      </c>
      <c r="AE282" s="10">
        <f t="shared" si="111"/>
        <v>333086.74106069066</v>
      </c>
    </row>
    <row r="283" spans="1:31" x14ac:dyDescent="0.2">
      <c r="A283" s="5">
        <v>200</v>
      </c>
      <c r="B283" s="5">
        <f t="shared" si="112"/>
        <v>280</v>
      </c>
      <c r="C283" s="36">
        <v>5.3323784335284737E-2</v>
      </c>
      <c r="D283" s="6">
        <f t="shared" si="92"/>
        <v>-5.1336562558814483E-3</v>
      </c>
      <c r="E283" s="7">
        <f t="shared" si="93"/>
        <v>-61.603875070577381</v>
      </c>
      <c r="F283" s="7">
        <f t="shared" si="94"/>
        <v>-123.20775014115476</v>
      </c>
      <c r="G283" s="7">
        <f t="shared" si="95"/>
        <v>-184.81162521173215</v>
      </c>
      <c r="H283" s="7">
        <f t="shared" si="96"/>
        <v>-246.41550028230952</v>
      </c>
      <c r="I283" s="7">
        <f t="shared" si="97"/>
        <v>-308.01937535288693</v>
      </c>
      <c r="J283" s="7">
        <f t="shared" si="98"/>
        <v>-369.6232504234643</v>
      </c>
      <c r="K283" s="12">
        <f t="shared" si="99"/>
        <v>4.1400453676462834E-4</v>
      </c>
      <c r="L283" s="9">
        <f t="shared" si="100"/>
        <v>59616.65329410648</v>
      </c>
      <c r="M283" s="9">
        <f t="shared" si="101"/>
        <v>238466.61317642592</v>
      </c>
      <c r="N283" s="9">
        <f t="shared" si="102"/>
        <v>536549.87964695832</v>
      </c>
      <c r="O283" s="9">
        <f t="shared" si="103"/>
        <v>953866.45270570368</v>
      </c>
      <c r="P283" s="9">
        <f t="shared" si="104"/>
        <v>1490416.332352662</v>
      </c>
      <c r="Q283" s="9">
        <f t="shared" si="105"/>
        <v>2146199.5185878333</v>
      </c>
      <c r="R283" s="8">
        <f>'Masses &amp; Spring Data'!$G$29</f>
        <v>0.12460000000000002</v>
      </c>
      <c r="S283" s="8">
        <f t="shared" si="113"/>
        <v>7428.2350004456684</v>
      </c>
      <c r="T283" s="8">
        <f t="shared" si="113"/>
        <v>29712.940001782674</v>
      </c>
      <c r="U283" s="8">
        <f t="shared" si="113"/>
        <v>66854.115004011022</v>
      </c>
      <c r="V283" s="8">
        <f t="shared" si="113"/>
        <v>118851.7600071307</v>
      </c>
      <c r="W283" s="8">
        <f t="shared" si="113"/>
        <v>185705.8750111417</v>
      </c>
      <c r="X283" s="8">
        <f t="shared" si="113"/>
        <v>267416.46001604409</v>
      </c>
      <c r="Y283" s="3">
        <f>SUM('Masses &amp; Spring Data'!$K$11*('Masses &amp; Spring Data'!$I$3+'Vel,Acc,Jer (Inlet)'!C283))</f>
        <v>11161.880537477837</v>
      </c>
      <c r="Z283" s="10">
        <f t="shared" si="106"/>
        <v>18590.115537923506</v>
      </c>
      <c r="AA283" s="10">
        <f t="shared" si="107"/>
        <v>39940.162785652399</v>
      </c>
      <c r="AB283" s="10">
        <f t="shared" si="108"/>
        <v>78015.995541488854</v>
      </c>
      <c r="AC283" s="10">
        <f t="shared" si="109"/>
        <v>130013.64054460853</v>
      </c>
      <c r="AD283" s="10">
        <f t="shared" si="110"/>
        <v>196867.75554861955</v>
      </c>
      <c r="AE283" s="10">
        <f t="shared" si="111"/>
        <v>278578.34055352194</v>
      </c>
    </row>
    <row r="284" spans="1:31" x14ac:dyDescent="0.2">
      <c r="A284" s="5">
        <v>202</v>
      </c>
      <c r="B284" s="5">
        <f t="shared" si="112"/>
        <v>281</v>
      </c>
      <c r="C284" s="36">
        <v>4.8190128079403288E-2</v>
      </c>
      <c r="D284" s="6">
        <f t="shared" si="92"/>
        <v>-4.71965171911682E-3</v>
      </c>
      <c r="E284" s="7">
        <f t="shared" si="93"/>
        <v>-56.635820629401842</v>
      </c>
      <c r="F284" s="7">
        <f t="shared" si="94"/>
        <v>-113.27164125880368</v>
      </c>
      <c r="G284" s="7">
        <f t="shared" si="95"/>
        <v>-169.90746188820552</v>
      </c>
      <c r="H284" s="7">
        <f t="shared" si="96"/>
        <v>-226.54328251760737</v>
      </c>
      <c r="I284" s="7">
        <f t="shared" si="97"/>
        <v>-283.17910314700919</v>
      </c>
      <c r="J284" s="7">
        <f t="shared" si="98"/>
        <v>-339.81492377641104</v>
      </c>
      <c r="K284" s="12">
        <f t="shared" si="99"/>
        <v>4.1400453676464222E-4</v>
      </c>
      <c r="L284" s="9">
        <f t="shared" si="100"/>
        <v>59616.653294108481</v>
      </c>
      <c r="M284" s="9">
        <f t="shared" si="101"/>
        <v>238466.61317643392</v>
      </c>
      <c r="N284" s="9">
        <f t="shared" si="102"/>
        <v>536549.87964697636</v>
      </c>
      <c r="O284" s="9">
        <f t="shared" si="103"/>
        <v>953866.45270573569</v>
      </c>
      <c r="P284" s="9">
        <f t="shared" si="104"/>
        <v>1490416.3323527121</v>
      </c>
      <c r="Q284" s="9">
        <f t="shared" si="105"/>
        <v>2146199.5185879054</v>
      </c>
      <c r="R284" s="8">
        <f>'Masses &amp; Spring Data'!$G$29</f>
        <v>0.12460000000000002</v>
      </c>
      <c r="S284" s="8">
        <f t="shared" si="113"/>
        <v>7428.2350004459176</v>
      </c>
      <c r="T284" s="8">
        <f t="shared" si="113"/>
        <v>29712.940001783671</v>
      </c>
      <c r="U284" s="8">
        <f t="shared" si="113"/>
        <v>66854.115004013263</v>
      </c>
      <c r="V284" s="8">
        <f t="shared" si="113"/>
        <v>118851.76000713468</v>
      </c>
      <c r="W284" s="8">
        <f t="shared" si="113"/>
        <v>185705.87501114796</v>
      </c>
      <c r="X284" s="8">
        <f t="shared" si="113"/>
        <v>267416.46001605305</v>
      </c>
      <c r="Y284" s="3">
        <f>SUM('Masses &amp; Spring Data'!$K$11*('Masses &amp; Spring Data'!$I$3+'Vel,Acc,Jer (Inlet)'!C284))</f>
        <v>10227.222783869722</v>
      </c>
      <c r="Z284" s="10">
        <f t="shared" si="106"/>
        <v>17655.45778431564</v>
      </c>
      <c r="AA284" s="10">
        <f t="shared" si="107"/>
        <v>39080.880657336253</v>
      </c>
      <c r="AB284" s="10">
        <f t="shared" si="108"/>
        <v>77081.337787882978</v>
      </c>
      <c r="AC284" s="10">
        <f t="shared" si="109"/>
        <v>129078.98279100441</v>
      </c>
      <c r="AD284" s="10">
        <f t="shared" si="110"/>
        <v>195933.09779501767</v>
      </c>
      <c r="AE284" s="10">
        <f t="shared" si="111"/>
        <v>277643.68279992277</v>
      </c>
    </row>
    <row r="285" spans="1:31" x14ac:dyDescent="0.2">
      <c r="A285" s="5">
        <v>204</v>
      </c>
      <c r="B285" s="5">
        <f t="shared" si="112"/>
        <v>282</v>
      </c>
      <c r="C285" s="36">
        <v>4.3470476360286468E-2</v>
      </c>
      <c r="D285" s="6">
        <f t="shared" si="92"/>
        <v>-4.3056471823521777E-3</v>
      </c>
      <c r="E285" s="7">
        <f t="shared" si="93"/>
        <v>-51.667766188226132</v>
      </c>
      <c r="F285" s="7">
        <f t="shared" si="94"/>
        <v>-103.33553237645226</v>
      </c>
      <c r="G285" s="7">
        <f t="shared" si="95"/>
        <v>-155.0032985646784</v>
      </c>
      <c r="H285" s="7">
        <f t="shared" si="96"/>
        <v>-206.67106475290453</v>
      </c>
      <c r="I285" s="7">
        <f t="shared" si="97"/>
        <v>-258.33883094113065</v>
      </c>
      <c r="J285" s="7">
        <f t="shared" si="98"/>
        <v>-310.00659712935681</v>
      </c>
      <c r="K285" s="12">
        <f t="shared" si="99"/>
        <v>4.1400453676462834E-4</v>
      </c>
      <c r="L285" s="9">
        <f t="shared" si="100"/>
        <v>59616.65329410648</v>
      </c>
      <c r="M285" s="9">
        <f t="shared" si="101"/>
        <v>238466.61317642592</v>
      </c>
      <c r="N285" s="9">
        <f t="shared" si="102"/>
        <v>536549.87964695832</v>
      </c>
      <c r="O285" s="9">
        <f t="shared" si="103"/>
        <v>953866.45270570368</v>
      </c>
      <c r="P285" s="9">
        <f t="shared" si="104"/>
        <v>1490416.332352662</v>
      </c>
      <c r="Q285" s="9">
        <f t="shared" si="105"/>
        <v>2146199.5185878333</v>
      </c>
      <c r="R285" s="8">
        <f>'Masses &amp; Spring Data'!$G$29</f>
        <v>0.12460000000000002</v>
      </c>
      <c r="S285" s="8">
        <f t="shared" si="113"/>
        <v>7428.2350004456684</v>
      </c>
      <c r="T285" s="8">
        <f t="shared" si="113"/>
        <v>29712.940001782674</v>
      </c>
      <c r="U285" s="8">
        <f t="shared" si="113"/>
        <v>66854.115004011022</v>
      </c>
      <c r="V285" s="8">
        <f t="shared" si="113"/>
        <v>118851.7600071307</v>
      </c>
      <c r="W285" s="8">
        <f t="shared" si="113"/>
        <v>185705.8750111417</v>
      </c>
      <c r="X285" s="8">
        <f t="shared" si="113"/>
        <v>267416.46001604409</v>
      </c>
      <c r="Y285" s="3">
        <f>SUM('Masses &amp; Spring Data'!$K$11*('Masses &amp; Spring Data'!$I$3+'Vel,Acc,Jer (Inlet)'!C285))</f>
        <v>9367.9406555525857</v>
      </c>
      <c r="Z285" s="10">
        <f t="shared" si="106"/>
        <v>16796.175655998253</v>
      </c>
      <c r="AA285" s="10">
        <f t="shared" si="107"/>
        <v>38296.9741543091</v>
      </c>
      <c r="AB285" s="10">
        <f t="shared" si="108"/>
        <v>76222.055659563601</v>
      </c>
      <c r="AC285" s="10">
        <f t="shared" si="109"/>
        <v>128219.70066268329</v>
      </c>
      <c r="AD285" s="10">
        <f t="shared" si="110"/>
        <v>195073.81566669428</v>
      </c>
      <c r="AE285" s="10">
        <f t="shared" si="111"/>
        <v>276784.4006715967</v>
      </c>
    </row>
    <row r="286" spans="1:31" x14ac:dyDescent="0.2">
      <c r="A286" s="5">
        <v>206</v>
      </c>
      <c r="B286" s="5">
        <f t="shared" si="112"/>
        <v>283</v>
      </c>
      <c r="C286" s="36">
        <v>3.9164829177934291E-2</v>
      </c>
      <c r="D286" s="6">
        <f t="shared" si="92"/>
        <v>-3.8916426455875494E-3</v>
      </c>
      <c r="E286" s="7">
        <f t="shared" si="93"/>
        <v>-46.699711747050593</v>
      </c>
      <c r="F286" s="7">
        <f t="shared" si="94"/>
        <v>-93.399423494101185</v>
      </c>
      <c r="G286" s="7">
        <f t="shared" si="95"/>
        <v>-140.09913524115177</v>
      </c>
      <c r="H286" s="7">
        <f t="shared" si="96"/>
        <v>-186.79884698820237</v>
      </c>
      <c r="I286" s="7">
        <f t="shared" si="97"/>
        <v>-233.49855873525297</v>
      </c>
      <c r="J286" s="7">
        <f t="shared" si="98"/>
        <v>-280.19827048230354</v>
      </c>
      <c r="K286" s="12">
        <f t="shared" si="99"/>
        <v>3.3120362941169851E-4</v>
      </c>
      <c r="L286" s="9">
        <f t="shared" si="100"/>
        <v>47693.322635284589</v>
      </c>
      <c r="M286" s="9">
        <f t="shared" si="101"/>
        <v>190773.29054113835</v>
      </c>
      <c r="N286" s="9">
        <f t="shared" si="102"/>
        <v>429239.90371756128</v>
      </c>
      <c r="O286" s="9">
        <f t="shared" si="103"/>
        <v>763093.16216455342</v>
      </c>
      <c r="P286" s="9">
        <f t="shared" si="104"/>
        <v>1192333.0658821147</v>
      </c>
      <c r="Q286" s="9">
        <f t="shared" si="105"/>
        <v>1716959.6148702451</v>
      </c>
      <c r="R286" s="8">
        <f>'Masses &amp; Spring Data'!$G$29</f>
        <v>0.12460000000000002</v>
      </c>
      <c r="S286" s="8">
        <f t="shared" si="113"/>
        <v>5942.5880003564607</v>
      </c>
      <c r="T286" s="8">
        <f t="shared" si="113"/>
        <v>23770.352001425843</v>
      </c>
      <c r="U286" s="8">
        <f t="shared" si="113"/>
        <v>53483.292003208138</v>
      </c>
      <c r="V286" s="8">
        <f t="shared" si="113"/>
        <v>95081.408005703372</v>
      </c>
      <c r="W286" s="8">
        <f t="shared" si="113"/>
        <v>148564.70000891152</v>
      </c>
      <c r="X286" s="8">
        <f t="shared" si="113"/>
        <v>213933.16801283255</v>
      </c>
      <c r="Y286" s="3">
        <f>SUM('Masses &amp; Spring Data'!$K$11*('Masses &amp; Spring Data'!$I$3+'Vel,Acc,Jer (Inlet)'!C286))</f>
        <v>8584.0341525264248</v>
      </c>
      <c r="Z286" s="10">
        <f t="shared" si="106"/>
        <v>14526.622152882886</v>
      </c>
      <c r="AA286" s="10">
        <f t="shared" si="107"/>
        <v>31645.855276217084</v>
      </c>
      <c r="AB286" s="10">
        <f t="shared" si="108"/>
        <v>62067.326155734561</v>
      </c>
      <c r="AC286" s="10">
        <f t="shared" si="109"/>
        <v>103665.44215822979</v>
      </c>
      <c r="AD286" s="10">
        <f t="shared" si="110"/>
        <v>157148.73416143795</v>
      </c>
      <c r="AE286" s="10">
        <f t="shared" si="111"/>
        <v>222517.20216535899</v>
      </c>
    </row>
    <row r="287" spans="1:31" x14ac:dyDescent="0.2">
      <c r="A287" s="5">
        <v>208</v>
      </c>
      <c r="B287" s="5">
        <f t="shared" si="112"/>
        <v>284</v>
      </c>
      <c r="C287" s="36">
        <v>3.5273186532346741E-2</v>
      </c>
      <c r="D287" s="6">
        <f t="shared" si="92"/>
        <v>-3.5604390161758509E-3</v>
      </c>
      <c r="E287" s="7">
        <f t="shared" si="93"/>
        <v>-42.725268194110214</v>
      </c>
      <c r="F287" s="7">
        <f t="shared" si="94"/>
        <v>-85.450536388220428</v>
      </c>
      <c r="G287" s="7">
        <f t="shared" si="95"/>
        <v>-128.17580458233064</v>
      </c>
      <c r="H287" s="7">
        <f t="shared" si="96"/>
        <v>-170.90107277644086</v>
      </c>
      <c r="I287" s="7">
        <f t="shared" si="97"/>
        <v>-213.62634097055104</v>
      </c>
      <c r="J287" s="7">
        <f t="shared" si="98"/>
        <v>-256.35160916466128</v>
      </c>
      <c r="K287" s="12">
        <f t="shared" si="99"/>
        <v>4.1400453676464916E-4</v>
      </c>
      <c r="L287" s="9">
        <f t="shared" si="100"/>
        <v>59616.653294109477</v>
      </c>
      <c r="M287" s="9">
        <f t="shared" si="101"/>
        <v>238466.61317643791</v>
      </c>
      <c r="N287" s="9">
        <f t="shared" si="102"/>
        <v>536549.87964698533</v>
      </c>
      <c r="O287" s="9">
        <f t="shared" si="103"/>
        <v>953866.45270575164</v>
      </c>
      <c r="P287" s="9">
        <f t="shared" si="104"/>
        <v>1490416.332352737</v>
      </c>
      <c r="Q287" s="9">
        <f t="shared" si="105"/>
        <v>2146199.5185879413</v>
      </c>
      <c r="R287" s="8">
        <f>'Masses &amp; Spring Data'!$G$29</f>
        <v>0.12460000000000002</v>
      </c>
      <c r="S287" s="8">
        <f t="shared" si="113"/>
        <v>7428.2350004460422</v>
      </c>
      <c r="T287" s="8">
        <f t="shared" si="113"/>
        <v>29712.940001784169</v>
      </c>
      <c r="U287" s="8">
        <f t="shared" si="113"/>
        <v>66854.115004014384</v>
      </c>
      <c r="V287" s="8">
        <f t="shared" si="113"/>
        <v>118851.76000713668</v>
      </c>
      <c r="W287" s="8">
        <f t="shared" si="113"/>
        <v>185705.87501115105</v>
      </c>
      <c r="X287" s="8">
        <f t="shared" si="113"/>
        <v>267416.46001605754</v>
      </c>
      <c r="Y287" s="3">
        <f>SUM('Masses &amp; Spring Data'!$K$11*('Masses &amp; Spring Data'!$I$3+'Vel,Acc,Jer (Inlet)'!C287))</f>
        <v>7875.5032747912401</v>
      </c>
      <c r="Z287" s="10">
        <f t="shared" si="106"/>
        <v>15303.738275237283</v>
      </c>
      <c r="AA287" s="10">
        <f t="shared" si="107"/>
        <v>36940.212899073005</v>
      </c>
      <c r="AB287" s="10">
        <f t="shared" si="108"/>
        <v>74729.618278805618</v>
      </c>
      <c r="AC287" s="10">
        <f t="shared" si="109"/>
        <v>126727.26328192791</v>
      </c>
      <c r="AD287" s="10">
        <f t="shared" si="110"/>
        <v>193581.37828594228</v>
      </c>
      <c r="AE287" s="10">
        <f t="shared" si="111"/>
        <v>275291.96329084877</v>
      </c>
    </row>
    <row r="288" spans="1:31" x14ac:dyDescent="0.2">
      <c r="A288" s="5">
        <v>210</v>
      </c>
      <c r="B288" s="5">
        <f t="shared" si="112"/>
        <v>285</v>
      </c>
      <c r="C288" s="36">
        <v>3.171274751617089E-2</v>
      </c>
      <c r="D288" s="6">
        <f t="shared" si="92"/>
        <v>-3.1464344794112017E-3</v>
      </c>
      <c r="E288" s="7">
        <f t="shared" si="93"/>
        <v>-37.757213752934419</v>
      </c>
      <c r="F288" s="7">
        <f t="shared" si="94"/>
        <v>-75.514427505868838</v>
      </c>
      <c r="G288" s="7">
        <f t="shared" si="95"/>
        <v>-113.27164125880326</v>
      </c>
      <c r="H288" s="7">
        <f t="shared" si="96"/>
        <v>-151.02885501173768</v>
      </c>
      <c r="I288" s="7">
        <f t="shared" si="97"/>
        <v>-188.78606876467211</v>
      </c>
      <c r="J288" s="7">
        <f t="shared" si="98"/>
        <v>-226.54328251760651</v>
      </c>
      <c r="K288" s="12">
        <f t="shared" si="99"/>
        <v>1.6560181470583191E-4</v>
      </c>
      <c r="L288" s="9">
        <f t="shared" si="100"/>
        <v>23846.661317639795</v>
      </c>
      <c r="M288" s="9">
        <f t="shared" si="101"/>
        <v>95386.64527055918</v>
      </c>
      <c r="N288" s="9">
        <f t="shared" si="102"/>
        <v>214619.95185875814</v>
      </c>
      <c r="O288" s="9">
        <f t="shared" si="103"/>
        <v>381546.58108223672</v>
      </c>
      <c r="P288" s="9">
        <f t="shared" si="104"/>
        <v>596166.53294099483</v>
      </c>
      <c r="Q288" s="9">
        <f t="shared" si="105"/>
        <v>858479.80743503256</v>
      </c>
      <c r="R288" s="8">
        <f>'Masses &amp; Spring Data'!$G$29</f>
        <v>0.12460000000000002</v>
      </c>
      <c r="S288" s="8">
        <f t="shared" si="113"/>
        <v>2971.2940001779189</v>
      </c>
      <c r="T288" s="8">
        <f t="shared" si="113"/>
        <v>11885.176000711675</v>
      </c>
      <c r="U288" s="8">
        <f t="shared" si="113"/>
        <v>26741.646001601268</v>
      </c>
      <c r="V288" s="8">
        <f t="shared" si="113"/>
        <v>47540.704002846702</v>
      </c>
      <c r="W288" s="8">
        <f t="shared" si="113"/>
        <v>74282.350004447959</v>
      </c>
      <c r="X288" s="8">
        <f t="shared" si="113"/>
        <v>106966.58400640507</v>
      </c>
      <c r="Y288" s="3">
        <f>SUM('Masses &amp; Spring Data'!$K$11*('Masses &amp; Spring Data'!$I$3+'Vel,Acc,Jer (Inlet)'!C288))</f>
        <v>7227.2728972888372</v>
      </c>
      <c r="Z288" s="10">
        <f t="shared" si="106"/>
        <v>10198.566897466757</v>
      </c>
      <c r="AA288" s="10">
        <f t="shared" si="107"/>
        <v>18539.594145789088</v>
      </c>
      <c r="AB288" s="10">
        <f t="shared" si="108"/>
        <v>33968.918898890108</v>
      </c>
      <c r="AC288" s="10">
        <f t="shared" si="109"/>
        <v>54767.976900135538</v>
      </c>
      <c r="AD288" s="10">
        <f t="shared" si="110"/>
        <v>81509.622901736802</v>
      </c>
      <c r="AE288" s="10">
        <f t="shared" si="111"/>
        <v>114193.85690369392</v>
      </c>
    </row>
    <row r="289" spans="1:31" x14ac:dyDescent="0.2">
      <c r="A289" s="5">
        <v>212</v>
      </c>
      <c r="B289" s="5">
        <f t="shared" si="112"/>
        <v>286</v>
      </c>
      <c r="C289" s="36">
        <v>2.8566313036759688E-2</v>
      </c>
      <c r="D289" s="6">
        <f t="shared" si="92"/>
        <v>-2.9808326647053698E-3</v>
      </c>
      <c r="E289" s="7">
        <f t="shared" si="93"/>
        <v>-35.769991976464439</v>
      </c>
      <c r="F289" s="7">
        <f t="shared" si="94"/>
        <v>-71.539983952928878</v>
      </c>
      <c r="G289" s="7">
        <f t="shared" si="95"/>
        <v>-107.30997592939332</v>
      </c>
      <c r="H289" s="7">
        <f t="shared" si="96"/>
        <v>-143.07996790585776</v>
      </c>
      <c r="I289" s="7">
        <f t="shared" si="97"/>
        <v>-178.8499598823222</v>
      </c>
      <c r="J289" s="7">
        <f t="shared" si="98"/>
        <v>-214.61995185878664</v>
      </c>
      <c r="K289" s="12">
        <f t="shared" si="99"/>
        <v>3.3120362941172279E-4</v>
      </c>
      <c r="L289" s="9">
        <f t="shared" si="100"/>
        <v>47693.322635288081</v>
      </c>
      <c r="M289" s="9">
        <f t="shared" si="101"/>
        <v>190773.29054115232</v>
      </c>
      <c r="N289" s="9">
        <f t="shared" si="102"/>
        <v>429239.90371759277</v>
      </c>
      <c r="O289" s="9">
        <f t="shared" si="103"/>
        <v>763093.1621646093</v>
      </c>
      <c r="P289" s="9">
        <f t="shared" si="104"/>
        <v>1192333.065882202</v>
      </c>
      <c r="Q289" s="9">
        <f t="shared" si="105"/>
        <v>1716959.6148703711</v>
      </c>
      <c r="R289" s="8">
        <f>'Masses &amp; Spring Data'!$G$29</f>
        <v>0.12460000000000002</v>
      </c>
      <c r="S289" s="8">
        <f t="shared" si="113"/>
        <v>5942.5880003568955</v>
      </c>
      <c r="T289" s="8">
        <f t="shared" si="113"/>
        <v>23770.352001427582</v>
      </c>
      <c r="U289" s="8">
        <f t="shared" si="113"/>
        <v>53483.292003212067</v>
      </c>
      <c r="V289" s="8">
        <f t="shared" si="113"/>
        <v>95081.408005710327</v>
      </c>
      <c r="W289" s="8">
        <f t="shared" si="113"/>
        <v>148564.7000089224</v>
      </c>
      <c r="X289" s="8">
        <f t="shared" si="113"/>
        <v>213933.16801284827</v>
      </c>
      <c r="Y289" s="3">
        <f>SUM('Masses &amp; Spring Data'!$K$11*('Masses &amp; Spring Data'!$I$3+'Vel,Acc,Jer (Inlet)'!C289))</f>
        <v>6654.4181450774131</v>
      </c>
      <c r="Z289" s="10">
        <f t="shared" si="106"/>
        <v>12597.006145434309</v>
      </c>
      <c r="AA289" s="10">
        <f t="shared" si="107"/>
        <v>29882.065644409959</v>
      </c>
      <c r="AB289" s="10">
        <f t="shared" si="108"/>
        <v>60137.71014828948</v>
      </c>
      <c r="AC289" s="10">
        <f t="shared" si="109"/>
        <v>101735.82615078775</v>
      </c>
      <c r="AD289" s="10">
        <f t="shared" si="110"/>
        <v>155219.11815399982</v>
      </c>
      <c r="AE289" s="10">
        <f t="shared" si="111"/>
        <v>220587.58615792569</v>
      </c>
    </row>
    <row r="290" spans="1:31" x14ac:dyDescent="0.2">
      <c r="A290" s="5">
        <v>214</v>
      </c>
      <c r="B290" s="5">
        <f t="shared" si="112"/>
        <v>287</v>
      </c>
      <c r="C290" s="36">
        <v>2.5585480372054319E-2</v>
      </c>
      <c r="D290" s="6">
        <f t="shared" si="92"/>
        <v>-2.649629035293647E-3</v>
      </c>
      <c r="E290" s="7">
        <f t="shared" si="93"/>
        <v>-31.795548423523766</v>
      </c>
      <c r="F290" s="7">
        <f t="shared" si="94"/>
        <v>-63.591096847047531</v>
      </c>
      <c r="G290" s="7">
        <f t="shared" si="95"/>
        <v>-95.386645270571293</v>
      </c>
      <c r="H290" s="7">
        <f t="shared" si="96"/>
        <v>-127.18219369409506</v>
      </c>
      <c r="I290" s="7">
        <f t="shared" si="97"/>
        <v>-158.97774211761882</v>
      </c>
      <c r="J290" s="7">
        <f t="shared" si="98"/>
        <v>-190.77329054114259</v>
      </c>
      <c r="K290" s="12">
        <f t="shared" si="99"/>
        <v>3.3120362941170545E-4</v>
      </c>
      <c r="L290" s="9">
        <f t="shared" si="100"/>
        <v>47693.322635285585</v>
      </c>
      <c r="M290" s="9">
        <f t="shared" si="101"/>
        <v>190773.29054114234</v>
      </c>
      <c r="N290" s="9">
        <f t="shared" si="102"/>
        <v>429239.90371757024</v>
      </c>
      <c r="O290" s="9">
        <f t="shared" si="103"/>
        <v>763093.16216456937</v>
      </c>
      <c r="P290" s="9">
        <f t="shared" si="104"/>
        <v>1192333.0658821396</v>
      </c>
      <c r="Q290" s="9">
        <f t="shared" si="105"/>
        <v>1716959.614870281</v>
      </c>
      <c r="R290" s="8">
        <f>'Masses &amp; Spring Data'!$G$29</f>
        <v>0.12460000000000002</v>
      </c>
      <c r="S290" s="8">
        <f t="shared" si="113"/>
        <v>5942.5880003565844</v>
      </c>
      <c r="T290" s="8">
        <f t="shared" si="113"/>
        <v>23770.352001426338</v>
      </c>
      <c r="U290" s="8">
        <f t="shared" si="113"/>
        <v>53483.292003209259</v>
      </c>
      <c r="V290" s="8">
        <f t="shared" si="113"/>
        <v>95081.408005705351</v>
      </c>
      <c r="W290" s="8">
        <f t="shared" si="113"/>
        <v>148564.7000089146</v>
      </c>
      <c r="X290" s="8">
        <f t="shared" si="113"/>
        <v>213933.16801283704</v>
      </c>
      <c r="Y290" s="3">
        <f>SUM('Masses &amp; Spring Data'!$K$11*('Masses &amp; Spring Data'!$I$3+'Vel,Acc,Jer (Inlet)'!C290))</f>
        <v>6111.7136429823786</v>
      </c>
      <c r="Z290" s="10">
        <f t="shared" si="106"/>
        <v>12054.301643338964</v>
      </c>
      <c r="AA290" s="10">
        <f t="shared" si="107"/>
        <v>29399.661642546464</v>
      </c>
      <c r="AB290" s="10">
        <f t="shared" si="108"/>
        <v>59595.005646191639</v>
      </c>
      <c r="AC290" s="10">
        <f t="shared" si="109"/>
        <v>101193.12164868772</v>
      </c>
      <c r="AD290" s="10">
        <f t="shared" si="110"/>
        <v>154676.41365189699</v>
      </c>
      <c r="AE290" s="10">
        <f t="shared" si="111"/>
        <v>220044.88165581942</v>
      </c>
    </row>
    <row r="291" spans="1:31" x14ac:dyDescent="0.2">
      <c r="A291" s="5">
        <v>216</v>
      </c>
      <c r="B291" s="5">
        <f t="shared" si="112"/>
        <v>288</v>
      </c>
      <c r="C291" s="36">
        <v>2.2935851336760672E-2</v>
      </c>
      <c r="D291" s="6">
        <f t="shared" si="92"/>
        <v>-2.3184254058819416E-3</v>
      </c>
      <c r="E291" s="7">
        <f t="shared" si="93"/>
        <v>-27.821104870583298</v>
      </c>
      <c r="F291" s="7">
        <f t="shared" si="94"/>
        <v>-55.642209741166596</v>
      </c>
      <c r="G291" s="7">
        <f t="shared" si="95"/>
        <v>-83.463314611749894</v>
      </c>
      <c r="H291" s="7">
        <f t="shared" si="96"/>
        <v>-111.28441948233319</v>
      </c>
      <c r="I291" s="7">
        <f t="shared" si="97"/>
        <v>-139.10552435291649</v>
      </c>
      <c r="J291" s="7">
        <f t="shared" si="98"/>
        <v>-166.92662922349979</v>
      </c>
      <c r="K291" s="12">
        <f t="shared" si="99"/>
        <v>1.6560181470584232E-4</v>
      </c>
      <c r="L291" s="9">
        <f t="shared" si="100"/>
        <v>23846.661317641294</v>
      </c>
      <c r="M291" s="9">
        <f t="shared" si="101"/>
        <v>95386.645270565175</v>
      </c>
      <c r="N291" s="9">
        <f t="shared" si="102"/>
        <v>214619.95185877164</v>
      </c>
      <c r="O291" s="9">
        <f t="shared" si="103"/>
        <v>381546.5810822607</v>
      </c>
      <c r="P291" s="9">
        <f t="shared" si="104"/>
        <v>596166.53294103232</v>
      </c>
      <c r="Q291" s="9">
        <f t="shared" si="105"/>
        <v>858479.80743508658</v>
      </c>
      <c r="R291" s="8">
        <f>'Masses &amp; Spring Data'!$G$29</f>
        <v>0.12460000000000002</v>
      </c>
      <c r="S291" s="8">
        <f t="shared" si="113"/>
        <v>2971.2940001781058</v>
      </c>
      <c r="T291" s="8">
        <f t="shared" si="113"/>
        <v>11885.176000712423</v>
      </c>
      <c r="U291" s="8">
        <f t="shared" si="113"/>
        <v>26741.646001602949</v>
      </c>
      <c r="V291" s="8">
        <f t="shared" si="113"/>
        <v>47540.704002849692</v>
      </c>
      <c r="W291" s="8">
        <f t="shared" si="113"/>
        <v>74282.35000445263</v>
      </c>
      <c r="X291" s="8">
        <f t="shared" si="113"/>
        <v>106966.58400641179</v>
      </c>
      <c r="Y291" s="3">
        <f>SUM('Masses &amp; Spring Data'!$K$11*('Masses &amp; Spring Data'!$I$3+'Vel,Acc,Jer (Inlet)'!C291))</f>
        <v>5629.3096411201268</v>
      </c>
      <c r="Z291" s="10">
        <f t="shared" si="106"/>
        <v>8600.6036412982321</v>
      </c>
      <c r="AA291" s="10">
        <f t="shared" si="107"/>
        <v>17092.382140203077</v>
      </c>
      <c r="AB291" s="10">
        <f t="shared" si="108"/>
        <v>32370.955642723075</v>
      </c>
      <c r="AC291" s="10">
        <f t="shared" si="109"/>
        <v>53170.013643969818</v>
      </c>
      <c r="AD291" s="10">
        <f t="shared" si="110"/>
        <v>79911.659645572756</v>
      </c>
      <c r="AE291" s="10">
        <f t="shared" si="111"/>
        <v>112595.89364753192</v>
      </c>
    </row>
    <row r="292" spans="1:31" x14ac:dyDescent="0.2">
      <c r="A292" s="5">
        <v>218</v>
      </c>
      <c r="B292" s="5">
        <f t="shared" si="112"/>
        <v>289</v>
      </c>
      <c r="C292" s="36">
        <v>2.061742593087873E-2</v>
      </c>
      <c r="D292" s="6">
        <f t="shared" si="92"/>
        <v>-2.1528235911760993E-3</v>
      </c>
      <c r="E292" s="7">
        <f t="shared" si="93"/>
        <v>-25.83388309411319</v>
      </c>
      <c r="F292" s="7">
        <f t="shared" si="94"/>
        <v>-51.667766188226381</v>
      </c>
      <c r="G292" s="7">
        <f t="shared" si="95"/>
        <v>-77.501649282339571</v>
      </c>
      <c r="H292" s="7">
        <f t="shared" si="96"/>
        <v>-103.33553237645276</v>
      </c>
      <c r="I292" s="7">
        <f t="shared" si="97"/>
        <v>-129.16941547056595</v>
      </c>
      <c r="J292" s="7">
        <f t="shared" si="98"/>
        <v>-155.00329856467914</v>
      </c>
      <c r="K292" s="12">
        <f t="shared" si="99"/>
        <v>1.6560181470587007E-4</v>
      </c>
      <c r="L292" s="9">
        <f t="shared" si="100"/>
        <v>23846.661317645288</v>
      </c>
      <c r="M292" s="9">
        <f t="shared" si="101"/>
        <v>95386.645270581153</v>
      </c>
      <c r="N292" s="9">
        <f t="shared" si="102"/>
        <v>214619.95185880762</v>
      </c>
      <c r="O292" s="9">
        <f t="shared" si="103"/>
        <v>381546.58108232461</v>
      </c>
      <c r="P292" s="9">
        <f t="shared" si="104"/>
        <v>596166.5329411322</v>
      </c>
      <c r="Q292" s="9">
        <f t="shared" si="105"/>
        <v>858479.80743523047</v>
      </c>
      <c r="R292" s="8">
        <f>'Masses &amp; Spring Data'!$G$29</f>
        <v>0.12460000000000002</v>
      </c>
      <c r="S292" s="8">
        <f t="shared" si="113"/>
        <v>2971.2940001786033</v>
      </c>
      <c r="T292" s="8">
        <f t="shared" si="113"/>
        <v>11885.176000714413</v>
      </c>
      <c r="U292" s="8">
        <f t="shared" si="113"/>
        <v>26741.646001607434</v>
      </c>
      <c r="V292" s="8">
        <f t="shared" si="113"/>
        <v>47540.704002857652</v>
      </c>
      <c r="W292" s="8">
        <f t="shared" si="113"/>
        <v>74282.350004465086</v>
      </c>
      <c r="X292" s="8">
        <f t="shared" si="113"/>
        <v>106966.58400642974</v>
      </c>
      <c r="Y292" s="3">
        <f>SUM('Masses &amp; Spring Data'!$K$11*('Masses &amp; Spring Data'!$I$3+'Vel,Acc,Jer (Inlet)'!C292))</f>
        <v>5207.2061394906541</v>
      </c>
      <c r="Z292" s="10">
        <f t="shared" si="106"/>
        <v>8178.5001396692569</v>
      </c>
      <c r="AA292" s="10">
        <f t="shared" si="107"/>
        <v>16700.428888691986</v>
      </c>
      <c r="AB292" s="10">
        <f t="shared" si="108"/>
        <v>31948.85214109809</v>
      </c>
      <c r="AC292" s="10">
        <f t="shared" si="109"/>
        <v>52747.910142348308</v>
      </c>
      <c r="AD292" s="10">
        <f t="shared" si="110"/>
        <v>79489.556143955735</v>
      </c>
      <c r="AE292" s="10">
        <f t="shared" si="111"/>
        <v>112173.79014592039</v>
      </c>
    </row>
    <row r="293" spans="1:31" x14ac:dyDescent="0.2">
      <c r="A293" s="5">
        <v>220</v>
      </c>
      <c r="B293" s="5">
        <f t="shared" si="112"/>
        <v>290</v>
      </c>
      <c r="C293" s="36">
        <v>1.8464602339702631E-2</v>
      </c>
      <c r="D293" s="6">
        <f t="shared" si="92"/>
        <v>-1.9872217764702292E-3</v>
      </c>
      <c r="E293" s="7">
        <f t="shared" si="93"/>
        <v>-23.846661317642752</v>
      </c>
      <c r="F293" s="7">
        <f t="shared" si="94"/>
        <v>-47.693322635285504</v>
      </c>
      <c r="G293" s="7">
        <f t="shared" si="95"/>
        <v>-71.539983952928253</v>
      </c>
      <c r="H293" s="7">
        <f t="shared" si="96"/>
        <v>-95.386645270571009</v>
      </c>
      <c r="I293" s="7">
        <f t="shared" si="97"/>
        <v>-119.23330658821375</v>
      </c>
      <c r="J293" s="7">
        <f t="shared" si="98"/>
        <v>-143.07996790585651</v>
      </c>
      <c r="K293" s="12">
        <f t="shared" si="99"/>
        <v>2.4840272205876868E-4</v>
      </c>
      <c r="L293" s="9">
        <f t="shared" si="100"/>
        <v>35769.99197646269</v>
      </c>
      <c r="M293" s="9">
        <f t="shared" si="101"/>
        <v>143079.96790585076</v>
      </c>
      <c r="N293" s="9">
        <f t="shared" si="102"/>
        <v>321929.92778816423</v>
      </c>
      <c r="O293" s="9">
        <f t="shared" si="103"/>
        <v>572319.87162340304</v>
      </c>
      <c r="P293" s="9">
        <f t="shared" si="104"/>
        <v>894249.79941156728</v>
      </c>
      <c r="Q293" s="9">
        <f t="shared" si="105"/>
        <v>1287719.7111526569</v>
      </c>
      <c r="R293" s="8">
        <f>'Masses &amp; Spring Data'!$G$29</f>
        <v>0.12460000000000002</v>
      </c>
      <c r="S293" s="8">
        <f t="shared" si="113"/>
        <v>4456.9410002672521</v>
      </c>
      <c r="T293" s="8">
        <f t="shared" si="113"/>
        <v>17827.764001069008</v>
      </c>
      <c r="U293" s="8">
        <f t="shared" si="113"/>
        <v>40112.469002405269</v>
      </c>
      <c r="V293" s="8">
        <f t="shared" si="113"/>
        <v>71311.056004276033</v>
      </c>
      <c r="W293" s="8">
        <f t="shared" si="113"/>
        <v>111423.5250066813</v>
      </c>
      <c r="X293" s="8">
        <f t="shared" si="113"/>
        <v>160449.87600962108</v>
      </c>
      <c r="Y293" s="3">
        <f>SUM('Masses &amp; Spring Data'!$K$11*('Masses &amp; Spring Data'!$I$3+'Vel,Acc,Jer (Inlet)'!C293))</f>
        <v>4815.2528879775737</v>
      </c>
      <c r="Z293" s="10">
        <f t="shared" si="106"/>
        <v>9272.1938882448267</v>
      </c>
      <c r="AA293" s="10">
        <f t="shared" si="107"/>
        <v>22281.213887649894</v>
      </c>
      <c r="AB293" s="10">
        <f t="shared" si="108"/>
        <v>44927.72189038284</v>
      </c>
      <c r="AC293" s="10">
        <f t="shared" si="109"/>
        <v>76126.308892253612</v>
      </c>
      <c r="AD293" s="10">
        <f t="shared" si="110"/>
        <v>116238.77789465888</v>
      </c>
      <c r="AE293" s="10">
        <f t="shared" si="111"/>
        <v>165265.12889759865</v>
      </c>
    </row>
    <row r="294" spans="1:31" x14ac:dyDescent="0.2">
      <c r="A294" s="5">
        <v>222</v>
      </c>
      <c r="B294" s="5">
        <f t="shared" si="112"/>
        <v>291</v>
      </c>
      <c r="C294" s="36">
        <v>1.6477380563232401E-2</v>
      </c>
      <c r="D294" s="6">
        <f t="shared" si="92"/>
        <v>-1.7388190544114623E-3</v>
      </c>
      <c r="E294" s="7">
        <f t="shared" si="93"/>
        <v>-20.865828652937548</v>
      </c>
      <c r="F294" s="7">
        <f t="shared" si="94"/>
        <v>-41.731657305875096</v>
      </c>
      <c r="G294" s="7">
        <f t="shared" si="95"/>
        <v>-62.597485958812641</v>
      </c>
      <c r="H294" s="7">
        <f t="shared" si="96"/>
        <v>-83.463314611750192</v>
      </c>
      <c r="I294" s="7">
        <f t="shared" si="97"/>
        <v>-104.32914326468773</v>
      </c>
      <c r="J294" s="7">
        <f t="shared" si="98"/>
        <v>-125.19497191762528</v>
      </c>
      <c r="K294" s="12">
        <f t="shared" si="99"/>
        <v>1.6560181470585272E-4</v>
      </c>
      <c r="L294" s="9">
        <f t="shared" si="100"/>
        <v>23846.661317642793</v>
      </c>
      <c r="M294" s="9">
        <f t="shared" si="101"/>
        <v>95386.645270571171</v>
      </c>
      <c r="N294" s="9">
        <f t="shared" si="102"/>
        <v>214619.95185878512</v>
      </c>
      <c r="O294" s="9">
        <f t="shared" si="103"/>
        <v>381546.58108228468</v>
      </c>
      <c r="P294" s="9">
        <f t="shared" si="104"/>
        <v>596166.5329410698</v>
      </c>
      <c r="Q294" s="9">
        <f t="shared" si="105"/>
        <v>858479.80743514048</v>
      </c>
      <c r="R294" s="8">
        <f>'Masses &amp; Spring Data'!$G$29</f>
        <v>0.12460000000000002</v>
      </c>
      <c r="S294" s="8">
        <f t="shared" si="113"/>
        <v>2971.2940001782922</v>
      </c>
      <c r="T294" s="8">
        <f t="shared" si="113"/>
        <v>11885.176000713169</v>
      </c>
      <c r="U294" s="8">
        <f t="shared" si="113"/>
        <v>26741.646001604629</v>
      </c>
      <c r="V294" s="8">
        <f t="shared" si="113"/>
        <v>47540.704002852675</v>
      </c>
      <c r="W294" s="8">
        <f t="shared" si="113"/>
        <v>74282.350004457301</v>
      </c>
      <c r="X294" s="8">
        <f t="shared" si="113"/>
        <v>106966.58400641852</v>
      </c>
      <c r="Y294" s="3">
        <f>SUM('Masses &amp; Spring Data'!$K$11*('Masses &amp; Spring Data'!$I$3+'Vel,Acc,Jer (Inlet)'!C294))</f>
        <v>4453.4498865808846</v>
      </c>
      <c r="Z294" s="10">
        <f t="shared" si="106"/>
        <v>7424.7438867591773</v>
      </c>
      <c r="AA294" s="10">
        <f t="shared" si="107"/>
        <v>16022.04826107195</v>
      </c>
      <c r="AB294" s="10">
        <f t="shared" si="108"/>
        <v>31195.095888185515</v>
      </c>
      <c r="AC294" s="10">
        <f t="shared" si="109"/>
        <v>51994.153889433561</v>
      </c>
      <c r="AD294" s="10">
        <f t="shared" si="110"/>
        <v>78735.799891038187</v>
      </c>
      <c r="AE294" s="10">
        <f t="shared" si="111"/>
        <v>111420.0338929994</v>
      </c>
    </row>
    <row r="295" spans="1:31" x14ac:dyDescent="0.2">
      <c r="A295" s="5">
        <v>224</v>
      </c>
      <c r="B295" s="5">
        <f t="shared" si="112"/>
        <v>292</v>
      </c>
      <c r="C295" s="36">
        <v>1.4738561508820939E-2</v>
      </c>
      <c r="D295" s="6">
        <f t="shared" si="92"/>
        <v>-1.5732172397056095E-3</v>
      </c>
      <c r="E295" s="7">
        <f t="shared" si="93"/>
        <v>-18.878606876467316</v>
      </c>
      <c r="F295" s="7">
        <f t="shared" si="94"/>
        <v>-37.757213752934632</v>
      </c>
      <c r="G295" s="7">
        <f t="shared" si="95"/>
        <v>-56.635820629401941</v>
      </c>
      <c r="H295" s="7">
        <f t="shared" si="96"/>
        <v>-75.514427505869264</v>
      </c>
      <c r="I295" s="7">
        <f t="shared" si="97"/>
        <v>-94.393034382336566</v>
      </c>
      <c r="J295" s="7">
        <f t="shared" si="98"/>
        <v>-113.27164125880388</v>
      </c>
      <c r="K295" s="12">
        <f t="shared" si="99"/>
        <v>8.2800907352929831E-5</v>
      </c>
      <c r="L295" s="9">
        <f t="shared" si="100"/>
        <v>11923.330658821897</v>
      </c>
      <c r="M295" s="9">
        <f t="shared" si="101"/>
        <v>47693.322635287586</v>
      </c>
      <c r="N295" s="9">
        <f t="shared" si="102"/>
        <v>107309.97592939706</v>
      </c>
      <c r="O295" s="9">
        <f t="shared" si="103"/>
        <v>190773.29054115035</v>
      </c>
      <c r="P295" s="9">
        <f t="shared" si="104"/>
        <v>298083.26647054742</v>
      </c>
      <c r="Q295" s="9">
        <f t="shared" si="105"/>
        <v>429239.90371758823</v>
      </c>
      <c r="R295" s="8">
        <f>'Masses &amp; Spring Data'!$G$29</f>
        <v>0.12460000000000002</v>
      </c>
      <c r="S295" s="8">
        <f t="shared" si="113"/>
        <v>1485.6470000892084</v>
      </c>
      <c r="T295" s="8">
        <f t="shared" si="113"/>
        <v>5942.5880003568336</v>
      </c>
      <c r="U295" s="8">
        <f t="shared" si="113"/>
        <v>13370.823000802875</v>
      </c>
      <c r="V295" s="8">
        <f t="shared" si="113"/>
        <v>23770.352001427334</v>
      </c>
      <c r="W295" s="8">
        <f t="shared" si="113"/>
        <v>37141.175002230215</v>
      </c>
      <c r="X295" s="8">
        <f t="shared" si="113"/>
        <v>53483.2920032115</v>
      </c>
      <c r="Y295" s="3">
        <f>SUM('Masses &amp; Spring Data'!$K$11*('Masses &amp; Spring Data'!$I$3+'Vel,Acc,Jer (Inlet)'!C295))</f>
        <v>4136.8722603587812</v>
      </c>
      <c r="Z295" s="10">
        <f t="shared" si="106"/>
        <v>5622.5192604479898</v>
      </c>
      <c r="AA295" s="10">
        <f t="shared" si="107"/>
        <v>9793.0328846099037</v>
      </c>
      <c r="AB295" s="10">
        <f t="shared" si="108"/>
        <v>17507.695261161658</v>
      </c>
      <c r="AC295" s="10">
        <f t="shared" si="109"/>
        <v>27907.224261786116</v>
      </c>
      <c r="AD295" s="10">
        <f t="shared" si="110"/>
        <v>41278.047262588996</v>
      </c>
      <c r="AE295" s="10">
        <f t="shared" si="111"/>
        <v>57620.164263570281</v>
      </c>
    </row>
    <row r="296" spans="1:31" x14ac:dyDescent="0.2">
      <c r="A296" s="5">
        <v>226</v>
      </c>
      <c r="B296" s="5">
        <f t="shared" si="112"/>
        <v>293</v>
      </c>
      <c r="C296" s="36">
        <v>1.316534426911533E-2</v>
      </c>
      <c r="D296" s="6">
        <f t="shared" si="92"/>
        <v>-1.4904163323526797E-3</v>
      </c>
      <c r="E296" s="7">
        <f t="shared" si="93"/>
        <v>-17.884995988232156</v>
      </c>
      <c r="F296" s="7">
        <f t="shared" si="94"/>
        <v>-35.769991976464311</v>
      </c>
      <c r="G296" s="7">
        <f t="shared" si="95"/>
        <v>-53.654987964696467</v>
      </c>
      <c r="H296" s="7">
        <f t="shared" si="96"/>
        <v>-71.539983952928623</v>
      </c>
      <c r="I296" s="7">
        <f t="shared" si="97"/>
        <v>-89.424979941160785</v>
      </c>
      <c r="J296" s="7">
        <f t="shared" si="98"/>
        <v>-107.30997592939293</v>
      </c>
      <c r="K296" s="12">
        <f t="shared" si="99"/>
        <v>2.4840272205877909E-4</v>
      </c>
      <c r="L296" s="9">
        <f t="shared" si="100"/>
        <v>35769.991976464189</v>
      </c>
      <c r="M296" s="9">
        <f t="shared" si="101"/>
        <v>143079.96790585676</v>
      </c>
      <c r="N296" s="9">
        <f t="shared" si="102"/>
        <v>321929.92778817768</v>
      </c>
      <c r="O296" s="9">
        <f t="shared" si="103"/>
        <v>572319.87162342703</v>
      </c>
      <c r="P296" s="9">
        <f t="shared" si="104"/>
        <v>894249.79941160476</v>
      </c>
      <c r="Q296" s="9">
        <f t="shared" si="105"/>
        <v>1287719.7111527107</v>
      </c>
      <c r="R296" s="8">
        <f>'Masses &amp; Spring Data'!$G$29</f>
        <v>0.12460000000000002</v>
      </c>
      <c r="S296" s="8">
        <f t="shared" si="113"/>
        <v>4456.9410002674385</v>
      </c>
      <c r="T296" s="8">
        <f t="shared" si="113"/>
        <v>17827.764001069754</v>
      </c>
      <c r="U296" s="8">
        <f t="shared" si="113"/>
        <v>40112.469002406942</v>
      </c>
      <c r="V296" s="8">
        <f t="shared" si="113"/>
        <v>71311.056004279017</v>
      </c>
      <c r="W296" s="8">
        <f t="shared" si="113"/>
        <v>111423.52500668597</v>
      </c>
      <c r="X296" s="8">
        <f t="shared" si="113"/>
        <v>160449.87600962777</v>
      </c>
      <c r="Y296" s="3">
        <f>SUM('Masses &amp; Spring Data'!$K$11*('Masses &amp; Spring Data'!$I$3+'Vel,Acc,Jer (Inlet)'!C296))</f>
        <v>3850.4448842530692</v>
      </c>
      <c r="Z296" s="10">
        <f t="shared" si="106"/>
        <v>8307.3858845205068</v>
      </c>
      <c r="AA296" s="10">
        <f t="shared" si="107"/>
        <v>21406.856634275304</v>
      </c>
      <c r="AB296" s="10">
        <f t="shared" si="108"/>
        <v>43962.913886660011</v>
      </c>
      <c r="AC296" s="10">
        <f t="shared" si="109"/>
        <v>75161.500888532086</v>
      </c>
      <c r="AD296" s="10">
        <f t="shared" si="110"/>
        <v>115273.96989093904</v>
      </c>
      <c r="AE296" s="10">
        <f t="shared" si="111"/>
        <v>164300.32089388085</v>
      </c>
    </row>
    <row r="297" spans="1:31" x14ac:dyDescent="0.2">
      <c r="A297" s="5">
        <v>228</v>
      </c>
      <c r="B297" s="5">
        <f t="shared" si="112"/>
        <v>294</v>
      </c>
      <c r="C297" s="36">
        <v>1.167492793676265E-2</v>
      </c>
      <c r="D297" s="6">
        <f t="shared" si="92"/>
        <v>-1.2420136102939006E-3</v>
      </c>
      <c r="E297" s="7">
        <f t="shared" si="93"/>
        <v>-14.904163323526808</v>
      </c>
      <c r="F297" s="7">
        <f t="shared" si="94"/>
        <v>-29.808326647053615</v>
      </c>
      <c r="G297" s="7">
        <f t="shared" si="95"/>
        <v>-44.712489970580421</v>
      </c>
      <c r="H297" s="7">
        <f t="shared" si="96"/>
        <v>-59.61665329410723</v>
      </c>
      <c r="I297" s="7">
        <f t="shared" si="97"/>
        <v>-74.52081661763404</v>
      </c>
      <c r="J297" s="7">
        <f t="shared" si="98"/>
        <v>-89.424979941160842</v>
      </c>
      <c r="K297" s="12">
        <f t="shared" si="99"/>
        <v>8.2800907352931566E-5</v>
      </c>
      <c r="L297" s="9">
        <f t="shared" si="100"/>
        <v>11923.330658822146</v>
      </c>
      <c r="M297" s="9">
        <f t="shared" si="101"/>
        <v>47693.322635288583</v>
      </c>
      <c r="N297" s="9">
        <f t="shared" si="102"/>
        <v>107309.97592939931</v>
      </c>
      <c r="O297" s="9">
        <f t="shared" si="103"/>
        <v>190773.29054115433</v>
      </c>
      <c r="P297" s="9">
        <f t="shared" si="104"/>
        <v>298083.26647055364</v>
      </c>
      <c r="Q297" s="9">
        <f t="shared" si="105"/>
        <v>429239.90371759725</v>
      </c>
      <c r="R297" s="8">
        <f>'Masses &amp; Spring Data'!$G$29</f>
        <v>0.12460000000000002</v>
      </c>
      <c r="S297" s="8">
        <f t="shared" si="113"/>
        <v>1485.6470000892396</v>
      </c>
      <c r="T297" s="8">
        <f t="shared" si="113"/>
        <v>5942.5880003569582</v>
      </c>
      <c r="U297" s="8">
        <f t="shared" si="113"/>
        <v>13370.823000803157</v>
      </c>
      <c r="V297" s="8">
        <f t="shared" si="113"/>
        <v>23770.352001427833</v>
      </c>
      <c r="W297" s="8">
        <f t="shared" si="113"/>
        <v>37141.175002230986</v>
      </c>
      <c r="X297" s="8">
        <f t="shared" si="113"/>
        <v>53483.292003212628</v>
      </c>
      <c r="Y297" s="3">
        <f>SUM('Masses &amp; Spring Data'!$K$11*('Masses &amp; Spring Data'!$I$3+'Vel,Acc,Jer (Inlet)'!C297))</f>
        <v>3579.0926332055506</v>
      </c>
      <c r="Z297" s="10">
        <f t="shared" si="106"/>
        <v>5064.7396332947901</v>
      </c>
      <c r="AA297" s="10">
        <f t="shared" si="107"/>
        <v>9295.5537576895786</v>
      </c>
      <c r="AB297" s="10">
        <f t="shared" si="108"/>
        <v>16949.915634008707</v>
      </c>
      <c r="AC297" s="10">
        <f t="shared" si="109"/>
        <v>27349.444634633383</v>
      </c>
      <c r="AD297" s="10">
        <f t="shared" si="110"/>
        <v>40720.267635436539</v>
      </c>
      <c r="AE297" s="10">
        <f t="shared" si="111"/>
        <v>57062.384636418181</v>
      </c>
    </row>
    <row r="298" spans="1:31" x14ac:dyDescent="0.2">
      <c r="A298" s="5">
        <v>230</v>
      </c>
      <c r="B298" s="5">
        <f t="shared" si="112"/>
        <v>295</v>
      </c>
      <c r="C298" s="36">
        <v>1.0432914326468749E-2</v>
      </c>
      <c r="D298" s="6">
        <f t="shared" si="92"/>
        <v>-1.1592127029409691E-3</v>
      </c>
      <c r="E298" s="7">
        <f t="shared" si="93"/>
        <v>-13.910552435291629</v>
      </c>
      <c r="F298" s="7">
        <f t="shared" si="94"/>
        <v>-27.821104870583259</v>
      </c>
      <c r="G298" s="7">
        <f t="shared" si="95"/>
        <v>-41.731657305874883</v>
      </c>
      <c r="H298" s="7">
        <f t="shared" si="96"/>
        <v>-55.642209741166518</v>
      </c>
      <c r="I298" s="7">
        <f t="shared" si="97"/>
        <v>-69.552762176458145</v>
      </c>
      <c r="J298" s="7">
        <f t="shared" si="98"/>
        <v>-83.463314611749766</v>
      </c>
      <c r="K298" s="12">
        <f t="shared" si="99"/>
        <v>1.3248145176467975E-4</v>
      </c>
      <c r="L298" s="9">
        <f t="shared" si="100"/>
        <v>19077.329054113885</v>
      </c>
      <c r="M298" s="9">
        <f t="shared" si="101"/>
        <v>76309.31621645554</v>
      </c>
      <c r="N298" s="9">
        <f t="shared" si="102"/>
        <v>171695.96148702496</v>
      </c>
      <c r="O298" s="9">
        <f t="shared" si="103"/>
        <v>305237.26486582216</v>
      </c>
      <c r="P298" s="9">
        <f t="shared" si="104"/>
        <v>476933.22635284712</v>
      </c>
      <c r="Q298" s="9">
        <f t="shared" si="105"/>
        <v>686783.84594809986</v>
      </c>
      <c r="R298" s="8">
        <f>'Masses &amp; Spring Data'!$G$29</f>
        <v>0.12460000000000002</v>
      </c>
      <c r="S298" s="8">
        <f t="shared" si="113"/>
        <v>2377.0352001425904</v>
      </c>
      <c r="T298" s="8">
        <f t="shared" si="113"/>
        <v>9508.1408005703615</v>
      </c>
      <c r="U298" s="8">
        <f t="shared" si="113"/>
        <v>21393.316801283312</v>
      </c>
      <c r="V298" s="8">
        <f t="shared" si="113"/>
        <v>38032.563202281446</v>
      </c>
      <c r="W298" s="8">
        <f t="shared" si="113"/>
        <v>59425.880003564758</v>
      </c>
      <c r="X298" s="8">
        <f t="shared" si="113"/>
        <v>85573.267205133248</v>
      </c>
      <c r="Y298" s="3">
        <f>SUM('Masses &amp; Spring Data'!$K$11*('Masses &amp; Spring Data'!$I$3+'Vel,Acc,Jer (Inlet)'!C298))</f>
        <v>3352.9657573326203</v>
      </c>
      <c r="Z298" s="10">
        <f t="shared" si="106"/>
        <v>5730.0009574752112</v>
      </c>
      <c r="AA298" s="10">
        <f t="shared" si="107"/>
        <v>12650.054807088247</v>
      </c>
      <c r="AB298" s="10">
        <f t="shared" si="108"/>
        <v>24746.282558615931</v>
      </c>
      <c r="AC298" s="10">
        <f t="shared" si="109"/>
        <v>41385.528959614065</v>
      </c>
      <c r="AD298" s="10">
        <f t="shared" si="110"/>
        <v>62778.845760897377</v>
      </c>
      <c r="AE298" s="10">
        <f t="shared" si="111"/>
        <v>88926.232962465874</v>
      </c>
    </row>
    <row r="299" spans="1:31" x14ac:dyDescent="0.2">
      <c r="A299" s="5">
        <v>232</v>
      </c>
      <c r="B299" s="5">
        <f t="shared" si="112"/>
        <v>296</v>
      </c>
      <c r="C299" s="36">
        <v>9.2737016235277803E-3</v>
      </c>
      <c r="D299" s="6">
        <f t="shared" si="92"/>
        <v>-1.0267312511762893E-3</v>
      </c>
      <c r="E299" s="7">
        <f t="shared" si="93"/>
        <v>-12.320775014115473</v>
      </c>
      <c r="F299" s="7">
        <f t="shared" si="94"/>
        <v>-24.641550028230945</v>
      </c>
      <c r="G299" s="7">
        <f t="shared" si="95"/>
        <v>-36.962325042346414</v>
      </c>
      <c r="H299" s="7">
        <f t="shared" si="96"/>
        <v>-49.28310005646189</v>
      </c>
      <c r="I299" s="7">
        <f t="shared" si="97"/>
        <v>-61.603875070577359</v>
      </c>
      <c r="J299" s="7">
        <f t="shared" si="98"/>
        <v>-73.924650084692829</v>
      </c>
      <c r="K299" s="12">
        <f t="shared" si="99"/>
        <v>9.9361088823510246E-5</v>
      </c>
      <c r="L299" s="9">
        <f t="shared" si="100"/>
        <v>14307.996790585476</v>
      </c>
      <c r="M299" s="9">
        <f t="shared" si="101"/>
        <v>57231.987162341902</v>
      </c>
      <c r="N299" s="9">
        <f t="shared" si="102"/>
        <v>128771.97111526928</v>
      </c>
      <c r="O299" s="9">
        <f t="shared" si="103"/>
        <v>228927.94864936761</v>
      </c>
      <c r="P299" s="9">
        <f t="shared" si="104"/>
        <v>357699.9197646369</v>
      </c>
      <c r="Q299" s="9">
        <f t="shared" si="105"/>
        <v>515087.8844610771</v>
      </c>
      <c r="R299" s="8">
        <f>'Masses &amp; Spring Data'!$G$29</f>
        <v>0.12460000000000002</v>
      </c>
      <c r="S299" s="8">
        <f t="shared" si="113"/>
        <v>1782.7764001069504</v>
      </c>
      <c r="T299" s="8">
        <f t="shared" si="113"/>
        <v>7131.1056004278016</v>
      </c>
      <c r="U299" s="8">
        <f t="shared" si="113"/>
        <v>16044.987600962553</v>
      </c>
      <c r="V299" s="8">
        <f t="shared" si="113"/>
        <v>28524.422401711206</v>
      </c>
      <c r="W299" s="8">
        <f t="shared" si="113"/>
        <v>44569.410002673765</v>
      </c>
      <c r="X299" s="8">
        <f t="shared" si="113"/>
        <v>64179.950403850213</v>
      </c>
      <c r="Y299" s="3">
        <f>SUM('Masses &amp; Spring Data'!$K$11*('Masses &amp; Spring Data'!$I$3+'Vel,Acc,Jer (Inlet)'!C299))</f>
        <v>3141.9140065178854</v>
      </c>
      <c r="Z299" s="10">
        <f t="shared" si="106"/>
        <v>4924.6904066248353</v>
      </c>
      <c r="AA299" s="10">
        <f t="shared" si="107"/>
        <v>10086.088056224064</v>
      </c>
      <c r="AB299" s="10">
        <f t="shared" si="108"/>
        <v>19186.901607480439</v>
      </c>
      <c r="AC299" s="10">
        <f t="shared" si="109"/>
        <v>31666.336408229094</v>
      </c>
      <c r="AD299" s="10">
        <f t="shared" si="110"/>
        <v>47711.324009191652</v>
      </c>
      <c r="AE299" s="10">
        <f t="shared" si="111"/>
        <v>67321.8644103681</v>
      </c>
    </row>
    <row r="300" spans="1:31" x14ac:dyDescent="0.2">
      <c r="A300" s="5">
        <v>234</v>
      </c>
      <c r="B300" s="5">
        <f t="shared" si="112"/>
        <v>297</v>
      </c>
      <c r="C300" s="36">
        <v>8.246970372351491E-3</v>
      </c>
      <c r="D300" s="6">
        <f t="shared" si="92"/>
        <v>-9.273701623527782E-4</v>
      </c>
      <c r="E300" s="7">
        <f t="shared" si="93"/>
        <v>-11.128441948233338</v>
      </c>
      <c r="F300" s="7">
        <f t="shared" si="94"/>
        <v>-22.256883896466675</v>
      </c>
      <c r="G300" s="7">
        <f t="shared" si="95"/>
        <v>-33.385325844700013</v>
      </c>
      <c r="H300" s="7">
        <f t="shared" si="96"/>
        <v>-44.513767792933351</v>
      </c>
      <c r="I300" s="7">
        <f t="shared" si="97"/>
        <v>-55.642209741166695</v>
      </c>
      <c r="J300" s="7">
        <f t="shared" si="98"/>
        <v>-66.770651689400026</v>
      </c>
      <c r="K300" s="12">
        <f t="shared" si="99"/>
        <v>9.9361088823511981E-5</v>
      </c>
      <c r="L300" s="9">
        <f t="shared" si="100"/>
        <v>14307.996790585725</v>
      </c>
      <c r="M300" s="9">
        <f t="shared" si="101"/>
        <v>57231.987162342899</v>
      </c>
      <c r="N300" s="9">
        <f t="shared" si="102"/>
        <v>128771.97111527153</v>
      </c>
      <c r="O300" s="9">
        <f t="shared" si="103"/>
        <v>228927.9486493716</v>
      </c>
      <c r="P300" s="9">
        <f t="shared" si="104"/>
        <v>357699.91976464313</v>
      </c>
      <c r="Q300" s="9">
        <f t="shared" si="105"/>
        <v>515087.88446108613</v>
      </c>
      <c r="R300" s="8">
        <f>'Masses &amp; Spring Data'!$G$29</f>
        <v>0.12460000000000002</v>
      </c>
      <c r="S300" s="8">
        <f t="shared" si="113"/>
        <v>1782.7764001069816</v>
      </c>
      <c r="T300" s="8">
        <f t="shared" si="113"/>
        <v>7131.1056004279262</v>
      </c>
      <c r="U300" s="8">
        <f t="shared" si="113"/>
        <v>16044.987600962835</v>
      </c>
      <c r="V300" s="8">
        <f t="shared" si="113"/>
        <v>28524.422401711705</v>
      </c>
      <c r="W300" s="8">
        <f t="shared" si="113"/>
        <v>44569.410002674536</v>
      </c>
      <c r="X300" s="8">
        <f t="shared" si="113"/>
        <v>64179.950403851341</v>
      </c>
      <c r="Y300" s="3">
        <f>SUM('Masses &amp; Spring Data'!$K$11*('Masses &amp; Spring Data'!$I$3+'Vel,Acc,Jer (Inlet)'!C300))</f>
        <v>2954.9824557962615</v>
      </c>
      <c r="Z300" s="10">
        <f t="shared" si="106"/>
        <v>4737.7588559032429</v>
      </c>
      <c r="AA300" s="10">
        <f t="shared" si="107"/>
        <v>9917.2466555723986</v>
      </c>
      <c r="AB300" s="10">
        <f t="shared" si="108"/>
        <v>18999.970056759095</v>
      </c>
      <c r="AC300" s="10">
        <f t="shared" si="109"/>
        <v>31479.404857507965</v>
      </c>
      <c r="AD300" s="10">
        <f t="shared" si="110"/>
        <v>47524.3924584708</v>
      </c>
      <c r="AE300" s="10">
        <f t="shared" si="111"/>
        <v>67134.932859647597</v>
      </c>
    </row>
    <row r="301" spans="1:31" x14ac:dyDescent="0.2">
      <c r="A301" s="5">
        <v>236</v>
      </c>
      <c r="B301" s="5">
        <f t="shared" si="112"/>
        <v>298</v>
      </c>
      <c r="C301" s="36">
        <v>7.3196002099987128E-3</v>
      </c>
      <c r="D301" s="6">
        <f t="shared" si="92"/>
        <v>-8.2800907352926709E-4</v>
      </c>
      <c r="E301" s="7">
        <f t="shared" si="93"/>
        <v>-9.9361088823512045</v>
      </c>
      <c r="F301" s="7">
        <f t="shared" si="94"/>
        <v>-19.872217764702409</v>
      </c>
      <c r="G301" s="7">
        <f t="shared" si="95"/>
        <v>-29.808326647053615</v>
      </c>
      <c r="H301" s="7">
        <f t="shared" si="96"/>
        <v>-39.744435529404818</v>
      </c>
      <c r="I301" s="7">
        <f t="shared" si="97"/>
        <v>-49.680544411756024</v>
      </c>
      <c r="J301" s="7">
        <f t="shared" si="98"/>
        <v>-59.61665329410723</v>
      </c>
      <c r="K301" s="12">
        <f t="shared" si="99"/>
        <v>9.1080998088220039E-5</v>
      </c>
      <c r="L301" s="9">
        <f t="shared" si="100"/>
        <v>13115.663724703685</v>
      </c>
      <c r="M301" s="9">
        <f t="shared" si="101"/>
        <v>52462.654898814741</v>
      </c>
      <c r="N301" s="9">
        <f t="shared" si="102"/>
        <v>118040.97352233317</v>
      </c>
      <c r="O301" s="9">
        <f t="shared" si="103"/>
        <v>209850.61959525896</v>
      </c>
      <c r="P301" s="9">
        <f t="shared" si="104"/>
        <v>327891.59311759216</v>
      </c>
      <c r="Q301" s="9">
        <f t="shared" si="105"/>
        <v>472163.89408933267</v>
      </c>
      <c r="R301" s="8">
        <f>'Masses &amp; Spring Data'!$G$29</f>
        <v>0.12460000000000002</v>
      </c>
      <c r="S301" s="8">
        <f t="shared" si="113"/>
        <v>1634.2117000980793</v>
      </c>
      <c r="T301" s="8">
        <f t="shared" si="113"/>
        <v>6536.8468003923172</v>
      </c>
      <c r="U301" s="8">
        <f t="shared" si="113"/>
        <v>14707.905300882714</v>
      </c>
      <c r="V301" s="8">
        <f t="shared" si="113"/>
        <v>26147.387201569269</v>
      </c>
      <c r="W301" s="8">
        <f t="shared" si="113"/>
        <v>40855.292502451986</v>
      </c>
      <c r="X301" s="8">
        <f t="shared" si="113"/>
        <v>58831.621203530856</v>
      </c>
      <c r="Y301" s="3">
        <f>SUM('Masses &amp; Spring Data'!$K$11*('Masses &amp; Spring Data'!$I$3+'Vel,Acc,Jer (Inlet)'!C301))</f>
        <v>2786.1410551444733</v>
      </c>
      <c r="Z301" s="10">
        <f t="shared" si="106"/>
        <v>4420.352755242553</v>
      </c>
      <c r="AA301" s="10">
        <f t="shared" si="107"/>
        <v>9172.2366049548364</v>
      </c>
      <c r="AB301" s="10">
        <f t="shared" si="108"/>
        <v>17494.046356027189</v>
      </c>
      <c r="AC301" s="10">
        <f t="shared" si="109"/>
        <v>28933.52825671374</v>
      </c>
      <c r="AD301" s="10">
        <f t="shared" si="110"/>
        <v>43641.433557596458</v>
      </c>
      <c r="AE301" s="10">
        <f t="shared" si="111"/>
        <v>61617.762258675328</v>
      </c>
    </row>
    <row r="302" spans="1:31" x14ac:dyDescent="0.2">
      <c r="A302" s="5">
        <v>238</v>
      </c>
      <c r="B302" s="5">
        <f t="shared" si="112"/>
        <v>299</v>
      </c>
      <c r="C302" s="36">
        <v>6.4915911364694457E-3</v>
      </c>
      <c r="D302" s="6">
        <f t="shared" si="92"/>
        <v>-7.3692807544104705E-4</v>
      </c>
      <c r="E302" s="7">
        <f t="shared" si="93"/>
        <v>-8.8431369052925639</v>
      </c>
      <c r="F302" s="7">
        <f t="shared" si="94"/>
        <v>-17.686273810585128</v>
      </c>
      <c r="G302" s="7">
        <f t="shared" si="95"/>
        <v>-26.529410715877695</v>
      </c>
      <c r="H302" s="7">
        <f t="shared" si="96"/>
        <v>-35.372547621170256</v>
      </c>
      <c r="I302" s="7">
        <f t="shared" si="97"/>
        <v>-44.215684526462823</v>
      </c>
      <c r="J302" s="7">
        <f t="shared" si="98"/>
        <v>-53.058821431755391</v>
      </c>
      <c r="K302" s="12">
        <f t="shared" si="99"/>
        <v>7.4520816617635287E-5</v>
      </c>
      <c r="L302" s="9">
        <f t="shared" si="100"/>
        <v>10730.99759293948</v>
      </c>
      <c r="M302" s="9">
        <f t="shared" si="101"/>
        <v>42923.990371757922</v>
      </c>
      <c r="N302" s="9">
        <f t="shared" si="102"/>
        <v>96578.97833645533</v>
      </c>
      <c r="O302" s="9">
        <f t="shared" si="103"/>
        <v>171695.96148703169</v>
      </c>
      <c r="P302" s="9">
        <f t="shared" si="104"/>
        <v>268274.93982348702</v>
      </c>
      <c r="Q302" s="9">
        <f t="shared" si="105"/>
        <v>386315.91334582132</v>
      </c>
      <c r="R302" s="8">
        <f>'Masses &amp; Spring Data'!$G$29</f>
        <v>0.12460000000000002</v>
      </c>
      <c r="S302" s="8">
        <f t="shared" si="113"/>
        <v>1337.0823000802595</v>
      </c>
      <c r="T302" s="8">
        <f t="shared" si="113"/>
        <v>5348.3292003210381</v>
      </c>
      <c r="U302" s="8">
        <f t="shared" si="113"/>
        <v>12033.740700722336</v>
      </c>
      <c r="V302" s="8">
        <f t="shared" si="113"/>
        <v>21393.316801284152</v>
      </c>
      <c r="W302" s="8">
        <f t="shared" si="113"/>
        <v>33427.057502006486</v>
      </c>
      <c r="X302" s="8">
        <f t="shared" si="113"/>
        <v>48134.962802889342</v>
      </c>
      <c r="Y302" s="3">
        <f>SUM('Masses &amp; Spring Data'!$K$11*('Masses &amp; Spring Data'!$I$3+'Vel,Acc,Jer (Inlet)'!C302))</f>
        <v>2635.3898045625192</v>
      </c>
      <c r="Z302" s="10">
        <f t="shared" si="106"/>
        <v>3972.4721046427785</v>
      </c>
      <c r="AA302" s="10">
        <f t="shared" si="107"/>
        <v>7849.5503918656177</v>
      </c>
      <c r="AB302" s="10">
        <f t="shared" si="108"/>
        <v>14669.130505284855</v>
      </c>
      <c r="AC302" s="10">
        <f t="shared" si="109"/>
        <v>24028.706605846673</v>
      </c>
      <c r="AD302" s="10">
        <f t="shared" si="110"/>
        <v>36062.447306569004</v>
      </c>
      <c r="AE302" s="10">
        <f t="shared" si="111"/>
        <v>50770.35260745186</v>
      </c>
    </row>
    <row r="303" spans="1:31" x14ac:dyDescent="0.2">
      <c r="A303" s="5">
        <v>240</v>
      </c>
      <c r="B303" s="5">
        <f t="shared" si="112"/>
        <v>300</v>
      </c>
      <c r="C303" s="36">
        <v>5.7546630610283986E-3</v>
      </c>
      <c r="D303" s="6">
        <f t="shared" si="92"/>
        <v>-6.6240725882341176E-4</v>
      </c>
      <c r="E303" s="7">
        <f t="shared" si="93"/>
        <v>-7.9488871058809414</v>
      </c>
      <c r="F303" s="7">
        <f t="shared" si="94"/>
        <v>-15.897774211761883</v>
      </c>
      <c r="G303" s="7">
        <f t="shared" si="95"/>
        <v>-23.846661317642823</v>
      </c>
      <c r="H303" s="7">
        <f t="shared" si="96"/>
        <v>-31.795548423523766</v>
      </c>
      <c r="I303" s="7">
        <f t="shared" si="97"/>
        <v>-39.744435529404704</v>
      </c>
      <c r="J303" s="7">
        <f t="shared" si="98"/>
        <v>-47.693322635285647</v>
      </c>
      <c r="K303" s="12">
        <f t="shared" si="99"/>
        <v>7.4520816617632685E-5</v>
      </c>
      <c r="L303" s="9">
        <f t="shared" si="100"/>
        <v>10730.997592939106</v>
      </c>
      <c r="M303" s="9">
        <f t="shared" si="101"/>
        <v>42923.990371756423</v>
      </c>
      <c r="N303" s="9">
        <f t="shared" si="102"/>
        <v>96578.978336451954</v>
      </c>
      <c r="O303" s="9">
        <f t="shared" si="103"/>
        <v>171695.96148702569</v>
      </c>
      <c r="P303" s="9">
        <f t="shared" si="104"/>
        <v>268274.93982347765</v>
      </c>
      <c r="Q303" s="9">
        <f t="shared" si="105"/>
        <v>386315.91334580781</v>
      </c>
      <c r="R303" s="8">
        <f>'Masses &amp; Spring Data'!$G$29</f>
        <v>0.12460000000000002</v>
      </c>
      <c r="S303" s="8">
        <f t="shared" si="113"/>
        <v>1337.0823000802127</v>
      </c>
      <c r="T303" s="8">
        <f t="shared" si="113"/>
        <v>5348.3292003208508</v>
      </c>
      <c r="U303" s="8">
        <f t="shared" si="113"/>
        <v>12033.740700721915</v>
      </c>
      <c r="V303" s="8">
        <f t="shared" si="113"/>
        <v>21393.316801283403</v>
      </c>
      <c r="W303" s="8">
        <f t="shared" si="113"/>
        <v>33427.057502005322</v>
      </c>
      <c r="X303" s="8">
        <f t="shared" si="113"/>
        <v>48134.962802887661</v>
      </c>
      <c r="Y303" s="3">
        <f>SUM('Masses &amp; Spring Data'!$K$11*('Masses &amp; Spring Data'!$I$3+'Vel,Acc,Jer (Inlet)'!C303))</f>
        <v>2501.2211915445801</v>
      </c>
      <c r="Z303" s="10">
        <f t="shared" si="106"/>
        <v>3838.3034916247925</v>
      </c>
      <c r="AA303" s="10">
        <f t="shared" si="107"/>
        <v>7728.9493913998676</v>
      </c>
      <c r="AB303" s="10">
        <f t="shared" si="108"/>
        <v>14534.961892266496</v>
      </c>
      <c r="AC303" s="10">
        <f t="shared" si="109"/>
        <v>23894.537992827984</v>
      </c>
      <c r="AD303" s="10">
        <f t="shared" si="110"/>
        <v>35928.278693549903</v>
      </c>
      <c r="AE303" s="10">
        <f t="shared" si="111"/>
        <v>50636.183994432242</v>
      </c>
    </row>
    <row r="304" spans="1:31" x14ac:dyDescent="0.2">
      <c r="A304" s="5">
        <v>242</v>
      </c>
      <c r="B304" s="5">
        <f t="shared" si="112"/>
        <v>301</v>
      </c>
      <c r="C304" s="36">
        <v>5.0922558022049869E-3</v>
      </c>
      <c r="D304" s="6">
        <f t="shared" si="92"/>
        <v>-5.8788644220577908E-4</v>
      </c>
      <c r="E304" s="7">
        <f t="shared" si="93"/>
        <v>-7.0546373064693491</v>
      </c>
      <c r="F304" s="7">
        <f t="shared" si="94"/>
        <v>-14.109274612938698</v>
      </c>
      <c r="G304" s="7">
        <f t="shared" si="95"/>
        <v>-21.163911919408047</v>
      </c>
      <c r="H304" s="7">
        <f t="shared" si="96"/>
        <v>-28.218549225877396</v>
      </c>
      <c r="I304" s="7">
        <f t="shared" si="97"/>
        <v>-35.273186532346742</v>
      </c>
      <c r="J304" s="7">
        <f t="shared" si="98"/>
        <v>-42.327823838816094</v>
      </c>
      <c r="K304" s="12">
        <f t="shared" si="99"/>
        <v>5.7960635147049668E-5</v>
      </c>
      <c r="L304" s="9">
        <f t="shared" si="100"/>
        <v>8346.3314611751521</v>
      </c>
      <c r="M304" s="9">
        <f t="shared" si="101"/>
        <v>33385.325844700608</v>
      </c>
      <c r="N304" s="9">
        <f t="shared" si="102"/>
        <v>75116.983150576372</v>
      </c>
      <c r="O304" s="9">
        <f t="shared" si="103"/>
        <v>133541.30337880243</v>
      </c>
      <c r="P304" s="9">
        <f t="shared" si="104"/>
        <v>208658.28652937879</v>
      </c>
      <c r="Q304" s="9">
        <f t="shared" si="105"/>
        <v>300467.93260230549</v>
      </c>
      <c r="R304" s="8">
        <f>'Masses &amp; Spring Data'!$G$29</f>
        <v>0.12460000000000002</v>
      </c>
      <c r="S304" s="8">
        <f t="shared" si="113"/>
        <v>1039.9529000624241</v>
      </c>
      <c r="T304" s="8">
        <f t="shared" si="113"/>
        <v>4159.8116002496963</v>
      </c>
      <c r="U304" s="8">
        <f t="shared" si="113"/>
        <v>9359.5761005618169</v>
      </c>
      <c r="V304" s="8">
        <f t="shared" si="113"/>
        <v>16639.246400998785</v>
      </c>
      <c r="W304" s="8">
        <f t="shared" si="113"/>
        <v>25998.8225015606</v>
      </c>
      <c r="X304" s="8">
        <f t="shared" si="113"/>
        <v>37438.304402247268</v>
      </c>
      <c r="Y304" s="3">
        <f>SUM('Masses &amp; Spring Data'!$K$11*('Masses &amp; Spring Data'!$I$3+'Vel,Acc,Jer (Inlet)'!C304))</f>
        <v>2380.6201910790169</v>
      </c>
      <c r="Z304" s="10">
        <f t="shared" si="106"/>
        <v>3420.5730911414412</v>
      </c>
      <c r="AA304" s="10">
        <f t="shared" si="107"/>
        <v>6433.3984034155255</v>
      </c>
      <c r="AB304" s="10">
        <f t="shared" si="108"/>
        <v>11740.196291640834</v>
      </c>
      <c r="AC304" s="10">
        <f t="shared" si="109"/>
        <v>19019.8665920778</v>
      </c>
      <c r="AD304" s="10">
        <f t="shared" si="110"/>
        <v>28379.442692639619</v>
      </c>
      <c r="AE304" s="10">
        <f t="shared" si="111"/>
        <v>39818.924593326286</v>
      </c>
    </row>
    <row r="305" spans="1:31" x14ac:dyDescent="0.2">
      <c r="A305" s="5">
        <v>244</v>
      </c>
      <c r="B305" s="5">
        <f t="shared" si="112"/>
        <v>302</v>
      </c>
      <c r="C305" s="36">
        <v>4.5043693599992078E-3</v>
      </c>
      <c r="D305" s="6">
        <f t="shared" si="92"/>
        <v>-5.2992580705872941E-4</v>
      </c>
      <c r="E305" s="7">
        <f t="shared" si="93"/>
        <v>-6.3591096847047526</v>
      </c>
      <c r="F305" s="7">
        <f t="shared" si="94"/>
        <v>-12.718219369409505</v>
      </c>
      <c r="G305" s="7">
        <f t="shared" si="95"/>
        <v>-19.077329054114259</v>
      </c>
      <c r="H305" s="7">
        <f t="shared" si="96"/>
        <v>-25.43643873881901</v>
      </c>
      <c r="I305" s="7">
        <f t="shared" si="97"/>
        <v>-31.795548423523766</v>
      </c>
      <c r="J305" s="7">
        <f t="shared" si="98"/>
        <v>-38.154658108228517</v>
      </c>
      <c r="K305" s="12">
        <f t="shared" si="99"/>
        <v>6.6240725882339008E-5</v>
      </c>
      <c r="L305" s="9">
        <f t="shared" si="100"/>
        <v>9538.664527056817</v>
      </c>
      <c r="M305" s="9">
        <f t="shared" si="101"/>
        <v>38154.658108227268</v>
      </c>
      <c r="N305" s="9">
        <f t="shared" si="102"/>
        <v>85847.980743511347</v>
      </c>
      <c r="O305" s="9">
        <f t="shared" si="103"/>
        <v>152618.63243290907</v>
      </c>
      <c r="P305" s="9">
        <f t="shared" si="104"/>
        <v>238466.61317642042</v>
      </c>
      <c r="Q305" s="9">
        <f t="shared" si="105"/>
        <v>343391.92297404539</v>
      </c>
      <c r="R305" s="8">
        <f>'Masses &amp; Spring Data'!$G$29</f>
        <v>0.12460000000000002</v>
      </c>
      <c r="S305" s="8">
        <f t="shared" si="113"/>
        <v>1188.5176000712795</v>
      </c>
      <c r="T305" s="8">
        <f t="shared" si="113"/>
        <v>4754.070400285118</v>
      </c>
      <c r="U305" s="8">
        <f t="shared" si="113"/>
        <v>10696.658400641516</v>
      </c>
      <c r="V305" s="8">
        <f t="shared" si="113"/>
        <v>19016.281601140472</v>
      </c>
      <c r="W305" s="8">
        <f t="shared" si="113"/>
        <v>29712.940001781986</v>
      </c>
      <c r="X305" s="8">
        <f t="shared" si="113"/>
        <v>42786.633602566064</v>
      </c>
      <c r="Y305" s="3">
        <f>SUM('Masses &amp; Spring Data'!$K$11*('Masses &amp; Spring Data'!$I$3+'Vel,Acc,Jer (Inlet)'!C305))</f>
        <v>2273.5868031658297</v>
      </c>
      <c r="Z305" s="10">
        <f t="shared" si="106"/>
        <v>3462.1044032371092</v>
      </c>
      <c r="AA305" s="10">
        <f t="shared" si="107"/>
        <v>6931.1764030784971</v>
      </c>
      <c r="AB305" s="10">
        <f t="shared" si="108"/>
        <v>12970.245203807346</v>
      </c>
      <c r="AC305" s="10">
        <f t="shared" si="109"/>
        <v>21289.8684043063</v>
      </c>
      <c r="AD305" s="10">
        <f t="shared" si="110"/>
        <v>31986.526804947815</v>
      </c>
      <c r="AE305" s="10">
        <f t="shared" si="111"/>
        <v>45060.220405731896</v>
      </c>
    </row>
    <row r="306" spans="1:31" x14ac:dyDescent="0.2">
      <c r="A306" s="5">
        <v>246</v>
      </c>
      <c r="B306" s="5">
        <f t="shared" si="112"/>
        <v>303</v>
      </c>
      <c r="C306" s="36">
        <v>3.9744435529404784E-3</v>
      </c>
      <c r="D306" s="6">
        <f t="shared" si="92"/>
        <v>-4.636850811763904E-4</v>
      </c>
      <c r="E306" s="7">
        <f t="shared" si="93"/>
        <v>-5.5642209741166848</v>
      </c>
      <c r="F306" s="7">
        <f t="shared" si="94"/>
        <v>-11.12844194823337</v>
      </c>
      <c r="G306" s="7">
        <f t="shared" si="95"/>
        <v>-16.692662922350053</v>
      </c>
      <c r="H306" s="7">
        <f t="shared" si="96"/>
        <v>-22.256883896466739</v>
      </c>
      <c r="I306" s="7">
        <f t="shared" si="97"/>
        <v>-27.821104870583426</v>
      </c>
      <c r="J306" s="7">
        <f t="shared" si="98"/>
        <v>-33.385325844700105</v>
      </c>
      <c r="K306" s="12">
        <f t="shared" si="99"/>
        <v>4.9680544411757725E-5</v>
      </c>
      <c r="L306" s="9">
        <f t="shared" si="100"/>
        <v>7153.9983952931125</v>
      </c>
      <c r="M306" s="9">
        <f t="shared" si="101"/>
        <v>28615.99358117245</v>
      </c>
      <c r="N306" s="9">
        <f t="shared" si="102"/>
        <v>64385.985557638014</v>
      </c>
      <c r="O306" s="9">
        <f t="shared" si="103"/>
        <v>114463.9743246898</v>
      </c>
      <c r="P306" s="9">
        <f t="shared" si="104"/>
        <v>178849.95988232782</v>
      </c>
      <c r="Q306" s="9">
        <f t="shared" si="105"/>
        <v>257543.94223055206</v>
      </c>
      <c r="R306" s="8">
        <f>'Masses &amp; Spring Data'!$G$29</f>
        <v>0.12460000000000002</v>
      </c>
      <c r="S306" s="8">
        <f t="shared" si="113"/>
        <v>891.38820005352193</v>
      </c>
      <c r="T306" s="8">
        <f t="shared" si="113"/>
        <v>3565.5528002140877</v>
      </c>
      <c r="U306" s="8">
        <f t="shared" si="113"/>
        <v>8022.4938004816977</v>
      </c>
      <c r="V306" s="8">
        <f t="shared" si="113"/>
        <v>14262.211200856351</v>
      </c>
      <c r="W306" s="8">
        <f t="shared" si="113"/>
        <v>22284.70500133805</v>
      </c>
      <c r="X306" s="8">
        <f t="shared" si="113"/>
        <v>32089.975201926791</v>
      </c>
      <c r="Y306" s="3">
        <f>SUM('Masses &amp; Spring Data'!$K$11*('Masses &amp; Spring Data'!$I$3+'Vel,Acc,Jer (Inlet)'!C306))</f>
        <v>2177.106002793379</v>
      </c>
      <c r="Z306" s="10">
        <f t="shared" si="106"/>
        <v>3068.4942028469009</v>
      </c>
      <c r="AA306" s="10">
        <f t="shared" si="107"/>
        <v>5658.2381026815729</v>
      </c>
      <c r="AB306" s="10">
        <f t="shared" si="108"/>
        <v>10199.599803275076</v>
      </c>
      <c r="AC306" s="10">
        <f t="shared" si="109"/>
        <v>16439.317203649731</v>
      </c>
      <c r="AD306" s="10">
        <f t="shared" si="110"/>
        <v>24461.811004131428</v>
      </c>
      <c r="AE306" s="10">
        <f t="shared" si="111"/>
        <v>34267.081204720169</v>
      </c>
    </row>
    <row r="307" spans="1:31" x14ac:dyDescent="0.2">
      <c r="A307" s="5">
        <v>248</v>
      </c>
      <c r="B307" s="5">
        <f t="shared" si="112"/>
        <v>304</v>
      </c>
      <c r="C307" s="36">
        <v>3.510758471764088E-3</v>
      </c>
      <c r="D307" s="6">
        <f t="shared" si="92"/>
        <v>-4.1400453676463311E-4</v>
      </c>
      <c r="E307" s="7">
        <f t="shared" si="93"/>
        <v>-4.9680544411755969</v>
      </c>
      <c r="F307" s="7">
        <f t="shared" si="94"/>
        <v>-9.9361088823511938</v>
      </c>
      <c r="G307" s="7">
        <f t="shared" si="95"/>
        <v>-14.904163323526792</v>
      </c>
      <c r="H307" s="7">
        <f t="shared" si="96"/>
        <v>-19.872217764702388</v>
      </c>
      <c r="I307" s="7">
        <f t="shared" si="97"/>
        <v>-24.840272205877987</v>
      </c>
      <c r="J307" s="7">
        <f t="shared" si="98"/>
        <v>-29.808326647053583</v>
      </c>
      <c r="K307" s="12">
        <f t="shared" si="99"/>
        <v>4.1400453676463181E-5</v>
      </c>
      <c r="L307" s="9">
        <f t="shared" si="100"/>
        <v>5961.6653294106982</v>
      </c>
      <c r="M307" s="9">
        <f t="shared" si="101"/>
        <v>23846.661317642793</v>
      </c>
      <c r="N307" s="9">
        <f t="shared" si="102"/>
        <v>53654.98796469628</v>
      </c>
      <c r="O307" s="9">
        <f t="shared" si="103"/>
        <v>95386.645270571171</v>
      </c>
      <c r="P307" s="9">
        <f t="shared" si="104"/>
        <v>149041.63323526745</v>
      </c>
      <c r="Q307" s="9">
        <f t="shared" si="105"/>
        <v>214619.95185878512</v>
      </c>
      <c r="R307" s="8">
        <f>'Masses &amp; Spring Data'!$G$29</f>
        <v>0.12460000000000002</v>
      </c>
      <c r="S307" s="8">
        <f t="shared" si="113"/>
        <v>742.82350004457305</v>
      </c>
      <c r="T307" s="8">
        <f t="shared" si="113"/>
        <v>2971.2940001782922</v>
      </c>
      <c r="U307" s="8">
        <f t="shared" si="113"/>
        <v>6685.4115004011574</v>
      </c>
      <c r="V307" s="8">
        <f t="shared" si="113"/>
        <v>11885.176000713169</v>
      </c>
      <c r="W307" s="8">
        <f t="shared" si="113"/>
        <v>18570.587501114325</v>
      </c>
      <c r="X307" s="8">
        <f t="shared" si="113"/>
        <v>26741.646001604629</v>
      </c>
      <c r="Y307" s="3">
        <f>SUM('Masses &amp; Spring Data'!$K$11*('Masses &amp; Spring Data'!$I$3+'Vel,Acc,Jer (Inlet)'!C307))</f>
        <v>2092.6853024674851</v>
      </c>
      <c r="Z307" s="10">
        <f t="shared" si="106"/>
        <v>2835.5088025120581</v>
      </c>
      <c r="AA307" s="10">
        <f t="shared" si="107"/>
        <v>4988.6036773548003</v>
      </c>
      <c r="AB307" s="10">
        <f t="shared" si="108"/>
        <v>8778.096802868642</v>
      </c>
      <c r="AC307" s="10">
        <f t="shared" si="109"/>
        <v>13977.861303180654</v>
      </c>
      <c r="AD307" s="10">
        <f t="shared" si="110"/>
        <v>20663.272803581811</v>
      </c>
      <c r="AE307" s="10">
        <f t="shared" si="111"/>
        <v>28834.331304072115</v>
      </c>
    </row>
    <row r="308" spans="1:31" x14ac:dyDescent="0.2">
      <c r="A308" s="5">
        <v>250</v>
      </c>
      <c r="B308" s="5">
        <f t="shared" si="112"/>
        <v>305</v>
      </c>
      <c r="C308" s="36">
        <v>3.0967539349994549E-3</v>
      </c>
      <c r="D308" s="6">
        <f t="shared" si="92"/>
        <v>-3.7260408308816993E-4</v>
      </c>
      <c r="E308" s="7">
        <f t="shared" si="93"/>
        <v>-4.4712489970580389</v>
      </c>
      <c r="F308" s="7">
        <f t="shared" si="94"/>
        <v>-8.9424979941160778</v>
      </c>
      <c r="G308" s="7">
        <f t="shared" si="95"/>
        <v>-13.413746991174117</v>
      </c>
      <c r="H308" s="7">
        <f t="shared" si="96"/>
        <v>-17.884995988232156</v>
      </c>
      <c r="I308" s="7">
        <f t="shared" si="97"/>
        <v>-22.356244985290196</v>
      </c>
      <c r="J308" s="7">
        <f t="shared" si="98"/>
        <v>-26.827493982348233</v>
      </c>
      <c r="K308" s="12">
        <f t="shared" si="99"/>
        <v>-2.3515457616111557E-3</v>
      </c>
      <c r="L308" s="9">
        <f t="shared" si="100"/>
        <v>-338622.58967200643</v>
      </c>
      <c r="M308" s="9">
        <f t="shared" si="101"/>
        <v>-1354490.3586880257</v>
      </c>
      <c r="N308" s="9">
        <f t="shared" si="102"/>
        <v>-3047603.3070480577</v>
      </c>
      <c r="O308" s="9">
        <f t="shared" si="103"/>
        <v>-5417961.4347521029</v>
      </c>
      <c r="P308" s="9">
        <f t="shared" si="104"/>
        <v>-8465564.7418001611</v>
      </c>
      <c r="Q308" s="9">
        <f t="shared" si="105"/>
        <v>-12190413.228192231</v>
      </c>
      <c r="R308" s="8">
        <f>'Masses &amp; Spring Data'!$G$29</f>
        <v>0.12460000000000002</v>
      </c>
      <c r="S308" s="8">
        <f t="shared" si="113"/>
        <v>-42192.374673132006</v>
      </c>
      <c r="T308" s="8">
        <f t="shared" si="113"/>
        <v>-168769.49869252802</v>
      </c>
      <c r="U308" s="8">
        <f t="shared" si="113"/>
        <v>-379731.37205818802</v>
      </c>
      <c r="V308" s="8">
        <f t="shared" si="113"/>
        <v>-675077.9947701121</v>
      </c>
      <c r="W308" s="8">
        <f t="shared" si="113"/>
        <v>-1054809.3668283003</v>
      </c>
      <c r="X308" s="8">
        <f t="shared" si="113"/>
        <v>-1518925.4882327521</v>
      </c>
      <c r="Y308" s="3">
        <f>SUM('Masses &amp; Spring Data'!$K$11*('Masses &amp; Spring Data'!$I$3+'Vel,Acc,Jer (Inlet)'!C308))</f>
        <v>2017.3096771765076</v>
      </c>
      <c r="Z308" s="10">
        <f t="shared" si="106"/>
        <v>-40175.064995955501</v>
      </c>
      <c r="AA308" s="10">
        <f t="shared" si="107"/>
        <v>-166820.0270781134</v>
      </c>
      <c r="AB308" s="10">
        <f t="shared" si="108"/>
        <v>-377714.06238101149</v>
      </c>
      <c r="AC308" s="10">
        <f t="shared" si="109"/>
        <v>-673060.68509293557</v>
      </c>
      <c r="AD308" s="10">
        <f t="shared" si="110"/>
        <v>-1052792.0571511239</v>
      </c>
      <c r="AE308" s="10">
        <f t="shared" si="111"/>
        <v>-1516908.1785555757</v>
      </c>
    </row>
    <row r="309" spans="1:31" x14ac:dyDescent="0.2">
      <c r="A309" s="5">
        <v>252</v>
      </c>
      <c r="B309" s="5">
        <f t="shared" si="112"/>
        <v>306</v>
      </c>
      <c r="C309" s="36">
        <v>2.7241498519112849E-3</v>
      </c>
      <c r="D309" s="6">
        <f t="shared" si="92"/>
        <v>-2.724149844699326E-3</v>
      </c>
      <c r="E309" s="7">
        <f t="shared" si="93"/>
        <v>-32.689798136391914</v>
      </c>
      <c r="F309" s="7">
        <f t="shared" si="94"/>
        <v>-65.379596272783829</v>
      </c>
      <c r="G309" s="7">
        <f t="shared" si="95"/>
        <v>-98.069394409175743</v>
      </c>
      <c r="H309" s="7">
        <f t="shared" si="96"/>
        <v>-130.75919254556766</v>
      </c>
      <c r="I309" s="7">
        <f t="shared" si="97"/>
        <v>-163.44899068195957</v>
      </c>
      <c r="J309" s="7">
        <f t="shared" si="98"/>
        <v>-196.13878881835149</v>
      </c>
      <c r="K309" s="12">
        <f t="shared" si="99"/>
        <v>2.7241498465954668E-3</v>
      </c>
      <c r="L309" s="9">
        <f t="shared" si="100"/>
        <v>392277.5779097472</v>
      </c>
      <c r="M309" s="9">
        <f t="shared" si="101"/>
        <v>1569110.3116389888</v>
      </c>
      <c r="N309" s="9">
        <f t="shared" si="102"/>
        <v>3530498.2011877252</v>
      </c>
      <c r="O309" s="9">
        <f t="shared" si="103"/>
        <v>6276441.2465559551</v>
      </c>
      <c r="P309" s="9">
        <f t="shared" si="104"/>
        <v>9806939.4477436803</v>
      </c>
      <c r="Q309" s="9">
        <f t="shared" si="105"/>
        <v>14121992.804750901</v>
      </c>
      <c r="R309" s="8">
        <f>'Masses &amp; Spring Data'!$G$29</f>
        <v>0.12460000000000002</v>
      </c>
      <c r="S309" s="8">
        <f t="shared" si="113"/>
        <v>48877.786207554505</v>
      </c>
      <c r="T309" s="8">
        <f t="shared" si="113"/>
        <v>195511.14483021802</v>
      </c>
      <c r="U309" s="8">
        <f t="shared" si="113"/>
        <v>439900.07586799061</v>
      </c>
      <c r="V309" s="8">
        <f t="shared" si="113"/>
        <v>782044.57932087209</v>
      </c>
      <c r="W309" s="8">
        <f t="shared" si="113"/>
        <v>1221944.6551888627</v>
      </c>
      <c r="X309" s="8">
        <f t="shared" si="113"/>
        <v>1759600.3034719625</v>
      </c>
      <c r="Y309" s="3">
        <f>SUM('Masses &amp; Spring Data'!$K$11*('Masses &amp; Spring Data'!$I$3+'Vel,Acc,Jer (Inlet)'!C309))</f>
        <v>1949.4716144146287</v>
      </c>
      <c r="Z309" s="10">
        <f t="shared" si="106"/>
        <v>50827.257821969135</v>
      </c>
      <c r="AA309" s="10">
        <f t="shared" si="107"/>
        <v>196964.64483153107</v>
      </c>
      <c r="AB309" s="10">
        <f t="shared" si="108"/>
        <v>441849.54748240527</v>
      </c>
      <c r="AC309" s="10">
        <f t="shared" si="109"/>
        <v>783994.05093528668</v>
      </c>
      <c r="AD309" s="10">
        <f t="shared" si="110"/>
        <v>1223894.1268032773</v>
      </c>
      <c r="AE309" s="10">
        <f t="shared" si="111"/>
        <v>1761549.775086377</v>
      </c>
    </row>
    <row r="310" spans="1:31" x14ac:dyDescent="0.2">
      <c r="A310" s="5">
        <v>254</v>
      </c>
      <c r="B310" s="5">
        <f t="shared" si="112"/>
        <v>307</v>
      </c>
      <c r="C310" s="36">
        <v>7.2119590304399074E-12</v>
      </c>
      <c r="D310" s="6">
        <f t="shared" si="92"/>
        <v>1.8961407783820205E-12</v>
      </c>
      <c r="E310" s="7">
        <f t="shared" si="93"/>
        <v>2.2753689340584245E-8</v>
      </c>
      <c r="F310" s="7">
        <f t="shared" si="94"/>
        <v>4.5507378681168491E-8</v>
      </c>
      <c r="G310" s="7">
        <f t="shared" si="95"/>
        <v>6.8261068021752733E-8</v>
      </c>
      <c r="H310" s="7">
        <f t="shared" si="96"/>
        <v>9.1014757362336981E-8</v>
      </c>
      <c r="I310" s="7">
        <f t="shared" si="97"/>
        <v>1.1376844670292123E-7</v>
      </c>
      <c r="J310" s="7">
        <f t="shared" si="98"/>
        <v>1.3652213604350547E-7</v>
      </c>
      <c r="K310" s="12">
        <f t="shared" si="99"/>
        <v>5.8788644220578183E-13</v>
      </c>
      <c r="L310" s="9">
        <f t="shared" si="100"/>
        <v>8.465564767763259E-5</v>
      </c>
      <c r="M310" s="9">
        <f t="shared" si="101"/>
        <v>3.3862259071053036E-4</v>
      </c>
      <c r="N310" s="9">
        <f t="shared" si="102"/>
        <v>7.6190082909869327E-4</v>
      </c>
      <c r="O310" s="9">
        <f t="shared" si="103"/>
        <v>1.3544903628421214E-3</v>
      </c>
      <c r="P310" s="9">
        <f t="shared" si="104"/>
        <v>2.1163911919408144E-3</v>
      </c>
      <c r="Q310" s="9">
        <f t="shared" si="105"/>
        <v>3.0476033163947731E-3</v>
      </c>
      <c r="R310" s="8">
        <f>'Masses &amp; Spring Data'!$G$29</f>
        <v>0.12460000000000002</v>
      </c>
      <c r="S310" s="8">
        <f t="shared" si="113"/>
        <v>1.0548093700633022E-5</v>
      </c>
      <c r="T310" s="8">
        <f t="shared" si="113"/>
        <v>4.2192374802532088E-5</v>
      </c>
      <c r="U310" s="8">
        <f t="shared" si="113"/>
        <v>9.4932843305697197E-5</v>
      </c>
      <c r="V310" s="8">
        <f t="shared" si="113"/>
        <v>1.6876949921012835E-4</v>
      </c>
      <c r="W310" s="8">
        <f t="shared" si="113"/>
        <v>2.6370234251582553E-4</v>
      </c>
      <c r="X310" s="8">
        <f t="shared" si="113"/>
        <v>3.7973137322278879E-4</v>
      </c>
      <c r="Y310" s="3">
        <f>SUM('Masses &amp; Spring Data'!$K$11*('Masses &amp; Spring Data'!$I$3+'Vel,Acc,Jer (Inlet)'!C310))</f>
        <v>1453.5000013130434</v>
      </c>
      <c r="Z310" s="10">
        <f t="shared" si="106"/>
        <v>1453.5000118611372</v>
      </c>
      <c r="AA310" s="10">
        <f t="shared" si="107"/>
        <v>1453.5000438506386</v>
      </c>
      <c r="AB310" s="10">
        <f t="shared" si="108"/>
        <v>1453.5000962458867</v>
      </c>
      <c r="AC310" s="10">
        <f t="shared" si="109"/>
        <v>1453.5001700825426</v>
      </c>
      <c r="AD310" s="10">
        <f t="shared" si="110"/>
        <v>1453.5002650153858</v>
      </c>
      <c r="AE310" s="10">
        <f t="shared" si="111"/>
        <v>1453.5003810444166</v>
      </c>
    </row>
    <row r="311" spans="1:31" x14ac:dyDescent="0.2">
      <c r="A311" s="5">
        <v>256</v>
      </c>
      <c r="B311" s="5">
        <f t="shared" si="112"/>
        <v>308</v>
      </c>
      <c r="C311" s="36">
        <v>9.1080998088219279E-12</v>
      </c>
      <c r="D311" s="6">
        <f t="shared" si="92"/>
        <v>2.4840272205878023E-12</v>
      </c>
      <c r="E311" s="7">
        <f t="shared" si="93"/>
        <v>2.9808326647053626E-8</v>
      </c>
      <c r="F311" s="7">
        <f t="shared" si="94"/>
        <v>5.9616653294107252E-8</v>
      </c>
      <c r="G311" s="7">
        <f t="shared" si="95"/>
        <v>8.9424979941160885E-8</v>
      </c>
      <c r="H311" s="7">
        <f t="shared" si="96"/>
        <v>1.192333065882145E-7</v>
      </c>
      <c r="I311" s="7">
        <f t="shared" si="97"/>
        <v>1.4904163323526815E-7</v>
      </c>
      <c r="J311" s="7">
        <f t="shared" si="98"/>
        <v>1.7884995988232177E-7</v>
      </c>
      <c r="K311" s="12">
        <f t="shared" si="99"/>
        <v>5.7960635147047682E-13</v>
      </c>
      <c r="L311" s="9">
        <f t="shared" si="100"/>
        <v>8.3463314611748664E-5</v>
      </c>
      <c r="M311" s="9">
        <f t="shared" si="101"/>
        <v>3.3385325844699466E-4</v>
      </c>
      <c r="N311" s="9">
        <f t="shared" si="102"/>
        <v>7.5116983150573795E-4</v>
      </c>
      <c r="O311" s="9">
        <f t="shared" si="103"/>
        <v>1.3354130337879786E-3</v>
      </c>
      <c r="P311" s="9">
        <f t="shared" si="104"/>
        <v>2.0865828652937165E-3</v>
      </c>
      <c r="Q311" s="9">
        <f t="shared" si="105"/>
        <v>3.0046793260229518E-3</v>
      </c>
      <c r="R311" s="8">
        <f>'Masses &amp; Spring Data'!$G$29</f>
        <v>0.12460000000000002</v>
      </c>
      <c r="S311" s="8">
        <f t="shared" si="113"/>
        <v>1.0399529000623884E-5</v>
      </c>
      <c r="T311" s="8">
        <f t="shared" si="113"/>
        <v>4.1598116002495536E-5</v>
      </c>
      <c r="U311" s="8">
        <f t="shared" si="113"/>
        <v>9.3595761005614957E-5</v>
      </c>
      <c r="V311" s="8">
        <f t="shared" si="113"/>
        <v>1.6639246400998215E-4</v>
      </c>
      <c r="W311" s="8">
        <f t="shared" si="113"/>
        <v>2.5998822501559709E-4</v>
      </c>
      <c r="X311" s="8">
        <f t="shared" si="113"/>
        <v>3.7438304402245983E-4</v>
      </c>
      <c r="Y311" s="3">
        <f>SUM('Masses &amp; Spring Data'!$K$11*('Masses &amp; Spring Data'!$I$3+'Vel,Acc,Jer (Inlet)'!C311))</f>
        <v>1453.5000016582637</v>
      </c>
      <c r="Z311" s="10">
        <f t="shared" si="106"/>
        <v>1453.5000120577927</v>
      </c>
      <c r="AA311" s="10">
        <f t="shared" si="107"/>
        <v>1453.5000437086335</v>
      </c>
      <c r="AB311" s="10">
        <f t="shared" si="108"/>
        <v>1453.5000952540247</v>
      </c>
      <c r="AC311" s="10">
        <f t="shared" si="109"/>
        <v>1453.5001680507278</v>
      </c>
      <c r="AD311" s="10">
        <f t="shared" si="110"/>
        <v>1453.5002616464888</v>
      </c>
      <c r="AE311" s="10">
        <f t="shared" si="111"/>
        <v>1453.5003760413078</v>
      </c>
    </row>
    <row r="312" spans="1:31" x14ac:dyDescent="0.2">
      <c r="A312" s="5">
        <v>258</v>
      </c>
      <c r="B312" s="5">
        <f t="shared" si="112"/>
        <v>309</v>
      </c>
      <c r="C312" s="36">
        <v>1.159212702940973E-11</v>
      </c>
      <c r="D312" s="6">
        <f t="shared" si="92"/>
        <v>3.0636335720582792E-12</v>
      </c>
      <c r="E312" s="7">
        <f t="shared" si="93"/>
        <v>3.6763602864699351E-8</v>
      </c>
      <c r="F312" s="7">
        <f t="shared" si="94"/>
        <v>7.3527205729398702E-8</v>
      </c>
      <c r="G312" s="7">
        <f t="shared" si="95"/>
        <v>1.1029080859409805E-7</v>
      </c>
      <c r="H312" s="7">
        <f t="shared" si="96"/>
        <v>1.470544114587974E-7</v>
      </c>
      <c r="I312" s="7">
        <f t="shared" si="97"/>
        <v>1.8381801432349674E-7</v>
      </c>
      <c r="J312" s="7">
        <f t="shared" si="98"/>
        <v>2.2058161718819611E-7</v>
      </c>
      <c r="K312" s="12">
        <f t="shared" si="99"/>
        <v>7.452081661763428E-13</v>
      </c>
      <c r="L312" s="9">
        <f t="shared" si="100"/>
        <v>1.0730997592939337E-4</v>
      </c>
      <c r="M312" s="9">
        <f t="shared" si="101"/>
        <v>4.2923990371757347E-4</v>
      </c>
      <c r="N312" s="9">
        <f t="shared" si="102"/>
        <v>9.6578978336454022E-4</v>
      </c>
      <c r="O312" s="9">
        <f t="shared" si="103"/>
        <v>1.7169596148702939E-3</v>
      </c>
      <c r="P312" s="9">
        <f t="shared" si="104"/>
        <v>2.6827493982348339E-3</v>
      </c>
      <c r="Q312" s="9">
        <f t="shared" si="105"/>
        <v>3.8631591334581609E-3</v>
      </c>
      <c r="R312" s="8">
        <f>'Masses &amp; Spring Data'!$G$29</f>
        <v>0.12460000000000002</v>
      </c>
      <c r="S312" s="8">
        <f t="shared" si="113"/>
        <v>1.3370823000802415E-5</v>
      </c>
      <c r="T312" s="8">
        <f t="shared" si="113"/>
        <v>5.348329200320966E-5</v>
      </c>
      <c r="U312" s="8">
        <f t="shared" si="113"/>
        <v>1.2033740700722173E-4</v>
      </c>
      <c r="V312" s="8">
        <f t="shared" si="113"/>
        <v>2.1393316801283864E-4</v>
      </c>
      <c r="W312" s="8">
        <f t="shared" si="113"/>
        <v>3.3427057502006033E-4</v>
      </c>
      <c r="X312" s="8">
        <f t="shared" si="113"/>
        <v>4.8134962802888693E-4</v>
      </c>
      <c r="Y312" s="3">
        <f>SUM('Masses &amp; Spring Data'!$K$11*('Masses &amp; Spring Data'!$I$3+'Vel,Acc,Jer (Inlet)'!C312))</f>
        <v>1453.5000021105175</v>
      </c>
      <c r="Z312" s="10">
        <f t="shared" si="106"/>
        <v>1453.5000154813404</v>
      </c>
      <c r="AA312" s="10">
        <f t="shared" si="107"/>
        <v>1453.5000561515892</v>
      </c>
      <c r="AB312" s="10">
        <f t="shared" si="108"/>
        <v>1453.5001224479245</v>
      </c>
      <c r="AC312" s="10">
        <f t="shared" si="109"/>
        <v>1453.5002160436854</v>
      </c>
      <c r="AD312" s="10">
        <f t="shared" si="110"/>
        <v>1453.5003363810924</v>
      </c>
      <c r="AE312" s="10">
        <f t="shared" si="111"/>
        <v>1453.5004834601455</v>
      </c>
    </row>
    <row r="313" spans="1:31" x14ac:dyDescent="0.2">
      <c r="A313" s="5">
        <v>260</v>
      </c>
      <c r="B313" s="5">
        <f t="shared" si="112"/>
        <v>310</v>
      </c>
      <c r="C313" s="36">
        <v>1.4655760601468009E-11</v>
      </c>
      <c r="D313" s="6">
        <f t="shared" si="92"/>
        <v>3.808841738234622E-12</v>
      </c>
      <c r="E313" s="7">
        <f t="shared" si="93"/>
        <v>4.5706100858815465E-8</v>
      </c>
      <c r="F313" s="7">
        <f t="shared" si="94"/>
        <v>9.1412201717630929E-8</v>
      </c>
      <c r="G313" s="7">
        <f t="shared" si="95"/>
        <v>1.371183025764464E-7</v>
      </c>
      <c r="H313" s="7">
        <f t="shared" si="96"/>
        <v>1.8282440343526186E-7</v>
      </c>
      <c r="I313" s="7">
        <f t="shared" si="97"/>
        <v>2.2853050429407732E-7</v>
      </c>
      <c r="J313" s="7">
        <f t="shared" si="98"/>
        <v>2.742366051528928E-7</v>
      </c>
      <c r="K313" s="12">
        <f t="shared" si="99"/>
        <v>1.0764117955880457E-12</v>
      </c>
      <c r="L313" s="9">
        <f t="shared" si="100"/>
        <v>1.5500329856467859E-4</v>
      </c>
      <c r="M313" s="9">
        <f t="shared" si="101"/>
        <v>6.2001319425871435E-4</v>
      </c>
      <c r="N313" s="9">
        <f t="shared" si="102"/>
        <v>1.3950296870821072E-3</v>
      </c>
      <c r="O313" s="9">
        <f t="shared" si="103"/>
        <v>2.4800527770348574E-3</v>
      </c>
      <c r="P313" s="9">
        <f t="shared" si="104"/>
        <v>3.8750824641169647E-3</v>
      </c>
      <c r="Q313" s="9">
        <f t="shared" si="105"/>
        <v>5.580118748328429E-3</v>
      </c>
      <c r="R313" s="8">
        <f>'Masses &amp; Spring Data'!$G$29</f>
        <v>0.12460000000000002</v>
      </c>
      <c r="S313" s="8">
        <f t="shared" si="113"/>
        <v>1.9313411001158955E-5</v>
      </c>
      <c r="T313" s="8">
        <f t="shared" si="113"/>
        <v>7.725364400463582E-5</v>
      </c>
      <c r="U313" s="8">
        <f t="shared" si="113"/>
        <v>1.7382069901043058E-4</v>
      </c>
      <c r="V313" s="8">
        <f t="shared" si="113"/>
        <v>3.0901457601854328E-4</v>
      </c>
      <c r="W313" s="8">
        <f t="shared" si="113"/>
        <v>4.8283527502897386E-4</v>
      </c>
      <c r="X313" s="8">
        <f t="shared" si="113"/>
        <v>6.9528279604172231E-4</v>
      </c>
      <c r="Y313" s="3">
        <f>SUM('Masses &amp; Spring Data'!$K$11*('Masses &amp; Spring Data'!$I$3+'Vel,Acc,Jer (Inlet)'!C313))</f>
        <v>1453.5000026682972</v>
      </c>
      <c r="Z313" s="10">
        <f t="shared" si="106"/>
        <v>1453.5000219817082</v>
      </c>
      <c r="AA313" s="10">
        <f t="shared" si="107"/>
        <v>1453.5000806153967</v>
      </c>
      <c r="AB313" s="10">
        <f t="shared" si="108"/>
        <v>1453.5001764889962</v>
      </c>
      <c r="AC313" s="10">
        <f t="shared" si="109"/>
        <v>1453.5003116828732</v>
      </c>
      <c r="AD313" s="10">
        <f t="shared" si="110"/>
        <v>1453.5004855035722</v>
      </c>
      <c r="AE313" s="10">
        <f t="shared" si="111"/>
        <v>1453.5006979510931</v>
      </c>
    </row>
    <row r="314" spans="1:31" x14ac:dyDescent="0.2">
      <c r="A314" s="5">
        <v>262</v>
      </c>
      <c r="B314" s="5">
        <f t="shared" si="112"/>
        <v>311</v>
      </c>
      <c r="C314" s="36">
        <v>1.8464602339702631E-11</v>
      </c>
      <c r="D314" s="6">
        <f t="shared" si="92"/>
        <v>4.8852535338226676E-12</v>
      </c>
      <c r="E314" s="7">
        <f t="shared" si="93"/>
        <v>5.8623042405872011E-8</v>
      </c>
      <c r="F314" s="7">
        <f t="shared" si="94"/>
        <v>1.1724608481174402E-7</v>
      </c>
      <c r="G314" s="7">
        <f t="shared" si="95"/>
        <v>1.7586912721761603E-7</v>
      </c>
      <c r="H314" s="7">
        <f t="shared" si="96"/>
        <v>2.3449216962348805E-7</v>
      </c>
      <c r="I314" s="7">
        <f t="shared" si="97"/>
        <v>2.9311521202936008E-7</v>
      </c>
      <c r="J314" s="7">
        <f t="shared" si="98"/>
        <v>3.5173825443523207E-7</v>
      </c>
      <c r="K314" s="12">
        <f t="shared" si="99"/>
        <v>1.1592127029409763E-12</v>
      </c>
      <c r="L314" s="9">
        <f t="shared" si="100"/>
        <v>1.6692662922350058E-4</v>
      </c>
      <c r="M314" s="9">
        <f t="shared" si="101"/>
        <v>6.6770651689400233E-4</v>
      </c>
      <c r="N314" s="9">
        <f t="shared" si="102"/>
        <v>1.5023396630115052E-3</v>
      </c>
      <c r="O314" s="9">
        <f t="shared" si="103"/>
        <v>2.6708260675760093E-3</v>
      </c>
      <c r="P314" s="9">
        <f t="shared" si="104"/>
        <v>4.1731657305875145E-3</v>
      </c>
      <c r="Q314" s="9">
        <f t="shared" si="105"/>
        <v>6.0093586520460207E-3</v>
      </c>
      <c r="R314" s="8">
        <f>'Masses &amp; Spring Data'!$G$29</f>
        <v>0.12460000000000002</v>
      </c>
      <c r="S314" s="8">
        <f t="shared" si="113"/>
        <v>2.0799058001248175E-5</v>
      </c>
      <c r="T314" s="8">
        <f t="shared" si="113"/>
        <v>8.3196232004992699E-5</v>
      </c>
      <c r="U314" s="8">
        <f t="shared" si="113"/>
        <v>1.8719152201123357E-4</v>
      </c>
      <c r="V314" s="8">
        <f t="shared" si="113"/>
        <v>3.327849280199708E-4</v>
      </c>
      <c r="W314" s="8">
        <f t="shared" si="113"/>
        <v>5.1997645003120437E-4</v>
      </c>
      <c r="X314" s="8">
        <f t="shared" si="113"/>
        <v>7.4876608804493429E-4</v>
      </c>
      <c r="Y314" s="3">
        <f>SUM('Masses &amp; Spring Data'!$K$11*('Masses &amp; Spring Data'!$I$3+'Vel,Acc,Jer (Inlet)'!C314))</f>
        <v>1453.5000033617528</v>
      </c>
      <c r="Z314" s="10">
        <f t="shared" si="106"/>
        <v>1453.5000241608107</v>
      </c>
      <c r="AA314" s="10">
        <f t="shared" si="107"/>
        <v>1453.5000874474174</v>
      </c>
      <c r="AB314" s="10">
        <f t="shared" si="108"/>
        <v>1453.5001905532747</v>
      </c>
      <c r="AC314" s="10">
        <f t="shared" si="109"/>
        <v>1453.5003361466809</v>
      </c>
      <c r="AD314" s="10">
        <f t="shared" si="110"/>
        <v>1453.5005233382028</v>
      </c>
      <c r="AE314" s="10">
        <f t="shared" si="111"/>
        <v>1453.5007521278408</v>
      </c>
    </row>
    <row r="315" spans="1:31" x14ac:dyDescent="0.2">
      <c r="A315" s="5">
        <v>264</v>
      </c>
      <c r="B315" s="5">
        <f t="shared" si="112"/>
        <v>312</v>
      </c>
      <c r="C315" s="36">
        <v>2.3349855873525299E-11</v>
      </c>
      <c r="D315" s="6">
        <f t="shared" si="92"/>
        <v>6.0444662367636439E-12</v>
      </c>
      <c r="E315" s="7">
        <f t="shared" si="93"/>
        <v>7.2533594841163726E-8</v>
      </c>
      <c r="F315" s="7">
        <f t="shared" si="94"/>
        <v>1.4506718968232745E-7</v>
      </c>
      <c r="G315" s="7">
        <f t="shared" si="95"/>
        <v>2.1760078452349119E-7</v>
      </c>
      <c r="H315" s="7">
        <f t="shared" si="96"/>
        <v>2.901343793646549E-7</v>
      </c>
      <c r="I315" s="7">
        <f t="shared" si="97"/>
        <v>3.6266797420581864E-7</v>
      </c>
      <c r="J315" s="7">
        <f t="shared" si="98"/>
        <v>4.3520156904698238E-7</v>
      </c>
      <c r="K315" s="12">
        <f t="shared" si="99"/>
        <v>1.6560181470585306E-12</v>
      </c>
      <c r="L315" s="9">
        <f t="shared" si="100"/>
        <v>2.3846661317642839E-4</v>
      </c>
      <c r="M315" s="9">
        <f t="shared" si="101"/>
        <v>9.5386645270571356E-4</v>
      </c>
      <c r="N315" s="9">
        <f t="shared" si="102"/>
        <v>2.1461995185878555E-3</v>
      </c>
      <c r="O315" s="9">
        <f t="shared" si="103"/>
        <v>3.8154658108228543E-3</v>
      </c>
      <c r="P315" s="9">
        <f t="shared" si="104"/>
        <v>5.9616653294107102E-3</v>
      </c>
      <c r="Q315" s="9">
        <f t="shared" si="105"/>
        <v>8.584798074351422E-3</v>
      </c>
      <c r="R315" s="8">
        <f>'Masses &amp; Spring Data'!$G$29</f>
        <v>0.12460000000000002</v>
      </c>
      <c r="S315" s="8">
        <f t="shared" si="113"/>
        <v>2.9712940001782981E-5</v>
      </c>
      <c r="T315" s="8">
        <f t="shared" si="113"/>
        <v>1.1885176000713193E-4</v>
      </c>
      <c r="U315" s="8">
        <f t="shared" si="113"/>
        <v>2.6741646001604682E-4</v>
      </c>
      <c r="V315" s="8">
        <f t="shared" si="113"/>
        <v>4.754070400285277E-4</v>
      </c>
      <c r="W315" s="8">
        <f t="shared" si="113"/>
        <v>7.4282350004457464E-4</v>
      </c>
      <c r="X315" s="8">
        <f t="shared" si="113"/>
        <v>1.0696658400641873E-3</v>
      </c>
      <c r="Y315" s="3">
        <f>SUM('Masses &amp; Spring Data'!$K$11*('Masses &amp; Spring Data'!$I$3+'Vel,Acc,Jer (Inlet)'!C315))</f>
        <v>1453.5000042511854</v>
      </c>
      <c r="Z315" s="10">
        <f t="shared" si="106"/>
        <v>1453.5000339641254</v>
      </c>
      <c r="AA315" s="10">
        <f t="shared" si="107"/>
        <v>1453.5001242034293</v>
      </c>
      <c r="AB315" s="10">
        <f t="shared" si="108"/>
        <v>1453.5002716676454</v>
      </c>
      <c r="AC315" s="10">
        <f t="shared" si="109"/>
        <v>1453.5004796582255</v>
      </c>
      <c r="AD315" s="10">
        <f t="shared" si="110"/>
        <v>1453.5007470746855</v>
      </c>
      <c r="AE315" s="10">
        <f t="shared" si="111"/>
        <v>1453.5010739170255</v>
      </c>
    </row>
    <row r="316" spans="1:31" x14ac:dyDescent="0.2">
      <c r="A316" s="5">
        <v>266</v>
      </c>
      <c r="B316" s="5">
        <f t="shared" si="112"/>
        <v>313</v>
      </c>
      <c r="C316" s="36">
        <v>2.9394322110288943E-11</v>
      </c>
      <c r="D316" s="6">
        <f t="shared" si="92"/>
        <v>7.7004843838221745E-12</v>
      </c>
      <c r="E316" s="7">
        <f t="shared" si="93"/>
        <v>9.240581260586609E-8</v>
      </c>
      <c r="F316" s="7">
        <f t="shared" si="94"/>
        <v>1.8481162521173218E-7</v>
      </c>
      <c r="G316" s="7">
        <f t="shared" si="95"/>
        <v>2.772174378175983E-7</v>
      </c>
      <c r="H316" s="7">
        <f t="shared" si="96"/>
        <v>3.6962325042346436E-7</v>
      </c>
      <c r="I316" s="7">
        <f t="shared" si="97"/>
        <v>4.6202906302933048E-7</v>
      </c>
      <c r="J316" s="7">
        <f t="shared" si="98"/>
        <v>5.544348756351966E-7</v>
      </c>
      <c r="K316" s="12">
        <f t="shared" si="99"/>
        <v>1.821619961764395E-12</v>
      </c>
      <c r="L316" s="9">
        <f t="shared" si="100"/>
        <v>2.6231327449407289E-4</v>
      </c>
      <c r="M316" s="9">
        <f t="shared" si="101"/>
        <v>1.0492530979762916E-3</v>
      </c>
      <c r="N316" s="9">
        <f t="shared" si="102"/>
        <v>2.3608194704466557E-3</v>
      </c>
      <c r="O316" s="9">
        <f t="shared" si="103"/>
        <v>4.1970123919051663E-3</v>
      </c>
      <c r="P316" s="9">
        <f t="shared" si="104"/>
        <v>6.557831862351822E-3</v>
      </c>
      <c r="Q316" s="9">
        <f t="shared" si="105"/>
        <v>9.4432778817866228E-3</v>
      </c>
      <c r="R316" s="8">
        <f>'Masses &amp; Spring Data'!$G$29</f>
        <v>0.12460000000000002</v>
      </c>
      <c r="S316" s="8">
        <f t="shared" si="113"/>
        <v>3.2684234001961485E-5</v>
      </c>
      <c r="T316" s="8">
        <f t="shared" si="113"/>
        <v>1.3073693600784594E-4</v>
      </c>
      <c r="U316" s="8">
        <f t="shared" si="113"/>
        <v>2.9415810601765335E-4</v>
      </c>
      <c r="V316" s="8">
        <f t="shared" si="113"/>
        <v>5.2294774403138376E-4</v>
      </c>
      <c r="W316" s="8">
        <f t="shared" si="113"/>
        <v>8.1710585004903717E-4</v>
      </c>
      <c r="X316" s="8">
        <f t="shared" si="113"/>
        <v>1.1766324240706134E-3</v>
      </c>
      <c r="Y316" s="3">
        <f>SUM('Masses &amp; Spring Data'!$K$11*('Masses &amp; Spring Data'!$I$3+'Vel,Acc,Jer (Inlet)'!C316))</f>
        <v>1453.5000053516694</v>
      </c>
      <c r="Z316" s="10">
        <f t="shared" si="106"/>
        <v>1453.5000380359033</v>
      </c>
      <c r="AA316" s="10">
        <f t="shared" si="107"/>
        <v>1453.5001374905919</v>
      </c>
      <c r="AB316" s="10">
        <f t="shared" si="108"/>
        <v>1453.5002995097755</v>
      </c>
      <c r="AC316" s="10">
        <f t="shared" si="109"/>
        <v>1453.5005282994134</v>
      </c>
      <c r="AD316" s="10">
        <f t="shared" si="110"/>
        <v>1453.5008224575195</v>
      </c>
      <c r="AE316" s="10">
        <f t="shared" si="111"/>
        <v>1453.5011819840936</v>
      </c>
    </row>
    <row r="317" spans="1:31" x14ac:dyDescent="0.2">
      <c r="A317" s="5">
        <v>268</v>
      </c>
      <c r="B317" s="5">
        <f t="shared" si="112"/>
        <v>314</v>
      </c>
      <c r="C317" s="36">
        <v>3.7094806494111117E-11</v>
      </c>
      <c r="D317" s="6">
        <f t="shared" si="92"/>
        <v>9.5221043455865694E-12</v>
      </c>
      <c r="E317" s="7">
        <f t="shared" si="93"/>
        <v>1.1426525214703883E-7</v>
      </c>
      <c r="F317" s="7">
        <f t="shared" si="94"/>
        <v>2.2853050429407766E-7</v>
      </c>
      <c r="G317" s="7">
        <f t="shared" si="95"/>
        <v>3.4279575644111648E-7</v>
      </c>
      <c r="H317" s="7">
        <f t="shared" si="96"/>
        <v>4.5706100858815532E-7</v>
      </c>
      <c r="I317" s="7">
        <f t="shared" si="97"/>
        <v>5.7132626073519422E-7</v>
      </c>
      <c r="J317" s="7">
        <f t="shared" si="98"/>
        <v>6.8559151288223296E-7</v>
      </c>
      <c r="K317" s="12">
        <f t="shared" si="99"/>
        <v>2.4840272205877813E-12</v>
      </c>
      <c r="L317" s="9">
        <f t="shared" si="100"/>
        <v>3.5769991976464049E-4</v>
      </c>
      <c r="M317" s="9">
        <f t="shared" si="101"/>
        <v>1.4307996790585619E-3</v>
      </c>
      <c r="N317" s="9">
        <f t="shared" si="102"/>
        <v>3.2192992778817646E-3</v>
      </c>
      <c r="O317" s="9">
        <f t="shared" si="103"/>
        <v>5.7231987162342478E-3</v>
      </c>
      <c r="P317" s="9">
        <f t="shared" si="104"/>
        <v>8.9424979941160124E-3</v>
      </c>
      <c r="Q317" s="9">
        <f t="shared" si="105"/>
        <v>1.2877197111527058E-2</v>
      </c>
      <c r="R317" s="8">
        <f>'Masses &amp; Spring Data'!$G$29</f>
        <v>0.12460000000000002</v>
      </c>
      <c r="S317" s="8">
        <f t="shared" si="113"/>
        <v>4.4569410002674213E-5</v>
      </c>
      <c r="T317" s="8">
        <f t="shared" si="113"/>
        <v>1.7827764001069685E-4</v>
      </c>
      <c r="U317" s="8">
        <f t="shared" si="113"/>
        <v>4.0112469002406793E-4</v>
      </c>
      <c r="V317" s="8">
        <f t="shared" si="113"/>
        <v>7.1311056004278741E-4</v>
      </c>
      <c r="W317" s="8">
        <f t="shared" si="113"/>
        <v>1.1142352500668553E-3</v>
      </c>
      <c r="X317" s="8">
        <f t="shared" si="113"/>
        <v>1.6044987600962717E-3</v>
      </c>
      <c r="Y317" s="3">
        <f>SUM('Masses &amp; Spring Data'!$K$11*('Masses &amp; Spring Data'!$I$3+'Vel,Acc,Jer (Inlet)'!C317))</f>
        <v>1453.500006753656</v>
      </c>
      <c r="Z317" s="10">
        <f t="shared" si="106"/>
        <v>1453.5000513230659</v>
      </c>
      <c r="AA317" s="10">
        <f t="shared" si="107"/>
        <v>1453.5001867649355</v>
      </c>
      <c r="AB317" s="10">
        <f t="shared" si="108"/>
        <v>1453.5004078783459</v>
      </c>
      <c r="AC317" s="10">
        <f t="shared" si="109"/>
        <v>1453.5007198642161</v>
      </c>
      <c r="AD317" s="10">
        <f t="shared" si="110"/>
        <v>1453.501120988906</v>
      </c>
      <c r="AE317" s="10">
        <f t="shared" si="111"/>
        <v>1453.5016112524161</v>
      </c>
    </row>
    <row r="318" spans="1:31" x14ac:dyDescent="0.2">
      <c r="A318" s="5">
        <v>270</v>
      </c>
      <c r="B318" s="5">
        <f t="shared" si="112"/>
        <v>315</v>
      </c>
      <c r="C318" s="36">
        <v>4.6616910839697687E-11</v>
      </c>
      <c r="D318" s="6">
        <f t="shared" si="92"/>
        <v>1.2006131566174351E-11</v>
      </c>
      <c r="E318" s="7">
        <f t="shared" si="93"/>
        <v>1.440735787940922E-7</v>
      </c>
      <c r="F318" s="7">
        <f t="shared" si="94"/>
        <v>2.881471575881844E-7</v>
      </c>
      <c r="G318" s="7">
        <f t="shared" si="95"/>
        <v>4.3222073638227662E-7</v>
      </c>
      <c r="H318" s="7">
        <f t="shared" si="96"/>
        <v>5.7629431517636879E-7</v>
      </c>
      <c r="I318" s="7">
        <f t="shared" si="97"/>
        <v>7.2036789397046102E-7</v>
      </c>
      <c r="J318" s="7">
        <f t="shared" si="98"/>
        <v>8.6444147276455324E-7</v>
      </c>
      <c r="K318" s="12">
        <f t="shared" si="99"/>
        <v>2.9808326647053647E-12</v>
      </c>
      <c r="L318" s="9">
        <f t="shared" si="100"/>
        <v>4.292399037175725E-4</v>
      </c>
      <c r="M318" s="9">
        <f t="shared" si="101"/>
        <v>1.71695961487029E-3</v>
      </c>
      <c r="N318" s="9">
        <f t="shared" si="102"/>
        <v>3.8631591334581526E-3</v>
      </c>
      <c r="O318" s="9">
        <f t="shared" si="103"/>
        <v>6.86783845948116E-3</v>
      </c>
      <c r="P318" s="9">
        <f t="shared" si="104"/>
        <v>1.0730997592939313E-2</v>
      </c>
      <c r="Q318" s="9">
        <f t="shared" si="105"/>
        <v>1.5452636533832611E-2</v>
      </c>
      <c r="R318" s="8">
        <f>'Masses &amp; Spring Data'!$G$29</f>
        <v>0.12460000000000002</v>
      </c>
      <c r="S318" s="8">
        <f t="shared" si="113"/>
        <v>5.3483292003209538E-5</v>
      </c>
      <c r="T318" s="8">
        <f t="shared" si="113"/>
        <v>2.1393316801283815E-4</v>
      </c>
      <c r="U318" s="8">
        <f t="shared" si="113"/>
        <v>4.813496280288859E-4</v>
      </c>
      <c r="V318" s="8">
        <f t="shared" ref="V318:X363" si="114">SUM($R$3*O318)</f>
        <v>8.5573267205135261E-4</v>
      </c>
      <c r="W318" s="8">
        <f t="shared" si="114"/>
        <v>1.3370823000802385E-3</v>
      </c>
      <c r="X318" s="8">
        <f t="shared" si="114"/>
        <v>1.9253985121155436E-3</v>
      </c>
      <c r="Y318" s="3">
        <f>SUM('Masses &amp; Spring Data'!$K$11*('Masses &amp; Spring Data'!$I$3+'Vel,Acc,Jer (Inlet)'!C318))</f>
        <v>1453.5000084872954</v>
      </c>
      <c r="Z318" s="10">
        <f t="shared" si="106"/>
        <v>1453.5000619705875</v>
      </c>
      <c r="AA318" s="10">
        <f t="shared" si="107"/>
        <v>1453.5002246063564</v>
      </c>
      <c r="AB318" s="10">
        <f t="shared" si="108"/>
        <v>1453.5004898369234</v>
      </c>
      <c r="AC318" s="10">
        <f t="shared" si="109"/>
        <v>1453.5008642199675</v>
      </c>
      <c r="AD318" s="10">
        <f t="shared" si="110"/>
        <v>1453.5013455695955</v>
      </c>
      <c r="AE318" s="10">
        <f t="shared" si="111"/>
        <v>1453.5019338858076</v>
      </c>
    </row>
    <row r="319" spans="1:31" x14ac:dyDescent="0.2">
      <c r="A319" s="5">
        <v>272</v>
      </c>
      <c r="B319" s="5">
        <f t="shared" si="112"/>
        <v>316</v>
      </c>
      <c r="C319" s="36">
        <v>5.8623042405872038E-11</v>
      </c>
      <c r="D319" s="6">
        <f t="shared" si="92"/>
        <v>1.4986964230879716E-11</v>
      </c>
      <c r="E319" s="7">
        <f t="shared" si="93"/>
        <v>1.7984357077055657E-7</v>
      </c>
      <c r="F319" s="7">
        <f t="shared" si="94"/>
        <v>3.5968714154111315E-7</v>
      </c>
      <c r="G319" s="7">
        <f t="shared" si="95"/>
        <v>5.395307123116698E-7</v>
      </c>
      <c r="H319" s="7">
        <f t="shared" si="96"/>
        <v>7.1937428308222629E-7</v>
      </c>
      <c r="I319" s="7">
        <f t="shared" si="97"/>
        <v>8.9921785385278289E-7</v>
      </c>
      <c r="J319" s="7">
        <f t="shared" si="98"/>
        <v>1.0790614246233396E-6</v>
      </c>
      <c r="K319" s="12">
        <f t="shared" si="99"/>
        <v>3.3120362941170676E-12</v>
      </c>
      <c r="L319" s="9">
        <f t="shared" si="100"/>
        <v>4.7693322635285776E-4</v>
      </c>
      <c r="M319" s="9">
        <f t="shared" si="101"/>
        <v>1.907732905411431E-3</v>
      </c>
      <c r="N319" s="9">
        <f t="shared" si="102"/>
        <v>4.2923990371757197E-3</v>
      </c>
      <c r="O319" s="9">
        <f t="shared" si="103"/>
        <v>7.6309316216457241E-3</v>
      </c>
      <c r="P319" s="9">
        <f t="shared" si="104"/>
        <v>1.1923330658821443E-2</v>
      </c>
      <c r="Q319" s="9">
        <f t="shared" si="105"/>
        <v>1.7169596148702879E-2</v>
      </c>
      <c r="R319" s="8">
        <f>'Masses &amp; Spring Data'!$G$29</f>
        <v>0.12460000000000002</v>
      </c>
      <c r="S319" s="8">
        <f t="shared" ref="S319:X363" si="115">SUM($R$3*L319)</f>
        <v>5.9425880003566085E-5</v>
      </c>
      <c r="T319" s="8">
        <f t="shared" si="115"/>
        <v>2.3770352001426434E-4</v>
      </c>
      <c r="U319" s="8">
        <f t="shared" si="115"/>
        <v>5.3483292003209473E-4</v>
      </c>
      <c r="V319" s="8">
        <f t="shared" si="114"/>
        <v>9.5081408005705736E-4</v>
      </c>
      <c r="W319" s="8">
        <f t="shared" si="114"/>
        <v>1.4856470000891521E-3</v>
      </c>
      <c r="X319" s="8">
        <f t="shared" si="114"/>
        <v>2.1393316801283789E-3</v>
      </c>
      <c r="Y319" s="3">
        <f>SUM('Masses &amp; Spring Data'!$K$11*('Masses &amp; Spring Data'!$I$3+'Vel,Acc,Jer (Inlet)'!C319))</f>
        <v>1453.5000106731884</v>
      </c>
      <c r="Z319" s="10">
        <f t="shared" si="106"/>
        <v>1453.5000700990684</v>
      </c>
      <c r="AA319" s="10">
        <f t="shared" si="107"/>
        <v>1453.5002511053062</v>
      </c>
      <c r="AB319" s="10">
        <f t="shared" si="108"/>
        <v>1453.5005455061084</v>
      </c>
      <c r="AC319" s="10">
        <f t="shared" si="109"/>
        <v>1453.5009614872686</v>
      </c>
      <c r="AD319" s="10">
        <f t="shared" si="110"/>
        <v>1453.5014963201884</v>
      </c>
      <c r="AE319" s="10">
        <f t="shared" si="111"/>
        <v>1453.5021500048686</v>
      </c>
    </row>
    <row r="320" spans="1:31" x14ac:dyDescent="0.2">
      <c r="A320" s="5">
        <v>274</v>
      </c>
      <c r="B320" s="5">
        <f t="shared" si="112"/>
        <v>317</v>
      </c>
      <c r="C320" s="36">
        <v>7.3610006636751753E-11</v>
      </c>
      <c r="D320" s="6">
        <f t="shared" si="92"/>
        <v>1.8299000524996783E-11</v>
      </c>
      <c r="E320" s="7">
        <f t="shared" si="93"/>
        <v>2.1958800629996141E-7</v>
      </c>
      <c r="F320" s="7">
        <f t="shared" si="94"/>
        <v>4.3917601259992282E-7</v>
      </c>
      <c r="G320" s="7">
        <f t="shared" si="95"/>
        <v>6.5876401889988417E-7</v>
      </c>
      <c r="H320" s="7">
        <f t="shared" si="96"/>
        <v>8.7835202519984563E-7</v>
      </c>
      <c r="I320" s="7">
        <f t="shared" si="97"/>
        <v>1.097940031499807E-6</v>
      </c>
      <c r="J320" s="7">
        <f t="shared" si="98"/>
        <v>1.3175280377997683E-6</v>
      </c>
      <c r="K320" s="12">
        <f t="shared" si="99"/>
        <v>5.713262607351983E-12</v>
      </c>
      <c r="L320" s="9">
        <f t="shared" si="100"/>
        <v>8.2270981545868552E-4</v>
      </c>
      <c r="M320" s="9">
        <f t="shared" si="101"/>
        <v>3.2908392618347421E-3</v>
      </c>
      <c r="N320" s="9">
        <f t="shared" si="102"/>
        <v>7.4043883391281696E-3</v>
      </c>
      <c r="O320" s="9">
        <f t="shared" si="103"/>
        <v>1.3163357047338968E-2</v>
      </c>
      <c r="P320" s="9">
        <f t="shared" si="104"/>
        <v>2.0567745386467138E-2</v>
      </c>
      <c r="Q320" s="9">
        <f t="shared" si="105"/>
        <v>2.9617553356512678E-2</v>
      </c>
      <c r="R320" s="8">
        <f>'Masses &amp; Spring Data'!$G$29</f>
        <v>0.12460000000000002</v>
      </c>
      <c r="S320" s="8">
        <f t="shared" si="115"/>
        <v>1.0250964300615223E-4</v>
      </c>
      <c r="T320" s="8">
        <f t="shared" si="115"/>
        <v>4.1003857202460893E-4</v>
      </c>
      <c r="U320" s="8">
        <f t="shared" si="115"/>
        <v>9.2258678705537008E-4</v>
      </c>
      <c r="V320" s="8">
        <f t="shared" si="114"/>
        <v>1.6401542880984357E-3</v>
      </c>
      <c r="W320" s="8">
        <f t="shared" si="114"/>
        <v>2.5627410751538058E-3</v>
      </c>
      <c r="X320" s="8">
        <f t="shared" si="114"/>
        <v>3.6903471482214803E-3</v>
      </c>
      <c r="Y320" s="3">
        <f>SUM('Masses &amp; Spring Data'!$K$11*('Masses &amp; Spring Data'!$I$3+'Vel,Acc,Jer (Inlet)'!C320))</f>
        <v>1453.5000134017862</v>
      </c>
      <c r="Z320" s="10">
        <f t="shared" si="106"/>
        <v>1453.5001159114292</v>
      </c>
      <c r="AA320" s="10">
        <f t="shared" si="107"/>
        <v>1453.5004267719607</v>
      </c>
      <c r="AB320" s="10">
        <f t="shared" si="108"/>
        <v>1453.5009359885732</v>
      </c>
      <c r="AC320" s="10">
        <f t="shared" si="109"/>
        <v>1453.5016535560742</v>
      </c>
      <c r="AD320" s="10">
        <f t="shared" si="110"/>
        <v>1453.5025761428612</v>
      </c>
      <c r="AE320" s="10">
        <f t="shared" si="111"/>
        <v>1453.5037037489344</v>
      </c>
    </row>
    <row r="321" spans="1:31" x14ac:dyDescent="0.2">
      <c r="A321" s="5">
        <v>276</v>
      </c>
      <c r="B321" s="5">
        <f t="shared" si="112"/>
        <v>318</v>
      </c>
      <c r="C321" s="36">
        <v>9.1909007161748536E-11</v>
      </c>
      <c r="D321" s="6">
        <f t="shared" si="92"/>
        <v>2.4012263132348766E-11</v>
      </c>
      <c r="E321" s="7">
        <f t="shared" si="93"/>
        <v>2.8814715758818519E-7</v>
      </c>
      <c r="F321" s="7">
        <f t="shared" si="94"/>
        <v>5.7629431517637038E-7</v>
      </c>
      <c r="G321" s="7">
        <f t="shared" si="95"/>
        <v>8.6444147276455557E-7</v>
      </c>
      <c r="H321" s="7">
        <f t="shared" si="96"/>
        <v>1.1525886303527408E-6</v>
      </c>
      <c r="I321" s="7">
        <f t="shared" si="97"/>
        <v>1.4407357879409261E-6</v>
      </c>
      <c r="J321" s="7">
        <f t="shared" si="98"/>
        <v>1.7288829455291111E-6</v>
      </c>
      <c r="K321" s="12">
        <f t="shared" si="99"/>
        <v>4.9680544411755368E-12</v>
      </c>
      <c r="L321" s="9">
        <f t="shared" si="100"/>
        <v>7.1539983952927729E-4</v>
      </c>
      <c r="M321" s="9">
        <f t="shared" si="101"/>
        <v>2.8615993581171091E-3</v>
      </c>
      <c r="N321" s="9">
        <f t="shared" si="102"/>
        <v>6.4385985557634954E-3</v>
      </c>
      <c r="O321" s="9">
        <f t="shared" si="103"/>
        <v>1.1446397432468437E-2</v>
      </c>
      <c r="P321" s="9">
        <f t="shared" si="104"/>
        <v>1.7884995988231931E-2</v>
      </c>
      <c r="Q321" s="9">
        <f t="shared" si="105"/>
        <v>2.5754394223053981E-2</v>
      </c>
      <c r="R321" s="8">
        <f>'Masses &amp; Spring Data'!$G$29</f>
        <v>0.12460000000000002</v>
      </c>
      <c r="S321" s="8">
        <f t="shared" si="115"/>
        <v>8.9138820005347965E-5</v>
      </c>
      <c r="T321" s="8">
        <f t="shared" si="115"/>
        <v>3.5655528002139186E-4</v>
      </c>
      <c r="U321" s="8">
        <f t="shared" si="115"/>
        <v>8.0224938004813163E-4</v>
      </c>
      <c r="V321" s="8">
        <f t="shared" si="114"/>
        <v>1.4262211200855674E-3</v>
      </c>
      <c r="W321" s="8">
        <f t="shared" si="114"/>
        <v>2.228470500133699E-3</v>
      </c>
      <c r="X321" s="8">
        <f t="shared" si="114"/>
        <v>3.2089975201925265E-3</v>
      </c>
      <c r="Y321" s="3">
        <f>SUM('Masses &amp; Spring Data'!$K$11*('Masses &amp; Spring Data'!$I$3+'Vel,Acc,Jer (Inlet)'!C321))</f>
        <v>1453.5000167333887</v>
      </c>
      <c r="Z321" s="10">
        <f t="shared" si="106"/>
        <v>1453.5001058722087</v>
      </c>
      <c r="AA321" s="10">
        <f t="shared" si="107"/>
        <v>1453.5003776604551</v>
      </c>
      <c r="AB321" s="10">
        <f t="shared" si="108"/>
        <v>1453.5008189827688</v>
      </c>
      <c r="AC321" s="10">
        <f t="shared" si="109"/>
        <v>1453.5014429545088</v>
      </c>
      <c r="AD321" s="10">
        <f t="shared" si="110"/>
        <v>1453.5022452038888</v>
      </c>
      <c r="AE321" s="10">
        <f t="shared" si="111"/>
        <v>1453.503225730909</v>
      </c>
    </row>
    <row r="322" spans="1:31" x14ac:dyDescent="0.2">
      <c r="A322" s="5">
        <v>278</v>
      </c>
      <c r="B322" s="5">
        <f t="shared" si="112"/>
        <v>319</v>
      </c>
      <c r="C322" s="36">
        <v>1.159212702940973E-10</v>
      </c>
      <c r="D322" s="6">
        <f t="shared" si="92"/>
        <v>2.8980317573524303E-11</v>
      </c>
      <c r="E322" s="7">
        <f t="shared" si="93"/>
        <v>3.4776381088229164E-7</v>
      </c>
      <c r="F322" s="7">
        <f t="shared" si="94"/>
        <v>6.9552762176458327E-7</v>
      </c>
      <c r="G322" s="7">
        <f t="shared" si="95"/>
        <v>1.0432914326468749E-6</v>
      </c>
      <c r="H322" s="7">
        <f t="shared" si="96"/>
        <v>1.3910552435291665E-6</v>
      </c>
      <c r="I322" s="7">
        <f t="shared" si="97"/>
        <v>1.7388190544114582E-6</v>
      </c>
      <c r="J322" s="7">
        <f t="shared" si="98"/>
        <v>2.0865828652937498E-6</v>
      </c>
      <c r="K322" s="12">
        <f t="shared" si="99"/>
        <v>7.4520816617633892E-12</v>
      </c>
      <c r="L322" s="9">
        <f t="shared" si="100"/>
        <v>1.073099759293928E-3</v>
      </c>
      <c r="M322" s="9">
        <f t="shared" si="101"/>
        <v>4.2923990371757119E-3</v>
      </c>
      <c r="N322" s="9">
        <f t="shared" si="102"/>
        <v>9.6578978336453528E-3</v>
      </c>
      <c r="O322" s="9">
        <f t="shared" si="103"/>
        <v>1.7169596148702847E-2</v>
      </c>
      <c r="P322" s="9">
        <f t="shared" si="104"/>
        <v>2.68274939823482E-2</v>
      </c>
      <c r="Q322" s="9">
        <f t="shared" si="105"/>
        <v>3.8631591334581411E-2</v>
      </c>
      <c r="R322" s="8">
        <f>'Masses &amp; Spring Data'!$G$29</f>
        <v>0.12460000000000002</v>
      </c>
      <c r="S322" s="8">
        <f t="shared" si="115"/>
        <v>1.3370823000802344E-4</v>
      </c>
      <c r="T322" s="8">
        <f t="shared" si="115"/>
        <v>5.3483292003209375E-4</v>
      </c>
      <c r="U322" s="8">
        <f t="shared" si="115"/>
        <v>1.2033740700722112E-3</v>
      </c>
      <c r="V322" s="8">
        <f t="shared" si="114"/>
        <v>2.139331680128375E-3</v>
      </c>
      <c r="W322" s="8">
        <f t="shared" si="114"/>
        <v>3.3427057502005862E-3</v>
      </c>
      <c r="X322" s="8">
        <f t="shared" si="114"/>
        <v>4.8134962802888447E-3</v>
      </c>
      <c r="Y322" s="3">
        <f>SUM('Masses &amp; Spring Data'!$K$11*('Masses &amp; Spring Data'!$I$3+'Vel,Acc,Jer (Inlet)'!C322))</f>
        <v>1453.5000211051752</v>
      </c>
      <c r="Z322" s="10">
        <f t="shared" si="106"/>
        <v>1453.5001548134051</v>
      </c>
      <c r="AA322" s="10">
        <f t="shared" si="107"/>
        <v>1453.5005612143887</v>
      </c>
      <c r="AB322" s="10">
        <f t="shared" si="108"/>
        <v>1453.5012244792451</v>
      </c>
      <c r="AC322" s="10">
        <f t="shared" si="109"/>
        <v>1453.5021604368553</v>
      </c>
      <c r="AD322" s="10">
        <f t="shared" si="110"/>
        <v>1453.5033638109253</v>
      </c>
      <c r="AE322" s="10">
        <f t="shared" si="111"/>
        <v>1453.5048346014555</v>
      </c>
    </row>
    <row r="323" spans="1:31" x14ac:dyDescent="0.2">
      <c r="A323" s="5">
        <v>280</v>
      </c>
      <c r="B323" s="5">
        <f t="shared" si="112"/>
        <v>320</v>
      </c>
      <c r="C323" s="36">
        <v>1.4490158786762161E-10</v>
      </c>
      <c r="D323" s="6">
        <f t="shared" si="92"/>
        <v>3.6432399235287692E-11</v>
      </c>
      <c r="E323" s="7">
        <f t="shared" si="93"/>
        <v>4.3718879082345231E-7</v>
      </c>
      <c r="F323" s="7">
        <f t="shared" si="94"/>
        <v>8.7437758164690462E-7</v>
      </c>
      <c r="G323" s="7">
        <f t="shared" si="95"/>
        <v>1.3115663724703568E-6</v>
      </c>
      <c r="H323" s="7">
        <f t="shared" si="96"/>
        <v>1.7487551632938092E-6</v>
      </c>
      <c r="I323" s="7">
        <f t="shared" si="97"/>
        <v>2.1859439541172616E-6</v>
      </c>
      <c r="J323" s="7">
        <f t="shared" si="98"/>
        <v>2.6231327449407136E-6</v>
      </c>
      <c r="K323" s="12">
        <f t="shared" si="99"/>
        <v>8.2800907352926174E-12</v>
      </c>
      <c r="L323" s="9">
        <f t="shared" si="100"/>
        <v>1.1923330658821368E-3</v>
      </c>
      <c r="M323" s="9">
        <f t="shared" si="101"/>
        <v>4.7693322635285473E-3</v>
      </c>
      <c r="N323" s="9">
        <f t="shared" si="102"/>
        <v>1.0730997592939231E-2</v>
      </c>
      <c r="O323" s="9">
        <f t="shared" si="103"/>
        <v>1.9077329054114189E-2</v>
      </c>
      <c r="P323" s="9">
        <f t="shared" si="104"/>
        <v>2.9808326647053421E-2</v>
      </c>
      <c r="Q323" s="9">
        <f t="shared" si="105"/>
        <v>4.2923990371756926E-2</v>
      </c>
      <c r="R323" s="8">
        <f>'Masses &amp; Spring Data'!$G$29</f>
        <v>0.12460000000000002</v>
      </c>
      <c r="S323" s="8">
        <f t="shared" si="115"/>
        <v>1.4856470000891426E-4</v>
      </c>
      <c r="T323" s="8">
        <f t="shared" si="115"/>
        <v>5.9425880003565704E-4</v>
      </c>
      <c r="U323" s="8">
        <f t="shared" si="115"/>
        <v>1.3370823000802283E-3</v>
      </c>
      <c r="V323" s="8">
        <f t="shared" si="115"/>
        <v>2.3770352001426282E-3</v>
      </c>
      <c r="W323" s="8">
        <f t="shared" si="115"/>
        <v>3.7141175002228569E-3</v>
      </c>
      <c r="X323" s="8">
        <f t="shared" si="115"/>
        <v>5.3483292003209133E-3</v>
      </c>
      <c r="Y323" s="3">
        <f>SUM('Masses &amp; Spring Data'!$K$11*('Masses &amp; Spring Data'!$I$3+'Vel,Acc,Jer (Inlet)'!C323))</f>
        <v>1453.5000263814686</v>
      </c>
      <c r="Z323" s="10">
        <f t="shared" si="106"/>
        <v>1453.5001749461687</v>
      </c>
      <c r="AA323" s="10">
        <f t="shared" si="107"/>
        <v>1453.5006272733237</v>
      </c>
      <c r="AB323" s="10">
        <f t="shared" si="108"/>
        <v>1453.5013634637687</v>
      </c>
      <c r="AC323" s="10">
        <f t="shared" si="109"/>
        <v>1453.5024034166688</v>
      </c>
      <c r="AD323" s="10">
        <f t="shared" si="110"/>
        <v>1453.5037404989689</v>
      </c>
      <c r="AE323" s="10">
        <f t="shared" si="111"/>
        <v>1453.505374710669</v>
      </c>
    </row>
    <row r="324" spans="1:31" x14ac:dyDescent="0.2">
      <c r="A324" s="5">
        <v>282</v>
      </c>
      <c r="B324" s="5">
        <f t="shared" si="112"/>
        <v>321</v>
      </c>
      <c r="C324" s="36">
        <v>1.813339871029093E-10</v>
      </c>
      <c r="D324" s="6">
        <f t="shared" ref="D324:D363" si="116">SUM((C325-C324)/(B325-B324))</f>
        <v>4.471248997058031E-11</v>
      </c>
      <c r="E324" s="7">
        <f t="shared" ref="E324:E363" si="117">SUM(D324*(6*2000))</f>
        <v>5.3654987964696372E-7</v>
      </c>
      <c r="F324" s="7">
        <f t="shared" ref="F324:F363" si="118">SUM(D324*(6*4000))</f>
        <v>1.0730997592939274E-6</v>
      </c>
      <c r="G324" s="7">
        <f t="shared" ref="G324:G363" si="119">SUM(D324*(6*6000))</f>
        <v>1.6096496389408911E-6</v>
      </c>
      <c r="H324" s="7">
        <f t="shared" ref="H324:H363" si="120">SUM(D324*(6*8000))</f>
        <v>2.1461995185878549E-6</v>
      </c>
      <c r="I324" s="7">
        <f t="shared" ref="I324:I363" si="121">SUM(D324*(6*10000))</f>
        <v>2.6827493982348187E-6</v>
      </c>
      <c r="J324" s="7">
        <f t="shared" ref="J324:J363" si="122">SUM(D324*(6*12000))</f>
        <v>3.2192992778817821E-6</v>
      </c>
      <c r="K324" s="12">
        <f t="shared" ref="K324:K363" si="123">SUM((C326-(2*C325)+C324)/((B325-B324)^2))</f>
        <v>1.1592127029409763E-11</v>
      </c>
      <c r="L324" s="9">
        <f t="shared" ref="L324:L363" si="124">SUM(K324*((6*2000)^2))</f>
        <v>1.6692662922350057E-3</v>
      </c>
      <c r="M324" s="9">
        <f t="shared" ref="M324:M363" si="125">SUM(K324*((6*4000)^2))</f>
        <v>6.6770651689400228E-3</v>
      </c>
      <c r="N324" s="9">
        <f t="shared" ref="N324:N363" si="126">SUM(K324*((6*6000)^2))</f>
        <v>1.5023396630115052E-2</v>
      </c>
      <c r="O324" s="9">
        <f t="shared" ref="O324:O363" si="127">SUM(K324*((6*8000)^2))</f>
        <v>2.6708260675760091E-2</v>
      </c>
      <c r="P324" s="9">
        <f t="shared" ref="P324:P363" si="128">SUM(K324*((6*10000)^2))</f>
        <v>4.1731657305875143E-2</v>
      </c>
      <c r="Q324" s="9">
        <f t="shared" ref="Q324:Q363" si="129">SUM(K324*((6*12000)^2))</f>
        <v>6.0093586520460207E-2</v>
      </c>
      <c r="R324" s="8">
        <f>'Masses &amp; Spring Data'!$G$29</f>
        <v>0.12460000000000002</v>
      </c>
      <c r="S324" s="8">
        <f t="shared" si="115"/>
        <v>2.0799058001248175E-4</v>
      </c>
      <c r="T324" s="8">
        <f t="shared" si="115"/>
        <v>8.3196232004992699E-4</v>
      </c>
      <c r="U324" s="8">
        <f t="shared" si="115"/>
        <v>1.8719152201123357E-3</v>
      </c>
      <c r="V324" s="8">
        <f t="shared" si="115"/>
        <v>3.327849280199708E-3</v>
      </c>
      <c r="W324" s="8">
        <f t="shared" si="115"/>
        <v>5.1997645003120435E-3</v>
      </c>
      <c r="X324" s="8">
        <f t="shared" si="115"/>
        <v>7.4876608804493429E-3</v>
      </c>
      <c r="Y324" s="3">
        <f>SUM('Masses &amp; Spring Data'!$K$11*('Masses &amp; Spring Data'!$I$3+'Vel,Acc,Jer (Inlet)'!C324))</f>
        <v>1453.5000330145238</v>
      </c>
      <c r="Z324" s="10">
        <f t="shared" ref="Z324:Z363" si="130">SUM(S324+Y324)</f>
        <v>1453.5002410051038</v>
      </c>
      <c r="AA324" s="10">
        <f t="shared" ref="AA324:AA363" si="131">SUM(T324+Y325)</f>
        <v>1453.5008731174114</v>
      </c>
      <c r="AB324" s="10">
        <f t="shared" ref="AB324:AB363" si="132">SUM(U324+Y324)</f>
        <v>1453.5019049297439</v>
      </c>
      <c r="AC324" s="10">
        <f t="shared" ref="AC324:AC363" si="133">SUM(V324+Y324)</f>
        <v>1453.5033608638039</v>
      </c>
      <c r="AD324" s="10">
        <f t="shared" ref="AD324:AD363" si="134">SUM(W324+Y324)</f>
        <v>1453.505232779024</v>
      </c>
      <c r="AE324" s="10">
        <f t="shared" ref="AE324:AE363" si="135">SUM(X324+Y324)</f>
        <v>1453.5075206754043</v>
      </c>
    </row>
    <row r="325" spans="1:31" x14ac:dyDescent="0.2">
      <c r="A325" s="5">
        <v>284</v>
      </c>
      <c r="B325" s="5">
        <f t="shared" ref="B325:B363" si="136">B324+1</f>
        <v>322</v>
      </c>
      <c r="C325" s="36">
        <v>2.2604647707348961E-10</v>
      </c>
      <c r="D325" s="6">
        <f t="shared" si="116"/>
        <v>5.6304616999990072E-11</v>
      </c>
      <c r="E325" s="7">
        <f t="shared" si="117"/>
        <v>6.7565540399988084E-7</v>
      </c>
      <c r="F325" s="7">
        <f t="shared" si="118"/>
        <v>1.3513108079997617E-6</v>
      </c>
      <c r="G325" s="7">
        <f t="shared" si="119"/>
        <v>2.0269662119996426E-6</v>
      </c>
      <c r="H325" s="7">
        <f t="shared" si="120"/>
        <v>2.7026216159995234E-6</v>
      </c>
      <c r="I325" s="7">
        <f t="shared" si="121"/>
        <v>3.3782770199994045E-6</v>
      </c>
      <c r="J325" s="7">
        <f t="shared" si="122"/>
        <v>4.0539324239992853E-6</v>
      </c>
      <c r="K325" s="12">
        <f t="shared" si="123"/>
        <v>1.3248145176468348E-11</v>
      </c>
      <c r="L325" s="9">
        <f t="shared" si="124"/>
        <v>1.9077329054114421E-3</v>
      </c>
      <c r="M325" s="9">
        <f t="shared" si="125"/>
        <v>7.6309316216457684E-3</v>
      </c>
      <c r="N325" s="9">
        <f t="shared" si="126"/>
        <v>1.7169596148702979E-2</v>
      </c>
      <c r="O325" s="9">
        <f t="shared" si="127"/>
        <v>3.0523726486583073E-2</v>
      </c>
      <c r="P325" s="9">
        <f t="shared" si="128"/>
        <v>4.7693322635286056E-2</v>
      </c>
      <c r="Q325" s="9">
        <f t="shared" si="129"/>
        <v>6.8678384594811917E-2</v>
      </c>
      <c r="R325" s="8">
        <f>'Masses &amp; Spring Data'!$G$29</f>
        <v>0.12460000000000002</v>
      </c>
      <c r="S325" s="8">
        <f t="shared" si="115"/>
        <v>2.3770352001426572E-4</v>
      </c>
      <c r="T325" s="8">
        <f t="shared" si="115"/>
        <v>9.5081408005706289E-4</v>
      </c>
      <c r="U325" s="8">
        <f t="shared" si="115"/>
        <v>2.1393316801283915E-3</v>
      </c>
      <c r="V325" s="8">
        <f t="shared" si="115"/>
        <v>3.8032563202282516E-3</v>
      </c>
      <c r="W325" s="8">
        <f t="shared" si="115"/>
        <v>5.9425880003566431E-3</v>
      </c>
      <c r="X325" s="8">
        <f t="shared" si="115"/>
        <v>8.557326720513566E-3</v>
      </c>
      <c r="Y325" s="3">
        <f>SUM('Masses &amp; Spring Data'!$K$11*('Masses &amp; Spring Data'!$I$3+'Vel,Acc,Jer (Inlet)'!C325))</f>
        <v>1453.5000411550914</v>
      </c>
      <c r="Z325" s="10">
        <f t="shared" si="130"/>
        <v>1453.5002788586114</v>
      </c>
      <c r="AA325" s="10">
        <f t="shared" si="131"/>
        <v>1453.5010022202564</v>
      </c>
      <c r="AB325" s="10">
        <f t="shared" si="132"/>
        <v>1453.5021804867715</v>
      </c>
      <c r="AC325" s="10">
        <f t="shared" si="133"/>
        <v>1453.5038444114116</v>
      </c>
      <c r="AD325" s="10">
        <f t="shared" si="134"/>
        <v>1453.5059837430917</v>
      </c>
      <c r="AE325" s="10">
        <f t="shared" si="135"/>
        <v>1453.508598481812</v>
      </c>
    </row>
    <row r="326" spans="1:31" x14ac:dyDescent="0.2">
      <c r="A326" s="5">
        <v>286</v>
      </c>
      <c r="B326" s="5">
        <f t="shared" si="136"/>
        <v>323</v>
      </c>
      <c r="C326" s="36">
        <v>2.8235109407347968E-10</v>
      </c>
      <c r="D326" s="6">
        <f t="shared" si="116"/>
        <v>6.955276217645842E-11</v>
      </c>
      <c r="E326" s="7">
        <f t="shared" si="117"/>
        <v>8.3463314611750103E-7</v>
      </c>
      <c r="F326" s="7">
        <f t="shared" si="118"/>
        <v>1.6692662922350021E-6</v>
      </c>
      <c r="G326" s="7">
        <f t="shared" si="119"/>
        <v>2.5038994383525031E-6</v>
      </c>
      <c r="H326" s="7">
        <f t="shared" si="120"/>
        <v>3.3385325844700041E-6</v>
      </c>
      <c r="I326" s="7">
        <f t="shared" si="121"/>
        <v>4.1731657305875056E-6</v>
      </c>
      <c r="J326" s="7">
        <f t="shared" si="122"/>
        <v>5.0077988767050062E-6</v>
      </c>
      <c r="K326" s="12">
        <f t="shared" si="123"/>
        <v>1.7388190544114476E-11</v>
      </c>
      <c r="L326" s="9">
        <f t="shared" si="124"/>
        <v>2.5038994383524845E-3</v>
      </c>
      <c r="M326" s="9">
        <f t="shared" si="125"/>
        <v>1.0015597753409938E-2</v>
      </c>
      <c r="N326" s="9">
        <f t="shared" si="126"/>
        <v>2.2535094945172359E-2</v>
      </c>
      <c r="O326" s="9">
        <f t="shared" si="127"/>
        <v>4.0062391013639752E-2</v>
      </c>
      <c r="P326" s="9">
        <f t="shared" si="128"/>
        <v>6.2597485958812107E-2</v>
      </c>
      <c r="Q326" s="9">
        <f t="shared" si="129"/>
        <v>9.0140379780689436E-2</v>
      </c>
      <c r="R326" s="8">
        <f>'Masses &amp; Spring Data'!$G$29</f>
        <v>0.12460000000000002</v>
      </c>
      <c r="S326" s="8">
        <f t="shared" si="115"/>
        <v>3.1198587001871959E-4</v>
      </c>
      <c r="T326" s="8">
        <f t="shared" si="115"/>
        <v>1.2479434800748783E-3</v>
      </c>
      <c r="U326" s="8">
        <f t="shared" si="115"/>
        <v>2.8078728301684764E-3</v>
      </c>
      <c r="V326" s="8">
        <f t="shared" si="115"/>
        <v>4.9917739202995134E-3</v>
      </c>
      <c r="W326" s="8">
        <f t="shared" si="115"/>
        <v>7.7996467504679893E-3</v>
      </c>
      <c r="X326" s="8">
        <f t="shared" si="115"/>
        <v>1.1231491320673906E-2</v>
      </c>
      <c r="Y326" s="3">
        <f>SUM('Masses &amp; Spring Data'!$K$11*('Masses &amp; Spring Data'!$I$3+'Vel,Acc,Jer (Inlet)'!C326))</f>
        <v>1453.5000514061762</v>
      </c>
      <c r="Z326" s="10">
        <f t="shared" si="130"/>
        <v>1453.5003633920462</v>
      </c>
      <c r="AA326" s="10">
        <f t="shared" si="131"/>
        <v>1453.5013120127617</v>
      </c>
      <c r="AB326" s="10">
        <f t="shared" si="132"/>
        <v>1453.5028592790063</v>
      </c>
      <c r="AC326" s="10">
        <f t="shared" si="133"/>
        <v>1453.5050431800964</v>
      </c>
      <c r="AD326" s="10">
        <f t="shared" si="134"/>
        <v>1453.5078510529268</v>
      </c>
      <c r="AE326" s="10">
        <f t="shared" si="135"/>
        <v>1453.5112828974968</v>
      </c>
    </row>
    <row r="327" spans="1:31" x14ac:dyDescent="0.2">
      <c r="A327" s="5">
        <v>288</v>
      </c>
      <c r="B327" s="5">
        <f t="shared" si="136"/>
        <v>324</v>
      </c>
      <c r="C327" s="36">
        <v>3.519038562499381E-10</v>
      </c>
      <c r="D327" s="6">
        <f t="shared" si="116"/>
        <v>8.6940952720572896E-11</v>
      </c>
      <c r="E327" s="7">
        <f t="shared" si="117"/>
        <v>1.0432914326468747E-6</v>
      </c>
      <c r="F327" s="7">
        <f t="shared" si="118"/>
        <v>2.0865828652937494E-6</v>
      </c>
      <c r="G327" s="7">
        <f t="shared" si="119"/>
        <v>3.1298742979406243E-6</v>
      </c>
      <c r="H327" s="7">
        <f t="shared" si="120"/>
        <v>4.1731657305874988E-6</v>
      </c>
      <c r="I327" s="7">
        <f t="shared" si="121"/>
        <v>5.2164571632343737E-6</v>
      </c>
      <c r="J327" s="7">
        <f t="shared" si="122"/>
        <v>6.2597485958812486E-6</v>
      </c>
      <c r="K327" s="12">
        <f t="shared" si="123"/>
        <v>1.9872217764702457E-11</v>
      </c>
      <c r="L327" s="9">
        <f t="shared" si="124"/>
        <v>2.8615993581171538E-3</v>
      </c>
      <c r="M327" s="9">
        <f t="shared" si="125"/>
        <v>1.1446397432468615E-2</v>
      </c>
      <c r="N327" s="9">
        <f t="shared" si="126"/>
        <v>2.5754394223054384E-2</v>
      </c>
      <c r="O327" s="9">
        <f t="shared" si="127"/>
        <v>4.5785589729874461E-2</v>
      </c>
      <c r="P327" s="9">
        <f t="shared" si="128"/>
        <v>7.1539983952928848E-2</v>
      </c>
      <c r="Q327" s="9">
        <f t="shared" si="129"/>
        <v>0.10301757689221754</v>
      </c>
      <c r="R327" s="8">
        <f>'Masses &amp; Spring Data'!$G$29</f>
        <v>0.12460000000000002</v>
      </c>
      <c r="S327" s="8">
        <f t="shared" si="115"/>
        <v>3.5655528002139739E-4</v>
      </c>
      <c r="T327" s="8">
        <f t="shared" si="115"/>
        <v>1.4262211200855896E-3</v>
      </c>
      <c r="U327" s="8">
        <f t="shared" si="115"/>
        <v>3.2089975201925768E-3</v>
      </c>
      <c r="V327" s="8">
        <f t="shared" si="115"/>
        <v>5.7048844803423582E-3</v>
      </c>
      <c r="W327" s="8">
        <f t="shared" si="115"/>
        <v>8.9138820005349364E-3</v>
      </c>
      <c r="X327" s="8">
        <f t="shared" si="115"/>
        <v>1.2835990080770307E-2</v>
      </c>
      <c r="Y327" s="3">
        <f>SUM('Masses &amp; Spring Data'!$K$11*('Masses &amp; Spring Data'!$I$3+'Vel,Acc,Jer (Inlet)'!C327))</f>
        <v>1453.5000640692815</v>
      </c>
      <c r="Z327" s="10">
        <f t="shared" si="130"/>
        <v>1453.5004206245615</v>
      </c>
      <c r="AA327" s="10">
        <f t="shared" si="131"/>
        <v>1453.5015061192826</v>
      </c>
      <c r="AB327" s="10">
        <f t="shared" si="132"/>
        <v>1453.5032730668017</v>
      </c>
      <c r="AC327" s="10">
        <f t="shared" si="133"/>
        <v>1453.5057689537618</v>
      </c>
      <c r="AD327" s="10">
        <f t="shared" si="134"/>
        <v>1453.5089779512821</v>
      </c>
      <c r="AE327" s="10">
        <f t="shared" si="135"/>
        <v>1453.5129000593622</v>
      </c>
    </row>
    <row r="328" spans="1:31" x14ac:dyDescent="0.2">
      <c r="A328" s="5">
        <v>290</v>
      </c>
      <c r="B328" s="5">
        <f t="shared" si="136"/>
        <v>325</v>
      </c>
      <c r="C328" s="36">
        <v>4.38844808970511E-10</v>
      </c>
      <c r="D328" s="6">
        <f t="shared" si="116"/>
        <v>1.0681317048527535E-10</v>
      </c>
      <c r="E328" s="7">
        <f t="shared" si="117"/>
        <v>1.2817580458233043E-6</v>
      </c>
      <c r="F328" s="7">
        <f t="shared" si="118"/>
        <v>2.5635160916466086E-6</v>
      </c>
      <c r="G328" s="7">
        <f t="shared" si="119"/>
        <v>3.8452741374699126E-6</v>
      </c>
      <c r="H328" s="7">
        <f t="shared" si="120"/>
        <v>5.1270321832932171E-6</v>
      </c>
      <c r="I328" s="7">
        <f t="shared" si="121"/>
        <v>6.4087902291165208E-6</v>
      </c>
      <c r="J328" s="7">
        <f t="shared" si="122"/>
        <v>7.6905482749398253E-6</v>
      </c>
      <c r="K328" s="12">
        <f t="shared" si="123"/>
        <v>2.5668281279407145E-11</v>
      </c>
      <c r="L328" s="9">
        <f t="shared" si="124"/>
        <v>3.6962325042346287E-3</v>
      </c>
      <c r="M328" s="9">
        <f t="shared" si="125"/>
        <v>1.4784930016938515E-2</v>
      </c>
      <c r="N328" s="9">
        <f t="shared" si="126"/>
        <v>3.3266092538111657E-2</v>
      </c>
      <c r="O328" s="9">
        <f t="shared" si="127"/>
        <v>5.9139720067754059E-2</v>
      </c>
      <c r="P328" s="9">
        <f t="shared" si="128"/>
        <v>9.2405812605865723E-2</v>
      </c>
      <c r="Q328" s="9">
        <f t="shared" si="129"/>
        <v>0.13306437015244663</v>
      </c>
      <c r="R328" s="8">
        <f>'Masses &amp; Spring Data'!$G$29</f>
        <v>0.12460000000000002</v>
      </c>
      <c r="S328" s="8">
        <f t="shared" si="115"/>
        <v>4.6055057002763479E-4</v>
      </c>
      <c r="T328" s="8">
        <f t="shared" si="115"/>
        <v>1.8422022801105392E-3</v>
      </c>
      <c r="U328" s="8">
        <f t="shared" si="115"/>
        <v>4.1449551302487134E-3</v>
      </c>
      <c r="V328" s="8">
        <f t="shared" si="115"/>
        <v>7.3688091204421567E-3</v>
      </c>
      <c r="W328" s="8">
        <f t="shared" si="115"/>
        <v>1.151376425069087E-2</v>
      </c>
      <c r="X328" s="8">
        <f t="shared" si="115"/>
        <v>1.6579820520994853E-2</v>
      </c>
      <c r="Y328" s="3">
        <f>SUM('Masses &amp; Spring Data'!$K$11*('Masses &amp; Spring Data'!$I$3+'Vel,Acc,Jer (Inlet)'!C328))</f>
        <v>1453.5000798981625</v>
      </c>
      <c r="Z328" s="10">
        <f t="shared" si="130"/>
        <v>1453.5005404487326</v>
      </c>
      <c r="AA328" s="10">
        <f t="shared" si="131"/>
        <v>1453.5019415473541</v>
      </c>
      <c r="AB328" s="10">
        <f t="shared" si="132"/>
        <v>1453.5042248532927</v>
      </c>
      <c r="AC328" s="10">
        <f t="shared" si="133"/>
        <v>1453.5074487072829</v>
      </c>
      <c r="AD328" s="10">
        <f t="shared" si="134"/>
        <v>1453.5115936624131</v>
      </c>
      <c r="AE328" s="10">
        <f t="shared" si="135"/>
        <v>1453.5166597186835</v>
      </c>
    </row>
    <row r="329" spans="1:31" x14ac:dyDescent="0.2">
      <c r="A329" s="5">
        <v>292</v>
      </c>
      <c r="B329" s="5">
        <f t="shared" si="136"/>
        <v>326</v>
      </c>
      <c r="C329" s="36">
        <v>5.4565797945578635E-10</v>
      </c>
      <c r="D329" s="6">
        <f t="shared" si="116"/>
        <v>1.324814517646825E-10</v>
      </c>
      <c r="E329" s="7">
        <f t="shared" si="117"/>
        <v>1.58977742117619E-6</v>
      </c>
      <c r="F329" s="7">
        <f t="shared" si="118"/>
        <v>3.17955484235238E-6</v>
      </c>
      <c r="G329" s="7">
        <f t="shared" si="119"/>
        <v>4.7693322635285698E-6</v>
      </c>
      <c r="H329" s="7">
        <f t="shared" si="120"/>
        <v>6.35910968470476E-6</v>
      </c>
      <c r="I329" s="7">
        <f t="shared" si="121"/>
        <v>7.9488871058809502E-6</v>
      </c>
      <c r="J329" s="7">
        <f t="shared" si="122"/>
        <v>9.5386645270571396E-6</v>
      </c>
      <c r="K329" s="12">
        <f t="shared" si="123"/>
        <v>3.3948372014700072E-11</v>
      </c>
      <c r="L329" s="9">
        <f t="shared" si="124"/>
        <v>4.8885655701168106E-3</v>
      </c>
      <c r="M329" s="9">
        <f t="shared" si="125"/>
        <v>1.9554262280467243E-2</v>
      </c>
      <c r="N329" s="9">
        <f t="shared" si="126"/>
        <v>4.399709013105129E-2</v>
      </c>
      <c r="O329" s="9">
        <f t="shared" si="127"/>
        <v>7.821704912186897E-2</v>
      </c>
      <c r="P329" s="9">
        <f t="shared" si="128"/>
        <v>0.12221413925292027</v>
      </c>
      <c r="Q329" s="9">
        <f t="shared" si="129"/>
        <v>0.17598836052420516</v>
      </c>
      <c r="R329" s="8">
        <f>'Masses &amp; Spring Data'!$G$29</f>
        <v>0.12460000000000002</v>
      </c>
      <c r="S329" s="8">
        <f t="shared" si="115"/>
        <v>6.0911527003655467E-4</v>
      </c>
      <c r="T329" s="8">
        <f t="shared" si="115"/>
        <v>2.4364610801462187E-3</v>
      </c>
      <c r="U329" s="8">
        <f t="shared" si="115"/>
        <v>5.4820374303289916E-3</v>
      </c>
      <c r="V329" s="8">
        <f t="shared" si="115"/>
        <v>9.7458443205848747E-3</v>
      </c>
      <c r="W329" s="8">
        <f t="shared" si="115"/>
        <v>1.5227881750913868E-2</v>
      </c>
      <c r="X329" s="8">
        <f t="shared" si="115"/>
        <v>2.1928149721315966E-2</v>
      </c>
      <c r="Y329" s="3">
        <f>SUM('Masses &amp; Spring Data'!$K$11*('Masses &amp; Spring Data'!$I$3+'Vel,Acc,Jer (Inlet)'!C329))</f>
        <v>1453.500099345074</v>
      </c>
      <c r="Z329" s="10">
        <f t="shared" si="130"/>
        <v>1453.500708460344</v>
      </c>
      <c r="AA329" s="10">
        <f t="shared" si="131"/>
        <v>1453.502559926354</v>
      </c>
      <c r="AB329" s="10">
        <f t="shared" si="132"/>
        <v>1453.5055813825043</v>
      </c>
      <c r="AC329" s="10">
        <f t="shared" si="133"/>
        <v>1453.5098451893946</v>
      </c>
      <c r="AD329" s="10">
        <f t="shared" si="134"/>
        <v>1453.5153272268249</v>
      </c>
      <c r="AE329" s="10">
        <f t="shared" si="135"/>
        <v>1453.5220274947953</v>
      </c>
    </row>
    <row r="330" spans="1:31" x14ac:dyDescent="0.2">
      <c r="A330" s="5">
        <v>294</v>
      </c>
      <c r="B330" s="5">
        <f t="shared" si="136"/>
        <v>327</v>
      </c>
      <c r="C330" s="36">
        <v>6.7813943122046885E-10</v>
      </c>
      <c r="D330" s="6">
        <f t="shared" si="116"/>
        <v>1.6642982377938257E-10</v>
      </c>
      <c r="E330" s="7">
        <f t="shared" si="117"/>
        <v>1.9971578853525907E-6</v>
      </c>
      <c r="F330" s="7">
        <f t="shared" si="118"/>
        <v>3.9943157707051815E-6</v>
      </c>
      <c r="G330" s="7">
        <f t="shared" si="119"/>
        <v>5.9914736560577722E-6</v>
      </c>
      <c r="H330" s="7">
        <f t="shared" si="120"/>
        <v>7.9886315414103629E-6</v>
      </c>
      <c r="I330" s="7">
        <f t="shared" si="121"/>
        <v>9.9857894267629545E-6</v>
      </c>
      <c r="J330" s="7">
        <f t="shared" si="122"/>
        <v>1.1982947312115544E-5</v>
      </c>
      <c r="K330" s="12">
        <f t="shared" si="123"/>
        <v>3.229235386764097E-11</v>
      </c>
      <c r="L330" s="9">
        <f t="shared" si="124"/>
        <v>4.6500989569402996E-3</v>
      </c>
      <c r="M330" s="9">
        <f t="shared" si="125"/>
        <v>1.8600395827761199E-2</v>
      </c>
      <c r="N330" s="9">
        <f t="shared" si="126"/>
        <v>4.18508906124627E-2</v>
      </c>
      <c r="O330" s="9">
        <f t="shared" si="127"/>
        <v>7.4401583311044794E-2</v>
      </c>
      <c r="P330" s="9">
        <f t="shared" si="128"/>
        <v>0.11625247392350749</v>
      </c>
      <c r="Q330" s="9">
        <f t="shared" si="129"/>
        <v>0.1674035624498508</v>
      </c>
      <c r="R330" s="8">
        <f>'Masses &amp; Spring Data'!$G$29</f>
        <v>0.12460000000000002</v>
      </c>
      <c r="S330" s="8">
        <f t="shared" si="115"/>
        <v>5.7940233003476137E-4</v>
      </c>
      <c r="T330" s="8">
        <f t="shared" si="115"/>
        <v>2.3176093201390455E-3</v>
      </c>
      <c r="U330" s="8">
        <f t="shared" si="115"/>
        <v>5.2146209703128532E-3</v>
      </c>
      <c r="V330" s="8">
        <f t="shared" si="115"/>
        <v>9.2704372805561819E-3</v>
      </c>
      <c r="W330" s="8">
        <f t="shared" si="115"/>
        <v>1.4485058250869034E-2</v>
      </c>
      <c r="X330" s="8">
        <f t="shared" si="115"/>
        <v>2.0858483881251413E-2</v>
      </c>
      <c r="Y330" s="3">
        <f>SUM('Masses &amp; Spring Data'!$K$11*('Masses &amp; Spring Data'!$I$3+'Vel,Acc,Jer (Inlet)'!C330))</f>
        <v>1453.5001234652739</v>
      </c>
      <c r="Z330" s="10">
        <f t="shared" si="130"/>
        <v>1453.5007028676039</v>
      </c>
      <c r="AA330" s="10">
        <f t="shared" si="131"/>
        <v>1453.5024713755956</v>
      </c>
      <c r="AB330" s="10">
        <f t="shared" si="132"/>
        <v>1453.5053380862441</v>
      </c>
      <c r="AC330" s="10">
        <f t="shared" si="133"/>
        <v>1453.5093939025544</v>
      </c>
      <c r="AD330" s="10">
        <f t="shared" si="134"/>
        <v>1453.5146085235247</v>
      </c>
      <c r="AE330" s="10">
        <f t="shared" si="135"/>
        <v>1453.5209819491552</v>
      </c>
    </row>
    <row r="331" spans="1:31" x14ac:dyDescent="0.2">
      <c r="A331" s="5">
        <v>296</v>
      </c>
      <c r="B331" s="5">
        <f t="shared" si="136"/>
        <v>328</v>
      </c>
      <c r="C331" s="36">
        <v>8.4456925499985142E-10</v>
      </c>
      <c r="D331" s="6">
        <f t="shared" si="116"/>
        <v>1.9872217764702354E-10</v>
      </c>
      <c r="E331" s="7">
        <f t="shared" si="117"/>
        <v>2.3846661317642824E-6</v>
      </c>
      <c r="F331" s="7">
        <f t="shared" si="118"/>
        <v>4.7693322635285647E-6</v>
      </c>
      <c r="G331" s="7">
        <f t="shared" si="119"/>
        <v>7.1539983952928471E-6</v>
      </c>
      <c r="H331" s="7">
        <f t="shared" si="120"/>
        <v>9.5386645270571294E-6</v>
      </c>
      <c r="I331" s="7">
        <f t="shared" si="121"/>
        <v>1.1923330658821412E-5</v>
      </c>
      <c r="J331" s="7">
        <f t="shared" si="122"/>
        <v>1.4307996790585694E-5</v>
      </c>
      <c r="K331" s="12">
        <f t="shared" si="123"/>
        <v>4.9680544411756428E-11</v>
      </c>
      <c r="L331" s="9">
        <f t="shared" si="124"/>
        <v>7.153998395292926E-3</v>
      </c>
      <c r="M331" s="9">
        <f t="shared" si="125"/>
        <v>2.8615993581171704E-2</v>
      </c>
      <c r="N331" s="9">
        <f t="shared" si="126"/>
        <v>6.4385985557636333E-2</v>
      </c>
      <c r="O331" s="9">
        <f t="shared" si="127"/>
        <v>0.11446397432468682</v>
      </c>
      <c r="P331" s="9">
        <f t="shared" si="128"/>
        <v>0.17884995988232313</v>
      </c>
      <c r="Q331" s="9">
        <f t="shared" si="129"/>
        <v>0.25754394223054533</v>
      </c>
      <c r="R331" s="8">
        <f>'Masses &amp; Spring Data'!$G$29</f>
        <v>0.12460000000000002</v>
      </c>
      <c r="S331" s="8">
        <f t="shared" si="115"/>
        <v>8.9138820005349873E-4</v>
      </c>
      <c r="T331" s="8">
        <f t="shared" si="115"/>
        <v>3.5655528002139949E-3</v>
      </c>
      <c r="U331" s="8">
        <f t="shared" si="115"/>
        <v>8.0224938004814887E-3</v>
      </c>
      <c r="V331" s="8">
        <f t="shared" si="115"/>
        <v>1.426221120085598E-2</v>
      </c>
      <c r="W331" s="8">
        <f t="shared" si="115"/>
        <v>2.2284705001337467E-2</v>
      </c>
      <c r="X331" s="8">
        <f t="shared" si="115"/>
        <v>3.2089975201925955E-2</v>
      </c>
      <c r="Y331" s="3">
        <f>SUM('Masses &amp; Spring Data'!$K$11*('Masses &amp; Spring Data'!$I$3+'Vel,Acc,Jer (Inlet)'!C331))</f>
        <v>1453.5001537662754</v>
      </c>
      <c r="Z331" s="10">
        <f t="shared" si="130"/>
        <v>1453.5010451544754</v>
      </c>
      <c r="AA331" s="10">
        <f t="shared" si="131"/>
        <v>1453.5037554993758</v>
      </c>
      <c r="AB331" s="10">
        <f t="shared" si="132"/>
        <v>1453.508176260076</v>
      </c>
      <c r="AC331" s="10">
        <f t="shared" si="133"/>
        <v>1453.5144159774763</v>
      </c>
      <c r="AD331" s="10">
        <f t="shared" si="134"/>
        <v>1453.5224384712767</v>
      </c>
      <c r="AE331" s="10">
        <f t="shared" si="135"/>
        <v>1453.5322437414773</v>
      </c>
    </row>
    <row r="332" spans="1:31" x14ac:dyDescent="0.2">
      <c r="A332" s="5">
        <v>298</v>
      </c>
      <c r="B332" s="5">
        <f t="shared" si="136"/>
        <v>329</v>
      </c>
      <c r="C332" s="36">
        <v>1.043291432646875E-9</v>
      </c>
      <c r="D332" s="6">
        <f t="shared" si="116"/>
        <v>2.4840272205877997E-10</v>
      </c>
      <c r="E332" s="7">
        <f t="shared" si="117"/>
        <v>2.9808326647053597E-6</v>
      </c>
      <c r="F332" s="7">
        <f t="shared" si="118"/>
        <v>5.9616653294107194E-6</v>
      </c>
      <c r="G332" s="7">
        <f t="shared" si="119"/>
        <v>8.9424979941160796E-6</v>
      </c>
      <c r="H332" s="7">
        <f t="shared" si="120"/>
        <v>1.1923330658821439E-5</v>
      </c>
      <c r="I332" s="7">
        <f t="shared" si="121"/>
        <v>1.4904163323526798E-5</v>
      </c>
      <c r="J332" s="7">
        <f t="shared" si="122"/>
        <v>1.7884995988232159E-5</v>
      </c>
      <c r="K332" s="12">
        <f t="shared" si="123"/>
        <v>6.6240725882341146E-11</v>
      </c>
      <c r="L332" s="9">
        <f t="shared" si="124"/>
        <v>9.5386645270571242E-3</v>
      </c>
      <c r="M332" s="9">
        <f t="shared" si="125"/>
        <v>3.8154658108228497E-2</v>
      </c>
      <c r="N332" s="9">
        <f t="shared" si="126"/>
        <v>8.584798074351413E-2</v>
      </c>
      <c r="O332" s="9">
        <f t="shared" si="127"/>
        <v>0.15261863243291399</v>
      </c>
      <c r="P332" s="9">
        <f t="shared" si="128"/>
        <v>0.23846661317642812</v>
      </c>
      <c r="Q332" s="9">
        <f t="shared" si="129"/>
        <v>0.34339192297405652</v>
      </c>
      <c r="R332" s="8">
        <f>'Masses &amp; Spring Data'!$G$29</f>
        <v>0.12460000000000002</v>
      </c>
      <c r="S332" s="8">
        <f t="shared" si="115"/>
        <v>1.1885176000713178E-3</v>
      </c>
      <c r="T332" s="8">
        <f t="shared" si="115"/>
        <v>4.7540704002852711E-3</v>
      </c>
      <c r="U332" s="8">
        <f t="shared" si="115"/>
        <v>1.0696658400641861E-2</v>
      </c>
      <c r="V332" s="8">
        <f t="shared" si="115"/>
        <v>1.9016281601141084E-2</v>
      </c>
      <c r="W332" s="8">
        <f t="shared" si="115"/>
        <v>2.9712940001782946E-2</v>
      </c>
      <c r="X332" s="8">
        <f t="shared" si="115"/>
        <v>4.2786633602567445E-2</v>
      </c>
      <c r="Y332" s="3">
        <f>SUM('Masses &amp; Spring Data'!$K$11*('Masses &amp; Spring Data'!$I$3+'Vel,Acc,Jer (Inlet)'!C332))</f>
        <v>1453.5001899465756</v>
      </c>
      <c r="Z332" s="10">
        <f t="shared" si="130"/>
        <v>1453.5013784641756</v>
      </c>
      <c r="AA332" s="10">
        <f t="shared" si="131"/>
        <v>1453.5049892423513</v>
      </c>
      <c r="AB332" s="10">
        <f t="shared" si="132"/>
        <v>1453.5108866049761</v>
      </c>
      <c r="AC332" s="10">
        <f t="shared" si="133"/>
        <v>1453.5192062281767</v>
      </c>
      <c r="AD332" s="10">
        <f t="shared" si="134"/>
        <v>1453.5299028865772</v>
      </c>
      <c r="AE332" s="10">
        <f t="shared" si="135"/>
        <v>1453.5429765801782</v>
      </c>
    </row>
    <row r="333" spans="1:31" x14ac:dyDescent="0.2">
      <c r="A333" s="5">
        <v>300</v>
      </c>
      <c r="B333" s="5">
        <f t="shared" si="136"/>
        <v>330</v>
      </c>
      <c r="C333" s="36">
        <v>1.2916941547056549E-9</v>
      </c>
      <c r="D333" s="6">
        <f t="shared" si="116"/>
        <v>3.1464344794112111E-10</v>
      </c>
      <c r="E333" s="7">
        <f t="shared" si="117"/>
        <v>3.7757213752934536E-6</v>
      </c>
      <c r="F333" s="7">
        <f t="shared" si="118"/>
        <v>7.5514427505869071E-6</v>
      </c>
      <c r="G333" s="7">
        <f t="shared" si="119"/>
        <v>1.132716412588036E-5</v>
      </c>
      <c r="H333" s="7">
        <f t="shared" si="120"/>
        <v>1.5102885501173814E-5</v>
      </c>
      <c r="I333" s="7">
        <f t="shared" si="121"/>
        <v>1.8878606876467266E-5</v>
      </c>
      <c r="J333" s="7">
        <f t="shared" si="122"/>
        <v>2.265432825176072E-5</v>
      </c>
      <c r="K333" s="12">
        <f t="shared" si="123"/>
        <v>5.7960635147048839E-11</v>
      </c>
      <c r="L333" s="9">
        <f t="shared" si="124"/>
        <v>8.3463314611750324E-3</v>
      </c>
      <c r="M333" s="9">
        <f t="shared" si="125"/>
        <v>3.338532584470013E-2</v>
      </c>
      <c r="N333" s="9">
        <f t="shared" si="126"/>
        <v>7.5116983150575301E-2</v>
      </c>
      <c r="O333" s="9">
        <f t="shared" si="127"/>
        <v>0.13354130337880052</v>
      </c>
      <c r="P333" s="9">
        <f t="shared" si="128"/>
        <v>0.20865828652937582</v>
      </c>
      <c r="Q333" s="9">
        <f t="shared" si="129"/>
        <v>0.3004679326023012</v>
      </c>
      <c r="R333" s="8">
        <f>'Masses &amp; Spring Data'!$G$29</f>
        <v>0.12460000000000002</v>
      </c>
      <c r="S333" s="8">
        <f t="shared" si="115"/>
        <v>1.0399529000624092E-3</v>
      </c>
      <c r="T333" s="8">
        <f t="shared" si="115"/>
        <v>4.1598116002496367E-3</v>
      </c>
      <c r="U333" s="8">
        <f t="shared" si="115"/>
        <v>9.3595761005616836E-3</v>
      </c>
      <c r="V333" s="8">
        <f t="shared" si="115"/>
        <v>1.6639246400998547E-2</v>
      </c>
      <c r="W333" s="8">
        <f t="shared" si="115"/>
        <v>2.5998822501560232E-2</v>
      </c>
      <c r="X333" s="8">
        <f t="shared" si="115"/>
        <v>3.7438304402246735E-2</v>
      </c>
      <c r="Y333" s="3">
        <f>SUM('Masses &amp; Spring Data'!$K$11*('Masses &amp; Spring Data'!$I$3+'Vel,Acc,Jer (Inlet)'!C333))</f>
        <v>1453.5002351719509</v>
      </c>
      <c r="Z333" s="10">
        <f t="shared" si="130"/>
        <v>1453.501275124851</v>
      </c>
      <c r="AA333" s="10">
        <f t="shared" si="131"/>
        <v>1453.5044522690262</v>
      </c>
      <c r="AB333" s="10">
        <f t="shared" si="132"/>
        <v>1453.5095947480513</v>
      </c>
      <c r="AC333" s="10">
        <f t="shared" si="133"/>
        <v>1453.5168744183518</v>
      </c>
      <c r="AD333" s="10">
        <f t="shared" si="134"/>
        <v>1453.5262339944525</v>
      </c>
      <c r="AE333" s="10">
        <f t="shared" si="135"/>
        <v>1453.5376734763531</v>
      </c>
    </row>
    <row r="334" spans="1:31" x14ac:dyDescent="0.2">
      <c r="A334" s="5">
        <v>302</v>
      </c>
      <c r="B334" s="5">
        <f t="shared" si="136"/>
        <v>331</v>
      </c>
      <c r="C334" s="36">
        <v>1.606337602646776E-9</v>
      </c>
      <c r="D334" s="6">
        <f t="shared" si="116"/>
        <v>3.7260408308816995E-10</v>
      </c>
      <c r="E334" s="7">
        <f t="shared" si="117"/>
        <v>4.4712489970580398E-6</v>
      </c>
      <c r="F334" s="7">
        <f t="shared" si="118"/>
        <v>8.9424979941160796E-6</v>
      </c>
      <c r="G334" s="7">
        <f t="shared" si="119"/>
        <v>1.3413746991174119E-5</v>
      </c>
      <c r="H334" s="7">
        <f t="shared" si="120"/>
        <v>1.7884995988232159E-5</v>
      </c>
      <c r="I334" s="7">
        <f t="shared" si="121"/>
        <v>2.2356244985290196E-5</v>
      </c>
      <c r="J334" s="7">
        <f t="shared" si="122"/>
        <v>2.6827493982348237E-5</v>
      </c>
      <c r="K334" s="12">
        <f t="shared" si="123"/>
        <v>9.9361088823512029E-11</v>
      </c>
      <c r="L334" s="9">
        <f t="shared" si="124"/>
        <v>1.4307996790585732E-2</v>
      </c>
      <c r="M334" s="9">
        <f t="shared" si="125"/>
        <v>5.7231987162342929E-2</v>
      </c>
      <c r="N334" s="9">
        <f t="shared" si="126"/>
        <v>0.12877197111527158</v>
      </c>
      <c r="O334" s="9">
        <f t="shared" si="127"/>
        <v>0.22892794864937172</v>
      </c>
      <c r="P334" s="9">
        <f t="shared" si="128"/>
        <v>0.35769991976464333</v>
      </c>
      <c r="Q334" s="9">
        <f t="shared" si="129"/>
        <v>0.51508788446108633</v>
      </c>
      <c r="R334" s="8">
        <f>'Masses &amp; Spring Data'!$G$29</f>
        <v>0.12460000000000002</v>
      </c>
      <c r="S334" s="8">
        <f t="shared" si="115"/>
        <v>1.7827764001069825E-3</v>
      </c>
      <c r="T334" s="8">
        <f t="shared" si="115"/>
        <v>7.13110560042793E-3</v>
      </c>
      <c r="U334" s="8">
        <f t="shared" si="115"/>
        <v>1.6044987600962842E-2</v>
      </c>
      <c r="V334" s="8">
        <f t="shared" si="115"/>
        <v>2.852442240171172E-2</v>
      </c>
      <c r="W334" s="8">
        <f t="shared" si="115"/>
        <v>4.4569410002674566E-2</v>
      </c>
      <c r="X334" s="8">
        <f t="shared" si="115"/>
        <v>6.4179950403851369E-2</v>
      </c>
      <c r="Y334" s="3">
        <f>SUM('Masses &amp; Spring Data'!$K$11*('Masses &amp; Spring Data'!$I$3+'Vel,Acc,Jer (Inlet)'!C334))</f>
        <v>1453.500292457426</v>
      </c>
      <c r="Z334" s="10">
        <f t="shared" si="130"/>
        <v>1453.5020752338262</v>
      </c>
      <c r="AA334" s="10">
        <f t="shared" si="131"/>
        <v>1453.5074914010891</v>
      </c>
      <c r="AB334" s="10">
        <f t="shared" si="132"/>
        <v>1453.5163374450269</v>
      </c>
      <c r="AC334" s="10">
        <f t="shared" si="133"/>
        <v>1453.5288168798277</v>
      </c>
      <c r="AD334" s="10">
        <f t="shared" si="134"/>
        <v>1453.5448618674286</v>
      </c>
      <c r="AE334" s="10">
        <f t="shared" si="135"/>
        <v>1453.5644724078297</v>
      </c>
    </row>
    <row r="335" spans="1:31" x14ac:dyDescent="0.2">
      <c r="A335" s="5">
        <v>304</v>
      </c>
      <c r="B335" s="5">
        <f t="shared" si="136"/>
        <v>332</v>
      </c>
      <c r="C335" s="36">
        <v>1.978941685734946E-9</v>
      </c>
      <c r="D335" s="6">
        <f t="shared" si="116"/>
        <v>4.7196517191168198E-10</v>
      </c>
      <c r="E335" s="7">
        <f t="shared" si="117"/>
        <v>5.6635820629401835E-6</v>
      </c>
      <c r="F335" s="7">
        <f t="shared" si="118"/>
        <v>1.1327164125880367E-5</v>
      </c>
      <c r="G335" s="7">
        <f t="shared" si="119"/>
        <v>1.699074618882055E-5</v>
      </c>
      <c r="H335" s="7">
        <f t="shared" si="120"/>
        <v>2.2654328251760734E-5</v>
      </c>
      <c r="I335" s="7">
        <f t="shared" si="121"/>
        <v>2.8317910314700918E-5</v>
      </c>
      <c r="J335" s="7">
        <f t="shared" si="122"/>
        <v>3.3981492377641099E-5</v>
      </c>
      <c r="K335" s="12">
        <f t="shared" si="123"/>
        <v>9.9361088823510995E-11</v>
      </c>
      <c r="L335" s="9">
        <f t="shared" si="124"/>
        <v>1.4307996790585583E-2</v>
      </c>
      <c r="M335" s="9">
        <f t="shared" si="125"/>
        <v>5.7231987162342332E-2</v>
      </c>
      <c r="N335" s="9">
        <f t="shared" si="126"/>
        <v>0.12877197111527025</v>
      </c>
      <c r="O335" s="9">
        <f t="shared" si="127"/>
        <v>0.22892794864936933</v>
      </c>
      <c r="P335" s="9">
        <f t="shared" si="128"/>
        <v>0.35769991976463961</v>
      </c>
      <c r="Q335" s="9">
        <f t="shared" si="129"/>
        <v>0.515087884461081</v>
      </c>
      <c r="R335" s="8">
        <f>'Masses &amp; Spring Data'!$G$29</f>
        <v>0.12460000000000002</v>
      </c>
      <c r="S335" s="8">
        <f t="shared" si="115"/>
        <v>1.7827764001069639E-3</v>
      </c>
      <c r="T335" s="8">
        <f t="shared" si="115"/>
        <v>7.1311056004278554E-3</v>
      </c>
      <c r="U335" s="8">
        <f t="shared" si="115"/>
        <v>1.6044987600962676E-2</v>
      </c>
      <c r="V335" s="8">
        <f t="shared" si="115"/>
        <v>2.8524422401711422E-2</v>
      </c>
      <c r="W335" s="8">
        <f t="shared" si="115"/>
        <v>4.4569410002674101E-2</v>
      </c>
      <c r="X335" s="8">
        <f t="shared" si="115"/>
        <v>6.4179950403850702E-2</v>
      </c>
      <c r="Y335" s="3">
        <f>SUM('Masses &amp; Spring Data'!$K$11*('Masses &amp; Spring Data'!$I$3+'Vel,Acc,Jer (Inlet)'!C335))</f>
        <v>1453.5003602954887</v>
      </c>
      <c r="Z335" s="10">
        <f t="shared" si="130"/>
        <v>1453.5021430718889</v>
      </c>
      <c r="AA335" s="10">
        <f t="shared" si="131"/>
        <v>1453.507577329302</v>
      </c>
      <c r="AB335" s="10">
        <f t="shared" si="132"/>
        <v>1453.5164052830896</v>
      </c>
      <c r="AC335" s="10">
        <f t="shared" si="133"/>
        <v>1453.5288847178904</v>
      </c>
      <c r="AD335" s="10">
        <f t="shared" si="134"/>
        <v>1453.5449297054913</v>
      </c>
      <c r="AE335" s="10">
        <f t="shared" si="135"/>
        <v>1453.5645402458924</v>
      </c>
    </row>
    <row r="336" spans="1:31" x14ac:dyDescent="0.2">
      <c r="A336" s="5">
        <v>306</v>
      </c>
      <c r="B336" s="5">
        <f t="shared" si="136"/>
        <v>333</v>
      </c>
      <c r="C336" s="36">
        <v>2.450906857646628E-9</v>
      </c>
      <c r="D336" s="6">
        <f t="shared" si="116"/>
        <v>5.7132626073519298E-10</v>
      </c>
      <c r="E336" s="7">
        <f t="shared" si="117"/>
        <v>6.8559151288223154E-6</v>
      </c>
      <c r="F336" s="7">
        <f t="shared" si="118"/>
        <v>1.3711830257644631E-5</v>
      </c>
      <c r="G336" s="7">
        <f t="shared" si="119"/>
        <v>2.0567745386466947E-5</v>
      </c>
      <c r="H336" s="7">
        <f t="shared" si="120"/>
        <v>2.7423660515289261E-5</v>
      </c>
      <c r="I336" s="7">
        <f t="shared" si="121"/>
        <v>3.4279575644111576E-5</v>
      </c>
      <c r="J336" s="7">
        <f t="shared" si="122"/>
        <v>4.1135490772933894E-5</v>
      </c>
      <c r="K336" s="12">
        <f t="shared" si="123"/>
        <v>1.3248145176468271E-10</v>
      </c>
      <c r="L336" s="9">
        <f t="shared" si="124"/>
        <v>1.9077329054114311E-2</v>
      </c>
      <c r="M336" s="9">
        <f t="shared" si="125"/>
        <v>7.6309316216457243E-2</v>
      </c>
      <c r="N336" s="9">
        <f t="shared" si="126"/>
        <v>0.17169596148702879</v>
      </c>
      <c r="O336" s="9">
        <f t="shared" si="127"/>
        <v>0.30523726486582897</v>
      </c>
      <c r="P336" s="9">
        <f t="shared" si="128"/>
        <v>0.47693322635285773</v>
      </c>
      <c r="Q336" s="9">
        <f t="shared" si="129"/>
        <v>0.68678384594811515</v>
      </c>
      <c r="R336" s="8">
        <f>'Masses &amp; Spring Data'!$G$29</f>
        <v>0.12460000000000002</v>
      </c>
      <c r="S336" s="8">
        <f t="shared" si="115"/>
        <v>2.3770352001426433E-3</v>
      </c>
      <c r="T336" s="8">
        <f t="shared" si="115"/>
        <v>9.5081408005705734E-3</v>
      </c>
      <c r="U336" s="8">
        <f t="shared" si="115"/>
        <v>2.1393316801283788E-2</v>
      </c>
      <c r="V336" s="8">
        <f t="shared" si="115"/>
        <v>3.8032563202282293E-2</v>
      </c>
      <c r="W336" s="8">
        <f t="shared" si="115"/>
        <v>5.9425880003566078E-2</v>
      </c>
      <c r="X336" s="8">
        <f t="shared" si="115"/>
        <v>8.5573267205135153E-2</v>
      </c>
      <c r="Y336" s="3">
        <f>SUM('Masses &amp; Spring Data'!$K$11*('Masses &amp; Spring Data'!$I$3+'Vel,Acc,Jer (Inlet)'!C336))</f>
        <v>1453.5004462237016</v>
      </c>
      <c r="Z336" s="10">
        <f t="shared" si="130"/>
        <v>1453.5028232589018</v>
      </c>
      <c r="AA336" s="10">
        <f t="shared" si="131"/>
        <v>1453.5100583828651</v>
      </c>
      <c r="AB336" s="10">
        <f t="shared" si="132"/>
        <v>1453.5218395405029</v>
      </c>
      <c r="AC336" s="10">
        <f t="shared" si="133"/>
        <v>1453.5384787869039</v>
      </c>
      <c r="AD336" s="10">
        <f t="shared" si="134"/>
        <v>1453.5598721037052</v>
      </c>
      <c r="AE336" s="10">
        <f t="shared" si="135"/>
        <v>1453.5860194909067</v>
      </c>
    </row>
    <row r="337" spans="1:31" x14ac:dyDescent="0.2">
      <c r="A337" s="5">
        <v>308</v>
      </c>
      <c r="B337" s="5">
        <f t="shared" si="136"/>
        <v>334</v>
      </c>
      <c r="C337" s="36">
        <v>3.022233118381821E-9</v>
      </c>
      <c r="D337" s="6">
        <f t="shared" si="116"/>
        <v>7.0380771249987568E-10</v>
      </c>
      <c r="E337" s="7">
        <f t="shared" si="117"/>
        <v>8.445692549998509E-6</v>
      </c>
      <c r="F337" s="7">
        <f t="shared" si="118"/>
        <v>1.6891385099997018E-5</v>
      </c>
      <c r="G337" s="7">
        <f t="shared" si="119"/>
        <v>2.5337077649995525E-5</v>
      </c>
      <c r="H337" s="7">
        <f t="shared" si="120"/>
        <v>3.3782770199994036E-5</v>
      </c>
      <c r="I337" s="7">
        <f t="shared" si="121"/>
        <v>4.2228462749992543E-5</v>
      </c>
      <c r="J337" s="7">
        <f t="shared" si="122"/>
        <v>5.067415529999105E-5</v>
      </c>
      <c r="K337" s="12">
        <f t="shared" si="123"/>
        <v>1.5732172397056232E-10</v>
      </c>
      <c r="L337" s="9">
        <f t="shared" si="124"/>
        <v>2.2654328251760975E-2</v>
      </c>
      <c r="M337" s="9">
        <f t="shared" si="125"/>
        <v>9.0617313007043898E-2</v>
      </c>
      <c r="N337" s="9">
        <f t="shared" si="126"/>
        <v>0.20388895426584877</v>
      </c>
      <c r="O337" s="9">
        <f t="shared" si="127"/>
        <v>0.36246925202817559</v>
      </c>
      <c r="P337" s="9">
        <f t="shared" si="128"/>
        <v>0.56635820629402434</v>
      </c>
      <c r="Q337" s="9">
        <f t="shared" si="129"/>
        <v>0.81555581706339508</v>
      </c>
      <c r="R337" s="8">
        <f>'Masses &amp; Spring Data'!$G$29</f>
        <v>0.12460000000000002</v>
      </c>
      <c r="S337" s="8">
        <f t="shared" si="115"/>
        <v>2.8227293001694179E-3</v>
      </c>
      <c r="T337" s="8">
        <f t="shared" si="115"/>
        <v>1.1290917200677672E-2</v>
      </c>
      <c r="U337" s="8">
        <f t="shared" si="115"/>
        <v>2.540456370152476E-2</v>
      </c>
      <c r="V337" s="8">
        <f t="shared" si="115"/>
        <v>4.5163668802710687E-2</v>
      </c>
      <c r="W337" s="8">
        <f t="shared" si="115"/>
        <v>7.056823250423544E-2</v>
      </c>
      <c r="X337" s="8">
        <f t="shared" si="115"/>
        <v>0.10161825480609904</v>
      </c>
      <c r="Y337" s="3">
        <f>SUM('Masses &amp; Spring Data'!$K$11*('Masses &amp; Spring Data'!$I$3+'Vel,Acc,Jer (Inlet)'!C337))</f>
        <v>1453.5005502420645</v>
      </c>
      <c r="Z337" s="10">
        <f t="shared" si="130"/>
        <v>1453.5033729713646</v>
      </c>
      <c r="AA337" s="10">
        <f t="shared" si="131"/>
        <v>1453.5119692978283</v>
      </c>
      <c r="AB337" s="10">
        <f t="shared" si="132"/>
        <v>1453.5259548057661</v>
      </c>
      <c r="AC337" s="10">
        <f t="shared" si="133"/>
        <v>1453.5457139108671</v>
      </c>
      <c r="AD337" s="10">
        <f t="shared" si="134"/>
        <v>1453.5711184745687</v>
      </c>
      <c r="AE337" s="10">
        <f t="shared" si="135"/>
        <v>1453.6021684968705</v>
      </c>
    </row>
    <row r="338" spans="1:31" x14ac:dyDescent="0.2">
      <c r="A338" s="5">
        <v>310</v>
      </c>
      <c r="B338" s="5">
        <f t="shared" si="136"/>
        <v>335</v>
      </c>
      <c r="C338" s="36">
        <v>3.7260408308816966E-9</v>
      </c>
      <c r="D338" s="6">
        <f t="shared" si="116"/>
        <v>8.61129436470438E-10</v>
      </c>
      <c r="E338" s="7">
        <f t="shared" si="117"/>
        <v>1.0333553237645256E-5</v>
      </c>
      <c r="F338" s="7">
        <f t="shared" si="118"/>
        <v>2.0667106475290513E-5</v>
      </c>
      <c r="G338" s="7">
        <f t="shared" si="119"/>
        <v>3.1000659712935771E-5</v>
      </c>
      <c r="H338" s="7">
        <f t="shared" si="120"/>
        <v>4.1334212950581025E-5</v>
      </c>
      <c r="I338" s="7">
        <f t="shared" si="121"/>
        <v>5.166776618822628E-5</v>
      </c>
      <c r="J338" s="7">
        <f t="shared" si="122"/>
        <v>6.2001319425871541E-5</v>
      </c>
      <c r="K338" s="12">
        <f t="shared" si="123"/>
        <v>1.9872217764702199E-10</v>
      </c>
      <c r="L338" s="9">
        <f t="shared" si="124"/>
        <v>2.8615993581171166E-2</v>
      </c>
      <c r="M338" s="9">
        <f t="shared" si="125"/>
        <v>0.11446397432468466</v>
      </c>
      <c r="N338" s="9">
        <f t="shared" si="126"/>
        <v>0.2575439422305405</v>
      </c>
      <c r="O338" s="9">
        <f t="shared" si="127"/>
        <v>0.45785589729873866</v>
      </c>
      <c r="P338" s="9">
        <f t="shared" si="128"/>
        <v>0.71539983952927921</v>
      </c>
      <c r="Q338" s="9">
        <f t="shared" si="129"/>
        <v>1.030175768922162</v>
      </c>
      <c r="R338" s="8">
        <f>'Masses &amp; Spring Data'!$G$29</f>
        <v>0.12460000000000002</v>
      </c>
      <c r="S338" s="8">
        <f t="shared" si="115"/>
        <v>3.5655528002139277E-3</v>
      </c>
      <c r="T338" s="8">
        <f t="shared" si="115"/>
        <v>1.4262211200855711E-2</v>
      </c>
      <c r="U338" s="8">
        <f t="shared" si="115"/>
        <v>3.2089975201925351E-2</v>
      </c>
      <c r="V338" s="8">
        <f t="shared" si="115"/>
        <v>5.7048844803422843E-2</v>
      </c>
      <c r="W338" s="8">
        <f t="shared" si="115"/>
        <v>8.9138820005348202E-2</v>
      </c>
      <c r="X338" s="8">
        <f t="shared" si="115"/>
        <v>0.1283599008077014</v>
      </c>
      <c r="Y338" s="3">
        <f>SUM('Masses &amp; Spring Data'!$K$11*('Masses &amp; Spring Data'!$I$3+'Vel,Acc,Jer (Inlet)'!C338))</f>
        <v>1453.5006783806275</v>
      </c>
      <c r="Z338" s="10">
        <f t="shared" si="130"/>
        <v>1453.5042439334277</v>
      </c>
      <c r="AA338" s="10">
        <f t="shared" si="131"/>
        <v>1453.515097373129</v>
      </c>
      <c r="AB338" s="10">
        <f t="shared" si="132"/>
        <v>1453.5327683558294</v>
      </c>
      <c r="AC338" s="10">
        <f t="shared" si="133"/>
        <v>1453.5577272254309</v>
      </c>
      <c r="AD338" s="10">
        <f t="shared" si="134"/>
        <v>1453.5898172006328</v>
      </c>
      <c r="AE338" s="10">
        <f t="shared" si="135"/>
        <v>1453.6290382814352</v>
      </c>
    </row>
    <row r="339" spans="1:31" x14ac:dyDescent="0.2">
      <c r="A339" s="5">
        <v>312</v>
      </c>
      <c r="B339" s="5">
        <f t="shared" si="136"/>
        <v>336</v>
      </c>
      <c r="C339" s="36">
        <v>4.5871702673521346E-9</v>
      </c>
      <c r="D339" s="6">
        <f t="shared" si="116"/>
        <v>1.05985161411746E-9</v>
      </c>
      <c r="E339" s="7">
        <f t="shared" si="117"/>
        <v>1.271821936940952E-5</v>
      </c>
      <c r="F339" s="7">
        <f t="shared" si="118"/>
        <v>2.543643873881904E-5</v>
      </c>
      <c r="G339" s="7">
        <f t="shared" si="119"/>
        <v>3.8154658108228558E-5</v>
      </c>
      <c r="H339" s="7">
        <f t="shared" si="120"/>
        <v>5.087287747763808E-5</v>
      </c>
      <c r="I339" s="7">
        <f t="shared" si="121"/>
        <v>6.3591096847047602E-5</v>
      </c>
      <c r="J339" s="7">
        <f t="shared" si="122"/>
        <v>7.6309316216457117E-5</v>
      </c>
      <c r="K339" s="12">
        <f t="shared" si="123"/>
        <v>2.3184254058819453E-10</v>
      </c>
      <c r="L339" s="9">
        <f t="shared" si="124"/>
        <v>3.3385325844700012E-2</v>
      </c>
      <c r="M339" s="9">
        <f t="shared" si="125"/>
        <v>0.13354130337880005</v>
      </c>
      <c r="N339" s="9">
        <f t="shared" si="126"/>
        <v>0.30046793260230009</v>
      </c>
      <c r="O339" s="9">
        <f t="shared" si="127"/>
        <v>0.53416521351520019</v>
      </c>
      <c r="P339" s="9">
        <f t="shared" si="128"/>
        <v>0.83463314611750028</v>
      </c>
      <c r="Q339" s="9">
        <f t="shared" si="129"/>
        <v>1.2018717304092004</v>
      </c>
      <c r="R339" s="8">
        <f>'Masses &amp; Spring Data'!$G$29</f>
        <v>0.12460000000000002</v>
      </c>
      <c r="S339" s="8">
        <f t="shared" si="115"/>
        <v>4.1598116002496219E-3</v>
      </c>
      <c r="T339" s="8">
        <f t="shared" si="115"/>
        <v>1.6639246400998488E-2</v>
      </c>
      <c r="U339" s="8">
        <f t="shared" si="115"/>
        <v>3.7438304402246596E-2</v>
      </c>
      <c r="V339" s="8">
        <f t="shared" si="115"/>
        <v>6.6556985603993951E-2</v>
      </c>
      <c r="W339" s="8">
        <f t="shared" si="115"/>
        <v>0.10399529000624055</v>
      </c>
      <c r="X339" s="8">
        <f t="shared" si="115"/>
        <v>0.14975321760898638</v>
      </c>
      <c r="Y339" s="3">
        <f>SUM('Masses &amp; Spring Data'!$K$11*('Masses &amp; Spring Data'!$I$3+'Vel,Acc,Jer (Inlet)'!C339))</f>
        <v>1453.5008351619281</v>
      </c>
      <c r="Z339" s="10">
        <f t="shared" si="130"/>
        <v>1453.5049949735283</v>
      </c>
      <c r="AA339" s="10">
        <f t="shared" si="131"/>
        <v>1453.5176673699298</v>
      </c>
      <c r="AB339" s="10">
        <f t="shared" si="132"/>
        <v>1453.5382734663303</v>
      </c>
      <c r="AC339" s="10">
        <f t="shared" si="133"/>
        <v>1453.567392147532</v>
      </c>
      <c r="AD339" s="10">
        <f t="shared" si="134"/>
        <v>1453.6048304519343</v>
      </c>
      <c r="AE339" s="10">
        <f t="shared" si="135"/>
        <v>1453.6505883795371</v>
      </c>
    </row>
    <row r="340" spans="1:31" x14ac:dyDescent="0.2">
      <c r="A340" s="5">
        <v>314</v>
      </c>
      <c r="B340" s="5">
        <f t="shared" si="136"/>
        <v>337</v>
      </c>
      <c r="C340" s="36">
        <v>5.6470218814695946E-9</v>
      </c>
      <c r="D340" s="6">
        <f t="shared" si="116"/>
        <v>1.2916941547056545E-9</v>
      </c>
      <c r="E340" s="7">
        <f t="shared" si="117"/>
        <v>1.5500329856467855E-5</v>
      </c>
      <c r="F340" s="7">
        <f t="shared" si="118"/>
        <v>3.100065971293571E-5</v>
      </c>
      <c r="G340" s="7">
        <f t="shared" si="119"/>
        <v>4.6500989569403564E-5</v>
      </c>
      <c r="H340" s="7">
        <f t="shared" si="120"/>
        <v>6.2001319425871419E-5</v>
      </c>
      <c r="I340" s="7">
        <f t="shared" si="121"/>
        <v>7.7501649282339267E-5</v>
      </c>
      <c r="J340" s="7">
        <f t="shared" si="122"/>
        <v>9.3001979138807129E-5</v>
      </c>
      <c r="K340" s="12">
        <f t="shared" si="123"/>
        <v>2.9808326647053629E-10</v>
      </c>
      <c r="L340" s="9">
        <f t="shared" si="124"/>
        <v>4.2923990371757224E-2</v>
      </c>
      <c r="M340" s="9">
        <f t="shared" si="125"/>
        <v>0.1716959614870289</v>
      </c>
      <c r="N340" s="9">
        <f t="shared" si="126"/>
        <v>0.38631591334581505</v>
      </c>
      <c r="O340" s="9">
        <f t="shared" si="127"/>
        <v>0.68678384594811559</v>
      </c>
      <c r="P340" s="9">
        <f t="shared" si="128"/>
        <v>1.0730997592939306</v>
      </c>
      <c r="Q340" s="9">
        <f t="shared" si="129"/>
        <v>1.5452636533832602</v>
      </c>
      <c r="R340" s="8">
        <f>'Masses &amp; Spring Data'!$G$29</f>
        <v>0.12460000000000002</v>
      </c>
      <c r="S340" s="8">
        <f t="shared" si="115"/>
        <v>5.3483292003209506E-3</v>
      </c>
      <c r="T340" s="8">
        <f t="shared" si="115"/>
        <v>2.1393316801283802E-2</v>
      </c>
      <c r="U340" s="8">
        <f t="shared" si="115"/>
        <v>4.8134962802888565E-2</v>
      </c>
      <c r="V340" s="8">
        <f t="shared" si="115"/>
        <v>8.5573267205135209E-2</v>
      </c>
      <c r="W340" s="8">
        <f t="shared" si="115"/>
        <v>0.13370823000802379</v>
      </c>
      <c r="X340" s="8">
        <f t="shared" si="115"/>
        <v>0.19253985121155426</v>
      </c>
      <c r="Y340" s="3">
        <f>SUM('Masses &amp; Spring Data'!$K$11*('Masses &amp; Spring Data'!$I$3+'Vel,Acc,Jer (Inlet)'!C340))</f>
        <v>1453.5010281235288</v>
      </c>
      <c r="Z340" s="10">
        <f t="shared" si="130"/>
        <v>1453.5063764527292</v>
      </c>
      <c r="AA340" s="10">
        <f t="shared" si="131"/>
        <v>1453.522656612281</v>
      </c>
      <c r="AB340" s="10">
        <f t="shared" si="132"/>
        <v>1453.5491630863316</v>
      </c>
      <c r="AC340" s="10">
        <f t="shared" si="133"/>
        <v>1453.5866013907339</v>
      </c>
      <c r="AD340" s="10">
        <f t="shared" si="134"/>
        <v>1453.6347363535369</v>
      </c>
      <c r="AE340" s="10">
        <f t="shared" si="135"/>
        <v>1453.6935679747403</v>
      </c>
    </row>
    <row r="341" spans="1:31" x14ac:dyDescent="0.2">
      <c r="A341" s="5">
        <v>316</v>
      </c>
      <c r="B341" s="5">
        <f t="shared" si="136"/>
        <v>338</v>
      </c>
      <c r="C341" s="36">
        <v>6.9387160361752491E-9</v>
      </c>
      <c r="D341" s="6">
        <f t="shared" si="116"/>
        <v>1.5897774211761908E-9</v>
      </c>
      <c r="E341" s="7">
        <f t="shared" si="117"/>
        <v>1.9077329054114289E-5</v>
      </c>
      <c r="F341" s="7">
        <f t="shared" si="118"/>
        <v>3.8154658108228579E-5</v>
      </c>
      <c r="G341" s="7">
        <f t="shared" si="119"/>
        <v>5.7231987162342871E-5</v>
      </c>
      <c r="H341" s="7">
        <f t="shared" si="120"/>
        <v>7.6309316216457157E-5</v>
      </c>
      <c r="I341" s="7">
        <f t="shared" si="121"/>
        <v>9.5386645270571443E-5</v>
      </c>
      <c r="J341" s="7">
        <f t="shared" si="122"/>
        <v>1.1446397432468574E-4</v>
      </c>
      <c r="K341" s="12">
        <f t="shared" si="123"/>
        <v>3.1464344794111884E-10</v>
      </c>
      <c r="L341" s="9">
        <f t="shared" si="124"/>
        <v>4.5308656503521116E-2</v>
      </c>
      <c r="M341" s="9">
        <f t="shared" si="125"/>
        <v>0.18123462601408447</v>
      </c>
      <c r="N341" s="9">
        <f t="shared" si="126"/>
        <v>0.40777790853168999</v>
      </c>
      <c r="O341" s="9">
        <f t="shared" si="127"/>
        <v>0.72493850405633786</v>
      </c>
      <c r="P341" s="9">
        <f t="shared" si="128"/>
        <v>1.1327164125880278</v>
      </c>
      <c r="Q341" s="9">
        <f t="shared" si="129"/>
        <v>1.63111163412676</v>
      </c>
      <c r="R341" s="8">
        <f>'Masses &amp; Spring Data'!$G$29</f>
        <v>0.12460000000000002</v>
      </c>
      <c r="S341" s="8">
        <f t="shared" si="115"/>
        <v>5.6454586003387318E-3</v>
      </c>
      <c r="T341" s="8">
        <f t="shared" si="115"/>
        <v>2.2581834401354927E-2</v>
      </c>
      <c r="U341" s="8">
        <f t="shared" si="115"/>
        <v>5.0809127403048576E-2</v>
      </c>
      <c r="V341" s="8">
        <f t="shared" si="115"/>
        <v>9.0327337605419708E-2</v>
      </c>
      <c r="W341" s="8">
        <f t="shared" si="115"/>
        <v>0.14113646500846827</v>
      </c>
      <c r="X341" s="8">
        <f t="shared" si="115"/>
        <v>0.2032365096121943</v>
      </c>
      <c r="Y341" s="3">
        <f>SUM('Masses &amp; Spring Data'!$K$11*('Masses &amp; Spring Data'!$I$3+'Vel,Acc,Jer (Inlet)'!C341))</f>
        <v>1453.5012632954797</v>
      </c>
      <c r="Z341" s="10">
        <f t="shared" si="130"/>
        <v>1453.5069087540801</v>
      </c>
      <c r="AA341" s="10">
        <f t="shared" si="131"/>
        <v>1453.5241345722823</v>
      </c>
      <c r="AB341" s="10">
        <f t="shared" si="132"/>
        <v>1453.5520724228827</v>
      </c>
      <c r="AC341" s="10">
        <f t="shared" si="133"/>
        <v>1453.5915906330852</v>
      </c>
      <c r="AD341" s="10">
        <f t="shared" si="134"/>
        <v>1453.6423997604882</v>
      </c>
      <c r="AE341" s="10">
        <f t="shared" si="135"/>
        <v>1453.7044998050919</v>
      </c>
    </row>
    <row r="342" spans="1:31" x14ac:dyDescent="0.2">
      <c r="A342" s="5">
        <v>318</v>
      </c>
      <c r="B342" s="5">
        <f t="shared" si="136"/>
        <v>339</v>
      </c>
      <c r="C342" s="36">
        <v>8.5284934573514399E-9</v>
      </c>
      <c r="D342" s="6">
        <f t="shared" si="116"/>
        <v>1.9044208691173096E-9</v>
      </c>
      <c r="E342" s="7">
        <f t="shared" si="117"/>
        <v>2.2853050429407716E-5</v>
      </c>
      <c r="F342" s="7">
        <f t="shared" si="118"/>
        <v>4.5706100858815432E-5</v>
      </c>
      <c r="G342" s="7">
        <f t="shared" si="119"/>
        <v>6.8559151288223152E-5</v>
      </c>
      <c r="H342" s="7">
        <f t="shared" si="120"/>
        <v>9.1412201717630865E-5</v>
      </c>
      <c r="I342" s="7">
        <f t="shared" si="121"/>
        <v>1.1426525214703858E-4</v>
      </c>
      <c r="J342" s="7">
        <f t="shared" si="122"/>
        <v>1.371183025764463E-4</v>
      </c>
      <c r="K342" s="12">
        <f t="shared" si="123"/>
        <v>4.9680544411756076E-10</v>
      </c>
      <c r="L342" s="9">
        <f t="shared" si="124"/>
        <v>7.1539983952928751E-2</v>
      </c>
      <c r="M342" s="9">
        <f t="shared" si="125"/>
        <v>0.286159935811715</v>
      </c>
      <c r="N342" s="9">
        <f t="shared" si="126"/>
        <v>0.64385985557635872</v>
      </c>
      <c r="O342" s="9">
        <f t="shared" si="127"/>
        <v>1.14463974324686</v>
      </c>
      <c r="P342" s="9">
        <f t="shared" si="128"/>
        <v>1.7884995988232189</v>
      </c>
      <c r="Q342" s="9">
        <f t="shared" si="129"/>
        <v>2.5754394223054349</v>
      </c>
      <c r="R342" s="8">
        <f>'Masses &amp; Spring Data'!$G$29</f>
        <v>0.12460000000000002</v>
      </c>
      <c r="S342" s="8">
        <f t="shared" si="115"/>
        <v>8.9138820005349242E-3</v>
      </c>
      <c r="T342" s="8">
        <f t="shared" si="115"/>
        <v>3.5655528002139697E-2</v>
      </c>
      <c r="U342" s="8">
        <f t="shared" si="115"/>
        <v>8.0224938004814311E-2</v>
      </c>
      <c r="V342" s="8">
        <f t="shared" si="115"/>
        <v>0.14262211200855879</v>
      </c>
      <c r="W342" s="8">
        <f t="shared" si="115"/>
        <v>0.2228470500133731</v>
      </c>
      <c r="X342" s="8">
        <f t="shared" si="115"/>
        <v>0.32089975201925725</v>
      </c>
      <c r="Y342" s="3">
        <f>SUM('Masses &amp; Spring Data'!$K$11*('Masses &amp; Spring Data'!$I$3+'Vel,Acc,Jer (Inlet)'!C342))</f>
        <v>1453.501552737881</v>
      </c>
      <c r="Z342" s="10">
        <f t="shared" si="130"/>
        <v>1453.5104666198815</v>
      </c>
      <c r="AA342" s="10">
        <f t="shared" si="131"/>
        <v>1453.5375549937592</v>
      </c>
      <c r="AB342" s="10">
        <f t="shared" si="132"/>
        <v>1453.5817776758859</v>
      </c>
      <c r="AC342" s="10">
        <f t="shared" si="133"/>
        <v>1453.6441748498896</v>
      </c>
      <c r="AD342" s="10">
        <f t="shared" si="134"/>
        <v>1453.7243997878943</v>
      </c>
      <c r="AE342" s="10">
        <f t="shared" si="135"/>
        <v>1453.8224524899001</v>
      </c>
    </row>
    <row r="343" spans="1:31" x14ac:dyDescent="0.2">
      <c r="A343" s="5">
        <v>320</v>
      </c>
      <c r="B343" s="5">
        <f t="shared" si="136"/>
        <v>340</v>
      </c>
      <c r="C343" s="36">
        <v>1.043291432646875E-8</v>
      </c>
      <c r="D343" s="6">
        <f t="shared" si="116"/>
        <v>2.4012263132348704E-9</v>
      </c>
      <c r="E343" s="7">
        <f t="shared" si="117"/>
        <v>2.8814715758818445E-5</v>
      </c>
      <c r="F343" s="7">
        <f t="shared" si="118"/>
        <v>5.762943151763689E-5</v>
      </c>
      <c r="G343" s="7">
        <f t="shared" si="119"/>
        <v>8.6444147276455328E-5</v>
      </c>
      <c r="H343" s="7">
        <f t="shared" si="120"/>
        <v>1.1525886303527378E-4</v>
      </c>
      <c r="I343" s="7">
        <f t="shared" si="121"/>
        <v>1.4407357879409223E-4</v>
      </c>
      <c r="J343" s="7">
        <f t="shared" si="122"/>
        <v>1.7288829455291066E-4</v>
      </c>
      <c r="K343" s="12">
        <f t="shared" si="123"/>
        <v>4.1400453676464059E-10</v>
      </c>
      <c r="L343" s="9">
        <f t="shared" si="124"/>
        <v>5.9616653294108243E-2</v>
      </c>
      <c r="M343" s="9">
        <f t="shared" si="125"/>
        <v>0.23846661317643297</v>
      </c>
      <c r="N343" s="9">
        <f t="shared" si="126"/>
        <v>0.5365498796469742</v>
      </c>
      <c r="O343" s="9">
        <f t="shared" si="127"/>
        <v>0.95386645270573189</v>
      </c>
      <c r="P343" s="9">
        <f t="shared" si="128"/>
        <v>1.4904163323527062</v>
      </c>
      <c r="Q343" s="9">
        <f t="shared" si="129"/>
        <v>2.1461995185878968</v>
      </c>
      <c r="R343" s="8">
        <f>'Masses &amp; Spring Data'!$G$29</f>
        <v>0.12460000000000002</v>
      </c>
      <c r="S343" s="8">
        <f t="shared" si="115"/>
        <v>7.4282350004458882E-3</v>
      </c>
      <c r="T343" s="8">
        <f t="shared" si="115"/>
        <v>2.9712940001783553E-2</v>
      </c>
      <c r="U343" s="8">
        <f t="shared" si="115"/>
        <v>6.685411500401299E-2</v>
      </c>
      <c r="V343" s="8">
        <f t="shared" si="115"/>
        <v>0.11885176000713421</v>
      </c>
      <c r="W343" s="8">
        <f t="shared" si="115"/>
        <v>0.18570587501114721</v>
      </c>
      <c r="X343" s="8">
        <f t="shared" si="115"/>
        <v>0.26741646001605196</v>
      </c>
      <c r="Y343" s="3">
        <f>SUM('Masses &amp; Spring Data'!$K$11*('Masses &amp; Spring Data'!$I$3+'Vel,Acc,Jer (Inlet)'!C343))</f>
        <v>1453.5018994657571</v>
      </c>
      <c r="Z343" s="10">
        <f t="shared" si="130"/>
        <v>1453.5093277007575</v>
      </c>
      <c r="AA343" s="10">
        <f t="shared" si="131"/>
        <v>1453.5320495843857</v>
      </c>
      <c r="AB343" s="10">
        <f t="shared" si="132"/>
        <v>1453.568753580761</v>
      </c>
      <c r="AC343" s="10">
        <f t="shared" si="133"/>
        <v>1453.6207512257643</v>
      </c>
      <c r="AD343" s="10">
        <f t="shared" si="134"/>
        <v>1453.6876053407682</v>
      </c>
      <c r="AE343" s="10">
        <f t="shared" si="135"/>
        <v>1453.7693159257731</v>
      </c>
    </row>
    <row r="344" spans="1:31" x14ac:dyDescent="0.2">
      <c r="A344" s="5">
        <v>322</v>
      </c>
      <c r="B344" s="5">
        <f t="shared" si="136"/>
        <v>341</v>
      </c>
      <c r="C344" s="36">
        <v>1.283414063970362E-8</v>
      </c>
      <c r="D344" s="6">
        <f t="shared" si="116"/>
        <v>2.815230849999511E-9</v>
      </c>
      <c r="E344" s="7">
        <f t="shared" si="117"/>
        <v>3.3782770199994131E-5</v>
      </c>
      <c r="F344" s="7">
        <f t="shared" si="118"/>
        <v>6.7565540399988261E-5</v>
      </c>
      <c r="G344" s="7">
        <f t="shared" si="119"/>
        <v>1.013483105999824E-4</v>
      </c>
      <c r="H344" s="7">
        <f t="shared" si="120"/>
        <v>1.3513108079997652E-4</v>
      </c>
      <c r="I344" s="7">
        <f t="shared" si="121"/>
        <v>1.6891385099997066E-4</v>
      </c>
      <c r="J344" s="7">
        <f t="shared" si="122"/>
        <v>2.026966211999648E-4</v>
      </c>
      <c r="K344" s="12">
        <f t="shared" si="123"/>
        <v>7.4520816617632791E-10</v>
      </c>
      <c r="L344" s="9">
        <f t="shared" si="124"/>
        <v>0.10730997592939122</v>
      </c>
      <c r="M344" s="9">
        <f t="shared" si="125"/>
        <v>0.42923990371756487</v>
      </c>
      <c r="N344" s="9">
        <f t="shared" si="126"/>
        <v>0.96578978336452093</v>
      </c>
      <c r="O344" s="9">
        <f t="shared" si="127"/>
        <v>1.7169596148702595</v>
      </c>
      <c r="P344" s="9">
        <f t="shared" si="128"/>
        <v>2.6827493982347805</v>
      </c>
      <c r="Q344" s="9">
        <f t="shared" si="129"/>
        <v>3.8631591334580837</v>
      </c>
      <c r="R344" s="8">
        <f>'Masses &amp; Spring Data'!$G$29</f>
        <v>0.12460000000000002</v>
      </c>
      <c r="S344" s="8">
        <f t="shared" si="115"/>
        <v>1.3370823000802147E-2</v>
      </c>
      <c r="T344" s="8">
        <f t="shared" si="115"/>
        <v>5.3483292003208588E-2</v>
      </c>
      <c r="U344" s="8">
        <f t="shared" si="115"/>
        <v>0.12033740700721933</v>
      </c>
      <c r="V344" s="8">
        <f t="shared" si="115"/>
        <v>0.21393316801283435</v>
      </c>
      <c r="W344" s="8">
        <f t="shared" si="115"/>
        <v>0.3342705750200537</v>
      </c>
      <c r="X344" s="8">
        <f t="shared" si="115"/>
        <v>0.48134962802887732</v>
      </c>
      <c r="Y344" s="3">
        <f>SUM('Masses &amp; Spring Data'!$K$11*('Masses &amp; Spring Data'!$I$3+'Vel,Acc,Jer (Inlet)'!C344))</f>
        <v>1453.5023366443841</v>
      </c>
      <c r="Z344" s="10">
        <f t="shared" si="130"/>
        <v>1453.5157074673848</v>
      </c>
      <c r="AA344" s="10">
        <f t="shared" si="131"/>
        <v>1453.5563324906393</v>
      </c>
      <c r="AB344" s="10">
        <f t="shared" si="132"/>
        <v>1453.6226740513912</v>
      </c>
      <c r="AC344" s="10">
        <f t="shared" si="133"/>
        <v>1453.7162698123968</v>
      </c>
      <c r="AD344" s="10">
        <f t="shared" si="134"/>
        <v>1453.8366072194042</v>
      </c>
      <c r="AE344" s="10">
        <f t="shared" si="135"/>
        <v>1453.983686272413</v>
      </c>
    </row>
    <row r="345" spans="1:31" x14ac:dyDescent="0.2">
      <c r="A345" s="5">
        <v>324</v>
      </c>
      <c r="B345" s="5">
        <f t="shared" si="136"/>
        <v>342</v>
      </c>
      <c r="C345" s="36">
        <v>1.5649371489703131E-8</v>
      </c>
      <c r="D345" s="6">
        <f t="shared" si="116"/>
        <v>3.5604390161758389E-9</v>
      </c>
      <c r="E345" s="7">
        <f t="shared" si="117"/>
        <v>4.272526819411007E-5</v>
      </c>
      <c r="F345" s="7">
        <f t="shared" si="118"/>
        <v>8.5450536388220139E-5</v>
      </c>
      <c r="G345" s="7">
        <f t="shared" si="119"/>
        <v>1.2817580458233019E-4</v>
      </c>
      <c r="H345" s="7">
        <f t="shared" si="120"/>
        <v>1.7090107277644028E-4</v>
      </c>
      <c r="I345" s="7">
        <f t="shared" si="121"/>
        <v>2.1362634097055034E-4</v>
      </c>
      <c r="J345" s="7">
        <f t="shared" si="122"/>
        <v>2.5635160916466038E-4</v>
      </c>
      <c r="K345" s="12">
        <f t="shared" si="123"/>
        <v>6.6240725882342097E-10</v>
      </c>
      <c r="L345" s="9">
        <f t="shared" si="124"/>
        <v>9.5386645270572626E-2</v>
      </c>
      <c r="M345" s="9">
        <f t="shared" si="125"/>
        <v>0.3815465810822905</v>
      </c>
      <c r="N345" s="9">
        <f t="shared" si="126"/>
        <v>0.85847980743515362</v>
      </c>
      <c r="O345" s="9">
        <f t="shared" si="127"/>
        <v>1.526186324329162</v>
      </c>
      <c r="P345" s="9">
        <f t="shared" si="128"/>
        <v>2.3846661317643156</v>
      </c>
      <c r="Q345" s="9">
        <f t="shared" si="129"/>
        <v>3.4339192297406145</v>
      </c>
      <c r="R345" s="8">
        <f>'Masses &amp; Spring Data'!$G$29</f>
        <v>0.12460000000000002</v>
      </c>
      <c r="S345" s="8">
        <f t="shared" si="115"/>
        <v>1.188517600071335E-2</v>
      </c>
      <c r="T345" s="8">
        <f t="shared" si="115"/>
        <v>4.7540704002853401E-2</v>
      </c>
      <c r="U345" s="8">
        <f t="shared" si="115"/>
        <v>0.10696658400642016</v>
      </c>
      <c r="V345" s="8">
        <f t="shared" si="115"/>
        <v>0.1901628160114136</v>
      </c>
      <c r="W345" s="8">
        <f t="shared" si="115"/>
        <v>0.29712940001783378</v>
      </c>
      <c r="X345" s="8">
        <f t="shared" si="115"/>
        <v>0.42786633602568064</v>
      </c>
      <c r="Y345" s="3">
        <f>SUM('Masses &amp; Spring Data'!$K$11*('Masses &amp; Spring Data'!$I$3+'Vel,Acc,Jer (Inlet)'!C345))</f>
        <v>1453.5028491986361</v>
      </c>
      <c r="Z345" s="10">
        <f t="shared" si="130"/>
        <v>1453.5147343746369</v>
      </c>
      <c r="AA345" s="10">
        <f t="shared" si="131"/>
        <v>1453.5510381330162</v>
      </c>
      <c r="AB345" s="10">
        <f t="shared" si="132"/>
        <v>1453.6098157826425</v>
      </c>
      <c r="AC345" s="10">
        <f t="shared" si="133"/>
        <v>1453.6930120146476</v>
      </c>
      <c r="AD345" s="10">
        <f t="shared" si="134"/>
        <v>1453.799978598654</v>
      </c>
      <c r="AE345" s="10">
        <f t="shared" si="135"/>
        <v>1453.9307155346619</v>
      </c>
    </row>
    <row r="346" spans="1:31" x14ac:dyDescent="0.2">
      <c r="A346" s="5">
        <v>326</v>
      </c>
      <c r="B346" s="5">
        <f t="shared" si="136"/>
        <v>343</v>
      </c>
      <c r="C346" s="36">
        <v>1.920981050587897E-8</v>
      </c>
      <c r="D346" s="6">
        <f t="shared" si="116"/>
        <v>4.2228462749992599E-9</v>
      </c>
      <c r="E346" s="7">
        <f t="shared" si="117"/>
        <v>5.0674155299991118E-5</v>
      </c>
      <c r="F346" s="7">
        <f t="shared" si="118"/>
        <v>1.0134831059998224E-4</v>
      </c>
      <c r="G346" s="7">
        <f t="shared" si="119"/>
        <v>1.5202246589997336E-4</v>
      </c>
      <c r="H346" s="7">
        <f t="shared" si="120"/>
        <v>2.0269662119996447E-4</v>
      </c>
      <c r="I346" s="7">
        <f t="shared" si="121"/>
        <v>2.5337077649995558E-4</v>
      </c>
      <c r="J346" s="7">
        <f t="shared" si="122"/>
        <v>3.0404493179994672E-4</v>
      </c>
      <c r="K346" s="12">
        <f t="shared" si="123"/>
        <v>9.936108882351116E-10</v>
      </c>
      <c r="L346" s="9">
        <f t="shared" si="124"/>
        <v>0.14307996790585606</v>
      </c>
      <c r="M346" s="9">
        <f t="shared" si="125"/>
        <v>0.57231987162342424</v>
      </c>
      <c r="N346" s="9">
        <f t="shared" si="126"/>
        <v>1.2877197111527046</v>
      </c>
      <c r="O346" s="9">
        <f t="shared" si="127"/>
        <v>2.2892794864936969</v>
      </c>
      <c r="P346" s="9">
        <f t="shared" si="128"/>
        <v>3.5769991976464017</v>
      </c>
      <c r="Q346" s="9">
        <f t="shared" si="129"/>
        <v>5.1508788446108182</v>
      </c>
      <c r="R346" s="8">
        <f>'Masses &amp; Spring Data'!$G$29</f>
        <v>0.12460000000000002</v>
      </c>
      <c r="S346" s="8">
        <f t="shared" si="115"/>
        <v>1.7827764001069668E-2</v>
      </c>
      <c r="T346" s="8">
        <f t="shared" si="115"/>
        <v>7.1311056004278672E-2</v>
      </c>
      <c r="U346" s="8">
        <f t="shared" si="115"/>
        <v>0.16044987600962701</v>
      </c>
      <c r="V346" s="8">
        <f t="shared" si="115"/>
        <v>0.28524422401711469</v>
      </c>
      <c r="W346" s="8">
        <f t="shared" si="115"/>
        <v>0.4456941000267417</v>
      </c>
      <c r="X346" s="8">
        <f t="shared" si="115"/>
        <v>0.64179950403850805</v>
      </c>
      <c r="Y346" s="3">
        <f>SUM('Masses &amp; Spring Data'!$K$11*('Masses &amp; Spring Data'!$I$3+'Vel,Acc,Jer (Inlet)'!C346))</f>
        <v>1453.5034974290134</v>
      </c>
      <c r="Z346" s="10">
        <f t="shared" si="130"/>
        <v>1453.5213251930145</v>
      </c>
      <c r="AA346" s="10">
        <f t="shared" si="131"/>
        <v>1453.5755773163958</v>
      </c>
      <c r="AB346" s="10">
        <f t="shared" si="132"/>
        <v>1453.6639473050229</v>
      </c>
      <c r="AC346" s="10">
        <f t="shared" si="133"/>
        <v>1453.7887416530305</v>
      </c>
      <c r="AD346" s="10">
        <f t="shared" si="134"/>
        <v>1453.94919152904</v>
      </c>
      <c r="AE346" s="10">
        <f t="shared" si="135"/>
        <v>1454.1452969330519</v>
      </c>
    </row>
    <row r="347" spans="1:31" x14ac:dyDescent="0.2">
      <c r="A347" s="5">
        <v>328</v>
      </c>
      <c r="B347" s="5">
        <f t="shared" si="136"/>
        <v>344</v>
      </c>
      <c r="C347" s="36">
        <v>2.343265678087823E-8</v>
      </c>
      <c r="D347" s="6">
        <f t="shared" si="116"/>
        <v>5.2164571632343715E-9</v>
      </c>
      <c r="E347" s="7">
        <f t="shared" si="117"/>
        <v>6.2597485958812454E-5</v>
      </c>
      <c r="F347" s="7">
        <f t="shared" si="118"/>
        <v>1.2519497191762491E-4</v>
      </c>
      <c r="G347" s="7">
        <f t="shared" si="119"/>
        <v>1.8779245787643736E-4</v>
      </c>
      <c r="H347" s="7">
        <f t="shared" si="120"/>
        <v>2.5038994383524981E-4</v>
      </c>
      <c r="I347" s="7">
        <f t="shared" si="121"/>
        <v>3.129874297940623E-4</v>
      </c>
      <c r="J347" s="7">
        <f t="shared" si="122"/>
        <v>3.7558491575287472E-4</v>
      </c>
      <c r="K347" s="12">
        <f t="shared" si="123"/>
        <v>9.9361088823512815E-10</v>
      </c>
      <c r="L347" s="9">
        <f t="shared" si="124"/>
        <v>0.14307996790585845</v>
      </c>
      <c r="M347" s="9">
        <f t="shared" si="125"/>
        <v>0.57231987162343378</v>
      </c>
      <c r="N347" s="9">
        <f t="shared" si="126"/>
        <v>1.2877197111527261</v>
      </c>
      <c r="O347" s="9">
        <f t="shared" si="127"/>
        <v>2.2892794864937351</v>
      </c>
      <c r="P347" s="9">
        <f t="shared" si="128"/>
        <v>3.5769991976464612</v>
      </c>
      <c r="Q347" s="9">
        <f t="shared" si="129"/>
        <v>5.1508788446109044</v>
      </c>
      <c r="R347" s="8">
        <f>'Masses &amp; Spring Data'!$G$29</f>
        <v>0.12460000000000002</v>
      </c>
      <c r="S347" s="8">
        <f t="shared" si="115"/>
        <v>1.7827764001069966E-2</v>
      </c>
      <c r="T347" s="8">
        <f t="shared" si="115"/>
        <v>7.1311056004279866E-2</v>
      </c>
      <c r="U347" s="8">
        <f t="shared" si="115"/>
        <v>0.1604498760096297</v>
      </c>
      <c r="V347" s="8">
        <f t="shared" si="115"/>
        <v>0.28524422401711946</v>
      </c>
      <c r="W347" s="8">
        <f t="shared" si="115"/>
        <v>0.44569410002674914</v>
      </c>
      <c r="X347" s="8">
        <f t="shared" si="115"/>
        <v>0.64179950403851882</v>
      </c>
      <c r="Y347" s="3">
        <f>SUM('Masses &amp; Spring Data'!$K$11*('Masses &amp; Spring Data'!$I$3+'Vel,Acc,Jer (Inlet)'!C347))</f>
        <v>1453.5042662603914</v>
      </c>
      <c r="Z347" s="10">
        <f t="shared" si="130"/>
        <v>1453.5220940243926</v>
      </c>
      <c r="AA347" s="10">
        <f t="shared" si="131"/>
        <v>1453.5765270492743</v>
      </c>
      <c r="AB347" s="10">
        <f t="shared" si="132"/>
        <v>1453.664716136401</v>
      </c>
      <c r="AC347" s="10">
        <f t="shared" si="133"/>
        <v>1453.7895104844085</v>
      </c>
      <c r="AD347" s="10">
        <f t="shared" si="134"/>
        <v>1453.9499603604181</v>
      </c>
      <c r="AE347" s="10">
        <f t="shared" si="135"/>
        <v>1454.14606576443</v>
      </c>
    </row>
    <row r="348" spans="1:31" x14ac:dyDescent="0.2">
      <c r="A348" s="5">
        <v>330</v>
      </c>
      <c r="B348" s="5">
        <f t="shared" si="136"/>
        <v>345</v>
      </c>
      <c r="C348" s="36">
        <v>2.8649113944112601E-8</v>
      </c>
      <c r="D348" s="6">
        <f t="shared" si="116"/>
        <v>6.2100680514694996E-9</v>
      </c>
      <c r="E348" s="7">
        <f t="shared" si="117"/>
        <v>7.4520816617633999E-5</v>
      </c>
      <c r="F348" s="7">
        <f t="shared" si="118"/>
        <v>1.49041633235268E-4</v>
      </c>
      <c r="G348" s="7">
        <f t="shared" si="119"/>
        <v>2.2356244985290198E-4</v>
      </c>
      <c r="H348" s="7">
        <f t="shared" si="120"/>
        <v>2.98083266470536E-4</v>
      </c>
      <c r="I348" s="7">
        <f t="shared" si="121"/>
        <v>3.7260408308816998E-4</v>
      </c>
      <c r="J348" s="7">
        <f t="shared" si="122"/>
        <v>4.4712489970580397E-4</v>
      </c>
      <c r="K348" s="12">
        <f t="shared" si="123"/>
        <v>1.4076154249997522E-9</v>
      </c>
      <c r="L348" s="9">
        <f t="shared" si="124"/>
        <v>0.20269662119996432</v>
      </c>
      <c r="M348" s="9">
        <f t="shared" si="125"/>
        <v>0.81078648479985727</v>
      </c>
      <c r="N348" s="9">
        <f t="shared" si="126"/>
        <v>1.8242695907996789</v>
      </c>
      <c r="O348" s="9">
        <f t="shared" si="127"/>
        <v>3.2431459391994291</v>
      </c>
      <c r="P348" s="9">
        <f t="shared" si="128"/>
        <v>5.0674155299991082</v>
      </c>
      <c r="Q348" s="9">
        <f t="shared" si="129"/>
        <v>7.2970783631987155</v>
      </c>
      <c r="R348" s="8">
        <f>'Masses &amp; Spring Data'!$G$29</f>
        <v>0.12460000000000002</v>
      </c>
      <c r="S348" s="8">
        <f t="shared" si="115"/>
        <v>2.5255999001515556E-2</v>
      </c>
      <c r="T348" s="8">
        <f t="shared" si="115"/>
        <v>0.10102399600606222</v>
      </c>
      <c r="U348" s="8">
        <f t="shared" si="115"/>
        <v>0.22730399101364002</v>
      </c>
      <c r="V348" s="8">
        <f t="shared" si="115"/>
        <v>0.4040959840242489</v>
      </c>
      <c r="W348" s="8">
        <f t="shared" si="115"/>
        <v>0.63139997503788892</v>
      </c>
      <c r="X348" s="8">
        <f t="shared" si="115"/>
        <v>0.90921596405456007</v>
      </c>
      <c r="Y348" s="3">
        <f>SUM('Masses &amp; Spring Data'!$K$11*('Masses &amp; Spring Data'!$I$3+'Vel,Acc,Jer (Inlet)'!C348))</f>
        <v>1453.50521599327</v>
      </c>
      <c r="Z348" s="10">
        <f t="shared" si="130"/>
        <v>1453.5304719922715</v>
      </c>
      <c r="AA348" s="10">
        <f t="shared" si="131"/>
        <v>1453.6073706236552</v>
      </c>
      <c r="AB348" s="10">
        <f t="shared" si="132"/>
        <v>1453.7325199842837</v>
      </c>
      <c r="AC348" s="10">
        <f t="shared" si="133"/>
        <v>1453.9093119772942</v>
      </c>
      <c r="AD348" s="10">
        <f t="shared" si="134"/>
        <v>1454.136615968308</v>
      </c>
      <c r="AE348" s="10">
        <f t="shared" si="135"/>
        <v>1454.4144319573245</v>
      </c>
    </row>
    <row r="349" spans="1:31" x14ac:dyDescent="0.2">
      <c r="A349" s="5">
        <v>332</v>
      </c>
      <c r="B349" s="5">
        <f t="shared" si="136"/>
        <v>346</v>
      </c>
      <c r="C349" s="36">
        <v>3.4859181995582101E-8</v>
      </c>
      <c r="D349" s="6">
        <f t="shared" si="116"/>
        <v>7.6176834764692518E-9</v>
      </c>
      <c r="E349" s="7">
        <f t="shared" si="117"/>
        <v>9.1412201717631027E-5</v>
      </c>
      <c r="F349" s="7">
        <f t="shared" si="118"/>
        <v>1.8282440343526205E-4</v>
      </c>
      <c r="G349" s="7">
        <f t="shared" si="119"/>
        <v>2.7423660515289304E-4</v>
      </c>
      <c r="H349" s="7">
        <f t="shared" si="120"/>
        <v>3.6564880687052411E-4</v>
      </c>
      <c r="I349" s="7">
        <f t="shared" si="121"/>
        <v>4.5706100858815512E-4</v>
      </c>
      <c r="J349" s="7">
        <f t="shared" si="122"/>
        <v>5.4847321030578608E-4</v>
      </c>
      <c r="K349" s="12">
        <f t="shared" si="123"/>
        <v>1.5732172397056025E-9</v>
      </c>
      <c r="L349" s="9">
        <f t="shared" si="124"/>
        <v>0.22654328251760675</v>
      </c>
      <c r="M349" s="9">
        <f t="shared" si="125"/>
        <v>0.90617313007042699</v>
      </c>
      <c r="N349" s="9">
        <f t="shared" si="126"/>
        <v>2.038889542658461</v>
      </c>
      <c r="O349" s="9">
        <f t="shared" si="127"/>
        <v>3.624692520281708</v>
      </c>
      <c r="P349" s="9">
        <f t="shared" si="128"/>
        <v>5.6635820629401685</v>
      </c>
      <c r="Q349" s="9">
        <f t="shared" si="129"/>
        <v>8.155558170633844</v>
      </c>
      <c r="R349" s="8">
        <f>'Masses &amp; Spring Data'!$G$29</f>
        <v>0.12460000000000002</v>
      </c>
      <c r="S349" s="8">
        <f t="shared" si="115"/>
        <v>2.8227293001693805E-2</v>
      </c>
      <c r="T349" s="8">
        <f t="shared" si="115"/>
        <v>0.11290917200677522</v>
      </c>
      <c r="U349" s="8">
        <f t="shared" si="115"/>
        <v>0.2540456370152443</v>
      </c>
      <c r="V349" s="8">
        <f t="shared" si="115"/>
        <v>0.45163668802710089</v>
      </c>
      <c r="W349" s="8">
        <f t="shared" si="115"/>
        <v>0.70568232504234507</v>
      </c>
      <c r="X349" s="8">
        <f t="shared" si="115"/>
        <v>1.0161825480609772</v>
      </c>
      <c r="Y349" s="3">
        <f>SUM('Masses &amp; Spring Data'!$K$11*('Masses &amp; Spring Data'!$I$3+'Vel,Acc,Jer (Inlet)'!C349))</f>
        <v>1453.5063466276492</v>
      </c>
      <c r="Z349" s="10">
        <f t="shared" si="130"/>
        <v>1453.5345739206509</v>
      </c>
      <c r="AA349" s="10">
        <f t="shared" si="131"/>
        <v>1453.6206427111615</v>
      </c>
      <c r="AB349" s="10">
        <f t="shared" si="132"/>
        <v>1453.7603922646645</v>
      </c>
      <c r="AC349" s="10">
        <f t="shared" si="133"/>
        <v>1453.9579833156763</v>
      </c>
      <c r="AD349" s="10">
        <f t="shared" si="134"/>
        <v>1454.2120289526915</v>
      </c>
      <c r="AE349" s="10">
        <f t="shared" si="135"/>
        <v>1454.5225291757101</v>
      </c>
    </row>
    <row r="350" spans="1:31" x14ac:dyDescent="0.2">
      <c r="A350" s="5">
        <v>334</v>
      </c>
      <c r="B350" s="5">
        <f t="shared" si="136"/>
        <v>347</v>
      </c>
      <c r="C350" s="36">
        <v>4.2476865472051353E-8</v>
      </c>
      <c r="D350" s="6">
        <f t="shared" si="116"/>
        <v>9.1909007161748543E-9</v>
      </c>
      <c r="E350" s="7">
        <f t="shared" si="117"/>
        <v>1.1029080859409826E-4</v>
      </c>
      <c r="F350" s="7">
        <f t="shared" si="118"/>
        <v>2.2058161718819651E-4</v>
      </c>
      <c r="G350" s="7">
        <f t="shared" si="119"/>
        <v>3.3087242578229474E-4</v>
      </c>
      <c r="H350" s="7">
        <f t="shared" si="120"/>
        <v>4.4116323437639303E-4</v>
      </c>
      <c r="I350" s="7">
        <f t="shared" si="121"/>
        <v>5.5145404297049126E-4</v>
      </c>
      <c r="J350" s="7">
        <f t="shared" si="122"/>
        <v>6.6174485156458949E-4</v>
      </c>
      <c r="K350" s="12">
        <f t="shared" si="123"/>
        <v>1.9872217764702364E-9</v>
      </c>
      <c r="L350" s="9">
        <f t="shared" si="124"/>
        <v>0.28615993581171406</v>
      </c>
      <c r="M350" s="9">
        <f t="shared" si="125"/>
        <v>1.1446397432468562</v>
      </c>
      <c r="N350" s="9">
        <f t="shared" si="126"/>
        <v>2.5754394223054264</v>
      </c>
      <c r="O350" s="9">
        <f t="shared" si="127"/>
        <v>4.578558972987425</v>
      </c>
      <c r="P350" s="9">
        <f t="shared" si="128"/>
        <v>7.1539983952928514</v>
      </c>
      <c r="Q350" s="9">
        <f t="shared" si="129"/>
        <v>10.301757689221706</v>
      </c>
      <c r="R350" s="8">
        <f>'Masses &amp; Spring Data'!$G$29</f>
        <v>0.12460000000000002</v>
      </c>
      <c r="S350" s="8">
        <f t="shared" si="115"/>
        <v>3.5655528002139579E-2</v>
      </c>
      <c r="T350" s="8">
        <f t="shared" si="115"/>
        <v>0.14262211200855832</v>
      </c>
      <c r="U350" s="8">
        <f t="shared" si="115"/>
        <v>0.32089975201925619</v>
      </c>
      <c r="V350" s="8">
        <f t="shared" si="115"/>
        <v>0.57048844803423326</v>
      </c>
      <c r="W350" s="8">
        <f t="shared" si="115"/>
        <v>0.8913882000534894</v>
      </c>
      <c r="X350" s="8">
        <f t="shared" si="115"/>
        <v>1.2835990080770248</v>
      </c>
      <c r="Y350" s="3">
        <f>SUM('Masses &amp; Spring Data'!$K$11*('Masses &amp; Spring Data'!$I$3+'Vel,Acc,Jer (Inlet)'!C350))</f>
        <v>1453.5077335391547</v>
      </c>
      <c r="Z350" s="10">
        <f t="shared" si="130"/>
        <v>1453.5433890671568</v>
      </c>
      <c r="AA350" s="10">
        <f t="shared" si="131"/>
        <v>1453.6520289900448</v>
      </c>
      <c r="AB350" s="10">
        <f t="shared" si="132"/>
        <v>1453.8286332911739</v>
      </c>
      <c r="AC350" s="10">
        <f t="shared" si="133"/>
        <v>1454.078221987189</v>
      </c>
      <c r="AD350" s="10">
        <f t="shared" si="134"/>
        <v>1454.3991217392083</v>
      </c>
      <c r="AE350" s="10">
        <f t="shared" si="135"/>
        <v>1454.7913325472318</v>
      </c>
    </row>
    <row r="351" spans="1:31" x14ac:dyDescent="0.2">
      <c r="A351" s="5">
        <v>336</v>
      </c>
      <c r="B351" s="5">
        <f t="shared" si="136"/>
        <v>348</v>
      </c>
      <c r="C351" s="36">
        <v>5.1667766188226207E-8</v>
      </c>
      <c r="D351" s="6">
        <f t="shared" si="116"/>
        <v>1.1178122492645091E-8</v>
      </c>
      <c r="E351" s="7">
        <f t="shared" si="117"/>
        <v>1.3413746991174108E-4</v>
      </c>
      <c r="F351" s="7">
        <f t="shared" si="118"/>
        <v>2.6827493982348215E-4</v>
      </c>
      <c r="G351" s="7">
        <f t="shared" si="119"/>
        <v>4.0241240973522328E-4</v>
      </c>
      <c r="H351" s="7">
        <f t="shared" si="120"/>
        <v>5.3654987964696431E-4</v>
      </c>
      <c r="I351" s="7">
        <f t="shared" si="121"/>
        <v>6.7068734955870544E-4</v>
      </c>
      <c r="J351" s="7">
        <f t="shared" si="122"/>
        <v>8.0482481947044657E-4</v>
      </c>
      <c r="K351" s="12">
        <f t="shared" si="123"/>
        <v>2.3184254058819569E-9</v>
      </c>
      <c r="L351" s="9">
        <f t="shared" si="124"/>
        <v>0.33385325844700181</v>
      </c>
      <c r="M351" s="9">
        <f t="shared" si="125"/>
        <v>1.3354130337880072</v>
      </c>
      <c r="N351" s="9">
        <f t="shared" si="126"/>
        <v>3.004679326023016</v>
      </c>
      <c r="O351" s="9">
        <f t="shared" si="127"/>
        <v>5.341652135152029</v>
      </c>
      <c r="P351" s="9">
        <f t="shared" si="128"/>
        <v>8.3463314611750441</v>
      </c>
      <c r="Q351" s="9">
        <f t="shared" si="129"/>
        <v>12.018717304092064</v>
      </c>
      <c r="R351" s="8">
        <f>'Masses &amp; Spring Data'!$G$29</f>
        <v>0.12460000000000002</v>
      </c>
      <c r="S351" s="8">
        <f t="shared" si="115"/>
        <v>4.1598116002496431E-2</v>
      </c>
      <c r="T351" s="8">
        <f t="shared" si="115"/>
        <v>0.16639246400998572</v>
      </c>
      <c r="U351" s="8">
        <f t="shared" si="115"/>
        <v>0.37438304402246786</v>
      </c>
      <c r="V351" s="8">
        <f t="shared" si="115"/>
        <v>0.6655698560399429</v>
      </c>
      <c r="W351" s="8">
        <f t="shared" si="115"/>
        <v>1.0399529000624106</v>
      </c>
      <c r="X351" s="8">
        <f t="shared" si="115"/>
        <v>1.4975321760898714</v>
      </c>
      <c r="Y351" s="3">
        <f>SUM('Masses &amp; Spring Data'!$K$11*('Masses &amp; Spring Data'!$I$3+'Vel,Acc,Jer (Inlet)'!C351))</f>
        <v>1453.5094068780361</v>
      </c>
      <c r="Z351" s="10">
        <f t="shared" si="130"/>
        <v>1453.5510049940385</v>
      </c>
      <c r="AA351" s="10">
        <f t="shared" si="131"/>
        <v>1453.677834483929</v>
      </c>
      <c r="AB351" s="10">
        <f t="shared" si="132"/>
        <v>1453.8837899220587</v>
      </c>
      <c r="AC351" s="10">
        <f t="shared" si="133"/>
        <v>1454.1749767340759</v>
      </c>
      <c r="AD351" s="10">
        <f t="shared" si="134"/>
        <v>1454.5493597780985</v>
      </c>
      <c r="AE351" s="10">
        <f t="shared" si="135"/>
        <v>1455.006939054126</v>
      </c>
    </row>
    <row r="352" spans="1:31" x14ac:dyDescent="0.2">
      <c r="A352" s="5">
        <v>338</v>
      </c>
      <c r="B352" s="5">
        <f t="shared" si="136"/>
        <v>349</v>
      </c>
      <c r="C352" s="36">
        <v>6.2845888680871298E-8</v>
      </c>
      <c r="D352" s="6">
        <f t="shared" si="116"/>
        <v>1.3496547898527048E-8</v>
      </c>
      <c r="E352" s="7">
        <f t="shared" si="117"/>
        <v>1.6195857478232457E-4</v>
      </c>
      <c r="F352" s="7">
        <f t="shared" si="118"/>
        <v>3.2391714956464914E-4</v>
      </c>
      <c r="G352" s="7">
        <f t="shared" si="119"/>
        <v>4.8587572434697371E-4</v>
      </c>
      <c r="H352" s="7">
        <f t="shared" si="120"/>
        <v>6.4783429912929828E-4</v>
      </c>
      <c r="I352" s="7">
        <f t="shared" si="121"/>
        <v>8.0979287391162291E-4</v>
      </c>
      <c r="J352" s="7">
        <f t="shared" si="122"/>
        <v>9.7175144869394742E-4</v>
      </c>
      <c r="K352" s="12">
        <f t="shared" si="123"/>
        <v>2.8980317573524047E-9</v>
      </c>
      <c r="L352" s="9">
        <f t="shared" si="124"/>
        <v>0.41731657305874625</v>
      </c>
      <c r="M352" s="9">
        <f t="shared" si="125"/>
        <v>1.669266292234985</v>
      </c>
      <c r="N352" s="9">
        <f t="shared" si="126"/>
        <v>3.7558491575287163</v>
      </c>
      <c r="O352" s="9">
        <f t="shared" si="127"/>
        <v>6.6770651689399401</v>
      </c>
      <c r="P352" s="9">
        <f t="shared" si="128"/>
        <v>10.432914326468657</v>
      </c>
      <c r="Q352" s="9">
        <f t="shared" si="129"/>
        <v>15.023396630114865</v>
      </c>
      <c r="R352" s="8">
        <f>'Masses &amp; Spring Data'!$G$29</f>
        <v>0.12460000000000002</v>
      </c>
      <c r="S352" s="8">
        <f t="shared" si="115"/>
        <v>5.1997645003119791E-2</v>
      </c>
      <c r="T352" s="8">
        <f t="shared" si="115"/>
        <v>0.20799058001247916</v>
      </c>
      <c r="U352" s="8">
        <f t="shared" si="115"/>
        <v>0.46797880502807809</v>
      </c>
      <c r="V352" s="8">
        <f t="shared" si="115"/>
        <v>0.83196232004991666</v>
      </c>
      <c r="W352" s="8">
        <f t="shared" si="115"/>
        <v>1.2999411250779949</v>
      </c>
      <c r="X352" s="8">
        <f t="shared" si="115"/>
        <v>1.8719152201123124</v>
      </c>
      <c r="Y352" s="3">
        <f>SUM('Masses &amp; Spring Data'!$K$11*('Masses &amp; Spring Data'!$I$3+'Vel,Acc,Jer (Inlet)'!C352))</f>
        <v>1453.5114420199191</v>
      </c>
      <c r="Z352" s="10">
        <f t="shared" si="130"/>
        <v>1453.5634396649223</v>
      </c>
      <c r="AA352" s="10">
        <f t="shared" si="131"/>
        <v>1453.7218898453161</v>
      </c>
      <c r="AB352" s="10">
        <f t="shared" si="132"/>
        <v>1453.9794208249471</v>
      </c>
      <c r="AC352" s="10">
        <f t="shared" si="133"/>
        <v>1454.3434043399691</v>
      </c>
      <c r="AD352" s="10">
        <f t="shared" si="134"/>
        <v>1454.8113831449971</v>
      </c>
      <c r="AE352" s="10">
        <f t="shared" si="135"/>
        <v>1455.3833572400313</v>
      </c>
    </row>
    <row r="353" spans="1:31" x14ac:dyDescent="0.2">
      <c r="A353" s="5">
        <v>340</v>
      </c>
      <c r="B353" s="5">
        <f t="shared" si="136"/>
        <v>350</v>
      </c>
      <c r="C353" s="36">
        <v>7.6342436579398345E-8</v>
      </c>
      <c r="D353" s="6">
        <f t="shared" si="116"/>
        <v>1.6394579655879452E-8</v>
      </c>
      <c r="E353" s="7">
        <f t="shared" si="117"/>
        <v>1.9673495587055342E-4</v>
      </c>
      <c r="F353" s="7">
        <f t="shared" si="118"/>
        <v>3.9346991174110684E-4</v>
      </c>
      <c r="G353" s="7">
        <f t="shared" si="119"/>
        <v>5.9020486761166024E-4</v>
      </c>
      <c r="H353" s="7">
        <f t="shared" si="120"/>
        <v>7.8693982348221369E-4</v>
      </c>
      <c r="I353" s="7">
        <f t="shared" si="121"/>
        <v>9.8367477935276714E-4</v>
      </c>
      <c r="J353" s="7">
        <f t="shared" si="122"/>
        <v>1.1804097352233205E-3</v>
      </c>
      <c r="K353" s="12">
        <f t="shared" si="123"/>
        <v>3.4776381088229518E-9</v>
      </c>
      <c r="L353" s="9">
        <f t="shared" si="124"/>
        <v>0.50077988767050508</v>
      </c>
      <c r="M353" s="9">
        <f t="shared" si="125"/>
        <v>2.0031195506820203</v>
      </c>
      <c r="N353" s="9">
        <f t="shared" si="126"/>
        <v>4.5070189890345453</v>
      </c>
      <c r="O353" s="9">
        <f t="shared" si="127"/>
        <v>8.0124782027280812</v>
      </c>
      <c r="P353" s="9">
        <f t="shared" si="128"/>
        <v>12.519497191762627</v>
      </c>
      <c r="Q353" s="9">
        <f t="shared" si="129"/>
        <v>18.028075956138181</v>
      </c>
      <c r="R353" s="8">
        <f>'Masses &amp; Spring Data'!$G$29</f>
        <v>0.12460000000000002</v>
      </c>
      <c r="S353" s="8">
        <f t="shared" si="115"/>
        <v>6.2397174003744942E-2</v>
      </c>
      <c r="T353" s="8">
        <f t="shared" si="115"/>
        <v>0.24958869601497977</v>
      </c>
      <c r="U353" s="8">
        <f t="shared" si="115"/>
        <v>0.56157456603370437</v>
      </c>
      <c r="V353" s="8">
        <f t="shared" si="115"/>
        <v>0.99835478405991906</v>
      </c>
      <c r="W353" s="8">
        <f t="shared" si="115"/>
        <v>1.5599293500936235</v>
      </c>
      <c r="X353" s="8">
        <f t="shared" si="115"/>
        <v>2.2462982641348175</v>
      </c>
      <c r="Y353" s="3">
        <f>SUM('Masses &amp; Spring Data'!$K$11*('Masses &amp; Spring Data'!$I$3+'Vel,Acc,Jer (Inlet)'!C353))</f>
        <v>1453.5138992653037</v>
      </c>
      <c r="Z353" s="10">
        <f t="shared" si="130"/>
        <v>1453.5762964393075</v>
      </c>
      <c r="AA353" s="10">
        <f t="shared" si="131"/>
        <v>1453.7664728360803</v>
      </c>
      <c r="AB353" s="10">
        <f t="shared" si="132"/>
        <v>1454.0754738313374</v>
      </c>
      <c r="AC353" s="10">
        <f t="shared" si="133"/>
        <v>1454.5122540493637</v>
      </c>
      <c r="AD353" s="10">
        <f t="shared" si="134"/>
        <v>1455.0738286153974</v>
      </c>
      <c r="AE353" s="10">
        <f t="shared" si="135"/>
        <v>1455.7601975294385</v>
      </c>
    </row>
    <row r="354" spans="1:31" x14ac:dyDescent="0.2">
      <c r="A354" s="5">
        <v>342</v>
      </c>
      <c r="B354" s="5">
        <f t="shared" si="136"/>
        <v>351</v>
      </c>
      <c r="C354" s="36">
        <v>9.2737016235277798E-8</v>
      </c>
      <c r="D354" s="6">
        <f t="shared" si="116"/>
        <v>1.9872217764702404E-8</v>
      </c>
      <c r="E354" s="7">
        <f t="shared" si="117"/>
        <v>2.3846661317642885E-4</v>
      </c>
      <c r="F354" s="7">
        <f t="shared" si="118"/>
        <v>4.769332263528577E-4</v>
      </c>
      <c r="G354" s="7">
        <f t="shared" si="119"/>
        <v>7.153998395292865E-4</v>
      </c>
      <c r="H354" s="7">
        <f t="shared" si="120"/>
        <v>9.5386645270571541E-4</v>
      </c>
      <c r="I354" s="7">
        <f t="shared" si="121"/>
        <v>1.1923330658821442E-3</v>
      </c>
      <c r="J354" s="7">
        <f t="shared" si="122"/>
        <v>1.430799679058573E-3</v>
      </c>
      <c r="K354" s="12">
        <f t="shared" si="123"/>
        <v>3.3120362941170982E-9</v>
      </c>
      <c r="L354" s="9">
        <f t="shared" si="124"/>
        <v>0.47693322635286217</v>
      </c>
      <c r="M354" s="9">
        <f t="shared" si="125"/>
        <v>1.9077329054114487</v>
      </c>
      <c r="N354" s="9">
        <f t="shared" si="126"/>
        <v>4.292399037175759</v>
      </c>
      <c r="O354" s="9">
        <f t="shared" si="127"/>
        <v>7.6309316216457947</v>
      </c>
      <c r="P354" s="9">
        <f t="shared" si="128"/>
        <v>11.923330658821554</v>
      </c>
      <c r="Q354" s="9">
        <f t="shared" si="129"/>
        <v>17.169596148703036</v>
      </c>
      <c r="R354" s="8">
        <f>'Masses &amp; Spring Data'!$G$29</f>
        <v>0.12460000000000002</v>
      </c>
      <c r="S354" s="8">
        <f t="shared" si="115"/>
        <v>5.9425880003566633E-2</v>
      </c>
      <c r="T354" s="8">
        <f t="shared" si="115"/>
        <v>0.23770352001426653</v>
      </c>
      <c r="U354" s="8">
        <f t="shared" si="115"/>
        <v>0.53483292003209959</v>
      </c>
      <c r="V354" s="8">
        <f t="shared" si="115"/>
        <v>0.95081408005706614</v>
      </c>
      <c r="W354" s="8">
        <f t="shared" si="115"/>
        <v>1.4856470000891657</v>
      </c>
      <c r="X354" s="8">
        <f t="shared" si="115"/>
        <v>2.1393316801283984</v>
      </c>
      <c r="Y354" s="3">
        <f>SUM('Masses &amp; Spring Data'!$K$11*('Masses &amp; Spring Data'!$I$3+'Vel,Acc,Jer (Inlet)'!C354))</f>
        <v>1453.5168841400653</v>
      </c>
      <c r="Z354" s="10">
        <f t="shared" si="130"/>
        <v>1453.5763100200688</v>
      </c>
      <c r="AA354" s="10">
        <f t="shared" si="131"/>
        <v>1453.7582056900933</v>
      </c>
      <c r="AB354" s="10">
        <f t="shared" si="132"/>
        <v>1454.0517170600974</v>
      </c>
      <c r="AC354" s="10">
        <f t="shared" si="133"/>
        <v>1454.4676982201224</v>
      </c>
      <c r="AD354" s="10">
        <f t="shared" si="134"/>
        <v>1455.0025311401544</v>
      </c>
      <c r="AE354" s="10">
        <f t="shared" si="135"/>
        <v>1455.6562158201937</v>
      </c>
    </row>
    <row r="355" spans="1:31" x14ac:dyDescent="0.2">
      <c r="A355" s="5">
        <v>344</v>
      </c>
      <c r="B355" s="5">
        <f t="shared" si="136"/>
        <v>352</v>
      </c>
      <c r="C355" s="36">
        <v>1.126092339999802E-7</v>
      </c>
      <c r="D355" s="6">
        <f t="shared" si="116"/>
        <v>2.3184254058819502E-8</v>
      </c>
      <c r="E355" s="7">
        <f t="shared" si="117"/>
        <v>2.7821104870583401E-4</v>
      </c>
      <c r="F355" s="7">
        <f t="shared" si="118"/>
        <v>5.5642209741166803E-4</v>
      </c>
      <c r="G355" s="7">
        <f t="shared" si="119"/>
        <v>8.3463314611750209E-4</v>
      </c>
      <c r="H355" s="7">
        <f t="shared" si="120"/>
        <v>1.1128441948233361E-3</v>
      </c>
      <c r="I355" s="7">
        <f t="shared" si="121"/>
        <v>1.3910552435291701E-3</v>
      </c>
      <c r="J355" s="7">
        <f t="shared" si="122"/>
        <v>1.6692662922350042E-3</v>
      </c>
      <c r="K355" s="12">
        <f t="shared" si="123"/>
        <v>4.9680544411755018E-9</v>
      </c>
      <c r="L355" s="9">
        <f t="shared" si="124"/>
        <v>0.71539983952927222</v>
      </c>
      <c r="M355" s="9">
        <f t="shared" si="125"/>
        <v>2.8615993581170889</v>
      </c>
      <c r="N355" s="9">
        <f t="shared" si="126"/>
        <v>6.4385985557634502</v>
      </c>
      <c r="O355" s="9">
        <f t="shared" si="127"/>
        <v>11.446397432468356</v>
      </c>
      <c r="P355" s="9">
        <f t="shared" si="128"/>
        <v>17.884995988231807</v>
      </c>
      <c r="Q355" s="9">
        <f t="shared" si="129"/>
        <v>25.754394223053801</v>
      </c>
      <c r="R355" s="8">
        <f>'Masses &amp; Spring Data'!$G$29</f>
        <v>0.12460000000000002</v>
      </c>
      <c r="S355" s="8">
        <f t="shared" si="115"/>
        <v>8.9138820005347327E-2</v>
      </c>
      <c r="T355" s="8">
        <f t="shared" si="115"/>
        <v>0.35655528002138931</v>
      </c>
      <c r="U355" s="8">
        <f t="shared" si="115"/>
        <v>0.80224938004812596</v>
      </c>
      <c r="V355" s="8">
        <f t="shared" si="115"/>
        <v>1.4262211200855572</v>
      </c>
      <c r="W355" s="8">
        <f t="shared" si="115"/>
        <v>2.2284705001336835</v>
      </c>
      <c r="X355" s="8">
        <f t="shared" si="115"/>
        <v>3.2089975201925038</v>
      </c>
      <c r="Y355" s="3">
        <f>SUM('Masses &amp; Spring Data'!$K$11*('Masses &amp; Spring Data'!$I$3+'Vel,Acc,Jer (Inlet)'!C355))</f>
        <v>1453.520502170079</v>
      </c>
      <c r="Z355" s="10">
        <f t="shared" si="130"/>
        <v>1453.6096409900842</v>
      </c>
      <c r="AA355" s="10">
        <f t="shared" si="131"/>
        <v>1453.8812784851168</v>
      </c>
      <c r="AB355" s="10">
        <f t="shared" si="132"/>
        <v>1454.3227515501271</v>
      </c>
      <c r="AC355" s="10">
        <f t="shared" si="133"/>
        <v>1454.9467232901645</v>
      </c>
      <c r="AD355" s="10">
        <f t="shared" si="134"/>
        <v>1455.7489726702127</v>
      </c>
      <c r="AE355" s="10">
        <f t="shared" si="135"/>
        <v>1456.7294996902715</v>
      </c>
    </row>
    <row r="356" spans="1:31" x14ac:dyDescent="0.2">
      <c r="A356" s="5">
        <v>346</v>
      </c>
      <c r="B356" s="5">
        <f t="shared" si="136"/>
        <v>353</v>
      </c>
      <c r="C356" s="36">
        <v>1.357934880587997E-7</v>
      </c>
      <c r="D356" s="6">
        <f t="shared" si="116"/>
        <v>2.8152308499995004E-8</v>
      </c>
      <c r="E356" s="7">
        <f t="shared" si="117"/>
        <v>3.3782770199994007E-4</v>
      </c>
      <c r="F356" s="7">
        <f t="shared" si="118"/>
        <v>6.7565540399988015E-4</v>
      </c>
      <c r="G356" s="7">
        <f t="shared" si="119"/>
        <v>1.0134831059998202E-3</v>
      </c>
      <c r="H356" s="7">
        <f t="shared" si="120"/>
        <v>1.3513108079997603E-3</v>
      </c>
      <c r="I356" s="7">
        <f t="shared" si="121"/>
        <v>1.6891385099997002E-3</v>
      </c>
      <c r="J356" s="7">
        <f t="shared" si="122"/>
        <v>2.0269662119996403E-3</v>
      </c>
      <c r="K356" s="12">
        <f t="shared" si="123"/>
        <v>6.6240725882341965E-9</v>
      </c>
      <c r="L356" s="9">
        <f t="shared" si="124"/>
        <v>0.95386645270572434</v>
      </c>
      <c r="M356" s="9">
        <f t="shared" si="125"/>
        <v>3.8154658108228974</v>
      </c>
      <c r="N356" s="9">
        <f t="shared" si="126"/>
        <v>8.584798074351518</v>
      </c>
      <c r="O356" s="9">
        <f t="shared" si="127"/>
        <v>15.261863243291589</v>
      </c>
      <c r="P356" s="9">
        <f t="shared" si="128"/>
        <v>23.846661317643107</v>
      </c>
      <c r="Q356" s="9">
        <f t="shared" si="129"/>
        <v>34.339192297406072</v>
      </c>
      <c r="R356" s="8">
        <f>'Masses &amp; Spring Data'!$G$29</f>
        <v>0.12460000000000002</v>
      </c>
      <c r="S356" s="8">
        <f t="shared" si="115"/>
        <v>0.11885176000713327</v>
      </c>
      <c r="T356" s="8">
        <f t="shared" si="115"/>
        <v>0.47540704002853307</v>
      </c>
      <c r="U356" s="8">
        <f t="shared" si="115"/>
        <v>1.0696658400641992</v>
      </c>
      <c r="V356" s="8">
        <f t="shared" si="115"/>
        <v>1.9016281601141323</v>
      </c>
      <c r="W356" s="8">
        <f t="shared" si="115"/>
        <v>2.9712940001783315</v>
      </c>
      <c r="X356" s="8">
        <f t="shared" si="115"/>
        <v>4.2786633602567967</v>
      </c>
      <c r="Y356" s="3">
        <f>SUM('Masses &amp; Spring Data'!$K$11*('Masses &amp; Spring Data'!$I$3+'Vel,Acc,Jer (Inlet)'!C356))</f>
        <v>1453.5247232050954</v>
      </c>
      <c r="Z356" s="10">
        <f t="shared" si="130"/>
        <v>1453.6435749651025</v>
      </c>
      <c r="AA356" s="10">
        <f t="shared" si="131"/>
        <v>1454.0052557876438</v>
      </c>
      <c r="AB356" s="10">
        <f t="shared" si="132"/>
        <v>1454.5943890451595</v>
      </c>
      <c r="AC356" s="10">
        <f t="shared" si="133"/>
        <v>1455.4263513652095</v>
      </c>
      <c r="AD356" s="10">
        <f t="shared" si="134"/>
        <v>1456.4960172052738</v>
      </c>
      <c r="AE356" s="10">
        <f t="shared" si="135"/>
        <v>1457.8033865653522</v>
      </c>
    </row>
    <row r="357" spans="1:31" x14ac:dyDescent="0.2">
      <c r="A357" s="5">
        <v>348</v>
      </c>
      <c r="B357" s="5">
        <f t="shared" si="136"/>
        <v>354</v>
      </c>
      <c r="C357" s="36">
        <v>1.6394579655879471E-7</v>
      </c>
      <c r="D357" s="6">
        <f t="shared" si="116"/>
        <v>3.4776381088229201E-8</v>
      </c>
      <c r="E357" s="7">
        <f t="shared" si="117"/>
        <v>4.173165730587504E-4</v>
      </c>
      <c r="F357" s="7">
        <f t="shared" si="118"/>
        <v>8.3463314611750079E-4</v>
      </c>
      <c r="G357" s="7">
        <f t="shared" si="119"/>
        <v>1.2519497191762511E-3</v>
      </c>
      <c r="H357" s="7">
        <f t="shared" si="120"/>
        <v>1.6692662922350016E-3</v>
      </c>
      <c r="I357" s="7">
        <f t="shared" si="121"/>
        <v>2.086582865293752E-3</v>
      </c>
      <c r="J357" s="7">
        <f t="shared" si="122"/>
        <v>2.5038994383525023E-3</v>
      </c>
      <c r="K357" s="12">
        <f t="shared" si="123"/>
        <v>5.7960635147047829E-9</v>
      </c>
      <c r="L357" s="9">
        <f t="shared" si="124"/>
        <v>0.83463314611748873</v>
      </c>
      <c r="M357" s="9">
        <f t="shared" si="125"/>
        <v>3.3385325844699549</v>
      </c>
      <c r="N357" s="9">
        <f t="shared" si="126"/>
        <v>7.5116983150573988</v>
      </c>
      <c r="O357" s="9">
        <f t="shared" si="127"/>
        <v>13.35413033787982</v>
      </c>
      <c r="P357" s="9">
        <f t="shared" si="128"/>
        <v>20.865828652937218</v>
      </c>
      <c r="Q357" s="9">
        <f t="shared" si="129"/>
        <v>30.046793260229595</v>
      </c>
      <c r="R357" s="8">
        <f>'Masses &amp; Spring Data'!$G$29</f>
        <v>0.12460000000000002</v>
      </c>
      <c r="S357" s="8">
        <f t="shared" si="115"/>
        <v>0.10399529000623911</v>
      </c>
      <c r="T357" s="8">
        <f t="shared" si="115"/>
        <v>0.41598116002495644</v>
      </c>
      <c r="U357" s="8">
        <f t="shared" si="115"/>
        <v>0.93595761005615197</v>
      </c>
      <c r="V357" s="8">
        <f t="shared" si="115"/>
        <v>1.6639246400998258</v>
      </c>
      <c r="W357" s="8">
        <f t="shared" si="115"/>
        <v>2.5998822501559777</v>
      </c>
      <c r="X357" s="8">
        <f t="shared" si="115"/>
        <v>3.7438304402246079</v>
      </c>
      <c r="Y357" s="3">
        <f>SUM('Masses &amp; Spring Data'!$K$11*('Masses &amp; Spring Data'!$I$3+'Vel,Acc,Jer (Inlet)'!C357))</f>
        <v>1453.5298487476152</v>
      </c>
      <c r="Z357" s="10">
        <f t="shared" si="130"/>
        <v>1453.6338440376214</v>
      </c>
      <c r="AA357" s="10">
        <f t="shared" si="131"/>
        <v>1453.9521614601645</v>
      </c>
      <c r="AB357" s="10">
        <f t="shared" si="132"/>
        <v>1454.4658063576715</v>
      </c>
      <c r="AC357" s="10">
        <f t="shared" si="133"/>
        <v>1455.1937733877151</v>
      </c>
      <c r="AD357" s="10">
        <f t="shared" si="134"/>
        <v>1456.1297309977713</v>
      </c>
      <c r="AE357" s="10">
        <f t="shared" si="135"/>
        <v>1457.2736791878399</v>
      </c>
    </row>
    <row r="358" spans="1:31" x14ac:dyDescent="0.2">
      <c r="A358" s="5">
        <v>350</v>
      </c>
      <c r="B358" s="5">
        <f t="shared" si="136"/>
        <v>355</v>
      </c>
      <c r="C358" s="36">
        <v>1.9872217764702391E-7</v>
      </c>
      <c r="D358" s="6">
        <f t="shared" si="116"/>
        <v>4.0572444602933984E-8</v>
      </c>
      <c r="E358" s="7">
        <f t="shared" si="117"/>
        <v>4.8686933523520783E-4</v>
      </c>
      <c r="F358" s="7">
        <f t="shared" si="118"/>
        <v>9.7373867047041566E-4</v>
      </c>
      <c r="G358" s="7">
        <f t="shared" si="119"/>
        <v>1.4606080057056234E-3</v>
      </c>
      <c r="H358" s="7">
        <f t="shared" si="120"/>
        <v>1.9474773409408313E-3</v>
      </c>
      <c r="I358" s="7">
        <f t="shared" si="121"/>
        <v>2.4343466761760392E-3</v>
      </c>
      <c r="J358" s="7">
        <f t="shared" si="122"/>
        <v>2.9212160114112469E-3</v>
      </c>
      <c r="K358" s="12">
        <f t="shared" si="123"/>
        <v>9.10809980882204E-9</v>
      </c>
      <c r="L358" s="9">
        <f t="shared" si="124"/>
        <v>1.3115663724703737</v>
      </c>
      <c r="M358" s="9">
        <f t="shared" si="125"/>
        <v>5.2462654898814947</v>
      </c>
      <c r="N358" s="9">
        <f t="shared" si="126"/>
        <v>11.804097352233363</v>
      </c>
      <c r="O358" s="9">
        <f t="shared" si="127"/>
        <v>20.985061959525979</v>
      </c>
      <c r="P358" s="9">
        <f t="shared" si="128"/>
        <v>32.789159311759342</v>
      </c>
      <c r="Q358" s="9">
        <f t="shared" si="129"/>
        <v>47.216389408933452</v>
      </c>
      <c r="R358" s="8">
        <f>'Masses &amp; Spring Data'!$G$29</f>
        <v>0.12460000000000002</v>
      </c>
      <c r="S358" s="8">
        <f t="shared" si="115"/>
        <v>0.16342117000980858</v>
      </c>
      <c r="T358" s="8">
        <f t="shared" si="115"/>
        <v>0.6536846800392343</v>
      </c>
      <c r="U358" s="8">
        <f t="shared" si="115"/>
        <v>1.4707905300882773</v>
      </c>
      <c r="V358" s="8">
        <f t="shared" si="115"/>
        <v>2.6147387201569372</v>
      </c>
      <c r="W358" s="8">
        <f t="shared" si="115"/>
        <v>4.0855292502452141</v>
      </c>
      <c r="X358" s="8">
        <f t="shared" si="115"/>
        <v>5.8831621203531093</v>
      </c>
      <c r="Y358" s="3">
        <f>SUM('Masses &amp; Spring Data'!$K$11*('Masses &amp; Spring Data'!$I$3+'Vel,Acc,Jer (Inlet)'!C358))</f>
        <v>1453.5361803001394</v>
      </c>
      <c r="Z358" s="10">
        <f t="shared" si="130"/>
        <v>1453.6996014701492</v>
      </c>
      <c r="AA358" s="10">
        <f t="shared" si="131"/>
        <v>1454.1972517914573</v>
      </c>
      <c r="AB358" s="10">
        <f t="shared" si="132"/>
        <v>1455.0069708302278</v>
      </c>
      <c r="AC358" s="10">
        <f t="shared" si="133"/>
        <v>1456.1509190202964</v>
      </c>
      <c r="AD358" s="10">
        <f t="shared" si="134"/>
        <v>1457.6217095503846</v>
      </c>
      <c r="AE358" s="10">
        <f t="shared" si="135"/>
        <v>1459.4193424204925</v>
      </c>
    </row>
    <row r="359" spans="1:31" x14ac:dyDescent="0.2">
      <c r="A359" s="5">
        <v>352</v>
      </c>
      <c r="B359" s="5">
        <f t="shared" si="136"/>
        <v>356</v>
      </c>
      <c r="C359" s="36">
        <v>2.3929462224995789E-7</v>
      </c>
      <c r="D359" s="6">
        <f t="shared" si="116"/>
        <v>4.9680544411756024E-8</v>
      </c>
      <c r="E359" s="7">
        <f t="shared" si="117"/>
        <v>5.9616653294107232E-4</v>
      </c>
      <c r="F359" s="7">
        <f t="shared" si="118"/>
        <v>1.1923330658821446E-3</v>
      </c>
      <c r="G359" s="7">
        <f t="shared" si="119"/>
        <v>1.7884995988232167E-3</v>
      </c>
      <c r="H359" s="7">
        <f t="shared" si="120"/>
        <v>2.3846661317642893E-3</v>
      </c>
      <c r="I359" s="7">
        <f t="shared" si="121"/>
        <v>2.9808326647053616E-3</v>
      </c>
      <c r="J359" s="7">
        <f t="shared" si="122"/>
        <v>3.5769991976464335E-3</v>
      </c>
      <c r="K359" s="12">
        <f t="shared" si="123"/>
        <v>9.1080998088217488E-9</v>
      </c>
      <c r="L359" s="9">
        <f t="shared" si="124"/>
        <v>1.3115663724703319</v>
      </c>
      <c r="M359" s="9">
        <f t="shared" si="125"/>
        <v>5.2462654898813277</v>
      </c>
      <c r="N359" s="9">
        <f t="shared" si="126"/>
        <v>11.804097352232986</v>
      </c>
      <c r="O359" s="9">
        <f t="shared" si="127"/>
        <v>20.985061959525311</v>
      </c>
      <c r="P359" s="9">
        <f t="shared" si="128"/>
        <v>32.789159311758297</v>
      </c>
      <c r="Q359" s="9">
        <f t="shared" si="129"/>
        <v>47.216389408931946</v>
      </c>
      <c r="R359" s="8">
        <f>'Masses &amp; Spring Data'!$G$29</f>
        <v>0.12460000000000002</v>
      </c>
      <c r="S359" s="8">
        <f t="shared" si="115"/>
        <v>0.16342117000980338</v>
      </c>
      <c r="T359" s="8">
        <f t="shared" si="115"/>
        <v>0.65368468003921354</v>
      </c>
      <c r="U359" s="8">
        <f t="shared" si="115"/>
        <v>1.4707905300882302</v>
      </c>
      <c r="V359" s="8">
        <f t="shared" si="115"/>
        <v>2.6147387201568542</v>
      </c>
      <c r="W359" s="8">
        <f t="shared" si="115"/>
        <v>4.0855292502450844</v>
      </c>
      <c r="X359" s="8">
        <f t="shared" si="115"/>
        <v>5.883162120352921</v>
      </c>
      <c r="Y359" s="3">
        <f>SUM('Masses &amp; Spring Data'!$K$11*('Masses &amp; Spring Data'!$I$3+'Vel,Acc,Jer (Inlet)'!C359))</f>
        <v>1453.543567111418</v>
      </c>
      <c r="Z359" s="10">
        <f t="shared" si="130"/>
        <v>1453.7069882814278</v>
      </c>
      <c r="AA359" s="10">
        <f t="shared" si="131"/>
        <v>1454.2062968664923</v>
      </c>
      <c r="AB359" s="10">
        <f t="shared" si="132"/>
        <v>1455.0143576415062</v>
      </c>
      <c r="AC359" s="10">
        <f t="shared" si="133"/>
        <v>1456.1583058315748</v>
      </c>
      <c r="AD359" s="10">
        <f t="shared" si="134"/>
        <v>1457.6290963616632</v>
      </c>
      <c r="AE359" s="10">
        <f t="shared" si="135"/>
        <v>1459.4267292317709</v>
      </c>
    </row>
    <row r="360" spans="1:31" x14ac:dyDescent="0.2">
      <c r="A360" s="5">
        <v>354</v>
      </c>
      <c r="B360" s="5">
        <f t="shared" si="136"/>
        <v>357</v>
      </c>
      <c r="C360" s="36">
        <v>2.8897516666171392E-7</v>
      </c>
      <c r="D360" s="6">
        <f t="shared" si="116"/>
        <v>5.8788644220577772E-8</v>
      </c>
      <c r="E360" s="7">
        <f t="shared" si="117"/>
        <v>7.0546373064693329E-4</v>
      </c>
      <c r="F360" s="7">
        <f t="shared" si="118"/>
        <v>1.4109274612938666E-3</v>
      </c>
      <c r="G360" s="7">
        <f t="shared" si="119"/>
        <v>2.1163911919407996E-3</v>
      </c>
      <c r="H360" s="7">
        <f t="shared" si="120"/>
        <v>2.8218549225877331E-3</v>
      </c>
      <c r="I360" s="7">
        <f t="shared" si="121"/>
        <v>3.5273186532346662E-3</v>
      </c>
      <c r="J360" s="7">
        <f t="shared" si="122"/>
        <v>4.2327823838815993E-3</v>
      </c>
      <c r="K360" s="12">
        <f t="shared" si="123"/>
        <v>1.2420136102939244E-8</v>
      </c>
      <c r="L360" s="9">
        <f t="shared" si="124"/>
        <v>1.788499598823251</v>
      </c>
      <c r="M360" s="9">
        <f t="shared" si="125"/>
        <v>7.1539983952930042</v>
      </c>
      <c r="N360" s="9">
        <f t="shared" si="126"/>
        <v>16.096496389409261</v>
      </c>
      <c r="O360" s="9">
        <f t="shared" si="127"/>
        <v>28.615993581172017</v>
      </c>
      <c r="P360" s="9">
        <f t="shared" si="128"/>
        <v>44.712489970581281</v>
      </c>
      <c r="Q360" s="9">
        <f t="shared" si="129"/>
        <v>64.385985557637042</v>
      </c>
      <c r="R360" s="8">
        <f>'Masses &amp; Spring Data'!$G$29</f>
        <v>0.12460000000000002</v>
      </c>
      <c r="S360" s="8">
        <f t="shared" si="115"/>
        <v>0.2228470500133771</v>
      </c>
      <c r="T360" s="8">
        <f t="shared" si="115"/>
        <v>0.89138820005350838</v>
      </c>
      <c r="U360" s="8">
        <f t="shared" si="115"/>
        <v>2.0056234501203942</v>
      </c>
      <c r="V360" s="8">
        <f t="shared" si="115"/>
        <v>3.5655528002140335</v>
      </c>
      <c r="W360" s="8">
        <f t="shared" si="115"/>
        <v>5.5711762503344282</v>
      </c>
      <c r="X360" s="8">
        <f t="shared" si="115"/>
        <v>8.0224938004815769</v>
      </c>
      <c r="Y360" s="3">
        <f>SUM('Masses &amp; Spring Data'!$K$11*('Masses &amp; Spring Data'!$I$3+'Vel,Acc,Jer (Inlet)'!C360))</f>
        <v>1453.552612186453</v>
      </c>
      <c r="Z360" s="10">
        <f t="shared" si="130"/>
        <v>1453.7754592364663</v>
      </c>
      <c r="AA360" s="10">
        <f t="shared" si="131"/>
        <v>1454.454703725298</v>
      </c>
      <c r="AB360" s="10">
        <f t="shared" si="132"/>
        <v>1455.5582356365733</v>
      </c>
      <c r="AC360" s="10">
        <f t="shared" si="133"/>
        <v>1457.1181649866669</v>
      </c>
      <c r="AD360" s="10">
        <f t="shared" si="134"/>
        <v>1459.1237884367874</v>
      </c>
      <c r="AE360" s="10">
        <f t="shared" si="135"/>
        <v>1461.5751059869344</v>
      </c>
    </row>
    <row r="361" spans="1:31" x14ac:dyDescent="0.2">
      <c r="A361" s="5">
        <v>356</v>
      </c>
      <c r="B361" s="5">
        <f t="shared" si="136"/>
        <v>358</v>
      </c>
      <c r="C361" s="36">
        <v>3.4776381088229169E-7</v>
      </c>
      <c r="D361" s="6">
        <f t="shared" si="116"/>
        <v>7.1208780323517016E-8</v>
      </c>
      <c r="E361" s="7">
        <f t="shared" si="117"/>
        <v>8.5450536388220419E-4</v>
      </c>
      <c r="F361" s="7">
        <f t="shared" si="118"/>
        <v>1.7090107277644084E-3</v>
      </c>
      <c r="G361" s="7">
        <f t="shared" si="119"/>
        <v>2.5635160916466127E-3</v>
      </c>
      <c r="H361" s="7">
        <f t="shared" si="120"/>
        <v>3.4180214555288167E-3</v>
      </c>
      <c r="I361" s="7">
        <f t="shared" si="121"/>
        <v>4.2725268194110213E-3</v>
      </c>
      <c r="J361" s="7">
        <f t="shared" si="122"/>
        <v>5.1270321832932253E-3</v>
      </c>
      <c r="K361" s="12">
        <f t="shared" si="123"/>
        <v>1.3248145176468128E-8</v>
      </c>
      <c r="L361" s="9">
        <f t="shared" si="124"/>
        <v>1.9077329054114105</v>
      </c>
      <c r="M361" s="9">
        <f t="shared" si="125"/>
        <v>7.630931621645642</v>
      </c>
      <c r="N361" s="9">
        <f t="shared" si="126"/>
        <v>17.169596148702695</v>
      </c>
      <c r="O361" s="9">
        <f t="shared" si="127"/>
        <v>30.523726486582568</v>
      </c>
      <c r="P361" s="9">
        <f t="shared" si="128"/>
        <v>47.693322635285263</v>
      </c>
      <c r="Q361" s="9">
        <f t="shared" si="129"/>
        <v>68.67838459481078</v>
      </c>
      <c r="R361" s="8">
        <f>'Masses &amp; Spring Data'!$G$29</f>
        <v>0.12460000000000002</v>
      </c>
      <c r="S361" s="8">
        <f t="shared" si="115"/>
        <v>0.23770352001426179</v>
      </c>
      <c r="T361" s="8">
        <f t="shared" si="115"/>
        <v>0.95081408005704715</v>
      </c>
      <c r="U361" s="8">
        <f t="shared" si="115"/>
        <v>2.1393316801283562</v>
      </c>
      <c r="V361" s="8">
        <f t="shared" si="115"/>
        <v>3.8032563202281886</v>
      </c>
      <c r="W361" s="8">
        <f t="shared" si="115"/>
        <v>5.9425880003565448</v>
      </c>
      <c r="X361" s="8">
        <f t="shared" si="115"/>
        <v>8.5573267205134247</v>
      </c>
      <c r="Y361" s="3">
        <f>SUM('Masses &amp; Spring Data'!$K$11*('Masses &amp; Spring Data'!$I$3+'Vel,Acc,Jer (Inlet)'!C361))</f>
        <v>1453.5633155252444</v>
      </c>
      <c r="Z361" s="10">
        <f t="shared" si="130"/>
        <v>1453.8010190452587</v>
      </c>
      <c r="AA361" s="10">
        <f t="shared" si="131"/>
        <v>1454.5270942128514</v>
      </c>
      <c r="AB361" s="10">
        <f t="shared" si="132"/>
        <v>1455.7026472053728</v>
      </c>
      <c r="AC361" s="10">
        <f t="shared" si="133"/>
        <v>1457.3665718454727</v>
      </c>
      <c r="AD361" s="10">
        <f t="shared" si="134"/>
        <v>1459.5059035256011</v>
      </c>
      <c r="AE361" s="10">
        <f t="shared" si="135"/>
        <v>1462.1206422457578</v>
      </c>
    </row>
    <row r="362" spans="1:31" x14ac:dyDescent="0.2">
      <c r="A362" s="5">
        <v>358</v>
      </c>
      <c r="B362" s="5">
        <f t="shared" si="136"/>
        <v>359</v>
      </c>
      <c r="C362" s="36">
        <v>4.189725912058087E-7</v>
      </c>
      <c r="D362" s="6">
        <f t="shared" si="116"/>
        <v>8.4456925499985145E-8</v>
      </c>
      <c r="E362" s="7">
        <f t="shared" si="117"/>
        <v>1.0134831059998217E-3</v>
      </c>
      <c r="F362" s="7">
        <f t="shared" si="118"/>
        <v>2.0269662119996434E-3</v>
      </c>
      <c r="G362" s="7">
        <f t="shared" si="119"/>
        <v>3.0404493179994651E-3</v>
      </c>
      <c r="H362" s="7">
        <f t="shared" si="120"/>
        <v>4.0539324239992867E-3</v>
      </c>
      <c r="I362" s="7">
        <f t="shared" si="121"/>
        <v>5.0674155299991084E-3</v>
      </c>
      <c r="J362" s="7">
        <f t="shared" si="122"/>
        <v>6.0808986359989301E-3</v>
      </c>
      <c r="K362" s="12">
        <f t="shared" si="123"/>
        <v>-5.8788644220577899E-7</v>
      </c>
      <c r="L362" s="9">
        <f t="shared" si="124"/>
        <v>-84.655647677632174</v>
      </c>
      <c r="M362" s="9">
        <f t="shared" si="125"/>
        <v>-338.6225907105287</v>
      </c>
      <c r="N362" s="9">
        <f t="shared" si="126"/>
        <v>-761.90082909868954</v>
      </c>
      <c r="O362" s="9">
        <f t="shared" si="127"/>
        <v>-1354.4903628421148</v>
      </c>
      <c r="P362" s="9">
        <f t="shared" si="128"/>
        <v>-2116.3911919408042</v>
      </c>
      <c r="Q362" s="9">
        <f t="shared" si="129"/>
        <v>-3047.6033163947582</v>
      </c>
      <c r="R362" s="8">
        <f>'Masses &amp; Spring Data'!$G$29</f>
        <v>0.12460000000000002</v>
      </c>
      <c r="S362" s="8">
        <f t="shared" si="115"/>
        <v>-10.54809370063297</v>
      </c>
      <c r="T362" s="8">
        <f t="shared" si="115"/>
        <v>-42.19237480253188</v>
      </c>
      <c r="U362" s="8">
        <f t="shared" si="115"/>
        <v>-94.932843305696736</v>
      </c>
      <c r="V362" s="8">
        <f t="shared" si="115"/>
        <v>-168.76949921012752</v>
      </c>
      <c r="W362" s="8">
        <f t="shared" si="115"/>
        <v>-263.70234251582423</v>
      </c>
      <c r="X362" s="8">
        <f t="shared" si="115"/>
        <v>-379.73137322278694</v>
      </c>
      <c r="Y362" s="3">
        <f>SUM('Masses &amp; Spring Data'!$K$11*('Masses &amp; Spring Data'!$I$3+'Vel,Acc,Jer (Inlet)'!C362))</f>
        <v>1453.5762801327944</v>
      </c>
      <c r="Z362" s="10">
        <f t="shared" si="130"/>
        <v>1443.0281864321614</v>
      </c>
      <c r="AA362" s="10">
        <f t="shared" si="131"/>
        <v>1411.3992819578218</v>
      </c>
      <c r="AB362" s="10">
        <f t="shared" si="132"/>
        <v>1358.6434368270977</v>
      </c>
      <c r="AC362" s="10">
        <f t="shared" si="133"/>
        <v>1284.8067809226668</v>
      </c>
      <c r="AD362" s="10">
        <f t="shared" si="134"/>
        <v>1189.8739376169701</v>
      </c>
      <c r="AE362" s="10">
        <f t="shared" si="135"/>
        <v>1073.8449069100075</v>
      </c>
    </row>
    <row r="363" spans="1:31" x14ac:dyDescent="0.2">
      <c r="A363" s="5">
        <v>360</v>
      </c>
      <c r="B363" s="5">
        <f t="shared" si="136"/>
        <v>360</v>
      </c>
      <c r="C363" s="36">
        <v>5.0342951670579385E-7</v>
      </c>
      <c r="D363" s="6">
        <f t="shared" si="116"/>
        <v>1.3984153241827606E-9</v>
      </c>
      <c r="E363" s="7">
        <f t="shared" si="117"/>
        <v>1.6780983890193129E-5</v>
      </c>
      <c r="F363" s="7">
        <f t="shared" si="118"/>
        <v>3.3561967780386258E-5</v>
      </c>
      <c r="G363" s="7">
        <f t="shared" si="119"/>
        <v>5.0342951670579384E-5</v>
      </c>
      <c r="H363" s="7">
        <f t="shared" si="120"/>
        <v>6.7123935560772517E-5</v>
      </c>
      <c r="I363" s="7">
        <f t="shared" si="121"/>
        <v>8.3904919450965642E-5</v>
      </c>
      <c r="J363" s="7">
        <f t="shared" si="122"/>
        <v>1.0068590334115877E-4</v>
      </c>
      <c r="K363" s="12">
        <f t="shared" si="123"/>
        <v>3.8844870116187801E-12</v>
      </c>
      <c r="L363" s="9">
        <f t="shared" si="124"/>
        <v>5.5936612967310434E-4</v>
      </c>
      <c r="M363" s="9">
        <f t="shared" si="125"/>
        <v>2.2374645186924173E-3</v>
      </c>
      <c r="N363" s="9">
        <f t="shared" si="126"/>
        <v>5.0342951670579389E-3</v>
      </c>
      <c r="O363" s="9">
        <f t="shared" si="127"/>
        <v>8.9498580747696694E-3</v>
      </c>
      <c r="P363" s="9">
        <f t="shared" si="128"/>
        <v>1.3984153241827607E-2</v>
      </c>
      <c r="Q363" s="9">
        <f t="shared" si="129"/>
        <v>2.0137180668231756E-2</v>
      </c>
      <c r="R363" s="8">
        <f>'Masses &amp; Spring Data'!$G$29</f>
        <v>0.12460000000000002</v>
      </c>
      <c r="S363" s="8">
        <f t="shared" si="115"/>
        <v>6.9697019757268813E-5</v>
      </c>
      <c r="T363" s="8">
        <f t="shared" si="115"/>
        <v>2.7878807902907525E-4</v>
      </c>
      <c r="U363" s="8">
        <f t="shared" si="115"/>
        <v>6.2727317781541931E-4</v>
      </c>
      <c r="V363" s="8">
        <f t="shared" ref="V363:X363" si="137">SUM($R$3*O363)</f>
        <v>1.115152316116301E-3</v>
      </c>
      <c r="W363" s="8">
        <f t="shared" si="137"/>
        <v>1.7424254939317201E-3</v>
      </c>
      <c r="X363" s="8">
        <f t="shared" si="137"/>
        <v>2.5090927112616773E-3</v>
      </c>
      <c r="Y363" s="3">
        <f>SUM('Masses &amp; Spring Data'!$K$11*('Masses &amp; Spring Data'!$I$3+'Vel,Acc,Jer (Inlet)'!C363))</f>
        <v>1453.5916567603538</v>
      </c>
      <c r="Z363" s="10">
        <f t="shared" si="130"/>
        <v>1453.5917264573736</v>
      </c>
      <c r="AA363" s="10">
        <f t="shared" si="131"/>
        <v>2.7878807902907525E-4</v>
      </c>
      <c r="AB363" s="10">
        <f t="shared" si="132"/>
        <v>1453.5922840335315</v>
      </c>
      <c r="AC363" s="10">
        <f t="shared" si="133"/>
        <v>1453.5927719126698</v>
      </c>
      <c r="AD363" s="10">
        <f t="shared" si="134"/>
        <v>1453.5933991858476</v>
      </c>
      <c r="AE363" s="10">
        <f t="shared" si="135"/>
        <v>1453.5941658530651</v>
      </c>
    </row>
  </sheetData>
  <pageMargins left="0.75" right="0.75" top="1" bottom="1" header="0.5" footer="0.5"/>
  <pageSetup paperSize="9" orientation="portrait" horizontalDpi="0" verticalDpi="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55F51-7695-403A-BAC8-9A0DD6394AAB}">
  <dimension ref="A1:AE363"/>
  <sheetViews>
    <sheetView topLeftCell="X3" workbookViewId="0">
      <selection activeCell="AB15" sqref="AB15"/>
    </sheetView>
  </sheetViews>
  <sheetFormatPr defaultColWidth="11.42578125" defaultRowHeight="12.75" x14ac:dyDescent="0.2"/>
  <cols>
    <col min="1" max="1" width="17.85546875" bestFit="1" customWidth="1"/>
    <col min="2" max="2" width="17.85546875" customWidth="1"/>
    <col min="3" max="3" width="17.42578125" bestFit="1" customWidth="1"/>
    <col min="4" max="4" width="17.42578125" customWidth="1"/>
    <col min="5" max="8" width="22.140625" bestFit="1" customWidth="1"/>
    <col min="9" max="10" width="23.42578125" bestFit="1" customWidth="1"/>
    <col min="11" max="11" width="23.42578125" customWidth="1"/>
    <col min="12" max="15" width="22.140625" bestFit="1" customWidth="1"/>
    <col min="16" max="17" width="23.42578125" bestFit="1" customWidth="1"/>
    <col min="18" max="24" width="23.42578125" customWidth="1"/>
    <col min="25" max="25" width="19.42578125" bestFit="1" customWidth="1"/>
    <col min="26" max="26" width="28.85546875" bestFit="1" customWidth="1"/>
    <col min="27" max="29" width="28.85546875" customWidth="1"/>
    <col min="30" max="31" width="30.28515625" bestFit="1" customWidth="1"/>
    <col min="32" max="262" width="8.85546875" customWidth="1"/>
  </cols>
  <sheetData>
    <row r="1" spans="1:31" ht="15.75" x14ac:dyDescent="0.25">
      <c r="A1" s="1" t="s">
        <v>28</v>
      </c>
      <c r="B1" s="1" t="s">
        <v>29</v>
      </c>
      <c r="C1" s="1" t="s">
        <v>30</v>
      </c>
      <c r="D1" s="2" t="s">
        <v>31</v>
      </c>
      <c r="E1" s="2" t="s">
        <v>32</v>
      </c>
      <c r="F1" s="2" t="s">
        <v>32</v>
      </c>
      <c r="G1" s="2" t="s">
        <v>32</v>
      </c>
      <c r="H1" s="2" t="s">
        <v>32</v>
      </c>
      <c r="I1" s="2" t="s">
        <v>32</v>
      </c>
      <c r="J1" s="2" t="s">
        <v>32</v>
      </c>
      <c r="K1" s="2" t="s">
        <v>33</v>
      </c>
      <c r="L1" s="2" t="s">
        <v>34</v>
      </c>
      <c r="M1" s="2" t="s">
        <v>34</v>
      </c>
      <c r="N1" s="2" t="s">
        <v>34</v>
      </c>
      <c r="O1" s="2" t="s">
        <v>34</v>
      </c>
      <c r="P1" s="2" t="s">
        <v>34</v>
      </c>
      <c r="Q1" s="2" t="s">
        <v>34</v>
      </c>
      <c r="R1" s="2" t="s">
        <v>35</v>
      </c>
      <c r="S1" s="2" t="s">
        <v>148</v>
      </c>
      <c r="T1" s="2" t="s">
        <v>148</v>
      </c>
      <c r="U1" s="2" t="s">
        <v>148</v>
      </c>
      <c r="V1" s="2" t="s">
        <v>148</v>
      </c>
      <c r="W1" s="2" t="s">
        <v>148</v>
      </c>
      <c r="X1" s="2" t="s">
        <v>148</v>
      </c>
      <c r="Y1" s="1" t="s">
        <v>36</v>
      </c>
      <c r="Z1" s="1" t="s">
        <v>37</v>
      </c>
      <c r="AA1" s="1" t="s">
        <v>37</v>
      </c>
      <c r="AB1" s="1" t="s">
        <v>37</v>
      </c>
      <c r="AC1" s="1" t="s">
        <v>37</v>
      </c>
      <c r="AD1" s="1" t="s">
        <v>37</v>
      </c>
      <c r="AE1" s="1" t="s">
        <v>37</v>
      </c>
    </row>
    <row r="2" spans="1:31" ht="15.75" x14ac:dyDescent="0.25">
      <c r="A2" s="1"/>
      <c r="B2" s="1"/>
      <c r="C2" s="1"/>
      <c r="D2" s="4" t="s">
        <v>38</v>
      </c>
      <c r="E2" s="4" t="s">
        <v>39</v>
      </c>
      <c r="F2" s="4" t="s">
        <v>40</v>
      </c>
      <c r="G2" s="4" t="s">
        <v>41</v>
      </c>
      <c r="H2" s="4" t="s">
        <v>42</v>
      </c>
      <c r="I2" s="4" t="s">
        <v>43</v>
      </c>
      <c r="J2" s="4" t="s">
        <v>44</v>
      </c>
      <c r="K2" s="4" t="s">
        <v>38</v>
      </c>
      <c r="L2" s="4" t="s">
        <v>45</v>
      </c>
      <c r="M2" s="4" t="s">
        <v>46</v>
      </c>
      <c r="N2" s="4" t="s">
        <v>47</v>
      </c>
      <c r="O2" s="4" t="s">
        <v>48</v>
      </c>
      <c r="P2" s="4" t="s">
        <v>49</v>
      </c>
      <c r="Q2" s="4" t="s">
        <v>50</v>
      </c>
      <c r="R2" s="4" t="s">
        <v>51</v>
      </c>
      <c r="S2" s="4" t="s">
        <v>142</v>
      </c>
      <c r="T2" s="4" t="s">
        <v>143</v>
      </c>
      <c r="U2" s="4" t="s">
        <v>144</v>
      </c>
      <c r="V2" s="4" t="s">
        <v>145</v>
      </c>
      <c r="W2" s="4" t="s">
        <v>146</v>
      </c>
      <c r="X2" s="4" t="s">
        <v>147</v>
      </c>
      <c r="Y2" s="1"/>
      <c r="Z2" s="1" t="s">
        <v>52</v>
      </c>
      <c r="AA2" s="1" t="s">
        <v>53</v>
      </c>
      <c r="AB2" s="1" t="s">
        <v>54</v>
      </c>
      <c r="AC2" s="1" t="s">
        <v>55</v>
      </c>
      <c r="AD2" s="1" t="s">
        <v>56</v>
      </c>
      <c r="AE2" s="1" t="s">
        <v>57</v>
      </c>
    </row>
    <row r="3" spans="1:31" x14ac:dyDescent="0.2">
      <c r="A3" s="5">
        <v>-360</v>
      </c>
      <c r="B3" s="5">
        <v>0</v>
      </c>
      <c r="C3" s="36">
        <v>6.8141432151595298E-7</v>
      </c>
      <c r="D3" s="6">
        <f>SUM((C4-C3)/(B4-B3))</f>
        <v>1.3628286430319064E-7</v>
      </c>
      <c r="E3" s="7">
        <f>SUM(D3*(6*2000))</f>
        <v>1.6353943716382877E-3</v>
      </c>
      <c r="F3" s="7">
        <f>SUM(D3*(6*4000))</f>
        <v>3.2707887432765754E-3</v>
      </c>
      <c r="G3" s="7">
        <f>SUM(D3*(6*6000))</f>
        <v>4.9061831149148629E-3</v>
      </c>
      <c r="H3" s="7">
        <f>SUM(D3*(6*8000))</f>
        <v>6.5415774865531509E-3</v>
      </c>
      <c r="I3" s="7">
        <f>SUM(D3*(6*10000))</f>
        <v>8.1769718581914379E-3</v>
      </c>
      <c r="J3" s="7">
        <f>SUM(D3*(6*12000))</f>
        <v>9.8123662298297259E-3</v>
      </c>
      <c r="K3" s="12">
        <f>SUM((C5-(2*C4)+C3)/((B4-B3)^2))</f>
        <v>2.61364397293789E-8</v>
      </c>
      <c r="L3" s="9">
        <f>SUM($K$3*((6*2000)^2))</f>
        <v>3.7636473210305619</v>
      </c>
      <c r="M3" s="9">
        <f>SUM(K3*((6*4000)^2))</f>
        <v>15.054589284122248</v>
      </c>
      <c r="N3" s="9">
        <f>SUM(K3*((6*6000)^2))</f>
        <v>33.872825889275056</v>
      </c>
      <c r="O3" s="9">
        <f>SUM(K3*((6*8000)^2))</f>
        <v>60.21835713648899</v>
      </c>
      <c r="P3" s="9">
        <f>SUM(K3*((6*10000)^2))</f>
        <v>94.091183025764039</v>
      </c>
      <c r="Q3" s="9">
        <f>SUM(K3*((6*12000)^2))</f>
        <v>135.49130355710022</v>
      </c>
      <c r="R3" s="8">
        <f>SUM('Masses &amp; Spring Data'!$D$29)</f>
        <v>0.12910000000000002</v>
      </c>
      <c r="S3" s="8">
        <f>SUM($R$3*L3)</f>
        <v>0.48588686914504564</v>
      </c>
      <c r="T3" s="8">
        <f t="shared" ref="T3:X18" si="0">SUM($R$3*M3)</f>
        <v>1.9435474765801826</v>
      </c>
      <c r="U3" s="8">
        <f t="shared" si="0"/>
        <v>4.3729818223054107</v>
      </c>
      <c r="V3" s="8">
        <f t="shared" si="0"/>
        <v>7.7741899063207303</v>
      </c>
      <c r="W3" s="8">
        <f t="shared" si="0"/>
        <v>12.147171728626139</v>
      </c>
      <c r="X3" s="8">
        <f t="shared" si="0"/>
        <v>17.491927289221643</v>
      </c>
      <c r="Y3" s="3">
        <f>SUM('Masses &amp; Spring Data'!$K$41*('Masses &amp; Spring Data'!$I$3+'Vel,Acc,Jer (Inlet)'!C3))</f>
        <v>2180.415072619387</v>
      </c>
      <c r="Z3" s="10">
        <f>SUM(S3+Y3)</f>
        <v>2180.900959488532</v>
      </c>
      <c r="AA3" s="10">
        <f>SUM(T3+Y4)</f>
        <v>2182.3916346198448</v>
      </c>
      <c r="AB3" s="10">
        <f>SUM(U3+Y3)</f>
        <v>2184.7880544416926</v>
      </c>
      <c r="AC3" s="10">
        <f>SUM(V3+Y3)</f>
        <v>2188.1892625257078</v>
      </c>
      <c r="AD3" s="10">
        <f>SUM(W3+Y3)</f>
        <v>2192.5622443480133</v>
      </c>
      <c r="AE3" s="10">
        <f>SUM(X3+Y3)</f>
        <v>2197.9069999086087</v>
      </c>
    </row>
    <row r="4" spans="1:31" x14ac:dyDescent="0.2">
      <c r="A4" s="5">
        <v>-358</v>
      </c>
      <c r="B4" s="5">
        <f>B3+1</f>
        <v>1</v>
      </c>
      <c r="C4" s="36">
        <v>8.1769718581914362E-7</v>
      </c>
      <c r="D4" s="6">
        <f t="shared" ref="D4:D67" si="1">SUM((C5-C4)/(B5-B4))</f>
        <v>1.6241930403256954E-7</v>
      </c>
      <c r="E4" s="7">
        <f t="shared" ref="E4:E67" si="2">SUM(D4*(6*2000))</f>
        <v>1.9490316483908345E-3</v>
      </c>
      <c r="F4" s="7">
        <f t="shared" ref="F4:F67" si="3">SUM(D4*(6*4000))</f>
        <v>3.8980632967816689E-3</v>
      </c>
      <c r="G4" s="7">
        <f t="shared" ref="G4:G67" si="4">SUM(D4*(6*6000))</f>
        <v>5.8470949451725034E-3</v>
      </c>
      <c r="H4" s="7">
        <f t="shared" ref="H4:H67" si="5">SUM(D4*(6*8000))</f>
        <v>7.7961265935633378E-3</v>
      </c>
      <c r="I4" s="7">
        <f t="shared" ref="I4:I67" si="6">SUM(D4*(6*10000))</f>
        <v>9.7451582419541723E-3</v>
      </c>
      <c r="J4" s="7">
        <f t="shared" ref="J4:J67" si="7">SUM(D4*(6*12000))</f>
        <v>1.1694189890345007E-2</v>
      </c>
      <c r="K4" s="12">
        <f t="shared" ref="K4:K67" si="8">SUM((C6-(2*C5)+C4)/((B5-B4)^2))</f>
        <v>3.360399393777322E-8</v>
      </c>
      <c r="L4" s="9">
        <f>SUM(K4*((6*2000)^2))</f>
        <v>4.838975127039344</v>
      </c>
      <c r="M4" s="9">
        <f t="shared" ref="M4:M67" si="9">SUM(K4*((6*4000)^2))</f>
        <v>19.355900508157376</v>
      </c>
      <c r="N4" s="9">
        <f t="shared" ref="N4:N67" si="10">SUM(K4*((6*6000)^2))</f>
        <v>43.550776143354092</v>
      </c>
      <c r="O4" s="9">
        <f t="shared" ref="O4:O67" si="11">SUM(K4*((6*8000)^2))</f>
        <v>77.423602032629503</v>
      </c>
      <c r="P4" s="9">
        <f t="shared" ref="P4:P67" si="12">SUM(K4*((6*10000)^2))</f>
        <v>120.97437817598359</v>
      </c>
      <c r="Q4" s="9">
        <f t="shared" ref="Q4:Q67" si="13">SUM(K4*((6*12000)^2))</f>
        <v>174.20310457341637</v>
      </c>
      <c r="R4" s="8">
        <f>SUM('Masses &amp; Spring Data'!$D$29)</f>
        <v>0.12910000000000002</v>
      </c>
      <c r="S4" s="8">
        <f t="shared" ref="S4:X67" si="14">SUM($R$3*L4)</f>
        <v>0.62471168890077944</v>
      </c>
      <c r="T4" s="8">
        <f t="shared" si="0"/>
        <v>2.4988467556031178</v>
      </c>
      <c r="U4" s="8">
        <f t="shared" si="0"/>
        <v>5.6224052001070142</v>
      </c>
      <c r="V4" s="8">
        <f t="shared" si="0"/>
        <v>9.995387022412471</v>
      </c>
      <c r="W4" s="8">
        <f t="shared" si="0"/>
        <v>15.617792222519483</v>
      </c>
      <c r="X4" s="8">
        <f t="shared" si="0"/>
        <v>22.489620800428057</v>
      </c>
      <c r="Y4" s="3">
        <f>SUM('Masses &amp; Spring Data'!$K$41*('Masses &amp; Spring Data'!$I$3+'Vel,Acc,Jer (Inlet)'!C4))</f>
        <v>2180.4480871432647</v>
      </c>
      <c r="Z4" s="10">
        <f t="shared" ref="Z4:Z67" si="15">SUM(S4+Y4)</f>
        <v>2181.0727988321655</v>
      </c>
      <c r="AA4" s="10">
        <f t="shared" ref="AA4:AA67" si="16">SUM(T4+Y5)</f>
        <v>2182.9862799752696</v>
      </c>
      <c r="AB4" s="10">
        <f t="shared" ref="AB4:AB67" si="17">SUM(U4+Y4)</f>
        <v>2186.0704923433718</v>
      </c>
      <c r="AC4" s="10">
        <f t="shared" ref="AC4:AC67" si="18">SUM(V4+Y4)</f>
        <v>2190.4434741656773</v>
      </c>
      <c r="AD4" s="10">
        <f t="shared" ref="AD4:AD67" si="19">SUM(W4+Y4)</f>
        <v>2196.065879365784</v>
      </c>
      <c r="AE4" s="10">
        <f t="shared" ref="AE4:AE67" si="20">SUM(X4+Y4)</f>
        <v>2202.9377079436927</v>
      </c>
    </row>
    <row r="5" spans="1:31" x14ac:dyDescent="0.2">
      <c r="A5" s="5">
        <v>-356</v>
      </c>
      <c r="B5" s="5">
        <f t="shared" ref="B5:B68" si="21">B4+1</f>
        <v>2</v>
      </c>
      <c r="C5" s="36">
        <v>9.8011648985171316E-7</v>
      </c>
      <c r="D5" s="6">
        <f t="shared" si="1"/>
        <v>1.9602329797034276E-7</v>
      </c>
      <c r="E5" s="7">
        <f t="shared" si="2"/>
        <v>2.3522795756441132E-3</v>
      </c>
      <c r="F5" s="7">
        <f t="shared" si="3"/>
        <v>4.7045591512882264E-3</v>
      </c>
      <c r="G5" s="7">
        <f t="shared" si="4"/>
        <v>7.0568387269323391E-3</v>
      </c>
      <c r="H5" s="7">
        <f t="shared" si="5"/>
        <v>9.4091183025764528E-3</v>
      </c>
      <c r="I5" s="7">
        <f t="shared" si="6"/>
        <v>1.1761397878220566E-2</v>
      </c>
      <c r="J5" s="7">
        <f t="shared" si="7"/>
        <v>1.4113677453864678E-2</v>
      </c>
      <c r="K5" s="12">
        <f t="shared" si="8"/>
        <v>2.8003328281477295E-8</v>
      </c>
      <c r="L5" s="9">
        <f t="shared" ref="L5:L67" si="22">SUM(K5*((6*2000)^2))</f>
        <v>4.0324792725327301</v>
      </c>
      <c r="M5" s="9">
        <f t="shared" si="9"/>
        <v>16.12991709013092</v>
      </c>
      <c r="N5" s="9">
        <f t="shared" si="10"/>
        <v>36.292313452794573</v>
      </c>
      <c r="O5" s="9">
        <f t="shared" si="11"/>
        <v>64.519668360523681</v>
      </c>
      <c r="P5" s="9">
        <f t="shared" si="12"/>
        <v>100.81198181331827</v>
      </c>
      <c r="Q5" s="9">
        <f t="shared" si="13"/>
        <v>145.16925381117829</v>
      </c>
      <c r="R5" s="8">
        <f>SUM('Masses &amp; Spring Data'!$D$29)</f>
        <v>0.12910000000000002</v>
      </c>
      <c r="S5" s="8">
        <f t="shared" si="14"/>
        <v>0.52059307408397548</v>
      </c>
      <c r="T5" s="8">
        <f t="shared" si="0"/>
        <v>2.0823722963359019</v>
      </c>
      <c r="U5" s="8">
        <f t="shared" si="0"/>
        <v>4.68533766675578</v>
      </c>
      <c r="V5" s="8">
        <f t="shared" si="0"/>
        <v>8.3294891853436077</v>
      </c>
      <c r="W5" s="8">
        <f t="shared" si="0"/>
        <v>13.014826852099391</v>
      </c>
      <c r="X5" s="8">
        <f t="shared" si="0"/>
        <v>18.74135066702312</v>
      </c>
      <c r="Y5" s="3">
        <f>SUM('Masses &amp; Spring Data'!$K$41*('Masses &amp; Spring Data'!$I$3+'Vel,Acc,Jer (Inlet)'!C5))</f>
        <v>2180.4874332196664</v>
      </c>
      <c r="Z5" s="10">
        <f t="shared" si="15"/>
        <v>2181.0080262937504</v>
      </c>
      <c r="AA5" s="10">
        <f t="shared" si="16"/>
        <v>2182.6172921599359</v>
      </c>
      <c r="AB5" s="10">
        <f t="shared" si="17"/>
        <v>2185.1727708864223</v>
      </c>
      <c r="AC5" s="10">
        <f t="shared" si="18"/>
        <v>2188.8169224050098</v>
      </c>
      <c r="AD5" s="10">
        <f t="shared" si="19"/>
        <v>2193.5022600717657</v>
      </c>
      <c r="AE5" s="10">
        <f t="shared" si="20"/>
        <v>2199.2287838866896</v>
      </c>
    </row>
    <row r="6" spans="1:31" x14ac:dyDescent="0.2">
      <c r="A6" s="5">
        <v>-354</v>
      </c>
      <c r="B6" s="5">
        <f t="shared" si="21"/>
        <v>3</v>
      </c>
      <c r="C6" s="36">
        <v>1.1761397878220559E-6</v>
      </c>
      <c r="D6" s="6">
        <f t="shared" si="1"/>
        <v>2.2402662625182005E-7</v>
      </c>
      <c r="E6" s="7">
        <f t="shared" si="2"/>
        <v>2.6883195150218405E-3</v>
      </c>
      <c r="F6" s="7">
        <f t="shared" si="3"/>
        <v>5.376639030043681E-3</v>
      </c>
      <c r="G6" s="7">
        <f t="shared" si="4"/>
        <v>8.0649585450655228E-3</v>
      </c>
      <c r="H6" s="7">
        <f t="shared" si="5"/>
        <v>1.0753278060087362E-2</v>
      </c>
      <c r="I6" s="7">
        <f t="shared" si="6"/>
        <v>1.3441597575109203E-2</v>
      </c>
      <c r="J6" s="7">
        <f t="shared" si="7"/>
        <v>1.6129917090131046E-2</v>
      </c>
      <c r="K6" s="12">
        <f t="shared" si="8"/>
        <v>5.6006656562955014E-8</v>
      </c>
      <c r="L6" s="9">
        <f t="shared" si="22"/>
        <v>8.0649585450655223</v>
      </c>
      <c r="M6" s="9">
        <f t="shared" si="9"/>
        <v>32.259834180262089</v>
      </c>
      <c r="N6" s="9">
        <f t="shared" si="10"/>
        <v>72.584626905589701</v>
      </c>
      <c r="O6" s="9">
        <f t="shared" si="11"/>
        <v>129.03933672104836</v>
      </c>
      <c r="P6" s="9">
        <f t="shared" si="12"/>
        <v>201.62396362663804</v>
      </c>
      <c r="Q6" s="9">
        <f t="shared" si="13"/>
        <v>290.3385076223588</v>
      </c>
      <c r="R6" s="8">
        <f>SUM('Masses &amp; Spring Data'!$D$29)</f>
        <v>0.12910000000000002</v>
      </c>
      <c r="S6" s="8">
        <f t="shared" si="14"/>
        <v>1.0411861481679592</v>
      </c>
      <c r="T6" s="8">
        <f t="shared" si="0"/>
        <v>4.1647445926718367</v>
      </c>
      <c r="U6" s="8">
        <f t="shared" si="0"/>
        <v>9.3706753335116311</v>
      </c>
      <c r="V6" s="8">
        <f t="shared" si="0"/>
        <v>16.658978370687347</v>
      </c>
      <c r="W6" s="8">
        <f t="shared" si="0"/>
        <v>26.029653704198974</v>
      </c>
      <c r="X6" s="8">
        <f t="shared" si="0"/>
        <v>37.482701334046524</v>
      </c>
      <c r="Y6" s="3">
        <f>SUM('Masses &amp; Spring Data'!$K$41*('Masses &amp; Spring Data'!$I$3+'Vel,Acc,Jer (Inlet)'!C6))</f>
        <v>2180.5349198636</v>
      </c>
      <c r="Z6" s="10">
        <f t="shared" si="15"/>
        <v>2181.5761060117679</v>
      </c>
      <c r="AA6" s="10">
        <f t="shared" si="16"/>
        <v>2184.7539349064809</v>
      </c>
      <c r="AB6" s="10">
        <f t="shared" si="17"/>
        <v>2189.9055951971118</v>
      </c>
      <c r="AC6" s="10">
        <f t="shared" si="18"/>
        <v>2197.1938982342872</v>
      </c>
      <c r="AD6" s="10">
        <f t="shared" si="19"/>
        <v>2206.564573567799</v>
      </c>
      <c r="AE6" s="10">
        <f t="shared" si="20"/>
        <v>2218.0176211976463</v>
      </c>
    </row>
    <row r="7" spans="1:31" x14ac:dyDescent="0.2">
      <c r="A7" s="5">
        <v>-352</v>
      </c>
      <c r="B7" s="5">
        <f t="shared" si="21"/>
        <v>4</v>
      </c>
      <c r="C7" s="36">
        <v>1.400166414073876E-6</v>
      </c>
      <c r="D7" s="6">
        <f t="shared" si="1"/>
        <v>2.8003328281477507E-7</v>
      </c>
      <c r="E7" s="7">
        <f t="shared" si="2"/>
        <v>3.3603993937773007E-3</v>
      </c>
      <c r="F7" s="7">
        <f t="shared" si="3"/>
        <v>6.7207987875546014E-3</v>
      </c>
      <c r="G7" s="7">
        <f t="shared" si="4"/>
        <v>1.0081198181331902E-2</v>
      </c>
      <c r="H7" s="7">
        <f t="shared" si="5"/>
        <v>1.3441597575109203E-2</v>
      </c>
      <c r="I7" s="7">
        <f t="shared" si="6"/>
        <v>1.6801996968886505E-2</v>
      </c>
      <c r="J7" s="7">
        <f t="shared" si="7"/>
        <v>2.0162396362663804E-2</v>
      </c>
      <c r="K7" s="12">
        <f t="shared" si="8"/>
        <v>3.7337771041969797E-8</v>
      </c>
      <c r="L7" s="9">
        <f t="shared" si="22"/>
        <v>5.3766390300436511</v>
      </c>
      <c r="M7" s="9">
        <f t="shared" si="9"/>
        <v>21.506556120174604</v>
      </c>
      <c r="N7" s="9">
        <f t="shared" si="10"/>
        <v>48.389751270392857</v>
      </c>
      <c r="O7" s="9">
        <f t="shared" si="11"/>
        <v>86.026224480698417</v>
      </c>
      <c r="P7" s="9">
        <f t="shared" si="12"/>
        <v>134.41597575109128</v>
      </c>
      <c r="Q7" s="9">
        <f t="shared" si="13"/>
        <v>193.55900508157143</v>
      </c>
      <c r="R7" s="8">
        <f>SUM('Masses &amp; Spring Data'!$D$29)</f>
        <v>0.12910000000000002</v>
      </c>
      <c r="S7" s="8">
        <f t="shared" si="14"/>
        <v>0.69412409877863546</v>
      </c>
      <c r="T7" s="8">
        <f t="shared" si="0"/>
        <v>2.7764963951145418</v>
      </c>
      <c r="U7" s="8">
        <f t="shared" si="0"/>
        <v>6.2471168890077191</v>
      </c>
      <c r="V7" s="8">
        <f t="shared" si="0"/>
        <v>11.105985580458167</v>
      </c>
      <c r="W7" s="8">
        <f t="shared" si="0"/>
        <v>17.353102469465888</v>
      </c>
      <c r="X7" s="8">
        <f t="shared" si="0"/>
        <v>24.988467556030876</v>
      </c>
      <c r="Y7" s="3">
        <f>SUM('Masses &amp; Spring Data'!$K$41*('Masses &amp; Spring Data'!$I$3+'Vel,Acc,Jer (Inlet)'!C7))</f>
        <v>2180.589190313809</v>
      </c>
      <c r="Z7" s="10">
        <f t="shared" si="15"/>
        <v>2181.2833144125875</v>
      </c>
      <c r="AA7" s="10">
        <f t="shared" si="16"/>
        <v>2183.4335247716854</v>
      </c>
      <c r="AB7" s="10">
        <f t="shared" si="17"/>
        <v>2186.8363072028169</v>
      </c>
      <c r="AC7" s="10">
        <f t="shared" si="18"/>
        <v>2191.6951758942673</v>
      </c>
      <c r="AD7" s="10">
        <f t="shared" si="19"/>
        <v>2197.9422927832748</v>
      </c>
      <c r="AE7" s="10">
        <f t="shared" si="20"/>
        <v>2205.5776578698401</v>
      </c>
    </row>
    <row r="8" spans="1:31" x14ac:dyDescent="0.2">
      <c r="A8" s="5">
        <v>-350</v>
      </c>
      <c r="B8" s="5">
        <f t="shared" si="21"/>
        <v>5</v>
      </c>
      <c r="C8" s="36">
        <v>1.680199696888651E-6</v>
      </c>
      <c r="D8" s="6">
        <f t="shared" si="1"/>
        <v>3.1737105385674487E-7</v>
      </c>
      <c r="E8" s="7">
        <f t="shared" si="2"/>
        <v>3.8084526462809384E-3</v>
      </c>
      <c r="F8" s="7">
        <f t="shared" si="3"/>
        <v>7.6169052925618768E-3</v>
      </c>
      <c r="G8" s="7">
        <f t="shared" si="4"/>
        <v>1.1425357938842815E-2</v>
      </c>
      <c r="H8" s="7">
        <f t="shared" si="5"/>
        <v>1.5233810585123754E-2</v>
      </c>
      <c r="I8" s="7">
        <f t="shared" si="6"/>
        <v>1.9042263231404691E-2</v>
      </c>
      <c r="J8" s="7">
        <f t="shared" si="7"/>
        <v>2.285071587768563E-2</v>
      </c>
      <c r="K8" s="12">
        <f t="shared" si="8"/>
        <v>7.4675542083941077E-8</v>
      </c>
      <c r="L8" s="9">
        <f t="shared" si="22"/>
        <v>10.753278060087515</v>
      </c>
      <c r="M8" s="9">
        <f t="shared" si="9"/>
        <v>43.013112240350061</v>
      </c>
      <c r="N8" s="9">
        <f t="shared" si="10"/>
        <v>96.779502540787632</v>
      </c>
      <c r="O8" s="9">
        <f t="shared" si="11"/>
        <v>172.05244896140024</v>
      </c>
      <c r="P8" s="9">
        <f t="shared" si="12"/>
        <v>268.83195150218785</v>
      </c>
      <c r="Q8" s="9">
        <f t="shared" si="13"/>
        <v>387.11801016315053</v>
      </c>
      <c r="R8" s="8">
        <f>SUM('Masses &amp; Spring Data'!$D$29)</f>
        <v>0.12910000000000002</v>
      </c>
      <c r="S8" s="8">
        <f t="shared" si="14"/>
        <v>1.3882481975572984</v>
      </c>
      <c r="T8" s="8">
        <f t="shared" si="0"/>
        <v>5.5529927902291938</v>
      </c>
      <c r="U8" s="8">
        <f t="shared" si="0"/>
        <v>12.494233778015685</v>
      </c>
      <c r="V8" s="8">
        <f t="shared" si="0"/>
        <v>22.211971160916775</v>
      </c>
      <c r="W8" s="8">
        <f t="shared" si="0"/>
        <v>34.706204938932459</v>
      </c>
      <c r="X8" s="8">
        <f t="shared" si="0"/>
        <v>49.976935112062741</v>
      </c>
      <c r="Y8" s="3">
        <f>SUM('Masses &amp; Spring Data'!$K$41*('Masses &amp; Spring Data'!$I$3+'Vel,Acc,Jer (Inlet)'!C8))</f>
        <v>2180.6570283765709</v>
      </c>
      <c r="Z8" s="10">
        <f t="shared" si="15"/>
        <v>2182.0452765741284</v>
      </c>
      <c r="AA8" s="10">
        <f t="shared" si="16"/>
        <v>2186.2869043045971</v>
      </c>
      <c r="AB8" s="10">
        <f t="shared" si="17"/>
        <v>2193.1512621545867</v>
      </c>
      <c r="AC8" s="10">
        <f t="shared" si="18"/>
        <v>2202.8689995374875</v>
      </c>
      <c r="AD8" s="10">
        <f t="shared" si="19"/>
        <v>2215.3632333155033</v>
      </c>
      <c r="AE8" s="10">
        <f t="shared" si="20"/>
        <v>2230.6339634886335</v>
      </c>
    </row>
    <row r="9" spans="1:31" x14ac:dyDescent="0.2">
      <c r="A9" s="5">
        <v>-348</v>
      </c>
      <c r="B9" s="5">
        <f t="shared" si="21"/>
        <v>6</v>
      </c>
      <c r="C9" s="36">
        <v>1.9975707507453959E-6</v>
      </c>
      <c r="D9" s="6">
        <f t="shared" si="1"/>
        <v>3.9204659594068594E-7</v>
      </c>
      <c r="E9" s="7">
        <f t="shared" si="2"/>
        <v>4.7045591512882316E-3</v>
      </c>
      <c r="F9" s="7">
        <f t="shared" si="3"/>
        <v>9.4091183025764632E-3</v>
      </c>
      <c r="G9" s="7">
        <f t="shared" si="4"/>
        <v>1.4113677453864694E-2</v>
      </c>
      <c r="H9" s="7">
        <f t="shared" si="5"/>
        <v>1.8818236605152926E-2</v>
      </c>
      <c r="I9" s="7">
        <f t="shared" si="6"/>
        <v>2.3522795756441155E-2</v>
      </c>
      <c r="J9" s="7">
        <f t="shared" si="7"/>
        <v>2.8227354907729388E-2</v>
      </c>
      <c r="K9" s="12">
        <f t="shared" si="8"/>
        <v>6.5341099323447304E-8</v>
      </c>
      <c r="L9" s="9">
        <f t="shared" si="22"/>
        <v>9.4091183025764114</v>
      </c>
      <c r="M9" s="9">
        <f t="shared" si="9"/>
        <v>37.636473210305645</v>
      </c>
      <c r="N9" s="9">
        <f t="shared" si="10"/>
        <v>84.682064723187708</v>
      </c>
      <c r="O9" s="9">
        <f t="shared" si="11"/>
        <v>150.54589284122258</v>
      </c>
      <c r="P9" s="9">
        <f t="shared" si="12"/>
        <v>235.2279575644103</v>
      </c>
      <c r="Q9" s="9">
        <f t="shared" si="13"/>
        <v>338.72825889275083</v>
      </c>
      <c r="R9" s="8">
        <f>SUM('Masses &amp; Spring Data'!$D$29)</f>
        <v>0.12910000000000002</v>
      </c>
      <c r="S9" s="8">
        <f t="shared" si="14"/>
        <v>1.2147171728626149</v>
      </c>
      <c r="T9" s="8">
        <f t="shared" si="0"/>
        <v>4.8588686914504597</v>
      </c>
      <c r="U9" s="8">
        <f t="shared" si="0"/>
        <v>10.932454555763535</v>
      </c>
      <c r="V9" s="8">
        <f t="shared" si="0"/>
        <v>19.435474765801839</v>
      </c>
      <c r="W9" s="8">
        <f t="shared" si="0"/>
        <v>30.367929321565374</v>
      </c>
      <c r="X9" s="8">
        <f t="shared" si="0"/>
        <v>43.729818223054139</v>
      </c>
      <c r="Y9" s="3">
        <f>SUM('Masses &amp; Spring Data'!$K$41*('Masses &amp; Spring Data'!$I$3+'Vel,Acc,Jer (Inlet)'!C9))</f>
        <v>2180.7339115143677</v>
      </c>
      <c r="Z9" s="10">
        <f t="shared" si="15"/>
        <v>2181.9486286872302</v>
      </c>
      <c r="AA9" s="10">
        <f t="shared" si="16"/>
        <v>2185.6877534936848</v>
      </c>
      <c r="AB9" s="10">
        <f t="shared" si="17"/>
        <v>2191.6663660701311</v>
      </c>
      <c r="AC9" s="10">
        <f t="shared" si="18"/>
        <v>2200.1693862801694</v>
      </c>
      <c r="AD9" s="10">
        <f t="shared" si="19"/>
        <v>2211.1018408359332</v>
      </c>
      <c r="AE9" s="10">
        <f t="shared" si="20"/>
        <v>2224.463729737422</v>
      </c>
    </row>
    <row r="10" spans="1:31" x14ac:dyDescent="0.2">
      <c r="A10" s="5">
        <v>-346</v>
      </c>
      <c r="B10" s="5">
        <f t="shared" si="21"/>
        <v>7</v>
      </c>
      <c r="C10" s="36">
        <v>2.3896173466860819E-6</v>
      </c>
      <c r="D10" s="6">
        <f t="shared" si="1"/>
        <v>4.5738769526413325E-7</v>
      </c>
      <c r="E10" s="7">
        <f t="shared" si="2"/>
        <v>5.4886523431695988E-3</v>
      </c>
      <c r="F10" s="7">
        <f t="shared" si="3"/>
        <v>1.0977304686339198E-2</v>
      </c>
      <c r="G10" s="7">
        <f t="shared" si="4"/>
        <v>1.6465957029508798E-2</v>
      </c>
      <c r="H10" s="7">
        <f t="shared" si="5"/>
        <v>2.1954609372678395E-2</v>
      </c>
      <c r="I10" s="7">
        <f t="shared" si="6"/>
        <v>2.7443261715847996E-2</v>
      </c>
      <c r="J10" s="7">
        <f t="shared" si="7"/>
        <v>3.2931914059017596E-2</v>
      </c>
      <c r="K10" s="12">
        <f t="shared" si="8"/>
        <v>7.4675542083939595E-8</v>
      </c>
      <c r="L10" s="9">
        <f t="shared" si="22"/>
        <v>10.753278060087302</v>
      </c>
      <c r="M10" s="9">
        <f t="shared" si="9"/>
        <v>43.013112240349209</v>
      </c>
      <c r="N10" s="9">
        <f t="shared" si="10"/>
        <v>96.779502540785714</v>
      </c>
      <c r="O10" s="9">
        <f t="shared" si="11"/>
        <v>172.05244896139683</v>
      </c>
      <c r="P10" s="9">
        <f t="shared" si="12"/>
        <v>268.83195150218256</v>
      </c>
      <c r="Q10" s="9">
        <f t="shared" si="13"/>
        <v>387.11801016314286</v>
      </c>
      <c r="R10" s="8">
        <f>SUM('Masses &amp; Spring Data'!$D$29)</f>
        <v>0.12910000000000002</v>
      </c>
      <c r="S10" s="8">
        <f t="shared" si="14"/>
        <v>1.3882481975572709</v>
      </c>
      <c r="T10" s="8">
        <f t="shared" si="0"/>
        <v>5.5529927902290837</v>
      </c>
      <c r="U10" s="8">
        <f t="shared" si="0"/>
        <v>12.494233778015438</v>
      </c>
      <c r="V10" s="8">
        <f t="shared" si="0"/>
        <v>22.211971160916335</v>
      </c>
      <c r="W10" s="8">
        <f t="shared" si="0"/>
        <v>34.706204938931776</v>
      </c>
      <c r="X10" s="8">
        <f t="shared" si="0"/>
        <v>49.976935112061753</v>
      </c>
      <c r="Y10" s="3">
        <f>SUM('Masses &amp; Spring Data'!$K$41*('Masses &amp; Spring Data'!$I$3+'Vel,Acc,Jer (Inlet)'!C10))</f>
        <v>2180.8288848022344</v>
      </c>
      <c r="Z10" s="10">
        <f t="shared" si="15"/>
        <v>2182.2171329997918</v>
      </c>
      <c r="AA10" s="10">
        <f t="shared" si="16"/>
        <v>2186.4926797616413</v>
      </c>
      <c r="AB10" s="10">
        <f t="shared" si="17"/>
        <v>2193.3231185802497</v>
      </c>
      <c r="AC10" s="10">
        <f t="shared" si="18"/>
        <v>2203.0408559631505</v>
      </c>
      <c r="AD10" s="10">
        <f t="shared" si="19"/>
        <v>2215.5350897411663</v>
      </c>
      <c r="AE10" s="10">
        <f t="shared" si="20"/>
        <v>2230.8058199142961</v>
      </c>
    </row>
    <row r="11" spans="1:31" x14ac:dyDescent="0.2">
      <c r="A11" s="5">
        <v>-344</v>
      </c>
      <c r="B11" s="5">
        <f t="shared" si="21"/>
        <v>8</v>
      </c>
      <c r="C11" s="36">
        <v>2.8470050419502151E-6</v>
      </c>
      <c r="D11" s="6">
        <f t="shared" si="1"/>
        <v>5.3206323734807284E-7</v>
      </c>
      <c r="E11" s="7">
        <f t="shared" si="2"/>
        <v>6.3847588481768741E-3</v>
      </c>
      <c r="F11" s="7">
        <f t="shared" si="3"/>
        <v>1.2769517696353748E-2</v>
      </c>
      <c r="G11" s="7">
        <f t="shared" si="4"/>
        <v>1.9154276544530623E-2</v>
      </c>
      <c r="H11" s="7">
        <f t="shared" si="5"/>
        <v>2.5539035392707497E-2</v>
      </c>
      <c r="I11" s="7">
        <f t="shared" si="6"/>
        <v>3.1923794240884373E-2</v>
      </c>
      <c r="J11" s="7">
        <f t="shared" si="7"/>
        <v>3.8308553089061247E-2</v>
      </c>
      <c r="K11" s="12">
        <f t="shared" si="8"/>
        <v>1.1201331312591003E-7</v>
      </c>
      <c r="L11" s="9">
        <f t="shared" si="22"/>
        <v>16.129917090131045</v>
      </c>
      <c r="M11" s="9">
        <f t="shared" si="9"/>
        <v>64.519668360524179</v>
      </c>
      <c r="N11" s="9">
        <f t="shared" si="10"/>
        <v>145.1692538111794</v>
      </c>
      <c r="O11" s="9">
        <f t="shared" si="11"/>
        <v>258.07867344209672</v>
      </c>
      <c r="P11" s="9">
        <f t="shared" si="12"/>
        <v>403.24792725327609</v>
      </c>
      <c r="Q11" s="9">
        <f t="shared" si="13"/>
        <v>580.67701524471761</v>
      </c>
      <c r="R11" s="8">
        <f>SUM('Masses &amp; Spring Data'!$D$29)</f>
        <v>0.12910000000000002</v>
      </c>
      <c r="S11" s="8">
        <f t="shared" si="14"/>
        <v>2.0823722963359184</v>
      </c>
      <c r="T11" s="8">
        <f t="shared" si="0"/>
        <v>8.3294891853436734</v>
      </c>
      <c r="U11" s="8">
        <f t="shared" si="0"/>
        <v>18.741350667023262</v>
      </c>
      <c r="V11" s="8">
        <f t="shared" si="0"/>
        <v>33.317956741374694</v>
      </c>
      <c r="W11" s="8">
        <f t="shared" si="0"/>
        <v>52.059307408397949</v>
      </c>
      <c r="X11" s="8">
        <f t="shared" si="0"/>
        <v>74.965402668093049</v>
      </c>
      <c r="Y11" s="3">
        <f>SUM('Masses &amp; Spring Data'!$K$41*('Masses &amp; Spring Data'!$I$3+'Vel,Acc,Jer (Inlet)'!C11))</f>
        <v>2180.9396869714124</v>
      </c>
      <c r="Z11" s="10">
        <f t="shared" si="15"/>
        <v>2183.0220592677483</v>
      </c>
      <c r="AA11" s="10">
        <f t="shared" si="16"/>
        <v>2189.3980684760036</v>
      </c>
      <c r="AB11" s="10">
        <f t="shared" si="17"/>
        <v>2199.6810376384356</v>
      </c>
      <c r="AC11" s="10">
        <f t="shared" si="18"/>
        <v>2214.2576437127868</v>
      </c>
      <c r="AD11" s="10">
        <f t="shared" si="19"/>
        <v>2232.9989943798105</v>
      </c>
      <c r="AE11" s="10">
        <f t="shared" si="20"/>
        <v>2255.9050896395056</v>
      </c>
    </row>
    <row r="12" spans="1:31" x14ac:dyDescent="0.2">
      <c r="A12" s="5">
        <v>-342</v>
      </c>
      <c r="B12" s="5">
        <f t="shared" si="21"/>
        <v>9</v>
      </c>
      <c r="C12" s="36">
        <v>3.3790682792982879E-6</v>
      </c>
      <c r="D12" s="6">
        <f t="shared" si="1"/>
        <v>6.4407655047398287E-7</v>
      </c>
      <c r="E12" s="7">
        <f t="shared" si="2"/>
        <v>7.7289186056877946E-3</v>
      </c>
      <c r="F12" s="7">
        <f t="shared" si="3"/>
        <v>1.5457837211375589E-2</v>
      </c>
      <c r="G12" s="7">
        <f t="shared" si="4"/>
        <v>2.3186755817063382E-2</v>
      </c>
      <c r="H12" s="7">
        <f t="shared" si="5"/>
        <v>3.0915674422751178E-2</v>
      </c>
      <c r="I12" s="7">
        <f t="shared" si="6"/>
        <v>3.8644593028438971E-2</v>
      </c>
      <c r="J12" s="7">
        <f t="shared" si="7"/>
        <v>4.6373511634126764E-2</v>
      </c>
      <c r="K12" s="12">
        <f t="shared" si="8"/>
        <v>1.1201331312591003E-7</v>
      </c>
      <c r="L12" s="9">
        <f t="shared" si="22"/>
        <v>16.129917090131045</v>
      </c>
      <c r="M12" s="9">
        <f t="shared" si="9"/>
        <v>64.519668360524179</v>
      </c>
      <c r="N12" s="9">
        <f t="shared" si="10"/>
        <v>145.1692538111794</v>
      </c>
      <c r="O12" s="9">
        <f t="shared" si="11"/>
        <v>258.07867344209672</v>
      </c>
      <c r="P12" s="9">
        <f t="shared" si="12"/>
        <v>403.24792725327609</v>
      </c>
      <c r="Q12" s="9">
        <f t="shared" si="13"/>
        <v>580.67701524471761</v>
      </c>
      <c r="R12" s="8">
        <f>SUM('Masses &amp; Spring Data'!$D$29)</f>
        <v>0.12910000000000002</v>
      </c>
      <c r="S12" s="8">
        <f t="shared" si="14"/>
        <v>2.0823722963359184</v>
      </c>
      <c r="T12" s="8">
        <f t="shared" si="0"/>
        <v>8.3294891853436734</v>
      </c>
      <c r="U12" s="8">
        <f t="shared" si="0"/>
        <v>18.741350667023262</v>
      </c>
      <c r="V12" s="8">
        <f t="shared" si="0"/>
        <v>33.317956741374694</v>
      </c>
      <c r="W12" s="8">
        <f t="shared" si="0"/>
        <v>52.059307408397949</v>
      </c>
      <c r="X12" s="8">
        <f t="shared" si="0"/>
        <v>74.965402668093049</v>
      </c>
      <c r="Y12" s="3">
        <f>SUM('Masses &amp; Spring Data'!$K$41*('Masses &amp; Spring Data'!$I$3+'Vel,Acc,Jer (Inlet)'!C12))</f>
        <v>2181.0685792906597</v>
      </c>
      <c r="Z12" s="10">
        <f t="shared" si="15"/>
        <v>2183.1509515869957</v>
      </c>
      <c r="AA12" s="10">
        <f t="shared" si="16"/>
        <v>2189.5540960203562</v>
      </c>
      <c r="AB12" s="10">
        <f t="shared" si="17"/>
        <v>2199.8099299576829</v>
      </c>
      <c r="AC12" s="10">
        <f t="shared" si="18"/>
        <v>2214.3865360320342</v>
      </c>
      <c r="AD12" s="10">
        <f t="shared" si="19"/>
        <v>2233.1278866990579</v>
      </c>
      <c r="AE12" s="10">
        <f t="shared" si="20"/>
        <v>2256.033981958753</v>
      </c>
    </row>
    <row r="13" spans="1:31" x14ac:dyDescent="0.2">
      <c r="A13" s="5">
        <v>-340</v>
      </c>
      <c r="B13" s="5">
        <f t="shared" si="21"/>
        <v>10</v>
      </c>
      <c r="C13" s="36">
        <v>4.0231448297722708E-6</v>
      </c>
      <c r="D13" s="6">
        <f t="shared" si="1"/>
        <v>7.560898635998929E-7</v>
      </c>
      <c r="E13" s="7">
        <f t="shared" si="2"/>
        <v>9.0730783631987142E-3</v>
      </c>
      <c r="F13" s="7">
        <f t="shared" si="3"/>
        <v>1.8146156726397428E-2</v>
      </c>
      <c r="G13" s="7">
        <f t="shared" si="4"/>
        <v>2.7219235089596144E-2</v>
      </c>
      <c r="H13" s="7">
        <f t="shared" si="5"/>
        <v>3.6292313452794857E-2</v>
      </c>
      <c r="I13" s="7">
        <f t="shared" si="6"/>
        <v>4.5365391815993576E-2</v>
      </c>
      <c r="J13" s="7">
        <f t="shared" si="7"/>
        <v>5.4438470179192289E-2</v>
      </c>
      <c r="K13" s="12">
        <f t="shared" si="8"/>
        <v>1.3068219864689546E-7</v>
      </c>
      <c r="L13" s="9">
        <f t="shared" si="22"/>
        <v>18.818236605152947</v>
      </c>
      <c r="M13" s="9">
        <f t="shared" si="9"/>
        <v>75.272946420611788</v>
      </c>
      <c r="N13" s="9">
        <f t="shared" si="10"/>
        <v>169.36412944637652</v>
      </c>
      <c r="O13" s="9">
        <f t="shared" si="11"/>
        <v>301.09178568244715</v>
      </c>
      <c r="P13" s="9">
        <f t="shared" si="12"/>
        <v>470.45591512882362</v>
      </c>
      <c r="Q13" s="9">
        <f t="shared" si="13"/>
        <v>677.45651778550609</v>
      </c>
      <c r="R13" s="8">
        <f>SUM('Masses &amp; Spring Data'!$D$29)</f>
        <v>0.12910000000000002</v>
      </c>
      <c r="S13" s="8">
        <f t="shared" si="14"/>
        <v>2.4294343457252459</v>
      </c>
      <c r="T13" s="8">
        <f t="shared" si="0"/>
        <v>9.7177373829009834</v>
      </c>
      <c r="U13" s="8">
        <f t="shared" si="0"/>
        <v>21.864909111527211</v>
      </c>
      <c r="V13" s="8">
        <f t="shared" si="0"/>
        <v>38.870949531603934</v>
      </c>
      <c r="W13" s="8">
        <f t="shared" si="0"/>
        <v>60.735858643131138</v>
      </c>
      <c r="X13" s="8">
        <f t="shared" si="0"/>
        <v>87.459636446108846</v>
      </c>
      <c r="Y13" s="3">
        <f>SUM('Masses &amp; Spring Data'!$K$41*('Masses &amp; Spring Data'!$I$3+'Vel,Acc,Jer (Inlet)'!C13))</f>
        <v>2181.2246068350123</v>
      </c>
      <c r="Z13" s="10">
        <f t="shared" si="15"/>
        <v>2183.6540411807377</v>
      </c>
      <c r="AA13" s="10">
        <f t="shared" si="16"/>
        <v>2191.12550698737</v>
      </c>
      <c r="AB13" s="10">
        <f t="shared" si="17"/>
        <v>2203.0895159465394</v>
      </c>
      <c r="AC13" s="10">
        <f t="shared" si="18"/>
        <v>2220.0955563666162</v>
      </c>
      <c r="AD13" s="10">
        <f t="shared" si="19"/>
        <v>2241.9604654781433</v>
      </c>
      <c r="AE13" s="10">
        <f t="shared" si="20"/>
        <v>2268.6842432811213</v>
      </c>
    </row>
    <row r="14" spans="1:31" x14ac:dyDescent="0.2">
      <c r="A14" s="5">
        <v>-338</v>
      </c>
      <c r="B14" s="5">
        <f t="shared" si="21"/>
        <v>11</v>
      </c>
      <c r="C14" s="36">
        <v>4.7792346933721637E-6</v>
      </c>
      <c r="D14" s="6">
        <f t="shared" si="1"/>
        <v>8.8677206224678835E-7</v>
      </c>
      <c r="E14" s="7">
        <f t="shared" si="2"/>
        <v>1.0641264746961461E-2</v>
      </c>
      <c r="F14" s="7">
        <f t="shared" si="3"/>
        <v>2.1282529493922921E-2</v>
      </c>
      <c r="G14" s="7">
        <f t="shared" si="4"/>
        <v>3.192379424088438E-2</v>
      </c>
      <c r="H14" s="7">
        <f t="shared" si="5"/>
        <v>4.2565058987845843E-2</v>
      </c>
      <c r="I14" s="7">
        <f t="shared" si="6"/>
        <v>5.3206323734807298E-2</v>
      </c>
      <c r="J14" s="7">
        <f t="shared" si="7"/>
        <v>6.3847588481768761E-2</v>
      </c>
      <c r="K14" s="12">
        <f t="shared" si="8"/>
        <v>1.5868552692837275E-7</v>
      </c>
      <c r="L14" s="9">
        <f t="shared" si="22"/>
        <v>22.850715877685676</v>
      </c>
      <c r="M14" s="9">
        <f t="shared" si="9"/>
        <v>91.402863510742705</v>
      </c>
      <c r="N14" s="9">
        <f t="shared" si="10"/>
        <v>205.65644289917108</v>
      </c>
      <c r="O14" s="9">
        <f t="shared" si="11"/>
        <v>365.61145404297082</v>
      </c>
      <c r="P14" s="9">
        <f t="shared" si="12"/>
        <v>571.26789694214187</v>
      </c>
      <c r="Q14" s="9">
        <f t="shared" si="13"/>
        <v>822.62577159668433</v>
      </c>
      <c r="R14" s="8">
        <f>SUM('Masses &amp; Spring Data'!$D$29)</f>
        <v>0.12910000000000002</v>
      </c>
      <c r="S14" s="8">
        <f t="shared" si="14"/>
        <v>2.9500274198092211</v>
      </c>
      <c r="T14" s="8">
        <f t="shared" si="0"/>
        <v>11.800109679236884</v>
      </c>
      <c r="U14" s="8">
        <f t="shared" si="0"/>
        <v>26.55024677828299</v>
      </c>
      <c r="V14" s="8">
        <f t="shared" si="0"/>
        <v>47.200438716947538</v>
      </c>
      <c r="W14" s="8">
        <f t="shared" si="0"/>
        <v>73.750685495230528</v>
      </c>
      <c r="X14" s="8">
        <f t="shared" si="0"/>
        <v>106.20098711313196</v>
      </c>
      <c r="Y14" s="3">
        <f>SUM('Masses &amp; Spring Data'!$K$41*('Masses &amp; Spring Data'!$I$3+'Vel,Acc,Jer (Inlet)'!C14))</f>
        <v>2181.4077696044692</v>
      </c>
      <c r="Z14" s="10">
        <f t="shared" si="15"/>
        <v>2184.3577970242786</v>
      </c>
      <c r="AA14" s="10">
        <f t="shared" si="16"/>
        <v>2193.4226998157851</v>
      </c>
      <c r="AB14" s="10">
        <f t="shared" si="17"/>
        <v>2207.9580163827522</v>
      </c>
      <c r="AC14" s="10">
        <f t="shared" si="18"/>
        <v>2228.6082083214169</v>
      </c>
      <c r="AD14" s="10">
        <f t="shared" si="19"/>
        <v>2255.1584550996995</v>
      </c>
      <c r="AE14" s="10">
        <f t="shared" si="20"/>
        <v>2287.608756717601</v>
      </c>
    </row>
    <row r="15" spans="1:31" x14ac:dyDescent="0.2">
      <c r="A15" s="5">
        <v>-336</v>
      </c>
      <c r="B15" s="5">
        <f t="shared" si="21"/>
        <v>12</v>
      </c>
      <c r="C15" s="36">
        <v>5.6660067556189521E-6</v>
      </c>
      <c r="D15" s="6">
        <f t="shared" si="1"/>
        <v>1.0454575891751611E-6</v>
      </c>
      <c r="E15" s="7">
        <f t="shared" si="2"/>
        <v>1.2545491070101934E-2</v>
      </c>
      <c r="F15" s="7">
        <f t="shared" si="3"/>
        <v>2.5090982140203867E-2</v>
      </c>
      <c r="G15" s="7">
        <f t="shared" si="4"/>
        <v>3.7636473210305797E-2</v>
      </c>
      <c r="H15" s="7">
        <f t="shared" si="5"/>
        <v>5.0181964280407734E-2</v>
      </c>
      <c r="I15" s="7">
        <f t="shared" si="6"/>
        <v>6.2727455350509664E-2</v>
      </c>
      <c r="J15" s="7">
        <f t="shared" si="7"/>
        <v>7.5272946420611594E-2</v>
      </c>
      <c r="K15" s="12">
        <f t="shared" si="8"/>
        <v>1.9602329797034191E-7</v>
      </c>
      <c r="L15" s="9">
        <f t="shared" si="22"/>
        <v>28.227354907729236</v>
      </c>
      <c r="M15" s="9">
        <f t="shared" si="9"/>
        <v>112.90941963091694</v>
      </c>
      <c r="N15" s="9">
        <f t="shared" si="10"/>
        <v>254.04619416956311</v>
      </c>
      <c r="O15" s="9">
        <f t="shared" si="11"/>
        <v>451.63767852366777</v>
      </c>
      <c r="P15" s="9">
        <f t="shared" si="12"/>
        <v>705.68387269323091</v>
      </c>
      <c r="Q15" s="9">
        <f t="shared" si="13"/>
        <v>1016.1847766782524</v>
      </c>
      <c r="R15" s="8">
        <f>SUM('Masses &amp; Spring Data'!$D$29)</f>
        <v>0.12910000000000002</v>
      </c>
      <c r="S15" s="8">
        <f t="shared" si="14"/>
        <v>3.644151518587845</v>
      </c>
      <c r="T15" s="8">
        <f t="shared" si="0"/>
        <v>14.57660607435138</v>
      </c>
      <c r="U15" s="8">
        <f t="shared" si="0"/>
        <v>32.797363667290604</v>
      </c>
      <c r="V15" s="8">
        <f t="shared" si="0"/>
        <v>58.30642429740552</v>
      </c>
      <c r="W15" s="8">
        <f t="shared" si="0"/>
        <v>91.103787964696124</v>
      </c>
      <c r="X15" s="8">
        <f t="shared" si="0"/>
        <v>131.18945466916242</v>
      </c>
      <c r="Y15" s="3">
        <f>SUM('Masses &amp; Spring Data'!$K$41*('Masses &amp; Spring Data'!$I$3+'Vel,Acc,Jer (Inlet)'!C15))</f>
        <v>2181.6225901365483</v>
      </c>
      <c r="Z15" s="10">
        <f t="shared" si="15"/>
        <v>2185.2667416551362</v>
      </c>
      <c r="AA15" s="10">
        <f t="shared" si="16"/>
        <v>2196.4524583118778</v>
      </c>
      <c r="AB15" s="10">
        <f t="shared" si="17"/>
        <v>2214.4199538038388</v>
      </c>
      <c r="AC15" s="10">
        <f t="shared" si="18"/>
        <v>2239.9290144339539</v>
      </c>
      <c r="AD15" s="10">
        <f t="shared" si="19"/>
        <v>2272.7263781012443</v>
      </c>
      <c r="AE15" s="10">
        <f t="shared" si="20"/>
        <v>2312.8120448057107</v>
      </c>
    </row>
    <row r="16" spans="1:31" x14ac:dyDescent="0.2">
      <c r="A16" s="5">
        <v>-334</v>
      </c>
      <c r="B16" s="5">
        <f t="shared" si="21"/>
        <v>13</v>
      </c>
      <c r="C16" s="36">
        <v>6.7114643447941132E-6</v>
      </c>
      <c r="D16" s="6">
        <f t="shared" si="1"/>
        <v>1.241480887145503E-6</v>
      </c>
      <c r="E16" s="7">
        <f t="shared" si="2"/>
        <v>1.4897770645746036E-2</v>
      </c>
      <c r="F16" s="7">
        <f t="shared" si="3"/>
        <v>2.9795541291492072E-2</v>
      </c>
      <c r="G16" s="7">
        <f t="shared" si="4"/>
        <v>4.4693311937238106E-2</v>
      </c>
      <c r="H16" s="7">
        <f t="shared" si="5"/>
        <v>5.9591082582984144E-2</v>
      </c>
      <c r="I16" s="7">
        <f t="shared" si="6"/>
        <v>7.4488853228730181E-2</v>
      </c>
      <c r="J16" s="7">
        <f t="shared" si="7"/>
        <v>8.9386623874476212E-2</v>
      </c>
      <c r="K16" s="12">
        <f t="shared" si="8"/>
        <v>2.3336106901231362E-7</v>
      </c>
      <c r="L16" s="9">
        <f t="shared" si="22"/>
        <v>33.603993937773161</v>
      </c>
      <c r="M16" s="9">
        <f t="shared" si="9"/>
        <v>134.41597575109265</v>
      </c>
      <c r="N16" s="9">
        <f t="shared" si="10"/>
        <v>302.43594543995846</v>
      </c>
      <c r="O16" s="9">
        <f t="shared" si="11"/>
        <v>537.66390300437058</v>
      </c>
      <c r="P16" s="9">
        <f t="shared" si="12"/>
        <v>840.09984844432904</v>
      </c>
      <c r="Q16" s="9">
        <f t="shared" si="13"/>
        <v>1209.7437817598338</v>
      </c>
      <c r="R16" s="8">
        <f>SUM('Masses &amp; Spring Data'!$D$29)</f>
        <v>0.12910000000000002</v>
      </c>
      <c r="S16" s="8">
        <f t="shared" si="14"/>
        <v>4.3382756173665156</v>
      </c>
      <c r="T16" s="8">
        <f t="shared" si="0"/>
        <v>17.353102469466062</v>
      </c>
      <c r="U16" s="8">
        <f t="shared" si="0"/>
        <v>39.044480556298645</v>
      </c>
      <c r="V16" s="8">
        <f t="shared" si="0"/>
        <v>69.412409877864249</v>
      </c>
      <c r="W16" s="8">
        <f t="shared" si="0"/>
        <v>108.4568904341629</v>
      </c>
      <c r="X16" s="8">
        <f t="shared" si="0"/>
        <v>156.17792222519458</v>
      </c>
      <c r="Y16" s="3">
        <f>SUM('Masses &amp; Spring Data'!$K$41*('Masses &amp; Spring Data'!$I$3+'Vel,Acc,Jer (Inlet)'!C16))</f>
        <v>2181.8758522375265</v>
      </c>
      <c r="Z16" s="10">
        <f t="shared" si="15"/>
        <v>2186.2141278548929</v>
      </c>
      <c r="AA16" s="10">
        <f t="shared" si="16"/>
        <v>2199.5297034519035</v>
      </c>
      <c r="AB16" s="10">
        <f t="shared" si="17"/>
        <v>2220.9203327938253</v>
      </c>
      <c r="AC16" s="10">
        <f t="shared" si="18"/>
        <v>2251.2882621153908</v>
      </c>
      <c r="AD16" s="10">
        <f t="shared" si="19"/>
        <v>2290.3327426716892</v>
      </c>
      <c r="AE16" s="10">
        <f t="shared" si="20"/>
        <v>2338.0537744627209</v>
      </c>
    </row>
    <row r="17" spans="1:31" x14ac:dyDescent="0.2">
      <c r="A17" s="5">
        <v>-332</v>
      </c>
      <c r="B17" s="5">
        <f t="shared" si="21"/>
        <v>14</v>
      </c>
      <c r="C17" s="36">
        <v>7.9529452319396162E-6</v>
      </c>
      <c r="D17" s="6">
        <f t="shared" si="1"/>
        <v>1.4748419561578166E-6</v>
      </c>
      <c r="E17" s="7">
        <f t="shared" si="2"/>
        <v>1.7698103473893799E-2</v>
      </c>
      <c r="F17" s="7">
        <f t="shared" si="3"/>
        <v>3.5396206947787598E-2</v>
      </c>
      <c r="G17" s="7">
        <f t="shared" si="4"/>
        <v>5.3094310421681397E-2</v>
      </c>
      <c r="H17" s="7">
        <f t="shared" si="5"/>
        <v>7.0792413895575196E-2</v>
      </c>
      <c r="I17" s="7">
        <f t="shared" si="6"/>
        <v>8.8490517369469002E-2</v>
      </c>
      <c r="J17" s="7">
        <f t="shared" si="7"/>
        <v>0.10618862084336279</v>
      </c>
      <c r="K17" s="12">
        <f t="shared" si="8"/>
        <v>2.0535774073083124E-7</v>
      </c>
      <c r="L17" s="9">
        <f t="shared" si="22"/>
        <v>29.571514665239697</v>
      </c>
      <c r="M17" s="9">
        <f t="shared" si="9"/>
        <v>118.28605866095879</v>
      </c>
      <c r="N17" s="9">
        <f t="shared" si="10"/>
        <v>266.14363198715728</v>
      </c>
      <c r="O17" s="9">
        <f t="shared" si="11"/>
        <v>473.14423464383515</v>
      </c>
      <c r="P17" s="9">
        <f t="shared" si="12"/>
        <v>739.28786663099243</v>
      </c>
      <c r="Q17" s="9">
        <f t="shared" si="13"/>
        <v>1064.5745279486291</v>
      </c>
      <c r="R17" s="8">
        <f>SUM('Masses &amp; Spring Data'!$D$29)</f>
        <v>0.12910000000000002</v>
      </c>
      <c r="S17" s="8">
        <f t="shared" si="14"/>
        <v>3.8176825432824453</v>
      </c>
      <c r="T17" s="8">
        <f t="shared" si="0"/>
        <v>15.270730173129781</v>
      </c>
      <c r="U17" s="8">
        <f t="shared" si="0"/>
        <v>34.359142889542007</v>
      </c>
      <c r="V17" s="8">
        <f t="shared" si="0"/>
        <v>61.082920692519124</v>
      </c>
      <c r="W17" s="8">
        <f t="shared" si="0"/>
        <v>95.442063582061138</v>
      </c>
      <c r="X17" s="8">
        <f t="shared" si="0"/>
        <v>137.43657155816803</v>
      </c>
      <c r="Y17" s="3">
        <f>SUM('Masses &amp; Spring Data'!$K$41*('Masses &amp; Spring Data'!$I$3+'Vel,Acc,Jer (Inlet)'!C17))</f>
        <v>2182.1766009824373</v>
      </c>
      <c r="Z17" s="10">
        <f t="shared" si="15"/>
        <v>2185.9942835257198</v>
      </c>
      <c r="AA17" s="10">
        <f t="shared" si="16"/>
        <v>2197.804611619446</v>
      </c>
      <c r="AB17" s="10">
        <f t="shared" si="17"/>
        <v>2216.5357438719793</v>
      </c>
      <c r="AC17" s="10">
        <f t="shared" si="18"/>
        <v>2243.2595216749564</v>
      </c>
      <c r="AD17" s="10">
        <f t="shared" si="19"/>
        <v>2277.6186645644984</v>
      </c>
      <c r="AE17" s="10">
        <f t="shared" si="20"/>
        <v>2319.6131725406053</v>
      </c>
    </row>
    <row r="18" spans="1:31" x14ac:dyDescent="0.2">
      <c r="A18" s="5">
        <v>-330</v>
      </c>
      <c r="B18" s="5">
        <f t="shared" si="21"/>
        <v>15</v>
      </c>
      <c r="C18" s="36">
        <v>9.4277871880974328E-6</v>
      </c>
      <c r="D18" s="6">
        <f t="shared" si="1"/>
        <v>1.6801996968886479E-6</v>
      </c>
      <c r="E18" s="7">
        <f t="shared" si="2"/>
        <v>2.0162396362663773E-2</v>
      </c>
      <c r="F18" s="7">
        <f t="shared" si="3"/>
        <v>4.0324792725327546E-2</v>
      </c>
      <c r="G18" s="7">
        <f t="shared" si="4"/>
        <v>6.0487189087991326E-2</v>
      </c>
      <c r="H18" s="7">
        <f t="shared" si="5"/>
        <v>8.0649585450655092E-2</v>
      </c>
      <c r="I18" s="7">
        <f t="shared" si="6"/>
        <v>0.10081198181331887</v>
      </c>
      <c r="J18" s="7">
        <f t="shared" si="7"/>
        <v>0.12097437817598265</v>
      </c>
      <c r="K18" s="12">
        <f t="shared" si="8"/>
        <v>2.8003328281478142E-7</v>
      </c>
      <c r="L18" s="9">
        <f t="shared" si="22"/>
        <v>40.324792725328521</v>
      </c>
      <c r="M18" s="9">
        <f t="shared" si="9"/>
        <v>161.29917090131408</v>
      </c>
      <c r="N18" s="9">
        <f t="shared" si="10"/>
        <v>362.92313452795673</v>
      </c>
      <c r="O18" s="9">
        <f t="shared" si="11"/>
        <v>645.19668360525634</v>
      </c>
      <c r="P18" s="9">
        <f t="shared" si="12"/>
        <v>1008.1198181332131</v>
      </c>
      <c r="Q18" s="9">
        <f t="shared" si="13"/>
        <v>1451.6925381118269</v>
      </c>
      <c r="R18" s="8">
        <f>SUM('Masses &amp; Spring Data'!$D$29)</f>
        <v>0.12910000000000002</v>
      </c>
      <c r="S18" s="8">
        <f t="shared" si="14"/>
        <v>5.2059307408399125</v>
      </c>
      <c r="T18" s="8">
        <f t="shared" si="0"/>
        <v>20.82372296335965</v>
      </c>
      <c r="U18" s="8">
        <f t="shared" si="0"/>
        <v>46.853376667559225</v>
      </c>
      <c r="V18" s="8">
        <f t="shared" si="0"/>
        <v>83.2948918534386</v>
      </c>
      <c r="W18" s="8">
        <f t="shared" si="0"/>
        <v>130.14826852099785</v>
      </c>
      <c r="X18" s="8">
        <f t="shared" si="0"/>
        <v>187.4135066702369</v>
      </c>
      <c r="Y18" s="3">
        <f>SUM('Masses &amp; Spring Data'!$K$41*('Masses &amp; Spring Data'!$I$3+'Vel,Acc,Jer (Inlet)'!C18))</f>
        <v>2182.5338814463162</v>
      </c>
      <c r="Z18" s="10">
        <f t="shared" si="15"/>
        <v>2187.7398121871561</v>
      </c>
      <c r="AA18" s="10">
        <f t="shared" si="16"/>
        <v>2203.7646327862476</v>
      </c>
      <c r="AB18" s="10">
        <f t="shared" si="17"/>
        <v>2229.3872581138753</v>
      </c>
      <c r="AC18" s="10">
        <f t="shared" si="18"/>
        <v>2265.8287732997546</v>
      </c>
      <c r="AD18" s="10">
        <f t="shared" si="19"/>
        <v>2312.6821499673142</v>
      </c>
      <c r="AE18" s="10">
        <f t="shared" si="20"/>
        <v>2369.9473881165532</v>
      </c>
    </row>
    <row r="19" spans="1:31" x14ac:dyDescent="0.2">
      <c r="A19" s="5">
        <v>-328</v>
      </c>
      <c r="B19" s="5">
        <f t="shared" si="21"/>
        <v>16</v>
      </c>
      <c r="C19" s="36">
        <v>1.1107986884986081E-5</v>
      </c>
      <c r="D19" s="6">
        <f t="shared" si="1"/>
        <v>1.9602329797034293E-6</v>
      </c>
      <c r="E19" s="7">
        <f t="shared" si="2"/>
        <v>2.3522795756441152E-2</v>
      </c>
      <c r="F19" s="7">
        <f t="shared" si="3"/>
        <v>4.7045591512882304E-2</v>
      </c>
      <c r="G19" s="7">
        <f t="shared" si="4"/>
        <v>7.0568387269323449E-2</v>
      </c>
      <c r="H19" s="7">
        <f t="shared" si="5"/>
        <v>9.4091183025764608E-2</v>
      </c>
      <c r="I19" s="7">
        <f t="shared" si="6"/>
        <v>0.11761397878220575</v>
      </c>
      <c r="J19" s="7">
        <f t="shared" si="7"/>
        <v>0.1411367745386469</v>
      </c>
      <c r="K19" s="12">
        <f t="shared" si="8"/>
        <v>4.6672213802462045E-7</v>
      </c>
      <c r="L19" s="9">
        <f t="shared" si="22"/>
        <v>67.207987875545342</v>
      </c>
      <c r="M19" s="9">
        <f t="shared" si="9"/>
        <v>268.83195150218137</v>
      </c>
      <c r="N19" s="9">
        <f t="shared" si="10"/>
        <v>604.87189087990816</v>
      </c>
      <c r="O19" s="9">
        <f t="shared" si="11"/>
        <v>1075.3278060087255</v>
      </c>
      <c r="P19" s="9">
        <f t="shared" si="12"/>
        <v>1680.1996968886335</v>
      </c>
      <c r="Q19" s="9">
        <f t="shared" si="13"/>
        <v>2419.4875635196327</v>
      </c>
      <c r="R19" s="8">
        <f>SUM('Masses &amp; Spring Data'!$D$29)</f>
        <v>0.12910000000000002</v>
      </c>
      <c r="S19" s="8">
        <f t="shared" si="14"/>
        <v>8.676551234732905</v>
      </c>
      <c r="T19" s="8">
        <f t="shared" si="14"/>
        <v>34.70620493893162</v>
      </c>
      <c r="U19" s="8">
        <f t="shared" si="14"/>
        <v>78.088961112596152</v>
      </c>
      <c r="V19" s="8">
        <f t="shared" si="14"/>
        <v>138.82481975572648</v>
      </c>
      <c r="W19" s="8">
        <f t="shared" si="14"/>
        <v>216.91378086832262</v>
      </c>
      <c r="X19" s="8">
        <f t="shared" si="14"/>
        <v>312.35584445038461</v>
      </c>
      <c r="Y19" s="3">
        <f>SUM('Masses &amp; Spring Data'!$K$41*('Masses &amp; Spring Data'!$I$3+'Vel,Acc,Jer (Inlet)'!C19))</f>
        <v>2182.940909822888</v>
      </c>
      <c r="Z19" s="10">
        <f t="shared" si="15"/>
        <v>2191.6174610576209</v>
      </c>
      <c r="AA19" s="10">
        <f t="shared" si="16"/>
        <v>2218.1219812011523</v>
      </c>
      <c r="AB19" s="10">
        <f t="shared" si="17"/>
        <v>2261.0298709354843</v>
      </c>
      <c r="AC19" s="10">
        <f t="shared" si="18"/>
        <v>2321.7657295786144</v>
      </c>
      <c r="AD19" s="10">
        <f t="shared" si="19"/>
        <v>2399.8546906912106</v>
      </c>
      <c r="AE19" s="10">
        <f t="shared" si="20"/>
        <v>2495.2967542732727</v>
      </c>
    </row>
    <row r="20" spans="1:31" x14ac:dyDescent="0.2">
      <c r="A20" s="5">
        <v>-326</v>
      </c>
      <c r="B20" s="5">
        <f t="shared" si="21"/>
        <v>17</v>
      </c>
      <c r="C20" s="36">
        <v>1.306821986468951E-5</v>
      </c>
      <c r="D20" s="6">
        <f t="shared" si="1"/>
        <v>2.4269551177280497E-6</v>
      </c>
      <c r="E20" s="7">
        <f t="shared" si="2"/>
        <v>2.9123461412736598E-2</v>
      </c>
      <c r="F20" s="7">
        <f t="shared" si="3"/>
        <v>5.8246922825473196E-2</v>
      </c>
      <c r="G20" s="7">
        <f t="shared" si="4"/>
        <v>8.7370384238209794E-2</v>
      </c>
      <c r="H20" s="7">
        <f t="shared" si="5"/>
        <v>0.11649384565094639</v>
      </c>
      <c r="I20" s="7">
        <f t="shared" si="6"/>
        <v>0.14561730706368298</v>
      </c>
      <c r="J20" s="7">
        <f t="shared" si="7"/>
        <v>0.17474076847641959</v>
      </c>
      <c r="K20" s="12">
        <f t="shared" si="8"/>
        <v>2.8003328281477973E-7</v>
      </c>
      <c r="L20" s="9">
        <f t="shared" si="22"/>
        <v>40.32479272532828</v>
      </c>
      <c r="M20" s="9">
        <f t="shared" si="9"/>
        <v>161.29917090131312</v>
      </c>
      <c r="N20" s="9">
        <f t="shared" si="10"/>
        <v>362.92313452795452</v>
      </c>
      <c r="O20" s="9">
        <f t="shared" si="11"/>
        <v>645.19668360525247</v>
      </c>
      <c r="P20" s="9">
        <f t="shared" si="12"/>
        <v>1008.119818133207</v>
      </c>
      <c r="Q20" s="9">
        <f t="shared" si="13"/>
        <v>1451.6925381118181</v>
      </c>
      <c r="R20" s="8">
        <f>SUM('Masses &amp; Spring Data'!$D$29)</f>
        <v>0.12910000000000002</v>
      </c>
      <c r="S20" s="8">
        <f t="shared" si="14"/>
        <v>5.2059307408398814</v>
      </c>
      <c r="T20" s="8">
        <f t="shared" si="14"/>
        <v>20.823722963359526</v>
      </c>
      <c r="U20" s="8">
        <f t="shared" si="14"/>
        <v>46.853376667558933</v>
      </c>
      <c r="V20" s="8">
        <f t="shared" si="14"/>
        <v>83.294891853438102</v>
      </c>
      <c r="W20" s="8">
        <f t="shared" si="14"/>
        <v>130.14826852099705</v>
      </c>
      <c r="X20" s="8">
        <f t="shared" si="14"/>
        <v>187.41350667023573</v>
      </c>
      <c r="Y20" s="3">
        <f>SUM('Masses &amp; Spring Data'!$K$41*('Masses &amp; Spring Data'!$I$3+'Vel,Acc,Jer (Inlet)'!C20))</f>
        <v>2183.4157762622208</v>
      </c>
      <c r="Z20" s="10">
        <f t="shared" si="15"/>
        <v>2188.6217070030607</v>
      </c>
      <c r="AA20" s="10">
        <f t="shared" si="16"/>
        <v>2204.8274291028501</v>
      </c>
      <c r="AB20" s="10">
        <f t="shared" si="17"/>
        <v>2230.2691529297799</v>
      </c>
      <c r="AC20" s="10">
        <f t="shared" si="18"/>
        <v>2266.7106681156588</v>
      </c>
      <c r="AD20" s="10">
        <f t="shared" si="19"/>
        <v>2313.5640447832179</v>
      </c>
      <c r="AE20" s="10">
        <f t="shared" si="20"/>
        <v>2370.8292829324564</v>
      </c>
    </row>
    <row r="21" spans="1:31" x14ac:dyDescent="0.2">
      <c r="A21" s="5">
        <v>-324</v>
      </c>
      <c r="B21" s="5">
        <f t="shared" si="21"/>
        <v>18</v>
      </c>
      <c r="C21" s="36">
        <v>1.549517498241756E-5</v>
      </c>
      <c r="D21" s="6">
        <f t="shared" si="1"/>
        <v>2.7069884005428295E-6</v>
      </c>
      <c r="E21" s="7">
        <f t="shared" si="2"/>
        <v>3.2483860806513956E-2</v>
      </c>
      <c r="F21" s="7">
        <f t="shared" si="3"/>
        <v>6.4967721613027912E-2</v>
      </c>
      <c r="G21" s="7">
        <f t="shared" si="4"/>
        <v>9.7451582419541855E-2</v>
      </c>
      <c r="H21" s="7">
        <f t="shared" si="5"/>
        <v>0.12993544322605582</v>
      </c>
      <c r="I21" s="7">
        <f t="shared" si="6"/>
        <v>0.16241930403256977</v>
      </c>
      <c r="J21" s="7">
        <f t="shared" si="7"/>
        <v>0.19490316483908371</v>
      </c>
      <c r="K21" s="12">
        <f t="shared" si="8"/>
        <v>5.6006656562955268E-7</v>
      </c>
      <c r="L21" s="9">
        <f t="shared" si="22"/>
        <v>80.649585450655579</v>
      </c>
      <c r="M21" s="9">
        <f t="shared" si="9"/>
        <v>322.59834180262231</v>
      </c>
      <c r="N21" s="9">
        <f t="shared" si="10"/>
        <v>725.84626905590028</v>
      </c>
      <c r="O21" s="9">
        <f t="shared" si="11"/>
        <v>1290.3933672104893</v>
      </c>
      <c r="P21" s="9">
        <f t="shared" si="12"/>
        <v>2016.2396362663897</v>
      </c>
      <c r="Q21" s="9">
        <f t="shared" si="13"/>
        <v>2903.3850762236011</v>
      </c>
      <c r="R21" s="8">
        <f>SUM('Masses &amp; Spring Data'!$D$29)</f>
        <v>0.12910000000000002</v>
      </c>
      <c r="S21" s="8">
        <f t="shared" si="14"/>
        <v>10.411861481679637</v>
      </c>
      <c r="T21" s="8">
        <f t="shared" si="14"/>
        <v>41.647445926718547</v>
      </c>
      <c r="U21" s="8">
        <f t="shared" si="14"/>
        <v>93.706753335116744</v>
      </c>
      <c r="V21" s="8">
        <f t="shared" si="14"/>
        <v>166.58978370687419</v>
      </c>
      <c r="W21" s="8">
        <f t="shared" si="14"/>
        <v>260.29653704199097</v>
      </c>
      <c r="X21" s="8">
        <f t="shared" si="14"/>
        <v>374.82701334046698</v>
      </c>
      <c r="Y21" s="3">
        <f>SUM('Masses &amp; Spring Data'!$K$41*('Masses &amp; Spring Data'!$I$3+'Vel,Acc,Jer (Inlet)'!C21))</f>
        <v>2184.0037061394905</v>
      </c>
      <c r="Z21" s="10">
        <f t="shared" si="15"/>
        <v>2194.4155676211703</v>
      </c>
      <c r="AA21" s="10">
        <f t="shared" si="16"/>
        <v>2226.30692000624</v>
      </c>
      <c r="AB21" s="10">
        <f t="shared" si="17"/>
        <v>2277.7104594746074</v>
      </c>
      <c r="AC21" s="10">
        <f t="shared" si="18"/>
        <v>2350.5934898463647</v>
      </c>
      <c r="AD21" s="10">
        <f t="shared" si="19"/>
        <v>2444.3002431814816</v>
      </c>
      <c r="AE21" s="10">
        <f t="shared" si="20"/>
        <v>2558.8307194799577</v>
      </c>
    </row>
    <row r="22" spans="1:31" x14ac:dyDescent="0.2">
      <c r="A22" s="5">
        <v>-322</v>
      </c>
      <c r="B22" s="5">
        <f t="shared" si="21"/>
        <v>19</v>
      </c>
      <c r="C22" s="36">
        <v>1.8202163382960389E-5</v>
      </c>
      <c r="D22" s="6">
        <f t="shared" si="1"/>
        <v>3.2670549661723821E-6</v>
      </c>
      <c r="E22" s="7">
        <f t="shared" si="2"/>
        <v>3.9204659594068589E-2</v>
      </c>
      <c r="F22" s="7">
        <f t="shared" si="3"/>
        <v>7.8409319188137178E-2</v>
      </c>
      <c r="G22" s="7">
        <f t="shared" si="4"/>
        <v>0.11761397878220575</v>
      </c>
      <c r="H22" s="7">
        <f t="shared" si="5"/>
        <v>0.15681863837627436</v>
      </c>
      <c r="I22" s="7">
        <f t="shared" si="6"/>
        <v>0.19602329797034293</v>
      </c>
      <c r="J22" s="7">
        <f t="shared" si="7"/>
        <v>0.23522795756441151</v>
      </c>
      <c r="K22" s="12">
        <f t="shared" si="8"/>
        <v>4.6672213802461537E-7</v>
      </c>
      <c r="L22" s="9">
        <f t="shared" si="22"/>
        <v>67.207987875544617</v>
      </c>
      <c r="M22" s="9">
        <f t="shared" si="9"/>
        <v>268.83195150217847</v>
      </c>
      <c r="N22" s="9">
        <f t="shared" si="10"/>
        <v>604.87189087990157</v>
      </c>
      <c r="O22" s="9">
        <f t="shared" si="11"/>
        <v>1075.3278060087139</v>
      </c>
      <c r="P22" s="9">
        <f t="shared" si="12"/>
        <v>1680.1996968886153</v>
      </c>
      <c r="Q22" s="9">
        <f t="shared" si="13"/>
        <v>2419.4875635196063</v>
      </c>
      <c r="R22" s="8">
        <f>SUM('Masses &amp; Spring Data'!$D$29)</f>
        <v>0.12910000000000002</v>
      </c>
      <c r="S22" s="8">
        <f t="shared" si="14"/>
        <v>8.6765512347328109</v>
      </c>
      <c r="T22" s="8">
        <f t="shared" si="14"/>
        <v>34.706204938931243</v>
      </c>
      <c r="U22" s="8">
        <f t="shared" si="14"/>
        <v>78.0889611125953</v>
      </c>
      <c r="V22" s="8">
        <f t="shared" si="14"/>
        <v>138.82481975572497</v>
      </c>
      <c r="W22" s="8">
        <f t="shared" si="14"/>
        <v>216.91378086832029</v>
      </c>
      <c r="X22" s="8">
        <f t="shared" si="14"/>
        <v>312.3558444503812</v>
      </c>
      <c r="Y22" s="3">
        <f>SUM('Masses &amp; Spring Data'!$K$41*('Masses &amp; Spring Data'!$I$3+'Vel,Acc,Jer (Inlet)'!C22))</f>
        <v>2184.6594740795217</v>
      </c>
      <c r="Z22" s="10">
        <f t="shared" si="15"/>
        <v>2193.3360253142546</v>
      </c>
      <c r="AA22" s="10">
        <f t="shared" si="16"/>
        <v>2220.1571230840086</v>
      </c>
      <c r="AB22" s="10">
        <f t="shared" si="17"/>
        <v>2262.7484351921171</v>
      </c>
      <c r="AC22" s="10">
        <f t="shared" si="18"/>
        <v>2323.4842938352467</v>
      </c>
      <c r="AD22" s="10">
        <f t="shared" si="19"/>
        <v>2401.5732549478421</v>
      </c>
      <c r="AE22" s="10">
        <f t="shared" si="20"/>
        <v>2497.0153185299027</v>
      </c>
    </row>
    <row r="23" spans="1:31" x14ac:dyDescent="0.2">
      <c r="A23" s="5">
        <v>-320</v>
      </c>
      <c r="B23" s="5">
        <f t="shared" si="21"/>
        <v>20</v>
      </c>
      <c r="C23" s="36">
        <v>2.1469218349132771E-5</v>
      </c>
      <c r="D23" s="6">
        <f t="shared" si="1"/>
        <v>3.7337771041969975E-6</v>
      </c>
      <c r="E23" s="7">
        <f t="shared" si="2"/>
        <v>4.4805325250363973E-2</v>
      </c>
      <c r="F23" s="7">
        <f t="shared" si="3"/>
        <v>8.9610650500727945E-2</v>
      </c>
      <c r="G23" s="7">
        <f t="shared" si="4"/>
        <v>0.1344159757510919</v>
      </c>
      <c r="H23" s="7">
        <f t="shared" si="5"/>
        <v>0.17922130100145589</v>
      </c>
      <c r="I23" s="7">
        <f t="shared" si="6"/>
        <v>0.22402662625181985</v>
      </c>
      <c r="J23" s="7">
        <f t="shared" si="7"/>
        <v>0.26883195150218381</v>
      </c>
      <c r="K23" s="12">
        <f t="shared" si="8"/>
        <v>6.5341099323448321E-7</v>
      </c>
      <c r="L23" s="9">
        <f t="shared" si="22"/>
        <v>94.091183025765588</v>
      </c>
      <c r="M23" s="9">
        <f t="shared" si="9"/>
        <v>376.36473210306235</v>
      </c>
      <c r="N23" s="9">
        <f t="shared" si="10"/>
        <v>846.82064723189023</v>
      </c>
      <c r="O23" s="9">
        <f t="shared" si="11"/>
        <v>1505.4589284122494</v>
      </c>
      <c r="P23" s="9">
        <f t="shared" si="12"/>
        <v>2352.2795756441396</v>
      </c>
      <c r="Q23" s="9">
        <f t="shared" si="13"/>
        <v>3387.2825889275609</v>
      </c>
      <c r="R23" s="8">
        <f>SUM('Masses &amp; Spring Data'!$D$29)</f>
        <v>0.12910000000000002</v>
      </c>
      <c r="S23" s="8">
        <f t="shared" si="14"/>
        <v>12.14717172862634</v>
      </c>
      <c r="T23" s="8">
        <f t="shared" si="14"/>
        <v>48.588686914505359</v>
      </c>
      <c r="U23" s="8">
        <f t="shared" si="14"/>
        <v>109.32454555763705</v>
      </c>
      <c r="V23" s="8">
        <f t="shared" si="14"/>
        <v>194.35474765802144</v>
      </c>
      <c r="W23" s="8">
        <f t="shared" si="14"/>
        <v>303.67929321565845</v>
      </c>
      <c r="X23" s="8">
        <f t="shared" si="14"/>
        <v>437.29818223054821</v>
      </c>
      <c r="Y23" s="3">
        <f>SUM('Masses &amp; Spring Data'!$K$41*('Masses &amp; Spring Data'!$I$3+'Vel,Acc,Jer (Inlet)'!C23))</f>
        <v>2185.4509181450776</v>
      </c>
      <c r="Z23" s="10">
        <f t="shared" si="15"/>
        <v>2197.5980898737039</v>
      </c>
      <c r="AA23" s="10">
        <f t="shared" si="16"/>
        <v>2234.9441125630742</v>
      </c>
      <c r="AB23" s="10">
        <f t="shared" si="17"/>
        <v>2294.7754637027147</v>
      </c>
      <c r="AC23" s="10">
        <f t="shared" si="18"/>
        <v>2379.8056658030991</v>
      </c>
      <c r="AD23" s="10">
        <f t="shared" si="19"/>
        <v>2489.1302113607362</v>
      </c>
      <c r="AE23" s="10">
        <f t="shared" si="20"/>
        <v>2622.7491003756259</v>
      </c>
    </row>
    <row r="24" spans="1:31" x14ac:dyDescent="0.2">
      <c r="A24" s="5">
        <v>-318</v>
      </c>
      <c r="B24" s="5">
        <f t="shared" si="21"/>
        <v>21</v>
      </c>
      <c r="C24" s="36">
        <v>2.5202995453329769E-5</v>
      </c>
      <c r="D24" s="6">
        <f t="shared" si="1"/>
        <v>4.3871880974314807E-6</v>
      </c>
      <c r="E24" s="7">
        <f t="shared" si="2"/>
        <v>5.2646257169177771E-2</v>
      </c>
      <c r="F24" s="7">
        <f t="shared" si="3"/>
        <v>0.10529251433835554</v>
      </c>
      <c r="G24" s="7">
        <f t="shared" si="4"/>
        <v>0.1579387715075333</v>
      </c>
      <c r="H24" s="7">
        <f t="shared" si="5"/>
        <v>0.21058502867671108</v>
      </c>
      <c r="I24" s="7">
        <f t="shared" si="6"/>
        <v>0.26323128584588884</v>
      </c>
      <c r="J24" s="7">
        <f t="shared" si="7"/>
        <v>0.3158775430150666</v>
      </c>
      <c r="K24" s="12">
        <f t="shared" si="8"/>
        <v>7.4675542083940018E-7</v>
      </c>
      <c r="L24" s="9">
        <f t="shared" si="22"/>
        <v>107.53278060087362</v>
      </c>
      <c r="M24" s="9">
        <f t="shared" si="9"/>
        <v>430.13112240349449</v>
      </c>
      <c r="N24" s="9">
        <f t="shared" si="10"/>
        <v>967.79502540786268</v>
      </c>
      <c r="O24" s="9">
        <f t="shared" si="11"/>
        <v>1720.5244896139779</v>
      </c>
      <c r="P24" s="9">
        <f t="shared" si="12"/>
        <v>2688.3195150218407</v>
      </c>
      <c r="Q24" s="9">
        <f t="shared" si="13"/>
        <v>3871.1801016314507</v>
      </c>
      <c r="R24" s="8">
        <f>SUM('Masses &amp; Spring Data'!$D$29)</f>
        <v>0.12910000000000002</v>
      </c>
      <c r="S24" s="8">
        <f t="shared" si="14"/>
        <v>13.882481975572787</v>
      </c>
      <c r="T24" s="8">
        <f t="shared" si="14"/>
        <v>55.529927902291149</v>
      </c>
      <c r="U24" s="8">
        <f t="shared" si="14"/>
        <v>124.94233778015509</v>
      </c>
      <c r="V24" s="8">
        <f t="shared" si="14"/>
        <v>222.1197116091646</v>
      </c>
      <c r="W24" s="8">
        <f t="shared" si="14"/>
        <v>347.06204938931967</v>
      </c>
      <c r="X24" s="8">
        <f t="shared" si="14"/>
        <v>499.76935112062034</v>
      </c>
      <c r="Y24" s="3">
        <f>SUM('Masses &amp; Spring Data'!$K$41*('Masses &amp; Spring Data'!$I$3+'Vel,Acc,Jer (Inlet)'!C24))</f>
        <v>2186.3554256485691</v>
      </c>
      <c r="Z24" s="10">
        <f t="shared" si="15"/>
        <v>2200.2379076241418</v>
      </c>
      <c r="AA24" s="10">
        <f t="shared" si="16"/>
        <v>2242.9481498674627</v>
      </c>
      <c r="AB24" s="10">
        <f t="shared" si="17"/>
        <v>2311.297763428724</v>
      </c>
      <c r="AC24" s="10">
        <f t="shared" si="18"/>
        <v>2408.4751372577339</v>
      </c>
      <c r="AD24" s="10">
        <f t="shared" si="19"/>
        <v>2533.4174750378888</v>
      </c>
      <c r="AE24" s="10">
        <f t="shared" si="20"/>
        <v>2686.1247767691893</v>
      </c>
    </row>
    <row r="25" spans="1:31" x14ac:dyDescent="0.2">
      <c r="A25" s="5">
        <v>-316</v>
      </c>
      <c r="B25" s="5">
        <f t="shared" si="21"/>
        <v>22</v>
      </c>
      <c r="C25" s="36">
        <v>2.959018355076125E-5</v>
      </c>
      <c r="D25" s="6">
        <f t="shared" si="1"/>
        <v>5.1339435182708809E-6</v>
      </c>
      <c r="E25" s="7">
        <f t="shared" si="2"/>
        <v>6.1607322219250568E-2</v>
      </c>
      <c r="F25" s="7">
        <f t="shared" si="3"/>
        <v>0.12321464443850114</v>
      </c>
      <c r="G25" s="7">
        <f t="shared" si="4"/>
        <v>0.18482196665775172</v>
      </c>
      <c r="H25" s="7">
        <f t="shared" si="5"/>
        <v>0.24642928887700227</v>
      </c>
      <c r="I25" s="7">
        <f t="shared" si="6"/>
        <v>0.30803661109625285</v>
      </c>
      <c r="J25" s="7">
        <f t="shared" si="7"/>
        <v>0.36964393331550344</v>
      </c>
      <c r="K25" s="12">
        <f t="shared" si="8"/>
        <v>8.4009984844432055E-7</v>
      </c>
      <c r="L25" s="9">
        <f t="shared" si="22"/>
        <v>120.97437817598215</v>
      </c>
      <c r="M25" s="9">
        <f t="shared" si="9"/>
        <v>483.89751270392861</v>
      </c>
      <c r="N25" s="9">
        <f t="shared" si="10"/>
        <v>1088.7694035838394</v>
      </c>
      <c r="O25" s="9">
        <f t="shared" si="11"/>
        <v>1935.5900508157144</v>
      </c>
      <c r="P25" s="9">
        <f t="shared" si="12"/>
        <v>3024.3594543995541</v>
      </c>
      <c r="Q25" s="9">
        <f t="shared" si="13"/>
        <v>4355.0776143353578</v>
      </c>
      <c r="R25" s="8">
        <f>SUM('Masses &amp; Spring Data'!$D$29)</f>
        <v>0.12910000000000002</v>
      </c>
      <c r="S25" s="8">
        <f t="shared" si="14"/>
        <v>15.617792222519299</v>
      </c>
      <c r="T25" s="8">
        <f t="shared" si="14"/>
        <v>62.471168890077195</v>
      </c>
      <c r="U25" s="8">
        <f t="shared" si="14"/>
        <v>140.5601300026737</v>
      </c>
      <c r="V25" s="8">
        <f t="shared" si="14"/>
        <v>249.88467556030878</v>
      </c>
      <c r="W25" s="8">
        <f t="shared" si="14"/>
        <v>390.44480556298248</v>
      </c>
      <c r="X25" s="8">
        <f t="shared" si="14"/>
        <v>562.24052001069481</v>
      </c>
      <c r="Y25" s="3">
        <f>SUM('Masses &amp; Spring Data'!$K$41*('Masses &amp; Spring Data'!$I$3+'Vel,Acc,Jer (Inlet)'!C25))</f>
        <v>2187.4182219651716</v>
      </c>
      <c r="Z25" s="10">
        <f t="shared" si="15"/>
        <v>2203.0360141876909</v>
      </c>
      <c r="AA25" s="10">
        <f t="shared" si="16"/>
        <v>2251.13308867255</v>
      </c>
      <c r="AB25" s="10">
        <f t="shared" si="17"/>
        <v>2327.9783519678454</v>
      </c>
      <c r="AC25" s="10">
        <f t="shared" si="18"/>
        <v>2437.3028975254801</v>
      </c>
      <c r="AD25" s="10">
        <f t="shared" si="19"/>
        <v>2577.8630275281539</v>
      </c>
      <c r="AE25" s="10">
        <f t="shared" si="20"/>
        <v>2749.6587419758662</v>
      </c>
    </row>
    <row r="26" spans="1:31" x14ac:dyDescent="0.2">
      <c r="A26" s="5">
        <v>-314</v>
      </c>
      <c r="B26" s="5">
        <f t="shared" si="21"/>
        <v>23</v>
      </c>
      <c r="C26" s="36">
        <v>3.472412706903213E-5</v>
      </c>
      <c r="D26" s="6">
        <f t="shared" si="1"/>
        <v>5.9740433667152015E-6</v>
      </c>
      <c r="E26" s="7">
        <f t="shared" si="2"/>
        <v>7.168852040058242E-2</v>
      </c>
      <c r="F26" s="7">
        <f t="shared" si="3"/>
        <v>0.14337704080116484</v>
      </c>
      <c r="G26" s="7">
        <f t="shared" si="4"/>
        <v>0.21506556120174725</v>
      </c>
      <c r="H26" s="7">
        <f t="shared" si="5"/>
        <v>0.28675408160232968</v>
      </c>
      <c r="I26" s="7">
        <f t="shared" si="6"/>
        <v>0.35844260200291211</v>
      </c>
      <c r="J26" s="7">
        <f t="shared" si="7"/>
        <v>0.43013112240349449</v>
      </c>
      <c r="K26" s="12">
        <f t="shared" si="8"/>
        <v>9.3344427604925785E-7</v>
      </c>
      <c r="L26" s="9">
        <f t="shared" si="22"/>
        <v>134.41597575109313</v>
      </c>
      <c r="M26" s="9">
        <f t="shared" si="9"/>
        <v>537.66390300437251</v>
      </c>
      <c r="N26" s="9">
        <f t="shared" si="10"/>
        <v>1209.7437817598382</v>
      </c>
      <c r="O26" s="9">
        <f t="shared" si="11"/>
        <v>2150.6556120174901</v>
      </c>
      <c r="P26" s="9">
        <f t="shared" si="12"/>
        <v>3360.3993937773284</v>
      </c>
      <c r="Q26" s="9">
        <f t="shared" si="13"/>
        <v>4838.9751270393526</v>
      </c>
      <c r="R26" s="8">
        <f>SUM('Masses &amp; Spring Data'!$D$29)</f>
        <v>0.12910000000000002</v>
      </c>
      <c r="S26" s="8">
        <f t="shared" si="14"/>
        <v>17.353102469466126</v>
      </c>
      <c r="T26" s="8">
        <f t="shared" si="14"/>
        <v>69.412409877864505</v>
      </c>
      <c r="U26" s="8">
        <f t="shared" si="14"/>
        <v>156.17792222519512</v>
      </c>
      <c r="V26" s="8">
        <f t="shared" si="14"/>
        <v>277.64963951145802</v>
      </c>
      <c r="W26" s="8">
        <f t="shared" si="14"/>
        <v>433.82756173665319</v>
      </c>
      <c r="X26" s="8">
        <f t="shared" si="14"/>
        <v>624.71168890078047</v>
      </c>
      <c r="Y26" s="3">
        <f>SUM('Masses &amp; Spring Data'!$K$41*('Masses &amp; Spring Data'!$I$3+'Vel,Acc,Jer (Inlet)'!C26))</f>
        <v>2188.661919782473</v>
      </c>
      <c r="Z26" s="10">
        <f t="shared" si="15"/>
        <v>2206.0150222519392</v>
      </c>
      <c r="AA26" s="10">
        <f t="shared" si="16"/>
        <v>2259.5215416659239</v>
      </c>
      <c r="AB26" s="10">
        <f t="shared" si="17"/>
        <v>2344.8398420076683</v>
      </c>
      <c r="AC26" s="10">
        <f t="shared" si="18"/>
        <v>2466.3115592939312</v>
      </c>
      <c r="AD26" s="10">
        <f t="shared" si="19"/>
        <v>2622.489481519126</v>
      </c>
      <c r="AE26" s="10">
        <f t="shared" si="20"/>
        <v>2813.3736086832532</v>
      </c>
    </row>
    <row r="27" spans="1:31" x14ac:dyDescent="0.2">
      <c r="A27" s="5">
        <v>-312</v>
      </c>
      <c r="B27" s="5">
        <f t="shared" si="21"/>
        <v>24</v>
      </c>
      <c r="C27" s="36">
        <v>4.0698170435747332E-5</v>
      </c>
      <c r="D27" s="6">
        <f t="shared" si="1"/>
        <v>6.9074876427644593E-6</v>
      </c>
      <c r="E27" s="7">
        <f t="shared" si="2"/>
        <v>8.2889851713173507E-2</v>
      </c>
      <c r="F27" s="7">
        <f t="shared" si="3"/>
        <v>0.16577970342634701</v>
      </c>
      <c r="G27" s="7">
        <f t="shared" si="4"/>
        <v>0.24866955513952055</v>
      </c>
      <c r="H27" s="7">
        <f t="shared" si="5"/>
        <v>0.33155940685269403</v>
      </c>
      <c r="I27" s="7">
        <f t="shared" si="6"/>
        <v>0.41444925856586756</v>
      </c>
      <c r="J27" s="7">
        <f t="shared" si="7"/>
        <v>0.4973391102790411</v>
      </c>
      <c r="K27" s="12">
        <f t="shared" si="8"/>
        <v>1.2134775588640189E-6</v>
      </c>
      <c r="L27" s="9">
        <f t="shared" si="22"/>
        <v>174.74076847641874</v>
      </c>
      <c r="M27" s="9">
        <f t="shared" si="9"/>
        <v>698.96307390567495</v>
      </c>
      <c r="N27" s="9">
        <f t="shared" si="10"/>
        <v>1572.6669162877686</v>
      </c>
      <c r="O27" s="9">
        <f t="shared" si="11"/>
        <v>2795.8522956226998</v>
      </c>
      <c r="P27" s="9">
        <f t="shared" si="12"/>
        <v>4368.5192119104686</v>
      </c>
      <c r="Q27" s="9">
        <f t="shared" si="13"/>
        <v>6290.6676651510743</v>
      </c>
      <c r="R27" s="8">
        <f>SUM('Masses &amp; Spring Data'!$D$29)</f>
        <v>0.12910000000000002</v>
      </c>
      <c r="S27" s="8">
        <f t="shared" si="14"/>
        <v>22.559033210305664</v>
      </c>
      <c r="T27" s="8">
        <f t="shared" si="14"/>
        <v>90.236132841222656</v>
      </c>
      <c r="U27" s="8">
        <f t="shared" si="14"/>
        <v>203.03129889275095</v>
      </c>
      <c r="V27" s="8">
        <f t="shared" si="14"/>
        <v>360.94453136489062</v>
      </c>
      <c r="W27" s="8">
        <f t="shared" si="14"/>
        <v>563.97583025764163</v>
      </c>
      <c r="X27" s="8">
        <f t="shared" si="14"/>
        <v>812.12519557100381</v>
      </c>
      <c r="Y27" s="3">
        <f>SUM('Masses &amp; Spring Data'!$K$41*('Masses &amp; Spring Data'!$I$3+'Vel,Acc,Jer (Inlet)'!C27))</f>
        <v>2190.1091317880596</v>
      </c>
      <c r="Z27" s="10">
        <f t="shared" si="15"/>
        <v>2212.6681649983652</v>
      </c>
      <c r="AA27" s="10">
        <f t="shared" si="16"/>
        <v>2282.0186035107417</v>
      </c>
      <c r="AB27" s="10">
        <f t="shared" si="17"/>
        <v>2393.1404306808104</v>
      </c>
      <c r="AC27" s="10">
        <f t="shared" si="18"/>
        <v>2551.0536631529503</v>
      </c>
      <c r="AD27" s="10">
        <f t="shared" si="19"/>
        <v>2754.0849620457011</v>
      </c>
      <c r="AE27" s="10">
        <f t="shared" si="20"/>
        <v>3002.2343273590632</v>
      </c>
    </row>
    <row r="28" spans="1:31" x14ac:dyDescent="0.2">
      <c r="A28" s="5">
        <v>-310</v>
      </c>
      <c r="B28" s="5">
        <f t="shared" si="21"/>
        <v>25</v>
      </c>
      <c r="C28" s="36">
        <v>4.7605658078511791E-5</v>
      </c>
      <c r="D28" s="6">
        <f t="shared" si="1"/>
        <v>8.1209652016284782E-6</v>
      </c>
      <c r="E28" s="7">
        <f t="shared" si="2"/>
        <v>9.7451582419541743E-2</v>
      </c>
      <c r="F28" s="7">
        <f t="shared" si="3"/>
        <v>0.19490316483908349</v>
      </c>
      <c r="G28" s="7">
        <f t="shared" si="4"/>
        <v>0.2923547472586252</v>
      </c>
      <c r="H28" s="7">
        <f t="shared" si="5"/>
        <v>0.38980632967816697</v>
      </c>
      <c r="I28" s="7">
        <f t="shared" si="6"/>
        <v>0.48725791209770869</v>
      </c>
      <c r="J28" s="7">
        <f t="shared" si="7"/>
        <v>0.58470949451725041</v>
      </c>
      <c r="K28" s="12">
        <f t="shared" si="8"/>
        <v>1.3068219864689596E-6</v>
      </c>
      <c r="L28" s="9">
        <f t="shared" si="22"/>
        <v>188.18236605153018</v>
      </c>
      <c r="M28" s="9">
        <f t="shared" si="9"/>
        <v>752.72946420612072</v>
      </c>
      <c r="N28" s="9">
        <f t="shared" si="10"/>
        <v>1693.6412944637716</v>
      </c>
      <c r="O28" s="9">
        <f t="shared" si="11"/>
        <v>3010.9178568244829</v>
      </c>
      <c r="P28" s="9">
        <f t="shared" si="12"/>
        <v>4704.5591512882547</v>
      </c>
      <c r="Q28" s="9">
        <f t="shared" si="13"/>
        <v>6774.5651778550864</v>
      </c>
      <c r="R28" s="8">
        <f>SUM('Masses &amp; Spring Data'!$D$29)</f>
        <v>0.12910000000000002</v>
      </c>
      <c r="S28" s="8">
        <f t="shared" si="14"/>
        <v>24.294343457252552</v>
      </c>
      <c r="T28" s="8">
        <f t="shared" si="14"/>
        <v>97.177373829010207</v>
      </c>
      <c r="U28" s="8">
        <f t="shared" si="14"/>
        <v>218.64909111527294</v>
      </c>
      <c r="V28" s="8">
        <f t="shared" si="14"/>
        <v>388.70949531604083</v>
      </c>
      <c r="W28" s="8">
        <f t="shared" si="14"/>
        <v>607.35858643131382</v>
      </c>
      <c r="X28" s="8">
        <f t="shared" si="14"/>
        <v>874.59636446109175</v>
      </c>
      <c r="Y28" s="3">
        <f>SUM('Masses &amp; Spring Data'!$K$41*('Masses &amp; Spring Data'!$I$3+'Vel,Acc,Jer (Inlet)'!C28))</f>
        <v>2191.7824706695192</v>
      </c>
      <c r="Z28" s="10">
        <f t="shared" si="15"/>
        <v>2216.0768141267718</v>
      </c>
      <c r="AA28" s="10">
        <f t="shared" si="16"/>
        <v>2290.9271483186239</v>
      </c>
      <c r="AB28" s="10">
        <f t="shared" si="17"/>
        <v>2410.4315617847919</v>
      </c>
      <c r="AC28" s="10">
        <f t="shared" si="18"/>
        <v>2580.49196598556</v>
      </c>
      <c r="AD28" s="10">
        <f t="shared" si="19"/>
        <v>2799.1410571008328</v>
      </c>
      <c r="AE28" s="10">
        <f t="shared" si="20"/>
        <v>3066.3788351306112</v>
      </c>
    </row>
    <row r="29" spans="1:31" x14ac:dyDescent="0.2">
      <c r="A29" s="5">
        <v>-308</v>
      </c>
      <c r="B29" s="5">
        <f t="shared" si="21"/>
        <v>26</v>
      </c>
      <c r="C29" s="36">
        <v>5.5726623280140269E-5</v>
      </c>
      <c r="D29" s="6">
        <f t="shared" si="1"/>
        <v>9.4277871880974379E-6</v>
      </c>
      <c r="E29" s="7">
        <f t="shared" si="2"/>
        <v>0.11313344625716926</v>
      </c>
      <c r="F29" s="7">
        <f t="shared" si="3"/>
        <v>0.22626689251433851</v>
      </c>
      <c r="G29" s="7">
        <f t="shared" si="4"/>
        <v>0.33940033877150777</v>
      </c>
      <c r="H29" s="7">
        <f t="shared" si="5"/>
        <v>0.45253378502867703</v>
      </c>
      <c r="I29" s="7">
        <f t="shared" si="6"/>
        <v>0.56566723128584628</v>
      </c>
      <c r="J29" s="7">
        <f t="shared" si="7"/>
        <v>0.67880067754301554</v>
      </c>
      <c r="K29" s="12">
        <f t="shared" si="8"/>
        <v>1.4001664140738664E-6</v>
      </c>
      <c r="L29" s="9">
        <f t="shared" si="22"/>
        <v>201.62396362663677</v>
      </c>
      <c r="M29" s="9">
        <f t="shared" si="9"/>
        <v>806.49585450654706</v>
      </c>
      <c r="N29" s="9">
        <f t="shared" si="10"/>
        <v>1814.615672639731</v>
      </c>
      <c r="O29" s="9">
        <f t="shared" si="11"/>
        <v>3225.9834180261882</v>
      </c>
      <c r="P29" s="9">
        <f t="shared" si="12"/>
        <v>5040.599090665919</v>
      </c>
      <c r="Q29" s="9">
        <f t="shared" si="13"/>
        <v>7258.4626905589239</v>
      </c>
      <c r="R29" s="8">
        <f>SUM('Masses &amp; Spring Data'!$D$29)</f>
        <v>0.12910000000000002</v>
      </c>
      <c r="S29" s="8">
        <f t="shared" si="14"/>
        <v>26.029653704198811</v>
      </c>
      <c r="T29" s="8">
        <f t="shared" si="14"/>
        <v>104.11861481679524</v>
      </c>
      <c r="U29" s="8">
        <f t="shared" si="14"/>
        <v>234.2668833377893</v>
      </c>
      <c r="V29" s="8">
        <f t="shared" si="14"/>
        <v>416.47445926718098</v>
      </c>
      <c r="W29" s="8">
        <f t="shared" si="14"/>
        <v>650.74134260497021</v>
      </c>
      <c r="X29" s="8">
        <f t="shared" si="14"/>
        <v>937.06753335115718</v>
      </c>
      <c r="Y29" s="3">
        <f>SUM('Masses &amp; Spring Data'!$K$41*('Masses &amp; Spring Data'!$I$3+'Vel,Acc,Jer (Inlet)'!C29))</f>
        <v>2193.7497744896136</v>
      </c>
      <c r="Z29" s="10">
        <f t="shared" si="15"/>
        <v>2219.7794281938122</v>
      </c>
      <c r="AA29" s="10">
        <f t="shared" si="16"/>
        <v>2300.1522707527256</v>
      </c>
      <c r="AB29" s="10">
        <f t="shared" si="17"/>
        <v>2428.0166578274029</v>
      </c>
      <c r="AC29" s="10">
        <f t="shared" si="18"/>
        <v>2610.2242337567945</v>
      </c>
      <c r="AD29" s="10">
        <f t="shared" si="19"/>
        <v>2844.4911170945838</v>
      </c>
      <c r="AE29" s="10">
        <f t="shared" si="20"/>
        <v>3130.8173078407708</v>
      </c>
    </row>
    <row r="30" spans="1:31" x14ac:dyDescent="0.2">
      <c r="A30" s="5">
        <v>-306</v>
      </c>
      <c r="B30" s="5">
        <f t="shared" si="21"/>
        <v>27</v>
      </c>
      <c r="C30" s="36">
        <v>6.5154410468237707E-5</v>
      </c>
      <c r="D30" s="6">
        <f t="shared" si="1"/>
        <v>1.0827953602171304E-5</v>
      </c>
      <c r="E30" s="7">
        <f t="shared" si="2"/>
        <v>0.12993544322605566</v>
      </c>
      <c r="F30" s="7">
        <f t="shared" si="3"/>
        <v>0.25987088645211132</v>
      </c>
      <c r="G30" s="7">
        <f t="shared" si="4"/>
        <v>0.38980632967816697</v>
      </c>
      <c r="H30" s="7">
        <f t="shared" si="5"/>
        <v>0.51974177290422263</v>
      </c>
      <c r="I30" s="7">
        <f t="shared" si="6"/>
        <v>0.64967721613027829</v>
      </c>
      <c r="J30" s="7">
        <f t="shared" si="7"/>
        <v>0.77961265935633395</v>
      </c>
      <c r="K30" s="12">
        <f t="shared" si="8"/>
        <v>1.8668885520985157E-6</v>
      </c>
      <c r="L30" s="9">
        <f t="shared" si="22"/>
        <v>268.83195150218626</v>
      </c>
      <c r="M30" s="9">
        <f t="shared" si="9"/>
        <v>1075.327806008745</v>
      </c>
      <c r="N30" s="9">
        <f t="shared" si="10"/>
        <v>2419.4875635196763</v>
      </c>
      <c r="O30" s="9">
        <f t="shared" si="11"/>
        <v>4301.3112240349801</v>
      </c>
      <c r="P30" s="9">
        <f t="shared" si="12"/>
        <v>6720.7987875546569</v>
      </c>
      <c r="Q30" s="9">
        <f t="shared" si="13"/>
        <v>9677.9502540787053</v>
      </c>
      <c r="R30" s="8">
        <f>SUM('Masses &amp; Spring Data'!$D$29)</f>
        <v>0.12910000000000002</v>
      </c>
      <c r="S30" s="8">
        <f t="shared" si="14"/>
        <v>34.706204938932252</v>
      </c>
      <c r="T30" s="8">
        <f t="shared" si="14"/>
        <v>138.82481975572901</v>
      </c>
      <c r="U30" s="8">
        <f t="shared" si="14"/>
        <v>312.35584445039024</v>
      </c>
      <c r="V30" s="8">
        <f t="shared" si="14"/>
        <v>555.29927902291604</v>
      </c>
      <c r="W30" s="8">
        <f t="shared" si="14"/>
        <v>867.65512347330639</v>
      </c>
      <c r="X30" s="8">
        <f t="shared" si="14"/>
        <v>1249.4233778015609</v>
      </c>
      <c r="Y30" s="3">
        <f>SUM('Masses &amp; Spring Data'!$K$41*('Masses &amp; Spring Data'!$I$3+'Vel,Acc,Jer (Inlet)'!C30))</f>
        <v>2196.0336559359303</v>
      </c>
      <c r="Z30" s="10">
        <f t="shared" si="15"/>
        <v>2230.7398608748626</v>
      </c>
      <c r="AA30" s="10">
        <f t="shared" si="16"/>
        <v>2337.4815474517859</v>
      </c>
      <c r="AB30" s="10">
        <f t="shared" si="17"/>
        <v>2508.3895003863204</v>
      </c>
      <c r="AC30" s="10">
        <f t="shared" si="18"/>
        <v>2751.3329349588462</v>
      </c>
      <c r="AD30" s="10">
        <f t="shared" si="19"/>
        <v>3063.6887794092368</v>
      </c>
      <c r="AE30" s="10">
        <f t="shared" si="20"/>
        <v>3445.4570337374912</v>
      </c>
    </row>
    <row r="31" spans="1:31" x14ac:dyDescent="0.2">
      <c r="A31" s="5">
        <v>-304</v>
      </c>
      <c r="B31" s="5">
        <f t="shared" si="21"/>
        <v>28</v>
      </c>
      <c r="C31" s="36">
        <v>7.5982364070409012E-5</v>
      </c>
      <c r="D31" s="6">
        <f t="shared" si="1"/>
        <v>1.269484215426982E-5</v>
      </c>
      <c r="E31" s="7">
        <f t="shared" si="2"/>
        <v>0.15233810585123783</v>
      </c>
      <c r="F31" s="7">
        <f t="shared" si="3"/>
        <v>0.30467621170247566</v>
      </c>
      <c r="G31" s="7">
        <f t="shared" si="4"/>
        <v>0.45701431755371352</v>
      </c>
      <c r="H31" s="7">
        <f t="shared" si="5"/>
        <v>0.60935242340495133</v>
      </c>
      <c r="I31" s="7">
        <f t="shared" si="6"/>
        <v>0.76169052925618919</v>
      </c>
      <c r="J31" s="7">
        <f t="shared" si="7"/>
        <v>0.91402863510742705</v>
      </c>
      <c r="K31" s="12">
        <f t="shared" si="8"/>
        <v>2.2402662625181429E-6</v>
      </c>
      <c r="L31" s="9">
        <f t="shared" si="22"/>
        <v>322.59834180261259</v>
      </c>
      <c r="M31" s="9">
        <f t="shared" si="9"/>
        <v>1290.3933672104504</v>
      </c>
      <c r="N31" s="9">
        <f t="shared" si="10"/>
        <v>2903.3850762235134</v>
      </c>
      <c r="O31" s="9">
        <f t="shared" si="11"/>
        <v>5161.5734688418015</v>
      </c>
      <c r="P31" s="9">
        <f t="shared" si="12"/>
        <v>8064.9585450653149</v>
      </c>
      <c r="Q31" s="9">
        <f t="shared" si="13"/>
        <v>11613.540304894053</v>
      </c>
      <c r="R31" s="8">
        <f>SUM('Masses &amp; Spring Data'!$D$29)</f>
        <v>0.12910000000000002</v>
      </c>
      <c r="S31" s="8">
        <f t="shared" si="14"/>
        <v>41.647445926717296</v>
      </c>
      <c r="T31" s="8">
        <f t="shared" si="14"/>
        <v>166.58978370686918</v>
      </c>
      <c r="U31" s="8">
        <f t="shared" si="14"/>
        <v>374.82701334045561</v>
      </c>
      <c r="V31" s="8">
        <f t="shared" si="14"/>
        <v>666.35913482747674</v>
      </c>
      <c r="W31" s="8">
        <f t="shared" si="14"/>
        <v>1041.1861481679323</v>
      </c>
      <c r="X31" s="8">
        <f t="shared" si="14"/>
        <v>1499.3080533618224</v>
      </c>
      <c r="Y31" s="3">
        <f>SUM('Masses &amp; Spring Data'!$K$41*('Masses &amp; Spring Data'!$I$3+'Vel,Acc,Jer (Inlet)'!C31))</f>
        <v>2198.6567276960568</v>
      </c>
      <c r="Z31" s="10">
        <f t="shared" si="15"/>
        <v>2240.3041736227742</v>
      </c>
      <c r="AA31" s="10">
        <f t="shared" si="16"/>
        <v>2368.3218369147976</v>
      </c>
      <c r="AB31" s="10">
        <f t="shared" si="17"/>
        <v>2573.4837410365126</v>
      </c>
      <c r="AC31" s="10">
        <f t="shared" si="18"/>
        <v>2865.0158625235335</v>
      </c>
      <c r="AD31" s="10">
        <f t="shared" si="19"/>
        <v>3239.8428758639893</v>
      </c>
      <c r="AE31" s="10">
        <f t="shared" si="20"/>
        <v>3697.964781057879</v>
      </c>
    </row>
    <row r="32" spans="1:31" x14ac:dyDescent="0.2">
      <c r="A32" s="5">
        <v>-302</v>
      </c>
      <c r="B32" s="5">
        <f t="shared" si="21"/>
        <v>29</v>
      </c>
      <c r="C32" s="36">
        <v>8.8677206224678832E-5</v>
      </c>
      <c r="D32" s="6">
        <f t="shared" si="1"/>
        <v>1.4935108416787963E-5</v>
      </c>
      <c r="E32" s="7">
        <f t="shared" si="2"/>
        <v>0.17922130100145556</v>
      </c>
      <c r="F32" s="7">
        <f t="shared" si="3"/>
        <v>0.35844260200291111</v>
      </c>
      <c r="G32" s="7">
        <f t="shared" si="4"/>
        <v>0.53766390300436662</v>
      </c>
      <c r="H32" s="7">
        <f t="shared" si="5"/>
        <v>0.71688520400582223</v>
      </c>
      <c r="I32" s="7">
        <f t="shared" si="6"/>
        <v>0.89610650500727773</v>
      </c>
      <c r="J32" s="7">
        <f t="shared" si="7"/>
        <v>1.0753278060087332</v>
      </c>
      <c r="K32" s="12">
        <f t="shared" si="8"/>
        <v>1.8668885520985428E-6</v>
      </c>
      <c r="L32" s="9">
        <f t="shared" si="22"/>
        <v>268.83195150219018</v>
      </c>
      <c r="M32" s="9">
        <f t="shared" si="9"/>
        <v>1075.3278060087607</v>
      </c>
      <c r="N32" s="9">
        <f t="shared" si="10"/>
        <v>2419.4875635197113</v>
      </c>
      <c r="O32" s="9">
        <f t="shared" si="11"/>
        <v>4301.3112240350429</v>
      </c>
      <c r="P32" s="9">
        <f t="shared" si="12"/>
        <v>6720.7987875547542</v>
      </c>
      <c r="Q32" s="9">
        <f t="shared" si="13"/>
        <v>9677.9502540788453</v>
      </c>
      <c r="R32" s="8">
        <f>SUM('Masses &amp; Spring Data'!$D$29)</f>
        <v>0.12910000000000002</v>
      </c>
      <c r="S32" s="8">
        <f t="shared" si="14"/>
        <v>34.706204938932757</v>
      </c>
      <c r="T32" s="8">
        <f t="shared" si="14"/>
        <v>138.82481975573103</v>
      </c>
      <c r="U32" s="8">
        <f t="shared" si="14"/>
        <v>312.35584445039478</v>
      </c>
      <c r="V32" s="8">
        <f t="shared" si="14"/>
        <v>555.29927902292411</v>
      </c>
      <c r="W32" s="8">
        <f t="shared" si="14"/>
        <v>867.65512347331889</v>
      </c>
      <c r="X32" s="8">
        <f t="shared" si="14"/>
        <v>1249.4233778015791</v>
      </c>
      <c r="Y32" s="3">
        <f>SUM('Masses &amp; Spring Data'!$K$41*('Masses &amp; Spring Data'!$I$3+'Vel,Acc,Jer (Inlet)'!C32))</f>
        <v>2201.7320532079284</v>
      </c>
      <c r="Z32" s="10">
        <f t="shared" si="15"/>
        <v>2236.4382581468612</v>
      </c>
      <c r="AA32" s="10">
        <f t="shared" si="16"/>
        <v>2344.1749029776261</v>
      </c>
      <c r="AB32" s="10">
        <f t="shared" si="17"/>
        <v>2514.0878976583231</v>
      </c>
      <c r="AC32" s="10">
        <f t="shared" si="18"/>
        <v>2757.0313322308525</v>
      </c>
      <c r="AD32" s="10">
        <f t="shared" si="19"/>
        <v>3069.3871766812472</v>
      </c>
      <c r="AE32" s="10">
        <f t="shared" si="20"/>
        <v>3451.1554310095075</v>
      </c>
    </row>
    <row r="33" spans="1:31" x14ac:dyDescent="0.2">
      <c r="A33" s="5">
        <v>-300</v>
      </c>
      <c r="B33" s="5">
        <f t="shared" si="21"/>
        <v>30</v>
      </c>
      <c r="C33" s="36">
        <v>1.0361231464146679E-4</v>
      </c>
      <c r="D33" s="6">
        <f t="shared" si="1"/>
        <v>1.6801996968886506E-5</v>
      </c>
      <c r="E33" s="7">
        <f t="shared" si="2"/>
        <v>0.20162396362663806</v>
      </c>
      <c r="F33" s="7">
        <f t="shared" si="3"/>
        <v>0.40324792725327613</v>
      </c>
      <c r="G33" s="7">
        <f t="shared" si="4"/>
        <v>0.60487189087991422</v>
      </c>
      <c r="H33" s="7">
        <f t="shared" si="5"/>
        <v>0.80649585450655226</v>
      </c>
      <c r="I33" s="7">
        <f t="shared" si="6"/>
        <v>1.0081198181331903</v>
      </c>
      <c r="J33" s="7">
        <f t="shared" si="7"/>
        <v>1.2097437817598284</v>
      </c>
      <c r="K33" s="12">
        <f t="shared" si="8"/>
        <v>2.8003328281477871E-6</v>
      </c>
      <c r="L33" s="9">
        <f t="shared" si="22"/>
        <v>403.24792725328132</v>
      </c>
      <c r="M33" s="9">
        <f t="shared" si="9"/>
        <v>1612.9917090131253</v>
      </c>
      <c r="N33" s="9">
        <f t="shared" si="10"/>
        <v>3629.231345279532</v>
      </c>
      <c r="O33" s="9">
        <f t="shared" si="11"/>
        <v>6451.9668360525011</v>
      </c>
      <c r="P33" s="9">
        <f t="shared" si="12"/>
        <v>10081.198181332034</v>
      </c>
      <c r="Q33" s="9">
        <f t="shared" si="13"/>
        <v>14516.925381118128</v>
      </c>
      <c r="R33" s="8">
        <f>SUM('Masses &amp; Spring Data'!$D$29)</f>
        <v>0.12910000000000002</v>
      </c>
      <c r="S33" s="8">
        <f t="shared" si="14"/>
        <v>52.059307408398624</v>
      </c>
      <c r="T33" s="8">
        <f t="shared" si="14"/>
        <v>208.2372296335945</v>
      </c>
      <c r="U33" s="8">
        <f t="shared" si="14"/>
        <v>468.53376667558763</v>
      </c>
      <c r="V33" s="8">
        <f t="shared" si="14"/>
        <v>832.94891853437798</v>
      </c>
      <c r="W33" s="8">
        <f t="shared" si="14"/>
        <v>1301.4826852099659</v>
      </c>
      <c r="X33" s="8">
        <f t="shared" si="14"/>
        <v>1874.1350667023505</v>
      </c>
      <c r="Y33" s="3">
        <f>SUM('Masses &amp; Spring Data'!$K$41*('Masses &amp; Spring Data'!$I$3+'Vel,Acc,Jer (Inlet)'!C33))</f>
        <v>2205.3500832218951</v>
      </c>
      <c r="Z33" s="10">
        <f t="shared" si="15"/>
        <v>2257.4093906302937</v>
      </c>
      <c r="AA33" s="10">
        <f t="shared" si="16"/>
        <v>2417.6575966212022</v>
      </c>
      <c r="AB33" s="10">
        <f t="shared" si="17"/>
        <v>2673.8838498974828</v>
      </c>
      <c r="AC33" s="10">
        <f t="shared" si="18"/>
        <v>3038.2990017562734</v>
      </c>
      <c r="AD33" s="10">
        <f t="shared" si="19"/>
        <v>3506.832768431861</v>
      </c>
      <c r="AE33" s="10">
        <f t="shared" si="20"/>
        <v>4079.4851499242459</v>
      </c>
    </row>
    <row r="34" spans="1:31" x14ac:dyDescent="0.2">
      <c r="A34" s="5">
        <v>-298</v>
      </c>
      <c r="B34" s="5">
        <f t="shared" si="21"/>
        <v>31</v>
      </c>
      <c r="C34" s="36">
        <v>1.204143116103533E-4</v>
      </c>
      <c r="D34" s="6">
        <f t="shared" si="1"/>
        <v>1.9602329797034293E-5</v>
      </c>
      <c r="E34" s="7">
        <f t="shared" si="2"/>
        <v>0.23522795756441151</v>
      </c>
      <c r="F34" s="7">
        <f t="shared" si="3"/>
        <v>0.47045591512882301</v>
      </c>
      <c r="G34" s="7">
        <f t="shared" si="4"/>
        <v>0.70568387269323452</v>
      </c>
      <c r="H34" s="7">
        <f t="shared" si="5"/>
        <v>0.94091183025764602</v>
      </c>
      <c r="I34" s="7">
        <f t="shared" si="6"/>
        <v>1.1761397878220576</v>
      </c>
      <c r="J34" s="7">
        <f t="shared" si="7"/>
        <v>1.411367745386469</v>
      </c>
      <c r="K34" s="12">
        <f t="shared" si="8"/>
        <v>2.8003328281477058E-6</v>
      </c>
      <c r="L34" s="9">
        <f t="shared" si="22"/>
        <v>403.24792725326961</v>
      </c>
      <c r="M34" s="9">
        <f t="shared" si="9"/>
        <v>1612.9917090130784</v>
      </c>
      <c r="N34" s="9">
        <f t="shared" si="10"/>
        <v>3629.2313452794265</v>
      </c>
      <c r="O34" s="9">
        <f t="shared" si="11"/>
        <v>6451.9668360523137</v>
      </c>
      <c r="P34" s="9">
        <f t="shared" si="12"/>
        <v>10081.198181331742</v>
      </c>
      <c r="Q34" s="9">
        <f t="shared" si="13"/>
        <v>14516.925381117706</v>
      </c>
      <c r="R34" s="8">
        <f>SUM('Masses &amp; Spring Data'!$D$29)</f>
        <v>0.12910000000000002</v>
      </c>
      <c r="S34" s="8">
        <f t="shared" si="14"/>
        <v>52.059307408397117</v>
      </c>
      <c r="T34" s="8">
        <f t="shared" si="14"/>
        <v>208.23722963358847</v>
      </c>
      <c r="U34" s="8">
        <f t="shared" si="14"/>
        <v>468.53376667557404</v>
      </c>
      <c r="V34" s="8">
        <f t="shared" si="14"/>
        <v>832.94891853435388</v>
      </c>
      <c r="W34" s="8">
        <f t="shared" si="14"/>
        <v>1301.4826852099281</v>
      </c>
      <c r="X34" s="8">
        <f t="shared" si="14"/>
        <v>1874.1350667022962</v>
      </c>
      <c r="Y34" s="3">
        <f>SUM('Masses &amp; Spring Data'!$K$41*('Masses &amp; Spring Data'!$I$3+'Vel,Acc,Jer (Inlet)'!C34))</f>
        <v>2209.4203669876078</v>
      </c>
      <c r="Z34" s="10">
        <f t="shared" si="15"/>
        <v>2261.4796743960051</v>
      </c>
      <c r="AA34" s="10">
        <f t="shared" si="16"/>
        <v>2422.4062610145279</v>
      </c>
      <c r="AB34" s="10">
        <f t="shared" si="17"/>
        <v>2677.9541336631819</v>
      </c>
      <c r="AC34" s="10">
        <f t="shared" si="18"/>
        <v>3042.3692855219615</v>
      </c>
      <c r="AD34" s="10">
        <f t="shared" si="19"/>
        <v>3510.903052197536</v>
      </c>
      <c r="AE34" s="10">
        <f t="shared" si="20"/>
        <v>4083.555433689904</v>
      </c>
    </row>
    <row r="35" spans="1:31" x14ac:dyDescent="0.2">
      <c r="A35" s="5">
        <v>-296</v>
      </c>
      <c r="B35" s="5">
        <f t="shared" si="21"/>
        <v>32</v>
      </c>
      <c r="C35" s="36">
        <v>1.4001664140738759E-4</v>
      </c>
      <c r="D35" s="6">
        <f t="shared" si="1"/>
        <v>2.2402662625181999E-5</v>
      </c>
      <c r="E35" s="7">
        <f t="shared" si="2"/>
        <v>0.26883195150218397</v>
      </c>
      <c r="F35" s="7">
        <f t="shared" si="3"/>
        <v>0.53766390300436795</v>
      </c>
      <c r="G35" s="7">
        <f t="shared" si="4"/>
        <v>0.80649585450655192</v>
      </c>
      <c r="H35" s="7">
        <f t="shared" si="5"/>
        <v>1.0753278060087359</v>
      </c>
      <c r="I35" s="7">
        <f t="shared" si="6"/>
        <v>1.3441597575109199</v>
      </c>
      <c r="J35" s="7">
        <f t="shared" si="7"/>
        <v>1.6129917090131038</v>
      </c>
      <c r="K35" s="12">
        <f t="shared" si="8"/>
        <v>3.7337771041970043E-6</v>
      </c>
      <c r="L35" s="9">
        <f t="shared" si="22"/>
        <v>537.66390300436865</v>
      </c>
      <c r="M35" s="9">
        <f t="shared" si="9"/>
        <v>2150.6556120174746</v>
      </c>
      <c r="N35" s="9">
        <f t="shared" si="10"/>
        <v>4838.9751270393172</v>
      </c>
      <c r="O35" s="9">
        <f t="shared" si="11"/>
        <v>8602.6224480698984</v>
      </c>
      <c r="P35" s="9">
        <f t="shared" si="12"/>
        <v>13441.597575109216</v>
      </c>
      <c r="Q35" s="9">
        <f t="shared" si="13"/>
        <v>19355.900508157269</v>
      </c>
      <c r="R35" s="8">
        <f>SUM('Masses &amp; Spring Data'!$D$29)</f>
        <v>0.12910000000000002</v>
      </c>
      <c r="S35" s="8">
        <f t="shared" si="14"/>
        <v>69.412409877864008</v>
      </c>
      <c r="T35" s="8">
        <f t="shared" si="14"/>
        <v>277.64963951145603</v>
      </c>
      <c r="U35" s="8">
        <f t="shared" si="14"/>
        <v>624.71168890077593</v>
      </c>
      <c r="V35" s="8">
        <f t="shared" si="14"/>
        <v>1110.5985580458241</v>
      </c>
      <c r="W35" s="8">
        <f t="shared" si="14"/>
        <v>1735.3102469466</v>
      </c>
      <c r="X35" s="8">
        <f t="shared" si="14"/>
        <v>2498.8467556031037</v>
      </c>
      <c r="Y35" s="3">
        <f>SUM('Masses &amp; Spring Data'!$K$41*('Masses &amp; Spring Data'!$I$3+'Vel,Acc,Jer (Inlet)'!C35))</f>
        <v>2214.1690313809395</v>
      </c>
      <c r="Z35" s="10">
        <f t="shared" si="15"/>
        <v>2283.5814412588034</v>
      </c>
      <c r="AA35" s="10">
        <f t="shared" si="16"/>
        <v>2497.245715913346</v>
      </c>
      <c r="AB35" s="10">
        <f t="shared" si="17"/>
        <v>2838.8807202817152</v>
      </c>
      <c r="AC35" s="10">
        <f t="shared" si="18"/>
        <v>3324.7675894267636</v>
      </c>
      <c r="AD35" s="10">
        <f t="shared" si="19"/>
        <v>3949.4792783275398</v>
      </c>
      <c r="AE35" s="10">
        <f t="shared" si="20"/>
        <v>4713.0157869840432</v>
      </c>
    </row>
    <row r="36" spans="1:31" x14ac:dyDescent="0.2">
      <c r="A36" s="5">
        <v>-294</v>
      </c>
      <c r="B36" s="5">
        <f t="shared" si="21"/>
        <v>33</v>
      </c>
      <c r="C36" s="36">
        <v>1.6241930403256959E-4</v>
      </c>
      <c r="D36" s="6">
        <f t="shared" si="1"/>
        <v>2.6136439729379003E-5</v>
      </c>
      <c r="E36" s="7">
        <f t="shared" si="2"/>
        <v>0.31363727675254804</v>
      </c>
      <c r="F36" s="7">
        <f t="shared" si="3"/>
        <v>0.62727455350509609</v>
      </c>
      <c r="G36" s="7">
        <f t="shared" si="4"/>
        <v>0.94091183025764413</v>
      </c>
      <c r="H36" s="7">
        <f t="shared" si="5"/>
        <v>1.2545491070101922</v>
      </c>
      <c r="I36" s="7">
        <f t="shared" si="6"/>
        <v>1.5681863837627401</v>
      </c>
      <c r="J36" s="7">
        <f t="shared" si="7"/>
        <v>1.8818236605152883</v>
      </c>
      <c r="K36" s="12">
        <f t="shared" si="8"/>
        <v>3.7337771041971127E-6</v>
      </c>
      <c r="L36" s="9">
        <f t="shared" si="22"/>
        <v>537.66390300438422</v>
      </c>
      <c r="M36" s="9">
        <f t="shared" si="9"/>
        <v>2150.6556120175369</v>
      </c>
      <c r="N36" s="9">
        <f t="shared" si="10"/>
        <v>4838.9751270394581</v>
      </c>
      <c r="O36" s="9">
        <f t="shared" si="11"/>
        <v>8602.6224480701476</v>
      </c>
      <c r="P36" s="9">
        <f t="shared" si="12"/>
        <v>13441.597575109607</v>
      </c>
      <c r="Q36" s="9">
        <f t="shared" si="13"/>
        <v>19355.900508157833</v>
      </c>
      <c r="R36" s="8">
        <f>SUM('Masses &amp; Spring Data'!$D$29)</f>
        <v>0.12910000000000002</v>
      </c>
      <c r="S36" s="8">
        <f t="shared" si="14"/>
        <v>69.412409877866011</v>
      </c>
      <c r="T36" s="8">
        <f t="shared" si="14"/>
        <v>277.64963951146404</v>
      </c>
      <c r="U36" s="8">
        <f t="shared" si="14"/>
        <v>624.71168890079412</v>
      </c>
      <c r="V36" s="8">
        <f t="shared" si="14"/>
        <v>1110.5985580458562</v>
      </c>
      <c r="W36" s="8">
        <f t="shared" si="14"/>
        <v>1735.3102469466505</v>
      </c>
      <c r="X36" s="8">
        <f t="shared" si="14"/>
        <v>2498.8467556031765</v>
      </c>
      <c r="Y36" s="3">
        <f>SUM('Masses &amp; Spring Data'!$K$41*('Masses &amp; Spring Data'!$I$3+'Vel,Acc,Jer (Inlet)'!C36))</f>
        <v>2219.5960764018901</v>
      </c>
      <c r="Z36" s="10">
        <f t="shared" si="15"/>
        <v>2289.0084862797562</v>
      </c>
      <c r="AA36" s="10">
        <f t="shared" si="16"/>
        <v>2503.5772684377957</v>
      </c>
      <c r="AB36" s="10">
        <f t="shared" si="17"/>
        <v>2844.3077653026839</v>
      </c>
      <c r="AC36" s="10">
        <f t="shared" si="18"/>
        <v>3330.1946344477465</v>
      </c>
      <c r="AD36" s="10">
        <f t="shared" si="19"/>
        <v>3954.9063233485404</v>
      </c>
      <c r="AE36" s="10">
        <f t="shared" si="20"/>
        <v>4718.4428320050665</v>
      </c>
    </row>
    <row r="37" spans="1:31" x14ac:dyDescent="0.2">
      <c r="A37" s="5">
        <v>-292</v>
      </c>
      <c r="B37" s="5">
        <f t="shared" si="21"/>
        <v>34</v>
      </c>
      <c r="C37" s="36">
        <v>1.8855574376194859E-4</v>
      </c>
      <c r="D37" s="6">
        <f t="shared" si="1"/>
        <v>2.9870216833576116E-5</v>
      </c>
      <c r="E37" s="7">
        <f t="shared" si="2"/>
        <v>0.35844260200291339</v>
      </c>
      <c r="F37" s="7">
        <f t="shared" si="3"/>
        <v>0.71688520400582678</v>
      </c>
      <c r="G37" s="7">
        <f t="shared" si="4"/>
        <v>1.0753278060087401</v>
      </c>
      <c r="H37" s="7">
        <f t="shared" si="5"/>
        <v>1.4337704080116536</v>
      </c>
      <c r="I37" s="7">
        <f t="shared" si="6"/>
        <v>1.792213010014567</v>
      </c>
      <c r="J37" s="7">
        <f t="shared" si="7"/>
        <v>2.1506556120174802</v>
      </c>
      <c r="K37" s="12">
        <f t="shared" si="8"/>
        <v>4.667221380246086E-6</v>
      </c>
      <c r="L37" s="9">
        <f t="shared" si="22"/>
        <v>672.07987875543643</v>
      </c>
      <c r="M37" s="9">
        <f t="shared" si="9"/>
        <v>2688.3195150217457</v>
      </c>
      <c r="N37" s="9">
        <f t="shared" si="10"/>
        <v>6048.7189087989273</v>
      </c>
      <c r="O37" s="9">
        <f t="shared" si="11"/>
        <v>10753.278060086983</v>
      </c>
      <c r="P37" s="9">
        <f t="shared" si="12"/>
        <v>16801.996968885909</v>
      </c>
      <c r="Q37" s="9">
        <f t="shared" si="13"/>
        <v>24194.875635195709</v>
      </c>
      <c r="R37" s="8">
        <f>SUM('Masses &amp; Spring Data'!$D$29)</f>
        <v>0.12910000000000002</v>
      </c>
      <c r="S37" s="8">
        <f t="shared" si="14"/>
        <v>86.765512347326862</v>
      </c>
      <c r="T37" s="8">
        <f t="shared" si="14"/>
        <v>347.06204938930745</v>
      </c>
      <c r="U37" s="8">
        <f t="shared" si="14"/>
        <v>780.88961112594166</v>
      </c>
      <c r="V37" s="8">
        <f t="shared" si="14"/>
        <v>1388.2481975572298</v>
      </c>
      <c r="W37" s="8">
        <f t="shared" si="14"/>
        <v>2169.137808683171</v>
      </c>
      <c r="X37" s="8">
        <f t="shared" si="14"/>
        <v>3123.5584445037666</v>
      </c>
      <c r="Y37" s="3">
        <f>SUM('Masses &amp; Spring Data'!$K$41*('Masses &amp; Spring Data'!$I$3+'Vel,Acc,Jer (Inlet)'!C37))</f>
        <v>2225.9276289263316</v>
      </c>
      <c r="Z37" s="10">
        <f t="shared" si="15"/>
        <v>2312.6931412736585</v>
      </c>
      <c r="AA37" s="10">
        <f t="shared" si="16"/>
        <v>2580.2257383435731</v>
      </c>
      <c r="AB37" s="10">
        <f t="shared" si="17"/>
        <v>3006.8172400522735</v>
      </c>
      <c r="AC37" s="10">
        <f t="shared" si="18"/>
        <v>3614.1758264835617</v>
      </c>
      <c r="AD37" s="10">
        <f t="shared" si="19"/>
        <v>4395.0654376095026</v>
      </c>
      <c r="AE37" s="10">
        <f t="shared" si="20"/>
        <v>5349.4860734300983</v>
      </c>
    </row>
    <row r="38" spans="1:31" x14ac:dyDescent="0.2">
      <c r="A38" s="5">
        <v>-290</v>
      </c>
      <c r="B38" s="5">
        <f t="shared" si="21"/>
        <v>35</v>
      </c>
      <c r="C38" s="36">
        <v>2.1842596059552471E-4</v>
      </c>
      <c r="D38" s="6">
        <f t="shared" si="1"/>
        <v>3.4537438213822202E-5</v>
      </c>
      <c r="E38" s="7">
        <f t="shared" si="2"/>
        <v>0.4144492585658664</v>
      </c>
      <c r="F38" s="7">
        <f t="shared" si="3"/>
        <v>0.82889851713173279</v>
      </c>
      <c r="G38" s="7">
        <f t="shared" si="4"/>
        <v>1.2433477756975992</v>
      </c>
      <c r="H38" s="7">
        <f t="shared" si="5"/>
        <v>1.6577970342634656</v>
      </c>
      <c r="I38" s="7">
        <f t="shared" si="6"/>
        <v>2.0722462928293321</v>
      </c>
      <c r="J38" s="7">
        <f t="shared" si="7"/>
        <v>2.4866955513951985</v>
      </c>
      <c r="K38" s="12">
        <f t="shared" si="8"/>
        <v>4.6672213802463841E-6</v>
      </c>
      <c r="L38" s="9">
        <f t="shared" si="22"/>
        <v>672.07987875547929</v>
      </c>
      <c r="M38" s="9">
        <f t="shared" si="9"/>
        <v>2688.3195150219171</v>
      </c>
      <c r="N38" s="9">
        <f t="shared" si="10"/>
        <v>6048.7189087993138</v>
      </c>
      <c r="O38" s="9">
        <f t="shared" si="11"/>
        <v>10753.278060087669</v>
      </c>
      <c r="P38" s="9">
        <f t="shared" si="12"/>
        <v>16801.996968886982</v>
      </c>
      <c r="Q38" s="9">
        <f t="shared" si="13"/>
        <v>24194.875635197255</v>
      </c>
      <c r="R38" s="8">
        <f>SUM('Masses &amp; Spring Data'!$D$29)</f>
        <v>0.12910000000000002</v>
      </c>
      <c r="S38" s="8">
        <f t="shared" si="14"/>
        <v>86.76551234733239</v>
      </c>
      <c r="T38" s="8">
        <f t="shared" si="14"/>
        <v>347.06204938932956</v>
      </c>
      <c r="U38" s="8">
        <f t="shared" si="14"/>
        <v>780.88961112599156</v>
      </c>
      <c r="V38" s="8">
        <f t="shared" si="14"/>
        <v>1388.2481975573182</v>
      </c>
      <c r="W38" s="8">
        <f t="shared" si="14"/>
        <v>2169.1378086833097</v>
      </c>
      <c r="X38" s="8">
        <f t="shared" si="14"/>
        <v>3123.5584445039663</v>
      </c>
      <c r="Y38" s="3">
        <f>SUM('Masses &amp; Spring Data'!$K$41*('Masses &amp; Spring Data'!$I$3+'Vel,Acc,Jer (Inlet)'!C38))</f>
        <v>2233.1636889542656</v>
      </c>
      <c r="Z38" s="10">
        <f t="shared" si="15"/>
        <v>2319.9292013015979</v>
      </c>
      <c r="AA38" s="10">
        <f t="shared" si="16"/>
        <v>2588.5924327508937</v>
      </c>
      <c r="AB38" s="10">
        <f t="shared" si="17"/>
        <v>3014.053300080257</v>
      </c>
      <c r="AC38" s="10">
        <f t="shared" si="18"/>
        <v>3621.4118865115838</v>
      </c>
      <c r="AD38" s="10">
        <f t="shared" si="19"/>
        <v>4402.3014976375753</v>
      </c>
      <c r="AE38" s="10">
        <f t="shared" si="20"/>
        <v>5356.7221334582318</v>
      </c>
    </row>
    <row r="39" spans="1:31" x14ac:dyDescent="0.2">
      <c r="A39" s="5">
        <v>-288</v>
      </c>
      <c r="B39" s="5">
        <f t="shared" si="21"/>
        <v>36</v>
      </c>
      <c r="C39" s="36">
        <v>2.5296339880934691E-4</v>
      </c>
      <c r="D39" s="6">
        <f t="shared" si="1"/>
        <v>3.9204659594068586E-5</v>
      </c>
      <c r="E39" s="7">
        <f t="shared" si="2"/>
        <v>0.47045591512882301</v>
      </c>
      <c r="F39" s="7">
        <f t="shared" si="3"/>
        <v>0.94091183025764602</v>
      </c>
      <c r="G39" s="7">
        <f t="shared" si="4"/>
        <v>1.411367745386469</v>
      </c>
      <c r="H39" s="7">
        <f t="shared" si="5"/>
        <v>1.881823660515292</v>
      </c>
      <c r="I39" s="7">
        <f t="shared" si="6"/>
        <v>2.3522795756441153</v>
      </c>
      <c r="J39" s="7">
        <f t="shared" si="7"/>
        <v>2.8227354907729381</v>
      </c>
      <c r="K39" s="12">
        <f t="shared" si="8"/>
        <v>6.5341099323447372E-6</v>
      </c>
      <c r="L39" s="9">
        <f t="shared" si="22"/>
        <v>940.91183025764212</v>
      </c>
      <c r="M39" s="9">
        <f t="shared" si="9"/>
        <v>3763.6473210305685</v>
      </c>
      <c r="N39" s="9">
        <f t="shared" si="10"/>
        <v>8468.2064723187796</v>
      </c>
      <c r="O39" s="9">
        <f t="shared" si="11"/>
        <v>15054.589284122274</v>
      </c>
      <c r="P39" s="9">
        <f t="shared" si="12"/>
        <v>23522.795756441054</v>
      </c>
      <c r="Q39" s="9">
        <f t="shared" si="13"/>
        <v>33872.825889275118</v>
      </c>
      <c r="R39" s="8">
        <f>SUM('Masses &amp; Spring Data'!$D$29)</f>
        <v>0.12910000000000002</v>
      </c>
      <c r="S39" s="8">
        <f t="shared" si="14"/>
        <v>121.47171728626162</v>
      </c>
      <c r="T39" s="8">
        <f t="shared" si="14"/>
        <v>485.88686914504649</v>
      </c>
      <c r="U39" s="8">
        <f t="shared" si="14"/>
        <v>1093.2454555763545</v>
      </c>
      <c r="V39" s="8">
        <f t="shared" si="14"/>
        <v>1943.547476580186</v>
      </c>
      <c r="W39" s="8">
        <f t="shared" si="14"/>
        <v>3036.7929321565407</v>
      </c>
      <c r="X39" s="8">
        <f t="shared" si="14"/>
        <v>4372.9818223054181</v>
      </c>
      <c r="Y39" s="3">
        <f>SUM('Masses &amp; Spring Data'!$K$41*('Masses &amp; Spring Data'!$I$3+'Vel,Acc,Jer (Inlet)'!C39))</f>
        <v>2241.530383361564</v>
      </c>
      <c r="Z39" s="10">
        <f t="shared" si="15"/>
        <v>2363.0021006478255</v>
      </c>
      <c r="AA39" s="10">
        <f t="shared" si="16"/>
        <v>2736.9145812932738</v>
      </c>
      <c r="AB39" s="10">
        <f t="shared" si="17"/>
        <v>3334.7758389379187</v>
      </c>
      <c r="AC39" s="10">
        <f t="shared" si="18"/>
        <v>4185.0778599417499</v>
      </c>
      <c r="AD39" s="10">
        <f t="shared" si="19"/>
        <v>5278.3233155181042</v>
      </c>
      <c r="AE39" s="10">
        <f t="shared" si="20"/>
        <v>6614.5122056669825</v>
      </c>
    </row>
    <row r="40" spans="1:31" x14ac:dyDescent="0.2">
      <c r="A40" s="5">
        <v>-286</v>
      </c>
      <c r="B40" s="5">
        <f t="shared" si="21"/>
        <v>37</v>
      </c>
      <c r="C40" s="36">
        <v>2.921680584034155E-4</v>
      </c>
      <c r="D40" s="6">
        <f t="shared" si="1"/>
        <v>4.5738769526413323E-5</v>
      </c>
      <c r="E40" s="7">
        <f t="shared" si="2"/>
        <v>0.54886523431695988</v>
      </c>
      <c r="F40" s="7">
        <f t="shared" si="3"/>
        <v>1.0977304686339198</v>
      </c>
      <c r="G40" s="7">
        <f t="shared" si="4"/>
        <v>1.6465957029508795</v>
      </c>
      <c r="H40" s="7">
        <f t="shared" si="5"/>
        <v>2.1954609372678395</v>
      </c>
      <c r="I40" s="7">
        <f t="shared" si="6"/>
        <v>2.7443261715847993</v>
      </c>
      <c r="J40" s="7">
        <f t="shared" si="7"/>
        <v>3.2931914059017591</v>
      </c>
      <c r="K40" s="12">
        <f t="shared" si="8"/>
        <v>6.5341099323447372E-6</v>
      </c>
      <c r="L40" s="9">
        <f t="shared" si="22"/>
        <v>940.91183025764212</v>
      </c>
      <c r="M40" s="9">
        <f t="shared" si="9"/>
        <v>3763.6473210305685</v>
      </c>
      <c r="N40" s="9">
        <f t="shared" si="10"/>
        <v>8468.2064723187796</v>
      </c>
      <c r="O40" s="9">
        <f t="shared" si="11"/>
        <v>15054.589284122274</v>
      </c>
      <c r="P40" s="9">
        <f t="shared" si="12"/>
        <v>23522.795756441054</v>
      </c>
      <c r="Q40" s="9">
        <f t="shared" si="13"/>
        <v>33872.825889275118</v>
      </c>
      <c r="R40" s="8">
        <f>SUM('Masses &amp; Spring Data'!$D$29)</f>
        <v>0.12910000000000002</v>
      </c>
      <c r="S40" s="8">
        <f t="shared" si="14"/>
        <v>121.47171728626162</v>
      </c>
      <c r="T40" s="8">
        <f t="shared" si="14"/>
        <v>485.88686914504649</v>
      </c>
      <c r="U40" s="8">
        <f t="shared" si="14"/>
        <v>1093.2454555763545</v>
      </c>
      <c r="V40" s="8">
        <f t="shared" si="14"/>
        <v>1943.547476580186</v>
      </c>
      <c r="W40" s="8">
        <f t="shared" si="14"/>
        <v>3036.7929321565407</v>
      </c>
      <c r="X40" s="8">
        <f t="shared" si="14"/>
        <v>4372.9818223054181</v>
      </c>
      <c r="Y40" s="3">
        <f>SUM('Masses &amp; Spring Data'!$K$41*('Masses &amp; Spring Data'!$I$3+'Vel,Acc,Jer (Inlet)'!C40))</f>
        <v>2251.0277121482272</v>
      </c>
      <c r="Z40" s="10">
        <f t="shared" si="15"/>
        <v>2372.4994294344888</v>
      </c>
      <c r="AA40" s="10">
        <f t="shared" si="16"/>
        <v>2747.9947982110475</v>
      </c>
      <c r="AB40" s="10">
        <f t="shared" si="17"/>
        <v>3344.273167724582</v>
      </c>
      <c r="AC40" s="10">
        <f t="shared" si="18"/>
        <v>4194.5751887284132</v>
      </c>
      <c r="AD40" s="10">
        <f t="shared" si="19"/>
        <v>5287.8206443047675</v>
      </c>
      <c r="AE40" s="10">
        <f t="shared" si="20"/>
        <v>6624.0095344536458</v>
      </c>
    </row>
    <row r="41" spans="1:31" x14ac:dyDescent="0.2">
      <c r="A41" s="5">
        <v>-284</v>
      </c>
      <c r="B41" s="5">
        <f t="shared" si="21"/>
        <v>38</v>
      </c>
      <c r="C41" s="36">
        <v>3.3790682792982882E-4</v>
      </c>
      <c r="D41" s="6">
        <f t="shared" si="1"/>
        <v>5.227287945875806E-5</v>
      </c>
      <c r="E41" s="7">
        <f t="shared" si="2"/>
        <v>0.62727455350509675</v>
      </c>
      <c r="F41" s="7">
        <f t="shared" si="3"/>
        <v>1.2545491070101935</v>
      </c>
      <c r="G41" s="7">
        <f t="shared" si="4"/>
        <v>1.8818236605152903</v>
      </c>
      <c r="H41" s="7">
        <f t="shared" si="5"/>
        <v>2.509098214020387</v>
      </c>
      <c r="I41" s="7">
        <f t="shared" si="6"/>
        <v>3.1363727675254838</v>
      </c>
      <c r="J41" s="7">
        <f t="shared" si="7"/>
        <v>3.7636473210305805</v>
      </c>
      <c r="K41" s="12">
        <f t="shared" si="8"/>
        <v>7.4675542083939544E-6</v>
      </c>
      <c r="L41" s="9">
        <f t="shared" si="22"/>
        <v>1075.3278060087293</v>
      </c>
      <c r="M41" s="9">
        <f t="shared" si="9"/>
        <v>4301.3112240349174</v>
      </c>
      <c r="N41" s="9">
        <f t="shared" si="10"/>
        <v>9677.9502540785652</v>
      </c>
      <c r="O41" s="9">
        <f t="shared" si="11"/>
        <v>17205.244896139669</v>
      </c>
      <c r="P41" s="9">
        <f t="shared" si="12"/>
        <v>26883.195150218235</v>
      </c>
      <c r="Q41" s="9">
        <f t="shared" si="13"/>
        <v>38711.801016314261</v>
      </c>
      <c r="R41" s="8">
        <f>SUM('Masses &amp; Spring Data'!$D$29)</f>
        <v>0.12910000000000002</v>
      </c>
      <c r="S41" s="8">
        <f t="shared" si="14"/>
        <v>138.82481975572699</v>
      </c>
      <c r="T41" s="8">
        <f t="shared" si="14"/>
        <v>555.29927902290797</v>
      </c>
      <c r="U41" s="8">
        <f t="shared" si="14"/>
        <v>1249.423377801543</v>
      </c>
      <c r="V41" s="8">
        <f t="shared" si="14"/>
        <v>2221.1971160916319</v>
      </c>
      <c r="W41" s="8">
        <f t="shared" si="14"/>
        <v>3470.6204938931746</v>
      </c>
      <c r="X41" s="8">
        <f t="shared" si="14"/>
        <v>4997.6935112061719</v>
      </c>
      <c r="Y41" s="3">
        <f>SUM('Masses &amp; Spring Data'!$K$41*('Masses &amp; Spring Data'!$I$3+'Vel,Acc,Jer (Inlet)'!C41))</f>
        <v>2262.1079290660009</v>
      </c>
      <c r="Z41" s="10">
        <f t="shared" si="15"/>
        <v>2400.9327488217277</v>
      </c>
      <c r="AA41" s="10">
        <f t="shared" si="16"/>
        <v>2830.0703131377932</v>
      </c>
      <c r="AB41" s="10">
        <f t="shared" si="17"/>
        <v>3511.5313068675441</v>
      </c>
      <c r="AC41" s="10">
        <f t="shared" si="18"/>
        <v>4483.3050451576328</v>
      </c>
      <c r="AD41" s="10">
        <f t="shared" si="19"/>
        <v>5732.7284229591751</v>
      </c>
      <c r="AE41" s="10">
        <f t="shared" si="20"/>
        <v>7259.8014402721728</v>
      </c>
    </row>
    <row r="42" spans="1:31" x14ac:dyDescent="0.2">
      <c r="A42" s="5">
        <v>-282</v>
      </c>
      <c r="B42" s="5">
        <f t="shared" si="21"/>
        <v>39</v>
      </c>
      <c r="C42" s="36">
        <v>3.9017970738858688E-4</v>
      </c>
      <c r="D42" s="6">
        <f t="shared" si="1"/>
        <v>5.9740433667152015E-5</v>
      </c>
      <c r="E42" s="7">
        <f t="shared" si="2"/>
        <v>0.71688520400582423</v>
      </c>
      <c r="F42" s="7">
        <f t="shared" si="3"/>
        <v>1.4337704080116485</v>
      </c>
      <c r="G42" s="7">
        <f t="shared" si="4"/>
        <v>2.1506556120174727</v>
      </c>
      <c r="H42" s="7">
        <f t="shared" si="5"/>
        <v>2.8675408160232969</v>
      </c>
      <c r="I42" s="7">
        <f t="shared" si="6"/>
        <v>3.5844260200291207</v>
      </c>
      <c r="J42" s="7">
        <f t="shared" si="7"/>
        <v>4.3013112240349454</v>
      </c>
      <c r="K42" s="12">
        <f t="shared" si="8"/>
        <v>8.4009984844432258E-6</v>
      </c>
      <c r="L42" s="9">
        <f t="shared" si="22"/>
        <v>1209.7437817598245</v>
      </c>
      <c r="M42" s="9">
        <f t="shared" si="9"/>
        <v>4838.9751270392981</v>
      </c>
      <c r="N42" s="9">
        <f t="shared" si="10"/>
        <v>10887.69403583842</v>
      </c>
      <c r="O42" s="9">
        <f t="shared" si="11"/>
        <v>19355.900508157192</v>
      </c>
      <c r="P42" s="9">
        <f t="shared" si="12"/>
        <v>30243.594543995612</v>
      </c>
      <c r="Q42" s="9">
        <f t="shared" si="13"/>
        <v>43550.77614335368</v>
      </c>
      <c r="R42" s="8">
        <f>SUM('Masses &amp; Spring Data'!$D$29)</f>
        <v>0.12910000000000002</v>
      </c>
      <c r="S42" s="8">
        <f t="shared" si="14"/>
        <v>156.17792222519336</v>
      </c>
      <c r="T42" s="8">
        <f t="shared" si="14"/>
        <v>624.71168890077342</v>
      </c>
      <c r="U42" s="8">
        <f t="shared" si="14"/>
        <v>1405.6013000267403</v>
      </c>
      <c r="V42" s="8">
        <f t="shared" si="14"/>
        <v>2498.8467556030937</v>
      </c>
      <c r="W42" s="8">
        <f t="shared" si="14"/>
        <v>3904.448055629834</v>
      </c>
      <c r="X42" s="8">
        <f t="shared" si="14"/>
        <v>5622.4052001069613</v>
      </c>
      <c r="Y42" s="3">
        <f>SUM('Masses &amp; Spring Data'!$K$41*('Masses &amp; Spring Data'!$I$3+'Vel,Acc,Jer (Inlet)'!C42))</f>
        <v>2274.771034114885</v>
      </c>
      <c r="Z42" s="10">
        <f t="shared" si="15"/>
        <v>2430.9489563400784</v>
      </c>
      <c r="AA42" s="10">
        <f t="shared" si="16"/>
        <v>2913.9548430715263</v>
      </c>
      <c r="AB42" s="10">
        <f t="shared" si="17"/>
        <v>3680.3723341416253</v>
      </c>
      <c r="AC42" s="10">
        <f t="shared" si="18"/>
        <v>4773.6177897179787</v>
      </c>
      <c r="AD42" s="10">
        <f t="shared" si="19"/>
        <v>6179.219089744719</v>
      </c>
      <c r="AE42" s="10">
        <f t="shared" si="20"/>
        <v>7897.1762342218462</v>
      </c>
    </row>
    <row r="43" spans="1:31" x14ac:dyDescent="0.2">
      <c r="A43" s="5">
        <v>-280</v>
      </c>
      <c r="B43" s="5">
        <f t="shared" si="21"/>
        <v>40</v>
      </c>
      <c r="C43" s="36">
        <v>4.499201410557389E-4</v>
      </c>
      <c r="D43" s="6">
        <f t="shared" si="1"/>
        <v>6.814143215159524E-5</v>
      </c>
      <c r="E43" s="7">
        <f t="shared" si="2"/>
        <v>0.81769718581914286</v>
      </c>
      <c r="F43" s="7">
        <f t="shared" si="3"/>
        <v>1.6353943716382857</v>
      </c>
      <c r="G43" s="7">
        <f t="shared" si="4"/>
        <v>2.4530915574574288</v>
      </c>
      <c r="H43" s="7">
        <f t="shared" si="5"/>
        <v>3.2707887432765714</v>
      </c>
      <c r="I43" s="7">
        <f t="shared" si="6"/>
        <v>4.0884859290957145</v>
      </c>
      <c r="J43" s="7">
        <f t="shared" si="7"/>
        <v>4.9061831149148576</v>
      </c>
      <c r="K43" s="12">
        <f t="shared" si="8"/>
        <v>9.3344427604925514E-6</v>
      </c>
      <c r="L43" s="9">
        <f t="shared" si="22"/>
        <v>1344.1597575109274</v>
      </c>
      <c r="M43" s="9">
        <f t="shared" si="9"/>
        <v>5376.6390300437097</v>
      </c>
      <c r="N43" s="9">
        <f t="shared" si="10"/>
        <v>12097.437817598347</v>
      </c>
      <c r="O43" s="9">
        <f t="shared" si="11"/>
        <v>21506.556120174839</v>
      </c>
      <c r="P43" s="9">
        <f t="shared" si="12"/>
        <v>33603.993937773186</v>
      </c>
      <c r="Q43" s="9">
        <f t="shared" si="13"/>
        <v>48389.75127039339</v>
      </c>
      <c r="R43" s="8">
        <f>SUM('Masses &amp; Spring Data'!$D$29)</f>
        <v>0.12910000000000002</v>
      </c>
      <c r="S43" s="8">
        <f t="shared" si="14"/>
        <v>173.53102469466074</v>
      </c>
      <c r="T43" s="8">
        <f t="shared" si="14"/>
        <v>694.12409877864297</v>
      </c>
      <c r="U43" s="8">
        <f t="shared" si="14"/>
        <v>1561.779222251947</v>
      </c>
      <c r="V43" s="8">
        <f t="shared" si="14"/>
        <v>2776.4963951145719</v>
      </c>
      <c r="W43" s="8">
        <f t="shared" si="14"/>
        <v>4338.2756173665193</v>
      </c>
      <c r="X43" s="8">
        <f t="shared" si="14"/>
        <v>6247.1168890077879</v>
      </c>
      <c r="Y43" s="3">
        <f>SUM('Masses &amp; Spring Data'!$K$41*('Masses &amp; Spring Data'!$I$3+'Vel,Acc,Jer (Inlet)'!C43))</f>
        <v>2289.2431541707529</v>
      </c>
      <c r="Z43" s="10">
        <f t="shared" si="15"/>
        <v>2462.7741788654134</v>
      </c>
      <c r="AA43" s="10">
        <f t="shared" si="16"/>
        <v>2999.8745148881198</v>
      </c>
      <c r="AB43" s="10">
        <f t="shared" si="17"/>
        <v>3851.0223764226998</v>
      </c>
      <c r="AC43" s="10">
        <f t="shared" si="18"/>
        <v>5065.7395492853248</v>
      </c>
      <c r="AD43" s="10">
        <f t="shared" si="19"/>
        <v>6627.5187715372722</v>
      </c>
      <c r="AE43" s="10">
        <f t="shared" si="20"/>
        <v>8536.3600431785417</v>
      </c>
    </row>
    <row r="44" spans="1:31" x14ac:dyDescent="0.2">
      <c r="A44" s="5">
        <v>-278</v>
      </c>
      <c r="B44" s="5">
        <f t="shared" si="21"/>
        <v>41</v>
      </c>
      <c r="C44" s="36">
        <v>5.1806157320733414E-4</v>
      </c>
      <c r="D44" s="6">
        <f t="shared" si="1"/>
        <v>7.7475874912087792E-5</v>
      </c>
      <c r="E44" s="7">
        <f t="shared" si="2"/>
        <v>0.92971049894505353</v>
      </c>
      <c r="F44" s="7">
        <f t="shared" si="3"/>
        <v>1.8594209978901071</v>
      </c>
      <c r="G44" s="7">
        <f t="shared" si="4"/>
        <v>2.7891314968351604</v>
      </c>
      <c r="H44" s="7">
        <f t="shared" si="5"/>
        <v>3.7188419957802141</v>
      </c>
      <c r="I44" s="7">
        <f t="shared" si="6"/>
        <v>4.6485524947252674</v>
      </c>
      <c r="J44" s="7">
        <f t="shared" si="7"/>
        <v>5.5782629936703207</v>
      </c>
      <c r="K44" s="12">
        <f t="shared" si="8"/>
        <v>1.2134775588640203E-5</v>
      </c>
      <c r="L44" s="9">
        <f t="shared" si="22"/>
        <v>1747.4076847641893</v>
      </c>
      <c r="M44" s="9">
        <f t="shared" si="9"/>
        <v>6989.6307390567572</v>
      </c>
      <c r="N44" s="9">
        <f t="shared" si="10"/>
        <v>15726.669162877703</v>
      </c>
      <c r="O44" s="9">
        <f t="shared" si="11"/>
        <v>27958.522956227029</v>
      </c>
      <c r="P44" s="9">
        <f t="shared" si="12"/>
        <v>43685.192119104729</v>
      </c>
      <c r="Q44" s="9">
        <f t="shared" si="13"/>
        <v>62906.67665151081</v>
      </c>
      <c r="R44" s="8">
        <f>SUM('Masses &amp; Spring Data'!$D$29)</f>
        <v>0.12910000000000002</v>
      </c>
      <c r="S44" s="8">
        <f t="shared" si="14"/>
        <v>225.59033210305688</v>
      </c>
      <c r="T44" s="8">
        <f t="shared" si="14"/>
        <v>902.36132841222752</v>
      </c>
      <c r="U44" s="8">
        <f t="shared" si="14"/>
        <v>2030.3129889275117</v>
      </c>
      <c r="V44" s="8">
        <f t="shared" si="14"/>
        <v>3609.4453136489101</v>
      </c>
      <c r="W44" s="8">
        <f t="shared" si="14"/>
        <v>5639.7583025764216</v>
      </c>
      <c r="X44" s="8">
        <f t="shared" si="14"/>
        <v>8121.2519557100468</v>
      </c>
      <c r="Y44" s="3">
        <f>SUM('Masses &amp; Spring Data'!$K$41*('Masses &amp; Spring Data'!$I$3+'Vel,Acc,Jer (Inlet)'!C44))</f>
        <v>2305.7504161094766</v>
      </c>
      <c r="Z44" s="10">
        <f t="shared" si="15"/>
        <v>2531.3407482125335</v>
      </c>
      <c r="AA44" s="10">
        <f t="shared" si="16"/>
        <v>3226.8802752191573</v>
      </c>
      <c r="AB44" s="10">
        <f t="shared" si="17"/>
        <v>4336.0634050369881</v>
      </c>
      <c r="AC44" s="10">
        <f t="shared" si="18"/>
        <v>5915.1957297583867</v>
      </c>
      <c r="AD44" s="10">
        <f t="shared" si="19"/>
        <v>7945.5087186858982</v>
      </c>
      <c r="AE44" s="10">
        <f t="shared" si="20"/>
        <v>10427.002371819523</v>
      </c>
    </row>
    <row r="45" spans="1:31" x14ac:dyDescent="0.2">
      <c r="A45" s="5">
        <v>-276</v>
      </c>
      <c r="B45" s="5">
        <f t="shared" si="21"/>
        <v>42</v>
      </c>
      <c r="C45" s="36">
        <v>5.9553744811942193E-4</v>
      </c>
      <c r="D45" s="6">
        <f t="shared" si="1"/>
        <v>8.9610650500727995E-5</v>
      </c>
      <c r="E45" s="7">
        <f t="shared" si="2"/>
        <v>1.0753278060087359</v>
      </c>
      <c r="F45" s="7">
        <f t="shared" si="3"/>
        <v>2.1506556120174718</v>
      </c>
      <c r="G45" s="7">
        <f t="shared" si="4"/>
        <v>3.2259834180262077</v>
      </c>
      <c r="H45" s="7">
        <f t="shared" si="5"/>
        <v>4.3013112240349436</v>
      </c>
      <c r="I45" s="7">
        <f t="shared" si="6"/>
        <v>5.3766390300436795</v>
      </c>
      <c r="J45" s="7">
        <f t="shared" si="7"/>
        <v>6.4519668360524154</v>
      </c>
      <c r="K45" s="12">
        <f t="shared" si="8"/>
        <v>1.213477558864042E-5</v>
      </c>
      <c r="L45" s="9">
        <f t="shared" si="22"/>
        <v>1747.4076847642204</v>
      </c>
      <c r="M45" s="9">
        <f t="shared" si="9"/>
        <v>6989.6307390568818</v>
      </c>
      <c r="N45" s="9">
        <f t="shared" si="10"/>
        <v>15726.669162877984</v>
      </c>
      <c r="O45" s="9">
        <f t="shared" si="11"/>
        <v>27958.522956227527</v>
      </c>
      <c r="P45" s="9">
        <f t="shared" si="12"/>
        <v>43685.192119105508</v>
      </c>
      <c r="Q45" s="9">
        <f t="shared" si="13"/>
        <v>62906.676651511938</v>
      </c>
      <c r="R45" s="8">
        <f>SUM('Masses &amp; Spring Data'!$D$29)</f>
        <v>0.12910000000000002</v>
      </c>
      <c r="S45" s="8">
        <f t="shared" si="14"/>
        <v>225.59033210306089</v>
      </c>
      <c r="T45" s="8">
        <f t="shared" si="14"/>
        <v>902.36132841224355</v>
      </c>
      <c r="U45" s="8">
        <f t="shared" si="14"/>
        <v>2030.3129889275481</v>
      </c>
      <c r="V45" s="8">
        <f t="shared" si="14"/>
        <v>3609.4453136489742</v>
      </c>
      <c r="W45" s="8">
        <f t="shared" si="14"/>
        <v>5639.7583025765216</v>
      </c>
      <c r="X45" s="8">
        <f t="shared" si="14"/>
        <v>8121.2519557101923</v>
      </c>
      <c r="Y45" s="3">
        <f>SUM('Masses &amp; Spring Data'!$K$41*('Masses &amp; Spring Data'!$I$3+'Vel,Acc,Jer (Inlet)'!C45))</f>
        <v>2324.5189468069298</v>
      </c>
      <c r="Z45" s="10">
        <f t="shared" si="15"/>
        <v>2550.1092789099907</v>
      </c>
      <c r="AA45" s="10">
        <f t="shared" si="16"/>
        <v>3248.5884553029746</v>
      </c>
      <c r="AB45" s="10">
        <f t="shared" si="17"/>
        <v>4354.8319357344781</v>
      </c>
      <c r="AC45" s="10">
        <f t="shared" si="18"/>
        <v>5933.964260455904</v>
      </c>
      <c r="AD45" s="10">
        <f t="shared" si="19"/>
        <v>7964.2772493834509</v>
      </c>
      <c r="AE45" s="10">
        <f t="shared" si="20"/>
        <v>10445.770902517123</v>
      </c>
    </row>
    <row r="46" spans="1:31" x14ac:dyDescent="0.2">
      <c r="A46" s="5">
        <v>-274</v>
      </c>
      <c r="B46" s="5">
        <f t="shared" si="21"/>
        <v>43</v>
      </c>
      <c r="C46" s="36">
        <v>6.8514809862014992E-4</v>
      </c>
      <c r="D46" s="6">
        <f t="shared" si="1"/>
        <v>1.0174542608936841E-4</v>
      </c>
      <c r="E46" s="7">
        <f t="shared" si="2"/>
        <v>1.2209451130724209</v>
      </c>
      <c r="F46" s="7">
        <f t="shared" si="3"/>
        <v>2.4418902261448419</v>
      </c>
      <c r="G46" s="7">
        <f t="shared" si="4"/>
        <v>3.662835339217263</v>
      </c>
      <c r="H46" s="7">
        <f t="shared" si="5"/>
        <v>4.8837804522896837</v>
      </c>
      <c r="I46" s="7">
        <f t="shared" si="6"/>
        <v>6.1047255653621049</v>
      </c>
      <c r="J46" s="7">
        <f t="shared" si="7"/>
        <v>7.325670678434526</v>
      </c>
      <c r="K46" s="12">
        <f t="shared" si="8"/>
        <v>1.4001664140738746E-5</v>
      </c>
      <c r="L46" s="9">
        <f t="shared" si="22"/>
        <v>2016.2396362663794</v>
      </c>
      <c r="M46" s="9">
        <f t="shared" si="9"/>
        <v>8064.9585450655177</v>
      </c>
      <c r="N46" s="9">
        <f t="shared" si="10"/>
        <v>18146.156726397414</v>
      </c>
      <c r="O46" s="9">
        <f t="shared" si="11"/>
        <v>32259.834180262071</v>
      </c>
      <c r="P46" s="9">
        <f t="shared" si="12"/>
        <v>50405.990906659485</v>
      </c>
      <c r="Q46" s="9">
        <f t="shared" si="13"/>
        <v>72584.626905589656</v>
      </c>
      <c r="R46" s="8">
        <f>SUM('Masses &amp; Spring Data'!$D$29)</f>
        <v>0.12910000000000002</v>
      </c>
      <c r="S46" s="8">
        <f t="shared" si="14"/>
        <v>260.29653704198961</v>
      </c>
      <c r="T46" s="8">
        <f t="shared" si="14"/>
        <v>1041.1861481679584</v>
      </c>
      <c r="U46" s="8">
        <f t="shared" si="14"/>
        <v>2342.6688333779066</v>
      </c>
      <c r="V46" s="8">
        <f t="shared" si="14"/>
        <v>4164.7445926718337</v>
      </c>
      <c r="W46" s="8">
        <f t="shared" si="14"/>
        <v>6507.4134260497403</v>
      </c>
      <c r="X46" s="8">
        <f t="shared" si="14"/>
        <v>9370.6753335116264</v>
      </c>
      <c r="Y46" s="3">
        <f>SUM('Masses &amp; Spring Data'!$K$41*('Masses &amp; Spring Data'!$I$3+'Vel,Acc,Jer (Inlet)'!C46))</f>
        <v>2346.2271268907311</v>
      </c>
      <c r="Z46" s="10">
        <f t="shared" si="15"/>
        <v>2606.5236639327209</v>
      </c>
      <c r="AA46" s="10">
        <f t="shared" si="16"/>
        <v>3412.0611045288388</v>
      </c>
      <c r="AB46" s="10">
        <f t="shared" si="17"/>
        <v>4688.8959602686373</v>
      </c>
      <c r="AC46" s="10">
        <f t="shared" si="18"/>
        <v>6510.9717195625653</v>
      </c>
      <c r="AD46" s="10">
        <f t="shared" si="19"/>
        <v>8853.640552940471</v>
      </c>
      <c r="AE46" s="10">
        <f t="shared" si="20"/>
        <v>11716.902460402358</v>
      </c>
    </row>
    <row r="47" spans="1:31" x14ac:dyDescent="0.2">
      <c r="A47" s="5">
        <v>-272</v>
      </c>
      <c r="B47" s="5">
        <f t="shared" si="21"/>
        <v>44</v>
      </c>
      <c r="C47" s="36">
        <v>7.8689352470951834E-4</v>
      </c>
      <c r="D47" s="6">
        <f t="shared" si="1"/>
        <v>1.1574709023010716E-4</v>
      </c>
      <c r="E47" s="7">
        <f t="shared" si="2"/>
        <v>1.3889650827612858</v>
      </c>
      <c r="F47" s="7">
        <f t="shared" si="3"/>
        <v>2.7779301655225717</v>
      </c>
      <c r="G47" s="7">
        <f t="shared" si="4"/>
        <v>4.1668952482838577</v>
      </c>
      <c r="H47" s="7">
        <f t="shared" si="5"/>
        <v>5.5558603310451433</v>
      </c>
      <c r="I47" s="7">
        <f t="shared" si="6"/>
        <v>6.9448254138064298</v>
      </c>
      <c r="J47" s="7">
        <f t="shared" si="7"/>
        <v>8.3337904965677154</v>
      </c>
      <c r="K47" s="12">
        <f t="shared" si="8"/>
        <v>1.7735441244935398E-5</v>
      </c>
      <c r="L47" s="9">
        <f t="shared" si="22"/>
        <v>2553.9035392706974</v>
      </c>
      <c r="M47" s="9">
        <f t="shared" si="9"/>
        <v>10215.614157082789</v>
      </c>
      <c r="N47" s="9">
        <f t="shared" si="10"/>
        <v>22985.131853436276</v>
      </c>
      <c r="O47" s="9">
        <f t="shared" si="11"/>
        <v>40862.456628331158</v>
      </c>
      <c r="P47" s="9">
        <f t="shared" si="12"/>
        <v>63847.58848176743</v>
      </c>
      <c r="Q47" s="9">
        <f t="shared" si="13"/>
        <v>91940.527413745105</v>
      </c>
      <c r="R47" s="8">
        <f>SUM('Masses &amp; Spring Data'!$D$29)</f>
        <v>0.12910000000000002</v>
      </c>
      <c r="S47" s="8">
        <f t="shared" si="14"/>
        <v>329.70894691984711</v>
      </c>
      <c r="T47" s="8">
        <f t="shared" si="14"/>
        <v>1318.8357876793884</v>
      </c>
      <c r="U47" s="8">
        <f t="shared" si="14"/>
        <v>2967.3805222786236</v>
      </c>
      <c r="V47" s="8">
        <f t="shared" si="14"/>
        <v>5275.3431507175537</v>
      </c>
      <c r="W47" s="8">
        <f t="shared" si="14"/>
        <v>8242.7236729961769</v>
      </c>
      <c r="X47" s="8">
        <f t="shared" si="14"/>
        <v>11869.522089114495</v>
      </c>
      <c r="Y47" s="3">
        <f>SUM('Masses &amp; Spring Data'!$K$41*('Masses &amp; Spring Data'!$I$3+'Vel,Acc,Jer (Inlet)'!C47))</f>
        <v>2370.8749563608803</v>
      </c>
      <c r="Z47" s="10">
        <f t="shared" si="15"/>
        <v>2700.5839032807276</v>
      </c>
      <c r="AA47" s="10">
        <f t="shared" si="16"/>
        <v>3717.7504766485126</v>
      </c>
      <c r="AB47" s="10">
        <f t="shared" si="17"/>
        <v>5338.255478639504</v>
      </c>
      <c r="AC47" s="10">
        <f t="shared" si="18"/>
        <v>7646.2181070784336</v>
      </c>
      <c r="AD47" s="10">
        <f t="shared" si="19"/>
        <v>10613.598629357057</v>
      </c>
      <c r="AE47" s="10">
        <f t="shared" si="20"/>
        <v>14240.397045475374</v>
      </c>
    </row>
    <row r="48" spans="1:31" x14ac:dyDescent="0.2">
      <c r="A48" s="5">
        <v>-270</v>
      </c>
      <c r="B48" s="5">
        <f t="shared" si="21"/>
        <v>45</v>
      </c>
      <c r="C48" s="36">
        <v>9.026406149396255E-4</v>
      </c>
      <c r="D48" s="6">
        <f t="shared" si="1"/>
        <v>1.3348253147504256E-4</v>
      </c>
      <c r="E48" s="7">
        <f t="shared" si="2"/>
        <v>1.6017903777005107</v>
      </c>
      <c r="F48" s="7">
        <f t="shared" si="3"/>
        <v>3.2035807554010214</v>
      </c>
      <c r="G48" s="7">
        <f t="shared" si="4"/>
        <v>4.8053711331015325</v>
      </c>
      <c r="H48" s="7">
        <f t="shared" si="5"/>
        <v>6.4071615108020428</v>
      </c>
      <c r="I48" s="7">
        <f t="shared" si="6"/>
        <v>8.008951888502553</v>
      </c>
      <c r="J48" s="7">
        <f t="shared" si="7"/>
        <v>9.610742266203065</v>
      </c>
      <c r="K48" s="12">
        <f t="shared" si="8"/>
        <v>1.5868552692838481E-5</v>
      </c>
      <c r="L48" s="9">
        <f t="shared" si="22"/>
        <v>2285.0715877687412</v>
      </c>
      <c r="M48" s="9">
        <f t="shared" si="9"/>
        <v>9140.2863510749648</v>
      </c>
      <c r="N48" s="9">
        <f t="shared" si="10"/>
        <v>20565.644289918673</v>
      </c>
      <c r="O48" s="9">
        <f t="shared" si="11"/>
        <v>36561.145404299859</v>
      </c>
      <c r="P48" s="9">
        <f t="shared" si="12"/>
        <v>57126.789694218533</v>
      </c>
      <c r="Q48" s="9">
        <f t="shared" si="13"/>
        <v>82262.577159674693</v>
      </c>
      <c r="R48" s="8">
        <f>SUM('Masses &amp; Spring Data'!$D$29)</f>
        <v>0.12910000000000002</v>
      </c>
      <c r="S48" s="8">
        <f t="shared" si="14"/>
        <v>295.00274198094456</v>
      </c>
      <c r="T48" s="8">
        <f t="shared" si="14"/>
        <v>1180.0109679237783</v>
      </c>
      <c r="U48" s="8">
        <f t="shared" si="14"/>
        <v>2655.0246778285009</v>
      </c>
      <c r="V48" s="8">
        <f t="shared" si="14"/>
        <v>4720.043871695113</v>
      </c>
      <c r="W48" s="8">
        <f t="shared" si="14"/>
        <v>7375.0685495236139</v>
      </c>
      <c r="X48" s="8">
        <f t="shared" si="14"/>
        <v>10620.098711314004</v>
      </c>
      <c r="Y48" s="3">
        <f>SUM('Masses &amp; Spring Data'!$K$41*('Masses &amp; Spring Data'!$I$3+'Vel,Acc,Jer (Inlet)'!C48))</f>
        <v>2398.9146889691242</v>
      </c>
      <c r="Z48" s="10">
        <f t="shared" si="15"/>
        <v>2693.9174309500686</v>
      </c>
      <c r="AA48" s="10">
        <f t="shared" si="16"/>
        <v>3611.2618001427318</v>
      </c>
      <c r="AB48" s="10">
        <f t="shared" si="17"/>
        <v>5053.9393667976256</v>
      </c>
      <c r="AC48" s="10">
        <f t="shared" si="18"/>
        <v>7118.9585606642377</v>
      </c>
      <c r="AD48" s="10">
        <f t="shared" si="19"/>
        <v>9773.9832384927377</v>
      </c>
      <c r="AE48" s="10">
        <f t="shared" si="20"/>
        <v>13019.013400283127</v>
      </c>
    </row>
    <row r="49" spans="1:31" x14ac:dyDescent="0.2">
      <c r="A49" s="5">
        <v>-268</v>
      </c>
      <c r="B49" s="5">
        <f t="shared" si="21"/>
        <v>46</v>
      </c>
      <c r="C49" s="36">
        <v>1.0361231464146681E-3</v>
      </c>
      <c r="D49" s="6">
        <f t="shared" si="1"/>
        <v>1.4935108416788104E-4</v>
      </c>
      <c r="E49" s="7">
        <f t="shared" si="2"/>
        <v>1.7922130100145726</v>
      </c>
      <c r="F49" s="7">
        <f t="shared" si="3"/>
        <v>3.5844260200291451</v>
      </c>
      <c r="G49" s="7">
        <f t="shared" si="4"/>
        <v>5.3766390300437177</v>
      </c>
      <c r="H49" s="7">
        <f t="shared" si="5"/>
        <v>7.1688520400582902</v>
      </c>
      <c r="I49" s="7">
        <f t="shared" si="6"/>
        <v>8.9610650500728628</v>
      </c>
      <c r="J49" s="7">
        <f t="shared" si="7"/>
        <v>10.753278060087435</v>
      </c>
      <c r="K49" s="12">
        <f t="shared" si="8"/>
        <v>1.866888552098391E-5</v>
      </c>
      <c r="L49" s="9">
        <f t="shared" si="22"/>
        <v>2688.3195150216829</v>
      </c>
      <c r="M49" s="9">
        <f t="shared" si="9"/>
        <v>10753.278060086732</v>
      </c>
      <c r="N49" s="9">
        <f t="shared" si="10"/>
        <v>24194.875635195149</v>
      </c>
      <c r="O49" s="9">
        <f t="shared" si="11"/>
        <v>43013.112240346927</v>
      </c>
      <c r="P49" s="9">
        <f t="shared" si="12"/>
        <v>67207.98787554208</v>
      </c>
      <c r="Q49" s="9">
        <f t="shared" si="13"/>
        <v>96779.502540780595</v>
      </c>
      <c r="R49" s="8">
        <f>SUM('Masses &amp; Spring Data'!$D$29)</f>
        <v>0.12910000000000002</v>
      </c>
      <c r="S49" s="8">
        <f t="shared" si="14"/>
        <v>347.06204938929932</v>
      </c>
      <c r="T49" s="8">
        <f t="shared" si="14"/>
        <v>1388.2481975571973</v>
      </c>
      <c r="U49" s="8">
        <f t="shared" si="14"/>
        <v>3123.5584445036943</v>
      </c>
      <c r="V49" s="8">
        <f t="shared" si="14"/>
        <v>5552.9927902287891</v>
      </c>
      <c r="W49" s="8">
        <f t="shared" si="14"/>
        <v>8676.5512347324839</v>
      </c>
      <c r="X49" s="8">
        <f t="shared" si="14"/>
        <v>12494.233778014777</v>
      </c>
      <c r="Y49" s="3">
        <f>SUM('Masses &amp; Spring Data'!$K$41*('Masses &amp; Spring Data'!$I$3+'Vel,Acc,Jer (Inlet)'!C49))</f>
        <v>2431.2508322189533</v>
      </c>
      <c r="Z49" s="10">
        <f t="shared" si="15"/>
        <v>2778.3128816082526</v>
      </c>
      <c r="AA49" s="10">
        <f t="shared" si="16"/>
        <v>3855.6793299158194</v>
      </c>
      <c r="AB49" s="10">
        <f t="shared" si="17"/>
        <v>5554.8092767226481</v>
      </c>
      <c r="AC49" s="10">
        <f t="shared" si="18"/>
        <v>7984.2436224477424</v>
      </c>
      <c r="AD49" s="10">
        <f t="shared" si="19"/>
        <v>11107.802066951437</v>
      </c>
      <c r="AE49" s="10">
        <f t="shared" si="20"/>
        <v>14925.484610233731</v>
      </c>
    </row>
    <row r="50" spans="1:31" x14ac:dyDescent="0.2">
      <c r="A50" s="5">
        <v>-266</v>
      </c>
      <c r="B50" s="5">
        <f t="shared" si="21"/>
        <v>47</v>
      </c>
      <c r="C50" s="36">
        <v>1.1854742305825491E-3</v>
      </c>
      <c r="D50" s="6">
        <f t="shared" si="1"/>
        <v>1.6801996968886495E-4</v>
      </c>
      <c r="E50" s="7">
        <f t="shared" si="2"/>
        <v>2.0162396362663793</v>
      </c>
      <c r="F50" s="7">
        <f t="shared" si="3"/>
        <v>4.0324792725327585</v>
      </c>
      <c r="G50" s="7">
        <f t="shared" si="4"/>
        <v>6.0487189087991382</v>
      </c>
      <c r="H50" s="7">
        <f t="shared" si="5"/>
        <v>8.064958545065517</v>
      </c>
      <c r="I50" s="7">
        <f t="shared" si="6"/>
        <v>10.081198181331898</v>
      </c>
      <c r="J50" s="7">
        <f t="shared" si="7"/>
        <v>12.097437817598276</v>
      </c>
      <c r="K50" s="12">
        <f t="shared" si="8"/>
        <v>2.8003328281477058E-5</v>
      </c>
      <c r="L50" s="9">
        <f t="shared" si="22"/>
        <v>4032.4792725326965</v>
      </c>
      <c r="M50" s="9">
        <f t="shared" si="9"/>
        <v>16129.917090130786</v>
      </c>
      <c r="N50" s="9">
        <f t="shared" si="10"/>
        <v>36292.313452794268</v>
      </c>
      <c r="O50" s="9">
        <f t="shared" si="11"/>
        <v>64519.668360523145</v>
      </c>
      <c r="P50" s="9">
        <f t="shared" si="12"/>
        <v>100811.98181331741</v>
      </c>
      <c r="Q50" s="9">
        <f t="shared" si="13"/>
        <v>145169.25381117707</v>
      </c>
      <c r="R50" s="8">
        <f>SUM('Masses &amp; Spring Data'!$D$29)</f>
        <v>0.12910000000000002</v>
      </c>
      <c r="S50" s="8">
        <f t="shared" si="14"/>
        <v>520.59307408397126</v>
      </c>
      <c r="T50" s="8">
        <f t="shared" si="14"/>
        <v>2082.372296335885</v>
      </c>
      <c r="U50" s="8">
        <f t="shared" si="14"/>
        <v>4685.3376667557404</v>
      </c>
      <c r="V50" s="8">
        <f t="shared" si="14"/>
        <v>8329.4891853435402</v>
      </c>
      <c r="W50" s="8">
        <f t="shared" si="14"/>
        <v>13014.826852099281</v>
      </c>
      <c r="X50" s="8">
        <f t="shared" si="14"/>
        <v>18741.350667022962</v>
      </c>
      <c r="Y50" s="3">
        <f>SUM('Masses &amp; Spring Data'!$K$41*('Masses &amp; Spring Data'!$I$3+'Vel,Acc,Jer (Inlet)'!C50))</f>
        <v>2467.4311323586221</v>
      </c>
      <c r="Z50" s="10">
        <f t="shared" si="15"/>
        <v>2988.0242064425934</v>
      </c>
      <c r="AA50" s="10">
        <f t="shared" si="16"/>
        <v>4590.5062663516346</v>
      </c>
      <c r="AB50" s="10">
        <f t="shared" si="17"/>
        <v>7152.768799114363</v>
      </c>
      <c r="AC50" s="10">
        <f t="shared" si="18"/>
        <v>10796.920317702163</v>
      </c>
      <c r="AD50" s="10">
        <f t="shared" si="19"/>
        <v>15482.257984457903</v>
      </c>
      <c r="AE50" s="10">
        <f t="shared" si="20"/>
        <v>21208.781799381584</v>
      </c>
    </row>
    <row r="51" spans="1:31" x14ac:dyDescent="0.2">
      <c r="A51" s="5">
        <v>-264</v>
      </c>
      <c r="B51" s="5">
        <f t="shared" si="21"/>
        <v>48</v>
      </c>
      <c r="C51" s="36">
        <v>1.353494200271414E-3</v>
      </c>
      <c r="D51" s="6">
        <f t="shared" si="1"/>
        <v>1.9602329797034201E-4</v>
      </c>
      <c r="E51" s="7">
        <f t="shared" si="2"/>
        <v>2.3522795756441042</v>
      </c>
      <c r="F51" s="7">
        <f t="shared" si="3"/>
        <v>4.7045591512882083</v>
      </c>
      <c r="G51" s="7">
        <f t="shared" si="4"/>
        <v>7.0568387269323125</v>
      </c>
      <c r="H51" s="7">
        <f t="shared" si="5"/>
        <v>9.4091183025764167</v>
      </c>
      <c r="I51" s="7">
        <f t="shared" si="6"/>
        <v>11.761397878220521</v>
      </c>
      <c r="J51" s="7">
        <f t="shared" si="7"/>
        <v>14.113677453864625</v>
      </c>
      <c r="K51" s="12">
        <f t="shared" si="8"/>
        <v>1.8668885520985862E-5</v>
      </c>
      <c r="L51" s="9">
        <f t="shared" si="22"/>
        <v>2688.319515021964</v>
      </c>
      <c r="M51" s="9">
        <f t="shared" si="9"/>
        <v>10753.278060087856</v>
      </c>
      <c r="N51" s="9">
        <f t="shared" si="10"/>
        <v>24194.875635197677</v>
      </c>
      <c r="O51" s="9">
        <f t="shared" si="11"/>
        <v>43013.112240351424</v>
      </c>
      <c r="P51" s="9">
        <f t="shared" si="12"/>
        <v>67207.987875549108</v>
      </c>
      <c r="Q51" s="9">
        <f t="shared" si="13"/>
        <v>96779.502540790709</v>
      </c>
      <c r="R51" s="8">
        <f>SUM('Masses &amp; Spring Data'!$D$29)</f>
        <v>0.12910000000000002</v>
      </c>
      <c r="S51" s="8">
        <f t="shared" si="14"/>
        <v>347.06204938933558</v>
      </c>
      <c r="T51" s="8">
        <f t="shared" si="14"/>
        <v>1388.2481975573423</v>
      </c>
      <c r="U51" s="8">
        <f t="shared" si="14"/>
        <v>3123.5584445040208</v>
      </c>
      <c r="V51" s="8">
        <f t="shared" si="14"/>
        <v>5552.9927902293693</v>
      </c>
      <c r="W51" s="8">
        <f t="shared" si="14"/>
        <v>8676.5512347333915</v>
      </c>
      <c r="X51" s="8">
        <f t="shared" si="14"/>
        <v>12494.233778016083</v>
      </c>
      <c r="Y51" s="3">
        <f>SUM('Masses &amp; Spring Data'!$K$41*('Masses &amp; Spring Data'!$I$3+'Vel,Acc,Jer (Inlet)'!C51))</f>
        <v>2508.13397001575</v>
      </c>
      <c r="Z51" s="10">
        <f t="shared" si="15"/>
        <v>2855.1960194050857</v>
      </c>
      <c r="AA51" s="10">
        <f t="shared" si="16"/>
        <v>3943.8688115064074</v>
      </c>
      <c r="AB51" s="10">
        <f t="shared" si="17"/>
        <v>5631.6924145197709</v>
      </c>
      <c r="AC51" s="10">
        <f t="shared" si="18"/>
        <v>8061.1267602451189</v>
      </c>
      <c r="AD51" s="10">
        <f t="shared" si="19"/>
        <v>11184.685204749141</v>
      </c>
      <c r="AE51" s="10">
        <f t="shared" si="20"/>
        <v>15002.367748031833</v>
      </c>
    </row>
    <row r="52" spans="1:31" x14ac:dyDescent="0.2">
      <c r="A52" s="5">
        <v>-262</v>
      </c>
      <c r="B52" s="5">
        <f t="shared" si="21"/>
        <v>49</v>
      </c>
      <c r="C52" s="36">
        <v>1.5495174982417561E-3</v>
      </c>
      <c r="D52" s="6">
        <f t="shared" si="1"/>
        <v>2.1469218349132787E-4</v>
      </c>
      <c r="E52" s="7">
        <f t="shared" si="2"/>
        <v>2.5763062018959344</v>
      </c>
      <c r="F52" s="7">
        <f t="shared" si="3"/>
        <v>5.1526124037918688</v>
      </c>
      <c r="G52" s="7">
        <f t="shared" si="4"/>
        <v>7.7289186056878032</v>
      </c>
      <c r="H52" s="7">
        <f t="shared" si="5"/>
        <v>10.305224807583738</v>
      </c>
      <c r="I52" s="7">
        <f t="shared" si="6"/>
        <v>12.881531009479673</v>
      </c>
      <c r="J52" s="7">
        <f t="shared" si="7"/>
        <v>15.457837211375606</v>
      </c>
      <c r="K52" s="12">
        <f t="shared" si="8"/>
        <v>3.7337771041970206E-5</v>
      </c>
      <c r="L52" s="9">
        <f t="shared" si="22"/>
        <v>5376.6390300437097</v>
      </c>
      <c r="M52" s="9">
        <f t="shared" si="9"/>
        <v>21506.556120174839</v>
      </c>
      <c r="N52" s="9">
        <f t="shared" si="10"/>
        <v>48389.75127039339</v>
      </c>
      <c r="O52" s="9">
        <f t="shared" si="11"/>
        <v>86026.224480699355</v>
      </c>
      <c r="P52" s="9">
        <f t="shared" si="12"/>
        <v>134415.97575109274</v>
      </c>
      <c r="Q52" s="9">
        <f t="shared" si="13"/>
        <v>193559.00508157356</v>
      </c>
      <c r="R52" s="8">
        <f>SUM('Masses &amp; Spring Data'!$D$29)</f>
        <v>0.12910000000000002</v>
      </c>
      <c r="S52" s="8">
        <f t="shared" si="14"/>
        <v>694.12409877864297</v>
      </c>
      <c r="T52" s="8">
        <f t="shared" si="14"/>
        <v>2776.4963951145719</v>
      </c>
      <c r="U52" s="8">
        <f t="shared" si="14"/>
        <v>6247.1168890077879</v>
      </c>
      <c r="V52" s="8">
        <f t="shared" si="14"/>
        <v>11105.985580458288</v>
      </c>
      <c r="W52" s="8">
        <f t="shared" si="14"/>
        <v>17353.102469466077</v>
      </c>
      <c r="X52" s="8">
        <f t="shared" si="14"/>
        <v>24988.467556031152</v>
      </c>
      <c r="Y52" s="3">
        <f>SUM('Masses &amp; Spring Data'!$K$41*('Masses &amp; Spring Data'!$I$3+'Vel,Acc,Jer (Inlet)'!C52))</f>
        <v>2555.620613949065</v>
      </c>
      <c r="Z52" s="10">
        <f t="shared" si="15"/>
        <v>3249.7447127277082</v>
      </c>
      <c r="AA52" s="10">
        <f t="shared" si="16"/>
        <v>5384.1261905144111</v>
      </c>
      <c r="AB52" s="10">
        <f t="shared" si="17"/>
        <v>8802.7375029568539</v>
      </c>
      <c r="AC52" s="10">
        <f t="shared" si="18"/>
        <v>13661.606194407352</v>
      </c>
      <c r="AD52" s="10">
        <f t="shared" si="19"/>
        <v>19908.723083415141</v>
      </c>
      <c r="AE52" s="10">
        <f t="shared" si="20"/>
        <v>27544.088169980216</v>
      </c>
    </row>
    <row r="53" spans="1:31" x14ac:dyDescent="0.2">
      <c r="A53" s="5">
        <v>-260</v>
      </c>
      <c r="B53" s="5">
        <f t="shared" si="21"/>
        <v>50</v>
      </c>
      <c r="C53" s="36">
        <v>1.7642096817330839E-3</v>
      </c>
      <c r="D53" s="6">
        <f t="shared" si="1"/>
        <v>2.5202995453329807E-4</v>
      </c>
      <c r="E53" s="7">
        <f t="shared" si="2"/>
        <v>3.0243594543995771</v>
      </c>
      <c r="F53" s="7">
        <f t="shared" si="3"/>
        <v>6.0487189087991542</v>
      </c>
      <c r="G53" s="7">
        <f t="shared" si="4"/>
        <v>9.0730783631987304</v>
      </c>
      <c r="H53" s="7">
        <f t="shared" si="5"/>
        <v>12.097437817598308</v>
      </c>
      <c r="I53" s="7">
        <f t="shared" si="6"/>
        <v>15.121797271997885</v>
      </c>
      <c r="J53" s="7">
        <f t="shared" si="7"/>
        <v>18.146156726397461</v>
      </c>
      <c r="K53" s="12">
        <f t="shared" si="8"/>
        <v>2.8003328281476841E-5</v>
      </c>
      <c r="L53" s="9">
        <f t="shared" si="22"/>
        <v>4032.4792725326652</v>
      </c>
      <c r="M53" s="9">
        <f t="shared" si="9"/>
        <v>16129.917090130661</v>
      </c>
      <c r="N53" s="9">
        <f t="shared" si="10"/>
        <v>36292.313452793984</v>
      </c>
      <c r="O53" s="9">
        <f t="shared" si="11"/>
        <v>64519.668360522643</v>
      </c>
      <c r="P53" s="9">
        <f t="shared" si="12"/>
        <v>100811.98181331663</v>
      </c>
      <c r="Q53" s="9">
        <f t="shared" si="13"/>
        <v>145169.25381117593</v>
      </c>
      <c r="R53" s="8">
        <f>SUM('Masses &amp; Spring Data'!$D$29)</f>
        <v>0.12910000000000002</v>
      </c>
      <c r="S53" s="8">
        <f t="shared" si="14"/>
        <v>520.59307408396717</v>
      </c>
      <c r="T53" s="8">
        <f t="shared" si="14"/>
        <v>2082.3722963358687</v>
      </c>
      <c r="U53" s="8">
        <f t="shared" si="14"/>
        <v>4685.337666755704</v>
      </c>
      <c r="V53" s="8">
        <f t="shared" si="14"/>
        <v>8329.4891853434747</v>
      </c>
      <c r="W53" s="8">
        <f t="shared" si="14"/>
        <v>13014.826852099179</v>
      </c>
      <c r="X53" s="8">
        <f t="shared" si="14"/>
        <v>18741.350667022816</v>
      </c>
      <c r="Y53" s="3">
        <f>SUM('Masses &amp; Spring Data'!$K$41*('Masses &amp; Spring Data'!$I$3+'Vel,Acc,Jer (Inlet)'!C53))</f>
        <v>2607.6297953998396</v>
      </c>
      <c r="Z53" s="10">
        <f t="shared" si="15"/>
        <v>3128.2228694838068</v>
      </c>
      <c r="AA53" s="10">
        <f t="shared" si="16"/>
        <v>4751.0563482213993</v>
      </c>
      <c r="AB53" s="10">
        <f t="shared" si="17"/>
        <v>7292.9674621555441</v>
      </c>
      <c r="AC53" s="10">
        <f t="shared" si="18"/>
        <v>10937.118980743315</v>
      </c>
      <c r="AD53" s="10">
        <f t="shared" si="19"/>
        <v>15622.456647499019</v>
      </c>
      <c r="AE53" s="10">
        <f t="shared" si="20"/>
        <v>21348.980462422656</v>
      </c>
    </row>
    <row r="54" spans="1:31" x14ac:dyDescent="0.2">
      <c r="A54" s="5">
        <v>-258</v>
      </c>
      <c r="B54" s="5">
        <f t="shared" si="21"/>
        <v>51</v>
      </c>
      <c r="C54" s="36">
        <v>2.016239636266382E-3</v>
      </c>
      <c r="D54" s="6">
        <f t="shared" si="1"/>
        <v>2.8003328281477492E-4</v>
      </c>
      <c r="E54" s="7">
        <f t="shared" si="2"/>
        <v>3.3603993937772989</v>
      </c>
      <c r="F54" s="7">
        <f t="shared" si="3"/>
        <v>6.7207987875545978</v>
      </c>
      <c r="G54" s="7">
        <f t="shared" si="4"/>
        <v>10.081198181331898</v>
      </c>
      <c r="H54" s="7">
        <f t="shared" si="5"/>
        <v>13.441597575109196</v>
      </c>
      <c r="I54" s="7">
        <f t="shared" si="6"/>
        <v>16.801996968886495</v>
      </c>
      <c r="J54" s="7">
        <f t="shared" si="7"/>
        <v>20.162396362663795</v>
      </c>
      <c r="K54" s="12">
        <f t="shared" si="8"/>
        <v>3.7337771041969989E-5</v>
      </c>
      <c r="L54" s="9">
        <f t="shared" si="22"/>
        <v>5376.6390300436788</v>
      </c>
      <c r="M54" s="9">
        <f t="shared" si="9"/>
        <v>21506.556120174715</v>
      </c>
      <c r="N54" s="9">
        <f t="shared" si="10"/>
        <v>48389.751270393106</v>
      </c>
      <c r="O54" s="9">
        <f t="shared" si="11"/>
        <v>86026.22448069886</v>
      </c>
      <c r="P54" s="9">
        <f t="shared" si="12"/>
        <v>134415.97575109196</v>
      </c>
      <c r="Q54" s="9">
        <f t="shared" si="13"/>
        <v>193559.00508157242</v>
      </c>
      <c r="R54" s="8">
        <f>SUM('Masses &amp; Spring Data'!$D$29)</f>
        <v>0.12910000000000002</v>
      </c>
      <c r="S54" s="8">
        <f t="shared" si="14"/>
        <v>694.124098778639</v>
      </c>
      <c r="T54" s="8">
        <f t="shared" si="14"/>
        <v>2776.496395114556</v>
      </c>
      <c r="U54" s="8">
        <f t="shared" si="14"/>
        <v>6247.1168890077506</v>
      </c>
      <c r="V54" s="8">
        <f t="shared" si="14"/>
        <v>11105.985580458224</v>
      </c>
      <c r="W54" s="8">
        <f t="shared" si="14"/>
        <v>17353.102469465975</v>
      </c>
      <c r="X54" s="8">
        <f t="shared" si="14"/>
        <v>24988.467556031002</v>
      </c>
      <c r="Y54" s="3">
        <f>SUM('Masses &amp; Spring Data'!$K$41*('Masses &amp; Spring Data'!$I$3+'Vel,Acc,Jer (Inlet)'!C54))</f>
        <v>2668.6840518855306</v>
      </c>
      <c r="Z54" s="10">
        <f t="shared" si="15"/>
        <v>3362.8081506641697</v>
      </c>
      <c r="AA54" s="10">
        <f t="shared" si="16"/>
        <v>5513.018509761966</v>
      </c>
      <c r="AB54" s="10">
        <f t="shared" si="17"/>
        <v>8915.8009408932812</v>
      </c>
      <c r="AC54" s="10">
        <f t="shared" si="18"/>
        <v>13774.669632343754</v>
      </c>
      <c r="AD54" s="10">
        <f t="shared" si="19"/>
        <v>20021.786521351507</v>
      </c>
      <c r="AE54" s="10">
        <f t="shared" si="20"/>
        <v>27657.151607916534</v>
      </c>
    </row>
    <row r="55" spans="1:31" x14ac:dyDescent="0.2">
      <c r="A55" s="5">
        <v>-256</v>
      </c>
      <c r="B55" s="5">
        <f t="shared" si="21"/>
        <v>52</v>
      </c>
      <c r="C55" s="36">
        <v>2.2962729190811569E-3</v>
      </c>
      <c r="D55" s="6">
        <f t="shared" si="1"/>
        <v>3.173710538567449E-4</v>
      </c>
      <c r="E55" s="7">
        <f t="shared" si="2"/>
        <v>3.8084526462809389</v>
      </c>
      <c r="F55" s="7">
        <f t="shared" si="3"/>
        <v>7.6169052925618779</v>
      </c>
      <c r="G55" s="7">
        <f t="shared" si="4"/>
        <v>11.425357938842817</v>
      </c>
      <c r="H55" s="7">
        <f t="shared" si="5"/>
        <v>15.233810585123756</v>
      </c>
      <c r="I55" s="7">
        <f t="shared" si="6"/>
        <v>19.042263231404693</v>
      </c>
      <c r="J55" s="7">
        <f t="shared" si="7"/>
        <v>22.850715877685634</v>
      </c>
      <c r="K55" s="12">
        <f t="shared" si="8"/>
        <v>3.7337771041970422E-5</v>
      </c>
      <c r="L55" s="9">
        <f t="shared" si="22"/>
        <v>5376.6390300437406</v>
      </c>
      <c r="M55" s="9">
        <f t="shared" si="9"/>
        <v>21506.556120174962</v>
      </c>
      <c r="N55" s="9">
        <f t="shared" si="10"/>
        <v>48389.751270393666</v>
      </c>
      <c r="O55" s="9">
        <f t="shared" si="11"/>
        <v>86026.22448069985</v>
      </c>
      <c r="P55" s="9">
        <f t="shared" si="12"/>
        <v>134415.97575109353</v>
      </c>
      <c r="Q55" s="9">
        <f t="shared" si="13"/>
        <v>193559.00508157467</v>
      </c>
      <c r="R55" s="8">
        <f>SUM('Masses &amp; Spring Data'!$D$29)</f>
        <v>0.12910000000000002</v>
      </c>
      <c r="S55" s="8">
        <f t="shared" si="14"/>
        <v>694.12409877864707</v>
      </c>
      <c r="T55" s="8">
        <f t="shared" si="14"/>
        <v>2776.4963951145883</v>
      </c>
      <c r="U55" s="8">
        <f t="shared" si="14"/>
        <v>6247.1168890078234</v>
      </c>
      <c r="V55" s="8">
        <f t="shared" si="14"/>
        <v>11105.985580458353</v>
      </c>
      <c r="W55" s="8">
        <f t="shared" si="14"/>
        <v>17353.102469466179</v>
      </c>
      <c r="X55" s="8">
        <f t="shared" si="14"/>
        <v>24988.467556031293</v>
      </c>
      <c r="Y55" s="3">
        <f>SUM('Masses &amp; Spring Data'!$K$41*('Masses &amp; Spring Data'!$I$3+'Vel,Acc,Jer (Inlet)'!C55))</f>
        <v>2736.52211464741</v>
      </c>
      <c r="Z55" s="10">
        <f t="shared" si="15"/>
        <v>3430.6462134260573</v>
      </c>
      <c r="AA55" s="10">
        <f t="shared" si="16"/>
        <v>5589.9016475587941</v>
      </c>
      <c r="AB55" s="10">
        <f t="shared" si="17"/>
        <v>8983.639003655233</v>
      </c>
      <c r="AC55" s="10">
        <f t="shared" si="18"/>
        <v>13842.507695105764</v>
      </c>
      <c r="AD55" s="10">
        <f t="shared" si="19"/>
        <v>20089.62458411359</v>
      </c>
      <c r="AE55" s="10">
        <f t="shared" si="20"/>
        <v>27724.989670678704</v>
      </c>
    </row>
    <row r="56" spans="1:31" x14ac:dyDescent="0.2">
      <c r="A56" s="5">
        <v>-254</v>
      </c>
      <c r="B56" s="5">
        <f t="shared" si="21"/>
        <v>53</v>
      </c>
      <c r="C56" s="36">
        <v>2.6136439729379018E-3</v>
      </c>
      <c r="D56" s="6">
        <f t="shared" si="1"/>
        <v>3.5470882489871533E-4</v>
      </c>
      <c r="E56" s="7">
        <f t="shared" si="2"/>
        <v>4.2565058987845843</v>
      </c>
      <c r="F56" s="7">
        <f t="shared" si="3"/>
        <v>8.5130117975691686</v>
      </c>
      <c r="G56" s="7">
        <f t="shared" si="4"/>
        <v>12.769517696353752</v>
      </c>
      <c r="H56" s="7">
        <f t="shared" si="5"/>
        <v>17.026023595138337</v>
      </c>
      <c r="I56" s="7">
        <f t="shared" si="6"/>
        <v>21.282529493922919</v>
      </c>
      <c r="J56" s="7">
        <f t="shared" si="7"/>
        <v>25.539035392707504</v>
      </c>
      <c r="K56" s="12">
        <f t="shared" si="8"/>
        <v>5.6006656562955417E-5</v>
      </c>
      <c r="L56" s="9">
        <f t="shared" si="22"/>
        <v>8064.9585450655804</v>
      </c>
      <c r="M56" s="9">
        <f t="shared" si="9"/>
        <v>32259.834180262322</v>
      </c>
      <c r="N56" s="9">
        <f t="shared" si="10"/>
        <v>72584.626905590223</v>
      </c>
      <c r="O56" s="9">
        <f t="shared" si="11"/>
        <v>129039.33672104929</v>
      </c>
      <c r="P56" s="9">
        <f t="shared" si="12"/>
        <v>201623.96362663951</v>
      </c>
      <c r="Q56" s="9">
        <f t="shared" si="13"/>
        <v>290338.50762236089</v>
      </c>
      <c r="R56" s="8">
        <f>SUM('Masses &amp; Spring Data'!$D$29)</f>
        <v>0.12910000000000002</v>
      </c>
      <c r="S56" s="8">
        <f t="shared" si="14"/>
        <v>1041.1861481679666</v>
      </c>
      <c r="T56" s="8">
        <f t="shared" si="14"/>
        <v>4164.7445926718665</v>
      </c>
      <c r="U56" s="8">
        <f t="shared" si="14"/>
        <v>9370.6753335116991</v>
      </c>
      <c r="V56" s="8">
        <f t="shared" si="14"/>
        <v>16658.978370687466</v>
      </c>
      <c r="W56" s="8">
        <f t="shared" si="14"/>
        <v>26029.653704199165</v>
      </c>
      <c r="X56" s="8">
        <f t="shared" si="14"/>
        <v>37482.701334046797</v>
      </c>
      <c r="Y56" s="3">
        <f>SUM('Masses &amp; Spring Data'!$K$41*('Masses &amp; Spring Data'!$I$3+'Vel,Acc,Jer (Inlet)'!C56))</f>
        <v>2813.4052524442063</v>
      </c>
      <c r="Z56" s="10">
        <f t="shared" si="15"/>
        <v>3854.5914006121729</v>
      </c>
      <c r="AA56" s="10">
        <f t="shared" si="16"/>
        <v>7064.0780579477869</v>
      </c>
      <c r="AB56" s="10">
        <f t="shared" si="17"/>
        <v>12184.080585955906</v>
      </c>
      <c r="AC56" s="10">
        <f t="shared" si="18"/>
        <v>19472.383623131671</v>
      </c>
      <c r="AD56" s="10">
        <f t="shared" si="19"/>
        <v>28843.05895664337</v>
      </c>
      <c r="AE56" s="10">
        <f t="shared" si="20"/>
        <v>40296.106586491005</v>
      </c>
    </row>
    <row r="57" spans="1:31" x14ac:dyDescent="0.2">
      <c r="A57" s="5">
        <v>-252</v>
      </c>
      <c r="B57" s="5">
        <f t="shared" si="21"/>
        <v>54</v>
      </c>
      <c r="C57" s="36">
        <v>2.9683527978366171E-3</v>
      </c>
      <c r="D57" s="6">
        <f t="shared" si="1"/>
        <v>4.1071548146167074E-4</v>
      </c>
      <c r="E57" s="7">
        <f t="shared" si="2"/>
        <v>4.9285857775400492</v>
      </c>
      <c r="F57" s="7">
        <f t="shared" si="3"/>
        <v>9.8571715550800985</v>
      </c>
      <c r="G57" s="7">
        <f t="shared" si="4"/>
        <v>14.785757332620147</v>
      </c>
      <c r="H57" s="7">
        <f t="shared" si="5"/>
        <v>19.714343110160197</v>
      </c>
      <c r="I57" s="7">
        <f t="shared" si="6"/>
        <v>24.642928887700243</v>
      </c>
      <c r="J57" s="7">
        <f t="shared" si="7"/>
        <v>29.571514665240294</v>
      </c>
      <c r="K57" s="12">
        <f t="shared" si="8"/>
        <v>3.7337771041969555E-5</v>
      </c>
      <c r="L57" s="9">
        <f t="shared" si="22"/>
        <v>5376.639030043616</v>
      </c>
      <c r="M57" s="9">
        <f t="shared" si="9"/>
        <v>21506.556120174464</v>
      </c>
      <c r="N57" s="9">
        <f t="shared" si="10"/>
        <v>48389.751270392546</v>
      </c>
      <c r="O57" s="9">
        <f t="shared" si="11"/>
        <v>86026.224480697856</v>
      </c>
      <c r="P57" s="9">
        <f t="shared" si="12"/>
        <v>134415.97575109039</v>
      </c>
      <c r="Q57" s="9">
        <f t="shared" si="13"/>
        <v>193559.00508157018</v>
      </c>
      <c r="R57" s="8">
        <f>SUM('Masses &amp; Spring Data'!$D$29)</f>
        <v>0.12910000000000002</v>
      </c>
      <c r="S57" s="8">
        <f t="shared" si="14"/>
        <v>694.12409877863092</v>
      </c>
      <c r="T57" s="8">
        <f t="shared" si="14"/>
        <v>2776.4963951145237</v>
      </c>
      <c r="U57" s="8">
        <f t="shared" si="14"/>
        <v>6247.1168890076788</v>
      </c>
      <c r="V57" s="8">
        <f t="shared" si="14"/>
        <v>11105.985580458095</v>
      </c>
      <c r="W57" s="8">
        <f t="shared" si="14"/>
        <v>17353.102469465772</v>
      </c>
      <c r="X57" s="8">
        <f t="shared" si="14"/>
        <v>24988.467556030715</v>
      </c>
      <c r="Y57" s="3">
        <f>SUM('Masses &amp; Spring Data'!$K$41*('Masses &amp; Spring Data'!$I$3+'Vel,Acc,Jer (Inlet)'!C57))</f>
        <v>2899.3334652759204</v>
      </c>
      <c r="Z57" s="10">
        <f t="shared" si="15"/>
        <v>3593.4575640545513</v>
      </c>
      <c r="AA57" s="10">
        <f t="shared" si="16"/>
        <v>5775.3256857745337</v>
      </c>
      <c r="AB57" s="10">
        <f t="shared" si="17"/>
        <v>9146.4503542835992</v>
      </c>
      <c r="AC57" s="10">
        <f t="shared" si="18"/>
        <v>14005.319045734015</v>
      </c>
      <c r="AD57" s="10">
        <f t="shared" si="19"/>
        <v>20252.43593474169</v>
      </c>
      <c r="AE57" s="10">
        <f t="shared" si="20"/>
        <v>27887.801021306637</v>
      </c>
    </row>
    <row r="58" spans="1:31" x14ac:dyDescent="0.2">
      <c r="A58" s="5">
        <v>-250</v>
      </c>
      <c r="B58" s="5">
        <f t="shared" si="21"/>
        <v>55</v>
      </c>
      <c r="C58" s="36">
        <v>3.3790682792982879E-3</v>
      </c>
      <c r="D58" s="6">
        <f t="shared" si="1"/>
        <v>4.480532525036403E-4</v>
      </c>
      <c r="E58" s="7">
        <f t="shared" si="2"/>
        <v>5.3766390300436839</v>
      </c>
      <c r="F58" s="7">
        <f t="shared" si="3"/>
        <v>10.753278060087368</v>
      </c>
      <c r="G58" s="7">
        <f t="shared" si="4"/>
        <v>16.129917090131052</v>
      </c>
      <c r="H58" s="7">
        <f t="shared" si="5"/>
        <v>21.506556120174736</v>
      </c>
      <c r="I58" s="7">
        <f t="shared" si="6"/>
        <v>26.88319515021842</v>
      </c>
      <c r="J58" s="7">
        <f t="shared" si="7"/>
        <v>32.259834180262104</v>
      </c>
      <c r="K58" s="12">
        <f t="shared" si="8"/>
        <v>6.5341099323446613E-5</v>
      </c>
      <c r="L58" s="9">
        <f t="shared" si="22"/>
        <v>9409.118302576313</v>
      </c>
      <c r="M58" s="9">
        <f t="shared" si="9"/>
        <v>37636.473210305252</v>
      </c>
      <c r="N58" s="9">
        <f t="shared" si="10"/>
        <v>84682.064723186806</v>
      </c>
      <c r="O58" s="9">
        <f t="shared" si="11"/>
        <v>150545.89284122101</v>
      </c>
      <c r="P58" s="9">
        <f t="shared" si="12"/>
        <v>235227.95756440781</v>
      </c>
      <c r="Q58" s="9">
        <f t="shared" si="13"/>
        <v>338728.25889274722</v>
      </c>
      <c r="R58" s="8">
        <f>SUM('Masses &amp; Spring Data'!$D$29)</f>
        <v>0.12910000000000002</v>
      </c>
      <c r="S58" s="8">
        <f t="shared" si="14"/>
        <v>1214.7171728626022</v>
      </c>
      <c r="T58" s="8">
        <f t="shared" si="14"/>
        <v>4858.8686914504087</v>
      </c>
      <c r="U58" s="8">
        <f t="shared" si="14"/>
        <v>10932.454555763419</v>
      </c>
      <c r="V58" s="8">
        <f t="shared" si="14"/>
        <v>19435.474765801635</v>
      </c>
      <c r="W58" s="8">
        <f t="shared" si="14"/>
        <v>30367.929321565054</v>
      </c>
      <c r="X58" s="8">
        <f t="shared" si="14"/>
        <v>43729.818223053677</v>
      </c>
      <c r="Y58" s="3">
        <f>SUM('Masses &amp; Spring Data'!$K$41*('Masses &amp; Spring Data'!$I$3+'Vel,Acc,Jer (Inlet)'!C58))</f>
        <v>2998.82929066001</v>
      </c>
      <c r="Z58" s="10">
        <f t="shared" si="15"/>
        <v>4213.5464635226126</v>
      </c>
      <c r="AA58" s="10">
        <f t="shared" si="16"/>
        <v>7966.2388825294256</v>
      </c>
      <c r="AB58" s="10">
        <f t="shared" si="17"/>
        <v>13931.28384642343</v>
      </c>
      <c r="AC58" s="10">
        <f t="shared" si="18"/>
        <v>22434.304056461646</v>
      </c>
      <c r="AD58" s="10">
        <f t="shared" si="19"/>
        <v>33366.758612225065</v>
      </c>
      <c r="AE58" s="10">
        <f t="shared" si="20"/>
        <v>46728.647513713688</v>
      </c>
    </row>
    <row r="59" spans="1:31" x14ac:dyDescent="0.2">
      <c r="A59" s="5">
        <v>-248</v>
      </c>
      <c r="B59" s="5">
        <f t="shared" si="21"/>
        <v>56</v>
      </c>
      <c r="C59" s="36">
        <v>3.8271215318019282E-3</v>
      </c>
      <c r="D59" s="6">
        <f t="shared" si="1"/>
        <v>5.1339435182708691E-4</v>
      </c>
      <c r="E59" s="7">
        <f t="shared" si="2"/>
        <v>6.1607322219250431</v>
      </c>
      <c r="F59" s="7">
        <f t="shared" si="3"/>
        <v>12.321464443850086</v>
      </c>
      <c r="G59" s="7">
        <f t="shared" si="4"/>
        <v>18.482196665775128</v>
      </c>
      <c r="H59" s="7">
        <f t="shared" si="5"/>
        <v>24.642928887700172</v>
      </c>
      <c r="I59" s="7">
        <f t="shared" si="6"/>
        <v>30.803661109625214</v>
      </c>
      <c r="J59" s="7">
        <f t="shared" si="7"/>
        <v>36.964393331550255</v>
      </c>
      <c r="K59" s="12">
        <f t="shared" si="8"/>
        <v>6.5341099323449649E-5</v>
      </c>
      <c r="L59" s="9">
        <f t="shared" si="22"/>
        <v>9409.1183025767496</v>
      </c>
      <c r="M59" s="9">
        <f t="shared" si="9"/>
        <v>37636.473210306998</v>
      </c>
      <c r="N59" s="9">
        <f t="shared" si="10"/>
        <v>84682.06472319075</v>
      </c>
      <c r="O59" s="9">
        <f t="shared" si="11"/>
        <v>150545.89284122799</v>
      </c>
      <c r="P59" s="9">
        <f t="shared" si="12"/>
        <v>235227.95756441873</v>
      </c>
      <c r="Q59" s="9">
        <f t="shared" si="13"/>
        <v>338728.258892763</v>
      </c>
      <c r="R59" s="8">
        <f>SUM('Masses &amp; Spring Data'!$D$29)</f>
        <v>0.12910000000000002</v>
      </c>
      <c r="S59" s="8">
        <f t="shared" ref="S59:X122" si="23">SUM($R$3*L59)</f>
        <v>1214.7171728626586</v>
      </c>
      <c r="T59" s="8">
        <f t="shared" si="23"/>
        <v>4858.8686914506343</v>
      </c>
      <c r="U59" s="8">
        <f t="shared" si="23"/>
        <v>10932.454555763927</v>
      </c>
      <c r="V59" s="8">
        <f t="shared" si="23"/>
        <v>19435.474765802537</v>
      </c>
      <c r="W59" s="8">
        <f t="shared" si="23"/>
        <v>30367.929321566462</v>
      </c>
      <c r="X59" s="8">
        <f t="shared" si="23"/>
        <v>43729.818223055707</v>
      </c>
      <c r="Y59" s="3">
        <f>SUM('Masses &amp; Spring Data'!$K$41*('Masses &amp; Spring Data'!$I$3+'Vel,Acc,Jer (Inlet)'!C59))</f>
        <v>3107.3701910790169</v>
      </c>
      <c r="Z59" s="10">
        <f t="shared" si="15"/>
        <v>4322.087363941675</v>
      </c>
      <c r="AA59" s="10">
        <f t="shared" si="16"/>
        <v>8090.6086642597629</v>
      </c>
      <c r="AB59" s="10">
        <f t="shared" si="17"/>
        <v>14039.824746842944</v>
      </c>
      <c r="AC59" s="10">
        <f t="shared" si="18"/>
        <v>22542.844956881556</v>
      </c>
      <c r="AD59" s="10">
        <f t="shared" si="19"/>
        <v>33475.299512645477</v>
      </c>
      <c r="AE59" s="10">
        <f t="shared" si="20"/>
        <v>46837.188414134725</v>
      </c>
    </row>
    <row r="60" spans="1:31" x14ac:dyDescent="0.2">
      <c r="A60" s="5">
        <v>-246</v>
      </c>
      <c r="B60" s="5">
        <f t="shared" si="21"/>
        <v>57</v>
      </c>
      <c r="C60" s="36">
        <v>4.3405158836290151E-3</v>
      </c>
      <c r="D60" s="6">
        <f t="shared" si="1"/>
        <v>5.7873545115053656E-4</v>
      </c>
      <c r="E60" s="7">
        <f t="shared" si="2"/>
        <v>6.9448254138064387</v>
      </c>
      <c r="F60" s="7">
        <f t="shared" si="3"/>
        <v>13.889650827612877</v>
      </c>
      <c r="G60" s="7">
        <f t="shared" si="4"/>
        <v>20.834476241419317</v>
      </c>
      <c r="H60" s="7">
        <f t="shared" si="5"/>
        <v>27.779301655225755</v>
      </c>
      <c r="I60" s="7">
        <f t="shared" si="6"/>
        <v>34.724127069032193</v>
      </c>
      <c r="J60" s="7">
        <f t="shared" si="7"/>
        <v>41.668952482838634</v>
      </c>
      <c r="K60" s="12">
        <f t="shared" si="8"/>
        <v>6.5341099323446179E-5</v>
      </c>
      <c r="L60" s="9">
        <f t="shared" si="22"/>
        <v>9409.1183025762493</v>
      </c>
      <c r="M60" s="9">
        <f t="shared" si="9"/>
        <v>37636.473210304997</v>
      </c>
      <c r="N60" s="9">
        <f t="shared" si="10"/>
        <v>84682.064723186253</v>
      </c>
      <c r="O60" s="9">
        <f t="shared" si="11"/>
        <v>150545.89284121999</v>
      </c>
      <c r="P60" s="9">
        <f t="shared" si="12"/>
        <v>235227.95756440624</v>
      </c>
      <c r="Q60" s="9">
        <f t="shared" si="13"/>
        <v>338728.25889274501</v>
      </c>
      <c r="R60" s="8">
        <f>SUM('Masses &amp; Spring Data'!$D$29)</f>
        <v>0.12910000000000002</v>
      </c>
      <c r="S60" s="8">
        <f t="shared" si="23"/>
        <v>1214.717172862594</v>
      </c>
      <c r="T60" s="8">
        <f t="shared" si="23"/>
        <v>4858.868691450376</v>
      </c>
      <c r="U60" s="8">
        <f t="shared" si="23"/>
        <v>10932.454555763346</v>
      </c>
      <c r="V60" s="8">
        <f t="shared" si="23"/>
        <v>19435.474765801504</v>
      </c>
      <c r="W60" s="8">
        <f t="shared" si="23"/>
        <v>30367.92932156485</v>
      </c>
      <c r="X60" s="8">
        <f t="shared" si="23"/>
        <v>43729.818223053386</v>
      </c>
      <c r="Y60" s="3">
        <f>SUM('Masses &amp; Spring Data'!$K$41*('Masses &amp; Spring Data'!$I$3+'Vel,Acc,Jer (Inlet)'!C60))</f>
        <v>3231.7399728091286</v>
      </c>
      <c r="Z60" s="10">
        <f t="shared" si="15"/>
        <v>4446.4571456717222</v>
      </c>
      <c r="AA60" s="10">
        <f t="shared" si="16"/>
        <v>8230.807327300723</v>
      </c>
      <c r="AB60" s="10">
        <f t="shared" si="17"/>
        <v>14164.194528572476</v>
      </c>
      <c r="AC60" s="10">
        <f t="shared" si="18"/>
        <v>22667.214738610634</v>
      </c>
      <c r="AD60" s="10">
        <f t="shared" si="19"/>
        <v>33599.669294373976</v>
      </c>
      <c r="AE60" s="10">
        <f t="shared" si="20"/>
        <v>46961.558195862512</v>
      </c>
    </row>
    <row r="61" spans="1:31" x14ac:dyDescent="0.2">
      <c r="A61" s="5">
        <v>-244</v>
      </c>
      <c r="B61" s="5">
        <f t="shared" si="21"/>
        <v>58</v>
      </c>
      <c r="C61" s="36">
        <v>4.9192513347795517E-3</v>
      </c>
      <c r="D61" s="6">
        <f t="shared" si="1"/>
        <v>6.4407655047398274E-4</v>
      </c>
      <c r="E61" s="7">
        <f t="shared" si="2"/>
        <v>7.7289186056877925</v>
      </c>
      <c r="F61" s="7">
        <f t="shared" si="3"/>
        <v>15.457837211375585</v>
      </c>
      <c r="G61" s="7">
        <f t="shared" si="4"/>
        <v>23.186755817063379</v>
      </c>
      <c r="H61" s="7">
        <f t="shared" si="5"/>
        <v>30.91567442275117</v>
      </c>
      <c r="I61" s="7">
        <f t="shared" si="6"/>
        <v>38.644593028438962</v>
      </c>
      <c r="J61" s="7">
        <f t="shared" si="7"/>
        <v>46.373511634126757</v>
      </c>
      <c r="K61" s="12">
        <f t="shared" si="8"/>
        <v>7.4675542083939978E-5</v>
      </c>
      <c r="L61" s="9">
        <f t="shared" si="22"/>
        <v>10753.278060087358</v>
      </c>
      <c r="M61" s="9">
        <f t="shared" si="9"/>
        <v>43013.11224034943</v>
      </c>
      <c r="N61" s="9">
        <f t="shared" si="10"/>
        <v>96779.502540786212</v>
      </c>
      <c r="O61" s="9">
        <f t="shared" si="11"/>
        <v>172052.44896139772</v>
      </c>
      <c r="P61" s="9">
        <f t="shared" si="12"/>
        <v>268831.95150218392</v>
      </c>
      <c r="Q61" s="9">
        <f t="shared" si="13"/>
        <v>387118.01016314485</v>
      </c>
      <c r="R61" s="8">
        <f>SUM('Masses &amp; Spring Data'!$D$29)</f>
        <v>0.12910000000000002</v>
      </c>
      <c r="S61" s="8">
        <f t="shared" si="23"/>
        <v>1388.248197557278</v>
      </c>
      <c r="T61" s="8">
        <f t="shared" si="23"/>
        <v>5552.992790229112</v>
      </c>
      <c r="U61" s="8">
        <f t="shared" si="23"/>
        <v>12494.233778015501</v>
      </c>
      <c r="V61" s="8">
        <f t="shared" si="23"/>
        <v>22211.971160916448</v>
      </c>
      <c r="W61" s="8">
        <f t="shared" si="23"/>
        <v>34706.204938931951</v>
      </c>
      <c r="X61" s="8">
        <f t="shared" si="23"/>
        <v>49976.935112062005</v>
      </c>
      <c r="Y61" s="3">
        <f>SUM('Masses &amp; Spring Data'!$K$41*('Masses &amp; Spring Data'!$I$3+'Vel,Acc,Jer (Inlet)'!C61))</f>
        <v>3371.9386358503466</v>
      </c>
      <c r="Z61" s="10">
        <f t="shared" si="15"/>
        <v>4760.1868334076244</v>
      </c>
      <c r="AA61" s="10">
        <f t="shared" si="16"/>
        <v>9080.9589704317805</v>
      </c>
      <c r="AB61" s="10">
        <f t="shared" si="17"/>
        <v>15866.172413865848</v>
      </c>
      <c r="AC61" s="10">
        <f t="shared" si="18"/>
        <v>25583.909796766795</v>
      </c>
      <c r="AD61" s="10">
        <f t="shared" si="19"/>
        <v>38078.143574782298</v>
      </c>
      <c r="AE61" s="10">
        <f t="shared" si="20"/>
        <v>53348.873747912352</v>
      </c>
    </row>
    <row r="62" spans="1:31" x14ac:dyDescent="0.2">
      <c r="A62" s="5">
        <v>-242</v>
      </c>
      <c r="B62" s="5">
        <f t="shared" si="21"/>
        <v>59</v>
      </c>
      <c r="C62" s="36">
        <v>5.5633278852535344E-3</v>
      </c>
      <c r="D62" s="6">
        <f t="shared" si="1"/>
        <v>7.1875209255792272E-4</v>
      </c>
      <c r="E62" s="7">
        <f t="shared" si="2"/>
        <v>8.6250251106950735</v>
      </c>
      <c r="F62" s="7">
        <f t="shared" si="3"/>
        <v>17.250050221390147</v>
      </c>
      <c r="G62" s="7">
        <f t="shared" si="4"/>
        <v>25.875075332085217</v>
      </c>
      <c r="H62" s="7">
        <f t="shared" si="5"/>
        <v>34.500100442780294</v>
      </c>
      <c r="I62" s="7">
        <f t="shared" si="6"/>
        <v>43.125125553475364</v>
      </c>
      <c r="J62" s="7">
        <f t="shared" si="7"/>
        <v>51.750150664170434</v>
      </c>
      <c r="K62" s="12">
        <f t="shared" si="8"/>
        <v>9.3344427604925839E-5</v>
      </c>
      <c r="L62" s="9">
        <f t="shared" si="22"/>
        <v>13441.597575109321</v>
      </c>
      <c r="M62" s="9">
        <f t="shared" si="9"/>
        <v>53766.390300437284</v>
      </c>
      <c r="N62" s="9">
        <f t="shared" si="10"/>
        <v>120974.37817598389</v>
      </c>
      <c r="O62" s="9">
        <f t="shared" si="11"/>
        <v>215065.56120174914</v>
      </c>
      <c r="P62" s="9">
        <f t="shared" si="12"/>
        <v>336039.93937773304</v>
      </c>
      <c r="Q62" s="9">
        <f t="shared" si="13"/>
        <v>483897.51270393556</v>
      </c>
      <c r="R62" s="8">
        <f>SUM('Masses &amp; Spring Data'!$D$29)</f>
        <v>0.12910000000000002</v>
      </c>
      <c r="S62" s="8">
        <f t="shared" si="23"/>
        <v>1735.3102469466137</v>
      </c>
      <c r="T62" s="8">
        <f t="shared" si="23"/>
        <v>6941.2409877864548</v>
      </c>
      <c r="U62" s="8">
        <f t="shared" si="23"/>
        <v>15617.792222519523</v>
      </c>
      <c r="V62" s="8">
        <f t="shared" si="23"/>
        <v>27764.963951145819</v>
      </c>
      <c r="W62" s="8">
        <f t="shared" si="23"/>
        <v>43382.756173665344</v>
      </c>
      <c r="X62" s="8">
        <f t="shared" si="23"/>
        <v>62471.168890078094</v>
      </c>
      <c r="Y62" s="3">
        <f>SUM('Masses &amp; Spring Data'!$K$41*('Masses &amp; Spring Data'!$I$3+'Vel,Acc,Jer (Inlet)'!C62))</f>
        <v>3527.966180202669</v>
      </c>
      <c r="Z62" s="10">
        <f t="shared" si="15"/>
        <v>5263.2764271492824</v>
      </c>
      <c r="AA62" s="10">
        <f t="shared" si="16"/>
        <v>10643.32486241128</v>
      </c>
      <c r="AB62" s="10">
        <f t="shared" si="17"/>
        <v>19145.758402722193</v>
      </c>
      <c r="AC62" s="10">
        <f t="shared" si="18"/>
        <v>31292.930131348487</v>
      </c>
      <c r="AD62" s="10">
        <f t="shared" si="19"/>
        <v>46910.722353868012</v>
      </c>
      <c r="AE62" s="10">
        <f t="shared" si="20"/>
        <v>65999.135070280769</v>
      </c>
    </row>
    <row r="63" spans="1:31" x14ac:dyDescent="0.2">
      <c r="A63" s="5">
        <v>-240</v>
      </c>
      <c r="B63" s="5">
        <f t="shared" si="21"/>
        <v>60</v>
      </c>
      <c r="C63" s="36">
        <v>6.2820799778114571E-3</v>
      </c>
      <c r="D63" s="6">
        <f t="shared" si="1"/>
        <v>8.1209652016284856E-4</v>
      </c>
      <c r="E63" s="7">
        <f t="shared" si="2"/>
        <v>9.7451582419541829</v>
      </c>
      <c r="F63" s="7">
        <f t="shared" si="3"/>
        <v>19.490316483908366</v>
      </c>
      <c r="G63" s="7">
        <f t="shared" si="4"/>
        <v>29.235474725862549</v>
      </c>
      <c r="H63" s="7">
        <f t="shared" si="5"/>
        <v>38.980632967816732</v>
      </c>
      <c r="I63" s="7">
        <f t="shared" si="6"/>
        <v>48.725791209770911</v>
      </c>
      <c r="J63" s="7">
        <f t="shared" si="7"/>
        <v>58.470949451725097</v>
      </c>
      <c r="K63" s="12">
        <f t="shared" si="8"/>
        <v>9.3344427604924972E-5</v>
      </c>
      <c r="L63" s="9">
        <f t="shared" si="22"/>
        <v>13441.597575109196</v>
      </c>
      <c r="M63" s="9">
        <f t="shared" si="9"/>
        <v>53766.390300436782</v>
      </c>
      <c r="N63" s="9">
        <f t="shared" si="10"/>
        <v>120974.37817598277</v>
      </c>
      <c r="O63" s="9">
        <f t="shared" si="11"/>
        <v>215065.56120174713</v>
      </c>
      <c r="P63" s="9">
        <f t="shared" si="12"/>
        <v>336039.9393777299</v>
      </c>
      <c r="Q63" s="9">
        <f t="shared" si="13"/>
        <v>483897.51270393108</v>
      </c>
      <c r="R63" s="8">
        <f>SUM('Masses &amp; Spring Data'!$D$29)</f>
        <v>0.12910000000000002</v>
      </c>
      <c r="S63" s="8">
        <f t="shared" si="23"/>
        <v>1735.3102469465973</v>
      </c>
      <c r="T63" s="8">
        <f t="shared" si="23"/>
        <v>6941.2409877863893</v>
      </c>
      <c r="U63" s="8">
        <f t="shared" si="23"/>
        <v>15617.792222519378</v>
      </c>
      <c r="V63" s="8">
        <f t="shared" si="23"/>
        <v>27764.963951145557</v>
      </c>
      <c r="W63" s="8">
        <f t="shared" si="23"/>
        <v>43382.756173664937</v>
      </c>
      <c r="X63" s="8">
        <f t="shared" si="23"/>
        <v>62471.168890077512</v>
      </c>
      <c r="Y63" s="3">
        <f>SUM('Masses &amp; Spring Data'!$K$41*('Masses &amp; Spring Data'!$I$3+'Vel,Acc,Jer (Inlet)'!C63))</f>
        <v>3702.0838746248255</v>
      </c>
      <c r="Z63" s="10">
        <f t="shared" si="15"/>
        <v>5437.3941215714231</v>
      </c>
      <c r="AA63" s="10">
        <f t="shared" si="16"/>
        <v>10840.055244420666</v>
      </c>
      <c r="AB63" s="10">
        <f t="shared" si="17"/>
        <v>19319.876097144203</v>
      </c>
      <c r="AC63" s="10">
        <f t="shared" si="18"/>
        <v>31467.047825770383</v>
      </c>
      <c r="AD63" s="10">
        <f t="shared" si="19"/>
        <v>47084.840048289763</v>
      </c>
      <c r="AE63" s="10">
        <f t="shared" si="20"/>
        <v>66173.252764702338</v>
      </c>
    </row>
    <row r="64" spans="1:31" x14ac:dyDescent="0.2">
      <c r="A64" s="5">
        <v>-238</v>
      </c>
      <c r="B64" s="5">
        <f t="shared" si="21"/>
        <v>61</v>
      </c>
      <c r="C64" s="36">
        <v>7.0941764979743057E-3</v>
      </c>
      <c r="D64" s="6">
        <f t="shared" si="1"/>
        <v>9.0544094776777353E-4</v>
      </c>
      <c r="E64" s="7">
        <f t="shared" si="2"/>
        <v>10.865291373213282</v>
      </c>
      <c r="F64" s="7">
        <f t="shared" si="3"/>
        <v>21.730582746426563</v>
      </c>
      <c r="G64" s="7">
        <f t="shared" si="4"/>
        <v>32.595874119639845</v>
      </c>
      <c r="H64" s="7">
        <f t="shared" si="5"/>
        <v>43.461165492853127</v>
      </c>
      <c r="I64" s="7">
        <f t="shared" si="6"/>
        <v>54.326456866066408</v>
      </c>
      <c r="J64" s="7">
        <f t="shared" si="7"/>
        <v>65.19174823927969</v>
      </c>
      <c r="K64" s="12">
        <f t="shared" si="8"/>
        <v>1.120133131259091E-4</v>
      </c>
      <c r="L64" s="9">
        <f t="shared" si="22"/>
        <v>16129.91709013091</v>
      </c>
      <c r="M64" s="9">
        <f t="shared" si="9"/>
        <v>64519.668360523639</v>
      </c>
      <c r="N64" s="9">
        <f t="shared" si="10"/>
        <v>145169.25381117821</v>
      </c>
      <c r="O64" s="9">
        <f t="shared" si="11"/>
        <v>258078.67344209456</v>
      </c>
      <c r="P64" s="9">
        <f t="shared" si="12"/>
        <v>403247.92725327273</v>
      </c>
      <c r="Q64" s="9">
        <f t="shared" si="13"/>
        <v>580677.01524471282</v>
      </c>
      <c r="R64" s="8">
        <f>SUM('Masses &amp; Spring Data'!$D$29)</f>
        <v>0.12910000000000002</v>
      </c>
      <c r="S64" s="8">
        <f t="shared" si="23"/>
        <v>2082.372296335901</v>
      </c>
      <c r="T64" s="8">
        <f t="shared" si="23"/>
        <v>8329.4891853436038</v>
      </c>
      <c r="U64" s="8">
        <f t="shared" si="23"/>
        <v>18741.350667023111</v>
      </c>
      <c r="V64" s="8">
        <f t="shared" si="23"/>
        <v>33317.956741374415</v>
      </c>
      <c r="W64" s="8">
        <f t="shared" si="23"/>
        <v>52059.307408397515</v>
      </c>
      <c r="X64" s="8">
        <f t="shared" si="23"/>
        <v>74965.402668092443</v>
      </c>
      <c r="Y64" s="3">
        <f>SUM('Masses &amp; Spring Data'!$K$41*('Masses &amp; Spring Data'!$I$3+'Vel,Acc,Jer (Inlet)'!C64))</f>
        <v>3898.8142566342758</v>
      </c>
      <c r="Z64" s="10">
        <f t="shared" si="15"/>
        <v>5981.1865529701772</v>
      </c>
      <c r="AA64" s="10">
        <f t="shared" si="16"/>
        <v>12447.646511574621</v>
      </c>
      <c r="AB64" s="10">
        <f t="shared" si="17"/>
        <v>22640.164923657387</v>
      </c>
      <c r="AC64" s="10">
        <f t="shared" si="18"/>
        <v>37216.770998008695</v>
      </c>
      <c r="AD64" s="10">
        <f t="shared" si="19"/>
        <v>55958.121665031795</v>
      </c>
      <c r="AE64" s="10">
        <f t="shared" si="20"/>
        <v>78864.216924726716</v>
      </c>
    </row>
    <row r="65" spans="1:31" x14ac:dyDescent="0.2">
      <c r="A65" s="5">
        <v>-236</v>
      </c>
      <c r="B65" s="5">
        <f t="shared" si="21"/>
        <v>62</v>
      </c>
      <c r="C65" s="36">
        <v>7.9996174457420792E-3</v>
      </c>
      <c r="D65" s="6">
        <f t="shared" si="1"/>
        <v>1.0174542608936826E-3</v>
      </c>
      <c r="E65" s="7">
        <f t="shared" si="2"/>
        <v>12.209451130724192</v>
      </c>
      <c r="F65" s="7">
        <f t="shared" si="3"/>
        <v>24.418902261448384</v>
      </c>
      <c r="G65" s="7">
        <f t="shared" si="4"/>
        <v>36.628353392172578</v>
      </c>
      <c r="H65" s="7">
        <f t="shared" si="5"/>
        <v>48.837804522896768</v>
      </c>
      <c r="I65" s="7">
        <f t="shared" si="6"/>
        <v>61.047255653620958</v>
      </c>
      <c r="J65" s="7">
        <f t="shared" si="7"/>
        <v>73.256706784345155</v>
      </c>
      <c r="K65" s="12">
        <f t="shared" si="8"/>
        <v>1.4001664140738529E-4</v>
      </c>
      <c r="L65" s="9">
        <f t="shared" si="22"/>
        <v>20162.396362663483</v>
      </c>
      <c r="M65" s="9">
        <f t="shared" si="9"/>
        <v>80649.585450653933</v>
      </c>
      <c r="N65" s="9">
        <f t="shared" si="10"/>
        <v>181461.56726397134</v>
      </c>
      <c r="O65" s="9">
        <f t="shared" si="11"/>
        <v>322598.34180261573</v>
      </c>
      <c r="P65" s="9">
        <f t="shared" si="12"/>
        <v>504059.90906658705</v>
      </c>
      <c r="Q65" s="9">
        <f t="shared" si="13"/>
        <v>725846.26905588538</v>
      </c>
      <c r="R65" s="8">
        <f>SUM('Masses &amp; Spring Data'!$D$29)</f>
        <v>0.12910000000000002</v>
      </c>
      <c r="S65" s="8">
        <f t="shared" si="23"/>
        <v>2602.9653704198563</v>
      </c>
      <c r="T65" s="8">
        <f t="shared" si="23"/>
        <v>10411.861481679425</v>
      </c>
      <c r="U65" s="8">
        <f t="shared" si="23"/>
        <v>23426.688333778704</v>
      </c>
      <c r="V65" s="8">
        <f t="shared" si="23"/>
        <v>41647.445926717701</v>
      </c>
      <c r="W65" s="8">
        <f t="shared" si="23"/>
        <v>65074.134260496401</v>
      </c>
      <c r="X65" s="8">
        <f t="shared" si="23"/>
        <v>93706.753335114816</v>
      </c>
      <c r="Y65" s="3">
        <f>SUM('Masses &amp; Spring Data'!$K$41*('Masses &amp; Spring Data'!$I$3+'Vel,Acc,Jer (Inlet)'!C65))</f>
        <v>4118.1573262310185</v>
      </c>
      <c r="Z65" s="10">
        <f t="shared" si="15"/>
        <v>6721.1226966508748</v>
      </c>
      <c r="AA65" s="10">
        <f t="shared" si="16"/>
        <v>14776.497102611938</v>
      </c>
      <c r="AB65" s="10">
        <f t="shared" si="17"/>
        <v>27544.845660009723</v>
      </c>
      <c r="AC65" s="10">
        <f t="shared" si="18"/>
        <v>45765.60325294872</v>
      </c>
      <c r="AD65" s="10">
        <f t="shared" si="19"/>
        <v>69192.291586727413</v>
      </c>
      <c r="AE65" s="10">
        <f t="shared" si="20"/>
        <v>97824.910661345828</v>
      </c>
    </row>
    <row r="66" spans="1:31" x14ac:dyDescent="0.2">
      <c r="A66" s="5">
        <v>-234</v>
      </c>
      <c r="B66" s="5">
        <f t="shared" si="21"/>
        <v>63</v>
      </c>
      <c r="C66" s="36">
        <v>9.0170717066357618E-3</v>
      </c>
      <c r="D66" s="6">
        <f t="shared" si="1"/>
        <v>1.1574709023010679E-3</v>
      </c>
      <c r="E66" s="7">
        <f t="shared" si="2"/>
        <v>13.889650827612815</v>
      </c>
      <c r="F66" s="7">
        <f t="shared" si="3"/>
        <v>27.77930165522563</v>
      </c>
      <c r="G66" s="7">
        <f t="shared" si="4"/>
        <v>41.668952482838442</v>
      </c>
      <c r="H66" s="7">
        <f t="shared" si="5"/>
        <v>55.558603310451261</v>
      </c>
      <c r="I66" s="7">
        <f t="shared" si="6"/>
        <v>69.448254138064073</v>
      </c>
      <c r="J66" s="7">
        <f t="shared" si="7"/>
        <v>83.337904965676884</v>
      </c>
      <c r="K66" s="12">
        <f t="shared" si="8"/>
        <v>5.6006656562962789E-5</v>
      </c>
      <c r="L66" s="9">
        <f t="shared" si="22"/>
        <v>8064.9585450666418</v>
      </c>
      <c r="M66" s="9">
        <f t="shared" si="9"/>
        <v>32259.834180266567</v>
      </c>
      <c r="N66" s="9">
        <f t="shared" si="10"/>
        <v>72584.626905599769</v>
      </c>
      <c r="O66" s="9">
        <f t="shared" si="11"/>
        <v>129039.33672106627</v>
      </c>
      <c r="P66" s="9">
        <f t="shared" si="12"/>
        <v>201623.96362666605</v>
      </c>
      <c r="Q66" s="9">
        <f t="shared" si="13"/>
        <v>290338.50762239908</v>
      </c>
      <c r="R66" s="8">
        <f>SUM('Masses &amp; Spring Data'!$D$29)</f>
        <v>0.12910000000000002</v>
      </c>
      <c r="S66" s="8">
        <f t="shared" si="23"/>
        <v>1041.1861481681037</v>
      </c>
      <c r="T66" s="8">
        <f t="shared" si="23"/>
        <v>4164.7445926724149</v>
      </c>
      <c r="U66" s="8">
        <f t="shared" si="23"/>
        <v>9370.6753335129324</v>
      </c>
      <c r="V66" s="8">
        <f t="shared" si="23"/>
        <v>16658.97837068966</v>
      </c>
      <c r="W66" s="8">
        <f t="shared" si="23"/>
        <v>26029.653704202592</v>
      </c>
      <c r="X66" s="8">
        <f t="shared" si="23"/>
        <v>37482.70133405173</v>
      </c>
      <c r="Y66" s="3">
        <f>SUM('Masses &amp; Spring Data'!$K$41*('Masses &amp; Spring Data'!$I$3+'Vel,Acc,Jer (Inlet)'!C66))</f>
        <v>4364.6356209325131</v>
      </c>
      <c r="Z66" s="10">
        <f t="shared" si="15"/>
        <v>5405.8217691006166</v>
      </c>
      <c r="AA66" s="10">
        <f t="shared" si="16"/>
        <v>8809.7775396873622</v>
      </c>
      <c r="AB66" s="10">
        <f t="shared" si="17"/>
        <v>13735.310954445446</v>
      </c>
      <c r="AC66" s="10">
        <f t="shared" si="18"/>
        <v>21023.613991622173</v>
      </c>
      <c r="AD66" s="10">
        <f t="shared" si="19"/>
        <v>30394.289325135105</v>
      </c>
      <c r="AE66" s="10">
        <f t="shared" si="20"/>
        <v>41847.336954984246</v>
      </c>
    </row>
    <row r="67" spans="1:31" x14ac:dyDescent="0.2">
      <c r="A67" s="5">
        <v>-232</v>
      </c>
      <c r="B67" s="5">
        <f t="shared" si="21"/>
        <v>64</v>
      </c>
      <c r="C67" s="36">
        <v>1.017454260893683E-2</v>
      </c>
      <c r="D67" s="6">
        <f t="shared" si="1"/>
        <v>1.2134775588640307E-3</v>
      </c>
      <c r="E67" s="7">
        <f t="shared" si="2"/>
        <v>14.561730706368369</v>
      </c>
      <c r="F67" s="7">
        <f t="shared" si="3"/>
        <v>29.123461412736738</v>
      </c>
      <c r="G67" s="7">
        <f t="shared" si="4"/>
        <v>43.685192119105103</v>
      </c>
      <c r="H67" s="7">
        <f t="shared" si="5"/>
        <v>58.246922825473476</v>
      </c>
      <c r="I67" s="7">
        <f t="shared" si="6"/>
        <v>72.808653531841841</v>
      </c>
      <c r="J67" s="7">
        <f t="shared" si="7"/>
        <v>87.370384238210207</v>
      </c>
      <c r="K67" s="12">
        <f t="shared" si="8"/>
        <v>1.8668885520984821E-4</v>
      </c>
      <c r="L67" s="9">
        <f t="shared" si="22"/>
        <v>26883.195150218144</v>
      </c>
      <c r="M67" s="9">
        <f t="shared" si="9"/>
        <v>107532.78060087257</v>
      </c>
      <c r="N67" s="9">
        <f t="shared" si="10"/>
        <v>241948.75635196327</v>
      </c>
      <c r="O67" s="9">
        <f t="shared" si="11"/>
        <v>430131.1224034903</v>
      </c>
      <c r="P67" s="9">
        <f t="shared" si="12"/>
        <v>672079.87875545351</v>
      </c>
      <c r="Q67" s="9">
        <f t="shared" si="13"/>
        <v>967795.02540785307</v>
      </c>
      <c r="R67" s="8">
        <f>SUM('Masses &amp; Spring Data'!$D$29)</f>
        <v>0.12910000000000002</v>
      </c>
      <c r="S67" s="8">
        <f t="shared" si="23"/>
        <v>3470.6204938931628</v>
      </c>
      <c r="T67" s="8">
        <f t="shared" si="23"/>
        <v>13882.481975572651</v>
      </c>
      <c r="U67" s="8">
        <f t="shared" si="23"/>
        <v>31235.584445038461</v>
      </c>
      <c r="V67" s="8">
        <f t="shared" si="23"/>
        <v>55529.927902290605</v>
      </c>
      <c r="W67" s="8">
        <f t="shared" si="23"/>
        <v>86765.512347329059</v>
      </c>
      <c r="X67" s="8">
        <f t="shared" si="23"/>
        <v>124942.33778015384</v>
      </c>
      <c r="Y67" s="3">
        <f>SUM('Masses &amp; Spring Data'!$K$41*('Masses &amp; Spring Data'!$I$3+'Vel,Acc,Jer (Inlet)'!C67))</f>
        <v>4645.0329470149463</v>
      </c>
      <c r="Z67" s="10">
        <f t="shared" si="15"/>
        <v>8115.6534409081087</v>
      </c>
      <c r="AA67" s="10">
        <f t="shared" si="16"/>
        <v>18821.479861222411</v>
      </c>
      <c r="AB67" s="10">
        <f t="shared" si="17"/>
        <v>35880.617392053406</v>
      </c>
      <c r="AC67" s="10">
        <f t="shared" si="18"/>
        <v>60174.960849305549</v>
      </c>
      <c r="AD67" s="10">
        <f t="shared" si="19"/>
        <v>91410.545294344003</v>
      </c>
      <c r="AE67" s="10">
        <f t="shared" si="20"/>
        <v>129587.37072716879</v>
      </c>
    </row>
    <row r="68" spans="1:31" x14ac:dyDescent="0.2">
      <c r="A68" s="5">
        <v>-230</v>
      </c>
      <c r="B68" s="5">
        <f t="shared" si="21"/>
        <v>65</v>
      </c>
      <c r="C68" s="36">
        <v>1.138802016780086E-2</v>
      </c>
      <c r="D68" s="6">
        <f t="shared" ref="D68:D131" si="24">SUM((C69-C68)/(B69-B68))</f>
        <v>1.4001664140738789E-3</v>
      </c>
      <c r="E68" s="7">
        <f t="shared" ref="E68:E131" si="25">SUM(D68*(6*2000))</f>
        <v>16.801996968886549</v>
      </c>
      <c r="F68" s="7">
        <f t="shared" ref="F68:F131" si="26">SUM(D68*(6*4000))</f>
        <v>33.603993937773097</v>
      </c>
      <c r="G68" s="7">
        <f t="shared" ref="G68:G131" si="27">SUM(D68*(6*6000))</f>
        <v>50.405990906659639</v>
      </c>
      <c r="H68" s="7">
        <f t="shared" ref="H68:H131" si="28">SUM(D68*(6*8000))</f>
        <v>67.207987875546195</v>
      </c>
      <c r="I68" s="7">
        <f t="shared" ref="I68:I131" si="29">SUM(D68*(6*10000))</f>
        <v>84.009984844432736</v>
      </c>
      <c r="J68" s="7">
        <f t="shared" ref="J68:J131" si="30">SUM(D68*(6*12000))</f>
        <v>100.81198181331928</v>
      </c>
      <c r="K68" s="12">
        <f t="shared" ref="K68:K131" si="31">SUM((C70-(2*C69)+C68)/((B69-B68)^2))</f>
        <v>1.8668885520984127E-4</v>
      </c>
      <c r="L68" s="9">
        <f t="shared" ref="L68:L131" si="32">SUM(K68*((6*2000)^2))</f>
        <v>26883.195150217143</v>
      </c>
      <c r="M68" s="9">
        <f t="shared" ref="M68:M131" si="33">SUM(K68*((6*4000)^2))</f>
        <v>107532.78060086857</v>
      </c>
      <c r="N68" s="9">
        <f t="shared" ref="N68:N131" si="34">SUM(K68*((6*6000)^2))</f>
        <v>241948.75635195427</v>
      </c>
      <c r="O68" s="9">
        <f t="shared" ref="O68:O131" si="35">SUM(K68*((6*8000)^2))</f>
        <v>430131.12240347429</v>
      </c>
      <c r="P68" s="9">
        <f t="shared" ref="P68:P131" si="36">SUM(K68*((6*10000)^2))</f>
        <v>672079.8787554286</v>
      </c>
      <c r="Q68" s="9">
        <f t="shared" ref="Q68:Q131" si="37">SUM(K68*((6*12000)^2))</f>
        <v>967795.0254078171</v>
      </c>
      <c r="R68" s="8">
        <f>SUM('Masses &amp; Spring Data'!$D$29)</f>
        <v>0.12910000000000002</v>
      </c>
      <c r="S68" s="8">
        <f t="shared" si="23"/>
        <v>3470.6204938930337</v>
      </c>
      <c r="T68" s="8">
        <f t="shared" si="23"/>
        <v>13882.481975572135</v>
      </c>
      <c r="U68" s="8">
        <f t="shared" si="23"/>
        <v>31235.584445037301</v>
      </c>
      <c r="V68" s="8">
        <f t="shared" si="23"/>
        <v>55529.927902288538</v>
      </c>
      <c r="W68" s="8">
        <f t="shared" si="23"/>
        <v>86765.512347325843</v>
      </c>
      <c r="X68" s="8">
        <f t="shared" si="23"/>
        <v>124942.3377801492</v>
      </c>
      <c r="Y68" s="3">
        <f>SUM('Masses &amp; Spring Data'!$K$41*('Masses &amp; Spring Data'!$I$3+'Vel,Acc,Jer (Inlet)'!C68))</f>
        <v>4938.9978856497582</v>
      </c>
      <c r="Z68" s="10">
        <f t="shared" ref="Z68:Z131" si="38">SUM(S68+Y68)</f>
        <v>8409.6183795427914</v>
      </c>
      <c r="AA68" s="10">
        <f t="shared" ref="AA68:AA131" si="39">SUM(T68+Y69)</f>
        <v>19160.67017503129</v>
      </c>
      <c r="AB68" s="10">
        <f t="shared" ref="AB68:AB131" si="40">SUM(U68+Y68)</f>
        <v>36174.582330687059</v>
      </c>
      <c r="AC68" s="10">
        <f t="shared" ref="AC68:AC131" si="41">SUM(V68+Y68)</f>
        <v>60468.925787938293</v>
      </c>
      <c r="AD68" s="10">
        <f t="shared" ref="AD68:AD131" si="42">SUM(W68+Y68)</f>
        <v>91704.510232975605</v>
      </c>
      <c r="AE68" s="10">
        <f t="shared" ref="AE68:AE131" si="43">SUM(X68+Y68)</f>
        <v>129881.33566579896</v>
      </c>
    </row>
    <row r="69" spans="1:31" x14ac:dyDescent="0.2">
      <c r="A69" s="5">
        <v>-228</v>
      </c>
      <c r="B69" s="5">
        <f t="shared" ref="B69:B132" si="44">B68+1</f>
        <v>66</v>
      </c>
      <c r="C69" s="36">
        <v>1.2788186581874739E-2</v>
      </c>
      <c r="D69" s="6">
        <f t="shared" si="24"/>
        <v>1.5868552692837202E-3</v>
      </c>
      <c r="E69" s="7">
        <f t="shared" si="25"/>
        <v>19.042263231404643</v>
      </c>
      <c r="F69" s="7">
        <f t="shared" si="26"/>
        <v>38.084526462809286</v>
      </c>
      <c r="G69" s="7">
        <f t="shared" si="27"/>
        <v>57.126789694213926</v>
      </c>
      <c r="H69" s="7">
        <f t="shared" si="28"/>
        <v>76.169052925618573</v>
      </c>
      <c r="I69" s="7">
        <f t="shared" si="29"/>
        <v>95.211316157023205</v>
      </c>
      <c r="J69" s="7">
        <f t="shared" si="30"/>
        <v>114.25357938842785</v>
      </c>
      <c r="K69" s="12">
        <f t="shared" si="31"/>
        <v>1.8668885520985862E-4</v>
      </c>
      <c r="L69" s="9">
        <f t="shared" si="32"/>
        <v>26883.195150219643</v>
      </c>
      <c r="M69" s="9">
        <f t="shared" si="33"/>
        <v>107532.78060087857</v>
      </c>
      <c r="N69" s="9">
        <f t="shared" si="34"/>
        <v>241948.75635197677</v>
      </c>
      <c r="O69" s="9">
        <f t="shared" si="35"/>
        <v>430131.12240351428</v>
      </c>
      <c r="P69" s="9">
        <f t="shared" si="36"/>
        <v>672079.87875549099</v>
      </c>
      <c r="Q69" s="9">
        <f t="shared" si="37"/>
        <v>967795.02540790709</v>
      </c>
      <c r="R69" s="8">
        <f>SUM('Masses &amp; Spring Data'!$D$29)</f>
        <v>0.12910000000000002</v>
      </c>
      <c r="S69" s="8">
        <f t="shared" si="23"/>
        <v>3470.6204938933565</v>
      </c>
      <c r="T69" s="8">
        <f t="shared" si="23"/>
        <v>13882.481975573426</v>
      </c>
      <c r="U69" s="8">
        <f t="shared" si="23"/>
        <v>31235.584445040207</v>
      </c>
      <c r="V69" s="8">
        <f t="shared" si="23"/>
        <v>55529.927902293704</v>
      </c>
      <c r="W69" s="8">
        <f t="shared" si="23"/>
        <v>86765.512347333904</v>
      </c>
      <c r="X69" s="8">
        <f t="shared" si="23"/>
        <v>124942.33778016083</v>
      </c>
      <c r="Y69" s="3">
        <f>SUM('Masses &amp; Spring Data'!$K$41*('Masses &amp; Spring Data'!$I$3+'Vel,Acc,Jer (Inlet)'!C69))</f>
        <v>5278.1881994591549</v>
      </c>
      <c r="Z69" s="10">
        <f t="shared" si="38"/>
        <v>8748.8086933525119</v>
      </c>
      <c r="AA69" s="10">
        <f t="shared" si="39"/>
        <v>19545.085864016561</v>
      </c>
      <c r="AB69" s="10">
        <f t="shared" si="40"/>
        <v>36513.77264449936</v>
      </c>
      <c r="AC69" s="10">
        <f t="shared" si="41"/>
        <v>60808.116101752858</v>
      </c>
      <c r="AD69" s="10">
        <f t="shared" si="42"/>
        <v>92043.700546793058</v>
      </c>
      <c r="AE69" s="10">
        <f t="shared" si="43"/>
        <v>130220.52597961998</v>
      </c>
    </row>
    <row r="70" spans="1:31" x14ac:dyDescent="0.2">
      <c r="A70" s="5">
        <v>-226</v>
      </c>
      <c r="B70" s="5">
        <f t="shared" si="44"/>
        <v>67</v>
      </c>
      <c r="C70" s="36">
        <v>1.437504185115846E-2</v>
      </c>
      <c r="D70" s="6">
        <f t="shared" si="24"/>
        <v>1.7735441244935788E-3</v>
      </c>
      <c r="E70" s="7">
        <f t="shared" si="25"/>
        <v>21.282529493922947</v>
      </c>
      <c r="F70" s="7">
        <f t="shared" si="26"/>
        <v>42.565058987845894</v>
      </c>
      <c r="G70" s="7">
        <f t="shared" si="27"/>
        <v>63.847588481768838</v>
      </c>
      <c r="H70" s="7">
        <f t="shared" si="28"/>
        <v>85.130117975691789</v>
      </c>
      <c r="I70" s="7">
        <f t="shared" si="29"/>
        <v>106.41264746961473</v>
      </c>
      <c r="J70" s="7">
        <f t="shared" si="30"/>
        <v>127.69517696353768</v>
      </c>
      <c r="K70" s="12">
        <f t="shared" si="31"/>
        <v>9.3344427604924105E-5</v>
      </c>
      <c r="L70" s="9">
        <f t="shared" si="32"/>
        <v>13441.597575109072</v>
      </c>
      <c r="M70" s="9">
        <f t="shared" si="33"/>
        <v>53766.390300436287</v>
      </c>
      <c r="N70" s="9">
        <f t="shared" si="34"/>
        <v>120974.37817598163</v>
      </c>
      <c r="O70" s="9">
        <f t="shared" si="35"/>
        <v>215065.56120174515</v>
      </c>
      <c r="P70" s="9">
        <f t="shared" si="36"/>
        <v>336039.93937772675</v>
      </c>
      <c r="Q70" s="9">
        <f t="shared" si="37"/>
        <v>483897.51270392654</v>
      </c>
      <c r="R70" s="8">
        <f>SUM('Masses &amp; Spring Data'!$D$29)</f>
        <v>0.12910000000000002</v>
      </c>
      <c r="S70" s="8">
        <f t="shared" si="23"/>
        <v>1735.3102469465814</v>
      </c>
      <c r="T70" s="8">
        <f t="shared" si="23"/>
        <v>6941.2409877863256</v>
      </c>
      <c r="U70" s="8">
        <f t="shared" si="23"/>
        <v>15617.792222519231</v>
      </c>
      <c r="V70" s="8">
        <f t="shared" si="23"/>
        <v>27764.963951145302</v>
      </c>
      <c r="W70" s="8">
        <f t="shared" si="23"/>
        <v>43382.756173664529</v>
      </c>
      <c r="X70" s="8">
        <f t="shared" si="23"/>
        <v>62471.168890076922</v>
      </c>
      <c r="Y70" s="3">
        <f>SUM('Masses &amp; Spring Data'!$K$41*('Masses &amp; Spring Data'!$I$3+'Vel,Acc,Jer (Inlet)'!C70))</f>
        <v>5662.6038884431364</v>
      </c>
      <c r="Z70" s="10">
        <f t="shared" si="38"/>
        <v>7397.9141353897176</v>
      </c>
      <c r="AA70" s="10">
        <f t="shared" si="39"/>
        <v>13033.485940388033</v>
      </c>
      <c r="AB70" s="10">
        <f t="shared" si="40"/>
        <v>21280.396110962367</v>
      </c>
      <c r="AC70" s="10">
        <f t="shared" si="41"/>
        <v>33427.567839588439</v>
      </c>
      <c r="AD70" s="10">
        <f t="shared" si="42"/>
        <v>49045.360062107662</v>
      </c>
      <c r="AE70" s="10">
        <f t="shared" si="43"/>
        <v>68133.772778520055</v>
      </c>
    </row>
    <row r="71" spans="1:31" x14ac:dyDescent="0.2">
      <c r="A71" s="5">
        <v>-224</v>
      </c>
      <c r="B71" s="5">
        <f t="shared" si="44"/>
        <v>68</v>
      </c>
      <c r="C71" s="36">
        <v>1.6148585975652038E-2</v>
      </c>
      <c r="D71" s="6">
        <f t="shared" si="24"/>
        <v>1.8668885520985029E-3</v>
      </c>
      <c r="E71" s="7">
        <f t="shared" si="25"/>
        <v>22.402662625182035</v>
      </c>
      <c r="F71" s="7">
        <f t="shared" si="26"/>
        <v>44.805325250364071</v>
      </c>
      <c r="G71" s="7">
        <f t="shared" si="27"/>
        <v>67.20798787554611</v>
      </c>
      <c r="H71" s="7">
        <f t="shared" si="28"/>
        <v>89.610650500728141</v>
      </c>
      <c r="I71" s="7">
        <f t="shared" si="29"/>
        <v>112.01331312591017</v>
      </c>
      <c r="J71" s="7">
        <f t="shared" si="30"/>
        <v>134.41597575109222</v>
      </c>
      <c r="K71" s="12">
        <f t="shared" si="31"/>
        <v>2.8003328281477752E-4</v>
      </c>
      <c r="L71" s="9">
        <f t="shared" si="32"/>
        <v>40324.792725327963</v>
      </c>
      <c r="M71" s="9">
        <f t="shared" si="33"/>
        <v>161299.17090131185</v>
      </c>
      <c r="N71" s="9">
        <f t="shared" si="34"/>
        <v>362923.13452795165</v>
      </c>
      <c r="O71" s="9">
        <f t="shared" si="35"/>
        <v>645196.68360524741</v>
      </c>
      <c r="P71" s="9">
        <f t="shared" si="36"/>
        <v>1008119.8181331991</v>
      </c>
      <c r="Q71" s="9">
        <f t="shared" si="37"/>
        <v>1451692.5381118066</v>
      </c>
      <c r="R71" s="8">
        <f>SUM('Masses &amp; Spring Data'!$D$29)</f>
        <v>0.12910000000000002</v>
      </c>
      <c r="S71" s="8">
        <f t="shared" si="23"/>
        <v>5205.9307408398408</v>
      </c>
      <c r="T71" s="8">
        <f t="shared" si="23"/>
        <v>20823.722963359363</v>
      </c>
      <c r="U71" s="8">
        <f t="shared" si="23"/>
        <v>46853.376667558565</v>
      </c>
      <c r="V71" s="8">
        <f t="shared" si="23"/>
        <v>83294.891853437453</v>
      </c>
      <c r="W71" s="8">
        <f t="shared" si="23"/>
        <v>130148.26852099603</v>
      </c>
      <c r="X71" s="8">
        <f t="shared" si="23"/>
        <v>187413.50667023426</v>
      </c>
      <c r="Y71" s="3">
        <f>SUM('Masses &amp; Spring Data'!$K$41*('Masses &amp; Spring Data'!$I$3+'Vel,Acc,Jer (Inlet)'!C71))</f>
        <v>6092.2449526017062</v>
      </c>
      <c r="Z71" s="10">
        <f t="shared" si="38"/>
        <v>11298.175693441546</v>
      </c>
      <c r="AA71" s="10">
        <f t="shared" si="39"/>
        <v>27368.22166770693</v>
      </c>
      <c r="AB71" s="10">
        <f t="shared" si="40"/>
        <v>52945.621620160273</v>
      </c>
      <c r="AC71" s="10">
        <f t="shared" si="41"/>
        <v>89387.136806039154</v>
      </c>
      <c r="AD71" s="10">
        <f t="shared" si="42"/>
        <v>136240.51347359773</v>
      </c>
      <c r="AE71" s="10">
        <f t="shared" si="43"/>
        <v>193505.75162283596</v>
      </c>
    </row>
    <row r="72" spans="1:31" x14ac:dyDescent="0.2">
      <c r="A72" s="5">
        <v>-222</v>
      </c>
      <c r="B72" s="5">
        <f t="shared" si="44"/>
        <v>69</v>
      </c>
      <c r="C72" s="36">
        <v>1.8015474527750541E-2</v>
      </c>
      <c r="D72" s="6">
        <f t="shared" si="24"/>
        <v>2.1469218349132804E-3</v>
      </c>
      <c r="E72" s="7">
        <f t="shared" si="25"/>
        <v>25.763062018959364</v>
      </c>
      <c r="F72" s="7">
        <f t="shared" si="26"/>
        <v>51.526124037918727</v>
      </c>
      <c r="G72" s="7">
        <f t="shared" si="27"/>
        <v>77.289186056878094</v>
      </c>
      <c r="H72" s="7">
        <f t="shared" si="28"/>
        <v>103.05224807583745</v>
      </c>
      <c r="I72" s="7">
        <f t="shared" si="29"/>
        <v>128.81531009479681</v>
      </c>
      <c r="J72" s="7">
        <f t="shared" si="30"/>
        <v>154.57837211375619</v>
      </c>
      <c r="K72" s="12">
        <f t="shared" si="31"/>
        <v>2.8003328281476711E-4</v>
      </c>
      <c r="L72" s="9">
        <f t="shared" si="32"/>
        <v>40324.792725326464</v>
      </c>
      <c r="M72" s="9">
        <f t="shared" si="33"/>
        <v>161299.17090130586</v>
      </c>
      <c r="N72" s="9">
        <f t="shared" si="34"/>
        <v>362923.13452793815</v>
      </c>
      <c r="O72" s="9">
        <f t="shared" si="35"/>
        <v>645196.68360522343</v>
      </c>
      <c r="P72" s="9">
        <f t="shared" si="36"/>
        <v>1008119.8181331616</v>
      </c>
      <c r="Q72" s="9">
        <f t="shared" si="37"/>
        <v>1451692.5381117526</v>
      </c>
      <c r="R72" s="8">
        <f>SUM('Masses &amp; Spring Data'!$D$29)</f>
        <v>0.12910000000000002</v>
      </c>
      <c r="S72" s="8">
        <f t="shared" si="23"/>
        <v>5205.9307408396471</v>
      </c>
      <c r="T72" s="8">
        <f t="shared" si="23"/>
        <v>20823.722963358588</v>
      </c>
      <c r="U72" s="8">
        <f t="shared" si="23"/>
        <v>46853.376667556826</v>
      </c>
      <c r="V72" s="8">
        <f t="shared" si="23"/>
        <v>83294.891853434354</v>
      </c>
      <c r="W72" s="8">
        <f t="shared" si="23"/>
        <v>130148.26852099119</v>
      </c>
      <c r="X72" s="8">
        <f t="shared" si="23"/>
        <v>187413.5066702273</v>
      </c>
      <c r="Y72" s="3">
        <f>SUM('Masses &amp; Spring Data'!$K$41*('Masses &amp; Spring Data'!$I$3+'Vel,Acc,Jer (Inlet)'!C72))</f>
        <v>6544.4987043475685</v>
      </c>
      <c r="Z72" s="10">
        <f t="shared" si="38"/>
        <v>11750.429445187216</v>
      </c>
      <c r="AA72" s="10">
        <f t="shared" si="39"/>
        <v>27888.3134822139</v>
      </c>
      <c r="AB72" s="10">
        <f t="shared" si="40"/>
        <v>53397.875371904396</v>
      </c>
      <c r="AC72" s="10">
        <f t="shared" si="41"/>
        <v>89839.390557781924</v>
      </c>
      <c r="AD72" s="10">
        <f t="shared" si="42"/>
        <v>136692.76722533876</v>
      </c>
      <c r="AE72" s="10">
        <f t="shared" si="43"/>
        <v>193958.00537457486</v>
      </c>
    </row>
    <row r="73" spans="1:31" x14ac:dyDescent="0.2">
      <c r="A73" s="5">
        <v>-220</v>
      </c>
      <c r="B73" s="5">
        <f t="shared" si="44"/>
        <v>70</v>
      </c>
      <c r="C73" s="36">
        <v>2.0162396362663822E-2</v>
      </c>
      <c r="D73" s="6">
        <f t="shared" si="24"/>
        <v>2.4269551177280475E-3</v>
      </c>
      <c r="E73" s="7">
        <f t="shared" si="25"/>
        <v>29.123461412736571</v>
      </c>
      <c r="F73" s="7">
        <f t="shared" si="26"/>
        <v>58.246922825473142</v>
      </c>
      <c r="G73" s="7">
        <f t="shared" si="27"/>
        <v>87.370384238209709</v>
      </c>
      <c r="H73" s="7">
        <f t="shared" si="28"/>
        <v>116.49384565094628</v>
      </c>
      <c r="I73" s="7">
        <f t="shared" si="29"/>
        <v>145.61730706368286</v>
      </c>
      <c r="J73" s="7">
        <f t="shared" si="30"/>
        <v>174.74076847641942</v>
      </c>
      <c r="K73" s="12">
        <f t="shared" si="31"/>
        <v>1.8668885520985168E-4</v>
      </c>
      <c r="L73" s="9">
        <f t="shared" si="32"/>
        <v>26883.195150218642</v>
      </c>
      <c r="M73" s="9">
        <f t="shared" si="33"/>
        <v>107532.78060087457</v>
      </c>
      <c r="N73" s="9">
        <f t="shared" si="34"/>
        <v>241948.75635196778</v>
      </c>
      <c r="O73" s="9">
        <f t="shared" si="35"/>
        <v>430131.12240349827</v>
      </c>
      <c r="P73" s="9">
        <f t="shared" si="36"/>
        <v>672079.87875546608</v>
      </c>
      <c r="Q73" s="9">
        <f t="shared" si="37"/>
        <v>967795.02540787112</v>
      </c>
      <c r="R73" s="8">
        <f>SUM('Masses &amp; Spring Data'!$D$29)</f>
        <v>0.12910000000000002</v>
      </c>
      <c r="S73" s="8">
        <f t="shared" si="23"/>
        <v>3470.6204938932274</v>
      </c>
      <c r="T73" s="8">
        <f t="shared" si="23"/>
        <v>13882.48197557291</v>
      </c>
      <c r="U73" s="8">
        <f t="shared" si="23"/>
        <v>31235.584445039047</v>
      </c>
      <c r="V73" s="8">
        <f t="shared" si="23"/>
        <v>55529.927902291638</v>
      </c>
      <c r="W73" s="8">
        <f t="shared" si="23"/>
        <v>86765.512347330688</v>
      </c>
      <c r="X73" s="8">
        <f t="shared" si="23"/>
        <v>124942.33778015619</v>
      </c>
      <c r="Y73" s="3">
        <f>SUM('Masses &amp; Spring Data'!$K$41*('Masses &amp; Spring Data'!$I$3+'Vel,Acc,Jer (Inlet)'!C73))</f>
        <v>7064.5905188553106</v>
      </c>
      <c r="Z73" s="10">
        <f t="shared" si="38"/>
        <v>10535.211012748538</v>
      </c>
      <c r="AA73" s="10">
        <f t="shared" si="39"/>
        <v>21535.002371697839</v>
      </c>
      <c r="AB73" s="10">
        <f t="shared" si="40"/>
        <v>38300.174963894358</v>
      </c>
      <c r="AC73" s="10">
        <f t="shared" si="41"/>
        <v>62594.518421146946</v>
      </c>
      <c r="AD73" s="10">
        <f t="shared" si="42"/>
        <v>93830.102866186004</v>
      </c>
      <c r="AE73" s="10">
        <f t="shared" si="43"/>
        <v>132006.92829901149</v>
      </c>
    </row>
    <row r="74" spans="1:31" x14ac:dyDescent="0.2">
      <c r="A74" s="5">
        <v>-218</v>
      </c>
      <c r="B74" s="5">
        <f t="shared" si="44"/>
        <v>71</v>
      </c>
      <c r="C74" s="36">
        <v>2.2589351480391869E-2</v>
      </c>
      <c r="D74" s="6">
        <f t="shared" si="24"/>
        <v>2.6136439729378992E-3</v>
      </c>
      <c r="E74" s="7">
        <f t="shared" si="25"/>
        <v>31.36372767525479</v>
      </c>
      <c r="F74" s="7">
        <f t="shared" si="26"/>
        <v>62.72745535050958</v>
      </c>
      <c r="G74" s="7">
        <f t="shared" si="27"/>
        <v>94.091183025764366</v>
      </c>
      <c r="H74" s="7">
        <f t="shared" si="28"/>
        <v>125.45491070101916</v>
      </c>
      <c r="I74" s="7">
        <f t="shared" si="29"/>
        <v>156.81863837627395</v>
      </c>
      <c r="J74" s="7">
        <f t="shared" si="30"/>
        <v>188.18236605152873</v>
      </c>
      <c r="K74" s="12">
        <f t="shared" si="31"/>
        <v>2.8003328281478099E-4</v>
      </c>
      <c r="L74" s="9">
        <f t="shared" si="32"/>
        <v>40324.792725328465</v>
      </c>
      <c r="M74" s="9">
        <f t="shared" si="33"/>
        <v>161299.17090131386</v>
      </c>
      <c r="N74" s="9">
        <f t="shared" si="34"/>
        <v>362923.13452795614</v>
      </c>
      <c r="O74" s="9">
        <f t="shared" si="35"/>
        <v>645196.68360525544</v>
      </c>
      <c r="P74" s="9">
        <f t="shared" si="36"/>
        <v>1008119.8181332116</v>
      </c>
      <c r="Q74" s="9">
        <f t="shared" si="37"/>
        <v>1451692.5381118245</v>
      </c>
      <c r="R74" s="8">
        <f>SUM('Masses &amp; Spring Data'!$D$29)</f>
        <v>0.12910000000000002</v>
      </c>
      <c r="S74" s="8">
        <f t="shared" si="23"/>
        <v>5205.9307408399054</v>
      </c>
      <c r="T74" s="8">
        <f t="shared" si="23"/>
        <v>20823.722963359622</v>
      </c>
      <c r="U74" s="8">
        <f t="shared" si="23"/>
        <v>46853.376667559147</v>
      </c>
      <c r="V74" s="8">
        <f t="shared" si="23"/>
        <v>83294.891853438487</v>
      </c>
      <c r="W74" s="8">
        <f t="shared" si="23"/>
        <v>130148.26852099763</v>
      </c>
      <c r="X74" s="8">
        <f t="shared" si="23"/>
        <v>187413.50667023659</v>
      </c>
      <c r="Y74" s="3">
        <f>SUM('Masses &amp; Spring Data'!$K$41*('Masses &amp; Spring Data'!$I$3+'Vel,Acc,Jer (Inlet)'!C74))</f>
        <v>7652.5203961249299</v>
      </c>
      <c r="Z74" s="10">
        <f t="shared" si="38"/>
        <v>12858.451136964835</v>
      </c>
      <c r="AA74" s="10">
        <f t="shared" si="39"/>
        <v>29109.398611928758</v>
      </c>
      <c r="AB74" s="10">
        <f t="shared" si="40"/>
        <v>54505.897063684075</v>
      </c>
      <c r="AC74" s="10">
        <f t="shared" si="41"/>
        <v>90947.412249563422</v>
      </c>
      <c r="AD74" s="10">
        <f t="shared" si="42"/>
        <v>137800.78891712255</v>
      </c>
      <c r="AE74" s="10">
        <f t="shared" si="43"/>
        <v>195066.02706636151</v>
      </c>
    </row>
    <row r="75" spans="1:31" x14ac:dyDescent="0.2">
      <c r="A75" s="5">
        <v>-216</v>
      </c>
      <c r="B75" s="5">
        <f t="shared" si="44"/>
        <v>72</v>
      </c>
      <c r="C75" s="36">
        <v>2.5202995453329768E-2</v>
      </c>
      <c r="D75" s="6">
        <f t="shared" si="24"/>
        <v>2.8936772557526802E-3</v>
      </c>
      <c r="E75" s="7">
        <f t="shared" si="25"/>
        <v>34.724127069032164</v>
      </c>
      <c r="F75" s="7">
        <f t="shared" si="26"/>
        <v>69.448254138064328</v>
      </c>
      <c r="G75" s="7">
        <f t="shared" si="27"/>
        <v>104.17238120709649</v>
      </c>
      <c r="H75" s="7">
        <f t="shared" si="28"/>
        <v>138.89650827612866</v>
      </c>
      <c r="I75" s="7">
        <f t="shared" si="29"/>
        <v>173.62063534516082</v>
      </c>
      <c r="J75" s="7">
        <f t="shared" si="30"/>
        <v>208.34476241419299</v>
      </c>
      <c r="K75" s="12">
        <f t="shared" si="31"/>
        <v>2.8003328281477058E-4</v>
      </c>
      <c r="L75" s="9">
        <f t="shared" si="32"/>
        <v>40324.792725326966</v>
      </c>
      <c r="M75" s="9">
        <f t="shared" si="33"/>
        <v>161299.17090130787</v>
      </c>
      <c r="N75" s="9">
        <f t="shared" si="34"/>
        <v>362923.13452794269</v>
      </c>
      <c r="O75" s="9">
        <f t="shared" si="35"/>
        <v>645196.68360523146</v>
      </c>
      <c r="P75" s="9">
        <f t="shared" si="36"/>
        <v>1008119.8181331741</v>
      </c>
      <c r="Q75" s="9">
        <f t="shared" si="37"/>
        <v>1451692.5381117708</v>
      </c>
      <c r="R75" s="8">
        <f>SUM('Masses &amp; Spring Data'!$D$29)</f>
        <v>0.12910000000000002</v>
      </c>
      <c r="S75" s="8">
        <f t="shared" si="23"/>
        <v>5205.9307408397126</v>
      </c>
      <c r="T75" s="8">
        <f t="shared" si="23"/>
        <v>20823.72296335885</v>
      </c>
      <c r="U75" s="8">
        <f t="shared" si="23"/>
        <v>46853.376667557408</v>
      </c>
      <c r="V75" s="8">
        <f t="shared" si="23"/>
        <v>83294.891853435402</v>
      </c>
      <c r="W75" s="8">
        <f t="shared" si="23"/>
        <v>130148.2685209928</v>
      </c>
      <c r="X75" s="8">
        <f t="shared" si="23"/>
        <v>187413.50667022963</v>
      </c>
      <c r="Y75" s="3">
        <f>SUM('Masses &amp; Spring Data'!$K$41*('Masses &amp; Spring Data'!$I$3+'Vel,Acc,Jer (Inlet)'!C75))</f>
        <v>8285.6756485691367</v>
      </c>
      <c r="Z75" s="10">
        <f t="shared" si="38"/>
        <v>13491.606389408849</v>
      </c>
      <c r="AA75" s="10">
        <f t="shared" si="39"/>
        <v>29810.391927134075</v>
      </c>
      <c r="AB75" s="10">
        <f t="shared" si="40"/>
        <v>55139.052316126545</v>
      </c>
      <c r="AC75" s="10">
        <f t="shared" si="41"/>
        <v>91580.567502004531</v>
      </c>
      <c r="AD75" s="10">
        <f t="shared" si="42"/>
        <v>138433.94416956193</v>
      </c>
      <c r="AE75" s="10">
        <f t="shared" si="43"/>
        <v>195699.18231879876</v>
      </c>
    </row>
    <row r="76" spans="1:31" x14ac:dyDescent="0.2">
      <c r="A76" s="5">
        <v>-214</v>
      </c>
      <c r="B76" s="5">
        <f t="shared" si="44"/>
        <v>73</v>
      </c>
      <c r="C76" s="36">
        <v>2.8096672709082449E-2</v>
      </c>
      <c r="D76" s="6">
        <f t="shared" si="24"/>
        <v>3.1737105385674508E-3</v>
      </c>
      <c r="E76" s="7">
        <f t="shared" si="25"/>
        <v>38.084526462809407</v>
      </c>
      <c r="F76" s="7">
        <f t="shared" si="26"/>
        <v>76.169052925618814</v>
      </c>
      <c r="G76" s="7">
        <f t="shared" si="27"/>
        <v>114.25357938842822</v>
      </c>
      <c r="H76" s="7">
        <f t="shared" si="28"/>
        <v>152.33810585123763</v>
      </c>
      <c r="I76" s="7">
        <f t="shared" si="29"/>
        <v>190.42263231404704</v>
      </c>
      <c r="J76" s="7">
        <f t="shared" si="30"/>
        <v>228.50715877685644</v>
      </c>
      <c r="K76" s="12">
        <f t="shared" si="31"/>
        <v>3.7337771041969642E-4</v>
      </c>
      <c r="L76" s="9">
        <f t="shared" si="32"/>
        <v>53766.390300436287</v>
      </c>
      <c r="M76" s="9">
        <f t="shared" si="33"/>
        <v>215065.56120174515</v>
      </c>
      <c r="N76" s="9">
        <f t="shared" si="34"/>
        <v>483897.51270392654</v>
      </c>
      <c r="O76" s="9">
        <f t="shared" si="35"/>
        <v>860262.2448069806</v>
      </c>
      <c r="P76" s="9">
        <f t="shared" si="36"/>
        <v>1344159.757510907</v>
      </c>
      <c r="Q76" s="9">
        <f t="shared" si="37"/>
        <v>1935590.0508157061</v>
      </c>
      <c r="R76" s="8">
        <f>SUM('Masses &amp; Spring Data'!$D$29)</f>
        <v>0.12910000000000002</v>
      </c>
      <c r="S76" s="8">
        <f t="shared" si="23"/>
        <v>6941.2409877863256</v>
      </c>
      <c r="T76" s="8">
        <f t="shared" si="23"/>
        <v>27764.963951145302</v>
      </c>
      <c r="U76" s="8">
        <f t="shared" si="23"/>
        <v>62471.168890076922</v>
      </c>
      <c r="V76" s="8">
        <f t="shared" si="23"/>
        <v>111059.85580458121</v>
      </c>
      <c r="W76" s="8">
        <f t="shared" si="23"/>
        <v>173531.02469465812</v>
      </c>
      <c r="X76" s="8">
        <f t="shared" si="23"/>
        <v>249884.67556030769</v>
      </c>
      <c r="Y76" s="3">
        <f>SUM('Masses &amp; Spring Data'!$K$41*('Masses &amp; Spring Data'!$I$3+'Vel,Acc,Jer (Inlet)'!C76))</f>
        <v>8986.6689637752243</v>
      </c>
      <c r="Z76" s="10">
        <f t="shared" si="38"/>
        <v>15927.909951561549</v>
      </c>
      <c r="AA76" s="10">
        <f t="shared" si="39"/>
        <v>37520.464292888493</v>
      </c>
      <c r="AB76" s="10">
        <f t="shared" si="40"/>
        <v>71457.83785385215</v>
      </c>
      <c r="AC76" s="10">
        <f t="shared" si="41"/>
        <v>120046.52476835644</v>
      </c>
      <c r="AD76" s="10">
        <f t="shared" si="42"/>
        <v>182517.69365843333</v>
      </c>
      <c r="AE76" s="10">
        <f t="shared" si="43"/>
        <v>258871.3445240829</v>
      </c>
    </row>
    <row r="77" spans="1:31" x14ac:dyDescent="0.2">
      <c r="A77" s="5">
        <v>-212</v>
      </c>
      <c r="B77" s="5">
        <f t="shared" si="44"/>
        <v>74</v>
      </c>
      <c r="C77" s="36">
        <v>3.1270383247649899E-2</v>
      </c>
      <c r="D77" s="6">
        <f t="shared" si="24"/>
        <v>3.5470882489871472E-3</v>
      </c>
      <c r="E77" s="7">
        <f t="shared" si="25"/>
        <v>42.565058987845767</v>
      </c>
      <c r="F77" s="7">
        <f t="shared" si="26"/>
        <v>85.130117975691533</v>
      </c>
      <c r="G77" s="7">
        <f t="shared" si="27"/>
        <v>127.69517696353729</v>
      </c>
      <c r="H77" s="7">
        <f t="shared" si="28"/>
        <v>170.26023595138307</v>
      </c>
      <c r="I77" s="7">
        <f t="shared" si="29"/>
        <v>212.82529493922883</v>
      </c>
      <c r="J77" s="7">
        <f t="shared" si="30"/>
        <v>255.39035392707459</v>
      </c>
      <c r="K77" s="12">
        <f t="shared" si="31"/>
        <v>3.7337771041971723E-4</v>
      </c>
      <c r="L77" s="9">
        <f t="shared" si="32"/>
        <v>53766.390300439285</v>
      </c>
      <c r="M77" s="9">
        <f t="shared" si="33"/>
        <v>215065.56120175714</v>
      </c>
      <c r="N77" s="9">
        <f t="shared" si="34"/>
        <v>483897.51270395354</v>
      </c>
      <c r="O77" s="9">
        <f t="shared" si="35"/>
        <v>860262.24480702856</v>
      </c>
      <c r="P77" s="9">
        <f t="shared" si="36"/>
        <v>1344159.757510982</v>
      </c>
      <c r="Q77" s="9">
        <f t="shared" si="37"/>
        <v>1935590.0508158142</v>
      </c>
      <c r="R77" s="8">
        <f>SUM('Masses &amp; Spring Data'!$D$29)</f>
        <v>0.12910000000000002</v>
      </c>
      <c r="S77" s="8">
        <f t="shared" si="23"/>
        <v>6941.240987786713</v>
      </c>
      <c r="T77" s="8">
        <f t="shared" si="23"/>
        <v>27764.963951146852</v>
      </c>
      <c r="U77" s="8">
        <f t="shared" si="23"/>
        <v>62471.168890080415</v>
      </c>
      <c r="V77" s="8">
        <f t="shared" si="23"/>
        <v>111059.85580458741</v>
      </c>
      <c r="W77" s="8">
        <f t="shared" si="23"/>
        <v>173531.02469466781</v>
      </c>
      <c r="X77" s="8">
        <f t="shared" si="23"/>
        <v>249884.67556032166</v>
      </c>
      <c r="Y77" s="3">
        <f>SUM('Masses &amp; Spring Data'!$K$41*('Masses &amp; Spring Data'!$I$3+'Vel,Acc,Jer (Inlet)'!C77))</f>
        <v>9755.500341743189</v>
      </c>
      <c r="Z77" s="10">
        <f t="shared" si="38"/>
        <v>16696.741329529901</v>
      </c>
      <c r="AA77" s="10">
        <f t="shared" si="39"/>
        <v>38379.746421207179</v>
      </c>
      <c r="AB77" s="10">
        <f t="shared" si="40"/>
        <v>72226.669231823602</v>
      </c>
      <c r="AC77" s="10">
        <f t="shared" si="41"/>
        <v>120815.3561463306</v>
      </c>
      <c r="AD77" s="10">
        <f t="shared" si="42"/>
        <v>183286.52503641101</v>
      </c>
      <c r="AE77" s="10">
        <f t="shared" si="43"/>
        <v>259640.17590206486</v>
      </c>
    </row>
    <row r="78" spans="1:31" x14ac:dyDescent="0.2">
      <c r="A78" s="5">
        <v>-210</v>
      </c>
      <c r="B78" s="5">
        <f t="shared" si="44"/>
        <v>75</v>
      </c>
      <c r="C78" s="36">
        <v>3.4817471496637047E-2</v>
      </c>
      <c r="D78" s="6">
        <f t="shared" si="24"/>
        <v>3.9204659594068644E-3</v>
      </c>
      <c r="E78" s="7">
        <f t="shared" si="25"/>
        <v>47.045591512882375</v>
      </c>
      <c r="F78" s="7">
        <f t="shared" si="26"/>
        <v>94.091183025764749</v>
      </c>
      <c r="G78" s="7">
        <f t="shared" si="27"/>
        <v>141.13677453864713</v>
      </c>
      <c r="H78" s="7">
        <f t="shared" si="28"/>
        <v>188.1823660515295</v>
      </c>
      <c r="I78" s="7">
        <f t="shared" si="29"/>
        <v>235.22795756441187</v>
      </c>
      <c r="J78" s="7">
        <f t="shared" si="30"/>
        <v>282.27354907729426</v>
      </c>
      <c r="K78" s="12">
        <f t="shared" si="31"/>
        <v>3.7337771041968254E-4</v>
      </c>
      <c r="L78" s="9">
        <f t="shared" si="32"/>
        <v>53766.390300434286</v>
      </c>
      <c r="M78" s="9">
        <f t="shared" si="33"/>
        <v>215065.56120173715</v>
      </c>
      <c r="N78" s="9">
        <f t="shared" si="34"/>
        <v>483897.51270390855</v>
      </c>
      <c r="O78" s="9">
        <f t="shared" si="35"/>
        <v>860262.24480694858</v>
      </c>
      <c r="P78" s="9">
        <f t="shared" si="36"/>
        <v>1344159.7575108572</v>
      </c>
      <c r="Q78" s="9">
        <f t="shared" si="37"/>
        <v>1935590.0508156342</v>
      </c>
      <c r="R78" s="8">
        <f>SUM('Masses &amp; Spring Data'!$D$29)</f>
        <v>0.12910000000000002</v>
      </c>
      <c r="S78" s="8">
        <f t="shared" si="23"/>
        <v>6941.2409877860673</v>
      </c>
      <c r="T78" s="8">
        <f t="shared" si="23"/>
        <v>27764.963951144269</v>
      </c>
      <c r="U78" s="8">
        <f t="shared" si="23"/>
        <v>62471.168890074601</v>
      </c>
      <c r="V78" s="8">
        <f t="shared" si="23"/>
        <v>111059.85580457708</v>
      </c>
      <c r="W78" s="8">
        <f t="shared" si="23"/>
        <v>173531.02469465169</v>
      </c>
      <c r="X78" s="8">
        <f t="shared" si="23"/>
        <v>249884.6755602984</v>
      </c>
      <c r="Y78" s="3">
        <f>SUM('Masses &amp; Spring Data'!$K$41*('Masses &amp; Spring Data'!$I$3+'Vel,Acc,Jer (Inlet)'!C78))</f>
        <v>10614.782470060325</v>
      </c>
      <c r="Z78" s="10">
        <f t="shared" si="38"/>
        <v>17556.023457846393</v>
      </c>
      <c r="AA78" s="10">
        <f t="shared" si="39"/>
        <v>39329.479299870909</v>
      </c>
      <c r="AB78" s="10">
        <f t="shared" si="40"/>
        <v>73085.951360134932</v>
      </c>
      <c r="AC78" s="10">
        <f t="shared" si="41"/>
        <v>121674.6382746374</v>
      </c>
      <c r="AD78" s="10">
        <f t="shared" si="42"/>
        <v>184145.80716471202</v>
      </c>
      <c r="AE78" s="10">
        <f t="shared" si="43"/>
        <v>260499.45803035874</v>
      </c>
    </row>
    <row r="79" spans="1:31" x14ac:dyDescent="0.2">
      <c r="A79" s="5">
        <v>-208</v>
      </c>
      <c r="B79" s="5">
        <f t="shared" si="44"/>
        <v>76</v>
      </c>
      <c r="C79" s="36">
        <v>3.8737937456043911E-2</v>
      </c>
      <c r="D79" s="6">
        <f t="shared" si="24"/>
        <v>4.293843669826547E-3</v>
      </c>
      <c r="E79" s="7">
        <f t="shared" si="25"/>
        <v>51.526124037918564</v>
      </c>
      <c r="F79" s="7">
        <f t="shared" si="26"/>
        <v>103.05224807583713</v>
      </c>
      <c r="G79" s="7">
        <f t="shared" si="27"/>
        <v>154.57837211375568</v>
      </c>
      <c r="H79" s="7">
        <f t="shared" si="28"/>
        <v>206.10449615167425</v>
      </c>
      <c r="I79" s="7">
        <f t="shared" si="29"/>
        <v>257.63062018959283</v>
      </c>
      <c r="J79" s="7">
        <f t="shared" si="30"/>
        <v>309.15674422751135</v>
      </c>
      <c r="K79" s="12">
        <f t="shared" si="31"/>
        <v>3.9923411686627192E-4</v>
      </c>
      <c r="L79" s="9">
        <f t="shared" si="32"/>
        <v>57489.712828743155</v>
      </c>
      <c r="M79" s="9">
        <f t="shared" si="33"/>
        <v>229958.85131497262</v>
      </c>
      <c r="N79" s="9">
        <f t="shared" si="34"/>
        <v>517407.4154586884</v>
      </c>
      <c r="O79" s="9">
        <f t="shared" si="35"/>
        <v>919835.40525989048</v>
      </c>
      <c r="P79" s="9">
        <f t="shared" si="36"/>
        <v>1437242.820718579</v>
      </c>
      <c r="Q79" s="9">
        <f t="shared" si="37"/>
        <v>2069629.6618347536</v>
      </c>
      <c r="R79" s="8">
        <f>SUM('Masses &amp; Spring Data'!$D$29)</f>
        <v>0.12910000000000002</v>
      </c>
      <c r="S79" s="8">
        <f t="shared" si="23"/>
        <v>7421.9219261907429</v>
      </c>
      <c r="T79" s="8">
        <f t="shared" si="23"/>
        <v>29687.687704762971</v>
      </c>
      <c r="U79" s="8">
        <f t="shared" si="23"/>
        <v>66797.297335716677</v>
      </c>
      <c r="V79" s="8">
        <f t="shared" si="23"/>
        <v>118750.75081905189</v>
      </c>
      <c r="W79" s="8">
        <f t="shared" si="23"/>
        <v>185548.04815476856</v>
      </c>
      <c r="X79" s="8">
        <f t="shared" si="23"/>
        <v>267189.18934286671</v>
      </c>
      <c r="Y79" s="3">
        <f>SUM('Masses &amp; Spring Data'!$K$41*('Masses &amp; Spring Data'!$I$3+'Vel,Acc,Jer (Inlet)'!C79))</f>
        <v>11564.515348726638</v>
      </c>
      <c r="Z79" s="10">
        <f t="shared" si="38"/>
        <v>18986.437274917382</v>
      </c>
      <c r="AA79" s="10">
        <f t="shared" si="39"/>
        <v>42292.386682505094</v>
      </c>
      <c r="AB79" s="10">
        <f t="shared" si="40"/>
        <v>78361.812684443314</v>
      </c>
      <c r="AC79" s="10">
        <f t="shared" si="41"/>
        <v>130315.26616777852</v>
      </c>
      <c r="AD79" s="10">
        <f t="shared" si="42"/>
        <v>197112.56350349521</v>
      </c>
      <c r="AE79" s="10">
        <f t="shared" si="43"/>
        <v>278753.70469159336</v>
      </c>
    </row>
    <row r="80" spans="1:31" x14ac:dyDescent="0.2">
      <c r="A80" s="5">
        <v>-206</v>
      </c>
      <c r="B80" s="5">
        <f t="shared" si="44"/>
        <v>77</v>
      </c>
      <c r="C80" s="36">
        <v>4.3031781125870458E-2</v>
      </c>
      <c r="D80" s="6">
        <f t="shared" si="24"/>
        <v>4.6930777866928189E-3</v>
      </c>
      <c r="E80" s="7">
        <f t="shared" si="25"/>
        <v>56.316933440313825</v>
      </c>
      <c r="F80" s="7">
        <f t="shared" si="26"/>
        <v>112.63386688062765</v>
      </c>
      <c r="G80" s="7">
        <f t="shared" si="27"/>
        <v>168.95080032094148</v>
      </c>
      <c r="H80" s="7">
        <f t="shared" si="28"/>
        <v>225.2677337612553</v>
      </c>
      <c r="I80" s="7">
        <f t="shared" si="29"/>
        <v>281.58466720156912</v>
      </c>
      <c r="J80" s="7">
        <f t="shared" si="30"/>
        <v>337.90160064188296</v>
      </c>
      <c r="K80" s="12">
        <f t="shared" si="31"/>
        <v>4.846442681247648E-4</v>
      </c>
      <c r="L80" s="9">
        <f t="shared" si="32"/>
        <v>69788.774609966131</v>
      </c>
      <c r="M80" s="9">
        <f t="shared" si="33"/>
        <v>279155.09843986452</v>
      </c>
      <c r="N80" s="9">
        <f t="shared" si="34"/>
        <v>628098.97148969513</v>
      </c>
      <c r="O80" s="9">
        <f t="shared" si="35"/>
        <v>1116620.3937594581</v>
      </c>
      <c r="P80" s="9">
        <f t="shared" si="36"/>
        <v>1744719.3652491532</v>
      </c>
      <c r="Q80" s="9">
        <f t="shared" si="37"/>
        <v>2512395.8859587805</v>
      </c>
      <c r="R80" s="8">
        <f>SUM('Masses &amp; Spring Data'!$D$29)</f>
        <v>0.12910000000000002</v>
      </c>
      <c r="S80" s="8">
        <f t="shared" si="23"/>
        <v>9009.7308021466288</v>
      </c>
      <c r="T80" s="8">
        <f t="shared" si="23"/>
        <v>36038.923208586515</v>
      </c>
      <c r="U80" s="8">
        <f t="shared" si="23"/>
        <v>81087.577219319661</v>
      </c>
      <c r="V80" s="8">
        <f t="shared" si="23"/>
        <v>144155.69283434606</v>
      </c>
      <c r="W80" s="8">
        <f t="shared" si="23"/>
        <v>225243.27005366571</v>
      </c>
      <c r="X80" s="8">
        <f t="shared" si="23"/>
        <v>324350.30887727864</v>
      </c>
      <c r="Y80" s="3">
        <f>SUM('Masses &amp; Spring Data'!$K$41*('Masses &amp; Spring Data'!$I$3+'Vel,Acc,Jer (Inlet)'!C80))</f>
        <v>12604.698977742119</v>
      </c>
      <c r="Z80" s="10">
        <f t="shared" si="38"/>
        <v>21614.429779888749</v>
      </c>
      <c r="AA80" s="10">
        <f t="shared" si="39"/>
        <v>49780.520280154968</v>
      </c>
      <c r="AB80" s="10">
        <f t="shared" si="40"/>
        <v>93692.276197061787</v>
      </c>
      <c r="AC80" s="10">
        <f t="shared" si="41"/>
        <v>156760.39181208817</v>
      </c>
      <c r="AD80" s="10">
        <f t="shared" si="42"/>
        <v>237847.96903140782</v>
      </c>
      <c r="AE80" s="10">
        <f t="shared" si="43"/>
        <v>336955.00785502075</v>
      </c>
    </row>
    <row r="81" spans="1:31" x14ac:dyDescent="0.2">
      <c r="A81" s="5">
        <v>-204</v>
      </c>
      <c r="B81" s="5">
        <f t="shared" si="44"/>
        <v>78</v>
      </c>
      <c r="C81" s="36">
        <v>4.7724858912563277E-2</v>
      </c>
      <c r="D81" s="6">
        <f t="shared" si="24"/>
        <v>5.1777220548175837E-3</v>
      </c>
      <c r="E81" s="7">
        <f t="shared" si="25"/>
        <v>62.132664657811006</v>
      </c>
      <c r="F81" s="7">
        <f t="shared" si="26"/>
        <v>124.26532931562201</v>
      </c>
      <c r="G81" s="7">
        <f t="shared" si="27"/>
        <v>186.39799397343302</v>
      </c>
      <c r="H81" s="7">
        <f t="shared" si="28"/>
        <v>248.53065863124402</v>
      </c>
      <c r="I81" s="7">
        <f t="shared" si="29"/>
        <v>310.66332328905503</v>
      </c>
      <c r="J81" s="7">
        <f t="shared" si="30"/>
        <v>372.79598794686603</v>
      </c>
      <c r="K81" s="12">
        <f t="shared" si="31"/>
        <v>5.0237970936971299E-4</v>
      </c>
      <c r="L81" s="9">
        <f t="shared" si="32"/>
        <v>72342.678149238665</v>
      </c>
      <c r="M81" s="9">
        <f t="shared" si="33"/>
        <v>289370.71259695466</v>
      </c>
      <c r="N81" s="9">
        <f t="shared" si="34"/>
        <v>651084.10334314802</v>
      </c>
      <c r="O81" s="9">
        <f t="shared" si="35"/>
        <v>1157482.8503878186</v>
      </c>
      <c r="P81" s="9">
        <f t="shared" si="36"/>
        <v>1808566.9537309667</v>
      </c>
      <c r="Q81" s="9">
        <f t="shared" si="37"/>
        <v>2604336.4133725921</v>
      </c>
      <c r="R81" s="8">
        <f>SUM('Masses &amp; Spring Data'!$D$29)</f>
        <v>0.12910000000000002</v>
      </c>
      <c r="S81" s="8">
        <f t="shared" si="23"/>
        <v>9339.4397490667125</v>
      </c>
      <c r="T81" s="8">
        <f t="shared" si="23"/>
        <v>37357.75899626685</v>
      </c>
      <c r="U81" s="8">
        <f t="shared" si="23"/>
        <v>84054.957741600418</v>
      </c>
      <c r="V81" s="8">
        <f t="shared" si="23"/>
        <v>149431.0359850674</v>
      </c>
      <c r="W81" s="8">
        <f t="shared" si="23"/>
        <v>233485.99372666783</v>
      </c>
      <c r="X81" s="8">
        <f t="shared" si="23"/>
        <v>336219.83096640167</v>
      </c>
      <c r="Y81" s="3">
        <f>SUM('Masses &amp; Spring Data'!$K$41*('Masses &amp; Spring Data'!$I$3+'Vel,Acc,Jer (Inlet)'!C81))</f>
        <v>13741.597071568454</v>
      </c>
      <c r="Z81" s="10">
        <f t="shared" si="38"/>
        <v>23081.036820635167</v>
      </c>
      <c r="AA81" s="10">
        <f t="shared" si="39"/>
        <v>52353.659235614861</v>
      </c>
      <c r="AB81" s="10">
        <f t="shared" si="40"/>
        <v>97796.55481316887</v>
      </c>
      <c r="AC81" s="10">
        <f t="shared" si="41"/>
        <v>163172.63305663585</v>
      </c>
      <c r="AD81" s="10">
        <f t="shared" si="42"/>
        <v>247227.59079823628</v>
      </c>
      <c r="AE81" s="10">
        <f t="shared" si="43"/>
        <v>349961.42803797015</v>
      </c>
    </row>
    <row r="82" spans="1:31" x14ac:dyDescent="0.2">
      <c r="A82" s="5">
        <v>-202</v>
      </c>
      <c r="B82" s="5">
        <f t="shared" si="44"/>
        <v>79</v>
      </c>
      <c r="C82" s="36">
        <v>5.2902580967380861E-2</v>
      </c>
      <c r="D82" s="6">
        <f t="shared" si="24"/>
        <v>5.6801017641872967E-3</v>
      </c>
      <c r="E82" s="7">
        <f t="shared" si="25"/>
        <v>68.161221170247558</v>
      </c>
      <c r="F82" s="7">
        <f t="shared" si="26"/>
        <v>136.32244234049512</v>
      </c>
      <c r="G82" s="7">
        <f t="shared" si="27"/>
        <v>204.48366351074267</v>
      </c>
      <c r="H82" s="7">
        <f t="shared" si="28"/>
        <v>272.64488468099023</v>
      </c>
      <c r="I82" s="7">
        <f t="shared" si="29"/>
        <v>340.80610585123782</v>
      </c>
      <c r="J82" s="7">
        <f t="shared" si="30"/>
        <v>408.96732702148535</v>
      </c>
      <c r="K82" s="12">
        <f t="shared" si="31"/>
        <v>5.4419801293671688E-4</v>
      </c>
      <c r="L82" s="9">
        <f t="shared" si="32"/>
        <v>78364.513862887237</v>
      </c>
      <c r="M82" s="9">
        <f t="shared" si="33"/>
        <v>313458.05545154895</v>
      </c>
      <c r="N82" s="9">
        <f t="shared" si="34"/>
        <v>705280.62476598506</v>
      </c>
      <c r="O82" s="9">
        <f t="shared" si="35"/>
        <v>1253832.2218061958</v>
      </c>
      <c r="P82" s="9">
        <f t="shared" si="36"/>
        <v>1959112.8465721807</v>
      </c>
      <c r="Q82" s="9">
        <f t="shared" si="37"/>
        <v>2821122.4990639403</v>
      </c>
      <c r="R82" s="8">
        <f>SUM('Masses &amp; Spring Data'!$D$29)</f>
        <v>0.12910000000000002</v>
      </c>
      <c r="S82" s="8">
        <f t="shared" si="23"/>
        <v>10116.858739698744</v>
      </c>
      <c r="T82" s="8">
        <f t="shared" si="23"/>
        <v>40467.434958794976</v>
      </c>
      <c r="U82" s="8">
        <f t="shared" si="23"/>
        <v>91051.728657288681</v>
      </c>
      <c r="V82" s="8">
        <f t="shared" si="23"/>
        <v>161869.73983517991</v>
      </c>
      <c r="W82" s="8">
        <f t="shared" si="23"/>
        <v>252921.46849246859</v>
      </c>
      <c r="X82" s="8">
        <f t="shared" si="23"/>
        <v>364206.91462915472</v>
      </c>
      <c r="Y82" s="3">
        <f>SUM('Masses &amp; Spring Data'!$K$41*('Masses &amp; Spring Data'!$I$3+'Vel,Acc,Jer (Inlet)'!C82))</f>
        <v>14995.900239348013</v>
      </c>
      <c r="Z82" s="10">
        <f t="shared" si="38"/>
        <v>25112.758979046757</v>
      </c>
      <c r="AA82" s="10">
        <f t="shared" si="39"/>
        <v>56839.339850517361</v>
      </c>
      <c r="AB82" s="10">
        <f t="shared" si="40"/>
        <v>106047.6288966367</v>
      </c>
      <c r="AC82" s="10">
        <f t="shared" si="41"/>
        <v>176865.64007452791</v>
      </c>
      <c r="AD82" s="10">
        <f t="shared" si="42"/>
        <v>267917.36873181659</v>
      </c>
      <c r="AE82" s="10">
        <f t="shared" si="43"/>
        <v>379202.81486850273</v>
      </c>
    </row>
    <row r="83" spans="1:31" x14ac:dyDescent="0.2">
      <c r="A83" s="5">
        <v>-200</v>
      </c>
      <c r="B83" s="5">
        <f t="shared" si="44"/>
        <v>80</v>
      </c>
      <c r="C83" s="36">
        <v>5.8582682731568157E-2</v>
      </c>
      <c r="D83" s="6">
        <f t="shared" si="24"/>
        <v>6.2242997771240136E-3</v>
      </c>
      <c r="E83" s="7">
        <f t="shared" si="25"/>
        <v>74.691597325488161</v>
      </c>
      <c r="F83" s="7">
        <f t="shared" si="26"/>
        <v>149.38319465097632</v>
      </c>
      <c r="G83" s="7">
        <f t="shared" si="27"/>
        <v>224.0747919764645</v>
      </c>
      <c r="H83" s="7">
        <f t="shared" si="28"/>
        <v>298.76638930195264</v>
      </c>
      <c r="I83" s="7">
        <f t="shared" si="29"/>
        <v>373.45798662744079</v>
      </c>
      <c r="J83" s="7">
        <f t="shared" si="30"/>
        <v>448.14958395292899</v>
      </c>
      <c r="K83" s="12">
        <f t="shared" si="31"/>
        <v>5.8862996047665678E-4</v>
      </c>
      <c r="L83" s="9">
        <f t="shared" si="32"/>
        <v>84762.714308638577</v>
      </c>
      <c r="M83" s="9">
        <f t="shared" si="33"/>
        <v>339050.85723455431</v>
      </c>
      <c r="N83" s="9">
        <f t="shared" si="34"/>
        <v>762864.42877774721</v>
      </c>
      <c r="O83" s="9">
        <f t="shared" si="35"/>
        <v>1356203.4289382172</v>
      </c>
      <c r="P83" s="9">
        <f t="shared" si="36"/>
        <v>2119067.8577159643</v>
      </c>
      <c r="Q83" s="9">
        <f t="shared" si="37"/>
        <v>3051457.7151109888</v>
      </c>
      <c r="R83" s="8">
        <f>SUM('Masses &amp; Spring Data'!$D$29)</f>
        <v>0.12910000000000002</v>
      </c>
      <c r="S83" s="8">
        <f t="shared" si="23"/>
        <v>10942.866417245243</v>
      </c>
      <c r="T83" s="8">
        <f t="shared" si="23"/>
        <v>43771.465668980971</v>
      </c>
      <c r="U83" s="8">
        <f t="shared" si="23"/>
        <v>98485.797755207182</v>
      </c>
      <c r="V83" s="8">
        <f t="shared" si="23"/>
        <v>175085.86267592388</v>
      </c>
      <c r="W83" s="8">
        <f t="shared" si="23"/>
        <v>273571.66043113102</v>
      </c>
      <c r="X83" s="8">
        <f t="shared" si="23"/>
        <v>393943.19102082873</v>
      </c>
      <c r="Y83" s="3">
        <f>SUM('Masses &amp; Spring Data'!$K$41*('Masses &amp; Spring Data'!$I$3+'Vel,Acc,Jer (Inlet)'!C83))</f>
        <v>16371.904891722386</v>
      </c>
      <c r="Z83" s="10">
        <f t="shared" si="38"/>
        <v>27314.771308967629</v>
      </c>
      <c r="AA83" s="10">
        <f t="shared" si="39"/>
        <v>61651.207181711652</v>
      </c>
      <c r="AB83" s="10">
        <f t="shared" si="40"/>
        <v>114857.70264692957</v>
      </c>
      <c r="AC83" s="10">
        <f t="shared" si="41"/>
        <v>191457.76756764628</v>
      </c>
      <c r="AD83" s="10">
        <f t="shared" si="42"/>
        <v>289943.56532285339</v>
      </c>
      <c r="AE83" s="10">
        <f t="shared" si="43"/>
        <v>410315.0959125511</v>
      </c>
    </row>
    <row r="84" spans="1:31" x14ac:dyDescent="0.2">
      <c r="A84" s="5">
        <v>-198</v>
      </c>
      <c r="B84" s="5">
        <f t="shared" si="44"/>
        <v>81</v>
      </c>
      <c r="C84" s="36">
        <v>6.4806982508692171E-2</v>
      </c>
      <c r="D84" s="6">
        <f t="shared" si="24"/>
        <v>6.8129297376006703E-3</v>
      </c>
      <c r="E84" s="7">
        <f t="shared" si="25"/>
        <v>81.755156851208042</v>
      </c>
      <c r="F84" s="7">
        <f t="shared" si="26"/>
        <v>163.51031370241608</v>
      </c>
      <c r="G84" s="7">
        <f t="shared" si="27"/>
        <v>245.26547055362414</v>
      </c>
      <c r="H84" s="7">
        <f t="shared" si="28"/>
        <v>327.02062740483217</v>
      </c>
      <c r="I84" s="7">
        <f t="shared" si="29"/>
        <v>408.7757842560402</v>
      </c>
      <c r="J84" s="7">
        <f t="shared" si="30"/>
        <v>490.53094110724828</v>
      </c>
      <c r="K84" s="12">
        <f t="shared" si="31"/>
        <v>6.3604892969995608E-4</v>
      </c>
      <c r="L84" s="9">
        <f t="shared" si="32"/>
        <v>91591.04587679368</v>
      </c>
      <c r="M84" s="9">
        <f t="shared" si="33"/>
        <v>366364.18350717472</v>
      </c>
      <c r="N84" s="9">
        <f t="shared" si="34"/>
        <v>824319.41289114312</v>
      </c>
      <c r="O84" s="9">
        <f t="shared" si="35"/>
        <v>1465456.7340286989</v>
      </c>
      <c r="P84" s="9">
        <f t="shared" si="36"/>
        <v>2289776.1469198419</v>
      </c>
      <c r="Q84" s="9">
        <f t="shared" si="37"/>
        <v>3297277.6515645725</v>
      </c>
      <c r="R84" s="8">
        <f>SUM('Masses &amp; Spring Data'!$D$29)</f>
        <v>0.12910000000000002</v>
      </c>
      <c r="S84" s="8">
        <f t="shared" si="23"/>
        <v>11824.404022694065</v>
      </c>
      <c r="T84" s="8">
        <f t="shared" si="23"/>
        <v>47297.616090776261</v>
      </c>
      <c r="U84" s="8">
        <f t="shared" si="23"/>
        <v>106419.63620424659</v>
      </c>
      <c r="V84" s="8">
        <f t="shared" si="23"/>
        <v>189190.46436310504</v>
      </c>
      <c r="W84" s="8">
        <f t="shared" si="23"/>
        <v>295610.10056735162</v>
      </c>
      <c r="X84" s="8">
        <f t="shared" si="23"/>
        <v>425678.54481698637</v>
      </c>
      <c r="Y84" s="3">
        <f>SUM('Masses &amp; Spring Data'!$K$41*('Masses &amp; Spring Data'!$I$3+'Vel,Acc,Jer (Inlet)'!C84))</f>
        <v>17879.741512730678</v>
      </c>
      <c r="Z84" s="10">
        <f t="shared" si="38"/>
        <v>29704.145535424745</v>
      </c>
      <c r="AA84" s="10">
        <f t="shared" si="39"/>
        <v>66827.7898324407</v>
      </c>
      <c r="AB84" s="10">
        <f t="shared" si="40"/>
        <v>124299.37771697727</v>
      </c>
      <c r="AC84" s="10">
        <f t="shared" si="41"/>
        <v>207070.20587583573</v>
      </c>
      <c r="AD84" s="10">
        <f t="shared" si="42"/>
        <v>313489.84208008228</v>
      </c>
      <c r="AE84" s="10">
        <f t="shared" si="43"/>
        <v>443558.28632971703</v>
      </c>
    </row>
    <row r="85" spans="1:31" x14ac:dyDescent="0.2">
      <c r="A85" s="5">
        <v>-196</v>
      </c>
      <c r="B85" s="5">
        <f t="shared" si="44"/>
        <v>82</v>
      </c>
      <c r="C85" s="36">
        <v>7.1619912246292841E-2</v>
      </c>
      <c r="D85" s="6">
        <f t="shared" si="24"/>
        <v>7.4489786673006264E-3</v>
      </c>
      <c r="E85" s="7">
        <f t="shared" si="25"/>
        <v>89.387744007607523</v>
      </c>
      <c r="F85" s="7">
        <f t="shared" si="26"/>
        <v>178.77548801521505</v>
      </c>
      <c r="G85" s="7">
        <f t="shared" si="27"/>
        <v>268.16323202282257</v>
      </c>
      <c r="H85" s="7">
        <f t="shared" si="28"/>
        <v>357.55097603043009</v>
      </c>
      <c r="I85" s="7">
        <f t="shared" si="29"/>
        <v>446.93872003803756</v>
      </c>
      <c r="J85" s="7">
        <f t="shared" si="30"/>
        <v>536.32646404564514</v>
      </c>
      <c r="K85" s="12">
        <f t="shared" si="31"/>
        <v>6.8626823175139962E-4</v>
      </c>
      <c r="L85" s="9">
        <f t="shared" si="32"/>
        <v>98822.625372201539</v>
      </c>
      <c r="M85" s="9">
        <f t="shared" si="33"/>
        <v>395290.50148880616</v>
      </c>
      <c r="N85" s="9">
        <f t="shared" si="34"/>
        <v>889403.62834981387</v>
      </c>
      <c r="O85" s="9">
        <f t="shared" si="35"/>
        <v>1581162.0059552246</v>
      </c>
      <c r="P85" s="9">
        <f t="shared" si="36"/>
        <v>2470565.6343050385</v>
      </c>
      <c r="Q85" s="9">
        <f t="shared" si="37"/>
        <v>3557614.5133992555</v>
      </c>
      <c r="R85" s="8">
        <f>SUM('Masses &amp; Spring Data'!$D$29)</f>
        <v>0.12910000000000002</v>
      </c>
      <c r="S85" s="8">
        <f t="shared" si="23"/>
        <v>12758.000935551221</v>
      </c>
      <c r="T85" s="8">
        <f t="shared" si="23"/>
        <v>51032.003742204884</v>
      </c>
      <c r="U85" s="8">
        <f t="shared" si="23"/>
        <v>114822.00841996098</v>
      </c>
      <c r="V85" s="8">
        <f t="shared" si="23"/>
        <v>204128.01496881954</v>
      </c>
      <c r="W85" s="8">
        <f t="shared" si="23"/>
        <v>318950.02338878054</v>
      </c>
      <c r="X85" s="8">
        <f t="shared" si="23"/>
        <v>459288.03367984394</v>
      </c>
      <c r="Y85" s="3">
        <f>SUM('Masses &amp; Spring Data'!$K$41*('Masses &amp; Spring Data'!$I$3+'Vel,Acc,Jer (Inlet)'!C85))</f>
        <v>19530.173741664439</v>
      </c>
      <c r="Z85" s="10">
        <f t="shared" si="38"/>
        <v>32288.174677215662</v>
      </c>
      <c r="AA85" s="10">
        <f t="shared" si="39"/>
        <v>72366.692566022903</v>
      </c>
      <c r="AB85" s="10">
        <f t="shared" si="40"/>
        <v>134352.18216162542</v>
      </c>
      <c r="AC85" s="10">
        <f t="shared" si="41"/>
        <v>223658.18871048398</v>
      </c>
      <c r="AD85" s="10">
        <f t="shared" si="42"/>
        <v>338480.19713044498</v>
      </c>
      <c r="AE85" s="10">
        <f t="shared" si="43"/>
        <v>478818.20742150838</v>
      </c>
    </row>
    <row r="86" spans="1:31" x14ac:dyDescent="0.2">
      <c r="A86" s="5">
        <v>-194</v>
      </c>
      <c r="B86" s="5">
        <f t="shared" si="44"/>
        <v>83</v>
      </c>
      <c r="C86" s="36">
        <v>7.9068890913593468E-2</v>
      </c>
      <c r="D86" s="6">
        <f t="shared" si="24"/>
        <v>8.135246899052026E-3</v>
      </c>
      <c r="E86" s="7">
        <f t="shared" si="25"/>
        <v>97.622962788624307</v>
      </c>
      <c r="F86" s="7">
        <f t="shared" si="26"/>
        <v>195.24592557724861</v>
      </c>
      <c r="G86" s="7">
        <f t="shared" si="27"/>
        <v>292.86888836587292</v>
      </c>
      <c r="H86" s="7">
        <f t="shared" si="28"/>
        <v>390.49185115449723</v>
      </c>
      <c r="I86" s="7">
        <f t="shared" si="29"/>
        <v>488.11481394312159</v>
      </c>
      <c r="J86" s="7">
        <f t="shared" si="30"/>
        <v>585.73777673174584</v>
      </c>
      <c r="K86" s="12">
        <f t="shared" si="31"/>
        <v>7.40034622051855E-4</v>
      </c>
      <c r="L86" s="9">
        <f t="shared" si="32"/>
        <v>106564.98557546712</v>
      </c>
      <c r="M86" s="9">
        <f t="shared" si="33"/>
        <v>426259.94230186846</v>
      </c>
      <c r="N86" s="9">
        <f t="shared" si="34"/>
        <v>959084.87017920404</v>
      </c>
      <c r="O86" s="9">
        <f t="shared" si="35"/>
        <v>1705039.7692074738</v>
      </c>
      <c r="P86" s="9">
        <f t="shared" si="36"/>
        <v>2664124.6393866781</v>
      </c>
      <c r="Q86" s="9">
        <f t="shared" si="37"/>
        <v>3836339.4807168161</v>
      </c>
      <c r="R86" s="8">
        <f>SUM('Masses &amp; Spring Data'!$D$29)</f>
        <v>0.12910000000000002</v>
      </c>
      <c r="S86" s="8">
        <f t="shared" si="23"/>
        <v>13757.539637792806</v>
      </c>
      <c r="T86" s="8">
        <f t="shared" si="23"/>
        <v>55030.158551171226</v>
      </c>
      <c r="U86" s="8">
        <f t="shared" si="23"/>
        <v>123817.85674013526</v>
      </c>
      <c r="V86" s="8">
        <f t="shared" si="23"/>
        <v>220120.6342046849</v>
      </c>
      <c r="W86" s="8">
        <f t="shared" si="23"/>
        <v>343938.49094482022</v>
      </c>
      <c r="X86" s="8">
        <f t="shared" si="23"/>
        <v>495271.42696054105</v>
      </c>
      <c r="Y86" s="3">
        <f>SUM('Masses &amp; Spring Data'!$K$41*('Masses &amp; Spring Data'!$I$3+'Vel,Acc,Jer (Inlet)'!C86))</f>
        <v>21334.688823818014</v>
      </c>
      <c r="Z86" s="10">
        <f t="shared" si="38"/>
        <v>35092.228461610823</v>
      </c>
      <c r="AA86" s="10">
        <f t="shared" si="39"/>
        <v>78335.610936284589</v>
      </c>
      <c r="AB86" s="10">
        <f t="shared" si="40"/>
        <v>145152.54556395329</v>
      </c>
      <c r="AC86" s="10">
        <f t="shared" si="41"/>
        <v>241455.32302850293</v>
      </c>
      <c r="AD86" s="10">
        <f t="shared" si="42"/>
        <v>365273.17976863822</v>
      </c>
      <c r="AE86" s="10">
        <f t="shared" si="43"/>
        <v>516606.11578435905</v>
      </c>
    </row>
    <row r="87" spans="1:31" x14ac:dyDescent="0.2">
      <c r="A87" s="5">
        <v>-192</v>
      </c>
      <c r="B87" s="5">
        <f t="shared" si="44"/>
        <v>84</v>
      </c>
      <c r="C87" s="36">
        <v>8.7204137812645494E-2</v>
      </c>
      <c r="D87" s="6">
        <f t="shared" si="24"/>
        <v>8.875281521103881E-3</v>
      </c>
      <c r="E87" s="7">
        <f t="shared" si="25"/>
        <v>106.50337825324657</v>
      </c>
      <c r="F87" s="7">
        <f t="shared" si="26"/>
        <v>213.00675650649313</v>
      </c>
      <c r="G87" s="7">
        <f t="shared" si="27"/>
        <v>319.51013475973974</v>
      </c>
      <c r="H87" s="7">
        <f t="shared" si="28"/>
        <v>426.01351301298627</v>
      </c>
      <c r="I87" s="7">
        <f t="shared" si="29"/>
        <v>532.51689126623285</v>
      </c>
      <c r="J87" s="7">
        <f t="shared" si="30"/>
        <v>639.02026951947948</v>
      </c>
      <c r="K87" s="12">
        <f t="shared" si="31"/>
        <v>7.9520117876634433E-4</v>
      </c>
      <c r="L87" s="9">
        <f t="shared" si="32"/>
        <v>114508.96974235358</v>
      </c>
      <c r="M87" s="9">
        <f t="shared" si="33"/>
        <v>458035.87896941433</v>
      </c>
      <c r="N87" s="9">
        <f t="shared" si="34"/>
        <v>1030580.7276811822</v>
      </c>
      <c r="O87" s="9">
        <f t="shared" si="35"/>
        <v>1832143.5158776573</v>
      </c>
      <c r="P87" s="9">
        <f t="shared" si="36"/>
        <v>2862724.2435588394</v>
      </c>
      <c r="Q87" s="9">
        <f t="shared" si="37"/>
        <v>4122322.9107247288</v>
      </c>
      <c r="R87" s="8">
        <f>SUM('Masses &amp; Spring Data'!$D$29)</f>
        <v>0.12910000000000002</v>
      </c>
      <c r="S87" s="8">
        <f t="shared" si="23"/>
        <v>14783.107993737851</v>
      </c>
      <c r="T87" s="8">
        <f t="shared" si="23"/>
        <v>59132.431974951403</v>
      </c>
      <c r="U87" s="8">
        <f t="shared" si="23"/>
        <v>133047.97194364064</v>
      </c>
      <c r="V87" s="8">
        <f t="shared" si="23"/>
        <v>236529.72789980561</v>
      </c>
      <c r="W87" s="8">
        <f t="shared" si="23"/>
        <v>369577.6998434462</v>
      </c>
      <c r="X87" s="8">
        <f t="shared" si="23"/>
        <v>532191.88777456258</v>
      </c>
      <c r="Y87" s="3">
        <f>SUM('Masses &amp; Spring Data'!$K$41*('Masses &amp; Spring Data'!$I$3+'Vel,Acc,Jer (Inlet)'!C87))</f>
        <v>23305.452385113371</v>
      </c>
      <c r="Z87" s="10">
        <f t="shared" si="38"/>
        <v>38088.560378851224</v>
      </c>
      <c r="AA87" s="10">
        <f t="shared" si="39"/>
        <v>84587.921308552191</v>
      </c>
      <c r="AB87" s="10">
        <f t="shared" si="40"/>
        <v>156353.42432875402</v>
      </c>
      <c r="AC87" s="10">
        <f t="shared" si="41"/>
        <v>259835.18028491898</v>
      </c>
      <c r="AD87" s="10">
        <f t="shared" si="42"/>
        <v>392883.1522285596</v>
      </c>
      <c r="AE87" s="10">
        <f t="shared" si="43"/>
        <v>555497.34015967592</v>
      </c>
    </row>
    <row r="88" spans="1:31" x14ac:dyDescent="0.2">
      <c r="A88" s="5">
        <v>-190</v>
      </c>
      <c r="B88" s="5">
        <f t="shared" si="44"/>
        <v>85</v>
      </c>
      <c r="C88" s="36">
        <v>9.6079419333749375E-2</v>
      </c>
      <c r="D88" s="6">
        <f t="shared" si="24"/>
        <v>9.6704826998702254E-3</v>
      </c>
      <c r="E88" s="7">
        <f t="shared" si="25"/>
        <v>116.0457923984427</v>
      </c>
      <c r="F88" s="7">
        <f t="shared" si="26"/>
        <v>232.0915847968854</v>
      </c>
      <c r="G88" s="7">
        <f t="shared" si="27"/>
        <v>348.1373771953281</v>
      </c>
      <c r="H88" s="7">
        <f t="shared" si="28"/>
        <v>464.1831695937708</v>
      </c>
      <c r="I88" s="7">
        <f t="shared" si="29"/>
        <v>580.2289619922135</v>
      </c>
      <c r="J88" s="7">
        <f t="shared" si="30"/>
        <v>696.2747543906562</v>
      </c>
      <c r="K88" s="12">
        <f t="shared" si="31"/>
        <v>8.5596840113717765E-4</v>
      </c>
      <c r="L88" s="9">
        <f t="shared" si="32"/>
        <v>123259.44976375358</v>
      </c>
      <c r="M88" s="9">
        <f t="shared" si="33"/>
        <v>493037.79905501433</v>
      </c>
      <c r="N88" s="9">
        <f t="shared" si="34"/>
        <v>1109335.0478737822</v>
      </c>
      <c r="O88" s="9">
        <f t="shared" si="35"/>
        <v>1972151.1962200573</v>
      </c>
      <c r="P88" s="9">
        <f t="shared" si="36"/>
        <v>3081486.2440938395</v>
      </c>
      <c r="Q88" s="9">
        <f t="shared" si="37"/>
        <v>4437340.1914951289</v>
      </c>
      <c r="R88" s="8">
        <f>SUM('Masses &amp; Spring Data'!$D$29)</f>
        <v>0.12910000000000002</v>
      </c>
      <c r="S88" s="8">
        <f t="shared" si="23"/>
        <v>15912.79496450059</v>
      </c>
      <c r="T88" s="8">
        <f t="shared" si="23"/>
        <v>63651.179858002361</v>
      </c>
      <c r="U88" s="8">
        <f t="shared" si="23"/>
        <v>143215.15468050531</v>
      </c>
      <c r="V88" s="8">
        <f t="shared" si="23"/>
        <v>254604.71943200944</v>
      </c>
      <c r="W88" s="8">
        <f t="shared" si="23"/>
        <v>397819.87411251472</v>
      </c>
      <c r="X88" s="8">
        <f t="shared" si="23"/>
        <v>572860.61872202123</v>
      </c>
      <c r="Y88" s="3">
        <f>SUM('Masses &amp; Spring Data'!$K$41*('Masses &amp; Spring Data'!$I$3+'Vel,Acc,Jer (Inlet)'!C88))</f>
        <v>25455.489333600784</v>
      </c>
      <c r="Z88" s="10">
        <f t="shared" si="38"/>
        <v>41368.284298101375</v>
      </c>
      <c r="AA88" s="10">
        <f t="shared" si="39"/>
        <v>91449.34362564671</v>
      </c>
      <c r="AB88" s="10">
        <f t="shared" si="40"/>
        <v>168670.6440141061</v>
      </c>
      <c r="AC88" s="10">
        <f t="shared" si="41"/>
        <v>280060.20876561024</v>
      </c>
      <c r="AD88" s="10">
        <f t="shared" si="42"/>
        <v>423275.36344611552</v>
      </c>
      <c r="AE88" s="10">
        <f t="shared" si="43"/>
        <v>598316.10805562197</v>
      </c>
    </row>
    <row r="89" spans="1:31" x14ac:dyDescent="0.2">
      <c r="A89" s="5">
        <v>-188</v>
      </c>
      <c r="B89" s="5">
        <f t="shared" si="44"/>
        <v>86</v>
      </c>
      <c r="C89" s="36">
        <v>0.1057499020336196</v>
      </c>
      <c r="D89" s="6">
        <f t="shared" si="24"/>
        <v>1.0526451101007403E-2</v>
      </c>
      <c r="E89" s="7">
        <f t="shared" si="25"/>
        <v>126.31741321208884</v>
      </c>
      <c r="F89" s="7">
        <f t="shared" si="26"/>
        <v>252.63482642417767</v>
      </c>
      <c r="G89" s="7">
        <f t="shared" si="27"/>
        <v>378.95223963626648</v>
      </c>
      <c r="H89" s="7">
        <f t="shared" si="28"/>
        <v>505.26965284835535</v>
      </c>
      <c r="I89" s="7">
        <f t="shared" si="29"/>
        <v>631.58706606044416</v>
      </c>
      <c r="J89" s="7">
        <f t="shared" si="30"/>
        <v>757.90447927253297</v>
      </c>
      <c r="K89" s="12">
        <f t="shared" si="31"/>
        <v>9.1850916763248913E-4</v>
      </c>
      <c r="L89" s="9">
        <f t="shared" si="32"/>
        <v>132265.32013907842</v>
      </c>
      <c r="M89" s="9">
        <f t="shared" si="33"/>
        <v>529061.28055631369</v>
      </c>
      <c r="N89" s="9">
        <f t="shared" si="34"/>
        <v>1190387.8812517058</v>
      </c>
      <c r="O89" s="9">
        <f t="shared" si="35"/>
        <v>2116245.1222252548</v>
      </c>
      <c r="P89" s="9">
        <f t="shared" si="36"/>
        <v>3306633.0034769611</v>
      </c>
      <c r="Q89" s="9">
        <f t="shared" si="37"/>
        <v>4761551.5250068232</v>
      </c>
      <c r="R89" s="8">
        <f>SUM('Masses &amp; Spring Data'!$D$29)</f>
        <v>0.12910000000000002</v>
      </c>
      <c r="S89" s="8">
        <f t="shared" si="23"/>
        <v>17075.452829955026</v>
      </c>
      <c r="T89" s="8">
        <f t="shared" si="23"/>
        <v>68301.811319820103</v>
      </c>
      <c r="U89" s="8">
        <f t="shared" si="23"/>
        <v>153679.07546959523</v>
      </c>
      <c r="V89" s="8">
        <f t="shared" si="23"/>
        <v>273207.24527928041</v>
      </c>
      <c r="W89" s="8">
        <f t="shared" si="23"/>
        <v>426886.32074887573</v>
      </c>
      <c r="X89" s="8">
        <f t="shared" si="23"/>
        <v>614716.30187838094</v>
      </c>
      <c r="Y89" s="3">
        <f>SUM('Masses &amp; Spring Data'!$K$41*('Masses &amp; Spring Data'!$I$3+'Vel,Acc,Jer (Inlet)'!C89))</f>
        <v>27798.163767644346</v>
      </c>
      <c r="Z89" s="10">
        <f t="shared" si="38"/>
        <v>44873.616597599372</v>
      </c>
      <c r="AA89" s="10">
        <f t="shared" si="39"/>
        <v>98650.007866683503</v>
      </c>
      <c r="AB89" s="10">
        <f t="shared" si="40"/>
        <v>181477.23923723958</v>
      </c>
      <c r="AC89" s="10">
        <f t="shared" si="41"/>
        <v>301005.40904692473</v>
      </c>
      <c r="AD89" s="10">
        <f t="shared" si="42"/>
        <v>454684.48451652005</v>
      </c>
      <c r="AE89" s="10">
        <f t="shared" si="43"/>
        <v>642514.46564602526</v>
      </c>
    </row>
    <row r="90" spans="1:31" x14ac:dyDescent="0.2">
      <c r="A90" s="5">
        <v>-186</v>
      </c>
      <c r="B90" s="5">
        <f t="shared" si="44"/>
        <v>87</v>
      </c>
      <c r="C90" s="36">
        <v>0.116276353134627</v>
      </c>
      <c r="D90" s="6">
        <f t="shared" si="24"/>
        <v>1.1444960268639892E-2</v>
      </c>
      <c r="E90" s="7">
        <f t="shared" si="25"/>
        <v>137.3395232236787</v>
      </c>
      <c r="F90" s="7">
        <f t="shared" si="26"/>
        <v>274.67904644735739</v>
      </c>
      <c r="G90" s="7">
        <f t="shared" si="27"/>
        <v>412.01856967103612</v>
      </c>
      <c r="H90" s="7">
        <f t="shared" si="28"/>
        <v>549.35809289471479</v>
      </c>
      <c r="I90" s="7">
        <f t="shared" si="29"/>
        <v>686.69761611839351</v>
      </c>
      <c r="J90" s="7">
        <f t="shared" si="30"/>
        <v>824.03713934207224</v>
      </c>
      <c r="K90" s="12">
        <f t="shared" si="31"/>
        <v>9.8385026695591016E-4</v>
      </c>
      <c r="L90" s="9">
        <f t="shared" si="32"/>
        <v>141674.43844165106</v>
      </c>
      <c r="M90" s="9">
        <f t="shared" si="33"/>
        <v>566697.75376660423</v>
      </c>
      <c r="N90" s="9">
        <f t="shared" si="34"/>
        <v>1275069.9459748596</v>
      </c>
      <c r="O90" s="9">
        <f t="shared" si="35"/>
        <v>2266791.0150664169</v>
      </c>
      <c r="P90" s="9">
        <f t="shared" si="36"/>
        <v>3541860.9610412763</v>
      </c>
      <c r="Q90" s="9">
        <f t="shared" si="37"/>
        <v>5100279.7838994386</v>
      </c>
      <c r="R90" s="8">
        <f>SUM('Masses &amp; Spring Data'!$D$29)</f>
        <v>0.12910000000000002</v>
      </c>
      <c r="S90" s="8">
        <f t="shared" si="23"/>
        <v>18290.170002817154</v>
      </c>
      <c r="T90" s="8">
        <f t="shared" si="23"/>
        <v>73160.680011268618</v>
      </c>
      <c r="U90" s="8">
        <f t="shared" si="23"/>
        <v>164611.53002535441</v>
      </c>
      <c r="V90" s="8">
        <f t="shared" si="23"/>
        <v>292642.72004507447</v>
      </c>
      <c r="W90" s="8">
        <f t="shared" si="23"/>
        <v>457254.25007042882</v>
      </c>
      <c r="X90" s="8">
        <f t="shared" si="23"/>
        <v>658446.12010141765</v>
      </c>
      <c r="Y90" s="3">
        <f>SUM('Masses &amp; Spring Data'!$K$41*('Masses &amp; Spring Data'!$I$3+'Vel,Acc,Jer (Inlet)'!C90))</f>
        <v>30348.196546863393</v>
      </c>
      <c r="Z90" s="10">
        <f t="shared" si="38"/>
        <v>48638.366549680548</v>
      </c>
      <c r="AA90" s="10">
        <f t="shared" si="39"/>
        <v>106281.41818321001</v>
      </c>
      <c r="AB90" s="10">
        <f t="shared" si="40"/>
        <v>194959.7265722178</v>
      </c>
      <c r="AC90" s="10">
        <f t="shared" si="41"/>
        <v>322990.91659193789</v>
      </c>
      <c r="AD90" s="10">
        <f t="shared" si="42"/>
        <v>487602.44661729224</v>
      </c>
      <c r="AE90" s="10">
        <f t="shared" si="43"/>
        <v>688794.31664828106</v>
      </c>
    </row>
    <row r="91" spans="1:31" x14ac:dyDescent="0.2">
      <c r="A91" s="5">
        <v>-184</v>
      </c>
      <c r="B91" s="5">
        <f t="shared" si="44"/>
        <v>88</v>
      </c>
      <c r="C91" s="36">
        <v>0.1277213134032669</v>
      </c>
      <c r="D91" s="6">
        <f t="shared" si="24"/>
        <v>1.2428810535595802E-2</v>
      </c>
      <c r="E91" s="7">
        <f t="shared" si="25"/>
        <v>149.14572642714964</v>
      </c>
      <c r="F91" s="7">
        <f t="shared" si="26"/>
        <v>298.29145285429928</v>
      </c>
      <c r="G91" s="7">
        <f t="shared" si="27"/>
        <v>447.43717928144889</v>
      </c>
      <c r="H91" s="7">
        <f t="shared" si="28"/>
        <v>596.58290570859856</v>
      </c>
      <c r="I91" s="7">
        <f t="shared" si="29"/>
        <v>745.72863213574817</v>
      </c>
      <c r="J91" s="7">
        <f t="shared" si="30"/>
        <v>894.87435856289778</v>
      </c>
      <c r="K91" s="12">
        <f t="shared" si="31"/>
        <v>1.0538585876596063E-3</v>
      </c>
      <c r="L91" s="9">
        <f t="shared" si="32"/>
        <v>151755.63662298329</v>
      </c>
      <c r="M91" s="9">
        <f t="shared" si="33"/>
        <v>607022.54649193317</v>
      </c>
      <c r="N91" s="9">
        <f t="shared" si="34"/>
        <v>1365800.7296068498</v>
      </c>
      <c r="O91" s="9">
        <f t="shared" si="35"/>
        <v>2428090.1859677327</v>
      </c>
      <c r="P91" s="9">
        <f t="shared" si="36"/>
        <v>3793890.9155745828</v>
      </c>
      <c r="Q91" s="9">
        <f t="shared" si="37"/>
        <v>5463202.9184273994</v>
      </c>
      <c r="R91" s="8">
        <f>SUM('Masses &amp; Spring Data'!$D$29)</f>
        <v>0.12910000000000002</v>
      </c>
      <c r="S91" s="8">
        <f t="shared" si="23"/>
        <v>19591.652688027145</v>
      </c>
      <c r="T91" s="8">
        <f t="shared" si="23"/>
        <v>78366.61075210858</v>
      </c>
      <c r="U91" s="8">
        <f t="shared" si="23"/>
        <v>176324.87419224434</v>
      </c>
      <c r="V91" s="8">
        <f t="shared" si="23"/>
        <v>313466.44300843432</v>
      </c>
      <c r="W91" s="8">
        <f t="shared" si="23"/>
        <v>489791.31720067869</v>
      </c>
      <c r="X91" s="8">
        <f t="shared" si="23"/>
        <v>705299.49676897738</v>
      </c>
      <c r="Y91" s="3">
        <f>SUM('Masses &amp; Spring Data'!$K$41*('Masses &amp; Spring Data'!$I$3+'Vel,Acc,Jer (Inlet)'!C91))</f>
        <v>33120.738171941404</v>
      </c>
      <c r="Z91" s="10">
        <f t="shared" si="38"/>
        <v>52712.390859968553</v>
      </c>
      <c r="AA91" s="10">
        <f t="shared" si="39"/>
        <v>114498.22827629806</v>
      </c>
      <c r="AB91" s="10">
        <f t="shared" si="40"/>
        <v>209445.61236418574</v>
      </c>
      <c r="AC91" s="10">
        <f t="shared" si="41"/>
        <v>346587.18118037574</v>
      </c>
      <c r="AD91" s="10">
        <f t="shared" si="42"/>
        <v>522912.05537262012</v>
      </c>
      <c r="AE91" s="10">
        <f t="shared" si="43"/>
        <v>738420.23494091874</v>
      </c>
    </row>
    <row r="92" spans="1:31" x14ac:dyDescent="0.2">
      <c r="A92" s="5">
        <v>-182</v>
      </c>
      <c r="B92" s="5">
        <f t="shared" si="44"/>
        <v>89</v>
      </c>
      <c r="C92" s="36">
        <v>0.1401501239388627</v>
      </c>
      <c r="D92" s="6">
        <f t="shared" si="24"/>
        <v>1.3482669123255409E-2</v>
      </c>
      <c r="E92" s="7">
        <f t="shared" si="25"/>
        <v>161.79202947906489</v>
      </c>
      <c r="F92" s="7">
        <f t="shared" si="26"/>
        <v>323.58405895812979</v>
      </c>
      <c r="G92" s="7">
        <f t="shared" si="27"/>
        <v>485.37608843719471</v>
      </c>
      <c r="H92" s="7">
        <f t="shared" si="28"/>
        <v>647.16811791625958</v>
      </c>
      <c r="I92" s="7">
        <f t="shared" si="29"/>
        <v>808.9601473953245</v>
      </c>
      <c r="J92" s="7">
        <f t="shared" si="30"/>
        <v>970.75217687438942</v>
      </c>
      <c r="K92" s="12">
        <f t="shared" si="31"/>
        <v>1.1266672411913981E-3</v>
      </c>
      <c r="L92" s="9">
        <f t="shared" si="32"/>
        <v>162240.08273156133</v>
      </c>
      <c r="M92" s="9">
        <f t="shared" si="33"/>
        <v>648960.33092624531</v>
      </c>
      <c r="N92" s="9">
        <f t="shared" si="34"/>
        <v>1460160.7445840519</v>
      </c>
      <c r="O92" s="9">
        <f t="shared" si="35"/>
        <v>2595841.3237049812</v>
      </c>
      <c r="P92" s="9">
        <f t="shared" si="36"/>
        <v>4056002.0682890331</v>
      </c>
      <c r="Q92" s="9">
        <f t="shared" si="37"/>
        <v>5840642.9783362076</v>
      </c>
      <c r="R92" s="8">
        <f>SUM('Masses &amp; Spring Data'!$D$29)</f>
        <v>0.12910000000000002</v>
      </c>
      <c r="S92" s="8">
        <f t="shared" si="23"/>
        <v>20945.19468064457</v>
      </c>
      <c r="T92" s="8">
        <f t="shared" si="23"/>
        <v>83780.778722578281</v>
      </c>
      <c r="U92" s="8">
        <f t="shared" si="23"/>
        <v>188506.75212580114</v>
      </c>
      <c r="V92" s="8">
        <f t="shared" si="23"/>
        <v>335123.11489031313</v>
      </c>
      <c r="W92" s="8">
        <f t="shared" si="23"/>
        <v>523629.86701611424</v>
      </c>
      <c r="X92" s="8">
        <f t="shared" si="23"/>
        <v>754027.00850320456</v>
      </c>
      <c r="Y92" s="3">
        <f>SUM('Masses &amp; Spring Data'!$K$41*('Masses &amp; Spring Data'!$I$3+'Vel,Acc,Jer (Inlet)'!C92))</f>
        <v>36131.617524189489</v>
      </c>
      <c r="Z92" s="10">
        <f t="shared" si="38"/>
        <v>57076.812204834059</v>
      </c>
      <c r="AA92" s="10">
        <f t="shared" si="39"/>
        <v>123178.57284187639</v>
      </c>
      <c r="AB92" s="10">
        <f t="shared" si="40"/>
        <v>224638.36964999064</v>
      </c>
      <c r="AC92" s="10">
        <f t="shared" si="41"/>
        <v>371254.73241450259</v>
      </c>
      <c r="AD92" s="10">
        <f t="shared" si="42"/>
        <v>559761.4845403037</v>
      </c>
      <c r="AE92" s="10">
        <f t="shared" si="43"/>
        <v>790158.62602739409</v>
      </c>
    </row>
    <row r="93" spans="1:31" x14ac:dyDescent="0.2">
      <c r="A93" s="5">
        <v>-180</v>
      </c>
      <c r="B93" s="5">
        <f t="shared" si="44"/>
        <v>90</v>
      </c>
      <c r="C93" s="36">
        <v>0.15363279306211811</v>
      </c>
      <c r="D93" s="6">
        <f t="shared" si="24"/>
        <v>1.4609336364446807E-2</v>
      </c>
      <c r="E93" s="7">
        <f t="shared" si="25"/>
        <v>175.31203637336168</v>
      </c>
      <c r="F93" s="7">
        <f t="shared" si="26"/>
        <v>350.62407274672336</v>
      </c>
      <c r="G93" s="7">
        <f t="shared" si="27"/>
        <v>525.93610912008501</v>
      </c>
      <c r="H93" s="7">
        <f t="shared" si="28"/>
        <v>701.24814549344671</v>
      </c>
      <c r="I93" s="7">
        <f t="shared" si="29"/>
        <v>876.56018186680842</v>
      </c>
      <c r="J93" s="7">
        <f t="shared" si="30"/>
        <v>1051.87221824017</v>
      </c>
      <c r="K93" s="12">
        <f t="shared" si="31"/>
        <v>1.2022762275513688E-3</v>
      </c>
      <c r="L93" s="9">
        <f t="shared" si="32"/>
        <v>173127.7767673971</v>
      </c>
      <c r="M93" s="9">
        <f t="shared" si="33"/>
        <v>692511.10706958838</v>
      </c>
      <c r="N93" s="9">
        <f t="shared" si="34"/>
        <v>1558149.9909065738</v>
      </c>
      <c r="O93" s="9">
        <f t="shared" si="35"/>
        <v>2770044.4282783535</v>
      </c>
      <c r="P93" s="9">
        <f t="shared" si="36"/>
        <v>4328194.4191849278</v>
      </c>
      <c r="Q93" s="9">
        <f t="shared" si="37"/>
        <v>6232599.9636262953</v>
      </c>
      <c r="R93" s="8">
        <f>SUM('Masses &amp; Spring Data'!$D$29)</f>
        <v>0.12910000000000002</v>
      </c>
      <c r="S93" s="8">
        <f t="shared" si="23"/>
        <v>22350.79598067097</v>
      </c>
      <c r="T93" s="8">
        <f t="shared" si="23"/>
        <v>89403.183922683878</v>
      </c>
      <c r="U93" s="8">
        <f t="shared" si="23"/>
        <v>201157.16382603871</v>
      </c>
      <c r="V93" s="8">
        <f t="shared" si="23"/>
        <v>357612.73569073551</v>
      </c>
      <c r="W93" s="8">
        <f t="shared" si="23"/>
        <v>558769.89951677423</v>
      </c>
      <c r="X93" s="8">
        <f t="shared" si="23"/>
        <v>804628.65530415485</v>
      </c>
      <c r="Y93" s="3">
        <f>SUM('Masses &amp; Spring Data'!$K$41*('Masses &amp; Spring Data'!$I$3+'Vel,Acc,Jer (Inlet)'!C93))</f>
        <v>39397.794119298116</v>
      </c>
      <c r="Z93" s="10">
        <f t="shared" si="38"/>
        <v>61748.590099969086</v>
      </c>
      <c r="AA93" s="10">
        <f t="shared" si="39"/>
        <v>132340.08977626922</v>
      </c>
      <c r="AB93" s="10">
        <f t="shared" si="40"/>
        <v>240554.95794533682</v>
      </c>
      <c r="AC93" s="10">
        <f t="shared" si="41"/>
        <v>397010.52981003362</v>
      </c>
      <c r="AD93" s="10">
        <f t="shared" si="42"/>
        <v>598167.69363607233</v>
      </c>
      <c r="AE93" s="10">
        <f t="shared" si="43"/>
        <v>844026.44942345296</v>
      </c>
    </row>
    <row r="94" spans="1:31" x14ac:dyDescent="0.2">
      <c r="A94" s="5">
        <v>-178</v>
      </c>
      <c r="B94" s="5">
        <f t="shared" si="44"/>
        <v>91</v>
      </c>
      <c r="C94" s="36">
        <v>0.16824212942656491</v>
      </c>
      <c r="D94" s="6">
        <f t="shared" si="24"/>
        <v>1.5811612591998175E-2</v>
      </c>
      <c r="E94" s="7">
        <f t="shared" si="25"/>
        <v>189.73935110397809</v>
      </c>
      <c r="F94" s="7">
        <f t="shared" si="26"/>
        <v>379.47870220795619</v>
      </c>
      <c r="G94" s="7">
        <f t="shared" si="27"/>
        <v>569.21805331193434</v>
      </c>
      <c r="H94" s="7">
        <f t="shared" si="28"/>
        <v>758.95740441591238</v>
      </c>
      <c r="I94" s="7">
        <f t="shared" si="29"/>
        <v>948.69675551989053</v>
      </c>
      <c r="J94" s="7">
        <f t="shared" si="30"/>
        <v>1138.4361066238687</v>
      </c>
      <c r="K94" s="12">
        <f t="shared" si="31"/>
        <v>1.2825524352917395E-3</v>
      </c>
      <c r="L94" s="9">
        <f t="shared" si="32"/>
        <v>184687.55068201048</v>
      </c>
      <c r="M94" s="9">
        <f t="shared" si="33"/>
        <v>738750.20272804191</v>
      </c>
      <c r="N94" s="9">
        <f t="shared" si="34"/>
        <v>1662187.9561380944</v>
      </c>
      <c r="O94" s="9">
        <f t="shared" si="35"/>
        <v>2955000.8109121677</v>
      </c>
      <c r="P94" s="9">
        <f t="shared" si="36"/>
        <v>4617188.7670502616</v>
      </c>
      <c r="Q94" s="9">
        <f t="shared" si="37"/>
        <v>6648751.8245523777</v>
      </c>
      <c r="R94" s="8">
        <f>SUM('Masses &amp; Spring Data'!$D$29)</f>
        <v>0.12910000000000002</v>
      </c>
      <c r="S94" s="8">
        <f t="shared" si="23"/>
        <v>23843.162793047555</v>
      </c>
      <c r="T94" s="8">
        <f t="shared" si="23"/>
        <v>95372.651172190221</v>
      </c>
      <c r="U94" s="8">
        <f t="shared" si="23"/>
        <v>214588.46513742802</v>
      </c>
      <c r="V94" s="8">
        <f t="shared" si="23"/>
        <v>381490.60468876088</v>
      </c>
      <c r="W94" s="8">
        <f t="shared" si="23"/>
        <v>596079.06982618885</v>
      </c>
      <c r="X94" s="8">
        <f t="shared" si="23"/>
        <v>858353.86054971209</v>
      </c>
      <c r="Y94" s="3">
        <f>SUM('Masses &amp; Spring Data'!$K$41*('Masses &amp; Spring Data'!$I$3+'Vel,Acc,Jer (Inlet)'!C94))</f>
        <v>42936.905853585355</v>
      </c>
      <c r="Z94" s="10">
        <f t="shared" si="38"/>
        <v>66780.068646632906</v>
      </c>
      <c r="AA94" s="10">
        <f t="shared" si="39"/>
        <v>142139.92017618712</v>
      </c>
      <c r="AB94" s="10">
        <f t="shared" si="40"/>
        <v>257525.37099101336</v>
      </c>
      <c r="AC94" s="10">
        <f t="shared" si="41"/>
        <v>424427.51054234622</v>
      </c>
      <c r="AD94" s="10">
        <f t="shared" si="42"/>
        <v>639015.97567977419</v>
      </c>
      <c r="AE94" s="10">
        <f t="shared" si="43"/>
        <v>901290.76640329743</v>
      </c>
    </row>
    <row r="95" spans="1:31" x14ac:dyDescent="0.2">
      <c r="A95" s="5">
        <v>-176</v>
      </c>
      <c r="B95" s="5">
        <f t="shared" si="44"/>
        <v>92</v>
      </c>
      <c r="C95" s="36">
        <v>0.18405374201856309</v>
      </c>
      <c r="D95" s="6">
        <f t="shared" si="24"/>
        <v>1.7094165027289915E-2</v>
      </c>
      <c r="E95" s="7">
        <f t="shared" si="25"/>
        <v>205.12998032747899</v>
      </c>
      <c r="F95" s="7">
        <f t="shared" si="26"/>
        <v>410.25996065495798</v>
      </c>
      <c r="G95" s="7">
        <f t="shared" si="27"/>
        <v>615.38994098243688</v>
      </c>
      <c r="H95" s="7">
        <f t="shared" si="28"/>
        <v>820.51992130991596</v>
      </c>
      <c r="I95" s="7">
        <f t="shared" si="29"/>
        <v>1025.6499016373948</v>
      </c>
      <c r="J95" s="7">
        <f t="shared" si="30"/>
        <v>1230.7798819648738</v>
      </c>
      <c r="K95" s="12">
        <f t="shared" si="31"/>
        <v>1.3646955315840814E-3</v>
      </c>
      <c r="L95" s="9">
        <f t="shared" si="32"/>
        <v>196516.15654810771</v>
      </c>
      <c r="M95" s="9">
        <f t="shared" si="33"/>
        <v>786064.62619243085</v>
      </c>
      <c r="N95" s="9">
        <f t="shared" si="34"/>
        <v>1768645.4089329694</v>
      </c>
      <c r="O95" s="9">
        <f t="shared" si="35"/>
        <v>3144258.5047697234</v>
      </c>
      <c r="P95" s="9">
        <f t="shared" si="36"/>
        <v>4912903.9137026928</v>
      </c>
      <c r="Q95" s="9">
        <f t="shared" si="37"/>
        <v>7074581.6357318778</v>
      </c>
      <c r="R95" s="8">
        <f>SUM('Masses &amp; Spring Data'!$D$29)</f>
        <v>0.12910000000000002</v>
      </c>
      <c r="S95" s="8">
        <f t="shared" si="23"/>
        <v>25370.235810360711</v>
      </c>
      <c r="T95" s="8">
        <f t="shared" si="23"/>
        <v>101480.94324144284</v>
      </c>
      <c r="U95" s="8">
        <f t="shared" si="23"/>
        <v>228332.12229324639</v>
      </c>
      <c r="V95" s="8">
        <f t="shared" si="23"/>
        <v>405923.77296577138</v>
      </c>
      <c r="W95" s="8">
        <f t="shared" si="23"/>
        <v>634255.89525901771</v>
      </c>
      <c r="X95" s="8">
        <f t="shared" si="23"/>
        <v>913328.48917298554</v>
      </c>
      <c r="Y95" s="3">
        <f>SUM('Masses &amp; Spring Data'!$K$41*('Masses &amp; Spring Data'!$I$3+'Vel,Acc,Jer (Inlet)'!C95))</f>
        <v>46767.269003996909</v>
      </c>
      <c r="Z95" s="10">
        <f t="shared" si="38"/>
        <v>72137.504814357613</v>
      </c>
      <c r="AA95" s="10">
        <f t="shared" si="39"/>
        <v>152389.27372330072</v>
      </c>
      <c r="AB95" s="10">
        <f t="shared" si="40"/>
        <v>275099.3912972433</v>
      </c>
      <c r="AC95" s="10">
        <f t="shared" si="41"/>
        <v>452691.0419697683</v>
      </c>
      <c r="AD95" s="10">
        <f t="shared" si="42"/>
        <v>681023.16426301457</v>
      </c>
      <c r="AE95" s="10">
        <f t="shared" si="43"/>
        <v>960095.7581769824</v>
      </c>
    </row>
    <row r="96" spans="1:31" x14ac:dyDescent="0.2">
      <c r="A96" s="5">
        <v>-174</v>
      </c>
      <c r="B96" s="5">
        <f t="shared" si="44"/>
        <v>93</v>
      </c>
      <c r="C96" s="36">
        <v>0.201147907045853</v>
      </c>
      <c r="D96" s="6">
        <f t="shared" si="24"/>
        <v>1.8458860558873996E-2</v>
      </c>
      <c r="E96" s="7">
        <f t="shared" si="25"/>
        <v>221.50632670648795</v>
      </c>
      <c r="F96" s="7">
        <f t="shared" si="26"/>
        <v>443.01265341297591</v>
      </c>
      <c r="G96" s="7">
        <f t="shared" si="27"/>
        <v>664.51898011946389</v>
      </c>
      <c r="H96" s="7">
        <f t="shared" si="28"/>
        <v>886.02530682595182</v>
      </c>
      <c r="I96" s="7">
        <f t="shared" si="29"/>
        <v>1107.5316335324399</v>
      </c>
      <c r="J96" s="7">
        <f t="shared" si="30"/>
        <v>1329.0379602389278</v>
      </c>
      <c r="K96" s="12">
        <f t="shared" si="31"/>
        <v>1.4505724049803936E-3</v>
      </c>
      <c r="L96" s="9">
        <f t="shared" si="32"/>
        <v>208882.42631717669</v>
      </c>
      <c r="M96" s="9">
        <f t="shared" si="33"/>
        <v>835529.70526870678</v>
      </c>
      <c r="N96" s="9">
        <f t="shared" si="34"/>
        <v>1879941.8368545901</v>
      </c>
      <c r="O96" s="9">
        <f t="shared" si="35"/>
        <v>3342118.8210748271</v>
      </c>
      <c r="P96" s="9">
        <f t="shared" si="36"/>
        <v>5222060.6579294167</v>
      </c>
      <c r="Q96" s="9">
        <f t="shared" si="37"/>
        <v>7519767.3474183604</v>
      </c>
      <c r="R96" s="8">
        <f>SUM('Masses &amp; Spring Data'!$D$29)</f>
        <v>0.12910000000000002</v>
      </c>
      <c r="S96" s="8">
        <f t="shared" si="23"/>
        <v>26966.721237547514</v>
      </c>
      <c r="T96" s="8">
        <f t="shared" si="23"/>
        <v>107866.88495019005</v>
      </c>
      <c r="U96" s="8">
        <f t="shared" si="23"/>
        <v>242700.49113792763</v>
      </c>
      <c r="V96" s="8">
        <f t="shared" si="23"/>
        <v>431467.53980076022</v>
      </c>
      <c r="W96" s="8">
        <f t="shared" si="23"/>
        <v>674168.03093868785</v>
      </c>
      <c r="X96" s="8">
        <f t="shared" si="23"/>
        <v>970801.96455171052</v>
      </c>
      <c r="Y96" s="3">
        <f>SUM('Masses &amp; Spring Data'!$K$41*('Masses &amp; Spring Data'!$I$3+'Vel,Acc,Jer (Inlet)'!C96))</f>
        <v>50908.330481857891</v>
      </c>
      <c r="Z96" s="10">
        <f t="shared" si="38"/>
        <v>77875.051719405397</v>
      </c>
      <c r="AA96" s="10">
        <f t="shared" si="39"/>
        <v>163246.87440243518</v>
      </c>
      <c r="AB96" s="10">
        <f t="shared" si="40"/>
        <v>293608.82161978551</v>
      </c>
      <c r="AC96" s="10">
        <f t="shared" si="41"/>
        <v>482375.8702826181</v>
      </c>
      <c r="AD96" s="10">
        <f t="shared" si="42"/>
        <v>725076.36142054573</v>
      </c>
      <c r="AE96" s="10">
        <f t="shared" si="43"/>
        <v>1021710.2950335684</v>
      </c>
    </row>
    <row r="97" spans="1:31" x14ac:dyDescent="0.2">
      <c r="A97" s="5">
        <v>-172</v>
      </c>
      <c r="B97" s="5">
        <f t="shared" si="44"/>
        <v>94</v>
      </c>
      <c r="C97" s="36">
        <v>0.219606767604727</v>
      </c>
      <c r="D97" s="6">
        <f t="shared" si="24"/>
        <v>1.990943296385439E-2</v>
      </c>
      <c r="E97" s="7">
        <f t="shared" si="25"/>
        <v>238.91319556625268</v>
      </c>
      <c r="F97" s="7">
        <f t="shared" si="26"/>
        <v>477.82639113250536</v>
      </c>
      <c r="G97" s="7">
        <f t="shared" si="27"/>
        <v>716.73958669875799</v>
      </c>
      <c r="H97" s="7">
        <f t="shared" si="28"/>
        <v>955.65278226501073</v>
      </c>
      <c r="I97" s="7">
        <f t="shared" si="29"/>
        <v>1194.5659778312634</v>
      </c>
      <c r="J97" s="7">
        <f t="shared" si="30"/>
        <v>1433.479173397516</v>
      </c>
      <c r="K97" s="12">
        <f t="shared" si="31"/>
        <v>1.5411164997574389E-3</v>
      </c>
      <c r="L97" s="9">
        <f t="shared" si="32"/>
        <v>221920.7759650712</v>
      </c>
      <c r="M97" s="9">
        <f t="shared" si="33"/>
        <v>887683.10386028478</v>
      </c>
      <c r="N97" s="9">
        <f t="shared" si="34"/>
        <v>1997286.9836856409</v>
      </c>
      <c r="O97" s="9">
        <f t="shared" si="35"/>
        <v>3550732.4154411391</v>
      </c>
      <c r="P97" s="9">
        <f t="shared" si="36"/>
        <v>5548019.3991267802</v>
      </c>
      <c r="Q97" s="9">
        <f t="shared" si="37"/>
        <v>7989147.9347425634</v>
      </c>
      <c r="R97" s="8">
        <f>SUM('Masses &amp; Spring Data'!$D$29)</f>
        <v>0.12910000000000002</v>
      </c>
      <c r="S97" s="8">
        <f t="shared" si="23"/>
        <v>28649.972177090694</v>
      </c>
      <c r="T97" s="8">
        <f t="shared" si="23"/>
        <v>114599.88870836278</v>
      </c>
      <c r="U97" s="8">
        <f t="shared" si="23"/>
        <v>257849.74959381626</v>
      </c>
      <c r="V97" s="8">
        <f t="shared" si="23"/>
        <v>458399.55483345111</v>
      </c>
      <c r="W97" s="8">
        <f t="shared" si="23"/>
        <v>716249.3044272674</v>
      </c>
      <c r="X97" s="8">
        <f t="shared" si="23"/>
        <v>1031398.998375265</v>
      </c>
      <c r="Y97" s="3">
        <f>SUM('Masses &amp; Spring Data'!$K$41*('Masses &amp; Spring Data'!$I$3+'Vel,Acc,Jer (Inlet)'!C97))</f>
        <v>55379.989452245114</v>
      </c>
      <c r="Z97" s="10">
        <f t="shared" si="38"/>
        <v>84029.961629335812</v>
      </c>
      <c r="AA97" s="10">
        <f t="shared" si="39"/>
        <v>174802.93829610164</v>
      </c>
      <c r="AB97" s="10">
        <f t="shared" si="40"/>
        <v>313229.73904606135</v>
      </c>
      <c r="AC97" s="10">
        <f t="shared" si="41"/>
        <v>513779.54428569623</v>
      </c>
      <c r="AD97" s="10">
        <f t="shared" si="42"/>
        <v>771629.29387951246</v>
      </c>
      <c r="AE97" s="10">
        <f t="shared" si="43"/>
        <v>1086778.9878275101</v>
      </c>
    </row>
    <row r="98" spans="1:31" x14ac:dyDescent="0.2">
      <c r="A98" s="5">
        <v>-170</v>
      </c>
      <c r="B98" s="5">
        <f t="shared" si="44"/>
        <v>95</v>
      </c>
      <c r="C98" s="36">
        <v>0.23951620056858139</v>
      </c>
      <c r="D98" s="6">
        <f t="shared" si="24"/>
        <v>2.1450549463611829E-2</v>
      </c>
      <c r="E98" s="7">
        <f t="shared" si="25"/>
        <v>257.40659356334197</v>
      </c>
      <c r="F98" s="7">
        <f t="shared" si="26"/>
        <v>514.81318712668394</v>
      </c>
      <c r="G98" s="7">
        <f t="shared" si="27"/>
        <v>772.2197806900258</v>
      </c>
      <c r="H98" s="7">
        <f t="shared" si="28"/>
        <v>1029.6263742533679</v>
      </c>
      <c r="I98" s="7">
        <f t="shared" si="29"/>
        <v>1287.0329678167097</v>
      </c>
      <c r="J98" s="7">
        <f t="shared" si="30"/>
        <v>1544.4395613800516</v>
      </c>
      <c r="K98" s="12">
        <f t="shared" si="31"/>
        <v>1.6325940388100812E-3</v>
      </c>
      <c r="L98" s="9">
        <f t="shared" si="32"/>
        <v>235093.54158865169</v>
      </c>
      <c r="M98" s="9">
        <f t="shared" si="33"/>
        <v>940374.16635460674</v>
      </c>
      <c r="N98" s="9">
        <f t="shared" si="34"/>
        <v>2115841.8742978652</v>
      </c>
      <c r="O98" s="9">
        <f t="shared" si="35"/>
        <v>3761496.665418427</v>
      </c>
      <c r="P98" s="9">
        <f t="shared" si="36"/>
        <v>5877338.5397162922</v>
      </c>
      <c r="Q98" s="9">
        <f t="shared" si="37"/>
        <v>8463367.4971914608</v>
      </c>
      <c r="R98" s="8">
        <f>SUM('Masses &amp; Spring Data'!$D$29)</f>
        <v>0.12910000000000002</v>
      </c>
      <c r="S98" s="8">
        <f t="shared" si="23"/>
        <v>30350.576219094939</v>
      </c>
      <c r="T98" s="8">
        <f t="shared" si="23"/>
        <v>121402.30487637976</v>
      </c>
      <c r="U98" s="8">
        <f t="shared" si="23"/>
        <v>273155.18597185443</v>
      </c>
      <c r="V98" s="8">
        <f t="shared" si="23"/>
        <v>485609.21950551902</v>
      </c>
      <c r="W98" s="8">
        <f t="shared" si="23"/>
        <v>758764.4054773734</v>
      </c>
      <c r="X98" s="8">
        <f t="shared" si="23"/>
        <v>1092620.7438874177</v>
      </c>
      <c r="Y98" s="3">
        <f>SUM('Masses &amp; Spring Data'!$K$41*('Masses &amp; Spring Data'!$I$3+'Vel,Acc,Jer (Inlet)'!C98))</f>
        <v>60203.049587738846</v>
      </c>
      <c r="Z98" s="10">
        <f t="shared" si="38"/>
        <v>90553.625806833792</v>
      </c>
      <c r="AA98" s="10">
        <f t="shared" si="39"/>
        <v>186801.75007167857</v>
      </c>
      <c r="AB98" s="10">
        <f t="shared" si="40"/>
        <v>333358.2355595933</v>
      </c>
      <c r="AC98" s="10">
        <f t="shared" si="41"/>
        <v>545812.26909325784</v>
      </c>
      <c r="AD98" s="10">
        <f t="shared" si="42"/>
        <v>818967.45506511221</v>
      </c>
      <c r="AE98" s="10">
        <f t="shared" si="43"/>
        <v>1152823.7934751566</v>
      </c>
    </row>
    <row r="99" spans="1:31" x14ac:dyDescent="0.2">
      <c r="A99" s="5">
        <v>-168</v>
      </c>
      <c r="B99" s="5">
        <f t="shared" si="44"/>
        <v>96</v>
      </c>
      <c r="C99" s="36">
        <v>0.26096675003219322</v>
      </c>
      <c r="D99" s="6">
        <f t="shared" si="24"/>
        <v>2.308314350242191E-2</v>
      </c>
      <c r="E99" s="7">
        <f t="shared" si="25"/>
        <v>276.99772202906291</v>
      </c>
      <c r="F99" s="7">
        <f t="shared" si="26"/>
        <v>553.99544405812583</v>
      </c>
      <c r="G99" s="7">
        <f t="shared" si="27"/>
        <v>830.9931660871888</v>
      </c>
      <c r="H99" s="7">
        <f t="shared" si="28"/>
        <v>1107.9908881162517</v>
      </c>
      <c r="I99" s="7">
        <f t="shared" si="29"/>
        <v>1384.9886101453146</v>
      </c>
      <c r="J99" s="7">
        <f t="shared" si="30"/>
        <v>1661.9863321743776</v>
      </c>
      <c r="K99" s="12">
        <f t="shared" si="31"/>
        <v>1.7287387992432346E-3</v>
      </c>
      <c r="L99" s="9">
        <f t="shared" si="32"/>
        <v>248938.38709102577</v>
      </c>
      <c r="M99" s="9">
        <f t="shared" si="33"/>
        <v>995753.54836410307</v>
      </c>
      <c r="N99" s="9">
        <f t="shared" si="34"/>
        <v>2240445.4838192319</v>
      </c>
      <c r="O99" s="9">
        <f t="shared" si="35"/>
        <v>3983014.1934564123</v>
      </c>
      <c r="P99" s="9">
        <f t="shared" si="36"/>
        <v>6223459.6772756446</v>
      </c>
      <c r="Q99" s="9">
        <f t="shared" si="37"/>
        <v>8961781.9352769274</v>
      </c>
      <c r="R99" s="8">
        <f>SUM('Masses &amp; Spring Data'!$D$29)</f>
        <v>0.12910000000000002</v>
      </c>
      <c r="S99" s="8">
        <f t="shared" si="23"/>
        <v>32137.945773451433</v>
      </c>
      <c r="T99" s="8">
        <f t="shared" si="23"/>
        <v>128551.78309380573</v>
      </c>
      <c r="U99" s="8">
        <f t="shared" si="23"/>
        <v>289241.5119610629</v>
      </c>
      <c r="V99" s="8">
        <f t="shared" si="23"/>
        <v>514207.13237522292</v>
      </c>
      <c r="W99" s="8">
        <f t="shared" si="23"/>
        <v>803448.64433628588</v>
      </c>
      <c r="X99" s="8">
        <f t="shared" si="23"/>
        <v>1156966.0478442516</v>
      </c>
      <c r="Y99" s="3">
        <f>SUM('Masses &amp; Spring Data'!$K$41*('Masses &amp; Spring Data'!$I$3+'Vel,Acc,Jer (Inlet)'!C99))</f>
        <v>65399.445195298809</v>
      </c>
      <c r="Z99" s="10">
        <f t="shared" si="38"/>
        <v>97537.390968750246</v>
      </c>
      <c r="AA99" s="10">
        <f t="shared" si="39"/>
        <v>199543.11980256625</v>
      </c>
      <c r="AB99" s="10">
        <f t="shared" si="40"/>
        <v>354640.95715636172</v>
      </c>
      <c r="AC99" s="10">
        <f t="shared" si="41"/>
        <v>579606.57757052174</v>
      </c>
      <c r="AD99" s="10">
        <f t="shared" si="42"/>
        <v>868848.08953158464</v>
      </c>
      <c r="AE99" s="10">
        <f t="shared" si="43"/>
        <v>1222365.4930395505</v>
      </c>
    </row>
    <row r="100" spans="1:31" x14ac:dyDescent="0.2">
      <c r="A100" s="5">
        <v>-166</v>
      </c>
      <c r="B100" s="5">
        <f t="shared" si="44"/>
        <v>97</v>
      </c>
      <c r="C100" s="36">
        <v>0.28404989353461513</v>
      </c>
      <c r="D100" s="6">
        <f t="shared" si="24"/>
        <v>2.4811882301665145E-2</v>
      </c>
      <c r="E100" s="7">
        <f t="shared" si="25"/>
        <v>297.74258761998175</v>
      </c>
      <c r="F100" s="7">
        <f t="shared" si="26"/>
        <v>595.4851752399635</v>
      </c>
      <c r="G100" s="7">
        <f t="shared" si="27"/>
        <v>893.22776285994519</v>
      </c>
      <c r="H100" s="7">
        <f t="shared" si="28"/>
        <v>1190.970350479927</v>
      </c>
      <c r="I100" s="7">
        <f t="shared" si="29"/>
        <v>1488.7129380999086</v>
      </c>
      <c r="J100" s="7">
        <f t="shared" si="30"/>
        <v>1786.4555257198904</v>
      </c>
      <c r="K100" s="12">
        <f t="shared" si="31"/>
        <v>1.8276838925043726E-3</v>
      </c>
      <c r="L100" s="9">
        <f t="shared" si="32"/>
        <v>263186.48052062967</v>
      </c>
      <c r="M100" s="9">
        <f t="shared" si="33"/>
        <v>1052745.9220825187</v>
      </c>
      <c r="N100" s="9">
        <f t="shared" si="34"/>
        <v>2368678.3246856667</v>
      </c>
      <c r="O100" s="9">
        <f t="shared" si="35"/>
        <v>4210983.6883300748</v>
      </c>
      <c r="P100" s="9">
        <f t="shared" si="36"/>
        <v>6579662.0130157415</v>
      </c>
      <c r="Q100" s="9">
        <f t="shared" si="37"/>
        <v>9474713.2987426668</v>
      </c>
      <c r="R100" s="8">
        <f>SUM('Masses &amp; Spring Data'!$D$29)</f>
        <v>0.12910000000000002</v>
      </c>
      <c r="S100" s="8">
        <f t="shared" si="23"/>
        <v>33977.374635213295</v>
      </c>
      <c r="T100" s="8">
        <f t="shared" si="23"/>
        <v>135909.49854085318</v>
      </c>
      <c r="U100" s="8">
        <f t="shared" si="23"/>
        <v>305796.37171691965</v>
      </c>
      <c r="V100" s="8">
        <f t="shared" si="23"/>
        <v>543637.99416341272</v>
      </c>
      <c r="W100" s="8">
        <f t="shared" si="23"/>
        <v>849434.36588033231</v>
      </c>
      <c r="X100" s="8">
        <f t="shared" si="23"/>
        <v>1223185.4868676786</v>
      </c>
      <c r="Y100" s="3">
        <f>SUM('Masses &amp; Spring Data'!$K$41*('Masses &amp; Spring Data'!$I$3+'Vel,Acc,Jer (Inlet)'!C100))</f>
        <v>70991.336708760515</v>
      </c>
      <c r="Z100" s="10">
        <f t="shared" si="38"/>
        <v>104968.71134397382</v>
      </c>
      <c r="AA100" s="10">
        <f t="shared" si="39"/>
        <v>212911.51373719209</v>
      </c>
      <c r="AB100" s="10">
        <f t="shared" si="40"/>
        <v>376787.70842568018</v>
      </c>
      <c r="AC100" s="10">
        <f t="shared" si="41"/>
        <v>614629.33087217319</v>
      </c>
      <c r="AD100" s="10">
        <f t="shared" si="42"/>
        <v>920425.70258909278</v>
      </c>
      <c r="AE100" s="10">
        <f t="shared" si="43"/>
        <v>1294176.8235764392</v>
      </c>
    </row>
    <row r="101" spans="1:31" x14ac:dyDescent="0.2">
      <c r="A101" s="5">
        <v>-164</v>
      </c>
      <c r="B101" s="5">
        <f t="shared" si="44"/>
        <v>98</v>
      </c>
      <c r="C101" s="36">
        <v>0.30886177583628027</v>
      </c>
      <c r="D101" s="6">
        <f t="shared" si="24"/>
        <v>2.6639566194169517E-2</v>
      </c>
      <c r="E101" s="7">
        <f t="shared" si="25"/>
        <v>319.67479433003422</v>
      </c>
      <c r="F101" s="7">
        <f t="shared" si="26"/>
        <v>639.34958866006843</v>
      </c>
      <c r="G101" s="7">
        <f t="shared" si="27"/>
        <v>959.02438299010259</v>
      </c>
      <c r="H101" s="7">
        <f t="shared" si="28"/>
        <v>1278.6991773201369</v>
      </c>
      <c r="I101" s="7">
        <f t="shared" si="29"/>
        <v>1598.3739716501711</v>
      </c>
      <c r="J101" s="7">
        <f t="shared" si="30"/>
        <v>1918.0487659802052</v>
      </c>
      <c r="K101" s="12">
        <f t="shared" si="31"/>
        <v>1.9275624300417737E-3</v>
      </c>
      <c r="L101" s="9">
        <f t="shared" si="32"/>
        <v>277568.98992601543</v>
      </c>
      <c r="M101" s="9">
        <f t="shared" si="33"/>
        <v>1110275.9597040617</v>
      </c>
      <c r="N101" s="9">
        <f t="shared" si="34"/>
        <v>2498120.909334139</v>
      </c>
      <c r="O101" s="9">
        <f t="shared" si="35"/>
        <v>4441103.8388162469</v>
      </c>
      <c r="P101" s="9">
        <f t="shared" si="36"/>
        <v>6939224.7481503859</v>
      </c>
      <c r="Q101" s="9">
        <f t="shared" si="37"/>
        <v>9992483.6373365559</v>
      </c>
      <c r="R101" s="8">
        <f>SUM('Masses &amp; Spring Data'!$D$29)</f>
        <v>0.12910000000000002</v>
      </c>
      <c r="S101" s="8">
        <f t="shared" si="23"/>
        <v>35834.156599448601</v>
      </c>
      <c r="T101" s="8">
        <f t="shared" si="23"/>
        <v>143336.6263977944</v>
      </c>
      <c r="U101" s="8">
        <f t="shared" si="23"/>
        <v>322507.40939503739</v>
      </c>
      <c r="V101" s="8">
        <f t="shared" ref="S101:X164" si="45">SUM($R$3*O101)</f>
        <v>573346.50559117761</v>
      </c>
      <c r="W101" s="8">
        <f t="shared" si="45"/>
        <v>895853.91498621495</v>
      </c>
      <c r="X101" s="8">
        <f t="shared" si="45"/>
        <v>1290029.6375801496</v>
      </c>
      <c r="Y101" s="3">
        <f>SUM('Masses &amp; Spring Data'!$K$41*('Masses &amp; Spring Data'!$I$3+'Vel,Acc,Jer (Inlet)'!C101))</f>
        <v>77002.015196338893</v>
      </c>
      <c r="Z101" s="10">
        <f t="shared" si="38"/>
        <v>112836.17179578749</v>
      </c>
      <c r="AA101" s="10">
        <f t="shared" si="39"/>
        <v>226792.07650467087</v>
      </c>
      <c r="AB101" s="10">
        <f t="shared" si="40"/>
        <v>399509.42459137627</v>
      </c>
      <c r="AC101" s="10">
        <f t="shared" si="41"/>
        <v>650348.52078751649</v>
      </c>
      <c r="AD101" s="10">
        <f t="shared" si="42"/>
        <v>972855.93018255383</v>
      </c>
      <c r="AE101" s="10">
        <f t="shared" si="43"/>
        <v>1367031.6527764886</v>
      </c>
    </row>
    <row r="102" spans="1:31" x14ac:dyDescent="0.2">
      <c r="A102" s="5">
        <v>-162</v>
      </c>
      <c r="B102" s="5">
        <f t="shared" si="44"/>
        <v>99</v>
      </c>
      <c r="C102" s="36">
        <v>0.33550134203044979</v>
      </c>
      <c r="D102" s="6">
        <f t="shared" si="24"/>
        <v>2.8567128624211291E-2</v>
      </c>
      <c r="E102" s="7">
        <f t="shared" si="25"/>
        <v>342.80554349053551</v>
      </c>
      <c r="F102" s="7">
        <f t="shared" si="26"/>
        <v>685.61108698107103</v>
      </c>
      <c r="G102" s="7">
        <f t="shared" si="27"/>
        <v>1028.4166304716064</v>
      </c>
      <c r="H102" s="7">
        <f t="shared" si="28"/>
        <v>1371.2221739621421</v>
      </c>
      <c r="I102" s="7">
        <f t="shared" si="29"/>
        <v>1714.0277174526775</v>
      </c>
      <c r="J102" s="7">
        <f t="shared" si="30"/>
        <v>2056.8332609432127</v>
      </c>
      <c r="K102" s="12">
        <f t="shared" si="31"/>
        <v>2.0330416332352552E-3</v>
      </c>
      <c r="L102" s="9">
        <f t="shared" si="32"/>
        <v>292757.99518587673</v>
      </c>
      <c r="M102" s="9">
        <f t="shared" si="33"/>
        <v>1171031.9807435069</v>
      </c>
      <c r="N102" s="9">
        <f t="shared" si="34"/>
        <v>2634821.9566728906</v>
      </c>
      <c r="O102" s="9">
        <f t="shared" si="35"/>
        <v>4684127.9229740277</v>
      </c>
      <c r="P102" s="9">
        <f t="shared" si="36"/>
        <v>7318949.8796469187</v>
      </c>
      <c r="Q102" s="9">
        <f t="shared" si="37"/>
        <v>10539287.826691562</v>
      </c>
      <c r="R102" s="8">
        <f>SUM('Masses &amp; Spring Data'!$D$29)</f>
        <v>0.12910000000000002</v>
      </c>
      <c r="S102" s="8">
        <f t="shared" si="45"/>
        <v>37795.057178496689</v>
      </c>
      <c r="T102" s="8">
        <f t="shared" si="45"/>
        <v>151180.22871398675</v>
      </c>
      <c r="U102" s="8">
        <f t="shared" si="45"/>
        <v>340155.51460647024</v>
      </c>
      <c r="V102" s="8">
        <f t="shared" si="45"/>
        <v>604720.91485594702</v>
      </c>
      <c r="W102" s="8">
        <f t="shared" si="45"/>
        <v>944876.42946241738</v>
      </c>
      <c r="X102" s="8">
        <f t="shared" si="45"/>
        <v>1360622.058425881</v>
      </c>
      <c r="Y102" s="3">
        <f>SUM('Masses &amp; Spring Data'!$K$41*('Masses &amp; Spring Data'!$I$3+'Vel,Acc,Jer (Inlet)'!C102))</f>
        <v>83455.450106876466</v>
      </c>
      <c r="Z102" s="10">
        <f t="shared" si="38"/>
        <v>121250.50728537315</v>
      </c>
      <c r="AA102" s="10">
        <f t="shared" si="39"/>
        <v>241556.06573007841</v>
      </c>
      <c r="AB102" s="10">
        <f t="shared" si="40"/>
        <v>423610.96471334668</v>
      </c>
      <c r="AC102" s="10">
        <f t="shared" si="41"/>
        <v>688176.36496282346</v>
      </c>
      <c r="AD102" s="10">
        <f t="shared" si="42"/>
        <v>1028331.8795692938</v>
      </c>
      <c r="AE102" s="10">
        <f t="shared" si="43"/>
        <v>1444077.5085327574</v>
      </c>
    </row>
    <row r="103" spans="1:31" x14ac:dyDescent="0.2">
      <c r="A103" s="5">
        <v>-160</v>
      </c>
      <c r="B103" s="5">
        <f t="shared" si="44"/>
        <v>100</v>
      </c>
      <c r="C103" s="36">
        <v>0.36406847065466108</v>
      </c>
      <c r="D103" s="6">
        <f t="shared" si="24"/>
        <v>3.0600170257446546E-2</v>
      </c>
      <c r="E103" s="7">
        <f t="shared" si="25"/>
        <v>367.20204308935854</v>
      </c>
      <c r="F103" s="7">
        <f t="shared" si="26"/>
        <v>734.40408617871708</v>
      </c>
      <c r="G103" s="7">
        <f t="shared" si="27"/>
        <v>1101.6061292680756</v>
      </c>
      <c r="H103" s="7">
        <f t="shared" si="28"/>
        <v>1468.8081723574342</v>
      </c>
      <c r="I103" s="7">
        <f t="shared" si="29"/>
        <v>1836.0102154467927</v>
      </c>
      <c r="J103" s="7">
        <f t="shared" si="30"/>
        <v>2203.2122585361512</v>
      </c>
      <c r="K103" s="12">
        <f t="shared" si="31"/>
        <v>2.1375873921527511E-3</v>
      </c>
      <c r="L103" s="9">
        <f t="shared" si="32"/>
        <v>307812.58446999616</v>
      </c>
      <c r="M103" s="9">
        <f t="shared" si="33"/>
        <v>1231250.3378799846</v>
      </c>
      <c r="N103" s="9">
        <f t="shared" si="34"/>
        <v>2770313.2602299652</v>
      </c>
      <c r="O103" s="9">
        <f t="shared" si="35"/>
        <v>4925001.3515199386</v>
      </c>
      <c r="P103" s="9">
        <f t="shared" si="36"/>
        <v>7695314.6117499042</v>
      </c>
      <c r="Q103" s="9">
        <f t="shared" si="37"/>
        <v>11081253.040919861</v>
      </c>
      <c r="R103" s="8">
        <f>SUM('Masses &amp; Spring Data'!$D$29)</f>
        <v>0.12910000000000002</v>
      </c>
      <c r="S103" s="8">
        <f t="shared" si="45"/>
        <v>39738.60465507651</v>
      </c>
      <c r="T103" s="8">
        <f t="shared" si="45"/>
        <v>158954.41862030604</v>
      </c>
      <c r="U103" s="8">
        <f t="shared" si="45"/>
        <v>357647.44189568859</v>
      </c>
      <c r="V103" s="8">
        <f t="shared" si="45"/>
        <v>635817.67448122415</v>
      </c>
      <c r="W103" s="8">
        <f t="shared" si="45"/>
        <v>993465.1163769128</v>
      </c>
      <c r="X103" s="8">
        <f t="shared" si="45"/>
        <v>1430589.7675827544</v>
      </c>
      <c r="Y103" s="3">
        <f>SUM('Masses &amp; Spring Data'!$K$41*('Masses &amp; Spring Data'!$I$3+'Vel,Acc,Jer (Inlet)'!C103))</f>
        <v>90375.837016091653</v>
      </c>
      <c r="Z103" s="10">
        <f t="shared" si="38"/>
        <v>130114.44167116817</v>
      </c>
      <c r="AA103" s="10">
        <f t="shared" si="39"/>
        <v>256743.14688126411</v>
      </c>
      <c r="AB103" s="10">
        <f t="shared" si="40"/>
        <v>448023.27891178022</v>
      </c>
      <c r="AC103" s="10">
        <f t="shared" si="41"/>
        <v>726193.51149731583</v>
      </c>
      <c r="AD103" s="10">
        <f t="shared" si="42"/>
        <v>1083840.9533930044</v>
      </c>
      <c r="AE103" s="10">
        <f t="shared" si="43"/>
        <v>1520965.6045988461</v>
      </c>
    </row>
    <row r="104" spans="1:31" x14ac:dyDescent="0.2">
      <c r="A104" s="5">
        <v>-158</v>
      </c>
      <c r="B104" s="5">
        <f t="shared" si="44"/>
        <v>101</v>
      </c>
      <c r="C104" s="36">
        <v>0.39466864091210763</v>
      </c>
      <c r="D104" s="6">
        <f t="shared" si="24"/>
        <v>3.2737757649599297E-2</v>
      </c>
      <c r="E104" s="7">
        <f t="shared" si="25"/>
        <v>392.85309179519157</v>
      </c>
      <c r="F104" s="7">
        <f t="shared" si="26"/>
        <v>785.70618359038315</v>
      </c>
      <c r="G104" s="7">
        <f t="shared" si="27"/>
        <v>1178.5592753855747</v>
      </c>
      <c r="H104" s="7">
        <f t="shared" si="28"/>
        <v>1571.4123671807663</v>
      </c>
      <c r="I104" s="7">
        <f t="shared" si="29"/>
        <v>1964.2654589759579</v>
      </c>
      <c r="J104" s="7">
        <f t="shared" si="30"/>
        <v>2357.1185507711493</v>
      </c>
      <c r="K104" s="12">
        <f t="shared" si="31"/>
        <v>2.2468003724506747E-3</v>
      </c>
      <c r="L104" s="9">
        <f t="shared" si="32"/>
        <v>323539.25363289716</v>
      </c>
      <c r="M104" s="9">
        <f t="shared" si="33"/>
        <v>1294157.0145315886</v>
      </c>
      <c r="N104" s="9">
        <f t="shared" si="34"/>
        <v>2911853.2826960743</v>
      </c>
      <c r="O104" s="9">
        <f t="shared" si="35"/>
        <v>5176628.0581263546</v>
      </c>
      <c r="P104" s="9">
        <f t="shared" si="36"/>
        <v>8088481.3408224285</v>
      </c>
      <c r="Q104" s="9">
        <f t="shared" si="37"/>
        <v>11647413.130784297</v>
      </c>
      <c r="R104" s="8">
        <f>SUM('Masses &amp; Spring Data'!$D$29)</f>
        <v>0.12910000000000002</v>
      </c>
      <c r="S104" s="8">
        <f t="shared" si="45"/>
        <v>41768.91764400703</v>
      </c>
      <c r="T104" s="8">
        <f t="shared" si="45"/>
        <v>167075.67057602812</v>
      </c>
      <c r="U104" s="8">
        <f t="shared" si="45"/>
        <v>375920.25879606325</v>
      </c>
      <c r="V104" s="8">
        <f t="shared" si="45"/>
        <v>668302.68230411247</v>
      </c>
      <c r="W104" s="8">
        <f t="shared" si="45"/>
        <v>1044222.9411001757</v>
      </c>
      <c r="X104" s="8">
        <f t="shared" si="45"/>
        <v>1503681.035184253</v>
      </c>
      <c r="Y104" s="3">
        <f>SUM('Masses &amp; Spring Data'!$K$41*('Masses &amp; Spring Data'!$I$3+'Vel,Acc,Jer (Inlet)'!C104))</f>
        <v>97788.728260958072</v>
      </c>
      <c r="Z104" s="10">
        <f t="shared" si="38"/>
        <v>139557.64590496512</v>
      </c>
      <c r="AA104" s="10">
        <f t="shared" si="39"/>
        <v>272795.12062760163</v>
      </c>
      <c r="AB104" s="10">
        <f t="shared" si="40"/>
        <v>473708.98705702135</v>
      </c>
      <c r="AC104" s="10">
        <f t="shared" si="41"/>
        <v>766091.41056507058</v>
      </c>
      <c r="AD104" s="10">
        <f t="shared" si="42"/>
        <v>1142011.6693611338</v>
      </c>
      <c r="AE104" s="10">
        <f t="shared" si="43"/>
        <v>1601469.7634452111</v>
      </c>
    </row>
    <row r="105" spans="1:31" x14ac:dyDescent="0.2">
      <c r="A105" s="5">
        <v>-156</v>
      </c>
      <c r="B105" s="5">
        <f t="shared" si="44"/>
        <v>102</v>
      </c>
      <c r="C105" s="36">
        <v>0.42740639856170692</v>
      </c>
      <c r="D105" s="6">
        <f t="shared" si="24"/>
        <v>3.4984558022049972E-2</v>
      </c>
      <c r="E105" s="7">
        <f t="shared" si="25"/>
        <v>419.81469626459966</v>
      </c>
      <c r="F105" s="7">
        <f t="shared" si="26"/>
        <v>839.62939252919932</v>
      </c>
      <c r="G105" s="7">
        <f t="shared" si="27"/>
        <v>1259.444088793799</v>
      </c>
      <c r="H105" s="7">
        <f t="shared" si="28"/>
        <v>1679.2587850583986</v>
      </c>
      <c r="I105" s="7">
        <f t="shared" si="29"/>
        <v>2099.0734813229983</v>
      </c>
      <c r="J105" s="7">
        <f t="shared" si="30"/>
        <v>2518.888177587598</v>
      </c>
      <c r="K105" s="12">
        <f t="shared" si="31"/>
        <v>2.3578802413002364E-3</v>
      </c>
      <c r="L105" s="9">
        <f t="shared" si="32"/>
        <v>339534.75474723405</v>
      </c>
      <c r="M105" s="9">
        <f t="shared" si="33"/>
        <v>1358139.0189889362</v>
      </c>
      <c r="N105" s="9">
        <f t="shared" si="34"/>
        <v>3055812.7927251062</v>
      </c>
      <c r="O105" s="9">
        <f t="shared" si="35"/>
        <v>5432556.0759557448</v>
      </c>
      <c r="P105" s="9">
        <f t="shared" si="36"/>
        <v>8488368.8686808515</v>
      </c>
      <c r="Q105" s="9">
        <f t="shared" si="37"/>
        <v>12223251.170900425</v>
      </c>
      <c r="R105" s="8">
        <f>SUM('Masses &amp; Spring Data'!$D$29)</f>
        <v>0.12910000000000002</v>
      </c>
      <c r="S105" s="8">
        <f t="shared" si="45"/>
        <v>43833.936837867921</v>
      </c>
      <c r="T105" s="8">
        <f t="shared" si="45"/>
        <v>175335.74735147168</v>
      </c>
      <c r="U105" s="8">
        <f t="shared" si="45"/>
        <v>394505.43154081126</v>
      </c>
      <c r="V105" s="8">
        <f t="shared" si="45"/>
        <v>701342.98940588674</v>
      </c>
      <c r="W105" s="8">
        <f t="shared" si="45"/>
        <v>1095848.4209466982</v>
      </c>
      <c r="X105" s="8">
        <f t="shared" si="45"/>
        <v>1578021.726163245</v>
      </c>
      <c r="Y105" s="3">
        <f>SUM('Masses &amp; Spring Data'!$K$41*('Masses &amp; Spring Data'!$I$3+'Vel,Acc,Jer (Inlet)'!C105))</f>
        <v>105719.4500515735</v>
      </c>
      <c r="Z105" s="10">
        <f t="shared" si="38"/>
        <v>149553.3868894414</v>
      </c>
      <c r="AA105" s="10">
        <f t="shared" si="39"/>
        <v>289530.20658388681</v>
      </c>
      <c r="AB105" s="10">
        <f t="shared" si="40"/>
        <v>500224.88159238477</v>
      </c>
      <c r="AC105" s="10">
        <f t="shared" si="41"/>
        <v>807062.43945746019</v>
      </c>
      <c r="AD105" s="10">
        <f t="shared" si="42"/>
        <v>1201567.8709982717</v>
      </c>
      <c r="AE105" s="10">
        <f t="shared" si="43"/>
        <v>1683741.1762148186</v>
      </c>
    </row>
    <row r="106" spans="1:31" x14ac:dyDescent="0.2">
      <c r="A106" s="5">
        <v>-154</v>
      </c>
      <c r="B106" s="5">
        <f t="shared" si="44"/>
        <v>103</v>
      </c>
      <c r="C106" s="36">
        <v>0.4623909565837569</v>
      </c>
      <c r="D106" s="6">
        <f t="shared" si="24"/>
        <v>3.7342438263350208E-2</v>
      </c>
      <c r="E106" s="7">
        <f t="shared" si="25"/>
        <v>448.1092591602025</v>
      </c>
      <c r="F106" s="7">
        <f t="shared" si="26"/>
        <v>896.218518320405</v>
      </c>
      <c r="G106" s="7">
        <f t="shared" si="27"/>
        <v>1344.3277774806074</v>
      </c>
      <c r="H106" s="7">
        <f t="shared" si="28"/>
        <v>1792.43703664081</v>
      </c>
      <c r="I106" s="7">
        <f t="shared" si="29"/>
        <v>2240.5462958010125</v>
      </c>
      <c r="J106" s="7">
        <f t="shared" si="30"/>
        <v>2688.6555549612149</v>
      </c>
      <c r="K106" s="12">
        <f t="shared" si="31"/>
        <v>2.4680266658743677E-3</v>
      </c>
      <c r="L106" s="9">
        <f t="shared" si="32"/>
        <v>355395.83988590894</v>
      </c>
      <c r="M106" s="9">
        <f t="shared" si="33"/>
        <v>1421583.3595436357</v>
      </c>
      <c r="N106" s="9">
        <f t="shared" si="34"/>
        <v>3198562.5589731806</v>
      </c>
      <c r="O106" s="9">
        <f t="shared" si="35"/>
        <v>5686333.438174543</v>
      </c>
      <c r="P106" s="9">
        <f t="shared" si="36"/>
        <v>8884895.997147724</v>
      </c>
      <c r="Q106" s="9">
        <f t="shared" si="37"/>
        <v>12794250.235892722</v>
      </c>
      <c r="R106" s="8">
        <f>SUM('Masses &amp; Spring Data'!$D$29)</f>
        <v>0.12910000000000002</v>
      </c>
      <c r="S106" s="8">
        <f t="shared" si="45"/>
        <v>45881.602929270848</v>
      </c>
      <c r="T106" s="8">
        <f t="shared" si="45"/>
        <v>183526.41171708339</v>
      </c>
      <c r="U106" s="8">
        <f t="shared" si="45"/>
        <v>412934.42636343767</v>
      </c>
      <c r="V106" s="8">
        <f t="shared" si="45"/>
        <v>734105.64686833357</v>
      </c>
      <c r="W106" s="8">
        <f t="shared" si="45"/>
        <v>1147040.0732317714</v>
      </c>
      <c r="X106" s="8">
        <f t="shared" si="45"/>
        <v>1651737.7054537507</v>
      </c>
      <c r="Y106" s="3">
        <f>SUM('Masses &amp; Spring Data'!$K$41*('Masses &amp; Spring Data'!$I$3+'Vel,Acc,Jer (Inlet)'!C106))</f>
        <v>114194.45923241512</v>
      </c>
      <c r="Z106" s="10">
        <f t="shared" si="38"/>
        <v>160076.06216168596</v>
      </c>
      <c r="AA106" s="10">
        <f t="shared" si="39"/>
        <v>306767.07661879511</v>
      </c>
      <c r="AB106" s="10">
        <f t="shared" si="40"/>
        <v>527128.88559585274</v>
      </c>
      <c r="AC106" s="10">
        <f t="shared" si="41"/>
        <v>848300.10610074864</v>
      </c>
      <c r="AD106" s="10">
        <f t="shared" si="42"/>
        <v>1261234.5324641864</v>
      </c>
      <c r="AE106" s="10">
        <f t="shared" si="43"/>
        <v>1765932.1646861658</v>
      </c>
    </row>
    <row r="107" spans="1:31" x14ac:dyDescent="0.2">
      <c r="A107" s="5">
        <v>-152</v>
      </c>
      <c r="B107" s="5">
        <f t="shared" si="44"/>
        <v>104</v>
      </c>
      <c r="C107" s="36">
        <v>0.4997333948471071</v>
      </c>
      <c r="D107" s="6">
        <f t="shared" si="24"/>
        <v>3.9810464929224576E-2</v>
      </c>
      <c r="E107" s="7">
        <f t="shared" si="25"/>
        <v>477.7255791506949</v>
      </c>
      <c r="F107" s="7">
        <f t="shared" si="26"/>
        <v>955.4511583013898</v>
      </c>
      <c r="G107" s="7">
        <f t="shared" si="27"/>
        <v>1433.1767374520848</v>
      </c>
      <c r="H107" s="7">
        <f t="shared" si="28"/>
        <v>1910.9023166027796</v>
      </c>
      <c r="I107" s="7">
        <f t="shared" si="29"/>
        <v>2388.6278957534746</v>
      </c>
      <c r="J107" s="7">
        <f t="shared" si="30"/>
        <v>2866.3534749041696</v>
      </c>
      <c r="K107" s="12">
        <f t="shared" si="31"/>
        <v>2.5809734232760118E-3</v>
      </c>
      <c r="L107" s="9">
        <f t="shared" si="32"/>
        <v>371660.17295174568</v>
      </c>
      <c r="M107" s="9">
        <f t="shared" si="33"/>
        <v>1486640.6918069827</v>
      </c>
      <c r="N107" s="9">
        <f t="shared" si="34"/>
        <v>3344941.5565657113</v>
      </c>
      <c r="O107" s="9">
        <f t="shared" si="35"/>
        <v>5946562.7672279309</v>
      </c>
      <c r="P107" s="9">
        <f t="shared" si="36"/>
        <v>9291504.3237936422</v>
      </c>
      <c r="Q107" s="9">
        <f t="shared" si="37"/>
        <v>13379766.226262845</v>
      </c>
      <c r="R107" s="8">
        <f>SUM('Masses &amp; Spring Data'!$D$29)</f>
        <v>0.12910000000000002</v>
      </c>
      <c r="S107" s="8">
        <f t="shared" si="45"/>
        <v>47981.328328070376</v>
      </c>
      <c r="T107" s="8">
        <f t="shared" si="45"/>
        <v>191925.31331228151</v>
      </c>
      <c r="U107" s="8">
        <f t="shared" si="45"/>
        <v>431831.95495263342</v>
      </c>
      <c r="V107" s="8">
        <f t="shared" si="45"/>
        <v>767701.25324912602</v>
      </c>
      <c r="W107" s="8">
        <f t="shared" si="45"/>
        <v>1199533.2082017595</v>
      </c>
      <c r="X107" s="8">
        <f t="shared" si="45"/>
        <v>1727327.8198105337</v>
      </c>
      <c r="Y107" s="3">
        <f>SUM('Masses &amp; Spring Data'!$K$41*('Masses &amp; Spring Data'!$I$3+'Vel,Acc,Jer (Inlet)'!C107))</f>
        <v>123240.6649017117</v>
      </c>
      <c r="Z107" s="10">
        <f t="shared" si="38"/>
        <v>171221.99322978209</v>
      </c>
      <c r="AA107" s="10">
        <f t="shared" si="39"/>
        <v>324810.06334309786</v>
      </c>
      <c r="AB107" s="10">
        <f t="shared" si="40"/>
        <v>555072.6198543451</v>
      </c>
      <c r="AC107" s="10">
        <f t="shared" si="41"/>
        <v>890941.91815083777</v>
      </c>
      <c r="AD107" s="10">
        <f t="shared" si="42"/>
        <v>1322773.8731034712</v>
      </c>
      <c r="AE107" s="10">
        <f t="shared" si="43"/>
        <v>1850568.4847122454</v>
      </c>
    </row>
    <row r="108" spans="1:31" x14ac:dyDescent="0.2">
      <c r="A108" s="5">
        <v>-150</v>
      </c>
      <c r="B108" s="5">
        <f t="shared" si="44"/>
        <v>105</v>
      </c>
      <c r="C108" s="36">
        <v>0.53954385977633168</v>
      </c>
      <c r="D108" s="6">
        <f t="shared" si="24"/>
        <v>4.2391438352500588E-2</v>
      </c>
      <c r="E108" s="7">
        <f t="shared" si="25"/>
        <v>508.69726023000703</v>
      </c>
      <c r="F108" s="7">
        <f t="shared" si="26"/>
        <v>1017.3945204600141</v>
      </c>
      <c r="G108" s="7">
        <f t="shared" si="27"/>
        <v>1526.0917806900211</v>
      </c>
      <c r="H108" s="7">
        <f t="shared" si="28"/>
        <v>2034.7890409200281</v>
      </c>
      <c r="I108" s="7">
        <f t="shared" si="29"/>
        <v>2543.4863011500352</v>
      </c>
      <c r="J108" s="7">
        <f t="shared" si="30"/>
        <v>3052.1835613800422</v>
      </c>
      <c r="K108" s="12">
        <f t="shared" si="31"/>
        <v>2.6957870692303487E-3</v>
      </c>
      <c r="L108" s="9">
        <f t="shared" si="32"/>
        <v>388193.33796917024</v>
      </c>
      <c r="M108" s="9">
        <f t="shared" si="33"/>
        <v>1552773.351876681</v>
      </c>
      <c r="N108" s="9">
        <f t="shared" si="34"/>
        <v>3493740.0417225319</v>
      </c>
      <c r="O108" s="9">
        <f t="shared" si="35"/>
        <v>6211093.4075067239</v>
      </c>
      <c r="P108" s="9">
        <f t="shared" si="36"/>
        <v>9704833.4492292553</v>
      </c>
      <c r="Q108" s="9">
        <f t="shared" si="37"/>
        <v>13974960.166890128</v>
      </c>
      <c r="R108" s="8">
        <f>SUM('Masses &amp; Spring Data'!$D$29)</f>
        <v>0.12910000000000002</v>
      </c>
      <c r="S108" s="8">
        <f t="shared" si="45"/>
        <v>50115.759931819885</v>
      </c>
      <c r="T108" s="8">
        <f t="shared" si="45"/>
        <v>200463.03972727954</v>
      </c>
      <c r="U108" s="8">
        <f t="shared" si="45"/>
        <v>451041.83938637894</v>
      </c>
      <c r="V108" s="8">
        <f t="shared" si="45"/>
        <v>801852.15890911815</v>
      </c>
      <c r="W108" s="8">
        <f t="shared" si="45"/>
        <v>1252893.9982954971</v>
      </c>
      <c r="X108" s="8">
        <f t="shared" si="45"/>
        <v>1804167.3575455158</v>
      </c>
      <c r="Y108" s="3">
        <f>SUM('Masses &amp; Spring Data'!$K$41*('Masses &amp; Spring Data'!$I$3+'Vel,Acc,Jer (Inlet)'!C108))</f>
        <v>132884.75003081636</v>
      </c>
      <c r="Z108" s="10">
        <f t="shared" si="38"/>
        <v>183000.50996263625</v>
      </c>
      <c r="AA108" s="10">
        <f t="shared" si="39"/>
        <v>343617.11569898913</v>
      </c>
      <c r="AB108" s="10">
        <f t="shared" si="40"/>
        <v>583926.5894171953</v>
      </c>
      <c r="AC108" s="10">
        <f t="shared" si="41"/>
        <v>934736.90893993457</v>
      </c>
      <c r="AD108" s="10">
        <f t="shared" si="42"/>
        <v>1385778.7483263134</v>
      </c>
      <c r="AE108" s="10">
        <f t="shared" si="43"/>
        <v>1937052.1075763321</v>
      </c>
    </row>
    <row r="109" spans="1:31" x14ac:dyDescent="0.2">
      <c r="A109" s="5">
        <v>-148</v>
      </c>
      <c r="B109" s="5">
        <f t="shared" si="44"/>
        <v>106</v>
      </c>
      <c r="C109" s="36">
        <v>0.58193529812883227</v>
      </c>
      <c r="D109" s="6">
        <f t="shared" si="24"/>
        <v>4.5087225421730937E-2</v>
      </c>
      <c r="E109" s="7">
        <f t="shared" si="25"/>
        <v>541.04670506077127</v>
      </c>
      <c r="F109" s="7">
        <f t="shared" si="26"/>
        <v>1082.0934101215425</v>
      </c>
      <c r="G109" s="7">
        <f t="shared" si="27"/>
        <v>1623.1401151823138</v>
      </c>
      <c r="H109" s="7">
        <f t="shared" si="28"/>
        <v>2164.1868202430851</v>
      </c>
      <c r="I109" s="7">
        <f t="shared" si="29"/>
        <v>2705.2335253038564</v>
      </c>
      <c r="J109" s="7">
        <f t="shared" si="30"/>
        <v>3246.2802303646276</v>
      </c>
      <c r="K109" s="12">
        <f t="shared" si="31"/>
        <v>2.8078003823560627E-3</v>
      </c>
      <c r="L109" s="9">
        <f t="shared" si="32"/>
        <v>404323.25505927304</v>
      </c>
      <c r="M109" s="9">
        <f t="shared" si="33"/>
        <v>1617293.0202370922</v>
      </c>
      <c r="N109" s="9">
        <f t="shared" si="34"/>
        <v>3638909.2955334573</v>
      </c>
      <c r="O109" s="9">
        <f t="shared" si="35"/>
        <v>6469172.0809483686</v>
      </c>
      <c r="P109" s="9">
        <f t="shared" si="36"/>
        <v>10108081.376481825</v>
      </c>
      <c r="Q109" s="9">
        <f t="shared" si="37"/>
        <v>14555637.182133829</v>
      </c>
      <c r="R109" s="8">
        <f>SUM('Masses &amp; Spring Data'!$D$29)</f>
        <v>0.12910000000000002</v>
      </c>
      <c r="S109" s="8">
        <f t="shared" si="45"/>
        <v>52198.132228152157</v>
      </c>
      <c r="T109" s="8">
        <f t="shared" si="45"/>
        <v>208792.52891260863</v>
      </c>
      <c r="U109" s="8">
        <f t="shared" si="45"/>
        <v>469783.19005336938</v>
      </c>
      <c r="V109" s="8">
        <f t="shared" si="45"/>
        <v>835170.11565043451</v>
      </c>
      <c r="W109" s="8">
        <f t="shared" si="45"/>
        <v>1304953.3057038039</v>
      </c>
      <c r="X109" s="8">
        <f t="shared" si="45"/>
        <v>1879132.7602134775</v>
      </c>
      <c r="Y109" s="3">
        <f>SUM('Masses &amp; Spring Data'!$K$41*('Masses &amp; Spring Data'!$I$3+'Vel,Acc,Jer (Inlet)'!C109))</f>
        <v>143154.07597170962</v>
      </c>
      <c r="Z109" s="10">
        <f t="shared" si="38"/>
        <v>195352.20819986178</v>
      </c>
      <c r="AA109" s="10">
        <f t="shared" si="39"/>
        <v>362868.98524273257</v>
      </c>
      <c r="AB109" s="10">
        <f t="shared" si="40"/>
        <v>612937.26602507895</v>
      </c>
      <c r="AC109" s="10">
        <f t="shared" si="41"/>
        <v>978324.19162214408</v>
      </c>
      <c r="AD109" s="10">
        <f t="shared" si="42"/>
        <v>1448107.3816755135</v>
      </c>
      <c r="AE109" s="10">
        <f t="shared" si="43"/>
        <v>2022286.8361851871</v>
      </c>
    </row>
    <row r="110" spans="1:31" x14ac:dyDescent="0.2">
      <c r="A110" s="5">
        <v>-146</v>
      </c>
      <c r="B110" s="5">
        <f t="shared" si="44"/>
        <v>107</v>
      </c>
      <c r="C110" s="36">
        <v>0.6270225235505632</v>
      </c>
      <c r="D110" s="6">
        <f t="shared" si="24"/>
        <v>4.7895025804086999E-2</v>
      </c>
      <c r="E110" s="7">
        <f t="shared" si="25"/>
        <v>574.74030964904398</v>
      </c>
      <c r="F110" s="7">
        <f t="shared" si="26"/>
        <v>1149.480619298088</v>
      </c>
      <c r="G110" s="7">
        <f t="shared" si="27"/>
        <v>1724.2209289471321</v>
      </c>
      <c r="H110" s="7">
        <f t="shared" si="28"/>
        <v>2298.9612385961759</v>
      </c>
      <c r="I110" s="7">
        <f t="shared" si="29"/>
        <v>2873.7015482452198</v>
      </c>
      <c r="J110" s="7">
        <f t="shared" si="30"/>
        <v>3448.4418578942641</v>
      </c>
      <c r="K110" s="12">
        <f t="shared" si="31"/>
        <v>2.9235474725863853E-3</v>
      </c>
      <c r="L110" s="9">
        <f t="shared" si="32"/>
        <v>420990.83605243947</v>
      </c>
      <c r="M110" s="9">
        <f t="shared" si="33"/>
        <v>1683963.3442097579</v>
      </c>
      <c r="N110" s="9">
        <f t="shared" si="34"/>
        <v>3788917.5244719554</v>
      </c>
      <c r="O110" s="9">
        <f t="shared" si="35"/>
        <v>6735853.3768390315</v>
      </c>
      <c r="P110" s="9">
        <f t="shared" si="36"/>
        <v>10524770.901310988</v>
      </c>
      <c r="Q110" s="9">
        <f t="shared" si="37"/>
        <v>15155670.097887821</v>
      </c>
      <c r="R110" s="8">
        <f>SUM('Masses &amp; Spring Data'!$D$29)</f>
        <v>0.12910000000000002</v>
      </c>
      <c r="S110" s="8">
        <f t="shared" si="45"/>
        <v>54349.916934369947</v>
      </c>
      <c r="T110" s="8">
        <f t="shared" si="45"/>
        <v>217399.66773747979</v>
      </c>
      <c r="U110" s="8">
        <f t="shared" si="45"/>
        <v>489149.25240932952</v>
      </c>
      <c r="V110" s="8">
        <f t="shared" si="45"/>
        <v>869598.67094991915</v>
      </c>
      <c r="W110" s="8">
        <f t="shared" si="45"/>
        <v>1358747.9233592488</v>
      </c>
      <c r="X110" s="8">
        <f t="shared" si="45"/>
        <v>1956597.0096373181</v>
      </c>
      <c r="Y110" s="3">
        <f>SUM('Masses &amp; Spring Data'!$K$41*('Masses &amp; Spring Data'!$I$3+'Vel,Acc,Jer (Inlet)'!C110))</f>
        <v>154076.45633012394</v>
      </c>
      <c r="Z110" s="10">
        <f t="shared" si="38"/>
        <v>208426.37326449389</v>
      </c>
      <c r="AA110" s="10">
        <f t="shared" si="39"/>
        <v>383078.69406864379</v>
      </c>
      <c r="AB110" s="10">
        <f t="shared" si="40"/>
        <v>643225.70873945346</v>
      </c>
      <c r="AC110" s="10">
        <f t="shared" si="41"/>
        <v>1023675.1272800431</v>
      </c>
      <c r="AD110" s="10">
        <f t="shared" si="42"/>
        <v>1512824.3796893726</v>
      </c>
      <c r="AE110" s="10">
        <f t="shared" si="43"/>
        <v>2110673.4659674419</v>
      </c>
    </row>
    <row r="111" spans="1:31" x14ac:dyDescent="0.2">
      <c r="A111" s="5">
        <v>-144</v>
      </c>
      <c r="B111" s="5">
        <f t="shared" si="44"/>
        <v>108</v>
      </c>
      <c r="C111" s="36">
        <v>0.6749175493546502</v>
      </c>
      <c r="D111" s="6">
        <f t="shared" si="24"/>
        <v>5.0818573276673384E-2</v>
      </c>
      <c r="E111" s="7">
        <f t="shared" si="25"/>
        <v>609.82287932008057</v>
      </c>
      <c r="F111" s="7">
        <f t="shared" si="26"/>
        <v>1219.6457586401611</v>
      </c>
      <c r="G111" s="7">
        <f t="shared" si="27"/>
        <v>1829.4686379602419</v>
      </c>
      <c r="H111" s="7">
        <f t="shared" si="28"/>
        <v>2439.2915172803223</v>
      </c>
      <c r="I111" s="7">
        <f t="shared" si="29"/>
        <v>3049.1143966004029</v>
      </c>
      <c r="J111" s="7">
        <f t="shared" si="30"/>
        <v>3658.9372759204839</v>
      </c>
      <c r="K111" s="12">
        <f t="shared" si="31"/>
        <v>3.0355607857120992E-3</v>
      </c>
      <c r="L111" s="9">
        <f t="shared" si="32"/>
        <v>437120.75314254226</v>
      </c>
      <c r="M111" s="9">
        <f t="shared" si="33"/>
        <v>1748483.0125701691</v>
      </c>
      <c r="N111" s="9">
        <f t="shared" si="34"/>
        <v>3934086.7782828808</v>
      </c>
      <c r="O111" s="9">
        <f t="shared" si="35"/>
        <v>6993932.0502806762</v>
      </c>
      <c r="P111" s="9">
        <f t="shared" si="36"/>
        <v>10928018.828563558</v>
      </c>
      <c r="Q111" s="9">
        <f t="shared" si="37"/>
        <v>15736347.113131523</v>
      </c>
      <c r="R111" s="8">
        <f>SUM('Masses &amp; Spring Data'!$D$29)</f>
        <v>0.12910000000000002</v>
      </c>
      <c r="S111" s="8">
        <f t="shared" si="45"/>
        <v>56432.289230702212</v>
      </c>
      <c r="T111" s="8">
        <f t="shared" si="45"/>
        <v>225729.15692280885</v>
      </c>
      <c r="U111" s="8">
        <f t="shared" si="45"/>
        <v>507890.60307631997</v>
      </c>
      <c r="V111" s="8">
        <f t="shared" si="45"/>
        <v>902916.62769123539</v>
      </c>
      <c r="W111" s="8">
        <f t="shared" si="45"/>
        <v>1410807.2307675555</v>
      </c>
      <c r="X111" s="8">
        <f t="shared" si="45"/>
        <v>2031562.4123052799</v>
      </c>
      <c r="Y111" s="3">
        <f>SUM('Masses &amp; Spring Data'!$K$41*('Masses &amp; Spring Data'!$I$3+'Vel,Acc,Jer (Inlet)'!C111))</f>
        <v>165679.026331164</v>
      </c>
      <c r="Z111" s="10">
        <f t="shared" si="38"/>
        <v>222111.31556186621</v>
      </c>
      <c r="AA111" s="10">
        <f t="shared" si="39"/>
        <v>403718.98263024702</v>
      </c>
      <c r="AB111" s="10">
        <f t="shared" si="40"/>
        <v>673569.62940748397</v>
      </c>
      <c r="AC111" s="10">
        <f t="shared" si="41"/>
        <v>1068595.6540223993</v>
      </c>
      <c r="AD111" s="10">
        <f t="shared" si="42"/>
        <v>1576486.2570987195</v>
      </c>
      <c r="AE111" s="10">
        <f t="shared" si="43"/>
        <v>2197241.438636444</v>
      </c>
    </row>
    <row r="112" spans="1:31" x14ac:dyDescent="0.2">
      <c r="A112" s="5">
        <v>-142</v>
      </c>
      <c r="B112" s="5">
        <f t="shared" si="44"/>
        <v>109</v>
      </c>
      <c r="C112" s="36">
        <v>0.72573612263132359</v>
      </c>
      <c r="D112" s="6">
        <f t="shared" si="24"/>
        <v>5.3854134062385484E-2</v>
      </c>
      <c r="E112" s="7">
        <f t="shared" si="25"/>
        <v>646.24960874862586</v>
      </c>
      <c r="F112" s="7">
        <f t="shared" si="26"/>
        <v>1292.4992174972517</v>
      </c>
      <c r="G112" s="7">
        <f t="shared" si="27"/>
        <v>1938.7488262458774</v>
      </c>
      <c r="H112" s="7">
        <f t="shared" si="28"/>
        <v>2584.9984349945034</v>
      </c>
      <c r="I112" s="7">
        <f t="shared" si="29"/>
        <v>3231.2480437431291</v>
      </c>
      <c r="J112" s="7">
        <f t="shared" si="30"/>
        <v>3877.4976524917547</v>
      </c>
      <c r="K112" s="12">
        <f t="shared" si="31"/>
        <v>3.1475740988380352E-3</v>
      </c>
      <c r="L112" s="9">
        <f t="shared" si="32"/>
        <v>453250.67023267708</v>
      </c>
      <c r="M112" s="9">
        <f t="shared" si="33"/>
        <v>1813002.6809307083</v>
      </c>
      <c r="N112" s="9">
        <f t="shared" si="34"/>
        <v>4079256.0320940935</v>
      </c>
      <c r="O112" s="9">
        <f t="shared" si="35"/>
        <v>7252010.7237228332</v>
      </c>
      <c r="P112" s="9">
        <f t="shared" si="36"/>
        <v>11331266.755816927</v>
      </c>
      <c r="Q112" s="9">
        <f t="shared" si="37"/>
        <v>16317024.128376374</v>
      </c>
      <c r="R112" s="8">
        <f>SUM('Masses &amp; Spring Data'!$D$29)</f>
        <v>0.12910000000000002</v>
      </c>
      <c r="S112" s="8">
        <f t="shared" si="45"/>
        <v>58514.661527038617</v>
      </c>
      <c r="T112" s="8">
        <f t="shared" si="45"/>
        <v>234058.64610815447</v>
      </c>
      <c r="U112" s="8">
        <f t="shared" si="45"/>
        <v>526631.95374334755</v>
      </c>
      <c r="V112" s="8">
        <f t="shared" si="45"/>
        <v>936234.58443261788</v>
      </c>
      <c r="W112" s="8">
        <f t="shared" si="45"/>
        <v>1462866.5381759654</v>
      </c>
      <c r="X112" s="8">
        <f t="shared" si="45"/>
        <v>2106527.8149733902</v>
      </c>
      <c r="Y112" s="3">
        <f>SUM('Masses &amp; Spring Data'!$K$41*('Masses &amp; Spring Data'!$I$3+'Vel,Acc,Jer (Inlet)'!C112))</f>
        <v>177989.82570743814</v>
      </c>
      <c r="Z112" s="10">
        <f t="shared" si="38"/>
        <v>236504.48723447675</v>
      </c>
      <c r="AA112" s="10">
        <f t="shared" si="39"/>
        <v>425094.63579220546</v>
      </c>
      <c r="AB112" s="10">
        <f t="shared" si="40"/>
        <v>704621.77945078572</v>
      </c>
      <c r="AC112" s="10">
        <f t="shared" si="41"/>
        <v>1114224.4101400559</v>
      </c>
      <c r="AD112" s="10">
        <f t="shared" si="42"/>
        <v>1640856.3638834036</v>
      </c>
      <c r="AE112" s="10">
        <f t="shared" si="43"/>
        <v>2284517.6406808281</v>
      </c>
    </row>
    <row r="113" spans="1:31" x14ac:dyDescent="0.2">
      <c r="A113" s="5">
        <v>-140</v>
      </c>
      <c r="B113" s="5">
        <f t="shared" si="44"/>
        <v>110</v>
      </c>
      <c r="C113" s="36">
        <v>0.77959025669370907</v>
      </c>
      <c r="D113" s="6">
        <f t="shared" si="24"/>
        <v>5.7001708161223519E-2</v>
      </c>
      <c r="E113" s="7">
        <f t="shared" si="25"/>
        <v>684.02049793468223</v>
      </c>
      <c r="F113" s="7">
        <f t="shared" si="26"/>
        <v>1368.0409958693645</v>
      </c>
      <c r="G113" s="7">
        <f t="shared" si="27"/>
        <v>2052.0614938040467</v>
      </c>
      <c r="H113" s="7">
        <f t="shared" si="28"/>
        <v>2736.0819917387289</v>
      </c>
      <c r="I113" s="7">
        <f t="shared" si="29"/>
        <v>3420.1024896734111</v>
      </c>
      <c r="J113" s="7">
        <f t="shared" si="30"/>
        <v>4104.1229876080934</v>
      </c>
      <c r="K113" s="12">
        <f t="shared" si="31"/>
        <v>3.2586539676879855E-3</v>
      </c>
      <c r="L113" s="9">
        <f t="shared" si="32"/>
        <v>469246.1713470699</v>
      </c>
      <c r="M113" s="9">
        <f t="shared" si="33"/>
        <v>1876984.6853882796</v>
      </c>
      <c r="N113" s="9">
        <f t="shared" si="34"/>
        <v>4223215.5421236297</v>
      </c>
      <c r="O113" s="9">
        <f t="shared" si="35"/>
        <v>7507938.7415531185</v>
      </c>
      <c r="P113" s="9">
        <f t="shared" si="36"/>
        <v>11731154.283676747</v>
      </c>
      <c r="Q113" s="9">
        <f t="shared" si="37"/>
        <v>16892862.168494519</v>
      </c>
      <c r="R113" s="8">
        <f>SUM('Masses &amp; Spring Data'!$D$29)</f>
        <v>0.12910000000000002</v>
      </c>
      <c r="S113" s="8">
        <f t="shared" si="45"/>
        <v>60579.680720906734</v>
      </c>
      <c r="T113" s="8">
        <f t="shared" si="45"/>
        <v>242318.72288362694</v>
      </c>
      <c r="U113" s="8">
        <f t="shared" si="45"/>
        <v>545217.12648816069</v>
      </c>
      <c r="V113" s="8">
        <f t="shared" si="45"/>
        <v>969274.89153450774</v>
      </c>
      <c r="W113" s="8">
        <f t="shared" si="45"/>
        <v>1514492.0180226683</v>
      </c>
      <c r="X113" s="8">
        <f t="shared" si="45"/>
        <v>2180868.5059526428</v>
      </c>
      <c r="Y113" s="3">
        <f>SUM('Masses &amp; Spring Data'!$K$41*('Masses &amp; Spring Data'!$I$3+'Vel,Acc,Jer (Inlet)'!C113))</f>
        <v>191035.98968405102</v>
      </c>
      <c r="Z113" s="10">
        <f t="shared" si="38"/>
        <v>251615.67040495775</v>
      </c>
      <c r="AA113" s="10">
        <f t="shared" si="39"/>
        <v>447163.37636973435</v>
      </c>
      <c r="AB113" s="10">
        <f t="shared" si="40"/>
        <v>736253.11617221171</v>
      </c>
      <c r="AC113" s="10">
        <f t="shared" si="41"/>
        <v>1160310.8812185586</v>
      </c>
      <c r="AD113" s="10">
        <f t="shared" si="42"/>
        <v>1705528.0077067195</v>
      </c>
      <c r="AE113" s="10">
        <f t="shared" si="43"/>
        <v>2371904.4956366937</v>
      </c>
    </row>
    <row r="114" spans="1:31" x14ac:dyDescent="0.2">
      <c r="A114" s="5">
        <v>-138</v>
      </c>
      <c r="B114" s="5">
        <f t="shared" si="44"/>
        <v>111</v>
      </c>
      <c r="C114" s="36">
        <v>0.83659196485493259</v>
      </c>
      <c r="D114" s="6">
        <f t="shared" si="24"/>
        <v>6.0260362128911504E-2</v>
      </c>
      <c r="E114" s="7">
        <f t="shared" si="25"/>
        <v>723.124345546938</v>
      </c>
      <c r="F114" s="7">
        <f t="shared" si="26"/>
        <v>1446.248691093876</v>
      </c>
      <c r="G114" s="7">
        <f t="shared" si="27"/>
        <v>2169.373036640814</v>
      </c>
      <c r="H114" s="7">
        <f t="shared" si="28"/>
        <v>2892.497382187752</v>
      </c>
      <c r="I114" s="7">
        <f t="shared" si="29"/>
        <v>3615.6217277346905</v>
      </c>
      <c r="J114" s="7">
        <f t="shared" si="30"/>
        <v>4338.746073281628</v>
      </c>
      <c r="K114" s="12">
        <f t="shared" si="31"/>
        <v>3.364133170881467E-3</v>
      </c>
      <c r="L114" s="9">
        <f t="shared" si="32"/>
        <v>484435.17660693126</v>
      </c>
      <c r="M114" s="9">
        <f t="shared" si="33"/>
        <v>1937740.706427725</v>
      </c>
      <c r="N114" s="9">
        <f t="shared" si="34"/>
        <v>4359916.5894623809</v>
      </c>
      <c r="O114" s="9">
        <f t="shared" si="35"/>
        <v>7750962.8257109001</v>
      </c>
      <c r="P114" s="9">
        <f t="shared" si="36"/>
        <v>12110879.415173281</v>
      </c>
      <c r="Q114" s="9">
        <f t="shared" si="37"/>
        <v>17439666.357849523</v>
      </c>
      <c r="R114" s="8">
        <f>SUM('Masses &amp; Spring Data'!$D$29)</f>
        <v>0.12910000000000002</v>
      </c>
      <c r="S114" s="8">
        <f t="shared" si="45"/>
        <v>62540.581299954836</v>
      </c>
      <c r="T114" s="8">
        <f t="shared" si="45"/>
        <v>250162.32519981934</v>
      </c>
      <c r="U114" s="8">
        <f t="shared" si="45"/>
        <v>562865.23169959348</v>
      </c>
      <c r="V114" s="8">
        <f t="shared" si="45"/>
        <v>1000649.3007992774</v>
      </c>
      <c r="W114" s="8">
        <f t="shared" si="45"/>
        <v>1563514.5324988707</v>
      </c>
      <c r="X114" s="8">
        <f t="shared" si="45"/>
        <v>2251460.9267983739</v>
      </c>
      <c r="Y114" s="3">
        <f>SUM('Masses &amp; Spring Data'!$K$41*('Masses &amp; Spring Data'!$I$3+'Vel,Acc,Jer (Inlet)'!C114))</f>
        <v>204844.65348610742</v>
      </c>
      <c r="Z114" s="10">
        <f t="shared" si="38"/>
        <v>267385.23478606227</v>
      </c>
      <c r="AA114" s="10">
        <f t="shared" si="39"/>
        <v>469605.05141165562</v>
      </c>
      <c r="AB114" s="10">
        <f t="shared" si="40"/>
        <v>767709.88518570084</v>
      </c>
      <c r="AC114" s="10">
        <f t="shared" si="41"/>
        <v>1205493.9542853849</v>
      </c>
      <c r="AD114" s="10">
        <f t="shared" si="42"/>
        <v>1768359.1859849782</v>
      </c>
      <c r="AE114" s="10">
        <f t="shared" si="43"/>
        <v>2456305.5802844814</v>
      </c>
    </row>
    <row r="115" spans="1:31" x14ac:dyDescent="0.2">
      <c r="A115" s="5">
        <v>-136</v>
      </c>
      <c r="B115" s="5">
        <f t="shared" si="44"/>
        <v>112</v>
      </c>
      <c r="C115" s="36">
        <v>0.89685232698384409</v>
      </c>
      <c r="D115" s="6">
        <f t="shared" si="24"/>
        <v>6.3624495299792971E-2</v>
      </c>
      <c r="E115" s="7">
        <f t="shared" si="25"/>
        <v>763.49394359751568</v>
      </c>
      <c r="F115" s="7">
        <f t="shared" si="26"/>
        <v>1526.9878871950314</v>
      </c>
      <c r="G115" s="7">
        <f t="shared" si="27"/>
        <v>2290.481830792547</v>
      </c>
      <c r="H115" s="7">
        <f t="shared" si="28"/>
        <v>3053.9757743900627</v>
      </c>
      <c r="I115" s="7">
        <f t="shared" si="29"/>
        <v>3817.4697179875784</v>
      </c>
      <c r="J115" s="7">
        <f t="shared" si="30"/>
        <v>4580.9636615850941</v>
      </c>
      <c r="K115" s="12">
        <f t="shared" si="31"/>
        <v>3.4808137053879973E-3</v>
      </c>
      <c r="L115" s="9">
        <f t="shared" si="32"/>
        <v>501237.17357587162</v>
      </c>
      <c r="M115" s="9">
        <f t="shared" si="33"/>
        <v>2004948.6943034865</v>
      </c>
      <c r="N115" s="9">
        <f t="shared" si="34"/>
        <v>4511134.5621828446</v>
      </c>
      <c r="O115" s="9">
        <f t="shared" si="35"/>
        <v>8019794.777213946</v>
      </c>
      <c r="P115" s="9">
        <f t="shared" si="36"/>
        <v>12530929.33939679</v>
      </c>
      <c r="Q115" s="9">
        <f t="shared" si="37"/>
        <v>18044538.248731378</v>
      </c>
      <c r="R115" s="8">
        <f>SUM('Masses &amp; Spring Data'!$D$29)</f>
        <v>0.12910000000000002</v>
      </c>
      <c r="S115" s="8">
        <f t="shared" si="45"/>
        <v>64709.71910864504</v>
      </c>
      <c r="T115" s="8">
        <f t="shared" si="45"/>
        <v>258838.87643458016</v>
      </c>
      <c r="U115" s="8">
        <f t="shared" si="45"/>
        <v>582387.47197780537</v>
      </c>
      <c r="V115" s="8">
        <f t="shared" si="45"/>
        <v>1035355.5057383206</v>
      </c>
      <c r="W115" s="8">
        <f t="shared" si="45"/>
        <v>1617742.9777161258</v>
      </c>
      <c r="X115" s="8">
        <f t="shared" si="45"/>
        <v>2329549.8879112215</v>
      </c>
      <c r="Y115" s="3">
        <f>SUM('Masses &amp; Spring Data'!$K$41*('Masses &amp; Spring Data'!$I$3+'Vel,Acc,Jer (Inlet)'!C115))</f>
        <v>219442.72621183624</v>
      </c>
      <c r="Z115" s="10">
        <f t="shared" si="38"/>
        <v>284152.44532048126</v>
      </c>
      <c r="AA115" s="10">
        <f t="shared" si="39"/>
        <v>493694.63663279125</v>
      </c>
      <c r="AB115" s="10">
        <f t="shared" si="40"/>
        <v>801830.19818964158</v>
      </c>
      <c r="AC115" s="10">
        <f t="shared" si="41"/>
        <v>1254798.2319501569</v>
      </c>
      <c r="AD115" s="10">
        <f t="shared" si="42"/>
        <v>1837185.7039279621</v>
      </c>
      <c r="AE115" s="10">
        <f t="shared" si="43"/>
        <v>2548992.6141230576</v>
      </c>
    </row>
    <row r="116" spans="1:31" x14ac:dyDescent="0.2">
      <c r="A116" s="5">
        <v>-134</v>
      </c>
      <c r="B116" s="5">
        <f t="shared" si="44"/>
        <v>113</v>
      </c>
      <c r="C116" s="36">
        <v>0.96047682228363707</v>
      </c>
      <c r="D116" s="6">
        <f t="shared" si="24"/>
        <v>6.7105309005180969E-2</v>
      </c>
      <c r="E116" s="7">
        <f t="shared" si="25"/>
        <v>805.26370806217164</v>
      </c>
      <c r="F116" s="7">
        <f t="shared" si="26"/>
        <v>1610.5274161243433</v>
      </c>
      <c r="G116" s="7">
        <f t="shared" si="27"/>
        <v>2415.7911241865149</v>
      </c>
      <c r="H116" s="7">
        <f t="shared" si="28"/>
        <v>3221.0548322486866</v>
      </c>
      <c r="I116" s="7">
        <f t="shared" si="29"/>
        <v>4026.3185403108582</v>
      </c>
      <c r="J116" s="7">
        <f t="shared" si="30"/>
        <v>4831.5822483730299</v>
      </c>
      <c r="K116" s="12">
        <f t="shared" si="31"/>
        <v>3.5657571345080186E-3</v>
      </c>
      <c r="L116" s="9">
        <f t="shared" si="32"/>
        <v>513469.02736915468</v>
      </c>
      <c r="M116" s="9">
        <f t="shared" si="33"/>
        <v>2053876.1094766187</v>
      </c>
      <c r="N116" s="9">
        <f t="shared" si="34"/>
        <v>4621221.2463223925</v>
      </c>
      <c r="O116" s="9">
        <f t="shared" si="35"/>
        <v>8215504.4379064748</v>
      </c>
      <c r="P116" s="9">
        <f t="shared" si="36"/>
        <v>12836725.684228867</v>
      </c>
      <c r="Q116" s="9">
        <f t="shared" si="37"/>
        <v>18484884.98528957</v>
      </c>
      <c r="R116" s="8">
        <f>SUM('Masses &amp; Spring Data'!$D$29)</f>
        <v>0.12910000000000002</v>
      </c>
      <c r="S116" s="8">
        <f t="shared" si="45"/>
        <v>66288.851433357879</v>
      </c>
      <c r="T116" s="8">
        <f t="shared" si="45"/>
        <v>265155.40573343151</v>
      </c>
      <c r="U116" s="8">
        <f t="shared" si="45"/>
        <v>596599.66290022095</v>
      </c>
      <c r="V116" s="8">
        <f t="shared" si="45"/>
        <v>1060621.6229337261</v>
      </c>
      <c r="W116" s="8">
        <f t="shared" si="45"/>
        <v>1657221.2858339471</v>
      </c>
      <c r="X116" s="8">
        <f t="shared" si="45"/>
        <v>2386398.6516008838</v>
      </c>
      <c r="Y116" s="3">
        <f>SUM('Masses &amp; Spring Data'!$K$41*('Masses &amp; Spring Data'!$I$3+'Vel,Acc,Jer (Inlet)'!C116))</f>
        <v>234855.76019821109</v>
      </c>
      <c r="Z116" s="10">
        <f t="shared" si="38"/>
        <v>301144.61163156899</v>
      </c>
      <c r="AA116" s="10">
        <f t="shared" si="39"/>
        <v>516267.4270381477</v>
      </c>
      <c r="AB116" s="10">
        <f t="shared" si="40"/>
        <v>831455.42309843202</v>
      </c>
      <c r="AC116" s="10">
        <f t="shared" si="41"/>
        <v>1295477.3831319371</v>
      </c>
      <c r="AD116" s="10">
        <f t="shared" si="42"/>
        <v>1892077.0460321582</v>
      </c>
      <c r="AE116" s="10">
        <f t="shared" si="43"/>
        <v>2621254.4117990951</v>
      </c>
    </row>
    <row r="117" spans="1:31" x14ac:dyDescent="0.2">
      <c r="A117" s="5">
        <v>-132</v>
      </c>
      <c r="B117" s="5">
        <f t="shared" si="44"/>
        <v>114</v>
      </c>
      <c r="C117" s="36">
        <v>1.027582131288818</v>
      </c>
      <c r="D117" s="6">
        <f t="shared" si="24"/>
        <v>7.0671066139688987E-2</v>
      </c>
      <c r="E117" s="7">
        <f t="shared" si="25"/>
        <v>848.05279367626781</v>
      </c>
      <c r="F117" s="7">
        <f t="shared" si="26"/>
        <v>1696.1055873525356</v>
      </c>
      <c r="G117" s="7">
        <f t="shared" si="27"/>
        <v>2544.1583810288034</v>
      </c>
      <c r="H117" s="7">
        <f t="shared" si="28"/>
        <v>3392.2111747050712</v>
      </c>
      <c r="I117" s="7">
        <f t="shared" si="29"/>
        <v>4240.2639683813395</v>
      </c>
      <c r="J117" s="7">
        <f t="shared" si="30"/>
        <v>5088.3167620576069</v>
      </c>
      <c r="K117" s="12">
        <f t="shared" si="31"/>
        <v>3.6684360048730991E-3</v>
      </c>
      <c r="L117" s="9">
        <f t="shared" si="32"/>
        <v>528254.78470172628</v>
      </c>
      <c r="M117" s="9">
        <f t="shared" si="33"/>
        <v>2113019.1388069051</v>
      </c>
      <c r="N117" s="9">
        <f t="shared" si="34"/>
        <v>4754293.0623155367</v>
      </c>
      <c r="O117" s="9">
        <f t="shared" si="35"/>
        <v>8452076.5552276205</v>
      </c>
      <c r="P117" s="9">
        <f t="shared" si="36"/>
        <v>13206369.617543157</v>
      </c>
      <c r="Q117" s="9">
        <f t="shared" si="37"/>
        <v>19017172.249262147</v>
      </c>
      <c r="R117" s="8">
        <f>SUM('Masses &amp; Spring Data'!$D$29)</f>
        <v>0.12910000000000002</v>
      </c>
      <c r="S117" s="8">
        <f t="shared" si="45"/>
        <v>68197.692704992878</v>
      </c>
      <c r="T117" s="8">
        <f t="shared" si="45"/>
        <v>272790.77081997151</v>
      </c>
      <c r="U117" s="8">
        <f t="shared" si="45"/>
        <v>613779.23434493586</v>
      </c>
      <c r="V117" s="8">
        <f t="shared" si="45"/>
        <v>1091163.0832798861</v>
      </c>
      <c r="W117" s="8">
        <f t="shared" si="45"/>
        <v>1704942.3176248218</v>
      </c>
      <c r="X117" s="8">
        <f t="shared" si="45"/>
        <v>2455116.9373797434</v>
      </c>
      <c r="Y117" s="3">
        <f>SUM('Masses &amp; Spring Data'!$K$41*('Masses &amp; Spring Data'!$I$3+'Vel,Acc,Jer (Inlet)'!C117))</f>
        <v>251112.02130471615</v>
      </c>
      <c r="Z117" s="10">
        <f t="shared" si="38"/>
        <v>319309.71400970902</v>
      </c>
      <c r="AA117" s="10">
        <f t="shared" si="39"/>
        <v>541022.8578970274</v>
      </c>
      <c r="AB117" s="10">
        <f t="shared" si="40"/>
        <v>864891.25564965198</v>
      </c>
      <c r="AC117" s="10">
        <f t="shared" si="41"/>
        <v>1342275.1045846022</v>
      </c>
      <c r="AD117" s="10">
        <f t="shared" si="42"/>
        <v>1956054.3389295379</v>
      </c>
      <c r="AE117" s="10">
        <f t="shared" si="43"/>
        <v>2706228.9586844598</v>
      </c>
    </row>
    <row r="118" spans="1:31" x14ac:dyDescent="0.2">
      <c r="A118" s="5">
        <v>-130</v>
      </c>
      <c r="B118" s="5">
        <f t="shared" si="44"/>
        <v>115</v>
      </c>
      <c r="C118" s="36">
        <v>1.098253197428507</v>
      </c>
      <c r="D118" s="6">
        <f t="shared" si="24"/>
        <v>7.4339502144562086E-2</v>
      </c>
      <c r="E118" s="7">
        <f t="shared" si="25"/>
        <v>892.07402573474508</v>
      </c>
      <c r="F118" s="7">
        <f t="shared" si="26"/>
        <v>1784.1480514694902</v>
      </c>
      <c r="G118" s="7">
        <f t="shared" si="27"/>
        <v>2676.2220772042351</v>
      </c>
      <c r="H118" s="7">
        <f t="shared" si="28"/>
        <v>3568.2961029389803</v>
      </c>
      <c r="I118" s="7">
        <f t="shared" si="29"/>
        <v>4460.370128673725</v>
      </c>
      <c r="J118" s="7">
        <f t="shared" si="30"/>
        <v>5352.4441544084702</v>
      </c>
      <c r="K118" s="12">
        <f t="shared" si="31"/>
        <v>3.7711148752388457E-3</v>
      </c>
      <c r="L118" s="9">
        <f t="shared" si="32"/>
        <v>543040.54203439376</v>
      </c>
      <c r="M118" s="9">
        <f t="shared" si="33"/>
        <v>2172162.168137575</v>
      </c>
      <c r="N118" s="9">
        <f t="shared" si="34"/>
        <v>4887364.8783095442</v>
      </c>
      <c r="O118" s="9">
        <f t="shared" si="35"/>
        <v>8688648.6725503001</v>
      </c>
      <c r="P118" s="9">
        <f t="shared" si="36"/>
        <v>13576013.550859844</v>
      </c>
      <c r="Q118" s="9">
        <f t="shared" si="37"/>
        <v>19549459.513238177</v>
      </c>
      <c r="R118" s="8">
        <f>SUM('Masses &amp; Spring Data'!$D$29)</f>
        <v>0.12910000000000002</v>
      </c>
      <c r="S118" s="8">
        <f t="shared" si="45"/>
        <v>70106.533976640247</v>
      </c>
      <c r="T118" s="8">
        <f t="shared" si="45"/>
        <v>280426.13590656099</v>
      </c>
      <c r="U118" s="8">
        <f t="shared" si="45"/>
        <v>630958.80578976229</v>
      </c>
      <c r="V118" s="8">
        <f t="shared" si="45"/>
        <v>1121704.5436262439</v>
      </c>
      <c r="W118" s="8">
        <f t="shared" si="45"/>
        <v>1752663.3494160061</v>
      </c>
      <c r="X118" s="8">
        <f t="shared" si="45"/>
        <v>2523835.2231590492</v>
      </c>
      <c r="Y118" s="3">
        <f>SUM('Masses &amp; Spring Data'!$K$41*('Masses &amp; Spring Data'!$I$3+'Vel,Acc,Jer (Inlet)'!C118))</f>
        <v>268232.08707705582</v>
      </c>
      <c r="Z118" s="10">
        <f t="shared" si="38"/>
        <v>338338.62105369609</v>
      </c>
      <c r="AA118" s="10">
        <f t="shared" si="39"/>
        <v>566666.96737813693</v>
      </c>
      <c r="AB118" s="10">
        <f t="shared" si="40"/>
        <v>899190.89286681812</v>
      </c>
      <c r="AC118" s="10">
        <f t="shared" si="41"/>
        <v>1389936.6307032998</v>
      </c>
      <c r="AD118" s="10">
        <f t="shared" si="42"/>
        <v>2020895.4364930619</v>
      </c>
      <c r="AE118" s="10">
        <f t="shared" si="43"/>
        <v>2792067.3102361048</v>
      </c>
    </row>
    <row r="119" spans="1:31" x14ac:dyDescent="0.2">
      <c r="A119" s="5">
        <v>-128</v>
      </c>
      <c r="B119" s="5">
        <f t="shared" si="44"/>
        <v>116</v>
      </c>
      <c r="C119" s="36">
        <v>1.1725926995730691</v>
      </c>
      <c r="D119" s="6">
        <f t="shared" si="24"/>
        <v>7.8110617019800932E-2</v>
      </c>
      <c r="E119" s="7">
        <f t="shared" si="25"/>
        <v>937.32740423761118</v>
      </c>
      <c r="F119" s="7">
        <f t="shared" si="26"/>
        <v>1874.6548084752224</v>
      </c>
      <c r="G119" s="7">
        <f t="shared" si="27"/>
        <v>2811.9822127128336</v>
      </c>
      <c r="H119" s="7">
        <f t="shared" si="28"/>
        <v>3749.3096169504447</v>
      </c>
      <c r="I119" s="7">
        <f t="shared" si="29"/>
        <v>4686.6370211880558</v>
      </c>
      <c r="J119" s="7">
        <f t="shared" si="30"/>
        <v>5623.9644254256673</v>
      </c>
      <c r="K119" s="12">
        <f t="shared" si="31"/>
        <v>3.8551248600839916E-3</v>
      </c>
      <c r="L119" s="9">
        <f t="shared" si="32"/>
        <v>555137.97985209478</v>
      </c>
      <c r="M119" s="9">
        <f t="shared" si="33"/>
        <v>2220551.9194083791</v>
      </c>
      <c r="N119" s="9">
        <f t="shared" si="34"/>
        <v>4996241.8186688535</v>
      </c>
      <c r="O119" s="9">
        <f t="shared" si="35"/>
        <v>8882207.6776335165</v>
      </c>
      <c r="P119" s="9">
        <f t="shared" si="36"/>
        <v>13878449.49630237</v>
      </c>
      <c r="Q119" s="9">
        <f t="shared" si="37"/>
        <v>19984967.274675414</v>
      </c>
      <c r="R119" s="8">
        <f>SUM('Masses &amp; Spring Data'!$D$29)</f>
        <v>0.12910000000000002</v>
      </c>
      <c r="S119" s="8">
        <f t="shared" si="45"/>
        <v>71668.313198905453</v>
      </c>
      <c r="T119" s="8">
        <f t="shared" si="45"/>
        <v>286673.25279562181</v>
      </c>
      <c r="U119" s="8">
        <f t="shared" si="45"/>
        <v>645014.81879014906</v>
      </c>
      <c r="V119" s="8">
        <f t="shared" si="45"/>
        <v>1146693.0111824872</v>
      </c>
      <c r="W119" s="8">
        <f t="shared" si="45"/>
        <v>1791707.8299726362</v>
      </c>
      <c r="X119" s="8">
        <f t="shared" si="45"/>
        <v>2580059.2751605962</v>
      </c>
      <c r="Y119" s="3">
        <f>SUM('Masses &amp; Spring Data'!$K$41*('Masses &amp; Spring Data'!$I$3+'Vel,Acc,Jer (Inlet)'!C119))</f>
        <v>286240.83147157595</v>
      </c>
      <c r="Z119" s="10">
        <f t="shared" si="38"/>
        <v>357909.14467048139</v>
      </c>
      <c r="AA119" s="10">
        <f t="shared" si="39"/>
        <v>591836.38124024449</v>
      </c>
      <c r="AB119" s="10">
        <f t="shared" si="40"/>
        <v>931255.65026172507</v>
      </c>
      <c r="AC119" s="10">
        <f t="shared" si="41"/>
        <v>1432933.8426540631</v>
      </c>
      <c r="AD119" s="10">
        <f t="shared" si="42"/>
        <v>2077948.6614442121</v>
      </c>
      <c r="AE119" s="10">
        <f t="shared" si="43"/>
        <v>2866300.1066321721</v>
      </c>
    </row>
    <row r="120" spans="1:31" x14ac:dyDescent="0.2">
      <c r="A120" s="5">
        <v>-126</v>
      </c>
      <c r="B120" s="5">
        <f t="shared" si="44"/>
        <v>117</v>
      </c>
      <c r="C120" s="36">
        <v>1.25070331659287</v>
      </c>
      <c r="D120" s="6">
        <f t="shared" si="24"/>
        <v>8.1965741879884924E-2</v>
      </c>
      <c r="E120" s="7">
        <f t="shared" si="25"/>
        <v>983.58890255861911</v>
      </c>
      <c r="F120" s="7">
        <f t="shared" si="26"/>
        <v>1967.1778051172382</v>
      </c>
      <c r="G120" s="7">
        <f t="shared" si="27"/>
        <v>2950.7667076758571</v>
      </c>
      <c r="H120" s="7">
        <f t="shared" si="28"/>
        <v>3934.3556102344764</v>
      </c>
      <c r="I120" s="7">
        <f t="shared" si="29"/>
        <v>4917.9445127930958</v>
      </c>
      <c r="J120" s="7">
        <f t="shared" si="30"/>
        <v>5901.5334153517142</v>
      </c>
      <c r="K120" s="12">
        <f t="shared" si="31"/>
        <v>3.9204659594060942E-3</v>
      </c>
      <c r="L120" s="9">
        <f t="shared" si="32"/>
        <v>564547.09815447754</v>
      </c>
      <c r="M120" s="9">
        <f t="shared" si="33"/>
        <v>2258188.3926179102</v>
      </c>
      <c r="N120" s="9">
        <f t="shared" si="34"/>
        <v>5080923.8833902981</v>
      </c>
      <c r="O120" s="9">
        <f t="shared" si="35"/>
        <v>9032753.5704716407</v>
      </c>
      <c r="P120" s="9">
        <f t="shared" si="36"/>
        <v>14113677.453861939</v>
      </c>
      <c r="Q120" s="9">
        <f t="shared" si="37"/>
        <v>20323695.533561192</v>
      </c>
      <c r="R120" s="8">
        <f>SUM('Masses &amp; Spring Data'!$D$29)</f>
        <v>0.12910000000000002</v>
      </c>
      <c r="S120" s="8">
        <f t="shared" si="45"/>
        <v>72883.030371743065</v>
      </c>
      <c r="T120" s="8">
        <f t="shared" si="45"/>
        <v>291532.12148697226</v>
      </c>
      <c r="U120" s="8">
        <f t="shared" si="45"/>
        <v>655947.27334568754</v>
      </c>
      <c r="V120" s="8">
        <f t="shared" si="45"/>
        <v>1166128.485947889</v>
      </c>
      <c r="W120" s="8">
        <f t="shared" si="45"/>
        <v>1822075.7592935765</v>
      </c>
      <c r="X120" s="8">
        <f t="shared" si="45"/>
        <v>2623789.0933827502</v>
      </c>
      <c r="Y120" s="3">
        <f>SUM('Masses &amp; Spring Data'!$K$41*('Masses &amp; Spring Data'!$I$3+'Vel,Acc,Jer (Inlet)'!C120))</f>
        <v>305163.12844462274</v>
      </c>
      <c r="Z120" s="10">
        <f t="shared" si="38"/>
        <v>378046.15881636582</v>
      </c>
      <c r="AA120" s="10">
        <f t="shared" si="39"/>
        <v>616551.45090199704</v>
      </c>
      <c r="AB120" s="10">
        <f t="shared" si="40"/>
        <v>961110.40179031028</v>
      </c>
      <c r="AC120" s="10">
        <f t="shared" si="41"/>
        <v>1471291.6143925118</v>
      </c>
      <c r="AD120" s="10">
        <f t="shared" si="42"/>
        <v>2127238.887738199</v>
      </c>
      <c r="AE120" s="10">
        <f t="shared" si="43"/>
        <v>2928952.2218273729</v>
      </c>
    </row>
    <row r="121" spans="1:31" x14ac:dyDescent="0.2">
      <c r="A121" s="5">
        <v>-124</v>
      </c>
      <c r="B121" s="5">
        <f t="shared" si="44"/>
        <v>118</v>
      </c>
      <c r="C121" s="36">
        <v>1.332669058472755</v>
      </c>
      <c r="D121" s="6">
        <f t="shared" si="24"/>
        <v>8.5886207839291018E-2</v>
      </c>
      <c r="E121" s="7">
        <f t="shared" si="25"/>
        <v>1030.6344940714921</v>
      </c>
      <c r="F121" s="7">
        <f t="shared" si="26"/>
        <v>2061.2689881429842</v>
      </c>
      <c r="G121" s="7">
        <f t="shared" si="27"/>
        <v>3091.9034822144768</v>
      </c>
      <c r="H121" s="7">
        <f t="shared" si="28"/>
        <v>4122.5379762859684</v>
      </c>
      <c r="I121" s="7">
        <f t="shared" si="29"/>
        <v>5153.172470357461</v>
      </c>
      <c r="J121" s="7">
        <f t="shared" si="30"/>
        <v>6183.8069644289535</v>
      </c>
      <c r="K121" s="12">
        <f t="shared" si="31"/>
        <v>4.0138103870130948E-3</v>
      </c>
      <c r="L121" s="9">
        <f t="shared" si="32"/>
        <v>577988.6957298856</v>
      </c>
      <c r="M121" s="9">
        <f t="shared" si="33"/>
        <v>2311954.7829195424</v>
      </c>
      <c r="N121" s="9">
        <f t="shared" si="34"/>
        <v>5201898.261568971</v>
      </c>
      <c r="O121" s="9">
        <f t="shared" si="35"/>
        <v>9247819.1316781696</v>
      </c>
      <c r="P121" s="9">
        <f t="shared" si="36"/>
        <v>14449717.393247141</v>
      </c>
      <c r="Q121" s="9">
        <f t="shared" si="37"/>
        <v>20807593.046275884</v>
      </c>
      <c r="R121" s="8">
        <f>SUM('Masses &amp; Spring Data'!$D$29)</f>
        <v>0.12910000000000002</v>
      </c>
      <c r="S121" s="8">
        <f t="shared" si="45"/>
        <v>74618.340618728238</v>
      </c>
      <c r="T121" s="8">
        <f t="shared" si="45"/>
        <v>298473.36247491295</v>
      </c>
      <c r="U121" s="8">
        <f t="shared" si="45"/>
        <v>671565.06556855422</v>
      </c>
      <c r="V121" s="8">
        <f t="shared" si="45"/>
        <v>1193893.4498996518</v>
      </c>
      <c r="W121" s="8">
        <f t="shared" si="45"/>
        <v>1865458.5154682063</v>
      </c>
      <c r="X121" s="8">
        <f t="shared" si="45"/>
        <v>2686260.2622742169</v>
      </c>
      <c r="Y121" s="3">
        <f>SUM('Masses &amp; Spring Data'!$K$41*('Masses &amp; Spring Data'!$I$3+'Vel,Acc,Jer (Inlet)'!C121))</f>
        <v>325019.32941502484</v>
      </c>
      <c r="Z121" s="10">
        <f t="shared" si="38"/>
        <v>399637.67003375309</v>
      </c>
      <c r="AA121" s="10">
        <f t="shared" si="39"/>
        <v>644298.62573900609</v>
      </c>
      <c r="AB121" s="10">
        <f t="shared" si="40"/>
        <v>996584.39498357906</v>
      </c>
      <c r="AC121" s="10">
        <f t="shared" si="41"/>
        <v>1518912.7793146768</v>
      </c>
      <c r="AD121" s="10">
        <f t="shared" si="42"/>
        <v>2190477.844883231</v>
      </c>
      <c r="AE121" s="10">
        <f t="shared" si="43"/>
        <v>3011279.5916892416</v>
      </c>
    </row>
    <row r="122" spans="1:31" x14ac:dyDescent="0.2">
      <c r="A122" s="5">
        <v>-122</v>
      </c>
      <c r="B122" s="5">
        <f t="shared" si="44"/>
        <v>119</v>
      </c>
      <c r="C122" s="36">
        <v>1.418555266312046</v>
      </c>
      <c r="D122" s="6">
        <f t="shared" si="24"/>
        <v>8.9900018226304113E-2</v>
      </c>
      <c r="E122" s="7">
        <f t="shared" si="25"/>
        <v>1078.8002187156494</v>
      </c>
      <c r="F122" s="7">
        <f t="shared" si="26"/>
        <v>2157.6004374312988</v>
      </c>
      <c r="G122" s="7">
        <f t="shared" si="27"/>
        <v>3236.4006561469482</v>
      </c>
      <c r="H122" s="7">
        <f t="shared" si="28"/>
        <v>4315.2008748625976</v>
      </c>
      <c r="I122" s="7">
        <f t="shared" si="29"/>
        <v>5394.0010935782466</v>
      </c>
      <c r="J122" s="7">
        <f t="shared" si="30"/>
        <v>6472.8013122938964</v>
      </c>
      <c r="K122" s="12">
        <f t="shared" si="31"/>
        <v>4.0791514863338652E-3</v>
      </c>
      <c r="L122" s="9">
        <f t="shared" si="32"/>
        <v>587397.81403207663</v>
      </c>
      <c r="M122" s="9">
        <f t="shared" si="33"/>
        <v>2349591.2561283065</v>
      </c>
      <c r="N122" s="9">
        <f t="shared" si="34"/>
        <v>5286580.3262886889</v>
      </c>
      <c r="O122" s="9">
        <f t="shared" si="35"/>
        <v>9398365.024513226</v>
      </c>
      <c r="P122" s="9">
        <f t="shared" si="36"/>
        <v>14684945.350801915</v>
      </c>
      <c r="Q122" s="9">
        <f t="shared" si="37"/>
        <v>21146321.305154756</v>
      </c>
      <c r="R122" s="8">
        <f>SUM('Masses &amp; Spring Data'!$D$29)</f>
        <v>0.12910000000000002</v>
      </c>
      <c r="S122" s="8">
        <f t="shared" si="45"/>
        <v>75833.057791541098</v>
      </c>
      <c r="T122" s="8">
        <f t="shared" si="45"/>
        <v>303332.23116616439</v>
      </c>
      <c r="U122" s="8">
        <f t="shared" si="45"/>
        <v>682497.52012386988</v>
      </c>
      <c r="V122" s="8">
        <f t="shared" si="45"/>
        <v>1213328.9246646576</v>
      </c>
      <c r="W122" s="8">
        <f t="shared" si="45"/>
        <v>1895826.4447885274</v>
      </c>
      <c r="X122" s="8">
        <f t="shared" si="45"/>
        <v>2729990.0804954795</v>
      </c>
      <c r="Y122" s="3">
        <f>SUM('Masses &amp; Spring Data'!$K$41*('Masses &amp; Spring Data'!$I$3+'Vel,Acc,Jer (Inlet)'!C122))</f>
        <v>345825.26326409314</v>
      </c>
      <c r="Z122" s="10">
        <f t="shared" si="38"/>
        <v>421658.32105563424</v>
      </c>
      <c r="AA122" s="10">
        <f t="shared" si="39"/>
        <v>670935.77384557971</v>
      </c>
      <c r="AB122" s="10">
        <f t="shared" si="40"/>
        <v>1028322.783387963</v>
      </c>
      <c r="AC122" s="10">
        <f t="shared" si="41"/>
        <v>1559154.1879287506</v>
      </c>
      <c r="AD122" s="10">
        <f t="shared" si="42"/>
        <v>2241651.7080526208</v>
      </c>
      <c r="AE122" s="10">
        <f t="shared" si="43"/>
        <v>3075815.3437595726</v>
      </c>
    </row>
    <row r="123" spans="1:31" x14ac:dyDescent="0.2">
      <c r="A123" s="5">
        <v>-120</v>
      </c>
      <c r="B123" s="5">
        <f t="shared" si="44"/>
        <v>120</v>
      </c>
      <c r="C123" s="36">
        <v>1.5084552845383501</v>
      </c>
      <c r="D123" s="6">
        <f t="shared" si="24"/>
        <v>9.3979169712637978E-2</v>
      </c>
      <c r="E123" s="7">
        <f t="shared" si="25"/>
        <v>1127.7500365516557</v>
      </c>
      <c r="F123" s="7">
        <f t="shared" si="26"/>
        <v>2255.5000731033115</v>
      </c>
      <c r="G123" s="7">
        <f t="shared" si="27"/>
        <v>3383.2501096549672</v>
      </c>
      <c r="H123" s="7">
        <f t="shared" si="28"/>
        <v>4511.000146206623</v>
      </c>
      <c r="I123" s="7">
        <f t="shared" si="29"/>
        <v>5638.7501827582782</v>
      </c>
      <c r="J123" s="7">
        <f t="shared" si="30"/>
        <v>6766.5002193099344</v>
      </c>
      <c r="K123" s="12">
        <f t="shared" si="31"/>
        <v>4.1164892573779532E-3</v>
      </c>
      <c r="L123" s="9">
        <f t="shared" si="32"/>
        <v>592774.45306242525</v>
      </c>
      <c r="M123" s="9">
        <f t="shared" si="33"/>
        <v>2371097.812249701</v>
      </c>
      <c r="N123" s="9">
        <f t="shared" si="34"/>
        <v>5334970.0775618274</v>
      </c>
      <c r="O123" s="9">
        <f t="shared" si="35"/>
        <v>9484391.248998804</v>
      </c>
      <c r="P123" s="9">
        <f t="shared" si="36"/>
        <v>14819361.326560631</v>
      </c>
      <c r="Q123" s="9">
        <f t="shared" si="37"/>
        <v>21339880.31024731</v>
      </c>
      <c r="R123" s="8">
        <f>SUM('Masses &amp; Spring Data'!$D$29)</f>
        <v>0.12910000000000002</v>
      </c>
      <c r="S123" s="8">
        <f t="shared" si="45"/>
        <v>76527.181890359105</v>
      </c>
      <c r="T123" s="8">
        <f t="shared" si="45"/>
        <v>306108.72756143642</v>
      </c>
      <c r="U123" s="8">
        <f t="shared" si="45"/>
        <v>688744.63701323199</v>
      </c>
      <c r="V123" s="8">
        <f t="shared" si="45"/>
        <v>1224434.9102457457</v>
      </c>
      <c r="W123" s="8">
        <f t="shared" si="45"/>
        <v>1913179.5472589778</v>
      </c>
      <c r="X123" s="8">
        <f t="shared" si="45"/>
        <v>2754978.5480529279</v>
      </c>
      <c r="Y123" s="3">
        <f>SUM('Masses &amp; Spring Data'!$K$41*('Masses &amp; Spring Data'!$I$3+'Vel,Acc,Jer (Inlet)'!C123))</f>
        <v>367603.54267941526</v>
      </c>
      <c r="Z123" s="10">
        <f t="shared" si="38"/>
        <v>444130.72456977435</v>
      </c>
      <c r="AA123" s="10">
        <f t="shared" si="39"/>
        <v>696478.72410373832</v>
      </c>
      <c r="AB123" s="10">
        <f t="shared" si="40"/>
        <v>1056348.1796926472</v>
      </c>
      <c r="AC123" s="10">
        <f t="shared" si="41"/>
        <v>1592038.452925161</v>
      </c>
      <c r="AD123" s="10">
        <f t="shared" si="42"/>
        <v>2280783.0899383929</v>
      </c>
      <c r="AE123" s="10">
        <f t="shared" si="43"/>
        <v>3122582.090732343</v>
      </c>
    </row>
    <row r="124" spans="1:31" x14ac:dyDescent="0.2">
      <c r="A124" s="5">
        <v>-118</v>
      </c>
      <c r="B124" s="5">
        <f t="shared" si="44"/>
        <v>121</v>
      </c>
      <c r="C124" s="36">
        <v>1.6024344542509881</v>
      </c>
      <c r="D124" s="6">
        <f t="shared" si="24"/>
        <v>9.8095658970015931E-2</v>
      </c>
      <c r="E124" s="7">
        <f t="shared" si="25"/>
        <v>1177.1479076401911</v>
      </c>
      <c r="F124" s="7">
        <f t="shared" si="26"/>
        <v>2354.2958152803822</v>
      </c>
      <c r="G124" s="7">
        <f t="shared" si="27"/>
        <v>3531.4437229205737</v>
      </c>
      <c r="H124" s="7">
        <f t="shared" si="28"/>
        <v>4708.5916305607643</v>
      </c>
      <c r="I124" s="7">
        <f t="shared" si="29"/>
        <v>5885.7395382009563</v>
      </c>
      <c r="J124" s="7">
        <f t="shared" si="30"/>
        <v>7062.8874458411474</v>
      </c>
      <c r="K124" s="12">
        <f t="shared" si="31"/>
        <v>4.1911647994610224E-3</v>
      </c>
      <c r="L124" s="9">
        <f t="shared" si="32"/>
        <v>603527.73112238722</v>
      </c>
      <c r="M124" s="9">
        <f t="shared" si="33"/>
        <v>2414110.9244895489</v>
      </c>
      <c r="N124" s="9">
        <f t="shared" si="34"/>
        <v>5431749.5801014854</v>
      </c>
      <c r="O124" s="9">
        <f t="shared" si="35"/>
        <v>9656443.6979581956</v>
      </c>
      <c r="P124" s="9">
        <f t="shared" si="36"/>
        <v>15088193.27805968</v>
      </c>
      <c r="Q124" s="9">
        <f t="shared" si="37"/>
        <v>21726998.320405941</v>
      </c>
      <c r="R124" s="8">
        <f>SUM('Masses &amp; Spring Data'!$D$29)</f>
        <v>0.12910000000000002</v>
      </c>
      <c r="S124" s="8">
        <f t="shared" si="45"/>
        <v>77915.430087900197</v>
      </c>
      <c r="T124" s="8">
        <f t="shared" si="45"/>
        <v>311661.72035160079</v>
      </c>
      <c r="U124" s="8">
        <f t="shared" si="45"/>
        <v>701238.87079110183</v>
      </c>
      <c r="V124" s="8">
        <f t="shared" si="45"/>
        <v>1246646.8814064031</v>
      </c>
      <c r="W124" s="8">
        <f t="shared" si="45"/>
        <v>1947885.752197505</v>
      </c>
      <c r="X124" s="8">
        <f t="shared" si="45"/>
        <v>2804955.4831644073</v>
      </c>
      <c r="Y124" s="3">
        <f>SUM('Masses &amp; Spring Data'!$K$41*('Masses &amp; Spring Data'!$I$3+'Vel,Acc,Jer (Inlet)'!C124))</f>
        <v>390369.99654230184</v>
      </c>
      <c r="Z124" s="10">
        <f t="shared" si="38"/>
        <v>468285.42663020204</v>
      </c>
      <c r="AA124" s="10">
        <f t="shared" si="39"/>
        <v>725795.39027938899</v>
      </c>
      <c r="AB124" s="10">
        <f t="shared" si="40"/>
        <v>1091608.8673334038</v>
      </c>
      <c r="AC124" s="10">
        <f t="shared" si="41"/>
        <v>1637016.8779487051</v>
      </c>
      <c r="AD124" s="10">
        <f t="shared" si="42"/>
        <v>2338255.7487398069</v>
      </c>
      <c r="AE124" s="10">
        <f t="shared" si="43"/>
        <v>3195325.4797067093</v>
      </c>
    </row>
    <row r="125" spans="1:31" x14ac:dyDescent="0.2">
      <c r="A125" s="5">
        <v>-116</v>
      </c>
      <c r="B125" s="5">
        <f t="shared" si="44"/>
        <v>122</v>
      </c>
      <c r="C125" s="36">
        <v>1.700530113221004</v>
      </c>
      <c r="D125" s="6">
        <f t="shared" si="24"/>
        <v>0.10228682376947695</v>
      </c>
      <c r="E125" s="7">
        <f t="shared" si="25"/>
        <v>1227.4418852337235</v>
      </c>
      <c r="F125" s="7">
        <f t="shared" si="26"/>
        <v>2454.883770467447</v>
      </c>
      <c r="G125" s="7">
        <f t="shared" si="27"/>
        <v>3682.3256557011705</v>
      </c>
      <c r="H125" s="7">
        <f t="shared" si="28"/>
        <v>4909.767540934894</v>
      </c>
      <c r="I125" s="7">
        <f t="shared" si="29"/>
        <v>6137.209426168617</v>
      </c>
      <c r="J125" s="7">
        <f t="shared" si="30"/>
        <v>7364.651311402341</v>
      </c>
      <c r="K125" s="12">
        <f t="shared" si="31"/>
        <v>4.2004992422219889E-3</v>
      </c>
      <c r="L125" s="9">
        <f t="shared" si="32"/>
        <v>604871.89087996644</v>
      </c>
      <c r="M125" s="9">
        <f t="shared" si="33"/>
        <v>2419487.5635198657</v>
      </c>
      <c r="N125" s="9">
        <f t="shared" si="34"/>
        <v>5443847.0179196978</v>
      </c>
      <c r="O125" s="9">
        <f t="shared" si="35"/>
        <v>9677950.254079463</v>
      </c>
      <c r="P125" s="9">
        <f t="shared" si="36"/>
        <v>15121797.27199916</v>
      </c>
      <c r="Q125" s="9">
        <f t="shared" si="37"/>
        <v>21775388.071678791</v>
      </c>
      <c r="R125" s="8">
        <f>SUM('Masses &amp; Spring Data'!$D$29)</f>
        <v>0.12910000000000002</v>
      </c>
      <c r="S125" s="8">
        <f t="shared" si="45"/>
        <v>78088.961112603676</v>
      </c>
      <c r="T125" s="8">
        <f t="shared" si="45"/>
        <v>312355.8444504147</v>
      </c>
      <c r="U125" s="8">
        <f t="shared" si="45"/>
        <v>702800.65001343307</v>
      </c>
      <c r="V125" s="8">
        <f t="shared" si="45"/>
        <v>1249423.3778016588</v>
      </c>
      <c r="W125" s="8">
        <f t="shared" si="45"/>
        <v>1952224.0278150919</v>
      </c>
      <c r="X125" s="8">
        <f t="shared" si="45"/>
        <v>2811202.6000537323</v>
      </c>
      <c r="Y125" s="3">
        <f>SUM('Masses &amp; Spring Data'!$K$41*('Masses &amp; Spring Data'!$I$3+'Vel,Acc,Jer (Inlet)'!C125))</f>
        <v>414133.6699277882</v>
      </c>
      <c r="Z125" s="10">
        <f t="shared" si="38"/>
        <v>492222.63104039186</v>
      </c>
      <c r="AA125" s="10">
        <f t="shared" si="39"/>
        <v>751268.49743635871</v>
      </c>
      <c r="AB125" s="10">
        <f t="shared" si="40"/>
        <v>1116934.3199412213</v>
      </c>
      <c r="AC125" s="10">
        <f t="shared" si="41"/>
        <v>1663557.047729447</v>
      </c>
      <c r="AD125" s="10">
        <f t="shared" si="42"/>
        <v>2366357.6977428803</v>
      </c>
      <c r="AE125" s="10">
        <f t="shared" si="43"/>
        <v>3225336.2699815203</v>
      </c>
    </row>
    <row r="126" spans="1:31" x14ac:dyDescent="0.2">
      <c r="A126" s="5">
        <v>-114</v>
      </c>
      <c r="B126" s="5">
        <f t="shared" si="44"/>
        <v>123</v>
      </c>
      <c r="C126" s="36">
        <v>1.802816936990481</v>
      </c>
      <c r="D126" s="6">
        <f t="shared" si="24"/>
        <v>0.10648732301169894</v>
      </c>
      <c r="E126" s="7">
        <f t="shared" si="25"/>
        <v>1277.8478761403874</v>
      </c>
      <c r="F126" s="7">
        <f t="shared" si="26"/>
        <v>2555.6957522807747</v>
      </c>
      <c r="G126" s="7">
        <f t="shared" si="27"/>
        <v>3833.5436284211619</v>
      </c>
      <c r="H126" s="7">
        <f t="shared" si="28"/>
        <v>5111.3915045615495</v>
      </c>
      <c r="I126" s="7">
        <f t="shared" si="29"/>
        <v>6389.2393807019362</v>
      </c>
      <c r="J126" s="7">
        <f t="shared" si="30"/>
        <v>7667.0872568423238</v>
      </c>
      <c r="K126" s="12">
        <f t="shared" si="31"/>
        <v>4.2565058987833471E-3</v>
      </c>
      <c r="L126" s="9">
        <f t="shared" si="32"/>
        <v>612936.849424802</v>
      </c>
      <c r="M126" s="9">
        <f t="shared" si="33"/>
        <v>2451747.397699208</v>
      </c>
      <c r="N126" s="9">
        <f t="shared" si="34"/>
        <v>5516431.6448232178</v>
      </c>
      <c r="O126" s="9">
        <f t="shared" si="35"/>
        <v>9806989.590796832</v>
      </c>
      <c r="P126" s="9">
        <f t="shared" si="36"/>
        <v>15323421.23562005</v>
      </c>
      <c r="Q126" s="9">
        <f t="shared" si="37"/>
        <v>22065726.579292871</v>
      </c>
      <c r="R126" s="8">
        <f>SUM('Masses &amp; Spring Data'!$D$29)</f>
        <v>0.12910000000000002</v>
      </c>
      <c r="S126" s="8">
        <f t="shared" si="45"/>
        <v>79130.147260741956</v>
      </c>
      <c r="T126" s="8">
        <f t="shared" si="45"/>
        <v>316520.58904296783</v>
      </c>
      <c r="U126" s="8">
        <f t="shared" si="45"/>
        <v>712171.32534667756</v>
      </c>
      <c r="V126" s="8">
        <f t="shared" si="45"/>
        <v>1266082.3561718713</v>
      </c>
      <c r="W126" s="8">
        <f t="shared" si="45"/>
        <v>1978253.6815185486</v>
      </c>
      <c r="X126" s="8">
        <f t="shared" si="45"/>
        <v>2848685.3013867103</v>
      </c>
      <c r="Y126" s="3">
        <f>SUM('Masses &amp; Spring Data'!$K$41*('Masses &amp; Spring Data'!$I$3+'Vel,Acc,Jer (Inlet)'!C126))</f>
        <v>438912.65298594401</v>
      </c>
      <c r="Z126" s="10">
        <f t="shared" si="38"/>
        <v>518042.80024668598</v>
      </c>
      <c r="AA126" s="10">
        <f t="shared" si="39"/>
        <v>781229.79602849588</v>
      </c>
      <c r="AB126" s="10">
        <f t="shared" si="40"/>
        <v>1151083.9783326215</v>
      </c>
      <c r="AC126" s="10">
        <f t="shared" si="41"/>
        <v>1704995.0091578152</v>
      </c>
      <c r="AD126" s="10">
        <f t="shared" si="42"/>
        <v>2417166.3345044926</v>
      </c>
      <c r="AE126" s="10">
        <f t="shared" si="43"/>
        <v>3287597.9543726542</v>
      </c>
    </row>
    <row r="127" spans="1:31" x14ac:dyDescent="0.2">
      <c r="A127" s="5">
        <v>-112</v>
      </c>
      <c r="B127" s="5">
        <f t="shared" si="44"/>
        <v>124</v>
      </c>
      <c r="C127" s="36">
        <v>1.9093042600021799</v>
      </c>
      <c r="D127" s="6">
        <f t="shared" si="24"/>
        <v>0.11074382891048229</v>
      </c>
      <c r="E127" s="7">
        <f t="shared" si="25"/>
        <v>1328.9259469257875</v>
      </c>
      <c r="F127" s="7">
        <f t="shared" si="26"/>
        <v>2657.8518938515749</v>
      </c>
      <c r="G127" s="7">
        <f t="shared" si="27"/>
        <v>3986.7778407773626</v>
      </c>
      <c r="H127" s="7">
        <f t="shared" si="28"/>
        <v>5315.7037877031498</v>
      </c>
      <c r="I127" s="7">
        <f t="shared" si="29"/>
        <v>6644.6297346289375</v>
      </c>
      <c r="J127" s="7">
        <f t="shared" si="30"/>
        <v>7973.5556815547252</v>
      </c>
      <c r="K127" s="12">
        <f t="shared" si="31"/>
        <v>4.2471714560257112E-3</v>
      </c>
      <c r="L127" s="9">
        <f t="shared" si="32"/>
        <v>611592.68966770242</v>
      </c>
      <c r="M127" s="9">
        <f t="shared" si="33"/>
        <v>2446370.7586708097</v>
      </c>
      <c r="N127" s="9">
        <f t="shared" si="34"/>
        <v>5504334.207009322</v>
      </c>
      <c r="O127" s="9">
        <f t="shared" si="35"/>
        <v>9785483.0346832387</v>
      </c>
      <c r="P127" s="9">
        <f t="shared" si="36"/>
        <v>15289817.24169256</v>
      </c>
      <c r="Q127" s="9">
        <f t="shared" si="37"/>
        <v>22017336.828037288</v>
      </c>
      <c r="R127" s="8">
        <f>SUM('Masses &amp; Spring Data'!$D$29)</f>
        <v>0.12910000000000002</v>
      </c>
      <c r="S127" s="8">
        <f t="shared" si="45"/>
        <v>78956.616236100395</v>
      </c>
      <c r="T127" s="8">
        <f t="shared" si="45"/>
        <v>315826.46494440158</v>
      </c>
      <c r="U127" s="8">
        <f t="shared" si="45"/>
        <v>710609.5461249036</v>
      </c>
      <c r="V127" s="8">
        <f t="shared" si="45"/>
        <v>1263305.8597776063</v>
      </c>
      <c r="W127" s="8">
        <f t="shared" si="45"/>
        <v>1973915.4059025098</v>
      </c>
      <c r="X127" s="8">
        <f t="shared" si="45"/>
        <v>2842438.1844996144</v>
      </c>
      <c r="Y127" s="3">
        <f>SUM('Masses &amp; Spring Data'!$K$41*('Masses &amp; Spring Data'!$I$3+'Vel,Acc,Jer (Inlet)'!C127))</f>
        <v>464709.20698552806</v>
      </c>
      <c r="Z127" s="10">
        <f t="shared" si="38"/>
        <v>543665.82322162844</v>
      </c>
      <c r="AA127" s="10">
        <f t="shared" si="39"/>
        <v>807363.36448349396</v>
      </c>
      <c r="AB127" s="10">
        <f t="shared" si="40"/>
        <v>1175318.7531104316</v>
      </c>
      <c r="AC127" s="10">
        <f t="shared" si="41"/>
        <v>1728015.0667631344</v>
      </c>
      <c r="AD127" s="10">
        <f t="shared" si="42"/>
        <v>2438624.6128880377</v>
      </c>
      <c r="AE127" s="10">
        <f t="shared" si="43"/>
        <v>3307147.3914851425</v>
      </c>
    </row>
    <row r="128" spans="1:31" x14ac:dyDescent="0.2">
      <c r="A128" s="5">
        <v>-110</v>
      </c>
      <c r="B128" s="5">
        <f t="shared" si="44"/>
        <v>125</v>
      </c>
      <c r="C128" s="36">
        <v>2.0200480889126622</v>
      </c>
      <c r="D128" s="6">
        <f t="shared" si="24"/>
        <v>0.114991000366508</v>
      </c>
      <c r="E128" s="7">
        <f t="shared" si="25"/>
        <v>1379.8920043980961</v>
      </c>
      <c r="F128" s="7">
        <f t="shared" si="26"/>
        <v>2759.7840087961922</v>
      </c>
      <c r="G128" s="7">
        <f t="shared" si="27"/>
        <v>4139.6760131942883</v>
      </c>
      <c r="H128" s="7">
        <f t="shared" si="28"/>
        <v>5519.5680175923844</v>
      </c>
      <c r="I128" s="7">
        <f t="shared" si="29"/>
        <v>6899.4600219904796</v>
      </c>
      <c r="J128" s="7">
        <f t="shared" si="30"/>
        <v>8279.3520263885766</v>
      </c>
      <c r="K128" s="12">
        <f t="shared" si="31"/>
        <v>4.2658403415436474E-3</v>
      </c>
      <c r="L128" s="9">
        <f t="shared" si="32"/>
        <v>614281.00918228528</v>
      </c>
      <c r="M128" s="9">
        <f t="shared" si="33"/>
        <v>2457124.0367291411</v>
      </c>
      <c r="N128" s="9">
        <f t="shared" si="34"/>
        <v>5528529.0826405669</v>
      </c>
      <c r="O128" s="9">
        <f t="shared" si="35"/>
        <v>9828496.1469165646</v>
      </c>
      <c r="P128" s="9">
        <f t="shared" si="36"/>
        <v>15357025.22955713</v>
      </c>
      <c r="Q128" s="9">
        <f t="shared" si="37"/>
        <v>22114116.330562267</v>
      </c>
      <c r="R128" s="8">
        <f>SUM('Masses &amp; Spring Data'!$D$29)</f>
        <v>0.12910000000000002</v>
      </c>
      <c r="S128" s="8">
        <f t="shared" si="45"/>
        <v>79303.678285433038</v>
      </c>
      <c r="T128" s="8">
        <f t="shared" si="45"/>
        <v>317214.71314173215</v>
      </c>
      <c r="U128" s="8">
        <f t="shared" si="45"/>
        <v>713733.10456889728</v>
      </c>
      <c r="V128" s="8">
        <f t="shared" si="45"/>
        <v>1268858.8525669286</v>
      </c>
      <c r="W128" s="8">
        <f t="shared" si="45"/>
        <v>1982591.9571358259</v>
      </c>
      <c r="X128" s="8">
        <f t="shared" si="45"/>
        <v>2854932.4182755891</v>
      </c>
      <c r="Y128" s="3">
        <f>SUM('Masses &amp; Spring Data'!$K$41*('Masses &amp; Spring Data'!$I$3+'Vel,Acc,Jer (Inlet)'!C128))</f>
        <v>491536.89953909238</v>
      </c>
      <c r="Z128" s="10">
        <f t="shared" si="38"/>
        <v>570840.57782452542</v>
      </c>
      <c r="AA128" s="10">
        <f t="shared" si="39"/>
        <v>836608.18251961109</v>
      </c>
      <c r="AB128" s="10">
        <f t="shared" si="40"/>
        <v>1205270.0041079896</v>
      </c>
      <c r="AC128" s="10">
        <f t="shared" si="41"/>
        <v>1760395.7521060209</v>
      </c>
      <c r="AD128" s="10">
        <f t="shared" si="42"/>
        <v>2474128.8566749184</v>
      </c>
      <c r="AE128" s="10">
        <f t="shared" si="43"/>
        <v>3346469.3178146817</v>
      </c>
    </row>
    <row r="129" spans="1:31" x14ac:dyDescent="0.2">
      <c r="A129" s="5">
        <v>-108</v>
      </c>
      <c r="B129" s="5">
        <f t="shared" si="44"/>
        <v>126</v>
      </c>
      <c r="C129" s="36">
        <v>2.1350390892791702</v>
      </c>
      <c r="D129" s="6">
        <f t="shared" si="24"/>
        <v>0.11925684070805165</v>
      </c>
      <c r="E129" s="7">
        <f t="shared" si="25"/>
        <v>1431.0820884966197</v>
      </c>
      <c r="F129" s="7">
        <f t="shared" si="26"/>
        <v>2862.1641769932394</v>
      </c>
      <c r="G129" s="7">
        <f t="shared" si="27"/>
        <v>4293.2462654898591</v>
      </c>
      <c r="H129" s="7">
        <f t="shared" si="28"/>
        <v>5724.3283539864788</v>
      </c>
      <c r="I129" s="7">
        <f t="shared" si="29"/>
        <v>7155.4104424830984</v>
      </c>
      <c r="J129" s="7">
        <f t="shared" si="30"/>
        <v>8586.4925309797181</v>
      </c>
      <c r="K129" s="12">
        <f t="shared" si="31"/>
        <v>4.247171456024379E-3</v>
      </c>
      <c r="L129" s="9">
        <f t="shared" si="32"/>
        <v>611592.68966751057</v>
      </c>
      <c r="M129" s="9">
        <f t="shared" si="33"/>
        <v>2446370.7586700423</v>
      </c>
      <c r="N129" s="9">
        <f t="shared" si="34"/>
        <v>5504334.2070075953</v>
      </c>
      <c r="O129" s="9">
        <f t="shared" si="35"/>
        <v>9785483.0346801691</v>
      </c>
      <c r="P129" s="9">
        <f t="shared" si="36"/>
        <v>15289817.241687763</v>
      </c>
      <c r="Q129" s="9">
        <f t="shared" si="37"/>
        <v>22017336.828030381</v>
      </c>
      <c r="R129" s="8">
        <f>SUM('Masses &amp; Spring Data'!$D$29)</f>
        <v>0.12910000000000002</v>
      </c>
      <c r="S129" s="8">
        <f t="shared" si="45"/>
        <v>78956.616236075628</v>
      </c>
      <c r="T129" s="8">
        <f t="shared" si="45"/>
        <v>315826.46494430251</v>
      </c>
      <c r="U129" s="8">
        <f t="shared" si="45"/>
        <v>710609.54612468067</v>
      </c>
      <c r="V129" s="8">
        <f t="shared" si="45"/>
        <v>1263305.85977721</v>
      </c>
      <c r="W129" s="8">
        <f t="shared" si="45"/>
        <v>1973915.4059018905</v>
      </c>
      <c r="X129" s="8">
        <f t="shared" si="45"/>
        <v>2842438.1844987227</v>
      </c>
      <c r="Y129" s="3">
        <f>SUM('Masses &amp; Spring Data'!$K$41*('Masses &amp; Spring Data'!$I$3+'Vel,Acc,Jer (Inlet)'!C129))</f>
        <v>519393.46937787894</v>
      </c>
      <c r="Z129" s="10">
        <f t="shared" si="38"/>
        <v>598350.08561395458</v>
      </c>
      <c r="AA129" s="10">
        <f t="shared" si="39"/>
        <v>864109.90398370707</v>
      </c>
      <c r="AB129" s="10">
        <f t="shared" si="40"/>
        <v>1230003.0155025595</v>
      </c>
      <c r="AC129" s="10">
        <f t="shared" si="41"/>
        <v>1782699.3291550889</v>
      </c>
      <c r="AD129" s="10">
        <f t="shared" si="42"/>
        <v>2493308.8752797693</v>
      </c>
      <c r="AE129" s="10">
        <f t="shared" si="43"/>
        <v>3361831.6538766017</v>
      </c>
    </row>
    <row r="130" spans="1:31" x14ac:dyDescent="0.2">
      <c r="A130" s="5">
        <v>-106</v>
      </c>
      <c r="B130" s="5">
        <f t="shared" si="44"/>
        <v>127</v>
      </c>
      <c r="C130" s="36">
        <v>2.2542959299872218</v>
      </c>
      <c r="D130" s="6">
        <f t="shared" si="24"/>
        <v>0.12350401216407603</v>
      </c>
      <c r="E130" s="7">
        <f t="shared" si="25"/>
        <v>1482.0481459689124</v>
      </c>
      <c r="F130" s="7">
        <f t="shared" si="26"/>
        <v>2964.0962919378248</v>
      </c>
      <c r="G130" s="7">
        <f t="shared" si="27"/>
        <v>4446.144437906737</v>
      </c>
      <c r="H130" s="7">
        <f t="shared" si="28"/>
        <v>5928.1925838756497</v>
      </c>
      <c r="I130" s="7">
        <f t="shared" si="29"/>
        <v>7410.2407298445614</v>
      </c>
      <c r="J130" s="7">
        <f t="shared" si="30"/>
        <v>8892.2888758134741</v>
      </c>
      <c r="K130" s="12">
        <f t="shared" si="31"/>
        <v>4.2285025705042223E-3</v>
      </c>
      <c r="L130" s="9">
        <f t="shared" si="32"/>
        <v>608904.37015260803</v>
      </c>
      <c r="M130" s="9">
        <f t="shared" si="33"/>
        <v>2435617.4806104321</v>
      </c>
      <c r="N130" s="9">
        <f t="shared" si="34"/>
        <v>5480139.3313734718</v>
      </c>
      <c r="O130" s="9">
        <f t="shared" si="35"/>
        <v>9742469.9224417284</v>
      </c>
      <c r="P130" s="9">
        <f t="shared" si="36"/>
        <v>15222609.2538152</v>
      </c>
      <c r="Q130" s="9">
        <f t="shared" si="37"/>
        <v>21920557.325493887</v>
      </c>
      <c r="R130" s="8">
        <f>SUM('Masses &amp; Spring Data'!$D$29)</f>
        <v>0.12910000000000002</v>
      </c>
      <c r="S130" s="8">
        <f t="shared" si="45"/>
        <v>78609.554186701702</v>
      </c>
      <c r="T130" s="8">
        <f t="shared" si="45"/>
        <v>314438.21674680681</v>
      </c>
      <c r="U130" s="8">
        <f t="shared" si="45"/>
        <v>707485.98768031527</v>
      </c>
      <c r="V130" s="8">
        <f t="shared" si="45"/>
        <v>1257752.8669872272</v>
      </c>
      <c r="W130" s="8">
        <f t="shared" si="45"/>
        <v>1965238.8546675427</v>
      </c>
      <c r="X130" s="8">
        <f t="shared" si="45"/>
        <v>2829943.9507212611</v>
      </c>
      <c r="Y130" s="3">
        <f>SUM('Masses &amp; Spring Data'!$K$41*('Masses &amp; Spring Data'!$I$3+'Vel,Acc,Jer (Inlet)'!C130))</f>
        <v>548283.4390394045</v>
      </c>
      <c r="Z130" s="10">
        <f t="shared" si="38"/>
        <v>626892.99322610616</v>
      </c>
      <c r="AA130" s="10">
        <f t="shared" si="39"/>
        <v>892640.50273295864</v>
      </c>
      <c r="AB130" s="10">
        <f t="shared" si="40"/>
        <v>1255769.4267197198</v>
      </c>
      <c r="AC130" s="10">
        <f t="shared" si="41"/>
        <v>1806036.3060266317</v>
      </c>
      <c r="AD130" s="10">
        <f t="shared" si="42"/>
        <v>2513522.293706947</v>
      </c>
      <c r="AE130" s="10">
        <f t="shared" si="43"/>
        <v>3378227.3897606656</v>
      </c>
    </row>
    <row r="131" spans="1:31" x14ac:dyDescent="0.2">
      <c r="A131" s="5">
        <v>-104</v>
      </c>
      <c r="B131" s="5">
        <f t="shared" si="44"/>
        <v>128</v>
      </c>
      <c r="C131" s="36">
        <v>2.3777999421512979</v>
      </c>
      <c r="D131" s="6">
        <f t="shared" si="24"/>
        <v>0.12773251473458025</v>
      </c>
      <c r="E131" s="7">
        <f t="shared" si="25"/>
        <v>1532.7901768149629</v>
      </c>
      <c r="F131" s="7">
        <f t="shared" si="26"/>
        <v>3065.5803536299259</v>
      </c>
      <c r="G131" s="7">
        <f t="shared" si="27"/>
        <v>4598.3705304448886</v>
      </c>
      <c r="H131" s="7">
        <f t="shared" si="28"/>
        <v>6131.1607072598517</v>
      </c>
      <c r="I131" s="7">
        <f t="shared" si="29"/>
        <v>7663.9508840748149</v>
      </c>
      <c r="J131" s="7">
        <f t="shared" si="30"/>
        <v>9196.7410608897771</v>
      </c>
      <c r="K131" s="12">
        <f t="shared" si="31"/>
        <v>4.1911647994594681E-3</v>
      </c>
      <c r="L131" s="9">
        <f t="shared" si="32"/>
        <v>603527.73112216336</v>
      </c>
      <c r="M131" s="9">
        <f t="shared" si="33"/>
        <v>2414110.9244886534</v>
      </c>
      <c r="N131" s="9">
        <f t="shared" si="34"/>
        <v>5431749.5800994709</v>
      </c>
      <c r="O131" s="9">
        <f t="shared" si="35"/>
        <v>9656443.6979546137</v>
      </c>
      <c r="P131" s="9">
        <f t="shared" si="36"/>
        <v>15088193.278054085</v>
      </c>
      <c r="Q131" s="9">
        <f t="shared" si="37"/>
        <v>21726998.320397884</v>
      </c>
      <c r="R131" s="8">
        <f>SUM('Masses &amp; Spring Data'!$D$29)</f>
        <v>0.12910000000000002</v>
      </c>
      <c r="S131" s="8">
        <f t="shared" si="45"/>
        <v>77915.430087871297</v>
      </c>
      <c r="T131" s="8">
        <f t="shared" si="45"/>
        <v>311661.72035148519</v>
      </c>
      <c r="U131" s="8">
        <f t="shared" si="45"/>
        <v>701238.87079084176</v>
      </c>
      <c r="V131" s="8">
        <f t="shared" si="45"/>
        <v>1246646.8814059407</v>
      </c>
      <c r="W131" s="8">
        <f t="shared" si="45"/>
        <v>1947885.7521967827</v>
      </c>
      <c r="X131" s="8">
        <f t="shared" si="45"/>
        <v>2804955.483163367</v>
      </c>
      <c r="Y131" s="3">
        <f>SUM('Masses &amp; Spring Data'!$K$41*('Masses &amp; Spring Data'!$I$3+'Vel,Acc,Jer (Inlet)'!C131))</f>
        <v>578202.2859861519</v>
      </c>
      <c r="Z131" s="10">
        <f t="shared" si="38"/>
        <v>656117.71607402316</v>
      </c>
      <c r="AA131" s="10">
        <f t="shared" si="39"/>
        <v>920807.20803208917</v>
      </c>
      <c r="AB131" s="10">
        <f t="shared" si="40"/>
        <v>1279441.1567769935</v>
      </c>
      <c r="AC131" s="10">
        <f t="shared" si="41"/>
        <v>1824849.1673920928</v>
      </c>
      <c r="AD131" s="10">
        <f t="shared" si="42"/>
        <v>2526088.0381829347</v>
      </c>
      <c r="AE131" s="10">
        <f t="shared" si="43"/>
        <v>3383157.769149519</v>
      </c>
    </row>
    <row r="132" spans="1:31" x14ac:dyDescent="0.2">
      <c r="A132" s="5">
        <v>-102</v>
      </c>
      <c r="B132" s="5">
        <f t="shared" si="44"/>
        <v>129</v>
      </c>
      <c r="C132" s="36">
        <v>2.5055324568858781</v>
      </c>
      <c r="D132" s="6">
        <f t="shared" ref="D132:D195" si="46">SUM((C133-C132)/(B133-B132))</f>
        <v>0.13192367953403972</v>
      </c>
      <c r="E132" s="7">
        <f t="shared" ref="E132:E195" si="47">SUM(D132*(6*2000))</f>
        <v>1583.0841544084767</v>
      </c>
      <c r="F132" s="7">
        <f t="shared" ref="F132:F195" si="48">SUM(D132*(6*4000))</f>
        <v>3166.1683088169534</v>
      </c>
      <c r="G132" s="7">
        <f t="shared" ref="G132:G195" si="49">SUM(D132*(6*6000))</f>
        <v>4749.2524632254299</v>
      </c>
      <c r="H132" s="7">
        <f t="shared" ref="H132:H195" si="50">SUM(D132*(6*8000))</f>
        <v>6332.3366176339068</v>
      </c>
      <c r="I132" s="7">
        <f t="shared" ref="I132:I195" si="51">SUM(D132*(6*10000))</f>
        <v>7915.4207720423829</v>
      </c>
      <c r="J132" s="7">
        <f t="shared" ref="J132:J195" si="52">SUM(D132*(6*12000))</f>
        <v>9498.5049264508598</v>
      </c>
      <c r="K132" s="12">
        <f t="shared" ref="K132:K195" si="53">SUM((C134-(2*C133)+C132)/((B133-B132)^2))</f>
        <v>4.1258237001384757E-3</v>
      </c>
      <c r="L132" s="9">
        <f t="shared" ref="L132:L195" si="54">SUM(K132*((6*2000)^2))</f>
        <v>594118.61281994055</v>
      </c>
      <c r="M132" s="9">
        <f t="shared" ref="M132:M195" si="55">SUM(K132*((6*4000)^2))</f>
        <v>2376474.4512797622</v>
      </c>
      <c r="N132" s="9">
        <f t="shared" ref="N132:N195" si="56">SUM(K132*((6*6000)^2))</f>
        <v>5347067.5153794643</v>
      </c>
      <c r="O132" s="9">
        <f t="shared" ref="O132:O195" si="57">SUM(K132*((6*8000)^2))</f>
        <v>9505897.8051190488</v>
      </c>
      <c r="P132" s="9">
        <f t="shared" ref="P132:P195" si="58">SUM(K132*((6*10000)^2))</f>
        <v>14852965.320498513</v>
      </c>
      <c r="Q132" s="9">
        <f t="shared" ref="Q132:Q195" si="59">SUM(K132*((6*12000)^2))</f>
        <v>21388270.061517857</v>
      </c>
      <c r="R132" s="8">
        <f>SUM('Masses &amp; Spring Data'!$D$29)</f>
        <v>0.12910000000000002</v>
      </c>
      <c r="S132" s="8">
        <f t="shared" si="45"/>
        <v>76700.712915054333</v>
      </c>
      <c r="T132" s="8">
        <f t="shared" si="45"/>
        <v>306802.85166021733</v>
      </c>
      <c r="U132" s="8">
        <f t="shared" si="45"/>
        <v>690306.41623548896</v>
      </c>
      <c r="V132" s="8">
        <f t="shared" si="45"/>
        <v>1227211.4066408693</v>
      </c>
      <c r="W132" s="8">
        <f t="shared" si="45"/>
        <v>1917517.8228763584</v>
      </c>
      <c r="X132" s="8">
        <f t="shared" si="45"/>
        <v>2761225.6649419558</v>
      </c>
      <c r="Y132" s="3">
        <f>SUM('Masses &amp; Spring Data'!$K$41*('Masses &amp; Spring Data'!$I$3+'Vel,Acc,Jer (Inlet)'!C132))</f>
        <v>609145.48768060398</v>
      </c>
      <c r="Z132" s="10">
        <f t="shared" ref="Z132:Z195" si="60">SUM(S132+Y132)</f>
        <v>685846.20059565827</v>
      </c>
      <c r="AA132" s="10">
        <f t="shared" ref="AA132:AA195" si="61">SUM(T132+Y133)</f>
        <v>947906.85070794239</v>
      </c>
      <c r="AB132" s="10">
        <f t="shared" ref="AB132:AB195" si="62">SUM(U132+Y132)</f>
        <v>1299451.9039160931</v>
      </c>
      <c r="AC132" s="10">
        <f t="shared" ref="AC132:AC195" si="63">SUM(V132+Y132)</f>
        <v>1836356.8943214733</v>
      </c>
      <c r="AD132" s="10">
        <f t="shared" ref="AD132:AD195" si="64">SUM(W132+Y132)</f>
        <v>2526663.3105569622</v>
      </c>
      <c r="AE132" s="10">
        <f t="shared" ref="AE132:AE195" si="65">SUM(X132+Y132)</f>
        <v>3370371.15262256</v>
      </c>
    </row>
    <row r="133" spans="1:31" x14ac:dyDescent="0.2">
      <c r="A133" s="5">
        <v>-100</v>
      </c>
      <c r="B133" s="5">
        <f t="shared" ref="B133:B196" si="66">B132+1</f>
        <v>130</v>
      </c>
      <c r="C133" s="36">
        <v>2.6374561364199178</v>
      </c>
      <c r="D133" s="6">
        <f t="shared" si="46"/>
        <v>0.13604950323417819</v>
      </c>
      <c r="E133" s="7">
        <f t="shared" si="47"/>
        <v>1632.5940388101383</v>
      </c>
      <c r="F133" s="7">
        <f t="shared" si="48"/>
        <v>3265.1880776202765</v>
      </c>
      <c r="G133" s="7">
        <f t="shared" si="49"/>
        <v>4897.782116430415</v>
      </c>
      <c r="H133" s="7">
        <f t="shared" si="50"/>
        <v>6530.3761552405531</v>
      </c>
      <c r="I133" s="7">
        <f t="shared" si="51"/>
        <v>8162.9701940506911</v>
      </c>
      <c r="J133" s="7">
        <f t="shared" si="52"/>
        <v>9795.5642328608301</v>
      </c>
      <c r="K133" s="12">
        <f t="shared" si="53"/>
        <v>4.0698170435757852E-3</v>
      </c>
      <c r="L133" s="9">
        <f t="shared" si="54"/>
        <v>586053.65427491302</v>
      </c>
      <c r="M133" s="9">
        <f t="shared" si="55"/>
        <v>2344214.6170996521</v>
      </c>
      <c r="N133" s="9">
        <f t="shared" si="56"/>
        <v>5274482.8884742176</v>
      </c>
      <c r="O133" s="9">
        <f t="shared" si="57"/>
        <v>9376858.4683986083</v>
      </c>
      <c r="P133" s="9">
        <f t="shared" si="58"/>
        <v>14651341.356872827</v>
      </c>
      <c r="Q133" s="9">
        <f t="shared" si="59"/>
        <v>21097931.55389687</v>
      </c>
      <c r="R133" s="8">
        <f>SUM('Masses &amp; Spring Data'!$D$29)</f>
        <v>0.12910000000000002</v>
      </c>
      <c r="S133" s="8">
        <f t="shared" si="45"/>
        <v>75659.526766891286</v>
      </c>
      <c r="T133" s="8">
        <f t="shared" si="45"/>
        <v>302638.10706756514</v>
      </c>
      <c r="U133" s="8">
        <f t="shared" si="45"/>
        <v>680935.74090202164</v>
      </c>
      <c r="V133" s="8">
        <f t="shared" si="45"/>
        <v>1210552.4282702606</v>
      </c>
      <c r="W133" s="8">
        <f t="shared" si="45"/>
        <v>1891488.1691722823</v>
      </c>
      <c r="X133" s="8">
        <f t="shared" si="45"/>
        <v>2723742.9636080866</v>
      </c>
      <c r="Y133" s="3">
        <f>SUM('Masses &amp; Spring Data'!$K$41*('Masses &amp; Spring Data'!$I$3+'Vel,Acc,Jer (Inlet)'!C133))</f>
        <v>641103.99904772511</v>
      </c>
      <c r="Z133" s="10">
        <f t="shared" si="60"/>
        <v>716763.52581461635</v>
      </c>
      <c r="AA133" s="10">
        <f t="shared" si="61"/>
        <v>976700.09827376995</v>
      </c>
      <c r="AB133" s="10">
        <f t="shared" si="62"/>
        <v>1322039.7399497468</v>
      </c>
      <c r="AC133" s="10">
        <f t="shared" si="63"/>
        <v>1851656.4273179858</v>
      </c>
      <c r="AD133" s="10">
        <f t="shared" si="64"/>
        <v>2532592.1682200073</v>
      </c>
      <c r="AE133" s="10">
        <f t="shared" si="65"/>
        <v>3364846.9626558116</v>
      </c>
    </row>
    <row r="134" spans="1:31" x14ac:dyDescent="0.2">
      <c r="A134" s="5">
        <v>-98</v>
      </c>
      <c r="B134" s="5">
        <f t="shared" si="66"/>
        <v>131</v>
      </c>
      <c r="C134" s="36">
        <v>2.773505639654096</v>
      </c>
      <c r="D134" s="6">
        <f t="shared" si="46"/>
        <v>0.14011932027775398</v>
      </c>
      <c r="E134" s="7">
        <f t="shared" si="47"/>
        <v>1681.4318433330477</v>
      </c>
      <c r="F134" s="7">
        <f t="shared" si="48"/>
        <v>3362.8636866660954</v>
      </c>
      <c r="G134" s="7">
        <f t="shared" si="49"/>
        <v>5044.2955299991436</v>
      </c>
      <c r="H134" s="7">
        <f t="shared" si="50"/>
        <v>6725.7273733321908</v>
      </c>
      <c r="I134" s="7">
        <f t="shared" si="51"/>
        <v>8407.159216665239</v>
      </c>
      <c r="J134" s="7">
        <f t="shared" si="52"/>
        <v>10088.591059998287</v>
      </c>
      <c r="K134" s="12">
        <f t="shared" si="53"/>
        <v>3.9764726159678965E-3</v>
      </c>
      <c r="L134" s="9">
        <f t="shared" si="54"/>
        <v>572612.05669937714</v>
      </c>
      <c r="M134" s="9">
        <f t="shared" si="55"/>
        <v>2290448.2267975085</v>
      </c>
      <c r="N134" s="9">
        <f t="shared" si="56"/>
        <v>5153508.5102943936</v>
      </c>
      <c r="O134" s="9">
        <f t="shared" si="57"/>
        <v>9161792.9071900342</v>
      </c>
      <c r="P134" s="9">
        <f t="shared" si="58"/>
        <v>14315301.417484427</v>
      </c>
      <c r="Q134" s="9">
        <f t="shared" si="59"/>
        <v>20614034.041177575</v>
      </c>
      <c r="R134" s="8">
        <f>SUM('Masses &amp; Spring Data'!$D$29)</f>
        <v>0.12910000000000002</v>
      </c>
      <c r="S134" s="8">
        <f t="shared" si="45"/>
        <v>73924.216519889596</v>
      </c>
      <c r="T134" s="8">
        <f t="shared" si="45"/>
        <v>295696.86607955839</v>
      </c>
      <c r="U134" s="8">
        <f t="shared" si="45"/>
        <v>665317.94867900631</v>
      </c>
      <c r="V134" s="8">
        <f t="shared" si="45"/>
        <v>1182787.4643182335</v>
      </c>
      <c r="W134" s="8">
        <f t="shared" si="45"/>
        <v>1848105.4129972397</v>
      </c>
      <c r="X134" s="8">
        <f t="shared" si="45"/>
        <v>2661271.7947160252</v>
      </c>
      <c r="Y134" s="3">
        <f>SUM('Masses &amp; Spring Data'!$K$41*('Masses &amp; Spring Data'!$I$3+'Vel,Acc,Jer (Inlet)'!C134))</f>
        <v>674061.99120620475</v>
      </c>
      <c r="Z134" s="10">
        <f t="shared" si="60"/>
        <v>747986.20772609441</v>
      </c>
      <c r="AA134" s="10">
        <f t="shared" si="61"/>
        <v>1003702.762623049</v>
      </c>
      <c r="AB134" s="10">
        <f t="shared" si="62"/>
        <v>1339379.9398852112</v>
      </c>
      <c r="AC134" s="10">
        <f t="shared" si="63"/>
        <v>1856849.4555244383</v>
      </c>
      <c r="AD134" s="10">
        <f t="shared" si="64"/>
        <v>2522167.4042034447</v>
      </c>
      <c r="AE134" s="10">
        <f t="shared" si="65"/>
        <v>3335333.7859222302</v>
      </c>
    </row>
    <row r="135" spans="1:31" x14ac:dyDescent="0.2">
      <c r="A135" s="5">
        <v>-96</v>
      </c>
      <c r="B135" s="5">
        <f t="shared" si="66"/>
        <v>132</v>
      </c>
      <c r="C135" s="36">
        <v>2.91362495993185</v>
      </c>
      <c r="D135" s="6">
        <f t="shared" si="46"/>
        <v>0.14409579289372187</v>
      </c>
      <c r="E135" s="7">
        <f t="shared" si="47"/>
        <v>1729.1495147246626</v>
      </c>
      <c r="F135" s="7">
        <f t="shared" si="48"/>
        <v>3458.2990294493252</v>
      </c>
      <c r="G135" s="7">
        <f t="shared" si="49"/>
        <v>5187.4485441739871</v>
      </c>
      <c r="H135" s="7">
        <f t="shared" si="50"/>
        <v>6916.5980588986504</v>
      </c>
      <c r="I135" s="7">
        <f t="shared" si="51"/>
        <v>8645.7475736233118</v>
      </c>
      <c r="J135" s="7">
        <f t="shared" si="52"/>
        <v>10374.897088347974</v>
      </c>
      <c r="K135" s="12">
        <f t="shared" si="53"/>
        <v>3.8737937456061466E-3</v>
      </c>
      <c r="L135" s="9">
        <f t="shared" si="54"/>
        <v>557826.2993672851</v>
      </c>
      <c r="M135" s="9">
        <f t="shared" si="55"/>
        <v>2231305.1974691404</v>
      </c>
      <c r="N135" s="9">
        <f t="shared" si="56"/>
        <v>5020436.6943055661</v>
      </c>
      <c r="O135" s="9">
        <f t="shared" si="57"/>
        <v>8925220.7898765616</v>
      </c>
      <c r="P135" s="9">
        <f t="shared" si="58"/>
        <v>13945657.484182129</v>
      </c>
      <c r="Q135" s="9">
        <f t="shared" si="59"/>
        <v>20081746.777222265</v>
      </c>
      <c r="R135" s="8">
        <f>SUM('Masses &amp; Spring Data'!$D$29)</f>
        <v>0.12910000000000002</v>
      </c>
      <c r="S135" s="8">
        <f t="shared" si="45"/>
        <v>72015.375248316515</v>
      </c>
      <c r="T135" s="8">
        <f t="shared" si="45"/>
        <v>288061.50099326606</v>
      </c>
      <c r="U135" s="8">
        <f t="shared" si="45"/>
        <v>648138.37723484868</v>
      </c>
      <c r="V135" s="8">
        <f t="shared" si="45"/>
        <v>1152246.0039730642</v>
      </c>
      <c r="W135" s="8">
        <f t="shared" si="45"/>
        <v>1800384.3812079132</v>
      </c>
      <c r="X135" s="8">
        <f t="shared" si="45"/>
        <v>2592553.5089393947</v>
      </c>
      <c r="Y135" s="3">
        <f>SUM('Masses &amp; Spring Data'!$K$41*('Masses &amp; Spring Data'!$I$3+'Vel,Acc,Jer (Inlet)'!C135))</f>
        <v>708005.89654349058</v>
      </c>
      <c r="Z135" s="10">
        <f t="shared" si="60"/>
        <v>780021.27179180714</v>
      </c>
      <c r="AA135" s="10">
        <f t="shared" si="61"/>
        <v>1030974.6033652609</v>
      </c>
      <c r="AB135" s="10">
        <f t="shared" si="62"/>
        <v>1356144.2737783394</v>
      </c>
      <c r="AC135" s="10">
        <f t="shared" si="63"/>
        <v>1860251.9005165547</v>
      </c>
      <c r="AD135" s="10">
        <f t="shared" si="64"/>
        <v>2508390.2777514039</v>
      </c>
      <c r="AE135" s="10">
        <f t="shared" si="65"/>
        <v>3300559.4054828854</v>
      </c>
    </row>
    <row r="136" spans="1:31" x14ac:dyDescent="0.2">
      <c r="A136" s="5">
        <v>-94</v>
      </c>
      <c r="B136" s="5">
        <f t="shared" si="66"/>
        <v>133</v>
      </c>
      <c r="C136" s="36">
        <v>3.0577207528255719</v>
      </c>
      <c r="D136" s="6">
        <f t="shared" si="46"/>
        <v>0.14796958663932802</v>
      </c>
      <c r="E136" s="7">
        <f t="shared" si="47"/>
        <v>1775.6350396719363</v>
      </c>
      <c r="F136" s="7">
        <f t="shared" si="48"/>
        <v>3551.2700793438726</v>
      </c>
      <c r="G136" s="7">
        <f t="shared" si="49"/>
        <v>5326.9051190158089</v>
      </c>
      <c r="H136" s="7">
        <f t="shared" si="50"/>
        <v>7102.5401586877451</v>
      </c>
      <c r="I136" s="7">
        <f t="shared" si="51"/>
        <v>8878.1751983596805</v>
      </c>
      <c r="J136" s="7">
        <f t="shared" si="52"/>
        <v>10653.810238031618</v>
      </c>
      <c r="K136" s="12">
        <f t="shared" si="53"/>
        <v>3.7524459897171347E-3</v>
      </c>
      <c r="L136" s="9">
        <f t="shared" si="54"/>
        <v>540352.22251926735</v>
      </c>
      <c r="M136" s="9">
        <f t="shared" si="55"/>
        <v>2161408.8900770694</v>
      </c>
      <c r="N136" s="9">
        <f t="shared" si="56"/>
        <v>4863170.0026734062</v>
      </c>
      <c r="O136" s="9">
        <f t="shared" si="57"/>
        <v>8645635.5603082776</v>
      </c>
      <c r="P136" s="9">
        <f t="shared" si="58"/>
        <v>13508805.562981686</v>
      </c>
      <c r="Q136" s="9">
        <f t="shared" si="59"/>
        <v>19452680.010693625</v>
      </c>
      <c r="R136" s="8">
        <f>SUM('Masses &amp; Spring Data'!$D$29)</f>
        <v>0.12910000000000002</v>
      </c>
      <c r="S136" s="8">
        <f t="shared" si="45"/>
        <v>69759.47192723742</v>
      </c>
      <c r="T136" s="8">
        <f t="shared" si="45"/>
        <v>279037.88770894968</v>
      </c>
      <c r="U136" s="8">
        <f t="shared" si="45"/>
        <v>627835.24734513683</v>
      </c>
      <c r="V136" s="8">
        <f t="shared" si="45"/>
        <v>1116151.5508357987</v>
      </c>
      <c r="W136" s="8">
        <f t="shared" si="45"/>
        <v>1743986.7981809359</v>
      </c>
      <c r="X136" s="8">
        <f t="shared" si="45"/>
        <v>2511340.9893805473</v>
      </c>
      <c r="Y136" s="3">
        <f>SUM('Masses &amp; Spring Data'!$K$41*('Masses &amp; Spring Data'!$I$3+'Vel,Acc,Jer (Inlet)'!C136))</f>
        <v>742913.10237199476</v>
      </c>
      <c r="Z136" s="10">
        <f t="shared" si="60"/>
        <v>812672.57429923222</v>
      </c>
      <c r="AA136" s="10">
        <f t="shared" si="61"/>
        <v>1057796.6224443216</v>
      </c>
      <c r="AB136" s="10">
        <f t="shared" si="62"/>
        <v>1370748.3497171316</v>
      </c>
      <c r="AC136" s="10">
        <f t="shared" si="63"/>
        <v>1859064.6532077934</v>
      </c>
      <c r="AD136" s="10">
        <f t="shared" si="64"/>
        <v>2486899.9005529308</v>
      </c>
      <c r="AE136" s="10">
        <f t="shared" si="65"/>
        <v>3254254.0917525422</v>
      </c>
    </row>
    <row r="137" spans="1:31" x14ac:dyDescent="0.2">
      <c r="A137" s="5">
        <v>-92</v>
      </c>
      <c r="B137" s="5">
        <f t="shared" si="66"/>
        <v>134</v>
      </c>
      <c r="C137" s="36">
        <v>3.2056903394648999</v>
      </c>
      <c r="D137" s="6">
        <f t="shared" si="46"/>
        <v>0.15172203262904516</v>
      </c>
      <c r="E137" s="7">
        <f t="shared" si="47"/>
        <v>1820.664391548542</v>
      </c>
      <c r="F137" s="7">
        <f t="shared" si="48"/>
        <v>3641.3287830970839</v>
      </c>
      <c r="G137" s="7">
        <f t="shared" si="49"/>
        <v>5461.9931746456259</v>
      </c>
      <c r="H137" s="7">
        <f t="shared" si="50"/>
        <v>7282.6575661941679</v>
      </c>
      <c r="I137" s="7">
        <f t="shared" si="51"/>
        <v>9103.3219577427099</v>
      </c>
      <c r="J137" s="7">
        <f t="shared" si="52"/>
        <v>10923.986349291252</v>
      </c>
      <c r="K137" s="12">
        <f t="shared" si="53"/>
        <v>3.6310982338316755E-3</v>
      </c>
      <c r="L137" s="9">
        <f t="shared" si="54"/>
        <v>522878.14567176125</v>
      </c>
      <c r="M137" s="9">
        <f t="shared" si="55"/>
        <v>2091512.582687045</v>
      </c>
      <c r="N137" s="9">
        <f t="shared" si="56"/>
        <v>4705903.3110458516</v>
      </c>
      <c r="O137" s="9">
        <f t="shared" si="57"/>
        <v>8366050.3307481799</v>
      </c>
      <c r="P137" s="9">
        <f t="shared" si="58"/>
        <v>13071953.641794031</v>
      </c>
      <c r="Q137" s="9">
        <f t="shared" si="59"/>
        <v>18823613.244183406</v>
      </c>
      <c r="R137" s="8">
        <f>SUM('Masses &amp; Spring Data'!$D$29)</f>
        <v>0.12910000000000002</v>
      </c>
      <c r="S137" s="8">
        <f t="shared" si="45"/>
        <v>67503.568606224391</v>
      </c>
      <c r="T137" s="8">
        <f t="shared" si="45"/>
        <v>270014.27442489757</v>
      </c>
      <c r="U137" s="8">
        <f t="shared" si="45"/>
        <v>607532.11745601951</v>
      </c>
      <c r="V137" s="8">
        <f t="shared" si="45"/>
        <v>1080057.0976995903</v>
      </c>
      <c r="W137" s="8">
        <f t="shared" si="45"/>
        <v>1687589.2151556097</v>
      </c>
      <c r="X137" s="8">
        <f t="shared" si="45"/>
        <v>2430128.469824078</v>
      </c>
      <c r="Y137" s="3">
        <f>SUM('Masses &amp; Spring Data'!$K$41*('Masses &amp; Spring Data'!$I$3+'Vel,Acc,Jer (Inlet)'!C137))</f>
        <v>778758.73473537201</v>
      </c>
      <c r="Z137" s="10">
        <f t="shared" si="60"/>
        <v>846262.30334159639</v>
      </c>
      <c r="AA137" s="10">
        <f t="shared" si="61"/>
        <v>1085527.6715646558</v>
      </c>
      <c r="AB137" s="10">
        <f t="shared" si="62"/>
        <v>1386290.8521913914</v>
      </c>
      <c r="AC137" s="10">
        <f t="shared" si="63"/>
        <v>1858815.8324349623</v>
      </c>
      <c r="AD137" s="10">
        <f t="shared" si="64"/>
        <v>2466347.9498909814</v>
      </c>
      <c r="AE137" s="10">
        <f t="shared" si="65"/>
        <v>3208887.20455945</v>
      </c>
    </row>
    <row r="138" spans="1:31" x14ac:dyDescent="0.2">
      <c r="A138" s="5">
        <v>-90</v>
      </c>
      <c r="B138" s="5">
        <f t="shared" si="66"/>
        <v>135</v>
      </c>
      <c r="C138" s="36">
        <v>3.3574123720939451</v>
      </c>
      <c r="D138" s="6">
        <f t="shared" si="46"/>
        <v>0.15535313086287683</v>
      </c>
      <c r="E138" s="7">
        <f t="shared" si="47"/>
        <v>1864.2375703545219</v>
      </c>
      <c r="F138" s="7">
        <f t="shared" si="48"/>
        <v>3728.4751407090439</v>
      </c>
      <c r="G138" s="7">
        <f t="shared" si="49"/>
        <v>5592.7127110635656</v>
      </c>
      <c r="H138" s="7">
        <f t="shared" si="50"/>
        <v>7456.9502814180878</v>
      </c>
      <c r="I138" s="7">
        <f t="shared" si="51"/>
        <v>9321.1878517726091</v>
      </c>
      <c r="J138" s="7">
        <f t="shared" si="52"/>
        <v>11185.425422127131</v>
      </c>
      <c r="K138" s="12">
        <f t="shared" si="53"/>
        <v>3.4537438213813054E-3</v>
      </c>
      <c r="L138" s="9">
        <f t="shared" si="54"/>
        <v>497339.11027890799</v>
      </c>
      <c r="M138" s="9">
        <f t="shared" si="55"/>
        <v>1989356.441115632</v>
      </c>
      <c r="N138" s="9">
        <f t="shared" si="56"/>
        <v>4476051.9925101716</v>
      </c>
      <c r="O138" s="9">
        <f t="shared" si="57"/>
        <v>7957425.7644625278</v>
      </c>
      <c r="P138" s="9">
        <f t="shared" si="58"/>
        <v>12433477.7569727</v>
      </c>
      <c r="Q138" s="9">
        <f t="shared" si="59"/>
        <v>17904207.970040686</v>
      </c>
      <c r="R138" s="8">
        <f>SUM('Masses &amp; Spring Data'!$D$29)</f>
        <v>0.12910000000000002</v>
      </c>
      <c r="S138" s="8">
        <f t="shared" si="45"/>
        <v>64206.479137007031</v>
      </c>
      <c r="T138" s="8">
        <f t="shared" si="45"/>
        <v>256825.91654802812</v>
      </c>
      <c r="U138" s="8">
        <f t="shared" si="45"/>
        <v>577858.31223306328</v>
      </c>
      <c r="V138" s="8">
        <f t="shared" si="45"/>
        <v>1027303.6661921125</v>
      </c>
      <c r="W138" s="8">
        <f t="shared" si="45"/>
        <v>1605161.9784251759</v>
      </c>
      <c r="X138" s="8">
        <f t="shared" si="45"/>
        <v>2311433.2489322531</v>
      </c>
      <c r="Y138" s="3">
        <f>SUM('Masses &amp; Spring Data'!$K$41*('Masses &amp; Spring Data'!$I$3+'Vel,Acc,Jer (Inlet)'!C138))</f>
        <v>815513.39713975822</v>
      </c>
      <c r="Z138" s="10">
        <f t="shared" si="60"/>
        <v>879719.87627676525</v>
      </c>
      <c r="AA138" s="10">
        <f t="shared" si="61"/>
        <v>1109973.6096393182</v>
      </c>
      <c r="AB138" s="10">
        <f t="shared" si="62"/>
        <v>1393371.7093728215</v>
      </c>
      <c r="AC138" s="10">
        <f t="shared" si="63"/>
        <v>1842817.0633318708</v>
      </c>
      <c r="AD138" s="10">
        <f t="shared" si="64"/>
        <v>2420675.3755649342</v>
      </c>
      <c r="AE138" s="10">
        <f t="shared" si="65"/>
        <v>3126946.6460720114</v>
      </c>
    </row>
    <row r="139" spans="1:31" x14ac:dyDescent="0.2">
      <c r="A139" s="5">
        <v>-88</v>
      </c>
      <c r="B139" s="5">
        <f t="shared" si="66"/>
        <v>136</v>
      </c>
      <c r="C139" s="36">
        <v>3.5127655029568219</v>
      </c>
      <c r="D139" s="6">
        <f t="shared" si="46"/>
        <v>0.15880687468425814</v>
      </c>
      <c r="E139" s="7">
        <f t="shared" si="47"/>
        <v>1905.6824962110977</v>
      </c>
      <c r="F139" s="7">
        <f t="shared" si="48"/>
        <v>3811.3649924221954</v>
      </c>
      <c r="G139" s="7">
        <f t="shared" si="49"/>
        <v>5717.0474886332931</v>
      </c>
      <c r="H139" s="7">
        <f t="shared" si="50"/>
        <v>7622.7299848443909</v>
      </c>
      <c r="I139" s="7">
        <f t="shared" si="51"/>
        <v>9528.4124810554877</v>
      </c>
      <c r="J139" s="7">
        <f t="shared" si="52"/>
        <v>11434.094977266586</v>
      </c>
      <c r="K139" s="12">
        <f t="shared" si="53"/>
        <v>3.295058294455977E-3</v>
      </c>
      <c r="L139" s="9">
        <f t="shared" si="54"/>
        <v>474488.39440166071</v>
      </c>
      <c r="M139" s="9">
        <f t="shared" si="55"/>
        <v>1897953.5776066429</v>
      </c>
      <c r="N139" s="9">
        <f t="shared" si="56"/>
        <v>4270395.5496149464</v>
      </c>
      <c r="O139" s="9">
        <f t="shared" si="57"/>
        <v>7591814.3104265714</v>
      </c>
      <c r="P139" s="9">
        <f t="shared" si="58"/>
        <v>11862209.860041518</v>
      </c>
      <c r="Q139" s="9">
        <f t="shared" si="59"/>
        <v>17081582.198459785</v>
      </c>
      <c r="R139" s="8">
        <f>SUM('Masses &amp; Spring Data'!$D$29)</f>
        <v>0.12910000000000002</v>
      </c>
      <c r="S139" s="8">
        <f t="shared" si="45"/>
        <v>61256.451717254407</v>
      </c>
      <c r="T139" s="8">
        <f t="shared" si="45"/>
        <v>245025.80686901763</v>
      </c>
      <c r="U139" s="8">
        <f t="shared" si="45"/>
        <v>551308.06545528967</v>
      </c>
      <c r="V139" s="8">
        <f t="shared" si="45"/>
        <v>980103.22747607052</v>
      </c>
      <c r="W139" s="8">
        <f t="shared" si="45"/>
        <v>1531411.2929313602</v>
      </c>
      <c r="X139" s="8">
        <f t="shared" si="45"/>
        <v>2205232.2618211587</v>
      </c>
      <c r="Y139" s="3">
        <f>SUM('Masses &amp; Spring Data'!$K$41*('Masses &amp; Spring Data'!$I$3+'Vel,Acc,Jer (Inlet)'!C139))</f>
        <v>853147.69309129007</v>
      </c>
      <c r="Z139" s="10">
        <f t="shared" si="60"/>
        <v>914404.14480854443</v>
      </c>
      <c r="AA139" s="10">
        <f t="shared" si="61"/>
        <v>1136644.4653525692</v>
      </c>
      <c r="AB139" s="10">
        <f t="shared" si="62"/>
        <v>1404455.7585465796</v>
      </c>
      <c r="AC139" s="10">
        <f t="shared" si="63"/>
        <v>1833250.9205673607</v>
      </c>
      <c r="AD139" s="10">
        <f t="shared" si="64"/>
        <v>2384558.9860226503</v>
      </c>
      <c r="AE139" s="10">
        <f t="shared" si="65"/>
        <v>3058379.9549124488</v>
      </c>
    </row>
    <row r="140" spans="1:31" x14ac:dyDescent="0.2">
      <c r="A140" s="5">
        <v>-86</v>
      </c>
      <c r="B140" s="5">
        <f t="shared" si="66"/>
        <v>137</v>
      </c>
      <c r="C140" s="36">
        <v>3.67157237764108</v>
      </c>
      <c r="D140" s="6">
        <f t="shared" si="46"/>
        <v>0.16210193297871411</v>
      </c>
      <c r="E140" s="7">
        <f t="shared" si="47"/>
        <v>1945.2231957445695</v>
      </c>
      <c r="F140" s="7">
        <f t="shared" si="48"/>
        <v>3890.4463914891389</v>
      </c>
      <c r="G140" s="7">
        <f t="shared" si="49"/>
        <v>5835.6695872337077</v>
      </c>
      <c r="H140" s="7">
        <f t="shared" si="50"/>
        <v>7780.8927829782779</v>
      </c>
      <c r="I140" s="7">
        <f t="shared" si="51"/>
        <v>9726.1159787228462</v>
      </c>
      <c r="J140" s="7">
        <f t="shared" si="52"/>
        <v>11671.339174467415</v>
      </c>
      <c r="K140" s="12">
        <f t="shared" si="53"/>
        <v>3.0990349964818975E-3</v>
      </c>
      <c r="L140" s="9">
        <f t="shared" si="54"/>
        <v>446261.03949339327</v>
      </c>
      <c r="M140" s="9">
        <f t="shared" si="55"/>
        <v>1785044.1579735731</v>
      </c>
      <c r="N140" s="9">
        <f t="shared" si="56"/>
        <v>4016349.3554405393</v>
      </c>
      <c r="O140" s="9">
        <f t="shared" si="57"/>
        <v>7140176.6318942923</v>
      </c>
      <c r="P140" s="9">
        <f t="shared" si="58"/>
        <v>11156525.987334831</v>
      </c>
      <c r="Q140" s="9">
        <f t="shared" si="59"/>
        <v>16065397.421762157</v>
      </c>
      <c r="R140" s="8">
        <f>SUM('Masses &amp; Spring Data'!$D$29)</f>
        <v>0.12910000000000002</v>
      </c>
      <c r="S140" s="8">
        <f t="shared" si="45"/>
        <v>57612.300198597077</v>
      </c>
      <c r="T140" s="8">
        <f t="shared" si="45"/>
        <v>230449.20079438831</v>
      </c>
      <c r="U140" s="8">
        <f t="shared" si="45"/>
        <v>518510.70178737369</v>
      </c>
      <c r="V140" s="8">
        <f t="shared" si="45"/>
        <v>921796.80317755323</v>
      </c>
      <c r="W140" s="8">
        <f t="shared" si="45"/>
        <v>1440307.504964927</v>
      </c>
      <c r="X140" s="8">
        <f t="shared" si="45"/>
        <v>2074042.8071494948</v>
      </c>
      <c r="Y140" s="3">
        <f>SUM('Masses &amp; Spring Data'!$K$41*('Masses &amp; Spring Data'!$I$3+'Vel,Acc,Jer (Inlet)'!C140))</f>
        <v>891618.65848355158</v>
      </c>
      <c r="Z140" s="10">
        <f t="shared" si="60"/>
        <v>949230.95868214872</v>
      </c>
      <c r="AA140" s="10">
        <f t="shared" si="61"/>
        <v>1161337.0525420334</v>
      </c>
      <c r="AB140" s="10">
        <f t="shared" si="62"/>
        <v>1410129.3602709253</v>
      </c>
      <c r="AC140" s="10">
        <f t="shared" si="63"/>
        <v>1813415.4616611048</v>
      </c>
      <c r="AD140" s="10">
        <f t="shared" si="64"/>
        <v>2331926.1634484786</v>
      </c>
      <c r="AE140" s="10">
        <f t="shared" si="65"/>
        <v>2965661.4656330463</v>
      </c>
    </row>
    <row r="141" spans="1:31" x14ac:dyDescent="0.2">
      <c r="A141" s="5">
        <v>-84</v>
      </c>
      <c r="B141" s="5">
        <f t="shared" si="66"/>
        <v>138</v>
      </c>
      <c r="C141" s="36">
        <v>3.8336743106197941</v>
      </c>
      <c r="D141" s="6">
        <f t="shared" si="46"/>
        <v>0.16520096797519601</v>
      </c>
      <c r="E141" s="7">
        <f t="shared" si="47"/>
        <v>1982.411615702352</v>
      </c>
      <c r="F141" s="7">
        <f t="shared" si="48"/>
        <v>3964.8232314047041</v>
      </c>
      <c r="G141" s="7">
        <f t="shared" si="49"/>
        <v>5947.2348471070563</v>
      </c>
      <c r="H141" s="7">
        <f t="shared" si="50"/>
        <v>7929.6464628094081</v>
      </c>
      <c r="I141" s="7">
        <f t="shared" si="51"/>
        <v>9912.05807851176</v>
      </c>
      <c r="J141" s="7">
        <f t="shared" si="52"/>
        <v>11894.469694214113</v>
      </c>
      <c r="K141" s="12">
        <f t="shared" si="53"/>
        <v>2.9030116985131471E-3</v>
      </c>
      <c r="L141" s="9">
        <f t="shared" si="54"/>
        <v>418033.68458589318</v>
      </c>
      <c r="M141" s="9">
        <f t="shared" si="55"/>
        <v>1672134.7383435727</v>
      </c>
      <c r="N141" s="9">
        <f t="shared" si="56"/>
        <v>3762303.1612730385</v>
      </c>
      <c r="O141" s="9">
        <f t="shared" si="57"/>
        <v>6688538.9533742908</v>
      </c>
      <c r="P141" s="9">
        <f t="shared" si="58"/>
        <v>10450842.114647329</v>
      </c>
      <c r="Q141" s="9">
        <f t="shared" si="59"/>
        <v>15049212.645092154</v>
      </c>
      <c r="R141" s="8">
        <f>SUM('Masses &amp; Spring Data'!$D$29)</f>
        <v>0.12910000000000002</v>
      </c>
      <c r="S141" s="8">
        <f t="shared" si="45"/>
        <v>53968.148680038816</v>
      </c>
      <c r="T141" s="8">
        <f t="shared" si="45"/>
        <v>215872.59472015526</v>
      </c>
      <c r="U141" s="8">
        <f t="shared" si="45"/>
        <v>485713.33812034933</v>
      </c>
      <c r="V141" s="8">
        <f t="shared" si="45"/>
        <v>863490.37888062105</v>
      </c>
      <c r="W141" s="8">
        <f t="shared" si="45"/>
        <v>1349203.7170009704</v>
      </c>
      <c r="X141" s="8">
        <f t="shared" si="45"/>
        <v>1942853.3524813973</v>
      </c>
      <c r="Y141" s="3">
        <f>SUM('Masses &amp; Spring Data'!$K$41*('Masses &amp; Spring Data'!$I$3+'Vel,Acc,Jer (Inlet)'!C141))</f>
        <v>930887.85174764507</v>
      </c>
      <c r="Z141" s="10">
        <f t="shared" si="60"/>
        <v>984856.00042768393</v>
      </c>
      <c r="AA141" s="10">
        <f t="shared" si="61"/>
        <v>1186780.3809597916</v>
      </c>
      <c r="AB141" s="10">
        <f t="shared" si="62"/>
        <v>1416601.1898679943</v>
      </c>
      <c r="AC141" s="10">
        <f t="shared" si="63"/>
        <v>1794378.230628266</v>
      </c>
      <c r="AD141" s="10">
        <f t="shared" si="64"/>
        <v>2280091.5687486157</v>
      </c>
      <c r="AE141" s="10">
        <f t="shared" si="65"/>
        <v>2873741.2042290424</v>
      </c>
    </row>
    <row r="142" spans="1:31" x14ac:dyDescent="0.2">
      <c r="A142" s="5">
        <v>-82</v>
      </c>
      <c r="B142" s="5">
        <f t="shared" si="66"/>
        <v>139</v>
      </c>
      <c r="C142" s="36">
        <v>3.9988752785949901</v>
      </c>
      <c r="D142" s="6">
        <f t="shared" si="46"/>
        <v>0.16810397967370916</v>
      </c>
      <c r="E142" s="7">
        <f t="shared" si="47"/>
        <v>2017.24775608451</v>
      </c>
      <c r="F142" s="7">
        <f t="shared" si="48"/>
        <v>4034.49551216902</v>
      </c>
      <c r="G142" s="7">
        <f t="shared" si="49"/>
        <v>6051.74326825353</v>
      </c>
      <c r="H142" s="7">
        <f t="shared" si="50"/>
        <v>8068.99102433804</v>
      </c>
      <c r="I142" s="7">
        <f t="shared" si="51"/>
        <v>10086.238780422549</v>
      </c>
      <c r="J142" s="7">
        <f t="shared" si="52"/>
        <v>12103.48653650706</v>
      </c>
      <c r="K142" s="12">
        <f t="shared" si="53"/>
        <v>2.6603161867408964E-3</v>
      </c>
      <c r="L142" s="9">
        <f t="shared" si="54"/>
        <v>383085.53089068906</v>
      </c>
      <c r="M142" s="9">
        <f t="shared" si="55"/>
        <v>1532342.1235627562</v>
      </c>
      <c r="N142" s="9">
        <f t="shared" si="56"/>
        <v>3447769.7780162017</v>
      </c>
      <c r="O142" s="9">
        <f t="shared" si="57"/>
        <v>6129368.4942510249</v>
      </c>
      <c r="P142" s="9">
        <f t="shared" si="58"/>
        <v>9577138.272267228</v>
      </c>
      <c r="Q142" s="9">
        <f t="shared" si="59"/>
        <v>13791079.112064807</v>
      </c>
      <c r="R142" s="8">
        <f>SUM('Masses &amp; Spring Data'!$D$29)</f>
        <v>0.12910000000000002</v>
      </c>
      <c r="S142" s="8">
        <f t="shared" si="45"/>
        <v>49456.342037987968</v>
      </c>
      <c r="T142" s="8">
        <f t="shared" si="45"/>
        <v>197825.36815195187</v>
      </c>
      <c r="U142" s="8">
        <f t="shared" si="45"/>
        <v>445107.0783418917</v>
      </c>
      <c r="V142" s="8">
        <f t="shared" si="45"/>
        <v>791301.47260780749</v>
      </c>
      <c r="W142" s="8">
        <f t="shared" si="45"/>
        <v>1236408.5509496992</v>
      </c>
      <c r="X142" s="8">
        <f t="shared" si="45"/>
        <v>1780428.3133675668</v>
      </c>
      <c r="Y142" s="3">
        <f>SUM('Masses &amp; Spring Data'!$K$41*('Masses &amp; Spring Data'!$I$3+'Vel,Acc,Jer (Inlet)'!C142))</f>
        <v>970907.78623963636</v>
      </c>
      <c r="Z142" s="10">
        <f t="shared" si="60"/>
        <v>1020364.1282776244</v>
      </c>
      <c r="AA142" s="10">
        <f t="shared" si="61"/>
        <v>1209456.3434675443</v>
      </c>
      <c r="AB142" s="10">
        <f t="shared" si="62"/>
        <v>1416014.8645815281</v>
      </c>
      <c r="AC142" s="10">
        <f t="shared" si="63"/>
        <v>1762209.2588474439</v>
      </c>
      <c r="AD142" s="10">
        <f t="shared" si="64"/>
        <v>2207316.3371893354</v>
      </c>
      <c r="AE142" s="10">
        <f t="shared" si="65"/>
        <v>2751336.0996072032</v>
      </c>
    </row>
    <row r="143" spans="1:31" x14ac:dyDescent="0.2">
      <c r="A143" s="5">
        <v>-80</v>
      </c>
      <c r="B143" s="5">
        <f t="shared" si="66"/>
        <v>140</v>
      </c>
      <c r="C143" s="36">
        <v>4.1669792582686993</v>
      </c>
      <c r="D143" s="6">
        <f t="shared" si="46"/>
        <v>0.17076429586045005</v>
      </c>
      <c r="E143" s="7">
        <f t="shared" si="47"/>
        <v>2049.1715503254009</v>
      </c>
      <c r="F143" s="7">
        <f t="shared" si="48"/>
        <v>4098.3431006508017</v>
      </c>
      <c r="G143" s="7">
        <f t="shared" si="49"/>
        <v>6147.5146509762017</v>
      </c>
      <c r="H143" s="7">
        <f t="shared" si="50"/>
        <v>8196.6862013016034</v>
      </c>
      <c r="I143" s="7">
        <f t="shared" si="51"/>
        <v>10245.857751627003</v>
      </c>
      <c r="J143" s="7">
        <f t="shared" si="52"/>
        <v>12295.029301952403</v>
      </c>
      <c r="K143" s="12">
        <f t="shared" si="53"/>
        <v>2.4269551177278359E-3</v>
      </c>
      <c r="L143" s="9">
        <f t="shared" si="54"/>
        <v>349481.53695280838</v>
      </c>
      <c r="M143" s="9">
        <f t="shared" si="55"/>
        <v>1397926.1478112335</v>
      </c>
      <c r="N143" s="9">
        <f t="shared" si="56"/>
        <v>3145333.8325752751</v>
      </c>
      <c r="O143" s="9">
        <f t="shared" si="57"/>
        <v>5591704.5912449341</v>
      </c>
      <c r="P143" s="9">
        <f t="shared" si="58"/>
        <v>8737038.4238202088</v>
      </c>
      <c r="Q143" s="9">
        <f t="shared" si="59"/>
        <v>12581335.3303011</v>
      </c>
      <c r="R143" s="8">
        <f>SUM('Masses &amp; Spring Data'!$D$29)</f>
        <v>0.12910000000000002</v>
      </c>
      <c r="S143" s="8">
        <f t="shared" si="45"/>
        <v>45118.066420607567</v>
      </c>
      <c r="T143" s="8">
        <f t="shared" si="45"/>
        <v>180472.26568243027</v>
      </c>
      <c r="U143" s="8">
        <f t="shared" si="45"/>
        <v>406062.5977854681</v>
      </c>
      <c r="V143" s="8">
        <f t="shared" si="45"/>
        <v>721889.06272972107</v>
      </c>
      <c r="W143" s="8">
        <f t="shared" si="45"/>
        <v>1127951.6605151892</v>
      </c>
      <c r="X143" s="8">
        <f t="shared" si="45"/>
        <v>1624250.3911418724</v>
      </c>
      <c r="Y143" s="3">
        <f>SUM('Masses &amp; Spring Data'!$K$41*('Masses &amp; Spring Data'!$I$3+'Vel,Acc,Jer (Inlet)'!C143))</f>
        <v>1011630.9753155925</v>
      </c>
      <c r="Z143" s="10">
        <f t="shared" si="60"/>
        <v>1056749.0417362</v>
      </c>
      <c r="AA143" s="10">
        <f t="shared" si="61"/>
        <v>1233470.8916702168</v>
      </c>
      <c r="AB143" s="10">
        <f t="shared" si="62"/>
        <v>1417693.5731010605</v>
      </c>
      <c r="AC143" s="10">
        <f t="shared" si="63"/>
        <v>1733520.0380453137</v>
      </c>
      <c r="AD143" s="10">
        <f t="shared" si="64"/>
        <v>2139582.6358307814</v>
      </c>
      <c r="AE143" s="10">
        <f t="shared" si="65"/>
        <v>2635881.3664574651</v>
      </c>
    </row>
    <row r="144" spans="1:31" x14ac:dyDescent="0.2">
      <c r="A144" s="5">
        <v>-78</v>
      </c>
      <c r="B144" s="5">
        <f t="shared" si="66"/>
        <v>141</v>
      </c>
      <c r="C144" s="36">
        <v>4.3377435541291494</v>
      </c>
      <c r="D144" s="6">
        <f t="shared" si="46"/>
        <v>0.17319125097817789</v>
      </c>
      <c r="E144" s="7">
        <f t="shared" si="47"/>
        <v>2078.2950117381347</v>
      </c>
      <c r="F144" s="7">
        <f t="shared" si="48"/>
        <v>4156.5900234762694</v>
      </c>
      <c r="G144" s="7">
        <f t="shared" si="49"/>
        <v>6234.8850352144036</v>
      </c>
      <c r="H144" s="7">
        <f t="shared" si="50"/>
        <v>8313.1800469525388</v>
      </c>
      <c r="I144" s="7">
        <f t="shared" si="51"/>
        <v>10391.475058690674</v>
      </c>
      <c r="J144" s="7">
        <f t="shared" si="52"/>
        <v>12469.770070428807</v>
      </c>
      <c r="K144" s="12">
        <f t="shared" si="53"/>
        <v>2.156256277674018E-3</v>
      </c>
      <c r="L144" s="9">
        <f t="shared" si="54"/>
        <v>310500.9039850586</v>
      </c>
      <c r="M144" s="9">
        <f t="shared" si="55"/>
        <v>1242003.6159402344</v>
      </c>
      <c r="N144" s="9">
        <f t="shared" si="56"/>
        <v>2794508.1358655272</v>
      </c>
      <c r="O144" s="9">
        <f t="shared" si="57"/>
        <v>4968014.4637609376</v>
      </c>
      <c r="P144" s="9">
        <f t="shared" si="58"/>
        <v>7762522.5996264648</v>
      </c>
      <c r="Q144" s="9">
        <f t="shared" si="59"/>
        <v>11178032.543462109</v>
      </c>
      <c r="R144" s="8">
        <f>SUM('Masses &amp; Spring Data'!$D$29)</f>
        <v>0.12910000000000002</v>
      </c>
      <c r="S144" s="8">
        <f t="shared" ref="S144:X207" si="67">SUM($R$3*L144)</f>
        <v>40085.66670447107</v>
      </c>
      <c r="T144" s="8">
        <f t="shared" si="67"/>
        <v>160342.66681788428</v>
      </c>
      <c r="U144" s="8">
        <f t="shared" si="67"/>
        <v>360771.00034023961</v>
      </c>
      <c r="V144" s="8">
        <f t="shared" si="67"/>
        <v>641370.66727153712</v>
      </c>
      <c r="W144" s="8">
        <f t="shared" si="67"/>
        <v>1002141.6676117767</v>
      </c>
      <c r="X144" s="8">
        <f t="shared" si="67"/>
        <v>1443084.0013609584</v>
      </c>
      <c r="Y144" s="3">
        <f>SUM('Masses &amp; Spring Data'!$K$41*('Masses &amp; Spring Data'!$I$3+'Vel,Acc,Jer (Inlet)'!C144))</f>
        <v>1052998.6259877866</v>
      </c>
      <c r="Z144" s="10">
        <f t="shared" si="60"/>
        <v>1093084.2926922576</v>
      </c>
      <c r="AA144" s="10">
        <f t="shared" si="61"/>
        <v>1255296.8733551344</v>
      </c>
      <c r="AB144" s="10">
        <f t="shared" si="62"/>
        <v>1413769.6263280262</v>
      </c>
      <c r="AC144" s="10">
        <f t="shared" si="63"/>
        <v>1694369.2932593236</v>
      </c>
      <c r="AD144" s="10">
        <f t="shared" si="64"/>
        <v>2055140.2935995632</v>
      </c>
      <c r="AE144" s="10">
        <f t="shared" si="65"/>
        <v>2496082.6273487452</v>
      </c>
    </row>
    <row r="145" spans="1:31" x14ac:dyDescent="0.2">
      <c r="A145" s="5">
        <v>-76</v>
      </c>
      <c r="B145" s="5">
        <f t="shared" si="66"/>
        <v>142</v>
      </c>
      <c r="C145" s="36">
        <v>4.5109348051073273</v>
      </c>
      <c r="D145" s="6">
        <f t="shared" si="46"/>
        <v>0.17534750725585191</v>
      </c>
      <c r="E145" s="7">
        <f t="shared" si="47"/>
        <v>2104.170087070223</v>
      </c>
      <c r="F145" s="7">
        <f t="shared" si="48"/>
        <v>4208.3401741404459</v>
      </c>
      <c r="G145" s="7">
        <f t="shared" si="49"/>
        <v>6312.5102612106684</v>
      </c>
      <c r="H145" s="7">
        <f t="shared" si="50"/>
        <v>8416.6803482808918</v>
      </c>
      <c r="I145" s="7">
        <f t="shared" si="51"/>
        <v>10520.850435351114</v>
      </c>
      <c r="J145" s="7">
        <f t="shared" si="52"/>
        <v>12625.020522421337</v>
      </c>
      <c r="K145" s="12">
        <f t="shared" si="53"/>
        <v>1.894891880378502E-3</v>
      </c>
      <c r="L145" s="9">
        <f t="shared" si="54"/>
        <v>272864.43077450426</v>
      </c>
      <c r="M145" s="9">
        <f t="shared" si="55"/>
        <v>1091457.723098017</v>
      </c>
      <c r="N145" s="9">
        <f t="shared" si="56"/>
        <v>2455779.8769705384</v>
      </c>
      <c r="O145" s="9">
        <f t="shared" si="57"/>
        <v>4365830.8923920682</v>
      </c>
      <c r="P145" s="9">
        <f t="shared" si="58"/>
        <v>6821610.769362607</v>
      </c>
      <c r="Q145" s="9">
        <f t="shared" si="59"/>
        <v>9823119.5078821536</v>
      </c>
      <c r="R145" s="8">
        <f>SUM('Masses &amp; Spring Data'!$D$29)</f>
        <v>0.12910000000000002</v>
      </c>
      <c r="S145" s="8">
        <f t="shared" si="67"/>
        <v>35226.798012988504</v>
      </c>
      <c r="T145" s="8">
        <f t="shared" si="67"/>
        <v>140907.19205195401</v>
      </c>
      <c r="U145" s="8">
        <f t="shared" si="67"/>
        <v>317041.18211689655</v>
      </c>
      <c r="V145" s="8">
        <f t="shared" si="67"/>
        <v>563628.76820781606</v>
      </c>
      <c r="W145" s="8">
        <f t="shared" si="67"/>
        <v>880669.95032471267</v>
      </c>
      <c r="X145" s="8">
        <f t="shared" si="67"/>
        <v>1268164.7284675862</v>
      </c>
      <c r="Y145" s="3">
        <f>SUM('Masses &amp; Spring Data'!$K$41*('Masses &amp; Spring Data'!$I$3+'Vel,Acc,Jer (Inlet)'!C145))</f>
        <v>1094954.2065372502</v>
      </c>
      <c r="Z145" s="10">
        <f t="shared" si="60"/>
        <v>1130181.0045502386</v>
      </c>
      <c r="AA145" s="10">
        <f t="shared" si="61"/>
        <v>1278339.3322219343</v>
      </c>
      <c r="AB145" s="10">
        <f t="shared" si="62"/>
        <v>1411995.3886541468</v>
      </c>
      <c r="AC145" s="10">
        <f t="shared" si="63"/>
        <v>1658582.9747450664</v>
      </c>
      <c r="AD145" s="10">
        <f t="shared" si="64"/>
        <v>1975624.1568619628</v>
      </c>
      <c r="AE145" s="10">
        <f t="shared" si="65"/>
        <v>2363118.9350048364</v>
      </c>
    </row>
    <row r="146" spans="1:31" x14ac:dyDescent="0.2">
      <c r="A146" s="5">
        <v>-74</v>
      </c>
      <c r="B146" s="5">
        <f t="shared" si="66"/>
        <v>143</v>
      </c>
      <c r="C146" s="36">
        <v>4.6862823123631792</v>
      </c>
      <c r="D146" s="6">
        <f t="shared" si="46"/>
        <v>0.17724239913623041</v>
      </c>
      <c r="E146" s="7">
        <f t="shared" si="47"/>
        <v>2126.9087896347651</v>
      </c>
      <c r="F146" s="7">
        <f t="shared" si="48"/>
        <v>4253.8175792695301</v>
      </c>
      <c r="G146" s="7">
        <f t="shared" si="49"/>
        <v>6380.7263689042948</v>
      </c>
      <c r="H146" s="7">
        <f t="shared" si="50"/>
        <v>8507.6351585390603</v>
      </c>
      <c r="I146" s="7">
        <f t="shared" si="51"/>
        <v>10634.543948173825</v>
      </c>
      <c r="J146" s="7">
        <f t="shared" si="52"/>
        <v>12761.45273780859</v>
      </c>
      <c r="K146" s="12">
        <f t="shared" si="53"/>
        <v>1.5868552692870352E-3</v>
      </c>
      <c r="L146" s="9">
        <f t="shared" si="54"/>
        <v>228507.15877733307</v>
      </c>
      <c r="M146" s="9">
        <f t="shared" si="55"/>
        <v>914028.63510933227</v>
      </c>
      <c r="N146" s="9">
        <f t="shared" si="56"/>
        <v>2056564.4289959976</v>
      </c>
      <c r="O146" s="9">
        <f t="shared" si="57"/>
        <v>3656114.5404373291</v>
      </c>
      <c r="P146" s="9">
        <f t="shared" si="58"/>
        <v>5712678.9694333272</v>
      </c>
      <c r="Q146" s="9">
        <f t="shared" si="59"/>
        <v>8226257.7159839906</v>
      </c>
      <c r="R146" s="8">
        <f>SUM('Masses &amp; Spring Data'!$D$29)</f>
        <v>0.12910000000000002</v>
      </c>
      <c r="S146" s="8">
        <f t="shared" si="67"/>
        <v>29500.274198153704</v>
      </c>
      <c r="T146" s="8">
        <f t="shared" si="67"/>
        <v>118001.09679261482</v>
      </c>
      <c r="U146" s="8">
        <f t="shared" si="67"/>
        <v>265502.46778338333</v>
      </c>
      <c r="V146" s="8">
        <f t="shared" si="67"/>
        <v>472004.38717045926</v>
      </c>
      <c r="W146" s="8">
        <f t="shared" si="67"/>
        <v>737506.8549538427</v>
      </c>
      <c r="X146" s="8">
        <f t="shared" si="67"/>
        <v>1062009.8711335333</v>
      </c>
      <c r="Y146" s="3">
        <f>SUM('Masses &amp; Spring Data'!$K$41*('Masses &amp; Spring Data'!$I$3+'Vel,Acc,Jer (Inlet)'!C146))</f>
        <v>1137432.1401699802</v>
      </c>
      <c r="Z146" s="10">
        <f t="shared" si="60"/>
        <v>1166932.414368134</v>
      </c>
      <c r="AA146" s="10">
        <f t="shared" si="61"/>
        <v>1298370.2081533468</v>
      </c>
      <c r="AB146" s="10">
        <f t="shared" si="62"/>
        <v>1402934.6079533636</v>
      </c>
      <c r="AC146" s="10">
        <f t="shared" si="63"/>
        <v>1609436.5273404396</v>
      </c>
      <c r="AD146" s="10">
        <f t="shared" si="64"/>
        <v>1874938.9951238229</v>
      </c>
      <c r="AE146" s="10">
        <f t="shared" si="65"/>
        <v>2199442.0113035133</v>
      </c>
    </row>
    <row r="147" spans="1:31" x14ac:dyDescent="0.2">
      <c r="A147" s="5">
        <v>-72</v>
      </c>
      <c r="B147" s="5">
        <f t="shared" si="66"/>
        <v>144</v>
      </c>
      <c r="C147" s="36">
        <v>4.8635247114994096</v>
      </c>
      <c r="D147" s="6">
        <f t="shared" si="46"/>
        <v>0.17882925440551745</v>
      </c>
      <c r="E147" s="7">
        <f t="shared" si="47"/>
        <v>2145.9510528662095</v>
      </c>
      <c r="F147" s="7">
        <f t="shared" si="48"/>
        <v>4291.9021057324189</v>
      </c>
      <c r="G147" s="7">
        <f t="shared" si="49"/>
        <v>6437.8531585986284</v>
      </c>
      <c r="H147" s="7">
        <f t="shared" si="50"/>
        <v>8583.8042114648379</v>
      </c>
      <c r="I147" s="7">
        <f t="shared" si="51"/>
        <v>10729.755264331046</v>
      </c>
      <c r="J147" s="7">
        <f t="shared" si="52"/>
        <v>12875.706317197257</v>
      </c>
      <c r="K147" s="12">
        <f t="shared" si="53"/>
        <v>1.2788186581849104E-3</v>
      </c>
      <c r="L147" s="9">
        <f t="shared" si="54"/>
        <v>184149.88677862709</v>
      </c>
      <c r="M147" s="9">
        <f t="shared" si="55"/>
        <v>736599.54711450834</v>
      </c>
      <c r="N147" s="9">
        <f t="shared" si="56"/>
        <v>1657348.9810076437</v>
      </c>
      <c r="O147" s="9">
        <f t="shared" si="57"/>
        <v>2946398.1884580334</v>
      </c>
      <c r="P147" s="9">
        <f t="shared" si="58"/>
        <v>4603747.1694656769</v>
      </c>
      <c r="Q147" s="9">
        <f t="shared" si="59"/>
        <v>6629395.924030575</v>
      </c>
      <c r="R147" s="8">
        <f>SUM('Masses &amp; Spring Data'!$D$29)</f>
        <v>0.12910000000000002</v>
      </c>
      <c r="S147" s="8">
        <f t="shared" si="67"/>
        <v>23773.750383120761</v>
      </c>
      <c r="T147" s="8">
        <f t="shared" si="67"/>
        <v>95095.001532483046</v>
      </c>
      <c r="U147" s="8">
        <f t="shared" si="67"/>
        <v>213963.75344808685</v>
      </c>
      <c r="V147" s="8">
        <f t="shared" si="67"/>
        <v>380380.00612993218</v>
      </c>
      <c r="W147" s="8">
        <f t="shared" si="67"/>
        <v>594343.75957801903</v>
      </c>
      <c r="X147" s="8">
        <f t="shared" si="67"/>
        <v>855855.0137923474</v>
      </c>
      <c r="Y147" s="3">
        <f>SUM('Masses &amp; Spring Data'!$K$41*('Masses &amp; Spring Data'!$I$3+'Vel,Acc,Jer (Inlet)'!C147))</f>
        <v>1180369.111360732</v>
      </c>
      <c r="Z147" s="10">
        <f t="shared" si="60"/>
        <v>1204142.8617438527</v>
      </c>
      <c r="AA147" s="10">
        <f t="shared" si="61"/>
        <v>1318785.4997729517</v>
      </c>
      <c r="AB147" s="10">
        <f t="shared" si="62"/>
        <v>1394332.8648088188</v>
      </c>
      <c r="AC147" s="10">
        <f t="shared" si="63"/>
        <v>1560749.1174906641</v>
      </c>
      <c r="AD147" s="10">
        <f t="shared" si="64"/>
        <v>1774712.8709387509</v>
      </c>
      <c r="AE147" s="10">
        <f t="shared" si="65"/>
        <v>2036224.1251530794</v>
      </c>
    </row>
    <row r="148" spans="1:31" x14ac:dyDescent="0.2">
      <c r="A148" s="5">
        <v>-70</v>
      </c>
      <c r="B148" s="5">
        <f t="shared" si="66"/>
        <v>145</v>
      </c>
      <c r="C148" s="36">
        <v>5.042353965904927</v>
      </c>
      <c r="D148" s="6">
        <f t="shared" si="46"/>
        <v>0.18010807306370236</v>
      </c>
      <c r="E148" s="7">
        <f t="shared" si="47"/>
        <v>2161.2968767644284</v>
      </c>
      <c r="F148" s="7">
        <f t="shared" si="48"/>
        <v>4322.5937535288567</v>
      </c>
      <c r="G148" s="7">
        <f t="shared" si="49"/>
        <v>6483.8906302932846</v>
      </c>
      <c r="H148" s="7">
        <f t="shared" si="50"/>
        <v>8645.1875070577134</v>
      </c>
      <c r="I148" s="7">
        <f t="shared" si="51"/>
        <v>10806.484383822142</v>
      </c>
      <c r="J148" s="7">
        <f t="shared" si="52"/>
        <v>12967.781260586569</v>
      </c>
      <c r="K148" s="12">
        <f t="shared" si="53"/>
        <v>9.5211316157062242E-4</v>
      </c>
      <c r="L148" s="9">
        <f t="shared" si="54"/>
        <v>137104.29526616962</v>
      </c>
      <c r="M148" s="9">
        <f t="shared" si="55"/>
        <v>548417.18106467847</v>
      </c>
      <c r="N148" s="9">
        <f t="shared" si="56"/>
        <v>1233938.6573955268</v>
      </c>
      <c r="O148" s="9">
        <f t="shared" si="57"/>
        <v>2193668.7242587139</v>
      </c>
      <c r="P148" s="9">
        <f t="shared" si="58"/>
        <v>3427607.3816542407</v>
      </c>
      <c r="Q148" s="9">
        <f t="shared" si="59"/>
        <v>4935754.6295821071</v>
      </c>
      <c r="R148" s="8">
        <f>SUM('Masses &amp; Spring Data'!$D$29)</f>
        <v>0.12910000000000002</v>
      </c>
      <c r="S148" s="8">
        <f t="shared" si="67"/>
        <v>17700.164518862501</v>
      </c>
      <c r="T148" s="8">
        <f t="shared" si="67"/>
        <v>70800.658075450003</v>
      </c>
      <c r="U148" s="8">
        <f t="shared" si="67"/>
        <v>159301.48066976253</v>
      </c>
      <c r="V148" s="8">
        <f t="shared" si="67"/>
        <v>283202.63230180001</v>
      </c>
      <c r="W148" s="8">
        <f t="shared" si="67"/>
        <v>442504.11297156254</v>
      </c>
      <c r="X148" s="8">
        <f t="shared" si="67"/>
        <v>637205.92267905013</v>
      </c>
      <c r="Y148" s="3">
        <f>SUM('Masses &amp; Spring Data'!$K$41*('Masses &amp; Spring Data'!$I$3+'Vel,Acc,Jer (Inlet)'!C148))</f>
        <v>1223690.4982404686</v>
      </c>
      <c r="Z148" s="10">
        <f t="shared" si="60"/>
        <v>1241390.6627593311</v>
      </c>
      <c r="AA148" s="10">
        <f t="shared" si="61"/>
        <v>1338122.3370156006</v>
      </c>
      <c r="AB148" s="10">
        <f t="shared" si="62"/>
        <v>1382991.978910231</v>
      </c>
      <c r="AC148" s="10">
        <f t="shared" si="63"/>
        <v>1506893.1305422685</v>
      </c>
      <c r="AD148" s="10">
        <f t="shared" si="64"/>
        <v>1666194.611212031</v>
      </c>
      <c r="AE148" s="10">
        <f t="shared" si="65"/>
        <v>1860896.4209195187</v>
      </c>
    </row>
    <row r="149" spans="1:31" x14ac:dyDescent="0.2">
      <c r="A149" s="5">
        <v>-68</v>
      </c>
      <c r="B149" s="5">
        <f t="shared" si="66"/>
        <v>146</v>
      </c>
      <c r="C149" s="36">
        <v>5.2224620389686294</v>
      </c>
      <c r="D149" s="6">
        <f t="shared" si="46"/>
        <v>0.18106018622527298</v>
      </c>
      <c r="E149" s="7">
        <f t="shared" si="47"/>
        <v>2172.7222347032757</v>
      </c>
      <c r="F149" s="7">
        <f t="shared" si="48"/>
        <v>4345.4444694065514</v>
      </c>
      <c r="G149" s="7">
        <f t="shared" si="49"/>
        <v>6518.1667041098272</v>
      </c>
      <c r="H149" s="7">
        <f t="shared" si="50"/>
        <v>8690.8889388131029</v>
      </c>
      <c r="I149" s="7">
        <f t="shared" si="51"/>
        <v>10863.611173516379</v>
      </c>
      <c r="J149" s="7">
        <f t="shared" si="52"/>
        <v>13036.333408219654</v>
      </c>
      <c r="K149" s="12">
        <f t="shared" si="53"/>
        <v>6.1607322219359162E-4</v>
      </c>
      <c r="L149" s="9">
        <f t="shared" si="54"/>
        <v>88714.543995877189</v>
      </c>
      <c r="M149" s="9">
        <f t="shared" si="55"/>
        <v>354858.17598350876</v>
      </c>
      <c r="N149" s="9">
        <f t="shared" si="56"/>
        <v>798430.89596289478</v>
      </c>
      <c r="O149" s="9">
        <f t="shared" si="57"/>
        <v>1419432.703934035</v>
      </c>
      <c r="P149" s="9">
        <f t="shared" si="58"/>
        <v>2217863.5998969297</v>
      </c>
      <c r="Q149" s="9">
        <f t="shared" si="59"/>
        <v>3193723.5838515791</v>
      </c>
      <c r="R149" s="8">
        <f>SUM('Masses &amp; Spring Data'!$D$29)</f>
        <v>0.12910000000000002</v>
      </c>
      <c r="S149" s="8">
        <f t="shared" si="67"/>
        <v>11453.047629867748</v>
      </c>
      <c r="T149" s="8">
        <f t="shared" si="67"/>
        <v>45812.190519470991</v>
      </c>
      <c r="U149" s="8">
        <f t="shared" si="67"/>
        <v>103077.42866880973</v>
      </c>
      <c r="V149" s="8">
        <f t="shared" si="67"/>
        <v>183248.76207788396</v>
      </c>
      <c r="W149" s="8">
        <f t="shared" si="67"/>
        <v>286326.1907466937</v>
      </c>
      <c r="X149" s="8">
        <f t="shared" si="67"/>
        <v>412309.71467523894</v>
      </c>
      <c r="Y149" s="3">
        <f>SUM('Masses &amp; Spring Data'!$K$41*('Masses &amp; Spring Data'!$I$3+'Vel,Acc,Jer (Inlet)'!C149))</f>
        <v>1267321.6789401507</v>
      </c>
      <c r="Z149" s="10">
        <f t="shared" si="60"/>
        <v>1278774.7265700183</v>
      </c>
      <c r="AA149" s="10">
        <f t="shared" si="61"/>
        <v>1356995.6995726938</v>
      </c>
      <c r="AB149" s="10">
        <f t="shared" si="62"/>
        <v>1370399.1076089605</v>
      </c>
      <c r="AC149" s="10">
        <f t="shared" si="63"/>
        <v>1450570.4410180347</v>
      </c>
      <c r="AD149" s="10">
        <f t="shared" si="64"/>
        <v>1553647.8696868443</v>
      </c>
      <c r="AE149" s="10">
        <f t="shared" si="65"/>
        <v>1679631.3936153897</v>
      </c>
    </row>
    <row r="150" spans="1:31" x14ac:dyDescent="0.2">
      <c r="A150" s="5">
        <v>-66</v>
      </c>
      <c r="B150" s="5">
        <f t="shared" si="66"/>
        <v>147</v>
      </c>
      <c r="C150" s="36">
        <v>5.4035222251939024</v>
      </c>
      <c r="D150" s="6">
        <f t="shared" si="46"/>
        <v>0.18167625944746657</v>
      </c>
      <c r="E150" s="7">
        <f t="shared" si="47"/>
        <v>2180.1151133695989</v>
      </c>
      <c r="F150" s="7">
        <f t="shared" si="48"/>
        <v>4360.2302267391979</v>
      </c>
      <c r="G150" s="7">
        <f t="shared" si="49"/>
        <v>6540.3453401087963</v>
      </c>
      <c r="H150" s="7">
        <f t="shared" si="50"/>
        <v>8720.4604534783957</v>
      </c>
      <c r="I150" s="7">
        <f t="shared" si="51"/>
        <v>10900.575566847994</v>
      </c>
      <c r="J150" s="7">
        <f t="shared" si="52"/>
        <v>13080.690680217593</v>
      </c>
      <c r="K150" s="12">
        <f t="shared" si="53"/>
        <v>2.5202995453188493E-4</v>
      </c>
      <c r="L150" s="9">
        <f t="shared" si="54"/>
        <v>36292.313452591428</v>
      </c>
      <c r="M150" s="9">
        <f t="shared" si="55"/>
        <v>145169.25381036571</v>
      </c>
      <c r="N150" s="9">
        <f t="shared" si="56"/>
        <v>326630.82107332285</v>
      </c>
      <c r="O150" s="9">
        <f t="shared" si="57"/>
        <v>580677.01524146285</v>
      </c>
      <c r="P150" s="9">
        <f t="shared" si="58"/>
        <v>907307.83631478576</v>
      </c>
      <c r="Q150" s="9">
        <f t="shared" si="59"/>
        <v>1306523.2842932914</v>
      </c>
      <c r="R150" s="8">
        <f>SUM('Masses &amp; Spring Data'!$D$29)</f>
        <v>0.12910000000000002</v>
      </c>
      <c r="S150" s="8">
        <f t="shared" si="67"/>
        <v>4685.3376667295543</v>
      </c>
      <c r="T150" s="8">
        <f t="shared" si="67"/>
        <v>18741.350666918217</v>
      </c>
      <c r="U150" s="8">
        <f t="shared" si="67"/>
        <v>42168.039000565986</v>
      </c>
      <c r="V150" s="8">
        <f t="shared" si="67"/>
        <v>74965.402667672868</v>
      </c>
      <c r="W150" s="8">
        <f t="shared" si="67"/>
        <v>117133.44166823885</v>
      </c>
      <c r="X150" s="8">
        <f t="shared" si="67"/>
        <v>168672.15600226395</v>
      </c>
      <c r="Y150" s="3">
        <f>SUM('Masses &amp; Spring Data'!$K$41*('Masses &amp; Spring Data'!$I$3+'Vel,Acc,Jer (Inlet)'!C150))</f>
        <v>1311183.5090532228</v>
      </c>
      <c r="Z150" s="10">
        <f t="shared" si="60"/>
        <v>1315868.8467199523</v>
      </c>
      <c r="AA150" s="10">
        <f t="shared" si="61"/>
        <v>1373935.93357129</v>
      </c>
      <c r="AB150" s="10">
        <f t="shared" si="62"/>
        <v>1353351.5480537887</v>
      </c>
      <c r="AC150" s="10">
        <f t="shared" si="63"/>
        <v>1386148.9117208957</v>
      </c>
      <c r="AD150" s="10">
        <f t="shared" si="64"/>
        <v>1428316.9507214618</v>
      </c>
      <c r="AE150" s="10">
        <f t="shared" si="65"/>
        <v>1479855.6650554868</v>
      </c>
    </row>
    <row r="151" spans="1:31" x14ac:dyDescent="0.2">
      <c r="A151" s="5">
        <v>-64</v>
      </c>
      <c r="B151" s="5">
        <f t="shared" si="66"/>
        <v>148</v>
      </c>
      <c r="C151" s="36">
        <v>5.5851984846413689</v>
      </c>
      <c r="D151" s="6">
        <f t="shared" si="46"/>
        <v>0.18192828940199846</v>
      </c>
      <c r="E151" s="7">
        <f t="shared" si="47"/>
        <v>2183.1394728239816</v>
      </c>
      <c r="F151" s="7">
        <f t="shared" si="48"/>
        <v>4366.2789456479632</v>
      </c>
      <c r="G151" s="7">
        <f t="shared" si="49"/>
        <v>6549.4184184719443</v>
      </c>
      <c r="H151" s="7">
        <f t="shared" si="50"/>
        <v>8732.5578912959263</v>
      </c>
      <c r="I151" s="7">
        <f t="shared" si="51"/>
        <v>10915.697364119907</v>
      </c>
      <c r="J151" s="7">
        <f t="shared" si="52"/>
        <v>13098.836836943889</v>
      </c>
      <c r="K151" s="12">
        <f t="shared" si="53"/>
        <v>-9.3344427605224212E-5</v>
      </c>
      <c r="L151" s="9">
        <f t="shared" si="54"/>
        <v>-13441.597575152286</v>
      </c>
      <c r="M151" s="9">
        <f t="shared" si="55"/>
        <v>-53766.390300609142</v>
      </c>
      <c r="N151" s="9">
        <f t="shared" si="56"/>
        <v>-120974.37817637058</v>
      </c>
      <c r="O151" s="9">
        <f t="shared" si="57"/>
        <v>-215065.56120243657</v>
      </c>
      <c r="P151" s="9">
        <f t="shared" si="58"/>
        <v>-336039.93937880715</v>
      </c>
      <c r="Q151" s="9">
        <f t="shared" si="59"/>
        <v>-483897.51270548231</v>
      </c>
      <c r="R151" s="8">
        <f>SUM('Masses &amp; Spring Data'!$D$29)</f>
        <v>0.12910000000000002</v>
      </c>
      <c r="S151" s="8">
        <f t="shared" si="67"/>
        <v>-1735.3102469521602</v>
      </c>
      <c r="T151" s="8">
        <f t="shared" si="67"/>
        <v>-6941.240987808641</v>
      </c>
      <c r="U151" s="8">
        <f t="shared" si="67"/>
        <v>-15617.792222569444</v>
      </c>
      <c r="V151" s="8">
        <f t="shared" si="67"/>
        <v>-27764.963951234564</v>
      </c>
      <c r="W151" s="8">
        <f t="shared" si="67"/>
        <v>-43382.756173804009</v>
      </c>
      <c r="X151" s="8">
        <f t="shared" si="67"/>
        <v>-62471.168890277775</v>
      </c>
      <c r="Y151" s="3">
        <f>SUM('Masses &amp; Spring Data'!$K$41*('Masses &amp; Spring Data'!$I$3+'Vel,Acc,Jer (Inlet)'!C151))</f>
        <v>1355194.5829043717</v>
      </c>
      <c r="Z151" s="10">
        <f t="shared" si="60"/>
        <v>1353459.2726574196</v>
      </c>
      <c r="AA151" s="10">
        <f t="shared" si="61"/>
        <v>1392325.4700241971</v>
      </c>
      <c r="AB151" s="10">
        <f t="shared" si="62"/>
        <v>1339576.7906818022</v>
      </c>
      <c r="AC151" s="10">
        <f t="shared" si="63"/>
        <v>1327429.6189531372</v>
      </c>
      <c r="AD151" s="10">
        <f t="shared" si="64"/>
        <v>1311811.8267305677</v>
      </c>
      <c r="AE151" s="10">
        <f t="shared" si="65"/>
        <v>1292723.4140140938</v>
      </c>
    </row>
    <row r="152" spans="1:31" x14ac:dyDescent="0.2">
      <c r="A152" s="5">
        <v>-62</v>
      </c>
      <c r="B152" s="5">
        <f t="shared" si="66"/>
        <v>149</v>
      </c>
      <c r="C152" s="36">
        <v>5.7671267740433674</v>
      </c>
      <c r="D152" s="6">
        <f t="shared" si="46"/>
        <v>0.18183494497439323</v>
      </c>
      <c r="E152" s="7">
        <f t="shared" si="47"/>
        <v>2182.0193396927189</v>
      </c>
      <c r="F152" s="7">
        <f t="shared" si="48"/>
        <v>4364.0386793854377</v>
      </c>
      <c r="G152" s="7">
        <f t="shared" si="49"/>
        <v>6546.0580190781566</v>
      </c>
      <c r="H152" s="7">
        <f t="shared" si="50"/>
        <v>8728.0773587708754</v>
      </c>
      <c r="I152" s="7">
        <f t="shared" si="51"/>
        <v>10910.096698463594</v>
      </c>
      <c r="J152" s="7">
        <f t="shared" si="52"/>
        <v>13092.116038156313</v>
      </c>
      <c r="K152" s="12">
        <f t="shared" si="53"/>
        <v>-4.9472546630369152E-4</v>
      </c>
      <c r="L152" s="9">
        <f t="shared" si="54"/>
        <v>-71240.467147731571</v>
      </c>
      <c r="M152" s="9">
        <f t="shared" si="55"/>
        <v>-284961.86859092629</v>
      </c>
      <c r="N152" s="9">
        <f t="shared" si="56"/>
        <v>-641164.20432958426</v>
      </c>
      <c r="O152" s="9">
        <f t="shared" si="57"/>
        <v>-1139847.4743637051</v>
      </c>
      <c r="P152" s="9">
        <f t="shared" si="58"/>
        <v>-1781011.6786932894</v>
      </c>
      <c r="Q152" s="9">
        <f t="shared" si="59"/>
        <v>-2564656.817318337</v>
      </c>
      <c r="R152" s="8">
        <f>SUM('Masses &amp; Spring Data'!$D$29)</f>
        <v>0.12910000000000002</v>
      </c>
      <c r="S152" s="8">
        <f t="shared" si="67"/>
        <v>-9197.1443087721473</v>
      </c>
      <c r="T152" s="8">
        <f t="shared" si="67"/>
        <v>-36788.577235088589</v>
      </c>
      <c r="U152" s="8">
        <f t="shared" si="67"/>
        <v>-82774.298778949335</v>
      </c>
      <c r="V152" s="8">
        <f t="shared" si="67"/>
        <v>-147154.30894035436</v>
      </c>
      <c r="W152" s="8">
        <f t="shared" si="67"/>
        <v>-229928.60771930369</v>
      </c>
      <c r="X152" s="8">
        <f t="shared" si="67"/>
        <v>-331097.19511579734</v>
      </c>
      <c r="Y152" s="3">
        <f>SUM('Masses &amp; Spring Data'!$K$41*('Masses &amp; Spring Data'!$I$3+'Vel,Acc,Jer (Inlet)'!C152))</f>
        <v>1399266.7110120058</v>
      </c>
      <c r="Z152" s="10">
        <f t="shared" si="60"/>
        <v>1390069.5667032336</v>
      </c>
      <c r="AA152" s="10">
        <f t="shared" si="61"/>
        <v>1406527.649196964</v>
      </c>
      <c r="AB152" s="10">
        <f t="shared" si="62"/>
        <v>1316492.4122330565</v>
      </c>
      <c r="AC152" s="10">
        <f t="shared" si="63"/>
        <v>1252112.4020716515</v>
      </c>
      <c r="AD152" s="10">
        <f t="shared" si="64"/>
        <v>1169338.1032927022</v>
      </c>
      <c r="AE152" s="10">
        <f t="shared" si="65"/>
        <v>1068169.5158962086</v>
      </c>
    </row>
    <row r="153" spans="1:31" x14ac:dyDescent="0.2">
      <c r="A153" s="5">
        <v>-60</v>
      </c>
      <c r="B153" s="5">
        <f t="shared" si="66"/>
        <v>150</v>
      </c>
      <c r="C153" s="36">
        <v>5.9489617190177606</v>
      </c>
      <c r="D153" s="6">
        <f t="shared" si="46"/>
        <v>0.18134021950808954</v>
      </c>
      <c r="E153" s="7">
        <f t="shared" si="47"/>
        <v>2176.0826340970743</v>
      </c>
      <c r="F153" s="7">
        <f t="shared" si="48"/>
        <v>4352.1652681941487</v>
      </c>
      <c r="G153" s="7">
        <f t="shared" si="49"/>
        <v>6528.247902291223</v>
      </c>
      <c r="H153" s="7">
        <f t="shared" si="50"/>
        <v>8704.3305363882973</v>
      </c>
      <c r="I153" s="7">
        <f t="shared" si="51"/>
        <v>10880.413170485372</v>
      </c>
      <c r="J153" s="7">
        <f t="shared" si="52"/>
        <v>13056.495804582446</v>
      </c>
      <c r="K153" s="12">
        <f t="shared" si="53"/>
        <v>-8.5876873396806275E-4</v>
      </c>
      <c r="L153" s="9">
        <f t="shared" si="54"/>
        <v>-123662.69769140103</v>
      </c>
      <c r="M153" s="9">
        <f t="shared" si="55"/>
        <v>-494650.79076560412</v>
      </c>
      <c r="N153" s="9">
        <f t="shared" si="56"/>
        <v>-1112964.2792226092</v>
      </c>
      <c r="O153" s="9">
        <f t="shared" si="57"/>
        <v>-1978603.1630624165</v>
      </c>
      <c r="P153" s="9">
        <f t="shared" si="58"/>
        <v>-3091567.442285026</v>
      </c>
      <c r="Q153" s="9">
        <f t="shared" si="59"/>
        <v>-4451857.116890437</v>
      </c>
      <c r="R153" s="8">
        <f>SUM('Masses &amp; Spring Data'!$D$29)</f>
        <v>0.12910000000000002</v>
      </c>
      <c r="S153" s="8">
        <f t="shared" si="67"/>
        <v>-15964.854271959875</v>
      </c>
      <c r="T153" s="8">
        <f t="shared" si="67"/>
        <v>-63859.417087839502</v>
      </c>
      <c r="U153" s="8">
        <f t="shared" si="67"/>
        <v>-143683.68844763888</v>
      </c>
      <c r="V153" s="8">
        <f t="shared" si="67"/>
        <v>-255437.66835135801</v>
      </c>
      <c r="W153" s="8">
        <f t="shared" si="67"/>
        <v>-399121.35679899692</v>
      </c>
      <c r="X153" s="8">
        <f t="shared" si="67"/>
        <v>-574734.75379055552</v>
      </c>
      <c r="Y153" s="3">
        <f>SUM('Masses &amp; Spring Data'!$K$41*('Masses &amp; Spring Data'!$I$3+'Vel,Acc,Jer (Inlet)'!C153))</f>
        <v>1443316.2264320527</v>
      </c>
      <c r="Z153" s="10">
        <f t="shared" si="60"/>
        <v>1427351.3721600927</v>
      </c>
      <c r="AA153" s="10">
        <f t="shared" si="61"/>
        <v>1423386.4775200479</v>
      </c>
      <c r="AB153" s="10">
        <f t="shared" si="62"/>
        <v>1299632.5379844138</v>
      </c>
      <c r="AC153" s="10">
        <f t="shared" si="63"/>
        <v>1187878.5580806946</v>
      </c>
      <c r="AD153" s="10">
        <f t="shared" si="64"/>
        <v>1044194.8696330558</v>
      </c>
      <c r="AE153" s="10">
        <f t="shared" si="65"/>
        <v>868581.47264149715</v>
      </c>
    </row>
    <row r="154" spans="1:31" x14ac:dyDescent="0.2">
      <c r="A154" s="5">
        <v>-58</v>
      </c>
      <c r="B154" s="5">
        <f t="shared" si="66"/>
        <v>151</v>
      </c>
      <c r="C154" s="36">
        <v>6.1303019385258501</v>
      </c>
      <c r="D154" s="6">
        <f t="shared" si="46"/>
        <v>0.18048145077412148</v>
      </c>
      <c r="E154" s="7">
        <f t="shared" si="47"/>
        <v>2165.7774092894579</v>
      </c>
      <c r="F154" s="7">
        <f t="shared" si="48"/>
        <v>4331.5548185789157</v>
      </c>
      <c r="G154" s="7">
        <f t="shared" si="49"/>
        <v>6497.3322278683736</v>
      </c>
      <c r="H154" s="7">
        <f t="shared" si="50"/>
        <v>8663.1096371578315</v>
      </c>
      <c r="I154" s="7">
        <f t="shared" si="51"/>
        <v>10828.887046447289</v>
      </c>
      <c r="J154" s="7">
        <f t="shared" si="52"/>
        <v>12994.664455736747</v>
      </c>
      <c r="K154" s="12">
        <f t="shared" si="53"/>
        <v>-1.2788186581866867E-3</v>
      </c>
      <c r="L154" s="9">
        <f t="shared" si="54"/>
        <v>-184149.88677888288</v>
      </c>
      <c r="M154" s="9">
        <f t="shared" si="55"/>
        <v>-736599.54711553152</v>
      </c>
      <c r="N154" s="9">
        <f t="shared" si="56"/>
        <v>-1657348.981009946</v>
      </c>
      <c r="O154" s="9">
        <f t="shared" si="57"/>
        <v>-2946398.1884621261</v>
      </c>
      <c r="P154" s="9">
        <f t="shared" si="58"/>
        <v>-4603747.1694720723</v>
      </c>
      <c r="Q154" s="9">
        <f t="shared" si="59"/>
        <v>-6629395.9240397839</v>
      </c>
      <c r="R154" s="8">
        <f>SUM('Masses &amp; Spring Data'!$D$29)</f>
        <v>0.12910000000000002</v>
      </c>
      <c r="S154" s="8">
        <f t="shared" si="67"/>
        <v>-23773.750383153783</v>
      </c>
      <c r="T154" s="8">
        <f t="shared" si="67"/>
        <v>-95095.001532615133</v>
      </c>
      <c r="U154" s="8">
        <f t="shared" si="67"/>
        <v>-213963.75344838406</v>
      </c>
      <c r="V154" s="8">
        <f t="shared" si="67"/>
        <v>-380380.00613046053</v>
      </c>
      <c r="W154" s="8">
        <f t="shared" si="67"/>
        <v>-594343.75957884465</v>
      </c>
      <c r="X154" s="8">
        <f t="shared" si="67"/>
        <v>-855855.01379353623</v>
      </c>
      <c r="Y154" s="3">
        <f>SUM('Masses &amp; Spring Data'!$K$41*('Masses &amp; Spring Data'!$I$3+'Vel,Acc,Jer (Inlet)'!C154))</f>
        <v>1487245.8946078874</v>
      </c>
      <c r="Z154" s="10">
        <f t="shared" si="60"/>
        <v>1463472.1442247336</v>
      </c>
      <c r="AA154" s="10">
        <f t="shared" si="61"/>
        <v>1435872.5245253032</v>
      </c>
      <c r="AB154" s="10">
        <f t="shared" si="62"/>
        <v>1273282.1411595033</v>
      </c>
      <c r="AC154" s="10">
        <f t="shared" si="63"/>
        <v>1106865.888477427</v>
      </c>
      <c r="AD154" s="10">
        <f t="shared" si="64"/>
        <v>892902.13502904272</v>
      </c>
      <c r="AE154" s="10">
        <f t="shared" si="65"/>
        <v>631390.88081435114</v>
      </c>
    </row>
    <row r="155" spans="1:31" x14ac:dyDescent="0.2">
      <c r="A155" s="5">
        <v>-56</v>
      </c>
      <c r="B155" s="5">
        <f t="shared" si="66"/>
        <v>152</v>
      </c>
      <c r="C155" s="36">
        <v>6.3107833892999716</v>
      </c>
      <c r="D155" s="6">
        <f t="shared" si="46"/>
        <v>0.17920263211593479</v>
      </c>
      <c r="E155" s="7">
        <f t="shared" si="47"/>
        <v>2150.4315853912176</v>
      </c>
      <c r="F155" s="7">
        <f t="shared" si="48"/>
        <v>4300.8631707824352</v>
      </c>
      <c r="G155" s="7">
        <f t="shared" si="49"/>
        <v>6451.2947561736528</v>
      </c>
      <c r="H155" s="7">
        <f t="shared" si="50"/>
        <v>8601.7263415648704</v>
      </c>
      <c r="I155" s="7">
        <f t="shared" si="51"/>
        <v>10752.157926956088</v>
      </c>
      <c r="J155" s="7">
        <f t="shared" si="52"/>
        <v>12902.589512347306</v>
      </c>
      <c r="K155" s="12">
        <f t="shared" si="53"/>
        <v>-1.6615308113667737E-3</v>
      </c>
      <c r="L155" s="9">
        <f t="shared" si="54"/>
        <v>-239260.43683681541</v>
      </c>
      <c r="M155" s="9">
        <f t="shared" si="55"/>
        <v>-957041.74734726164</v>
      </c>
      <c r="N155" s="9">
        <f t="shared" si="56"/>
        <v>-2153343.931531339</v>
      </c>
      <c r="O155" s="9">
        <f t="shared" si="57"/>
        <v>-3828166.9893890466</v>
      </c>
      <c r="P155" s="9">
        <f t="shared" si="58"/>
        <v>-5981510.920920385</v>
      </c>
      <c r="Q155" s="9">
        <f t="shared" si="59"/>
        <v>-8613375.7261253558</v>
      </c>
      <c r="R155" s="8">
        <f>SUM('Masses &amp; Spring Data'!$D$29)</f>
        <v>0.12910000000000002</v>
      </c>
      <c r="S155" s="8">
        <f t="shared" si="67"/>
        <v>-30888.522395632874</v>
      </c>
      <c r="T155" s="8">
        <f t="shared" si="67"/>
        <v>-123554.08958253149</v>
      </c>
      <c r="U155" s="8">
        <f t="shared" si="67"/>
        <v>-277996.70156069589</v>
      </c>
      <c r="V155" s="8">
        <f t="shared" si="67"/>
        <v>-494216.35833012598</v>
      </c>
      <c r="W155" s="8">
        <f t="shared" si="67"/>
        <v>-772213.05989082181</v>
      </c>
      <c r="X155" s="8">
        <f t="shared" si="67"/>
        <v>-1111986.8062427836</v>
      </c>
      <c r="Y155" s="3">
        <f>SUM('Masses &amp; Spring Data'!$K$41*('Masses &amp; Spring Data'!$I$3+'Vel,Acc,Jer (Inlet)'!C155))</f>
        <v>1530967.5260579183</v>
      </c>
      <c r="Z155" s="10">
        <f t="shared" si="60"/>
        <v>1500079.0036622854</v>
      </c>
      <c r="AA155" s="10">
        <f t="shared" si="61"/>
        <v>1450825.274105472</v>
      </c>
      <c r="AB155" s="10">
        <f t="shared" si="62"/>
        <v>1252970.8244972224</v>
      </c>
      <c r="AC155" s="10">
        <f t="shared" si="63"/>
        <v>1036751.1677277924</v>
      </c>
      <c r="AD155" s="10">
        <f t="shared" si="64"/>
        <v>758754.46616709651</v>
      </c>
      <c r="AE155" s="10">
        <f t="shared" si="65"/>
        <v>418980.71981513477</v>
      </c>
    </row>
    <row r="156" spans="1:31" x14ac:dyDescent="0.2">
      <c r="A156" s="5">
        <v>-54</v>
      </c>
      <c r="B156" s="5">
        <f t="shared" si="66"/>
        <v>153</v>
      </c>
      <c r="C156" s="36">
        <v>6.4899860214159064</v>
      </c>
      <c r="D156" s="6">
        <f t="shared" si="46"/>
        <v>0.17754110130456802</v>
      </c>
      <c r="E156" s="7">
        <f t="shared" si="47"/>
        <v>2130.4932156548161</v>
      </c>
      <c r="F156" s="7">
        <f t="shared" si="48"/>
        <v>4260.9864313096323</v>
      </c>
      <c r="G156" s="7">
        <f t="shared" si="49"/>
        <v>6391.4796469644489</v>
      </c>
      <c r="H156" s="7">
        <f t="shared" si="50"/>
        <v>8521.9728626192646</v>
      </c>
      <c r="I156" s="7">
        <f t="shared" si="51"/>
        <v>10652.466078274081</v>
      </c>
      <c r="J156" s="7">
        <f t="shared" si="52"/>
        <v>12782.959293928898</v>
      </c>
      <c r="K156" s="12">
        <f t="shared" si="53"/>
        <v>-2.0909151783490287E-3</v>
      </c>
      <c r="L156" s="9">
        <f t="shared" si="54"/>
        <v>-301091.78568226012</v>
      </c>
      <c r="M156" s="9">
        <f t="shared" si="55"/>
        <v>-1204367.1427290405</v>
      </c>
      <c r="N156" s="9">
        <f t="shared" si="56"/>
        <v>-2709826.0711403415</v>
      </c>
      <c r="O156" s="9">
        <f t="shared" si="57"/>
        <v>-4817468.5709161619</v>
      </c>
      <c r="P156" s="9">
        <f t="shared" si="58"/>
        <v>-7527294.6420565033</v>
      </c>
      <c r="Q156" s="9">
        <f t="shared" si="59"/>
        <v>-10839304.284561366</v>
      </c>
      <c r="R156" s="8">
        <f>SUM('Masses &amp; Spring Data'!$D$29)</f>
        <v>0.12910000000000002</v>
      </c>
      <c r="S156" s="8">
        <f t="shared" si="67"/>
        <v>-38870.94953157979</v>
      </c>
      <c r="T156" s="8">
        <f t="shared" si="67"/>
        <v>-155483.79812631916</v>
      </c>
      <c r="U156" s="8">
        <f t="shared" si="67"/>
        <v>-349838.54578421812</v>
      </c>
      <c r="V156" s="8">
        <f t="shared" si="67"/>
        <v>-621935.19250527665</v>
      </c>
      <c r="W156" s="8">
        <f t="shared" si="67"/>
        <v>-971773.73828949477</v>
      </c>
      <c r="X156" s="8">
        <f t="shared" si="67"/>
        <v>-1399354.1831368725</v>
      </c>
      <c r="Y156" s="3">
        <f>SUM('Masses &amp; Spring Data'!$K$41*('Masses &amp; Spring Data'!$I$3+'Vel,Acc,Jer (Inlet)'!C156))</f>
        <v>1574379.3636880035</v>
      </c>
      <c r="Z156" s="10">
        <f t="shared" si="60"/>
        <v>1535508.4141564236</v>
      </c>
      <c r="AA156" s="10">
        <f t="shared" si="61"/>
        <v>1461904.8973527157</v>
      </c>
      <c r="AB156" s="10">
        <f t="shared" si="62"/>
        <v>1224540.8179037855</v>
      </c>
      <c r="AC156" s="10">
        <f t="shared" si="63"/>
        <v>952444.17118272686</v>
      </c>
      <c r="AD156" s="10">
        <f t="shared" si="64"/>
        <v>602605.62539850874</v>
      </c>
      <c r="AE156" s="10">
        <f t="shared" si="65"/>
        <v>175025.18055113102</v>
      </c>
    </row>
    <row r="157" spans="1:31" x14ac:dyDescent="0.2">
      <c r="A157" s="5">
        <v>-52</v>
      </c>
      <c r="B157" s="5">
        <f t="shared" si="66"/>
        <v>154</v>
      </c>
      <c r="C157" s="36">
        <v>6.6675271227204744</v>
      </c>
      <c r="D157" s="6">
        <f t="shared" si="46"/>
        <v>0.17545018612621899</v>
      </c>
      <c r="E157" s="7">
        <f t="shared" si="47"/>
        <v>2105.4022335146278</v>
      </c>
      <c r="F157" s="7">
        <f t="shared" si="48"/>
        <v>4210.8044670292556</v>
      </c>
      <c r="G157" s="7">
        <f t="shared" si="49"/>
        <v>6316.2067005438839</v>
      </c>
      <c r="H157" s="7">
        <f t="shared" si="50"/>
        <v>8421.6089340585113</v>
      </c>
      <c r="I157" s="7">
        <f t="shared" si="51"/>
        <v>10527.011167573139</v>
      </c>
      <c r="J157" s="7">
        <f t="shared" si="52"/>
        <v>12632.413401087768</v>
      </c>
      <c r="K157" s="12">
        <f t="shared" si="53"/>
        <v>-2.4922962170546015E-3</v>
      </c>
      <c r="L157" s="9">
        <f t="shared" si="54"/>
        <v>-358890.65525586263</v>
      </c>
      <c r="M157" s="9">
        <f t="shared" si="55"/>
        <v>-1435562.6210234505</v>
      </c>
      <c r="N157" s="9">
        <f t="shared" si="56"/>
        <v>-3230015.8973027635</v>
      </c>
      <c r="O157" s="9">
        <f t="shared" si="57"/>
        <v>-5742250.484093802</v>
      </c>
      <c r="P157" s="9">
        <f t="shared" si="58"/>
        <v>-8972266.3813965656</v>
      </c>
      <c r="Q157" s="9">
        <f t="shared" si="59"/>
        <v>-12920063.589211054</v>
      </c>
      <c r="R157" s="8">
        <f>SUM('Masses &amp; Spring Data'!$D$29)</f>
        <v>0.12910000000000002</v>
      </c>
      <c r="S157" s="8">
        <f t="shared" si="67"/>
        <v>-46332.783593531873</v>
      </c>
      <c r="T157" s="8">
        <f t="shared" si="67"/>
        <v>-185331.13437412749</v>
      </c>
      <c r="U157" s="8">
        <f t="shared" si="67"/>
        <v>-416995.05234178685</v>
      </c>
      <c r="V157" s="8">
        <f t="shared" si="67"/>
        <v>-741324.53749650996</v>
      </c>
      <c r="W157" s="8">
        <f t="shared" si="67"/>
        <v>-1158319.5898382969</v>
      </c>
      <c r="X157" s="8">
        <f t="shared" si="67"/>
        <v>-1667980.2093671474</v>
      </c>
      <c r="Y157" s="3">
        <f>SUM('Masses &amp; Spring Data'!$K$41*('Masses &amp; Spring Data'!$I$3+'Vel,Acc,Jer (Inlet)'!C157))</f>
        <v>1617388.6954790349</v>
      </c>
      <c r="Z157" s="10">
        <f t="shared" si="60"/>
        <v>1571055.911885503</v>
      </c>
      <c r="AA157" s="10">
        <f t="shared" si="61"/>
        <v>1474560.3686939841</v>
      </c>
      <c r="AB157" s="10">
        <f t="shared" si="62"/>
        <v>1200393.643137248</v>
      </c>
      <c r="AC157" s="10">
        <f t="shared" si="63"/>
        <v>876064.15798252495</v>
      </c>
      <c r="AD157" s="10">
        <f t="shared" si="64"/>
        <v>459069.10564073804</v>
      </c>
      <c r="AE157" s="10">
        <f t="shared" si="65"/>
        <v>-50591.513888112502</v>
      </c>
    </row>
    <row r="158" spans="1:31" x14ac:dyDescent="0.2">
      <c r="A158" s="5">
        <v>-50</v>
      </c>
      <c r="B158" s="5">
        <f t="shared" si="66"/>
        <v>155</v>
      </c>
      <c r="C158" s="36">
        <v>6.8429773088466934</v>
      </c>
      <c r="D158" s="6">
        <f t="shared" si="46"/>
        <v>0.17295788990916439</v>
      </c>
      <c r="E158" s="7">
        <f t="shared" si="47"/>
        <v>2075.4946789099727</v>
      </c>
      <c r="F158" s="7">
        <f t="shared" si="48"/>
        <v>4150.9893578199453</v>
      </c>
      <c r="G158" s="7">
        <f t="shared" si="49"/>
        <v>6226.4840367299175</v>
      </c>
      <c r="H158" s="7">
        <f t="shared" si="50"/>
        <v>8301.9787156398907</v>
      </c>
      <c r="I158" s="7">
        <f t="shared" si="51"/>
        <v>10377.473394549863</v>
      </c>
      <c r="J158" s="7">
        <f t="shared" si="52"/>
        <v>12452.968073459835</v>
      </c>
      <c r="K158" s="12">
        <f t="shared" si="53"/>
        <v>-2.9216805840333038E-3</v>
      </c>
      <c r="L158" s="9">
        <f t="shared" si="54"/>
        <v>-420722.00410079572</v>
      </c>
      <c r="M158" s="9">
        <f t="shared" si="55"/>
        <v>-1682888.0164031829</v>
      </c>
      <c r="N158" s="9">
        <f t="shared" si="56"/>
        <v>-3786498.0369071616</v>
      </c>
      <c r="O158" s="9">
        <f t="shared" si="57"/>
        <v>-6731552.0656127315</v>
      </c>
      <c r="P158" s="9">
        <f t="shared" si="58"/>
        <v>-10518050.102519894</v>
      </c>
      <c r="Q158" s="9">
        <f t="shared" si="59"/>
        <v>-15145992.147628646</v>
      </c>
      <c r="R158" s="8">
        <f>SUM('Masses &amp; Spring Data'!$D$29)</f>
        <v>0.12910000000000002</v>
      </c>
      <c r="S158" s="8">
        <f t="shared" si="67"/>
        <v>-54315.210729412735</v>
      </c>
      <c r="T158" s="8">
        <f t="shared" si="67"/>
        <v>-217260.84291765094</v>
      </c>
      <c r="U158" s="8">
        <f t="shared" si="67"/>
        <v>-488836.89656471461</v>
      </c>
      <c r="V158" s="8">
        <f t="shared" si="67"/>
        <v>-869043.37167060375</v>
      </c>
      <c r="W158" s="8">
        <f t="shared" si="67"/>
        <v>-1357880.2682353186</v>
      </c>
      <c r="X158" s="8">
        <f t="shared" si="67"/>
        <v>-1955347.5862588584</v>
      </c>
      <c r="Y158" s="3">
        <f>SUM('Masses &amp; Spring Data'!$K$41*('Masses &amp; Spring Data'!$I$3+'Vel,Acc,Jer (Inlet)'!C158))</f>
        <v>1659891.5030681116</v>
      </c>
      <c r="Z158" s="10">
        <f t="shared" si="60"/>
        <v>1605576.2923386989</v>
      </c>
      <c r="AA158" s="10">
        <f t="shared" si="61"/>
        <v>1484529.7089809556</v>
      </c>
      <c r="AB158" s="10">
        <f t="shared" si="62"/>
        <v>1171054.606503397</v>
      </c>
      <c r="AC158" s="10">
        <f t="shared" si="63"/>
        <v>790848.13139750785</v>
      </c>
      <c r="AD158" s="10">
        <f t="shared" si="64"/>
        <v>302011.23483279301</v>
      </c>
      <c r="AE158" s="10">
        <f t="shared" si="65"/>
        <v>-295456.08319074684</v>
      </c>
    </row>
    <row r="159" spans="1:31" x14ac:dyDescent="0.2">
      <c r="A159" s="5">
        <v>-48</v>
      </c>
      <c r="B159" s="5">
        <f t="shared" si="66"/>
        <v>156</v>
      </c>
      <c r="C159" s="36">
        <v>7.0159351987558578</v>
      </c>
      <c r="D159" s="6">
        <f t="shared" si="46"/>
        <v>0.17003620932513108</v>
      </c>
      <c r="E159" s="7">
        <f t="shared" si="47"/>
        <v>2040.4345119015729</v>
      </c>
      <c r="F159" s="7">
        <f t="shared" si="48"/>
        <v>4080.8690238031459</v>
      </c>
      <c r="G159" s="7">
        <f t="shared" si="49"/>
        <v>6121.3035357047193</v>
      </c>
      <c r="H159" s="7">
        <f t="shared" si="50"/>
        <v>8161.7380476062917</v>
      </c>
      <c r="I159" s="7">
        <f t="shared" si="51"/>
        <v>10202.172559507864</v>
      </c>
      <c r="J159" s="7">
        <f t="shared" si="52"/>
        <v>12242.607071409439</v>
      </c>
      <c r="K159" s="12">
        <f t="shared" si="53"/>
        <v>-3.3230616227335474E-3</v>
      </c>
      <c r="L159" s="9">
        <f t="shared" si="54"/>
        <v>-478520.87367363082</v>
      </c>
      <c r="M159" s="9">
        <f t="shared" si="55"/>
        <v>-1914083.4946945233</v>
      </c>
      <c r="N159" s="9">
        <f t="shared" si="56"/>
        <v>-4306687.8630626779</v>
      </c>
      <c r="O159" s="9">
        <f t="shared" si="57"/>
        <v>-7656333.9787780931</v>
      </c>
      <c r="P159" s="9">
        <f t="shared" si="58"/>
        <v>-11963021.84184077</v>
      </c>
      <c r="Q159" s="9">
        <f t="shared" si="59"/>
        <v>-17226751.452250712</v>
      </c>
      <c r="R159" s="8">
        <f>SUM('Masses &amp; Spring Data'!$D$29)</f>
        <v>0.12910000000000002</v>
      </c>
      <c r="S159" s="8">
        <f t="shared" si="67"/>
        <v>-61777.044791265747</v>
      </c>
      <c r="T159" s="8">
        <f t="shared" si="67"/>
        <v>-247108.17916506299</v>
      </c>
      <c r="U159" s="8">
        <f t="shared" si="67"/>
        <v>-555993.40312139178</v>
      </c>
      <c r="V159" s="8">
        <f t="shared" si="67"/>
        <v>-988432.71666025196</v>
      </c>
      <c r="W159" s="8">
        <f t="shared" si="67"/>
        <v>-1544426.1197816436</v>
      </c>
      <c r="X159" s="8">
        <f t="shared" si="67"/>
        <v>-2223973.6124855671</v>
      </c>
      <c r="Y159" s="3">
        <f>SUM('Masses &amp; Spring Data'!$K$41*('Masses &amp; Spring Data'!$I$3+'Vel,Acc,Jer (Inlet)'!C159))</f>
        <v>1701790.5518986066</v>
      </c>
      <c r="Z159" s="10">
        <f t="shared" si="60"/>
        <v>1640013.5071073407</v>
      </c>
      <c r="AA159" s="10">
        <f t="shared" si="61"/>
        <v>1495873.6444425567</v>
      </c>
      <c r="AB159" s="10">
        <f t="shared" si="62"/>
        <v>1145797.1487772148</v>
      </c>
      <c r="AC159" s="10">
        <f t="shared" si="63"/>
        <v>713357.83523835463</v>
      </c>
      <c r="AD159" s="10">
        <f t="shared" si="64"/>
        <v>157364.43211696297</v>
      </c>
      <c r="AE159" s="10">
        <f t="shared" si="65"/>
        <v>-522183.06058696052</v>
      </c>
    </row>
    <row r="160" spans="1:31" x14ac:dyDescent="0.2">
      <c r="A160" s="5">
        <v>-46</v>
      </c>
      <c r="B160" s="5">
        <f t="shared" si="66"/>
        <v>157</v>
      </c>
      <c r="C160" s="36">
        <v>7.1859714080809889</v>
      </c>
      <c r="D160" s="6">
        <f t="shared" si="46"/>
        <v>0.16671314770239753</v>
      </c>
      <c r="E160" s="7">
        <f t="shared" si="47"/>
        <v>2000.5577724287705</v>
      </c>
      <c r="F160" s="7">
        <f t="shared" si="48"/>
        <v>4001.115544857541</v>
      </c>
      <c r="G160" s="7">
        <f t="shared" si="49"/>
        <v>6001.6733172863114</v>
      </c>
      <c r="H160" s="7">
        <f t="shared" si="50"/>
        <v>8002.2310897150819</v>
      </c>
      <c r="I160" s="7">
        <f t="shared" si="51"/>
        <v>10002.788862143852</v>
      </c>
      <c r="J160" s="7">
        <f t="shared" si="52"/>
        <v>12003.346634572623</v>
      </c>
      <c r="K160" s="12">
        <f t="shared" si="53"/>
        <v>-3.7617804324812099E-3</v>
      </c>
      <c r="L160" s="9">
        <f t="shared" si="54"/>
        <v>-541696.38227729418</v>
      </c>
      <c r="M160" s="9">
        <f t="shared" si="55"/>
        <v>-2166785.5291091767</v>
      </c>
      <c r="N160" s="9">
        <f t="shared" si="56"/>
        <v>-4875267.4404956484</v>
      </c>
      <c r="O160" s="9">
        <f t="shared" si="57"/>
        <v>-8667142.1164367069</v>
      </c>
      <c r="P160" s="9">
        <f t="shared" si="58"/>
        <v>-13542409.556932356</v>
      </c>
      <c r="Q160" s="9">
        <f t="shared" si="59"/>
        <v>-19501069.761982594</v>
      </c>
      <c r="R160" s="8">
        <f>SUM('Masses &amp; Spring Data'!$D$29)</f>
        <v>0.12910000000000002</v>
      </c>
      <c r="S160" s="8">
        <f t="shared" si="67"/>
        <v>-69933.002951998686</v>
      </c>
      <c r="T160" s="8">
        <f t="shared" si="67"/>
        <v>-279732.01180799474</v>
      </c>
      <c r="U160" s="8">
        <f t="shared" si="67"/>
        <v>-629397.02656798833</v>
      </c>
      <c r="V160" s="8">
        <f t="shared" si="67"/>
        <v>-1118928.047231979</v>
      </c>
      <c r="W160" s="8">
        <f t="shared" si="67"/>
        <v>-1748325.0737999675</v>
      </c>
      <c r="X160" s="8">
        <f t="shared" si="67"/>
        <v>-2517588.1062719533</v>
      </c>
      <c r="Y160" s="3">
        <f>SUM('Masses &amp; Spring Data'!$K$41*('Masses &amp; Spring Data'!$I$3+'Vel,Acc,Jer (Inlet)'!C160))</f>
        <v>1742981.8236076196</v>
      </c>
      <c r="Z160" s="10">
        <f t="shared" si="60"/>
        <v>1673048.8206556209</v>
      </c>
      <c r="AA160" s="10">
        <f t="shared" si="61"/>
        <v>1503636.0718305307</v>
      </c>
      <c r="AB160" s="10">
        <f t="shared" si="62"/>
        <v>1113584.7970396313</v>
      </c>
      <c r="AC160" s="10">
        <f t="shared" si="63"/>
        <v>624053.77637564065</v>
      </c>
      <c r="AD160" s="10">
        <f t="shared" si="64"/>
        <v>-5343.250192347914</v>
      </c>
      <c r="AE160" s="10">
        <f t="shared" si="65"/>
        <v>-774606.2826643337</v>
      </c>
    </row>
    <row r="161" spans="1:31" x14ac:dyDescent="0.2">
      <c r="A161" s="5">
        <v>-44</v>
      </c>
      <c r="B161" s="5">
        <f t="shared" si="66"/>
        <v>158</v>
      </c>
      <c r="C161" s="36">
        <v>7.3526845557833864</v>
      </c>
      <c r="D161" s="6">
        <f t="shared" si="46"/>
        <v>0.16295136726991633</v>
      </c>
      <c r="E161" s="7">
        <f t="shared" si="47"/>
        <v>1955.4164072389958</v>
      </c>
      <c r="F161" s="7">
        <f t="shared" si="48"/>
        <v>3910.8328144779916</v>
      </c>
      <c r="G161" s="7">
        <f t="shared" si="49"/>
        <v>5866.2492217169874</v>
      </c>
      <c r="H161" s="7">
        <f t="shared" si="50"/>
        <v>7821.6656289559833</v>
      </c>
      <c r="I161" s="7">
        <f t="shared" si="51"/>
        <v>9777.0820361949791</v>
      </c>
      <c r="J161" s="7">
        <f t="shared" si="52"/>
        <v>11732.498443433975</v>
      </c>
      <c r="K161" s="12">
        <f t="shared" si="53"/>
        <v>-4.1724959139388673E-3</v>
      </c>
      <c r="L161" s="9">
        <f t="shared" si="54"/>
        <v>-600839.4116071969</v>
      </c>
      <c r="M161" s="9">
        <f t="shared" si="55"/>
        <v>-2403357.6464287876</v>
      </c>
      <c r="N161" s="9">
        <f t="shared" si="56"/>
        <v>-5407554.7044647718</v>
      </c>
      <c r="O161" s="9">
        <f t="shared" si="57"/>
        <v>-9613430.5857151505</v>
      </c>
      <c r="P161" s="9">
        <f t="shared" si="58"/>
        <v>-15020985.290179923</v>
      </c>
      <c r="Q161" s="9">
        <f t="shared" si="59"/>
        <v>-21630218.817859087</v>
      </c>
      <c r="R161" s="8">
        <f>SUM('Masses &amp; Spring Data'!$D$29)</f>
        <v>0.12910000000000002</v>
      </c>
      <c r="S161" s="8">
        <f t="shared" si="67"/>
        <v>-77568.368038489134</v>
      </c>
      <c r="T161" s="8">
        <f t="shared" si="67"/>
        <v>-310273.47215395654</v>
      </c>
      <c r="U161" s="8">
        <f t="shared" si="67"/>
        <v>-698115.31234640209</v>
      </c>
      <c r="V161" s="8">
        <f t="shared" si="67"/>
        <v>-1241093.8886158261</v>
      </c>
      <c r="W161" s="8">
        <f t="shared" si="67"/>
        <v>-1939209.2009622285</v>
      </c>
      <c r="X161" s="8">
        <f t="shared" si="67"/>
        <v>-2792461.2493856084</v>
      </c>
      <c r="Y161" s="3">
        <f>SUM('Masses &amp; Spring Data'!$K$41*('Masses &amp; Spring Data'!$I$3+'Vel,Acc,Jer (Inlet)'!C161))</f>
        <v>1783368.0836385253</v>
      </c>
      <c r="Z161" s="10">
        <f t="shared" si="60"/>
        <v>1705799.7156000361</v>
      </c>
      <c r="AA161" s="10">
        <f t="shared" si="61"/>
        <v>1512569.5802057062</v>
      </c>
      <c r="AB161" s="10">
        <f t="shared" si="62"/>
        <v>1085252.7712921232</v>
      </c>
      <c r="AC161" s="10">
        <f t="shared" si="63"/>
        <v>542274.19502269919</v>
      </c>
      <c r="AD161" s="10">
        <f t="shared" si="64"/>
        <v>-155841.11732370313</v>
      </c>
      <c r="AE161" s="10">
        <f t="shared" si="65"/>
        <v>-1009093.165747083</v>
      </c>
    </row>
    <row r="162" spans="1:31" x14ac:dyDescent="0.2">
      <c r="A162" s="5">
        <v>-42</v>
      </c>
      <c r="B162" s="5">
        <f t="shared" si="66"/>
        <v>159</v>
      </c>
      <c r="C162" s="36">
        <v>7.5156359230533027</v>
      </c>
      <c r="D162" s="6">
        <f t="shared" si="46"/>
        <v>0.15877887135597746</v>
      </c>
      <c r="E162" s="7">
        <f t="shared" si="47"/>
        <v>1905.3464562717295</v>
      </c>
      <c r="F162" s="7">
        <f t="shared" si="48"/>
        <v>3810.692912543459</v>
      </c>
      <c r="G162" s="7">
        <f t="shared" si="49"/>
        <v>5716.0393688151889</v>
      </c>
      <c r="H162" s="7">
        <f t="shared" si="50"/>
        <v>7621.385825086918</v>
      </c>
      <c r="I162" s="7">
        <f t="shared" si="51"/>
        <v>9526.732281358647</v>
      </c>
      <c r="J162" s="7">
        <f t="shared" si="52"/>
        <v>11432.078737630378</v>
      </c>
      <c r="K162" s="12">
        <f t="shared" si="53"/>
        <v>-4.583211395402742E-3</v>
      </c>
      <c r="L162" s="9">
        <f t="shared" si="54"/>
        <v>-659982.44093799486</v>
      </c>
      <c r="M162" s="9">
        <f t="shared" si="55"/>
        <v>-2639929.7637519795</v>
      </c>
      <c r="N162" s="9">
        <f t="shared" si="56"/>
        <v>-5939841.9684419539</v>
      </c>
      <c r="O162" s="9">
        <f t="shared" si="57"/>
        <v>-10559719.055007918</v>
      </c>
      <c r="P162" s="9">
        <f t="shared" si="58"/>
        <v>-16499561.023449872</v>
      </c>
      <c r="Q162" s="9">
        <f t="shared" si="59"/>
        <v>-23759367.873767816</v>
      </c>
      <c r="R162" s="8">
        <f>SUM('Masses &amp; Spring Data'!$D$29)</f>
        <v>0.12910000000000002</v>
      </c>
      <c r="S162" s="8">
        <f t="shared" si="67"/>
        <v>-85203.733125095154</v>
      </c>
      <c r="T162" s="8">
        <f t="shared" si="67"/>
        <v>-340814.93250038062</v>
      </c>
      <c r="U162" s="8">
        <f t="shared" si="67"/>
        <v>-766833.59812585637</v>
      </c>
      <c r="V162" s="8">
        <f t="shared" si="67"/>
        <v>-1363259.7300015225</v>
      </c>
      <c r="W162" s="8">
        <f t="shared" si="67"/>
        <v>-2130093.3281273786</v>
      </c>
      <c r="X162" s="8">
        <f t="shared" si="67"/>
        <v>-3067334.3925034255</v>
      </c>
      <c r="Y162" s="3">
        <f>SUM('Masses &amp; Spring Data'!$K$41*('Masses &amp; Spring Data'!$I$3+'Vel,Acc,Jer (Inlet)'!C162))</f>
        <v>1822843.0523596627</v>
      </c>
      <c r="Z162" s="10">
        <f t="shared" si="60"/>
        <v>1737639.3192345675</v>
      </c>
      <c r="AA162" s="10">
        <f t="shared" si="61"/>
        <v>1520492.3014452676</v>
      </c>
      <c r="AB162" s="10">
        <f t="shared" si="62"/>
        <v>1056009.4542338063</v>
      </c>
      <c r="AC162" s="10">
        <f t="shared" si="63"/>
        <v>459583.32235814026</v>
      </c>
      <c r="AD162" s="10">
        <f t="shared" si="64"/>
        <v>-307250.27576771588</v>
      </c>
      <c r="AE162" s="10">
        <f t="shared" si="65"/>
        <v>-1244491.3401437628</v>
      </c>
    </row>
    <row r="163" spans="1:31" x14ac:dyDescent="0.2">
      <c r="A163" s="5">
        <v>-40</v>
      </c>
      <c r="B163" s="5">
        <f t="shared" si="66"/>
        <v>160</v>
      </c>
      <c r="C163" s="36">
        <v>7.6744147944092802</v>
      </c>
      <c r="D163" s="6">
        <f t="shared" si="46"/>
        <v>0.15419565996057472</v>
      </c>
      <c r="E163" s="7">
        <f t="shared" si="47"/>
        <v>1850.3479195268965</v>
      </c>
      <c r="F163" s="7">
        <f t="shared" si="48"/>
        <v>3700.695839053793</v>
      </c>
      <c r="G163" s="7">
        <f t="shared" si="49"/>
        <v>5551.0437585806894</v>
      </c>
      <c r="H163" s="7">
        <f t="shared" si="50"/>
        <v>7401.3916781075859</v>
      </c>
      <c r="I163" s="7">
        <f t="shared" si="51"/>
        <v>9251.7395976344833</v>
      </c>
      <c r="J163" s="7">
        <f t="shared" si="52"/>
        <v>11102.087517161379</v>
      </c>
      <c r="K163" s="12">
        <f t="shared" si="53"/>
        <v>-4.9845924341012093E-3</v>
      </c>
      <c r="L163" s="9">
        <f t="shared" si="54"/>
        <v>-717781.31051057414</v>
      </c>
      <c r="M163" s="9">
        <f t="shared" si="55"/>
        <v>-2871125.2420422966</v>
      </c>
      <c r="N163" s="9">
        <f t="shared" si="56"/>
        <v>-6460031.794595167</v>
      </c>
      <c r="O163" s="9">
        <f t="shared" si="57"/>
        <v>-11484500.968169186</v>
      </c>
      <c r="P163" s="9">
        <f t="shared" si="58"/>
        <v>-17944532.762764353</v>
      </c>
      <c r="Q163" s="9">
        <f t="shared" si="59"/>
        <v>-25840127.178380668</v>
      </c>
      <c r="R163" s="8">
        <f>SUM('Masses &amp; Spring Data'!$D$29)</f>
        <v>0.12910000000000002</v>
      </c>
      <c r="S163" s="8">
        <f t="shared" si="67"/>
        <v>-92665.567186915141</v>
      </c>
      <c r="T163" s="8">
        <f t="shared" si="67"/>
        <v>-370662.26874766056</v>
      </c>
      <c r="U163" s="8">
        <f t="shared" si="67"/>
        <v>-833990.10468223621</v>
      </c>
      <c r="V163" s="8">
        <f t="shared" si="67"/>
        <v>-1482649.0749906423</v>
      </c>
      <c r="W163" s="8">
        <f t="shared" si="67"/>
        <v>-2316639.1796728782</v>
      </c>
      <c r="X163" s="8">
        <f t="shared" si="67"/>
        <v>-3335960.4187289448</v>
      </c>
      <c r="Y163" s="3">
        <f>SUM('Masses &amp; Spring Data'!$K$41*('Masses &amp; Spring Data'!$I$3+'Vel,Acc,Jer (Inlet)'!C163))</f>
        <v>1861307.2339456482</v>
      </c>
      <c r="Z163" s="10">
        <f t="shared" si="60"/>
        <v>1768641.6667587331</v>
      </c>
      <c r="AA163" s="10">
        <f t="shared" si="61"/>
        <v>1527998.8638234369</v>
      </c>
      <c r="AB163" s="10">
        <f t="shared" si="62"/>
        <v>1027317.129263412</v>
      </c>
      <c r="AC163" s="10">
        <f t="shared" si="63"/>
        <v>378658.15895500593</v>
      </c>
      <c r="AD163" s="10">
        <f t="shared" si="64"/>
        <v>-455331.94572723005</v>
      </c>
      <c r="AE163" s="10">
        <f t="shared" si="65"/>
        <v>-1474653.1847832967</v>
      </c>
    </row>
    <row r="164" spans="1:31" x14ac:dyDescent="0.2">
      <c r="A164" s="5">
        <v>-38</v>
      </c>
      <c r="B164" s="5">
        <f t="shared" si="66"/>
        <v>161</v>
      </c>
      <c r="C164" s="36">
        <v>7.8286104543698549</v>
      </c>
      <c r="D164" s="6">
        <f t="shared" si="46"/>
        <v>0.14921106752647351</v>
      </c>
      <c r="E164" s="7">
        <f t="shared" si="47"/>
        <v>1790.5328103176821</v>
      </c>
      <c r="F164" s="7">
        <f t="shared" si="48"/>
        <v>3581.0656206353642</v>
      </c>
      <c r="G164" s="7">
        <f t="shared" si="49"/>
        <v>5371.5984309530459</v>
      </c>
      <c r="H164" s="7">
        <f t="shared" si="50"/>
        <v>7162.1312412707284</v>
      </c>
      <c r="I164" s="7">
        <f t="shared" si="51"/>
        <v>8952.6640515884101</v>
      </c>
      <c r="J164" s="7">
        <f t="shared" si="52"/>
        <v>10743.196861906092</v>
      </c>
      <c r="K164" s="12">
        <f t="shared" si="53"/>
        <v>-5.395307915565084E-3</v>
      </c>
      <c r="L164" s="9">
        <f t="shared" si="54"/>
        <v>-776924.3398413721</v>
      </c>
      <c r="M164" s="9">
        <f t="shared" si="55"/>
        <v>-3107697.3593654884</v>
      </c>
      <c r="N164" s="9">
        <f t="shared" si="56"/>
        <v>-6992319.0585723491</v>
      </c>
      <c r="O164" s="9">
        <f t="shared" si="57"/>
        <v>-12430789.437461954</v>
      </c>
      <c r="P164" s="9">
        <f t="shared" si="58"/>
        <v>-19423108.496034302</v>
      </c>
      <c r="Q164" s="9">
        <f t="shared" si="59"/>
        <v>-27969276.234289397</v>
      </c>
      <c r="R164" s="8">
        <f>SUM('Masses &amp; Spring Data'!$D$29)</f>
        <v>0.12910000000000002</v>
      </c>
      <c r="S164" s="8">
        <f t="shared" si="67"/>
        <v>-100300.93227352116</v>
      </c>
      <c r="T164" s="8">
        <f t="shared" si="67"/>
        <v>-401203.72909408464</v>
      </c>
      <c r="U164" s="8">
        <f t="shared" si="67"/>
        <v>-902708.39046169037</v>
      </c>
      <c r="V164" s="8">
        <f t="shared" si="67"/>
        <v>-1604814.9163763386</v>
      </c>
      <c r="W164" s="8">
        <f t="shared" si="67"/>
        <v>-2507523.3068380286</v>
      </c>
      <c r="X164" s="8">
        <f t="shared" si="67"/>
        <v>-3610833.5618467615</v>
      </c>
      <c r="Y164" s="3">
        <f>SUM('Masses &amp; Spring Data'!$K$41*('Masses &amp; Spring Data'!$I$3+'Vel,Acc,Jer (Inlet)'!C164))</f>
        <v>1898661.1325710975</v>
      </c>
      <c r="Z164" s="10">
        <f t="shared" si="60"/>
        <v>1798360.2002975764</v>
      </c>
      <c r="AA164" s="10">
        <f t="shared" si="61"/>
        <v>1533603.7845853011</v>
      </c>
      <c r="AB164" s="10">
        <f t="shared" si="62"/>
        <v>995952.74210940709</v>
      </c>
      <c r="AC164" s="10">
        <f t="shared" si="63"/>
        <v>293846.21619475889</v>
      </c>
      <c r="AD164" s="10">
        <f t="shared" si="64"/>
        <v>-608862.17426693114</v>
      </c>
      <c r="AE164" s="10">
        <f t="shared" si="65"/>
        <v>-1712172.429275664</v>
      </c>
    </row>
    <row r="165" spans="1:31" x14ac:dyDescent="0.2">
      <c r="A165" s="5">
        <v>-36</v>
      </c>
      <c r="B165" s="5">
        <f t="shared" si="66"/>
        <v>162</v>
      </c>
      <c r="C165" s="36">
        <v>7.9778215218963284</v>
      </c>
      <c r="D165" s="6">
        <f t="shared" si="46"/>
        <v>0.14381575961090842</v>
      </c>
      <c r="E165" s="7">
        <f t="shared" si="47"/>
        <v>1725.789115330901</v>
      </c>
      <c r="F165" s="7">
        <f t="shared" si="48"/>
        <v>3451.5782306618021</v>
      </c>
      <c r="G165" s="7">
        <f t="shared" si="49"/>
        <v>5177.3673459927031</v>
      </c>
      <c r="H165" s="7">
        <f t="shared" si="50"/>
        <v>6903.1564613236042</v>
      </c>
      <c r="I165" s="7">
        <f t="shared" si="51"/>
        <v>8628.9455766545052</v>
      </c>
      <c r="J165" s="7">
        <f t="shared" si="52"/>
        <v>10354.734691985406</v>
      </c>
      <c r="K165" s="12">
        <f t="shared" si="53"/>
        <v>-5.7873545115070257E-3</v>
      </c>
      <c r="L165" s="9">
        <f t="shared" si="54"/>
        <v>-833379.04965701175</v>
      </c>
      <c r="M165" s="9">
        <f t="shared" si="55"/>
        <v>-3333516.198628047</v>
      </c>
      <c r="N165" s="9">
        <f t="shared" si="56"/>
        <v>-7500411.4469131054</v>
      </c>
      <c r="O165" s="9">
        <f t="shared" si="57"/>
        <v>-13334064.794512188</v>
      </c>
      <c r="P165" s="9">
        <f t="shared" si="58"/>
        <v>-20834476.241425294</v>
      </c>
      <c r="Q165" s="9">
        <f t="shared" si="59"/>
        <v>-30001645.787652422</v>
      </c>
      <c r="R165" s="8">
        <f>SUM('Masses &amp; Spring Data'!$D$29)</f>
        <v>0.12910000000000002</v>
      </c>
      <c r="S165" s="8">
        <f t="shared" si="67"/>
        <v>-107589.23531072024</v>
      </c>
      <c r="T165" s="8">
        <f t="shared" si="67"/>
        <v>-430356.94124288094</v>
      </c>
      <c r="U165" s="8">
        <f t="shared" si="67"/>
        <v>-968303.11779648205</v>
      </c>
      <c r="V165" s="8">
        <f t="shared" si="67"/>
        <v>-1721427.7649715238</v>
      </c>
      <c r="W165" s="8">
        <f t="shared" si="67"/>
        <v>-2689730.8827680061</v>
      </c>
      <c r="X165" s="8">
        <f t="shared" si="67"/>
        <v>-3873212.4711859282</v>
      </c>
      <c r="Y165" s="3">
        <f>SUM('Masses &amp; Spring Data'!$K$41*('Masses &amp; Spring Data'!$I$3+'Vel,Acc,Jer (Inlet)'!C165))</f>
        <v>1934807.5136793857</v>
      </c>
      <c r="Z165" s="10">
        <f t="shared" si="60"/>
        <v>1827218.2783686654</v>
      </c>
      <c r="AA165" s="10">
        <f t="shared" si="61"/>
        <v>1539289.9402022474</v>
      </c>
      <c r="AB165" s="10">
        <f t="shared" si="62"/>
        <v>966504.3958829036</v>
      </c>
      <c r="AC165" s="10">
        <f t="shared" si="63"/>
        <v>213379.74870786187</v>
      </c>
      <c r="AD165" s="10">
        <f t="shared" si="64"/>
        <v>-754923.36908862041</v>
      </c>
      <c r="AE165" s="10">
        <f t="shared" si="65"/>
        <v>-1938404.9575065426</v>
      </c>
    </row>
    <row r="166" spans="1:31" x14ac:dyDescent="0.2">
      <c r="A166" s="5">
        <v>-34</v>
      </c>
      <c r="B166" s="5">
        <f t="shared" si="66"/>
        <v>163</v>
      </c>
      <c r="C166" s="36">
        <v>8.1216372815072368</v>
      </c>
      <c r="D166" s="6">
        <f t="shared" si="46"/>
        <v>0.1380284050994014</v>
      </c>
      <c r="E166" s="7">
        <f t="shared" si="47"/>
        <v>1656.3408611928166</v>
      </c>
      <c r="F166" s="7">
        <f t="shared" si="48"/>
        <v>3312.6817223856333</v>
      </c>
      <c r="G166" s="7">
        <f t="shared" si="49"/>
        <v>4969.0225835784504</v>
      </c>
      <c r="H166" s="7">
        <f t="shared" si="50"/>
        <v>6625.3634447712666</v>
      </c>
      <c r="I166" s="7">
        <f t="shared" si="51"/>
        <v>8281.7043059640837</v>
      </c>
      <c r="J166" s="7">
        <f t="shared" si="52"/>
        <v>9938.0451671569008</v>
      </c>
      <c r="K166" s="12">
        <f t="shared" si="53"/>
        <v>-6.1607322219217053E-3</v>
      </c>
      <c r="L166" s="9">
        <f t="shared" si="54"/>
        <v>-887145.43995672558</v>
      </c>
      <c r="M166" s="9">
        <f t="shared" si="55"/>
        <v>-3548581.7598269023</v>
      </c>
      <c r="N166" s="9">
        <f t="shared" si="56"/>
        <v>-7984308.9596105302</v>
      </c>
      <c r="O166" s="9">
        <f t="shared" si="57"/>
        <v>-14194327.039307609</v>
      </c>
      <c r="P166" s="9">
        <f t="shared" si="58"/>
        <v>-22178635.998918138</v>
      </c>
      <c r="Q166" s="9">
        <f t="shared" si="59"/>
        <v>-31937235.838442121</v>
      </c>
      <c r="R166" s="8">
        <f>SUM('Masses &amp; Spring Data'!$D$29)</f>
        <v>0.12910000000000002</v>
      </c>
      <c r="S166" s="8">
        <f t="shared" si="67"/>
        <v>-114530.47629841328</v>
      </c>
      <c r="T166" s="8">
        <f t="shared" si="67"/>
        <v>-458121.90519365313</v>
      </c>
      <c r="U166" s="8">
        <f t="shared" si="67"/>
        <v>-1030774.2866857196</v>
      </c>
      <c r="V166" s="8">
        <f t="shared" si="67"/>
        <v>-1832487.6207746125</v>
      </c>
      <c r="W166" s="8">
        <f t="shared" si="67"/>
        <v>-2863261.9074603319</v>
      </c>
      <c r="X166" s="8">
        <f t="shared" si="67"/>
        <v>-4123097.1467428785</v>
      </c>
      <c r="Y166" s="3">
        <f>SUM('Masses &amp; Spring Data'!$K$41*('Masses &amp; Spring Data'!$I$3+'Vel,Acc,Jer (Inlet)'!C166))</f>
        <v>1969646.8814451282</v>
      </c>
      <c r="Z166" s="10">
        <f t="shared" si="60"/>
        <v>1855116.405146715</v>
      </c>
      <c r="AA166" s="10">
        <f t="shared" si="61"/>
        <v>1544962.3573868051</v>
      </c>
      <c r="AB166" s="10">
        <f t="shared" si="62"/>
        <v>938872.59475940862</v>
      </c>
      <c r="AC166" s="10">
        <f t="shared" si="63"/>
        <v>137159.26067051571</v>
      </c>
      <c r="AD166" s="10">
        <f t="shared" si="64"/>
        <v>-893615.02601520368</v>
      </c>
      <c r="AE166" s="10">
        <f t="shared" si="65"/>
        <v>-2153450.26529775</v>
      </c>
    </row>
    <row r="167" spans="1:31" x14ac:dyDescent="0.2">
      <c r="A167" s="5">
        <v>-32</v>
      </c>
      <c r="B167" s="5">
        <f t="shared" si="66"/>
        <v>164</v>
      </c>
      <c r="C167" s="36">
        <v>8.2596656866066382</v>
      </c>
      <c r="D167" s="6">
        <f t="shared" si="46"/>
        <v>0.13186767287747969</v>
      </c>
      <c r="E167" s="7">
        <f t="shared" si="47"/>
        <v>1582.4120745297564</v>
      </c>
      <c r="F167" s="7">
        <f t="shared" si="48"/>
        <v>3164.8241490595128</v>
      </c>
      <c r="G167" s="7">
        <f t="shared" si="49"/>
        <v>4747.2362235892688</v>
      </c>
      <c r="H167" s="7">
        <f t="shared" si="50"/>
        <v>6329.6482981190256</v>
      </c>
      <c r="I167" s="7">
        <f t="shared" si="51"/>
        <v>7912.0603726487816</v>
      </c>
      <c r="J167" s="7">
        <f t="shared" si="52"/>
        <v>9494.4724471785375</v>
      </c>
      <c r="K167" s="12">
        <f t="shared" si="53"/>
        <v>-6.5247754895860766E-3</v>
      </c>
      <c r="L167" s="9">
        <f t="shared" si="54"/>
        <v>-939567.670500395</v>
      </c>
      <c r="M167" s="9">
        <f t="shared" si="55"/>
        <v>-3758270.68200158</v>
      </c>
      <c r="N167" s="9">
        <f t="shared" si="56"/>
        <v>-8456109.0345035549</v>
      </c>
      <c r="O167" s="9">
        <f t="shared" si="57"/>
        <v>-15033082.72800632</v>
      </c>
      <c r="P167" s="9">
        <f t="shared" si="58"/>
        <v>-23489191.762509875</v>
      </c>
      <c r="Q167" s="9">
        <f t="shared" si="59"/>
        <v>-33824436.13801422</v>
      </c>
      <c r="R167" s="8">
        <f>SUM('Masses &amp; Spring Data'!$D$29)</f>
        <v>0.12910000000000002</v>
      </c>
      <c r="S167" s="8">
        <f t="shared" si="67"/>
        <v>-121298.18626160102</v>
      </c>
      <c r="T167" s="8">
        <f t="shared" si="67"/>
        <v>-485192.74504640407</v>
      </c>
      <c r="U167" s="8">
        <f t="shared" si="67"/>
        <v>-1091683.6763544092</v>
      </c>
      <c r="V167" s="8">
        <f t="shared" si="67"/>
        <v>-1940770.9801856163</v>
      </c>
      <c r="W167" s="8">
        <f t="shared" si="67"/>
        <v>-3032454.6565400255</v>
      </c>
      <c r="X167" s="8">
        <f t="shared" si="67"/>
        <v>-4366734.7054176368</v>
      </c>
      <c r="Y167" s="3">
        <f>SUM('Masses &amp; Spring Data'!$K$41*('Masses &amp; Spring Data'!$I$3+'Vel,Acc,Jer (Inlet)'!C167))</f>
        <v>2003084.2625804583</v>
      </c>
      <c r="Z167" s="10">
        <f t="shared" si="60"/>
        <v>1881786.0763188573</v>
      </c>
      <c r="AA167" s="10">
        <f t="shared" si="61"/>
        <v>1549836.4612886235</v>
      </c>
      <c r="AB167" s="10">
        <f t="shared" si="62"/>
        <v>911400.58622604911</v>
      </c>
      <c r="AC167" s="10">
        <f t="shared" si="63"/>
        <v>62313.282394842012</v>
      </c>
      <c r="AD167" s="10">
        <f t="shared" si="64"/>
        <v>-1029370.3939595672</v>
      </c>
      <c r="AE167" s="10">
        <f t="shared" si="65"/>
        <v>-2363650.4428371787</v>
      </c>
    </row>
    <row r="168" spans="1:31" x14ac:dyDescent="0.2">
      <c r="A168" s="5">
        <v>-30</v>
      </c>
      <c r="B168" s="5">
        <f t="shared" si="66"/>
        <v>165</v>
      </c>
      <c r="C168" s="36">
        <v>8.3915333594841179</v>
      </c>
      <c r="D168" s="6">
        <f t="shared" si="46"/>
        <v>0.12534289738789361</v>
      </c>
      <c r="E168" s="7">
        <f t="shared" si="47"/>
        <v>1504.1147686547233</v>
      </c>
      <c r="F168" s="7">
        <f t="shared" si="48"/>
        <v>3008.2295373094466</v>
      </c>
      <c r="G168" s="7">
        <f t="shared" si="49"/>
        <v>4512.3443059641704</v>
      </c>
      <c r="H168" s="7">
        <f t="shared" si="50"/>
        <v>6016.4590746188933</v>
      </c>
      <c r="I168" s="7">
        <f t="shared" si="51"/>
        <v>7520.5738432736171</v>
      </c>
      <c r="J168" s="7">
        <f t="shared" si="52"/>
        <v>9024.6886119283408</v>
      </c>
      <c r="K168" s="12">
        <f t="shared" si="53"/>
        <v>-6.8888187572451187E-3</v>
      </c>
      <c r="L168" s="9">
        <f t="shared" si="54"/>
        <v>-991989.90104329714</v>
      </c>
      <c r="M168" s="9">
        <f t="shared" si="55"/>
        <v>-3967959.6041731886</v>
      </c>
      <c r="N168" s="9">
        <f t="shared" si="56"/>
        <v>-8927909.1093896739</v>
      </c>
      <c r="O168" s="9">
        <f t="shared" si="57"/>
        <v>-15871838.416692754</v>
      </c>
      <c r="P168" s="9">
        <f t="shared" si="58"/>
        <v>-24799747.526082426</v>
      </c>
      <c r="Q168" s="9">
        <f t="shared" si="59"/>
        <v>-35711636.437558696</v>
      </c>
      <c r="R168" s="8">
        <f>SUM('Masses &amp; Spring Data'!$D$29)</f>
        <v>0.12910000000000002</v>
      </c>
      <c r="S168" s="8">
        <f t="shared" si="67"/>
        <v>-128065.89622468968</v>
      </c>
      <c r="T168" s="8">
        <f t="shared" si="67"/>
        <v>-512263.58489875874</v>
      </c>
      <c r="U168" s="8">
        <f t="shared" si="67"/>
        <v>-1152593.066022207</v>
      </c>
      <c r="V168" s="8">
        <f t="shared" si="67"/>
        <v>-2049054.339595035</v>
      </c>
      <c r="W168" s="8">
        <f t="shared" si="67"/>
        <v>-3201647.4056172417</v>
      </c>
      <c r="X168" s="8">
        <f t="shared" si="67"/>
        <v>-4610372.2640888281</v>
      </c>
      <c r="Y168" s="3">
        <f>SUM('Masses &amp; Spring Data'!$K$41*('Masses &amp; Spring Data'!$I$3+'Vel,Acc,Jer (Inlet)'!C168))</f>
        <v>2035029.2063350277</v>
      </c>
      <c r="Z168" s="10">
        <f t="shared" si="60"/>
        <v>1906963.310110338</v>
      </c>
      <c r="AA168" s="10">
        <f t="shared" si="61"/>
        <v>1553129.9383284862</v>
      </c>
      <c r="AB168" s="10">
        <f t="shared" si="62"/>
        <v>882436.14031282067</v>
      </c>
      <c r="AC168" s="10">
        <f t="shared" si="63"/>
        <v>-14025.133260007249</v>
      </c>
      <c r="AD168" s="10">
        <f t="shared" si="64"/>
        <v>-1166618.199282214</v>
      </c>
      <c r="AE168" s="10">
        <f t="shared" si="65"/>
        <v>-2575343.0577538004</v>
      </c>
    </row>
    <row r="169" spans="1:31" x14ac:dyDescent="0.2">
      <c r="A169" s="5">
        <v>-28</v>
      </c>
      <c r="B169" s="5">
        <f t="shared" si="66"/>
        <v>166</v>
      </c>
      <c r="C169" s="36">
        <v>8.5168762568720116</v>
      </c>
      <c r="D169" s="6">
        <f t="shared" si="46"/>
        <v>0.1184540786306485</v>
      </c>
      <c r="E169" s="7">
        <f t="shared" si="47"/>
        <v>1421.448943567782</v>
      </c>
      <c r="F169" s="7">
        <f t="shared" si="48"/>
        <v>2842.8978871355639</v>
      </c>
      <c r="G169" s="7">
        <f t="shared" si="49"/>
        <v>4264.3468307033454</v>
      </c>
      <c r="H169" s="7">
        <f t="shared" si="50"/>
        <v>5685.7957742711278</v>
      </c>
      <c r="I169" s="7">
        <f t="shared" si="51"/>
        <v>7107.2447178389102</v>
      </c>
      <c r="J169" s="7">
        <f t="shared" si="52"/>
        <v>8528.6936614066908</v>
      </c>
      <c r="K169" s="12">
        <f t="shared" si="53"/>
        <v>-7.2248586966185968E-3</v>
      </c>
      <c r="L169" s="9">
        <f t="shared" si="54"/>
        <v>-1040379.6523130779</v>
      </c>
      <c r="M169" s="9">
        <f t="shared" si="55"/>
        <v>-4161518.6092523118</v>
      </c>
      <c r="N169" s="9">
        <f t="shared" si="56"/>
        <v>-9363416.8708177023</v>
      </c>
      <c r="O169" s="9">
        <f t="shared" si="57"/>
        <v>-16646074.437009247</v>
      </c>
      <c r="P169" s="9">
        <f t="shared" si="58"/>
        <v>-26009491.307826947</v>
      </c>
      <c r="Q169" s="9">
        <f t="shared" si="59"/>
        <v>-37453667.483270809</v>
      </c>
      <c r="R169" s="8">
        <f>SUM('Masses &amp; Spring Data'!$D$29)</f>
        <v>0.12910000000000002</v>
      </c>
      <c r="S169" s="8">
        <f t="shared" si="67"/>
        <v>-134313.01311361839</v>
      </c>
      <c r="T169" s="8">
        <f t="shared" si="67"/>
        <v>-537252.05245447357</v>
      </c>
      <c r="U169" s="8">
        <f t="shared" si="67"/>
        <v>-1208817.1180225655</v>
      </c>
      <c r="V169" s="8">
        <f t="shared" si="67"/>
        <v>-2149008.2098178943</v>
      </c>
      <c r="W169" s="8">
        <f t="shared" si="67"/>
        <v>-3357825.3278404595</v>
      </c>
      <c r="X169" s="8">
        <f t="shared" si="67"/>
        <v>-4835268.472090262</v>
      </c>
      <c r="Y169" s="3">
        <f>SUM('Masses &amp; Spring Data'!$K$41*('Masses &amp; Spring Data'!$I$3+'Vel,Acc,Jer (Inlet)'!C169))</f>
        <v>2065393.5232272448</v>
      </c>
      <c r="Z169" s="10">
        <f t="shared" si="60"/>
        <v>1931080.5101136265</v>
      </c>
      <c r="AA169" s="10">
        <f t="shared" si="61"/>
        <v>1556836.9713210459</v>
      </c>
      <c r="AB169" s="10">
        <f t="shared" si="62"/>
        <v>856576.40520467935</v>
      </c>
      <c r="AC169" s="10">
        <f t="shared" si="63"/>
        <v>-83614.68659064942</v>
      </c>
      <c r="AD169" s="10">
        <f t="shared" si="64"/>
        <v>-1292431.8046132147</v>
      </c>
      <c r="AE169" s="10">
        <f t="shared" si="65"/>
        <v>-2769874.9488630174</v>
      </c>
    </row>
    <row r="170" spans="1:31" x14ac:dyDescent="0.2">
      <c r="A170" s="5">
        <v>-26</v>
      </c>
      <c r="B170" s="5">
        <f t="shared" si="66"/>
        <v>167</v>
      </c>
      <c r="C170" s="36">
        <v>8.63533033550266</v>
      </c>
      <c r="D170" s="6">
        <f t="shared" si="46"/>
        <v>0.1112292199340299</v>
      </c>
      <c r="E170" s="7">
        <f t="shared" si="47"/>
        <v>1334.7506392083587</v>
      </c>
      <c r="F170" s="7">
        <f t="shared" si="48"/>
        <v>2669.5012784167175</v>
      </c>
      <c r="G170" s="7">
        <f t="shared" si="49"/>
        <v>4004.2519176250762</v>
      </c>
      <c r="H170" s="7">
        <f t="shared" si="50"/>
        <v>5339.0025568334349</v>
      </c>
      <c r="I170" s="7">
        <f t="shared" si="51"/>
        <v>6673.7531960417937</v>
      </c>
      <c r="J170" s="7">
        <f t="shared" si="52"/>
        <v>8008.5038352501524</v>
      </c>
      <c r="K170" s="12">
        <f t="shared" si="53"/>
        <v>-7.5422297504790237E-3</v>
      </c>
      <c r="L170" s="9">
        <f t="shared" si="54"/>
        <v>-1086081.0840689794</v>
      </c>
      <c r="M170" s="9">
        <f t="shared" si="55"/>
        <v>-4344324.3362759175</v>
      </c>
      <c r="N170" s="9">
        <f t="shared" si="56"/>
        <v>-9774729.756620815</v>
      </c>
      <c r="O170" s="9">
        <f t="shared" si="57"/>
        <v>-17377297.34510367</v>
      </c>
      <c r="P170" s="9">
        <f t="shared" si="58"/>
        <v>-27152027.101724487</v>
      </c>
      <c r="Q170" s="9">
        <f t="shared" si="59"/>
        <v>-39098919.02648326</v>
      </c>
      <c r="R170" s="8">
        <f>SUM('Masses &amp; Spring Data'!$D$29)</f>
        <v>0.12910000000000002</v>
      </c>
      <c r="S170" s="8">
        <f t="shared" si="67"/>
        <v>-140213.06795330526</v>
      </c>
      <c r="T170" s="8">
        <f t="shared" si="67"/>
        <v>-560852.27181322104</v>
      </c>
      <c r="U170" s="8">
        <f t="shared" si="67"/>
        <v>-1261917.6115797474</v>
      </c>
      <c r="V170" s="8">
        <f t="shared" si="67"/>
        <v>-2243409.0872528842</v>
      </c>
      <c r="W170" s="8">
        <f t="shared" si="67"/>
        <v>-3505326.6988326316</v>
      </c>
      <c r="X170" s="8">
        <f t="shared" si="67"/>
        <v>-5047670.4463189896</v>
      </c>
      <c r="Y170" s="3">
        <f>SUM('Masses &amp; Spring Data'!$K$41*('Masses &amp; Spring Data'!$I$3+'Vel,Acc,Jer (Inlet)'!C170))</f>
        <v>2094089.0237755196</v>
      </c>
      <c r="Z170" s="10">
        <f t="shared" si="60"/>
        <v>1953875.9558222143</v>
      </c>
      <c r="AA170" s="10">
        <f t="shared" si="61"/>
        <v>1560182.0304913174</v>
      </c>
      <c r="AB170" s="10">
        <f t="shared" si="62"/>
        <v>832171.41219577217</v>
      </c>
      <c r="AC170" s="10">
        <f t="shared" si="63"/>
        <v>-149320.0634773646</v>
      </c>
      <c r="AD170" s="10">
        <f t="shared" si="64"/>
        <v>-1411237.675057112</v>
      </c>
      <c r="AE170" s="10">
        <f t="shared" si="65"/>
        <v>-2953581.4225434698</v>
      </c>
    </row>
    <row r="171" spans="1:31" x14ac:dyDescent="0.2">
      <c r="A171" s="5">
        <v>-24</v>
      </c>
      <c r="B171" s="5">
        <f t="shared" si="66"/>
        <v>168</v>
      </c>
      <c r="C171" s="36">
        <v>8.7465595554366899</v>
      </c>
      <c r="D171" s="6">
        <f t="shared" si="46"/>
        <v>0.10368699018355088</v>
      </c>
      <c r="E171" s="7">
        <f t="shared" si="47"/>
        <v>1244.2438822026106</v>
      </c>
      <c r="F171" s="7">
        <f t="shared" si="48"/>
        <v>2488.4877644052212</v>
      </c>
      <c r="G171" s="7">
        <f t="shared" si="49"/>
        <v>3732.7316466078314</v>
      </c>
      <c r="H171" s="7">
        <f t="shared" si="50"/>
        <v>4976.9755288104425</v>
      </c>
      <c r="I171" s="7">
        <f t="shared" si="51"/>
        <v>6221.2194110130522</v>
      </c>
      <c r="J171" s="7">
        <f t="shared" si="52"/>
        <v>7465.4632932156628</v>
      </c>
      <c r="K171" s="12">
        <f t="shared" si="53"/>
        <v>-7.8315974760521101E-3</v>
      </c>
      <c r="L171" s="9">
        <f t="shared" si="54"/>
        <v>-1127750.0365515039</v>
      </c>
      <c r="M171" s="9">
        <f t="shared" si="55"/>
        <v>-4511000.1462060157</v>
      </c>
      <c r="N171" s="9">
        <f t="shared" si="56"/>
        <v>-10149750.328963535</v>
      </c>
      <c r="O171" s="9">
        <f t="shared" si="57"/>
        <v>-18044000.584824063</v>
      </c>
      <c r="P171" s="9">
        <f t="shared" si="58"/>
        <v>-28193750.913787596</v>
      </c>
      <c r="Q171" s="9">
        <f t="shared" si="59"/>
        <v>-40599001.31585414</v>
      </c>
      <c r="R171" s="8">
        <f>SUM('Masses &amp; Spring Data'!$D$29)</f>
        <v>0.12910000000000002</v>
      </c>
      <c r="S171" s="8">
        <f t="shared" si="67"/>
        <v>-145592.52971879917</v>
      </c>
      <c r="T171" s="8">
        <f t="shared" si="67"/>
        <v>-582370.11887519667</v>
      </c>
      <c r="U171" s="8">
        <f t="shared" si="67"/>
        <v>-1310332.7674691926</v>
      </c>
      <c r="V171" s="8">
        <f t="shared" si="67"/>
        <v>-2329480.4755007867</v>
      </c>
      <c r="W171" s="8">
        <f t="shared" si="67"/>
        <v>-3639813.2429699791</v>
      </c>
      <c r="X171" s="8">
        <f t="shared" si="67"/>
        <v>-5241331.0698767705</v>
      </c>
      <c r="Y171" s="3">
        <f>SUM('Masses &amp; Spring Data'!$K$41*('Masses &amp; Spring Data'!$I$3+'Vel,Acc,Jer (Inlet)'!C171))</f>
        <v>2121034.3023045384</v>
      </c>
      <c r="Z171" s="10">
        <f t="shared" si="60"/>
        <v>1975441.7725857394</v>
      </c>
      <c r="AA171" s="10">
        <f t="shared" si="61"/>
        <v>1563782.3568013068</v>
      </c>
      <c r="AB171" s="10">
        <f t="shared" si="62"/>
        <v>810701.53483534581</v>
      </c>
      <c r="AC171" s="10">
        <f t="shared" si="63"/>
        <v>-208446.17319624824</v>
      </c>
      <c r="AD171" s="10">
        <f t="shared" si="64"/>
        <v>-1518778.9406654406</v>
      </c>
      <c r="AE171" s="10">
        <f t="shared" si="65"/>
        <v>-3120296.7675722321</v>
      </c>
    </row>
    <row r="172" spans="1:31" x14ac:dyDescent="0.2">
      <c r="A172" s="5">
        <v>-22</v>
      </c>
      <c r="B172" s="5">
        <f t="shared" si="66"/>
        <v>169</v>
      </c>
      <c r="C172" s="36">
        <v>8.8502465456202408</v>
      </c>
      <c r="D172" s="6">
        <f t="shared" si="46"/>
        <v>9.5855392707498766E-2</v>
      </c>
      <c r="E172" s="7">
        <f t="shared" si="47"/>
        <v>1150.2647124899852</v>
      </c>
      <c r="F172" s="7">
        <f t="shared" si="48"/>
        <v>2300.5294249799704</v>
      </c>
      <c r="G172" s="7">
        <f t="shared" si="49"/>
        <v>3450.7941374699558</v>
      </c>
      <c r="H172" s="7">
        <f t="shared" si="50"/>
        <v>4601.0588499599407</v>
      </c>
      <c r="I172" s="7">
        <f t="shared" si="51"/>
        <v>5751.3235624499257</v>
      </c>
      <c r="J172" s="7">
        <f t="shared" si="52"/>
        <v>6901.5882749399116</v>
      </c>
      <c r="K172" s="12">
        <f t="shared" si="53"/>
        <v>-8.1302996443941566E-3</v>
      </c>
      <c r="L172" s="9">
        <f t="shared" si="54"/>
        <v>-1170763.1487927586</v>
      </c>
      <c r="M172" s="9">
        <f t="shared" si="55"/>
        <v>-4683052.5951710343</v>
      </c>
      <c r="N172" s="9">
        <f t="shared" si="56"/>
        <v>-10536868.339134827</v>
      </c>
      <c r="O172" s="9">
        <f t="shared" si="57"/>
        <v>-18732210.380684137</v>
      </c>
      <c r="P172" s="9">
        <f t="shared" si="58"/>
        <v>-29269078.719818965</v>
      </c>
      <c r="Q172" s="9">
        <f t="shared" si="59"/>
        <v>-42147473.356539309</v>
      </c>
      <c r="R172" s="8">
        <f>SUM('Masses &amp; Spring Data'!$D$29)</f>
        <v>0.12910000000000002</v>
      </c>
      <c r="S172" s="8">
        <f t="shared" si="67"/>
        <v>-151145.52250914514</v>
      </c>
      <c r="T172" s="8">
        <f t="shared" si="67"/>
        <v>-604582.09003658057</v>
      </c>
      <c r="U172" s="8">
        <f t="shared" si="67"/>
        <v>-1360309.7025823065</v>
      </c>
      <c r="V172" s="8">
        <f t="shared" si="67"/>
        <v>-2418328.3601463223</v>
      </c>
      <c r="W172" s="8">
        <f t="shared" si="67"/>
        <v>-3778638.062728629</v>
      </c>
      <c r="X172" s="8">
        <f t="shared" si="67"/>
        <v>-5441238.8103292258</v>
      </c>
      <c r="Y172" s="3">
        <f>SUM('Masses &amp; Spring Data'!$K$41*('Masses &amp; Spring Data'!$I$3+'Vel,Acc,Jer (Inlet)'!C172))</f>
        <v>2146152.4756765035</v>
      </c>
      <c r="Z172" s="10">
        <f t="shared" si="60"/>
        <v>1995006.9531673584</v>
      </c>
      <c r="AA172" s="10">
        <f t="shared" si="61"/>
        <v>1564791.3545233144</v>
      </c>
      <c r="AB172" s="10">
        <f t="shared" si="62"/>
        <v>785842.77309419704</v>
      </c>
      <c r="AC172" s="10">
        <f t="shared" si="63"/>
        <v>-272175.88446981879</v>
      </c>
      <c r="AD172" s="10">
        <f t="shared" si="64"/>
        <v>-1632485.5870521255</v>
      </c>
      <c r="AE172" s="10">
        <f t="shared" si="65"/>
        <v>-3295086.3346527223</v>
      </c>
    </row>
    <row r="173" spans="1:31" x14ac:dyDescent="0.2">
      <c r="A173" s="5">
        <v>-20</v>
      </c>
      <c r="B173" s="5">
        <f t="shared" si="66"/>
        <v>170</v>
      </c>
      <c r="C173" s="36">
        <v>8.9461019383277396</v>
      </c>
      <c r="D173" s="6">
        <f t="shared" si="46"/>
        <v>8.7725093063104609E-2</v>
      </c>
      <c r="E173" s="7">
        <f t="shared" si="47"/>
        <v>1052.7011167572552</v>
      </c>
      <c r="F173" s="7">
        <f t="shared" si="48"/>
        <v>2105.4022335145105</v>
      </c>
      <c r="G173" s="7">
        <f t="shared" si="49"/>
        <v>3158.103350271766</v>
      </c>
      <c r="H173" s="7">
        <f t="shared" si="50"/>
        <v>4210.804467029021</v>
      </c>
      <c r="I173" s="7">
        <f t="shared" si="51"/>
        <v>5263.5055837862765</v>
      </c>
      <c r="J173" s="7">
        <f t="shared" si="52"/>
        <v>6316.206700543532</v>
      </c>
      <c r="K173" s="12">
        <f t="shared" si="53"/>
        <v>-8.3823295989162716E-3</v>
      </c>
      <c r="L173" s="9">
        <f t="shared" si="54"/>
        <v>-1207055.462243943</v>
      </c>
      <c r="M173" s="9">
        <f t="shared" si="55"/>
        <v>-4828221.848975772</v>
      </c>
      <c r="N173" s="9">
        <f t="shared" si="56"/>
        <v>-10863499.160195488</v>
      </c>
      <c r="O173" s="9">
        <f t="shared" si="57"/>
        <v>-19312887.395903088</v>
      </c>
      <c r="P173" s="9">
        <f t="shared" si="58"/>
        <v>-30176386.556098577</v>
      </c>
      <c r="Q173" s="9">
        <f t="shared" si="59"/>
        <v>-43453996.640781954</v>
      </c>
      <c r="R173" s="8">
        <f>SUM('Masses &amp; Spring Data'!$D$29)</f>
        <v>0.12910000000000002</v>
      </c>
      <c r="S173" s="8">
        <f t="shared" si="67"/>
        <v>-155830.86017569306</v>
      </c>
      <c r="T173" s="8">
        <f t="shared" si="67"/>
        <v>-623323.44070277223</v>
      </c>
      <c r="U173" s="8">
        <f t="shared" si="67"/>
        <v>-1402477.7415812379</v>
      </c>
      <c r="V173" s="8">
        <f t="shared" si="67"/>
        <v>-2493293.7628110889</v>
      </c>
      <c r="W173" s="8">
        <f t="shared" si="67"/>
        <v>-3895771.5043923268</v>
      </c>
      <c r="X173" s="8">
        <f t="shared" si="67"/>
        <v>-5609910.9663249515</v>
      </c>
      <c r="Y173" s="3">
        <f>SUM('Masses &amp; Spring Data'!$K$41*('Masses &amp; Spring Data'!$I$3+'Vel,Acc,Jer (Inlet)'!C173))</f>
        <v>2169373.444559895</v>
      </c>
      <c r="Z173" s="10">
        <f t="shared" si="60"/>
        <v>2013542.584384202</v>
      </c>
      <c r="AA173" s="10">
        <f t="shared" si="61"/>
        <v>1567301.40765166</v>
      </c>
      <c r="AB173" s="10">
        <f t="shared" si="62"/>
        <v>766895.70297865709</v>
      </c>
      <c r="AC173" s="10">
        <f t="shared" si="63"/>
        <v>-323920.31825119397</v>
      </c>
      <c r="AD173" s="10">
        <f t="shared" si="64"/>
        <v>-1726398.0598324318</v>
      </c>
      <c r="AE173" s="10">
        <f t="shared" si="65"/>
        <v>-3440537.5217650565</v>
      </c>
    </row>
    <row r="174" spans="1:31" x14ac:dyDescent="0.2">
      <c r="A174" s="5">
        <v>-18</v>
      </c>
      <c r="B174" s="5">
        <f t="shared" si="66"/>
        <v>171</v>
      </c>
      <c r="C174" s="36">
        <v>9.0338270313908442</v>
      </c>
      <c r="D174" s="6">
        <f t="shared" si="46"/>
        <v>7.9342763464188337E-2</v>
      </c>
      <c r="E174" s="7">
        <f t="shared" si="47"/>
        <v>952.11316157025999</v>
      </c>
      <c r="F174" s="7">
        <f t="shared" si="48"/>
        <v>1904.22632314052</v>
      </c>
      <c r="G174" s="7">
        <f t="shared" si="49"/>
        <v>2856.3394847107802</v>
      </c>
      <c r="H174" s="7">
        <f t="shared" si="50"/>
        <v>3808.45264628104</v>
      </c>
      <c r="I174" s="7">
        <f t="shared" si="51"/>
        <v>4760.5658078513006</v>
      </c>
      <c r="J174" s="7">
        <f t="shared" si="52"/>
        <v>5712.6789694215604</v>
      </c>
      <c r="K174" s="12">
        <f t="shared" si="53"/>
        <v>-8.6156906679359935E-3</v>
      </c>
      <c r="L174" s="9">
        <f t="shared" si="54"/>
        <v>-1240659.456182783</v>
      </c>
      <c r="M174" s="9">
        <f t="shared" si="55"/>
        <v>-4962637.824731132</v>
      </c>
      <c r="N174" s="9">
        <f t="shared" si="56"/>
        <v>-11165935.105645048</v>
      </c>
      <c r="O174" s="9">
        <f t="shared" si="57"/>
        <v>-19850551.298924528</v>
      </c>
      <c r="P174" s="9">
        <f t="shared" si="58"/>
        <v>-31016486.404569577</v>
      </c>
      <c r="Q174" s="9">
        <f t="shared" si="59"/>
        <v>-44663740.42258019</v>
      </c>
      <c r="R174" s="8">
        <f>SUM('Masses &amp; Spring Data'!$D$29)</f>
        <v>0.12910000000000002</v>
      </c>
      <c r="S174" s="8">
        <f t="shared" si="67"/>
        <v>-160169.13579319732</v>
      </c>
      <c r="T174" s="8">
        <f t="shared" si="67"/>
        <v>-640676.54317278927</v>
      </c>
      <c r="U174" s="8">
        <f t="shared" si="67"/>
        <v>-1441522.2221387757</v>
      </c>
      <c r="V174" s="8">
        <f t="shared" si="67"/>
        <v>-2562706.1726911571</v>
      </c>
      <c r="W174" s="8">
        <f t="shared" si="67"/>
        <v>-4004228.3948299331</v>
      </c>
      <c r="X174" s="8">
        <f t="shared" si="67"/>
        <v>-5766088.888555103</v>
      </c>
      <c r="Y174" s="3">
        <f>SUM('Masses &amp; Spring Data'!$K$41*('Masses &amp; Spring Data'!$I$3+'Vel,Acc,Jer (Inlet)'!C174))</f>
        <v>2190624.8483544323</v>
      </c>
      <c r="Z174" s="10">
        <f t="shared" si="60"/>
        <v>2030455.7125612348</v>
      </c>
      <c r="AA174" s="10">
        <f t="shared" si="61"/>
        <v>1569169.0896308427</v>
      </c>
      <c r="AB174" s="10">
        <f t="shared" si="62"/>
        <v>749102.62621565652</v>
      </c>
      <c r="AC174" s="10">
        <f t="shared" si="63"/>
        <v>-372081.32433672482</v>
      </c>
      <c r="AD174" s="10">
        <f t="shared" si="64"/>
        <v>-1813603.5464755008</v>
      </c>
      <c r="AE174" s="10">
        <f t="shared" si="65"/>
        <v>-3575464.0402006707</v>
      </c>
    </row>
    <row r="175" spans="1:31" x14ac:dyDescent="0.2">
      <c r="A175" s="5">
        <v>-16</v>
      </c>
      <c r="B175" s="5">
        <f t="shared" si="66"/>
        <v>172</v>
      </c>
      <c r="C175" s="36">
        <v>9.1131697948550325</v>
      </c>
      <c r="D175" s="6">
        <f t="shared" si="46"/>
        <v>7.0727072796252344E-2</v>
      </c>
      <c r="E175" s="7">
        <f t="shared" si="47"/>
        <v>848.72487355502813</v>
      </c>
      <c r="F175" s="7">
        <f t="shared" si="48"/>
        <v>1697.4497471100563</v>
      </c>
      <c r="G175" s="7">
        <f t="shared" si="49"/>
        <v>2546.1746206650841</v>
      </c>
      <c r="H175" s="7">
        <f t="shared" si="50"/>
        <v>3394.8994942201125</v>
      </c>
      <c r="I175" s="7">
        <f t="shared" si="51"/>
        <v>4243.6243677751409</v>
      </c>
      <c r="J175" s="7">
        <f t="shared" si="52"/>
        <v>5092.3492413301683</v>
      </c>
      <c r="K175" s="12">
        <f t="shared" si="53"/>
        <v>-8.8210484086665986E-3</v>
      </c>
      <c r="L175" s="9">
        <f t="shared" si="54"/>
        <v>-1270230.9708479901</v>
      </c>
      <c r="M175" s="9">
        <f t="shared" si="55"/>
        <v>-5080923.8833919605</v>
      </c>
      <c r="N175" s="9">
        <f t="shared" si="56"/>
        <v>-11432078.737631911</v>
      </c>
      <c r="O175" s="9">
        <f t="shared" si="57"/>
        <v>-20323695.533567842</v>
      </c>
      <c r="P175" s="9">
        <f t="shared" si="58"/>
        <v>-31755774.271199755</v>
      </c>
      <c r="Q175" s="9">
        <f t="shared" si="59"/>
        <v>-45728314.950527646</v>
      </c>
      <c r="R175" s="8">
        <f>SUM('Masses &amp; Spring Data'!$D$29)</f>
        <v>0.12910000000000002</v>
      </c>
      <c r="S175" s="8">
        <f t="shared" si="67"/>
        <v>-163986.81833647555</v>
      </c>
      <c r="T175" s="8">
        <f t="shared" si="67"/>
        <v>-655947.27334590221</v>
      </c>
      <c r="U175" s="8">
        <f t="shared" si="67"/>
        <v>-1475881.3650282801</v>
      </c>
      <c r="V175" s="8">
        <f t="shared" si="67"/>
        <v>-2623789.0933836089</v>
      </c>
      <c r="W175" s="8">
        <f t="shared" si="67"/>
        <v>-4099670.4584118892</v>
      </c>
      <c r="X175" s="8">
        <f t="shared" si="67"/>
        <v>-5903525.4601131203</v>
      </c>
      <c r="Y175" s="3">
        <f>SUM('Masses &amp; Spring Data'!$K$41*('Masses &amp; Spring Data'!$I$3+'Vel,Acc,Jer (Inlet)'!C175))</f>
        <v>2209845.6328036319</v>
      </c>
      <c r="Z175" s="10">
        <f t="shared" si="60"/>
        <v>2045858.8144671563</v>
      </c>
      <c r="AA175" s="10">
        <f t="shared" si="61"/>
        <v>1571031.9928426216</v>
      </c>
      <c r="AB175" s="10">
        <f t="shared" si="62"/>
        <v>733964.26777535188</v>
      </c>
      <c r="AC175" s="10">
        <f t="shared" si="63"/>
        <v>-413943.46057997691</v>
      </c>
      <c r="AD175" s="10">
        <f t="shared" si="64"/>
        <v>-1889824.8256082572</v>
      </c>
      <c r="AE175" s="10">
        <f t="shared" si="65"/>
        <v>-3693679.8273094883</v>
      </c>
    </row>
    <row r="176" spans="1:31" x14ac:dyDescent="0.2">
      <c r="A176" s="5">
        <v>-14</v>
      </c>
      <c r="B176" s="5">
        <f t="shared" si="66"/>
        <v>173</v>
      </c>
      <c r="C176" s="36">
        <v>9.1838968676512849</v>
      </c>
      <c r="D176" s="6">
        <f t="shared" si="46"/>
        <v>6.1906024387585745E-2</v>
      </c>
      <c r="E176" s="7">
        <f t="shared" si="47"/>
        <v>742.87229265102894</v>
      </c>
      <c r="F176" s="7">
        <f t="shared" si="48"/>
        <v>1485.7445853020579</v>
      </c>
      <c r="G176" s="7">
        <f t="shared" si="49"/>
        <v>2228.6168779530867</v>
      </c>
      <c r="H176" s="7">
        <f t="shared" si="50"/>
        <v>2971.4891706041158</v>
      </c>
      <c r="I176" s="7">
        <f t="shared" si="51"/>
        <v>3714.3614632551448</v>
      </c>
      <c r="J176" s="7">
        <f t="shared" si="52"/>
        <v>4457.2337559061734</v>
      </c>
      <c r="K176" s="12">
        <f t="shared" si="53"/>
        <v>-9.017071706635349E-3</v>
      </c>
      <c r="L176" s="9">
        <f t="shared" si="54"/>
        <v>-1298458.3257554902</v>
      </c>
      <c r="M176" s="9">
        <f t="shared" si="55"/>
        <v>-5193833.3030219609</v>
      </c>
      <c r="N176" s="9">
        <f t="shared" si="56"/>
        <v>-11686124.931799412</v>
      </c>
      <c r="O176" s="9">
        <f t="shared" si="57"/>
        <v>-20775333.212087844</v>
      </c>
      <c r="P176" s="9">
        <f t="shared" si="58"/>
        <v>-32461458.143887255</v>
      </c>
      <c r="Q176" s="9">
        <f t="shared" si="59"/>
        <v>-46744499.727197647</v>
      </c>
      <c r="R176" s="8">
        <f>SUM('Masses &amp; Spring Data'!$D$29)</f>
        <v>0.12910000000000002</v>
      </c>
      <c r="S176" s="8">
        <f t="shared" si="67"/>
        <v>-167630.96985503382</v>
      </c>
      <c r="T176" s="8">
        <f t="shared" si="67"/>
        <v>-670523.87942013529</v>
      </c>
      <c r="U176" s="8">
        <f t="shared" si="67"/>
        <v>-1508678.7286953044</v>
      </c>
      <c r="V176" s="8">
        <f t="shared" si="67"/>
        <v>-2682095.5176805411</v>
      </c>
      <c r="W176" s="8">
        <f t="shared" si="67"/>
        <v>-4190774.2463758453</v>
      </c>
      <c r="X176" s="8">
        <f t="shared" si="67"/>
        <v>-6034714.9147812175</v>
      </c>
      <c r="Y176" s="3">
        <f>SUM('Masses &amp; Spring Data'!$K$41*('Masses &amp; Spring Data'!$I$3+'Vel,Acc,Jer (Inlet)'!C176))</f>
        <v>2226979.2661885237</v>
      </c>
      <c r="Z176" s="10">
        <f t="shared" si="60"/>
        <v>2059348.2963334899</v>
      </c>
      <c r="AA176" s="10">
        <f t="shared" si="61"/>
        <v>1571452.1211762815</v>
      </c>
      <c r="AB176" s="10">
        <f t="shared" si="62"/>
        <v>718300.53749321937</v>
      </c>
      <c r="AC176" s="10">
        <f t="shared" si="63"/>
        <v>-455116.25149201741</v>
      </c>
      <c r="AD176" s="10">
        <f t="shared" si="64"/>
        <v>-1963794.9801873215</v>
      </c>
      <c r="AE176" s="10">
        <f t="shared" si="65"/>
        <v>-3807735.6485926937</v>
      </c>
    </row>
    <row r="177" spans="1:31" x14ac:dyDescent="0.2">
      <c r="A177" s="5">
        <v>-12</v>
      </c>
      <c r="B177" s="5">
        <f t="shared" si="66"/>
        <v>174</v>
      </c>
      <c r="C177" s="36">
        <v>9.2458028920388706</v>
      </c>
      <c r="D177" s="6">
        <f t="shared" si="46"/>
        <v>5.2888952680950396E-2</v>
      </c>
      <c r="E177" s="7">
        <f t="shared" si="47"/>
        <v>634.6674321714047</v>
      </c>
      <c r="F177" s="7">
        <f t="shared" si="48"/>
        <v>1269.3348643428094</v>
      </c>
      <c r="G177" s="7">
        <f t="shared" si="49"/>
        <v>1904.0022965142143</v>
      </c>
      <c r="H177" s="7">
        <f t="shared" si="50"/>
        <v>2538.6697286856188</v>
      </c>
      <c r="I177" s="7">
        <f t="shared" si="51"/>
        <v>3173.3371608570237</v>
      </c>
      <c r="J177" s="7">
        <f t="shared" si="52"/>
        <v>3808.0045930284286</v>
      </c>
      <c r="K177" s="12">
        <f t="shared" si="53"/>
        <v>-9.2037605618457974E-3</v>
      </c>
      <c r="L177" s="9">
        <f t="shared" si="54"/>
        <v>-1325341.5209057948</v>
      </c>
      <c r="M177" s="9">
        <f t="shared" si="55"/>
        <v>-5301366.0836231792</v>
      </c>
      <c r="N177" s="9">
        <f t="shared" si="56"/>
        <v>-11928073.688152153</v>
      </c>
      <c r="O177" s="9">
        <f t="shared" si="57"/>
        <v>-21205464.334492717</v>
      </c>
      <c r="P177" s="9">
        <f t="shared" si="58"/>
        <v>-33133538.02264487</v>
      </c>
      <c r="Q177" s="9">
        <f t="shared" si="59"/>
        <v>-47712294.752608612</v>
      </c>
      <c r="R177" s="8">
        <f>SUM('Masses &amp; Spring Data'!$D$29)</f>
        <v>0.12910000000000002</v>
      </c>
      <c r="S177" s="8">
        <f t="shared" si="67"/>
        <v>-171101.59034893813</v>
      </c>
      <c r="T177" s="8">
        <f t="shared" si="67"/>
        <v>-684406.36139575252</v>
      </c>
      <c r="U177" s="8">
        <f t="shared" si="67"/>
        <v>-1539914.3131404433</v>
      </c>
      <c r="V177" s="8">
        <f t="shared" si="67"/>
        <v>-2737625.4455830101</v>
      </c>
      <c r="W177" s="8">
        <f t="shared" si="67"/>
        <v>-4277539.7587234536</v>
      </c>
      <c r="X177" s="8">
        <f t="shared" si="67"/>
        <v>-6159657.2525617732</v>
      </c>
      <c r="Y177" s="3">
        <f>SUM('Masses &amp; Spring Data'!$K$41*('Masses &amp; Spring Data'!$I$3+'Vel,Acc,Jer (Inlet)'!C177))</f>
        <v>2241976.0005964166</v>
      </c>
      <c r="Z177" s="10">
        <f t="shared" si="60"/>
        <v>2070874.4102474786</v>
      </c>
      <c r="AA177" s="10">
        <f t="shared" si="61"/>
        <v>1570381.987987624</v>
      </c>
      <c r="AB177" s="10">
        <f t="shared" si="62"/>
        <v>702061.68745597336</v>
      </c>
      <c r="AC177" s="10">
        <f t="shared" si="63"/>
        <v>-495649.44498659344</v>
      </c>
      <c r="AD177" s="10">
        <f t="shared" si="64"/>
        <v>-2035563.758127037</v>
      </c>
      <c r="AE177" s="10">
        <f t="shared" si="65"/>
        <v>-3917681.2519653565</v>
      </c>
    </row>
    <row r="178" spans="1:31" x14ac:dyDescent="0.2">
      <c r="A178" s="5">
        <v>-10</v>
      </c>
      <c r="B178" s="5">
        <f t="shared" si="66"/>
        <v>175</v>
      </c>
      <c r="C178" s="36">
        <v>9.298691844719821</v>
      </c>
      <c r="D178" s="6">
        <f t="shared" si="46"/>
        <v>4.3685192119104599E-2</v>
      </c>
      <c r="E178" s="7">
        <f t="shared" si="47"/>
        <v>524.22230542925513</v>
      </c>
      <c r="F178" s="7">
        <f t="shared" si="48"/>
        <v>1048.4446108585103</v>
      </c>
      <c r="G178" s="7">
        <f t="shared" si="49"/>
        <v>1572.6669162877656</v>
      </c>
      <c r="H178" s="7">
        <f t="shared" si="50"/>
        <v>2096.8892217170205</v>
      </c>
      <c r="I178" s="7">
        <f t="shared" si="51"/>
        <v>2621.1115271462759</v>
      </c>
      <c r="J178" s="7">
        <f t="shared" si="52"/>
        <v>3145.3338325755312</v>
      </c>
      <c r="K178" s="12">
        <f t="shared" si="53"/>
        <v>-9.2410983328861107E-3</v>
      </c>
      <c r="L178" s="9">
        <f t="shared" si="54"/>
        <v>-1330718.1599355999</v>
      </c>
      <c r="M178" s="9">
        <f t="shared" si="55"/>
        <v>-5322872.6397423996</v>
      </c>
      <c r="N178" s="9">
        <f t="shared" si="56"/>
        <v>-11976463.4394204</v>
      </c>
      <c r="O178" s="9">
        <f t="shared" si="57"/>
        <v>-21291490.558969598</v>
      </c>
      <c r="P178" s="9">
        <f t="shared" si="58"/>
        <v>-33267953.99839</v>
      </c>
      <c r="Q178" s="9">
        <f t="shared" si="59"/>
        <v>-47905853.757681601</v>
      </c>
      <c r="R178" s="8">
        <f>SUM('Masses &amp; Spring Data'!$D$29)</f>
        <v>0.12910000000000002</v>
      </c>
      <c r="S178" s="8">
        <f t="shared" si="67"/>
        <v>-171795.71444768598</v>
      </c>
      <c r="T178" s="8">
        <f t="shared" si="67"/>
        <v>-687182.85779074393</v>
      </c>
      <c r="U178" s="8">
        <f t="shared" si="67"/>
        <v>-1546161.4300291738</v>
      </c>
      <c r="V178" s="8">
        <f t="shared" si="67"/>
        <v>-2748731.4311629757</v>
      </c>
      <c r="W178" s="8">
        <f t="shared" si="67"/>
        <v>-4294892.86119215</v>
      </c>
      <c r="X178" s="8">
        <f t="shared" si="67"/>
        <v>-6184645.7201166954</v>
      </c>
      <c r="Y178" s="3">
        <f>SUM('Masses &amp; Spring Data'!$K$41*('Masses &amp; Spring Data'!$I$3+'Vel,Acc,Jer (Inlet)'!C178))</f>
        <v>2254788.3493833765</v>
      </c>
      <c r="Z178" s="10">
        <f t="shared" si="60"/>
        <v>2082992.6349356906</v>
      </c>
      <c r="AA178" s="10">
        <f t="shared" si="61"/>
        <v>1578188.2293834859</v>
      </c>
      <c r="AB178" s="10">
        <f t="shared" si="62"/>
        <v>708626.91935420269</v>
      </c>
      <c r="AC178" s="10">
        <f t="shared" si="63"/>
        <v>-493943.08177959919</v>
      </c>
      <c r="AD178" s="10">
        <f t="shared" si="64"/>
        <v>-2040104.5118087735</v>
      </c>
      <c r="AE178" s="10">
        <f t="shared" si="65"/>
        <v>-3929857.3707333189</v>
      </c>
    </row>
    <row r="179" spans="1:31" x14ac:dyDescent="0.2">
      <c r="A179" s="5">
        <v>-8</v>
      </c>
      <c r="B179" s="5">
        <f t="shared" si="66"/>
        <v>176</v>
      </c>
      <c r="C179" s="36">
        <v>9.3423770368389256</v>
      </c>
      <c r="D179" s="6">
        <f t="shared" si="46"/>
        <v>3.4444093786218488E-2</v>
      </c>
      <c r="E179" s="7">
        <f t="shared" si="47"/>
        <v>413.32912543462186</v>
      </c>
      <c r="F179" s="7">
        <f t="shared" si="48"/>
        <v>826.65825086924372</v>
      </c>
      <c r="G179" s="7">
        <f t="shared" si="49"/>
        <v>1239.9873763038656</v>
      </c>
      <c r="H179" s="7">
        <f t="shared" si="50"/>
        <v>1653.3165017384874</v>
      </c>
      <c r="I179" s="7">
        <f t="shared" si="51"/>
        <v>2066.6456271731095</v>
      </c>
      <c r="J179" s="7">
        <f t="shared" si="52"/>
        <v>2479.9747526077313</v>
      </c>
      <c r="K179" s="12">
        <f t="shared" si="53"/>
        <v>-9.4277871880983355E-3</v>
      </c>
      <c r="L179" s="9">
        <f t="shared" si="54"/>
        <v>-1357601.3550861604</v>
      </c>
      <c r="M179" s="9">
        <f t="shared" si="55"/>
        <v>-5430405.4203446414</v>
      </c>
      <c r="N179" s="9">
        <f t="shared" si="56"/>
        <v>-12218412.195775444</v>
      </c>
      <c r="O179" s="9">
        <f t="shared" si="57"/>
        <v>-21721621.681378566</v>
      </c>
      <c r="P179" s="9">
        <f t="shared" si="58"/>
        <v>-33940033.877154008</v>
      </c>
      <c r="Q179" s="9">
        <f t="shared" si="59"/>
        <v>-48873648.783101775</v>
      </c>
      <c r="R179" s="8">
        <f>SUM('Masses &amp; Spring Data'!$D$29)</f>
        <v>0.12910000000000002</v>
      </c>
      <c r="S179" s="8">
        <f t="shared" si="67"/>
        <v>-175266.33494162332</v>
      </c>
      <c r="T179" s="8">
        <f t="shared" si="67"/>
        <v>-701065.3397664933</v>
      </c>
      <c r="U179" s="8">
        <f t="shared" si="67"/>
        <v>-1577397.0144746101</v>
      </c>
      <c r="V179" s="8">
        <f t="shared" si="67"/>
        <v>-2804261.3590659732</v>
      </c>
      <c r="W179" s="8">
        <f t="shared" si="67"/>
        <v>-4381658.3735405831</v>
      </c>
      <c r="X179" s="8">
        <f t="shared" si="67"/>
        <v>-6309588.0578984404</v>
      </c>
      <c r="Y179" s="3">
        <f>SUM('Masses &amp; Spring Data'!$K$41*('Masses &amp; Spring Data'!$I$3+'Vel,Acc,Jer (Inlet)'!C179))</f>
        <v>2265371.0871742298</v>
      </c>
      <c r="Z179" s="10">
        <f t="shared" si="60"/>
        <v>2090104.7522326065</v>
      </c>
      <c r="AA179" s="10">
        <f t="shared" si="61"/>
        <v>1572649.8291274479</v>
      </c>
      <c r="AB179" s="10">
        <f t="shared" si="62"/>
        <v>687974.07269961969</v>
      </c>
      <c r="AC179" s="10">
        <f t="shared" si="63"/>
        <v>-538890.27189174341</v>
      </c>
      <c r="AD179" s="10">
        <f t="shared" si="64"/>
        <v>-2116287.2863663533</v>
      </c>
      <c r="AE179" s="10">
        <f t="shared" si="65"/>
        <v>-4044216.9707242106</v>
      </c>
    </row>
    <row r="180" spans="1:31" x14ac:dyDescent="0.2">
      <c r="A180" s="5">
        <v>-6</v>
      </c>
      <c r="B180" s="5">
        <f t="shared" si="66"/>
        <v>177</v>
      </c>
      <c r="C180" s="36">
        <v>9.3768211306251441</v>
      </c>
      <c r="D180" s="6">
        <f t="shared" si="46"/>
        <v>2.5016306598120153E-2</v>
      </c>
      <c r="E180" s="7">
        <f t="shared" si="47"/>
        <v>300.19567917744183</v>
      </c>
      <c r="F180" s="7">
        <f t="shared" si="48"/>
        <v>600.39135835488366</v>
      </c>
      <c r="G180" s="7">
        <f t="shared" si="49"/>
        <v>900.58703753232544</v>
      </c>
      <c r="H180" s="7">
        <f t="shared" si="50"/>
        <v>1200.7827167097673</v>
      </c>
      <c r="I180" s="7">
        <f t="shared" si="51"/>
        <v>1500.9783958872092</v>
      </c>
      <c r="J180" s="7">
        <f t="shared" si="52"/>
        <v>1801.1740750646509</v>
      </c>
      <c r="K180" s="12">
        <f t="shared" si="53"/>
        <v>-9.5211316157026715E-3</v>
      </c>
      <c r="L180" s="9">
        <f t="shared" si="54"/>
        <v>-1371042.9526611846</v>
      </c>
      <c r="M180" s="9">
        <f t="shared" si="55"/>
        <v>-5484171.8106447384</v>
      </c>
      <c r="N180" s="9">
        <f t="shared" si="56"/>
        <v>-12339386.573950663</v>
      </c>
      <c r="O180" s="9">
        <f t="shared" si="57"/>
        <v>-21936687.242578954</v>
      </c>
      <c r="P180" s="9">
        <f t="shared" si="58"/>
        <v>-34276073.816529617</v>
      </c>
      <c r="Q180" s="9">
        <f t="shared" si="59"/>
        <v>-49357546.295802653</v>
      </c>
      <c r="R180" s="8">
        <f>SUM('Masses &amp; Spring Data'!$D$29)</f>
        <v>0.12910000000000002</v>
      </c>
      <c r="S180" s="8">
        <f t="shared" si="67"/>
        <v>-177001.64518855896</v>
      </c>
      <c r="T180" s="8">
        <f t="shared" si="67"/>
        <v>-708006.58075423585</v>
      </c>
      <c r="U180" s="8">
        <f t="shared" si="67"/>
        <v>-1593014.8066970308</v>
      </c>
      <c r="V180" s="8">
        <f t="shared" si="67"/>
        <v>-2832026.3230169434</v>
      </c>
      <c r="W180" s="8">
        <f t="shared" si="67"/>
        <v>-4425041.129713974</v>
      </c>
      <c r="X180" s="8">
        <f t="shared" si="67"/>
        <v>-6372059.2267881231</v>
      </c>
      <c r="Y180" s="3">
        <f>SUM('Masses &amp; Spring Data'!$K$41*('Masses &amp; Spring Data'!$I$3+'Vel,Acc,Jer (Inlet)'!C180))</f>
        <v>2273715.1688939412</v>
      </c>
      <c r="Z180" s="10">
        <f t="shared" si="60"/>
        <v>2096713.5237053824</v>
      </c>
      <c r="AA180" s="10">
        <f t="shared" si="61"/>
        <v>1571768.7884130999</v>
      </c>
      <c r="AB180" s="10">
        <f t="shared" si="62"/>
        <v>680700.36219691043</v>
      </c>
      <c r="AC180" s="10">
        <f t="shared" si="63"/>
        <v>-558311.1541230022</v>
      </c>
      <c r="AD180" s="10">
        <f t="shared" si="64"/>
        <v>-2151325.9608200327</v>
      </c>
      <c r="AE180" s="10">
        <f t="shared" si="65"/>
        <v>-4098344.0578941819</v>
      </c>
    </row>
    <row r="181" spans="1:31" x14ac:dyDescent="0.2">
      <c r="A181" s="5">
        <v>-4</v>
      </c>
      <c r="B181" s="5">
        <f t="shared" si="66"/>
        <v>178</v>
      </c>
      <c r="C181" s="36">
        <v>9.4018374372232643</v>
      </c>
      <c r="D181" s="6">
        <f t="shared" si="46"/>
        <v>1.5495174982417481E-2</v>
      </c>
      <c r="E181" s="7">
        <f t="shared" si="47"/>
        <v>185.94209978900977</v>
      </c>
      <c r="F181" s="7">
        <f t="shared" si="48"/>
        <v>371.88419957801955</v>
      </c>
      <c r="G181" s="7">
        <f t="shared" si="49"/>
        <v>557.82629936702938</v>
      </c>
      <c r="H181" s="7">
        <f t="shared" si="50"/>
        <v>743.7683991560391</v>
      </c>
      <c r="I181" s="7">
        <f t="shared" si="51"/>
        <v>929.71049894504881</v>
      </c>
      <c r="J181" s="7">
        <f t="shared" si="52"/>
        <v>1115.6525987340588</v>
      </c>
      <c r="K181" s="12">
        <f t="shared" si="53"/>
        <v>-9.4277871880983355E-3</v>
      </c>
      <c r="L181" s="9">
        <f t="shared" si="54"/>
        <v>-1357601.3550861604</v>
      </c>
      <c r="M181" s="9">
        <f t="shared" si="55"/>
        <v>-5430405.4203446414</v>
      </c>
      <c r="N181" s="9">
        <f t="shared" si="56"/>
        <v>-12218412.195775444</v>
      </c>
      <c r="O181" s="9">
        <f t="shared" si="57"/>
        <v>-21721621.681378566</v>
      </c>
      <c r="P181" s="9">
        <f t="shared" si="58"/>
        <v>-33940033.877154008</v>
      </c>
      <c r="Q181" s="9">
        <f t="shared" si="59"/>
        <v>-48873648.783101775</v>
      </c>
      <c r="R181" s="8">
        <f>SUM('Masses &amp; Spring Data'!$D$29)</f>
        <v>0.12910000000000002</v>
      </c>
      <c r="S181" s="8">
        <f t="shared" si="67"/>
        <v>-175266.33494162332</v>
      </c>
      <c r="T181" s="8">
        <f t="shared" si="67"/>
        <v>-701065.3397664933</v>
      </c>
      <c r="U181" s="8">
        <f t="shared" si="67"/>
        <v>-1577397.0144746101</v>
      </c>
      <c r="V181" s="8">
        <f t="shared" si="67"/>
        <v>-2804261.3590659732</v>
      </c>
      <c r="W181" s="8">
        <f t="shared" si="67"/>
        <v>-4381658.3735405831</v>
      </c>
      <c r="X181" s="8">
        <f t="shared" si="67"/>
        <v>-6309588.0578984404</v>
      </c>
      <c r="Y181" s="3">
        <f>SUM('Masses &amp; Spring Data'!$K$41*('Masses &amp; Spring Data'!$I$3+'Vel,Acc,Jer (Inlet)'!C181))</f>
        <v>2279775.3691673358</v>
      </c>
      <c r="Z181" s="10">
        <f t="shared" si="60"/>
        <v>2104509.0342257125</v>
      </c>
      <c r="AA181" s="10">
        <f t="shared" si="61"/>
        <v>1582463.735540333</v>
      </c>
      <c r="AB181" s="10">
        <f t="shared" si="62"/>
        <v>702378.3546927257</v>
      </c>
      <c r="AC181" s="10">
        <f t="shared" si="63"/>
        <v>-524485.9898986374</v>
      </c>
      <c r="AD181" s="10">
        <f t="shared" si="64"/>
        <v>-2101883.0043732473</v>
      </c>
      <c r="AE181" s="10">
        <f t="shared" si="65"/>
        <v>-4029812.6887311046</v>
      </c>
    </row>
    <row r="182" spans="1:31" x14ac:dyDescent="0.2">
      <c r="A182" s="5">
        <v>-2</v>
      </c>
      <c r="B182" s="5">
        <f t="shared" si="66"/>
        <v>179</v>
      </c>
      <c r="C182" s="36">
        <v>9.4173326122056817</v>
      </c>
      <c r="D182" s="6">
        <f t="shared" si="46"/>
        <v>6.0673877943191457E-3</v>
      </c>
      <c r="E182" s="7">
        <f t="shared" si="47"/>
        <v>72.808653531829748</v>
      </c>
      <c r="F182" s="7">
        <f t="shared" si="48"/>
        <v>145.6173070636595</v>
      </c>
      <c r="G182" s="7">
        <f t="shared" si="49"/>
        <v>218.42596059548924</v>
      </c>
      <c r="H182" s="7">
        <f t="shared" si="50"/>
        <v>291.23461412731899</v>
      </c>
      <c r="I182" s="7">
        <f t="shared" si="51"/>
        <v>364.04326765914874</v>
      </c>
      <c r="J182" s="7">
        <f t="shared" si="52"/>
        <v>436.85192119097849</v>
      </c>
      <c r="K182" s="12">
        <f t="shared" si="53"/>
        <v>-9.6144760433052312E-3</v>
      </c>
      <c r="L182" s="9">
        <f t="shared" si="54"/>
        <v>-1384484.5502359532</v>
      </c>
      <c r="M182" s="9">
        <f t="shared" si="55"/>
        <v>-5537938.2009438127</v>
      </c>
      <c r="N182" s="9">
        <f t="shared" si="56"/>
        <v>-12460360.952123581</v>
      </c>
      <c r="O182" s="9">
        <f t="shared" si="57"/>
        <v>-22151752.803775251</v>
      </c>
      <c r="P182" s="9">
        <f t="shared" si="58"/>
        <v>-34612113.755898833</v>
      </c>
      <c r="Q182" s="9">
        <f t="shared" si="59"/>
        <v>-49841443.808494322</v>
      </c>
      <c r="R182" s="8">
        <f>SUM('Masses &amp; Spring Data'!$D$29)</f>
        <v>0.12910000000000002</v>
      </c>
      <c r="S182" s="8">
        <f t="shared" si="67"/>
        <v>-178736.9554354616</v>
      </c>
      <c r="T182" s="8">
        <f t="shared" si="67"/>
        <v>-714947.82174184639</v>
      </c>
      <c r="U182" s="8">
        <f t="shared" si="67"/>
        <v>-1608632.5989191546</v>
      </c>
      <c r="V182" s="8">
        <f t="shared" si="67"/>
        <v>-2859791.2869673856</v>
      </c>
      <c r="W182" s="8">
        <f t="shared" si="67"/>
        <v>-4468423.8858865397</v>
      </c>
      <c r="X182" s="8">
        <f t="shared" si="67"/>
        <v>-6434530.3956766184</v>
      </c>
      <c r="Y182" s="3">
        <f>SUM('Masses &amp; Spring Data'!$K$41*('Masses &amp; Spring Data'!$I$3+'Vel,Acc,Jer (Inlet)'!C182))</f>
        <v>2283529.0753068263</v>
      </c>
      <c r="Z182" s="10">
        <f t="shared" si="60"/>
        <v>2104792.1198713649</v>
      </c>
      <c r="AA182" s="10">
        <f t="shared" si="61"/>
        <v>1570051.078258154</v>
      </c>
      <c r="AB182" s="10">
        <f t="shared" si="62"/>
        <v>674896.47638767166</v>
      </c>
      <c r="AC182" s="10">
        <f t="shared" si="63"/>
        <v>-576262.21166055929</v>
      </c>
      <c r="AD182" s="10">
        <f t="shared" si="64"/>
        <v>-2184894.8105797134</v>
      </c>
      <c r="AE182" s="10">
        <f t="shared" si="65"/>
        <v>-4151001.3203697922</v>
      </c>
    </row>
    <row r="183" spans="1:31" x14ac:dyDescent="0.2">
      <c r="A183" s="5">
        <v>0</v>
      </c>
      <c r="B183" s="5">
        <f t="shared" si="66"/>
        <v>180</v>
      </c>
      <c r="C183" s="36">
        <v>9.4234000000000009</v>
      </c>
      <c r="D183" s="6">
        <f t="shared" si="46"/>
        <v>-3.5470882489860855E-3</v>
      </c>
      <c r="E183" s="7">
        <f t="shared" si="47"/>
        <v>-42.565058987833027</v>
      </c>
      <c r="F183" s="7">
        <f t="shared" si="48"/>
        <v>-85.130117975666053</v>
      </c>
      <c r="G183" s="7">
        <f t="shared" si="49"/>
        <v>-127.69517696349908</v>
      </c>
      <c r="H183" s="7">
        <f t="shared" si="50"/>
        <v>-170.26023595133211</v>
      </c>
      <c r="I183" s="7">
        <f t="shared" si="51"/>
        <v>-212.82529493916513</v>
      </c>
      <c r="J183" s="7">
        <f t="shared" si="52"/>
        <v>-255.39035392699816</v>
      </c>
      <c r="K183" s="12">
        <f t="shared" si="53"/>
        <v>-9.6144760433087839E-3</v>
      </c>
      <c r="L183" s="9">
        <f t="shared" si="54"/>
        <v>-1384484.5502364649</v>
      </c>
      <c r="M183" s="9">
        <f t="shared" si="55"/>
        <v>-5537938.2009458598</v>
      </c>
      <c r="N183" s="9">
        <f t="shared" si="56"/>
        <v>-12460360.952128183</v>
      </c>
      <c r="O183" s="9">
        <f t="shared" si="57"/>
        <v>-22151752.803783439</v>
      </c>
      <c r="P183" s="9">
        <f t="shared" si="58"/>
        <v>-34612113.755911618</v>
      </c>
      <c r="Q183" s="9">
        <f t="shared" si="59"/>
        <v>-49841443.808512732</v>
      </c>
      <c r="R183" s="8">
        <f>SUM('Masses &amp; Spring Data'!$D$29)</f>
        <v>0.12910000000000002</v>
      </c>
      <c r="S183" s="8">
        <f t="shared" si="67"/>
        <v>-178736.95543552766</v>
      </c>
      <c r="T183" s="8">
        <f t="shared" si="67"/>
        <v>-714947.82174211065</v>
      </c>
      <c r="U183" s="8">
        <f t="shared" si="67"/>
        <v>-1608632.5989197488</v>
      </c>
      <c r="V183" s="8">
        <f t="shared" si="67"/>
        <v>-2859791.2869684426</v>
      </c>
      <c r="W183" s="8">
        <f t="shared" si="67"/>
        <v>-4468423.8858881909</v>
      </c>
      <c r="X183" s="8">
        <f t="shared" si="67"/>
        <v>-6434530.3956789952</v>
      </c>
      <c r="Y183" s="3">
        <f>SUM('Masses &amp; Spring Data'!$K$41*('Masses &amp; Spring Data'!$I$3+'Vel,Acc,Jer (Inlet)'!C183))</f>
        <v>2284998.9000000004</v>
      </c>
      <c r="Z183" s="10">
        <f t="shared" si="60"/>
        <v>2106261.9445644729</v>
      </c>
      <c r="AA183" s="10">
        <f t="shared" si="61"/>
        <v>1569191.7961295729</v>
      </c>
      <c r="AB183" s="10">
        <f t="shared" si="62"/>
        <v>676366.30108025158</v>
      </c>
      <c r="AC183" s="10">
        <f t="shared" si="63"/>
        <v>-574792.38696844224</v>
      </c>
      <c r="AD183" s="10">
        <f t="shared" si="64"/>
        <v>-2183424.9858881906</v>
      </c>
      <c r="AE183" s="10">
        <f t="shared" si="65"/>
        <v>-4149531.4956789948</v>
      </c>
    </row>
    <row r="184" spans="1:31" x14ac:dyDescent="0.2">
      <c r="A184" s="5">
        <v>2</v>
      </c>
      <c r="B184" s="5">
        <f t="shared" si="66"/>
        <v>181</v>
      </c>
      <c r="C184" s="36">
        <v>9.4198529117510148</v>
      </c>
      <c r="D184" s="6">
        <f t="shared" si="46"/>
        <v>-1.3161564292294869E-2</v>
      </c>
      <c r="E184" s="7">
        <f t="shared" si="47"/>
        <v>-157.93877150753843</v>
      </c>
      <c r="F184" s="7">
        <f t="shared" si="48"/>
        <v>-315.87754301507687</v>
      </c>
      <c r="G184" s="7">
        <f t="shared" si="49"/>
        <v>-473.8163145226153</v>
      </c>
      <c r="H184" s="7">
        <f t="shared" si="50"/>
        <v>-631.75508603015373</v>
      </c>
      <c r="I184" s="7">
        <f t="shared" si="51"/>
        <v>-789.69385753769211</v>
      </c>
      <c r="J184" s="7">
        <f t="shared" si="52"/>
        <v>-947.6326290452306</v>
      </c>
      <c r="K184" s="12">
        <f t="shared" si="53"/>
        <v>-9.3344427604922231E-3</v>
      </c>
      <c r="L184" s="9">
        <f t="shared" si="54"/>
        <v>-1344159.7575108802</v>
      </c>
      <c r="M184" s="9">
        <f t="shared" si="55"/>
        <v>-5376639.030043521</v>
      </c>
      <c r="N184" s="9">
        <f t="shared" si="56"/>
        <v>-12097437.817597922</v>
      </c>
      <c r="O184" s="9">
        <f t="shared" si="57"/>
        <v>-21506556.120174084</v>
      </c>
      <c r="P184" s="9">
        <f t="shared" si="58"/>
        <v>-33603993.937772006</v>
      </c>
      <c r="Q184" s="9">
        <f t="shared" si="59"/>
        <v>-48389751.270391688</v>
      </c>
      <c r="R184" s="8">
        <f>SUM('Masses &amp; Spring Data'!$D$29)</f>
        <v>0.12910000000000002</v>
      </c>
      <c r="S184" s="8">
        <f t="shared" si="67"/>
        <v>-173531.02469465465</v>
      </c>
      <c r="T184" s="8">
        <f t="shared" si="67"/>
        <v>-694124.09877861862</v>
      </c>
      <c r="U184" s="8">
        <f t="shared" si="67"/>
        <v>-1561779.2222518919</v>
      </c>
      <c r="V184" s="8">
        <f t="shared" si="67"/>
        <v>-2776496.3951144745</v>
      </c>
      <c r="W184" s="8">
        <f t="shared" si="67"/>
        <v>-4338275.617366367</v>
      </c>
      <c r="X184" s="8">
        <f t="shared" si="67"/>
        <v>-6247116.8890075674</v>
      </c>
      <c r="Y184" s="3">
        <f>SUM('Masses &amp; Spring Data'!$K$41*('Masses &amp; Spring Data'!$I$3+'Vel,Acc,Jer (Inlet)'!C184))</f>
        <v>2284139.6178716836</v>
      </c>
      <c r="Z184" s="10">
        <f t="shared" si="60"/>
        <v>2110608.5931770289</v>
      </c>
      <c r="AA184" s="10">
        <f t="shared" si="61"/>
        <v>1586827.1301432564</v>
      </c>
      <c r="AB184" s="10">
        <f t="shared" si="62"/>
        <v>722360.3956197917</v>
      </c>
      <c r="AC184" s="10">
        <f t="shared" si="63"/>
        <v>-492356.77724279091</v>
      </c>
      <c r="AD184" s="10">
        <f t="shared" si="64"/>
        <v>-2054135.9994946835</v>
      </c>
      <c r="AE184" s="10">
        <f t="shared" si="65"/>
        <v>-3962977.2711358839</v>
      </c>
    </row>
    <row r="185" spans="1:31" x14ac:dyDescent="0.2">
      <c r="A185" s="5">
        <v>4</v>
      </c>
      <c r="B185" s="5">
        <f t="shared" si="66"/>
        <v>182</v>
      </c>
      <c r="C185" s="36">
        <v>9.4066913474587199</v>
      </c>
      <c r="D185" s="6">
        <f t="shared" si="46"/>
        <v>-2.2496007052787093E-2</v>
      </c>
      <c r="E185" s="7">
        <f t="shared" si="47"/>
        <v>-269.95208463344511</v>
      </c>
      <c r="F185" s="7">
        <f t="shared" si="48"/>
        <v>-539.90416926689022</v>
      </c>
      <c r="G185" s="7">
        <f t="shared" si="49"/>
        <v>-809.85625390033533</v>
      </c>
      <c r="H185" s="7">
        <f t="shared" si="50"/>
        <v>-1079.8083385337804</v>
      </c>
      <c r="I185" s="7">
        <f t="shared" si="51"/>
        <v>-1349.7604231672256</v>
      </c>
      <c r="J185" s="7">
        <f t="shared" si="52"/>
        <v>-1619.7125078006707</v>
      </c>
      <c r="K185" s="12">
        <f t="shared" si="53"/>
        <v>-9.5211316157026715E-3</v>
      </c>
      <c r="L185" s="9">
        <f t="shared" si="54"/>
        <v>-1371042.9526611846</v>
      </c>
      <c r="M185" s="9">
        <f t="shared" si="55"/>
        <v>-5484171.8106447384</v>
      </c>
      <c r="N185" s="9">
        <f t="shared" si="56"/>
        <v>-12339386.573950663</v>
      </c>
      <c r="O185" s="9">
        <f t="shared" si="57"/>
        <v>-21936687.242578954</v>
      </c>
      <c r="P185" s="9">
        <f t="shared" si="58"/>
        <v>-34276073.816529617</v>
      </c>
      <c r="Q185" s="9">
        <f t="shared" si="59"/>
        <v>-49357546.295802653</v>
      </c>
      <c r="R185" s="8">
        <f>SUM('Masses &amp; Spring Data'!$D$29)</f>
        <v>0.12910000000000002</v>
      </c>
      <c r="S185" s="8">
        <f t="shared" si="67"/>
        <v>-177001.64518855896</v>
      </c>
      <c r="T185" s="8">
        <f t="shared" si="67"/>
        <v>-708006.58075423585</v>
      </c>
      <c r="U185" s="8">
        <f t="shared" si="67"/>
        <v>-1593014.8066970308</v>
      </c>
      <c r="V185" s="8">
        <f t="shared" si="67"/>
        <v>-2832026.3230169434</v>
      </c>
      <c r="W185" s="8">
        <f t="shared" si="67"/>
        <v>-4425041.129713974</v>
      </c>
      <c r="X185" s="8">
        <f t="shared" si="67"/>
        <v>-6372059.2267881231</v>
      </c>
      <c r="Y185" s="3">
        <f>SUM('Masses &amp; Spring Data'!$K$41*('Masses &amp; Spring Data'!$I$3+'Vel,Acc,Jer (Inlet)'!C185))</f>
        <v>2280951.2289218749</v>
      </c>
      <c r="Z185" s="10">
        <f t="shared" si="60"/>
        <v>2103949.583733316</v>
      </c>
      <c r="AA185" s="10">
        <f t="shared" si="61"/>
        <v>1567494.9904591013</v>
      </c>
      <c r="AB185" s="10">
        <f t="shared" si="62"/>
        <v>687936.42222484411</v>
      </c>
      <c r="AC185" s="10">
        <f t="shared" si="63"/>
        <v>-551075.09409506852</v>
      </c>
      <c r="AD185" s="10">
        <f t="shared" si="64"/>
        <v>-2144089.9007920991</v>
      </c>
      <c r="AE185" s="10">
        <f t="shared" si="65"/>
        <v>-4091107.9978662482</v>
      </c>
    </row>
    <row r="186" spans="1:31" x14ac:dyDescent="0.2">
      <c r="A186" s="5">
        <v>6</v>
      </c>
      <c r="B186" s="5">
        <f t="shared" si="66"/>
        <v>183</v>
      </c>
      <c r="C186" s="36">
        <v>9.3841953404059328</v>
      </c>
      <c r="D186" s="6">
        <f t="shared" si="46"/>
        <v>-3.2017138668489764E-2</v>
      </c>
      <c r="E186" s="7">
        <f t="shared" si="47"/>
        <v>-384.20566402187717</v>
      </c>
      <c r="F186" s="7">
        <f t="shared" si="48"/>
        <v>-768.41132804375434</v>
      </c>
      <c r="G186" s="7">
        <f t="shared" si="49"/>
        <v>-1152.6169920656316</v>
      </c>
      <c r="H186" s="7">
        <f t="shared" si="50"/>
        <v>-1536.8226560875087</v>
      </c>
      <c r="I186" s="7">
        <f t="shared" si="51"/>
        <v>-1921.0283201093857</v>
      </c>
      <c r="J186" s="7">
        <f t="shared" si="52"/>
        <v>-2305.2339841312632</v>
      </c>
      <c r="K186" s="12">
        <f t="shared" si="53"/>
        <v>-9.3624460887742345E-3</v>
      </c>
      <c r="L186" s="9">
        <f t="shared" si="54"/>
        <v>-1348192.2367834898</v>
      </c>
      <c r="M186" s="9">
        <f t="shared" si="55"/>
        <v>-5392768.9471339593</v>
      </c>
      <c r="N186" s="9">
        <f t="shared" si="56"/>
        <v>-12133730.131051408</v>
      </c>
      <c r="O186" s="9">
        <f t="shared" si="57"/>
        <v>-21571075.788535837</v>
      </c>
      <c r="P186" s="9">
        <f t="shared" si="58"/>
        <v>-33704805.919587247</v>
      </c>
      <c r="Q186" s="9">
        <f t="shared" si="59"/>
        <v>-48534920.524205633</v>
      </c>
      <c r="R186" s="8">
        <f>SUM('Masses &amp; Spring Data'!$D$29)</f>
        <v>0.12910000000000002</v>
      </c>
      <c r="S186" s="8">
        <f t="shared" si="67"/>
        <v>-174051.61776874858</v>
      </c>
      <c r="T186" s="8">
        <f t="shared" si="67"/>
        <v>-696206.4710749943</v>
      </c>
      <c r="U186" s="8">
        <f t="shared" si="67"/>
        <v>-1566464.559918737</v>
      </c>
      <c r="V186" s="8">
        <f t="shared" ref="V186:X249" si="68">SUM($R$3*O186)</f>
        <v>-2784825.8842999772</v>
      </c>
      <c r="W186" s="8">
        <f t="shared" si="68"/>
        <v>-4351290.4442187147</v>
      </c>
      <c r="X186" s="8">
        <f t="shared" si="68"/>
        <v>-6265858.2396749482</v>
      </c>
      <c r="Y186" s="3">
        <f>SUM('Masses &amp; Spring Data'!$K$41*('Masses &amp; Spring Data'!$I$3+'Vel,Acc,Jer (Inlet)'!C186))</f>
        <v>2275501.5712133371</v>
      </c>
      <c r="Z186" s="10">
        <f t="shared" si="60"/>
        <v>2101449.9534445885</v>
      </c>
      <c r="AA186" s="10">
        <f t="shared" si="61"/>
        <v>1571538.9482959015</v>
      </c>
      <c r="AB186" s="10">
        <f t="shared" si="62"/>
        <v>709037.01129460009</v>
      </c>
      <c r="AC186" s="10">
        <f t="shared" si="63"/>
        <v>-509324.31308664009</v>
      </c>
      <c r="AD186" s="10">
        <f t="shared" si="64"/>
        <v>-2075788.8730053776</v>
      </c>
      <c r="AE186" s="10">
        <f t="shared" si="65"/>
        <v>-3990356.668461611</v>
      </c>
    </row>
    <row r="187" spans="1:31" x14ac:dyDescent="0.2">
      <c r="A187" s="5">
        <v>8</v>
      </c>
      <c r="B187" s="5">
        <f t="shared" si="66"/>
        <v>184</v>
      </c>
      <c r="C187" s="36">
        <v>9.3521782017374431</v>
      </c>
      <c r="D187" s="6">
        <f t="shared" si="46"/>
        <v>-4.1379584757263999E-2</v>
      </c>
      <c r="E187" s="7">
        <f t="shared" si="47"/>
        <v>-496.55501708716798</v>
      </c>
      <c r="F187" s="7">
        <f t="shared" si="48"/>
        <v>-993.11003417433596</v>
      </c>
      <c r="G187" s="7">
        <f t="shared" si="49"/>
        <v>-1489.665051261504</v>
      </c>
      <c r="H187" s="7">
        <f t="shared" si="50"/>
        <v>-1986.2200683486719</v>
      </c>
      <c r="I187" s="7">
        <f t="shared" si="51"/>
        <v>-2482.7750854358401</v>
      </c>
      <c r="J187" s="7">
        <f t="shared" si="52"/>
        <v>-2979.330102523008</v>
      </c>
      <c r="K187" s="12">
        <f t="shared" si="53"/>
        <v>-9.175757233563786E-3</v>
      </c>
      <c r="L187" s="9">
        <f t="shared" si="54"/>
        <v>-1321309.0416331852</v>
      </c>
      <c r="M187" s="9">
        <f t="shared" si="55"/>
        <v>-5285236.1665327409</v>
      </c>
      <c r="N187" s="9">
        <f t="shared" si="56"/>
        <v>-11891781.374698667</v>
      </c>
      <c r="O187" s="9">
        <f t="shared" si="57"/>
        <v>-21140944.666130964</v>
      </c>
      <c r="P187" s="9">
        <f t="shared" si="58"/>
        <v>-33032726.040829629</v>
      </c>
      <c r="Q187" s="9">
        <f t="shared" si="59"/>
        <v>-47567125.498794667</v>
      </c>
      <c r="R187" s="8">
        <f>SUM('Masses &amp; Spring Data'!$D$29)</f>
        <v>0.12910000000000002</v>
      </c>
      <c r="S187" s="8">
        <f t="shared" ref="S187:X250" si="69">SUM($R$3*L187)</f>
        <v>-170580.99727484424</v>
      </c>
      <c r="T187" s="8">
        <f t="shared" si="69"/>
        <v>-682323.98909937695</v>
      </c>
      <c r="U187" s="8">
        <f t="shared" si="69"/>
        <v>-1535228.9754735981</v>
      </c>
      <c r="V187" s="8">
        <f t="shared" si="68"/>
        <v>-2729295.9563975078</v>
      </c>
      <c r="W187" s="8">
        <f t="shared" si="68"/>
        <v>-4264524.9318711059</v>
      </c>
      <c r="X187" s="8">
        <f t="shared" si="68"/>
        <v>-6140915.9018943924</v>
      </c>
      <c r="Y187" s="3">
        <f>SUM('Masses &amp; Spring Data'!$K$41*('Masses &amp; Spring Data'!$I$3+'Vel,Acc,Jer (Inlet)'!C187))</f>
        <v>2267745.4193708957</v>
      </c>
      <c r="Z187" s="10">
        <f t="shared" si="60"/>
        <v>2097164.4220960513</v>
      </c>
      <c r="AA187" s="10">
        <f t="shared" si="61"/>
        <v>1575397.2258640714</v>
      </c>
      <c r="AB187" s="10">
        <f t="shared" si="62"/>
        <v>732516.44389729761</v>
      </c>
      <c r="AC187" s="10">
        <f t="shared" si="63"/>
        <v>-461550.53702661209</v>
      </c>
      <c r="AD187" s="10">
        <f t="shared" si="64"/>
        <v>-1996779.5125002102</v>
      </c>
      <c r="AE187" s="10">
        <f t="shared" si="65"/>
        <v>-3873170.4825234967</v>
      </c>
    </row>
    <row r="188" spans="1:31" x14ac:dyDescent="0.2">
      <c r="A188" s="5">
        <v>10</v>
      </c>
      <c r="B188" s="5">
        <f t="shared" si="66"/>
        <v>185</v>
      </c>
      <c r="C188" s="36">
        <v>9.3107986169801791</v>
      </c>
      <c r="D188" s="6">
        <f t="shared" si="46"/>
        <v>-5.0555341990827785E-2</v>
      </c>
      <c r="E188" s="7">
        <f t="shared" si="47"/>
        <v>-606.66410388993336</v>
      </c>
      <c r="F188" s="7">
        <f t="shared" si="48"/>
        <v>-1213.3282077798667</v>
      </c>
      <c r="G188" s="7">
        <f t="shared" si="49"/>
        <v>-1819.9923116698003</v>
      </c>
      <c r="H188" s="7">
        <f t="shared" si="50"/>
        <v>-2426.6564155597334</v>
      </c>
      <c r="I188" s="7">
        <f t="shared" si="51"/>
        <v>-3033.3205194496672</v>
      </c>
      <c r="J188" s="7">
        <f t="shared" si="52"/>
        <v>-3639.9846233396006</v>
      </c>
      <c r="K188" s="12">
        <f t="shared" si="53"/>
        <v>-9.0544094776756623E-3</v>
      </c>
      <c r="L188" s="9">
        <f t="shared" si="54"/>
        <v>-1303834.9647852953</v>
      </c>
      <c r="M188" s="9">
        <f t="shared" si="55"/>
        <v>-5215339.8591411812</v>
      </c>
      <c r="N188" s="9">
        <f t="shared" si="56"/>
        <v>-11734514.683067659</v>
      </c>
      <c r="O188" s="9">
        <f t="shared" si="57"/>
        <v>-20861359.436564725</v>
      </c>
      <c r="P188" s="9">
        <f t="shared" si="58"/>
        <v>-32595874.119632386</v>
      </c>
      <c r="Q188" s="9">
        <f t="shared" si="59"/>
        <v>-46938058.732270636</v>
      </c>
      <c r="R188" s="8">
        <f>SUM('Masses &amp; Spring Data'!$D$29)</f>
        <v>0.12910000000000002</v>
      </c>
      <c r="S188" s="8">
        <f t="shared" si="69"/>
        <v>-168325.09395378164</v>
      </c>
      <c r="T188" s="8">
        <f t="shared" si="69"/>
        <v>-673300.37581512658</v>
      </c>
      <c r="U188" s="8">
        <f t="shared" si="69"/>
        <v>-1514925.8455840349</v>
      </c>
      <c r="V188" s="8">
        <f t="shared" si="68"/>
        <v>-2693201.5032605063</v>
      </c>
      <c r="W188" s="8">
        <f t="shared" si="68"/>
        <v>-4208127.3488445412</v>
      </c>
      <c r="X188" s="8">
        <f t="shared" si="68"/>
        <v>-6059703.3823361397</v>
      </c>
      <c r="Y188" s="3">
        <f>SUM('Masses &amp; Spring Data'!$K$41*('Masses &amp; Spring Data'!$I$3+'Vel,Acc,Jer (Inlet)'!C188))</f>
        <v>2257721.2149634482</v>
      </c>
      <c r="Z188" s="10">
        <f t="shared" si="60"/>
        <v>2089396.1210096665</v>
      </c>
      <c r="AA188" s="10">
        <f t="shared" si="61"/>
        <v>1572173.807551044</v>
      </c>
      <c r="AB188" s="10">
        <f t="shared" si="62"/>
        <v>742795.36937941331</v>
      </c>
      <c r="AC188" s="10">
        <f t="shared" si="63"/>
        <v>-435480.28829705808</v>
      </c>
      <c r="AD188" s="10">
        <f t="shared" si="64"/>
        <v>-1950406.133881093</v>
      </c>
      <c r="AE188" s="10">
        <f t="shared" si="65"/>
        <v>-3801982.1673726914</v>
      </c>
    </row>
    <row r="189" spans="1:31" x14ac:dyDescent="0.2">
      <c r="A189" s="5">
        <v>12</v>
      </c>
      <c r="B189" s="5">
        <f t="shared" si="66"/>
        <v>186</v>
      </c>
      <c r="C189" s="36">
        <v>9.2602432749893513</v>
      </c>
      <c r="D189" s="6">
        <f t="shared" si="46"/>
        <v>-5.9609751468503447E-2</v>
      </c>
      <c r="E189" s="7">
        <f t="shared" si="47"/>
        <v>-715.31701762204136</v>
      </c>
      <c r="F189" s="7">
        <f t="shared" si="48"/>
        <v>-1430.6340352440827</v>
      </c>
      <c r="G189" s="7">
        <f t="shared" si="49"/>
        <v>-2145.951052866124</v>
      </c>
      <c r="H189" s="7">
        <f t="shared" si="50"/>
        <v>-2861.2680704881654</v>
      </c>
      <c r="I189" s="7">
        <f t="shared" si="51"/>
        <v>-3576.5850881102069</v>
      </c>
      <c r="J189" s="7">
        <f t="shared" si="52"/>
        <v>-4291.9021057322479</v>
      </c>
      <c r="K189" s="12">
        <f t="shared" si="53"/>
        <v>-8.8677206224705429E-3</v>
      </c>
      <c r="L189" s="9">
        <f t="shared" si="54"/>
        <v>-1276951.7696357581</v>
      </c>
      <c r="M189" s="9">
        <f t="shared" si="55"/>
        <v>-5107807.0785430325</v>
      </c>
      <c r="N189" s="9">
        <f t="shared" si="56"/>
        <v>-11492565.926721824</v>
      </c>
      <c r="O189" s="9">
        <f t="shared" si="57"/>
        <v>-20431228.31417213</v>
      </c>
      <c r="P189" s="9">
        <f t="shared" si="58"/>
        <v>-31923794.240893956</v>
      </c>
      <c r="Q189" s="9">
        <f t="shared" si="59"/>
        <v>-45970263.706887297</v>
      </c>
      <c r="R189" s="8">
        <f>SUM('Masses &amp; Spring Data'!$D$29)</f>
        <v>0.12910000000000002</v>
      </c>
      <c r="S189" s="8">
        <f t="shared" si="69"/>
        <v>-164854.47345997641</v>
      </c>
      <c r="T189" s="8">
        <f t="shared" si="69"/>
        <v>-659417.89383990562</v>
      </c>
      <c r="U189" s="8">
        <f t="shared" si="69"/>
        <v>-1483690.2611397877</v>
      </c>
      <c r="V189" s="8">
        <f t="shared" si="68"/>
        <v>-2637671.5753596225</v>
      </c>
      <c r="W189" s="8">
        <f t="shared" si="68"/>
        <v>-4121361.8364994102</v>
      </c>
      <c r="X189" s="8">
        <f t="shared" si="68"/>
        <v>-5934761.0445591509</v>
      </c>
      <c r="Y189" s="3">
        <f>SUM('Masses &amp; Spring Data'!$K$41*('Masses &amp; Spring Data'!$I$3+'Vel,Acc,Jer (Inlet)'!C189))</f>
        <v>2245474.1833661706</v>
      </c>
      <c r="Z189" s="10">
        <f t="shared" si="60"/>
        <v>2080619.7099061941</v>
      </c>
      <c r="AA189" s="10">
        <f t="shared" si="61"/>
        <v>1571615.8272330198</v>
      </c>
      <c r="AB189" s="10">
        <f t="shared" si="62"/>
        <v>761783.92222638289</v>
      </c>
      <c r="AC189" s="10">
        <f t="shared" si="63"/>
        <v>-392197.39199345186</v>
      </c>
      <c r="AD189" s="10">
        <f t="shared" si="64"/>
        <v>-1875887.6531332396</v>
      </c>
      <c r="AE189" s="10">
        <f t="shared" si="65"/>
        <v>-3689286.8611929803</v>
      </c>
    </row>
    <row r="190" spans="1:31" x14ac:dyDescent="0.2">
      <c r="A190" s="5">
        <v>14</v>
      </c>
      <c r="B190" s="5">
        <f t="shared" si="66"/>
        <v>187</v>
      </c>
      <c r="C190" s="36">
        <v>9.2006335235208478</v>
      </c>
      <c r="D190" s="6">
        <f t="shared" si="46"/>
        <v>-6.847747209097399E-2</v>
      </c>
      <c r="E190" s="7">
        <f t="shared" si="47"/>
        <v>-821.72966509168782</v>
      </c>
      <c r="F190" s="7">
        <f t="shared" si="48"/>
        <v>-1643.4593301833756</v>
      </c>
      <c r="G190" s="7">
        <f t="shared" si="49"/>
        <v>-2465.1889952750635</v>
      </c>
      <c r="H190" s="7">
        <f t="shared" si="50"/>
        <v>-3286.9186603667513</v>
      </c>
      <c r="I190" s="7">
        <f t="shared" si="51"/>
        <v>-4108.6483254584391</v>
      </c>
      <c r="J190" s="7">
        <f t="shared" si="52"/>
        <v>-4930.3779905501269</v>
      </c>
      <c r="K190" s="12">
        <f t="shared" si="53"/>
        <v>-8.6810317672565418E-3</v>
      </c>
      <c r="L190" s="9">
        <f t="shared" si="54"/>
        <v>-1250068.574484942</v>
      </c>
      <c r="M190" s="9">
        <f t="shared" si="55"/>
        <v>-5000274.2979397681</v>
      </c>
      <c r="N190" s="9">
        <f t="shared" si="56"/>
        <v>-11250617.170364479</v>
      </c>
      <c r="O190" s="9">
        <f t="shared" si="57"/>
        <v>-20001097.191759072</v>
      </c>
      <c r="P190" s="9">
        <f t="shared" si="58"/>
        <v>-31251714.362123549</v>
      </c>
      <c r="Q190" s="9">
        <f t="shared" si="59"/>
        <v>-45002468.681457914</v>
      </c>
      <c r="R190" s="8">
        <f>SUM('Masses &amp; Spring Data'!$D$29)</f>
        <v>0.12910000000000002</v>
      </c>
      <c r="S190" s="8">
        <f t="shared" si="69"/>
        <v>-161383.85296600603</v>
      </c>
      <c r="T190" s="8">
        <f t="shared" si="69"/>
        <v>-645535.41186402412</v>
      </c>
      <c r="U190" s="8">
        <f t="shared" si="69"/>
        <v>-1452454.6766940544</v>
      </c>
      <c r="V190" s="8">
        <f t="shared" si="68"/>
        <v>-2582141.6474560965</v>
      </c>
      <c r="W190" s="8">
        <f t="shared" si="68"/>
        <v>-4034596.3241501506</v>
      </c>
      <c r="X190" s="8">
        <f t="shared" si="68"/>
        <v>-5809818.7067762176</v>
      </c>
      <c r="Y190" s="3">
        <f>SUM('Masses &amp; Spring Data'!$K$41*('Masses &amp; Spring Data'!$I$3+'Vel,Acc,Jer (Inlet)'!C190))</f>
        <v>2231033.7210729253</v>
      </c>
      <c r="Z190" s="10">
        <f t="shared" si="60"/>
        <v>2069649.8681069193</v>
      </c>
      <c r="AA190" s="10">
        <f t="shared" si="61"/>
        <v>1568909.641594863</v>
      </c>
      <c r="AB190" s="10">
        <f t="shared" si="62"/>
        <v>778579.04437887087</v>
      </c>
      <c r="AC190" s="10">
        <f t="shared" si="63"/>
        <v>-351107.92638317123</v>
      </c>
      <c r="AD190" s="10">
        <f t="shared" si="64"/>
        <v>-1803562.6030772254</v>
      </c>
      <c r="AE190" s="10">
        <f t="shared" si="65"/>
        <v>-3578784.9857032923</v>
      </c>
    </row>
    <row r="191" spans="1:31" x14ac:dyDescent="0.2">
      <c r="A191" s="5">
        <v>16</v>
      </c>
      <c r="B191" s="5">
        <f t="shared" si="66"/>
        <v>188</v>
      </c>
      <c r="C191" s="36">
        <v>9.1321560514298739</v>
      </c>
      <c r="D191" s="6">
        <f t="shared" si="46"/>
        <v>-7.7158503858230532E-2</v>
      </c>
      <c r="E191" s="7">
        <f t="shared" si="47"/>
        <v>-925.90204629876644</v>
      </c>
      <c r="F191" s="7">
        <f t="shared" si="48"/>
        <v>-1851.8040925975329</v>
      </c>
      <c r="G191" s="7">
        <f t="shared" si="49"/>
        <v>-2777.7061388962993</v>
      </c>
      <c r="H191" s="7">
        <f t="shared" si="50"/>
        <v>-3703.6081851950657</v>
      </c>
      <c r="I191" s="7">
        <f t="shared" si="51"/>
        <v>-4629.5102314938322</v>
      </c>
      <c r="J191" s="7">
        <f t="shared" si="52"/>
        <v>-5555.4122777925986</v>
      </c>
      <c r="K191" s="12">
        <f t="shared" si="53"/>
        <v>-8.4383362554856234E-3</v>
      </c>
      <c r="L191" s="9">
        <f t="shared" si="54"/>
        <v>-1215120.4207899298</v>
      </c>
      <c r="M191" s="9">
        <f t="shared" si="55"/>
        <v>-4860481.6831597192</v>
      </c>
      <c r="N191" s="9">
        <f t="shared" si="56"/>
        <v>-10936083.787109368</v>
      </c>
      <c r="O191" s="9">
        <f t="shared" si="57"/>
        <v>-19441926.732638877</v>
      </c>
      <c r="P191" s="9">
        <f t="shared" si="58"/>
        <v>-30378010.519748244</v>
      </c>
      <c r="Q191" s="9">
        <f t="shared" si="59"/>
        <v>-43744335.14843747</v>
      </c>
      <c r="R191" s="8">
        <f>SUM('Masses &amp; Spring Data'!$D$29)</f>
        <v>0.12910000000000002</v>
      </c>
      <c r="S191" s="8">
        <f t="shared" si="69"/>
        <v>-156872.04632397997</v>
      </c>
      <c r="T191" s="8">
        <f t="shared" si="69"/>
        <v>-627488.18529591989</v>
      </c>
      <c r="U191" s="8">
        <f t="shared" si="69"/>
        <v>-1411848.4169158195</v>
      </c>
      <c r="V191" s="8">
        <f t="shared" si="68"/>
        <v>-2509952.7411836796</v>
      </c>
      <c r="W191" s="8">
        <f t="shared" si="68"/>
        <v>-3921801.1580994991</v>
      </c>
      <c r="X191" s="8">
        <f t="shared" si="68"/>
        <v>-5647393.6676632781</v>
      </c>
      <c r="Y191" s="3">
        <f>SUM('Masses &amp; Spring Data'!$K$41*('Masses &amp; Spring Data'!$I$3+'Vel,Acc,Jer (Inlet)'!C191))</f>
        <v>2214445.0534588872</v>
      </c>
      <c r="Z191" s="10">
        <f t="shared" si="60"/>
        <v>2057573.0071349072</v>
      </c>
      <c r="AA191" s="10">
        <f t="shared" si="61"/>
        <v>1568265.220603311</v>
      </c>
      <c r="AB191" s="10">
        <f t="shared" si="62"/>
        <v>802596.63654306764</v>
      </c>
      <c r="AC191" s="10">
        <f t="shared" si="63"/>
        <v>-295507.6877247924</v>
      </c>
      <c r="AD191" s="10">
        <f t="shared" si="64"/>
        <v>-1707356.1046406119</v>
      </c>
      <c r="AE191" s="10">
        <f t="shared" si="65"/>
        <v>-3432948.6142043909</v>
      </c>
    </row>
    <row r="192" spans="1:31" x14ac:dyDescent="0.2">
      <c r="A192" s="5">
        <v>18</v>
      </c>
      <c r="B192" s="5">
        <f t="shared" si="66"/>
        <v>189</v>
      </c>
      <c r="C192" s="36">
        <v>9.0549975475716433</v>
      </c>
      <c r="D192" s="6">
        <f t="shared" si="46"/>
        <v>-8.5596840113716155E-2</v>
      </c>
      <c r="E192" s="7">
        <f t="shared" si="47"/>
        <v>-1027.1620813645939</v>
      </c>
      <c r="F192" s="7">
        <f t="shared" si="48"/>
        <v>-2054.3241627291877</v>
      </c>
      <c r="G192" s="7">
        <f t="shared" si="49"/>
        <v>-3081.4862440937814</v>
      </c>
      <c r="H192" s="7">
        <f t="shared" si="50"/>
        <v>-4108.6483254583754</v>
      </c>
      <c r="I192" s="7">
        <f t="shared" si="51"/>
        <v>-5135.8104068229695</v>
      </c>
      <c r="J192" s="7">
        <f t="shared" si="52"/>
        <v>-6162.9724881875627</v>
      </c>
      <c r="K192" s="12">
        <f t="shared" si="53"/>
        <v>-8.1956407437129286E-3</v>
      </c>
      <c r="L192" s="9">
        <f t="shared" si="54"/>
        <v>-1180172.2670946617</v>
      </c>
      <c r="M192" s="9">
        <f t="shared" si="55"/>
        <v>-4720689.0683786469</v>
      </c>
      <c r="N192" s="9">
        <f t="shared" si="56"/>
        <v>-10621550.403851956</v>
      </c>
      <c r="O192" s="9">
        <f t="shared" si="57"/>
        <v>-18882756.273514587</v>
      </c>
      <c r="P192" s="9">
        <f t="shared" si="58"/>
        <v>-29504306.677366544</v>
      </c>
      <c r="Q192" s="9">
        <f t="shared" si="59"/>
        <v>-42486201.615407825</v>
      </c>
      <c r="R192" s="8">
        <f>SUM('Masses &amp; Spring Data'!$D$29)</f>
        <v>0.12910000000000002</v>
      </c>
      <c r="S192" s="8">
        <f t="shared" si="69"/>
        <v>-152360.23968192085</v>
      </c>
      <c r="T192" s="8">
        <f t="shared" si="69"/>
        <v>-609440.95872768341</v>
      </c>
      <c r="U192" s="8">
        <f t="shared" si="69"/>
        <v>-1371242.1571372878</v>
      </c>
      <c r="V192" s="8">
        <f t="shared" si="68"/>
        <v>-2437763.8349107336</v>
      </c>
      <c r="W192" s="8">
        <f t="shared" si="68"/>
        <v>-3809005.9920480214</v>
      </c>
      <c r="X192" s="8">
        <f t="shared" si="68"/>
        <v>-5484968.6285491511</v>
      </c>
      <c r="Y192" s="3">
        <f>SUM('Masses &amp; Spring Data'!$K$41*('Masses &amp; Spring Data'!$I$3+'Vel,Acc,Jer (Inlet)'!C192))</f>
        <v>2195753.4058992309</v>
      </c>
      <c r="Z192" s="10">
        <f t="shared" si="60"/>
        <v>2043393.1662173099</v>
      </c>
      <c r="AA192" s="10">
        <f t="shared" si="61"/>
        <v>1565576.6126539996</v>
      </c>
      <c r="AB192" s="10">
        <f t="shared" si="62"/>
        <v>824511.24876194308</v>
      </c>
      <c r="AC192" s="10">
        <f t="shared" si="63"/>
        <v>-242010.42901150277</v>
      </c>
      <c r="AD192" s="10">
        <f t="shared" si="64"/>
        <v>-1613252.5861487905</v>
      </c>
      <c r="AE192" s="10">
        <f t="shared" si="65"/>
        <v>-3289215.2226499203</v>
      </c>
    </row>
    <row r="193" spans="1:31" x14ac:dyDescent="0.2">
      <c r="A193" s="5">
        <v>20</v>
      </c>
      <c r="B193" s="5">
        <f t="shared" si="66"/>
        <v>190</v>
      </c>
      <c r="C193" s="36">
        <v>8.9694007074579272</v>
      </c>
      <c r="D193" s="6">
        <f t="shared" si="46"/>
        <v>-9.3792480857429084E-2</v>
      </c>
      <c r="E193" s="7">
        <f t="shared" si="47"/>
        <v>-1125.5097702891489</v>
      </c>
      <c r="F193" s="7">
        <f t="shared" si="48"/>
        <v>-2251.0195405782979</v>
      </c>
      <c r="G193" s="7">
        <f t="shared" si="49"/>
        <v>-3376.5293108674468</v>
      </c>
      <c r="H193" s="7">
        <f t="shared" si="50"/>
        <v>-4502.0390811565958</v>
      </c>
      <c r="I193" s="7">
        <f t="shared" si="51"/>
        <v>-5627.5488514457447</v>
      </c>
      <c r="J193" s="7">
        <f t="shared" si="52"/>
        <v>-6753.0586217348937</v>
      </c>
      <c r="K193" s="12">
        <f t="shared" si="53"/>
        <v>-7.9156074608981442E-3</v>
      </c>
      <c r="L193" s="9">
        <f t="shared" si="54"/>
        <v>-1139847.4743693327</v>
      </c>
      <c r="M193" s="9">
        <f t="shared" si="55"/>
        <v>-4559389.8974773306</v>
      </c>
      <c r="N193" s="9">
        <f t="shared" si="56"/>
        <v>-10258627.269323995</v>
      </c>
      <c r="O193" s="9">
        <f t="shared" si="57"/>
        <v>-18237559.589909323</v>
      </c>
      <c r="P193" s="9">
        <f t="shared" si="58"/>
        <v>-28496186.85923332</v>
      </c>
      <c r="Q193" s="9">
        <f t="shared" si="59"/>
        <v>-41034509.077295981</v>
      </c>
      <c r="R193" s="8">
        <f>SUM('Masses &amp; Spring Data'!$D$29)</f>
        <v>0.12910000000000002</v>
      </c>
      <c r="S193" s="8">
        <f t="shared" si="69"/>
        <v>-147154.30894108088</v>
      </c>
      <c r="T193" s="8">
        <f t="shared" si="69"/>
        <v>-588617.2357643235</v>
      </c>
      <c r="U193" s="8">
        <f t="shared" si="69"/>
        <v>-1324388.7804697279</v>
      </c>
      <c r="V193" s="8">
        <f t="shared" si="68"/>
        <v>-2354468.943057294</v>
      </c>
      <c r="W193" s="8">
        <f t="shared" si="68"/>
        <v>-3678857.7235270222</v>
      </c>
      <c r="X193" s="8">
        <f t="shared" si="68"/>
        <v>-5297555.1218789117</v>
      </c>
      <c r="Y193" s="3">
        <f>SUM('Masses &amp; Spring Data'!$K$41*('Masses &amp; Spring Data'!$I$3+'Vel,Acc,Jer (Inlet)'!C193))</f>
        <v>2175017.571381683</v>
      </c>
      <c r="Z193" s="10">
        <f t="shared" si="60"/>
        <v>2027863.2624406021</v>
      </c>
      <c r="AA193" s="10">
        <f t="shared" si="61"/>
        <v>1563679.1071296472</v>
      </c>
      <c r="AB193" s="10">
        <f t="shared" si="62"/>
        <v>850628.79091195506</v>
      </c>
      <c r="AC193" s="10">
        <f t="shared" si="63"/>
        <v>-179451.37167561101</v>
      </c>
      <c r="AD193" s="10">
        <f t="shared" si="64"/>
        <v>-1503840.1521453392</v>
      </c>
      <c r="AE193" s="10">
        <f t="shared" si="65"/>
        <v>-3122537.5504972287</v>
      </c>
    </row>
    <row r="194" spans="1:31" x14ac:dyDescent="0.2">
      <c r="A194" s="5">
        <v>22</v>
      </c>
      <c r="B194" s="5">
        <f t="shared" si="66"/>
        <v>191</v>
      </c>
      <c r="C194" s="36">
        <v>8.8756082266004981</v>
      </c>
      <c r="D194" s="6">
        <f t="shared" si="46"/>
        <v>-0.10170808831832723</v>
      </c>
      <c r="E194" s="7">
        <f t="shared" si="47"/>
        <v>-1220.4970598199268</v>
      </c>
      <c r="F194" s="7">
        <f t="shared" si="48"/>
        <v>-2440.9941196398536</v>
      </c>
      <c r="G194" s="7">
        <f t="shared" si="49"/>
        <v>-3661.4911794597801</v>
      </c>
      <c r="H194" s="7">
        <f t="shared" si="50"/>
        <v>-4881.9882392797072</v>
      </c>
      <c r="I194" s="7">
        <f t="shared" si="51"/>
        <v>-6102.4852990996333</v>
      </c>
      <c r="J194" s="7">
        <f t="shared" si="52"/>
        <v>-7322.9823589195603</v>
      </c>
      <c r="K194" s="12">
        <f t="shared" si="53"/>
        <v>-7.6169052925596503E-3</v>
      </c>
      <c r="L194" s="9">
        <f t="shared" si="54"/>
        <v>-1096834.3621285895</v>
      </c>
      <c r="M194" s="9">
        <f t="shared" si="55"/>
        <v>-4387337.4485143581</v>
      </c>
      <c r="N194" s="9">
        <f t="shared" si="56"/>
        <v>-9871509.2591573074</v>
      </c>
      <c r="O194" s="9">
        <f t="shared" si="57"/>
        <v>-17549349.794057433</v>
      </c>
      <c r="P194" s="9">
        <f t="shared" si="58"/>
        <v>-27420859.05321474</v>
      </c>
      <c r="Q194" s="9">
        <f t="shared" si="59"/>
        <v>-39486037.03662923</v>
      </c>
      <c r="R194" s="8">
        <f>SUM('Masses &amp; Spring Data'!$D$29)</f>
        <v>0.12910000000000002</v>
      </c>
      <c r="S194" s="8">
        <f t="shared" si="69"/>
        <v>-141601.31615080094</v>
      </c>
      <c r="T194" s="8">
        <f t="shared" si="69"/>
        <v>-566405.26460320374</v>
      </c>
      <c r="U194" s="8">
        <f t="shared" si="69"/>
        <v>-1274411.8453572085</v>
      </c>
      <c r="V194" s="8">
        <f t="shared" si="68"/>
        <v>-2265621.058412815</v>
      </c>
      <c r="W194" s="8">
        <f t="shared" si="68"/>
        <v>-3540032.9037700235</v>
      </c>
      <c r="X194" s="8">
        <f t="shared" si="68"/>
        <v>-5097647.3814288341</v>
      </c>
      <c r="Y194" s="3">
        <f>SUM('Masses &amp; Spring Data'!$K$41*('Masses &amp; Spring Data'!$I$3+'Vel,Acc,Jer (Inlet)'!C194))</f>
        <v>2152296.3428939707</v>
      </c>
      <c r="Z194" s="10">
        <f t="shared" si="60"/>
        <v>2010695.0267431696</v>
      </c>
      <c r="AA194" s="10">
        <f t="shared" si="61"/>
        <v>1561252.2938956525</v>
      </c>
      <c r="AB194" s="10">
        <f t="shared" si="62"/>
        <v>877884.49753676215</v>
      </c>
      <c r="AC194" s="10">
        <f t="shared" si="63"/>
        <v>-113324.71551884431</v>
      </c>
      <c r="AD194" s="10">
        <f t="shared" si="64"/>
        <v>-1387736.5608760528</v>
      </c>
      <c r="AE194" s="10">
        <f t="shared" si="65"/>
        <v>-2945351.0385348634</v>
      </c>
    </row>
    <row r="195" spans="1:31" x14ac:dyDescent="0.2">
      <c r="A195" s="5">
        <v>24</v>
      </c>
      <c r="B195" s="5">
        <f t="shared" si="66"/>
        <v>192</v>
      </c>
      <c r="C195" s="36">
        <v>8.7739001382821709</v>
      </c>
      <c r="D195" s="6">
        <f t="shared" si="46"/>
        <v>-0.10932499361088688</v>
      </c>
      <c r="E195" s="7">
        <f t="shared" si="47"/>
        <v>-1311.8999233306427</v>
      </c>
      <c r="F195" s="7">
        <f t="shared" si="48"/>
        <v>-2623.7998466612853</v>
      </c>
      <c r="G195" s="7">
        <f t="shared" si="49"/>
        <v>-3935.6997699919275</v>
      </c>
      <c r="H195" s="7">
        <f t="shared" si="50"/>
        <v>-5247.5996933225706</v>
      </c>
      <c r="I195" s="7">
        <f t="shared" si="51"/>
        <v>-6559.4996166532128</v>
      </c>
      <c r="J195" s="7">
        <f t="shared" si="52"/>
        <v>-7871.399539983855</v>
      </c>
      <c r="K195" s="12">
        <f t="shared" si="53"/>
        <v>-7.3088686814681836E-3</v>
      </c>
      <c r="L195" s="9">
        <f t="shared" si="54"/>
        <v>-1052477.0901314185</v>
      </c>
      <c r="M195" s="9">
        <f t="shared" si="55"/>
        <v>-4209908.3605256742</v>
      </c>
      <c r="N195" s="9">
        <f t="shared" si="56"/>
        <v>-9472293.8111827653</v>
      </c>
      <c r="O195" s="9">
        <f t="shared" si="57"/>
        <v>-16839633.442102697</v>
      </c>
      <c r="P195" s="9">
        <f t="shared" si="58"/>
        <v>-26311927.25328546</v>
      </c>
      <c r="Q195" s="9">
        <f t="shared" si="59"/>
        <v>-37889175.244731061</v>
      </c>
      <c r="R195" s="8">
        <f>SUM('Masses &amp; Spring Data'!$D$29)</f>
        <v>0.12910000000000002</v>
      </c>
      <c r="S195" s="8">
        <f t="shared" si="69"/>
        <v>-135874.79233596617</v>
      </c>
      <c r="T195" s="8">
        <f t="shared" si="69"/>
        <v>-543499.16934386466</v>
      </c>
      <c r="U195" s="8">
        <f t="shared" si="69"/>
        <v>-1222873.1310236952</v>
      </c>
      <c r="V195" s="8">
        <f t="shared" si="69"/>
        <v>-2173996.6773754586</v>
      </c>
      <c r="W195" s="8">
        <f t="shared" si="69"/>
        <v>-3396869.8083991534</v>
      </c>
      <c r="X195" s="8">
        <f t="shared" si="69"/>
        <v>-4891492.5240947809</v>
      </c>
      <c r="Y195" s="3">
        <f>SUM('Masses &amp; Spring Data'!$K$41*('Masses &amp; Spring Data'!$I$3+'Vel,Acc,Jer (Inlet)'!C195))</f>
        <v>2127657.5584988561</v>
      </c>
      <c r="Z195" s="10">
        <f t="shared" si="60"/>
        <v>1991782.76616289</v>
      </c>
      <c r="AA195" s="10">
        <f t="shared" si="61"/>
        <v>1557674.4094527541</v>
      </c>
      <c r="AB195" s="10">
        <f t="shared" si="62"/>
        <v>904784.42747516092</v>
      </c>
      <c r="AC195" s="10">
        <f t="shared" si="63"/>
        <v>-46339.118876602501</v>
      </c>
      <c r="AD195" s="10">
        <f t="shared" si="64"/>
        <v>-1269212.2499002973</v>
      </c>
      <c r="AE195" s="10">
        <f t="shared" si="65"/>
        <v>-2763834.9655959248</v>
      </c>
    </row>
    <row r="196" spans="1:31" x14ac:dyDescent="0.2">
      <c r="A196" s="5">
        <v>26</v>
      </c>
      <c r="B196" s="5">
        <f t="shared" si="66"/>
        <v>193</v>
      </c>
      <c r="C196" s="36">
        <v>8.664575144671284</v>
      </c>
      <c r="D196" s="6">
        <f t="shared" ref="D196:D259" si="70">SUM((C197-C196)/(B197-B196))</f>
        <v>-0.11663386229235506</v>
      </c>
      <c r="E196" s="7">
        <f t="shared" ref="E196:E259" si="71">SUM(D196*(6*2000))</f>
        <v>-1399.6063475082608</v>
      </c>
      <c r="F196" s="7">
        <f t="shared" ref="F196:F259" si="72">SUM(D196*(6*4000))</f>
        <v>-2799.2126950165216</v>
      </c>
      <c r="G196" s="7">
        <f t="shared" ref="G196:G259" si="73">SUM(D196*(6*6000))</f>
        <v>-4198.8190425247822</v>
      </c>
      <c r="H196" s="7">
        <f t="shared" ref="H196:H259" si="74">SUM(D196*(6*8000))</f>
        <v>-5598.4253900330432</v>
      </c>
      <c r="I196" s="7">
        <f t="shared" ref="I196:I259" si="75">SUM(D196*(6*10000))</f>
        <v>-6998.0317375413033</v>
      </c>
      <c r="J196" s="7">
        <f t="shared" ref="J196:J259" si="76">SUM(D196*(6*12000))</f>
        <v>-8397.6380850495643</v>
      </c>
      <c r="K196" s="12">
        <f t="shared" ref="K196:K259" si="77">SUM((C198-(2*C197)+C196)/((B197-B196)^2))</f>
        <v>-6.9728287420858237E-3</v>
      </c>
      <c r="L196" s="9">
        <f t="shared" ref="L196:L259" si="78">SUM(K196*((6*2000)^2))</f>
        <v>-1004087.3388603586</v>
      </c>
      <c r="M196" s="9">
        <f t="shared" ref="M196:M259" si="79">SUM(K196*((6*4000)^2))</f>
        <v>-4016349.3554414343</v>
      </c>
      <c r="N196" s="9">
        <f t="shared" ref="N196:N259" si="80">SUM(K196*((6*6000)^2))</f>
        <v>-9036786.0497432277</v>
      </c>
      <c r="O196" s="9">
        <f t="shared" ref="O196:O259" si="81">SUM(K196*((6*8000)^2))</f>
        <v>-16065397.421765737</v>
      </c>
      <c r="P196" s="9">
        <f t="shared" ref="P196:P259" si="82">SUM(K196*((6*10000)^2))</f>
        <v>-25102183.471508965</v>
      </c>
      <c r="Q196" s="9">
        <f t="shared" ref="Q196:Q259" si="83">SUM(K196*((6*12000)^2))</f>
        <v>-36147144.198972911</v>
      </c>
      <c r="R196" s="8">
        <f>SUM('Masses &amp; Spring Data'!$D$29)</f>
        <v>0.12910000000000002</v>
      </c>
      <c r="S196" s="8">
        <f t="shared" si="69"/>
        <v>-129627.67544687231</v>
      </c>
      <c r="T196" s="8">
        <f t="shared" si="69"/>
        <v>-518510.70178748923</v>
      </c>
      <c r="U196" s="8">
        <f t="shared" si="69"/>
        <v>-1166649.0790218508</v>
      </c>
      <c r="V196" s="8">
        <f t="shared" si="69"/>
        <v>-2074042.8071499569</v>
      </c>
      <c r="W196" s="8">
        <f t="shared" si="69"/>
        <v>-3240691.886171808</v>
      </c>
      <c r="X196" s="8">
        <f t="shared" si="69"/>
        <v>-4666596.3160874033</v>
      </c>
      <c r="Y196" s="3">
        <f>SUM('Masses &amp; Spring Data'!$K$41*('Masses &amp; Spring Data'!$I$3+'Vel,Acc,Jer (Inlet)'!C196))</f>
        <v>2101173.5787966186</v>
      </c>
      <c r="Z196" s="10">
        <f t="shared" ref="Z196:Z259" si="84">SUM(S196+Y196)</f>
        <v>1971545.9033497463</v>
      </c>
      <c r="AA196" s="10">
        <f t="shared" ref="AA196:AA259" si="85">SUM(T196+Y197)</f>
        <v>1554408.3238688065</v>
      </c>
      <c r="AB196" s="10">
        <f t="shared" ref="AB196:AB259" si="86">SUM(U196+Y196)</f>
        <v>934524.49977476778</v>
      </c>
      <c r="AC196" s="10">
        <f t="shared" ref="AC196:AC259" si="87">SUM(V196+Y196)</f>
        <v>27130.771646661684</v>
      </c>
      <c r="AD196" s="10">
        <f t="shared" ref="AD196:AD259" si="88">SUM(W196+Y196)</f>
        <v>-1139518.3073751894</v>
      </c>
      <c r="AE196" s="10">
        <f t="shared" ref="AE196:AE259" si="89">SUM(X196+Y196)</f>
        <v>-2565422.7372907847</v>
      </c>
    </row>
    <row r="197" spans="1:31" x14ac:dyDescent="0.2">
      <c r="A197" s="5">
        <v>28</v>
      </c>
      <c r="B197" s="5">
        <f t="shared" ref="B197:B260" si="90">B196+1</f>
        <v>194</v>
      </c>
      <c r="C197" s="36">
        <v>8.5479412823789289</v>
      </c>
      <c r="D197" s="6">
        <f t="shared" si="70"/>
        <v>-0.12360669103444089</v>
      </c>
      <c r="E197" s="7">
        <f t="shared" si="71"/>
        <v>-1483.2802924132907</v>
      </c>
      <c r="F197" s="7">
        <f t="shared" si="72"/>
        <v>-2966.5605848265814</v>
      </c>
      <c r="G197" s="7">
        <f t="shared" si="73"/>
        <v>-4449.8408772398716</v>
      </c>
      <c r="H197" s="7">
        <f t="shared" si="74"/>
        <v>-5933.1211696531627</v>
      </c>
      <c r="I197" s="7">
        <f t="shared" si="75"/>
        <v>-7416.401462066453</v>
      </c>
      <c r="J197" s="7">
        <f t="shared" si="76"/>
        <v>-8899.6817544797432</v>
      </c>
      <c r="K197" s="12">
        <f t="shared" si="77"/>
        <v>-6.6181199171904126E-3</v>
      </c>
      <c r="L197" s="9">
        <f t="shared" si="78"/>
        <v>-953009.26807541936</v>
      </c>
      <c r="M197" s="9">
        <f t="shared" si="79"/>
        <v>-3812037.0723016774</v>
      </c>
      <c r="N197" s="9">
        <f t="shared" si="80"/>
        <v>-8577083.4126787744</v>
      </c>
      <c r="O197" s="9">
        <f t="shared" si="81"/>
        <v>-15248148.28920671</v>
      </c>
      <c r="P197" s="9">
        <f t="shared" si="82"/>
        <v>-23825231.701885484</v>
      </c>
      <c r="Q197" s="9">
        <f t="shared" si="83"/>
        <v>-34308333.650715098</v>
      </c>
      <c r="R197" s="8">
        <f>SUM('Masses &amp; Spring Data'!$D$29)</f>
        <v>0.12910000000000002</v>
      </c>
      <c r="S197" s="8">
        <f t="shared" si="69"/>
        <v>-123033.49650853666</v>
      </c>
      <c r="T197" s="8">
        <f t="shared" si="69"/>
        <v>-492133.98603414663</v>
      </c>
      <c r="U197" s="8">
        <f t="shared" si="69"/>
        <v>-1107301.4685768299</v>
      </c>
      <c r="V197" s="8">
        <f t="shared" si="69"/>
        <v>-1968535.9441365865</v>
      </c>
      <c r="W197" s="8">
        <f t="shared" si="69"/>
        <v>-3075837.4127134164</v>
      </c>
      <c r="X197" s="8">
        <f t="shared" si="69"/>
        <v>-4429205.8743073195</v>
      </c>
      <c r="Y197" s="3">
        <f>SUM('Masses &amp; Spring Data'!$K$41*('Masses &amp; Spring Data'!$I$3+'Vel,Acc,Jer (Inlet)'!C197))</f>
        <v>2072919.0256562957</v>
      </c>
      <c r="Z197" s="10">
        <f t="shared" si="84"/>
        <v>1949885.5291477591</v>
      </c>
      <c r="AA197" s="10">
        <f t="shared" si="85"/>
        <v>1550841.3187190555</v>
      </c>
      <c r="AB197" s="10">
        <f t="shared" si="86"/>
        <v>965617.55707946583</v>
      </c>
      <c r="AC197" s="10">
        <f t="shared" si="87"/>
        <v>104383.0815197092</v>
      </c>
      <c r="AD197" s="10">
        <f t="shared" si="88"/>
        <v>-1002918.3870571207</v>
      </c>
      <c r="AE197" s="10">
        <f t="shared" si="89"/>
        <v>-2356286.8486510236</v>
      </c>
    </row>
    <row r="198" spans="1:31" x14ac:dyDescent="0.2">
      <c r="A198" s="5">
        <v>30</v>
      </c>
      <c r="B198" s="5">
        <f t="shared" si="90"/>
        <v>195</v>
      </c>
      <c r="C198" s="36">
        <v>8.424334591344488</v>
      </c>
      <c r="D198" s="6">
        <f t="shared" si="70"/>
        <v>-0.1302248109516313</v>
      </c>
      <c r="E198" s="7">
        <f t="shared" si="71"/>
        <v>-1562.6977314195756</v>
      </c>
      <c r="F198" s="7">
        <f t="shared" si="72"/>
        <v>-3125.3954628391512</v>
      </c>
      <c r="G198" s="7">
        <f t="shared" si="73"/>
        <v>-4688.0931942587267</v>
      </c>
      <c r="H198" s="7">
        <f t="shared" si="74"/>
        <v>-6250.7909256783023</v>
      </c>
      <c r="I198" s="7">
        <f t="shared" si="75"/>
        <v>-7813.4886570978779</v>
      </c>
      <c r="J198" s="7">
        <f t="shared" si="76"/>
        <v>-9376.1863885174535</v>
      </c>
      <c r="K198" s="12">
        <f t="shared" si="77"/>
        <v>-6.2634110922914488E-3</v>
      </c>
      <c r="L198" s="9">
        <f t="shared" si="78"/>
        <v>-901931.19728996861</v>
      </c>
      <c r="M198" s="9">
        <f t="shared" si="79"/>
        <v>-3607724.7891598744</v>
      </c>
      <c r="N198" s="9">
        <f t="shared" si="80"/>
        <v>-8117380.7756097177</v>
      </c>
      <c r="O198" s="9">
        <f t="shared" si="81"/>
        <v>-14430899.156639498</v>
      </c>
      <c r="P198" s="9">
        <f t="shared" si="82"/>
        <v>-22548279.932249215</v>
      </c>
      <c r="Q198" s="9">
        <f t="shared" si="83"/>
        <v>-32469523.102438871</v>
      </c>
      <c r="R198" s="8">
        <f>SUM('Masses &amp; Spring Data'!$D$29)</f>
        <v>0.12910000000000002</v>
      </c>
      <c r="S198" s="8">
        <f t="shared" si="69"/>
        <v>-116439.31757013497</v>
      </c>
      <c r="T198" s="8">
        <f t="shared" si="69"/>
        <v>-465757.27028053987</v>
      </c>
      <c r="U198" s="8">
        <f t="shared" si="69"/>
        <v>-1047953.8581312147</v>
      </c>
      <c r="V198" s="8">
        <f t="shared" si="69"/>
        <v>-1863029.0811221595</v>
      </c>
      <c r="W198" s="8">
        <f t="shared" si="69"/>
        <v>-2910982.939253374</v>
      </c>
      <c r="X198" s="8">
        <f t="shared" si="69"/>
        <v>-4191815.432524859</v>
      </c>
      <c r="Y198" s="3">
        <f>SUM('Masses &amp; Spring Data'!$K$41*('Masses &amp; Spring Data'!$I$3+'Vel,Acc,Jer (Inlet)'!C198))</f>
        <v>2042975.3047532022</v>
      </c>
      <c r="Z198" s="10">
        <f t="shared" si="84"/>
        <v>1926535.9871830672</v>
      </c>
      <c r="AA198" s="10">
        <f t="shared" si="85"/>
        <v>1545671.07401963</v>
      </c>
      <c r="AB198" s="10">
        <f t="shared" si="86"/>
        <v>995021.4466219875</v>
      </c>
      <c r="AC198" s="10">
        <f t="shared" si="87"/>
        <v>179946.22363104275</v>
      </c>
      <c r="AD198" s="10">
        <f t="shared" si="88"/>
        <v>-868007.63450017176</v>
      </c>
      <c r="AE198" s="10">
        <f t="shared" si="89"/>
        <v>-2148840.127771657</v>
      </c>
    </row>
    <row r="199" spans="1:31" x14ac:dyDescent="0.2">
      <c r="A199" s="5">
        <v>32</v>
      </c>
      <c r="B199" s="5">
        <f t="shared" si="90"/>
        <v>196</v>
      </c>
      <c r="C199" s="36">
        <v>8.2941097803928567</v>
      </c>
      <c r="D199" s="6">
        <f t="shared" si="70"/>
        <v>-0.13648822204392275</v>
      </c>
      <c r="E199" s="7">
        <f t="shared" si="71"/>
        <v>-1637.858664527073</v>
      </c>
      <c r="F199" s="7">
        <f t="shared" si="72"/>
        <v>-3275.7173290541459</v>
      </c>
      <c r="G199" s="7">
        <f t="shared" si="73"/>
        <v>-4913.5759935812184</v>
      </c>
      <c r="H199" s="7">
        <f t="shared" si="74"/>
        <v>-6551.4346581082918</v>
      </c>
      <c r="I199" s="7">
        <f t="shared" si="75"/>
        <v>-8189.2933226353653</v>
      </c>
      <c r="J199" s="7">
        <f t="shared" si="76"/>
        <v>-9827.1519871624369</v>
      </c>
      <c r="K199" s="12">
        <f t="shared" si="77"/>
        <v>-5.8806989391069209E-3</v>
      </c>
      <c r="L199" s="9">
        <f t="shared" si="78"/>
        <v>-846820.64723139664</v>
      </c>
      <c r="M199" s="9">
        <f t="shared" si="79"/>
        <v>-3387282.5889255865</v>
      </c>
      <c r="N199" s="9">
        <f t="shared" si="80"/>
        <v>-7621385.8250825694</v>
      </c>
      <c r="O199" s="9">
        <f t="shared" si="81"/>
        <v>-13549130.355702346</v>
      </c>
      <c r="P199" s="9">
        <f t="shared" si="82"/>
        <v>-21170516.180784915</v>
      </c>
      <c r="Q199" s="9">
        <f t="shared" si="83"/>
        <v>-30485543.300330278</v>
      </c>
      <c r="R199" s="8">
        <f>SUM('Masses &amp; Spring Data'!$D$29)</f>
        <v>0.12910000000000002</v>
      </c>
      <c r="S199" s="8">
        <f t="shared" si="69"/>
        <v>-109324.54555757332</v>
      </c>
      <c r="T199" s="8">
        <f t="shared" si="69"/>
        <v>-437298.18223029329</v>
      </c>
      <c r="U199" s="8">
        <f t="shared" si="69"/>
        <v>-983920.91001815989</v>
      </c>
      <c r="V199" s="8">
        <f t="shared" si="69"/>
        <v>-1749192.7289211731</v>
      </c>
      <c r="W199" s="8">
        <f t="shared" si="69"/>
        <v>-2733113.6389393327</v>
      </c>
      <c r="X199" s="8">
        <f t="shared" si="69"/>
        <v>-3935683.6400726396</v>
      </c>
      <c r="Y199" s="3">
        <f>SUM('Masses &amp; Spring Data'!$K$41*('Masses &amp; Spring Data'!$I$3+'Vel,Acc,Jer (Inlet)'!C199))</f>
        <v>2011428.3443001697</v>
      </c>
      <c r="Z199" s="10">
        <f t="shared" si="84"/>
        <v>1902103.7987425965</v>
      </c>
      <c r="AA199" s="10">
        <f t="shared" si="85"/>
        <v>1541065.8902797361</v>
      </c>
      <c r="AB199" s="10">
        <f t="shared" si="86"/>
        <v>1027507.4342820098</v>
      </c>
      <c r="AC199" s="10">
        <f t="shared" si="87"/>
        <v>262235.61537899659</v>
      </c>
      <c r="AD199" s="10">
        <f t="shared" si="88"/>
        <v>-721685.29463916295</v>
      </c>
      <c r="AE199" s="10">
        <f t="shared" si="89"/>
        <v>-1924255.2957724698</v>
      </c>
    </row>
    <row r="200" spans="1:31" x14ac:dyDescent="0.2">
      <c r="A200" s="5">
        <v>34</v>
      </c>
      <c r="B200" s="5">
        <f t="shared" si="90"/>
        <v>197</v>
      </c>
      <c r="C200" s="36">
        <v>8.157621558348934</v>
      </c>
      <c r="D200" s="6">
        <f t="shared" si="70"/>
        <v>-0.14236892098302967</v>
      </c>
      <c r="E200" s="7">
        <f t="shared" si="71"/>
        <v>-1708.427051796356</v>
      </c>
      <c r="F200" s="7">
        <f t="shared" si="72"/>
        <v>-3416.8541035927119</v>
      </c>
      <c r="G200" s="7">
        <f t="shared" si="73"/>
        <v>-5125.2811553890679</v>
      </c>
      <c r="H200" s="7">
        <f t="shared" si="74"/>
        <v>-6833.7082071854238</v>
      </c>
      <c r="I200" s="7">
        <f t="shared" si="75"/>
        <v>-8542.1352589817798</v>
      </c>
      <c r="J200" s="7">
        <f t="shared" si="76"/>
        <v>-10250.562310778136</v>
      </c>
      <c r="K200" s="12">
        <f t="shared" si="77"/>
        <v>-5.4886523431729728E-3</v>
      </c>
      <c r="L200" s="9">
        <f t="shared" si="78"/>
        <v>-790365.9374169081</v>
      </c>
      <c r="M200" s="9">
        <f t="shared" si="79"/>
        <v>-3161463.7496676324</v>
      </c>
      <c r="N200" s="9">
        <f t="shared" si="80"/>
        <v>-7113293.4367521731</v>
      </c>
      <c r="O200" s="9">
        <f t="shared" si="81"/>
        <v>-12645854.99867053</v>
      </c>
      <c r="P200" s="9">
        <f t="shared" si="82"/>
        <v>-19759148.435422704</v>
      </c>
      <c r="Q200" s="9">
        <f t="shared" si="83"/>
        <v>-28453173.747008692</v>
      </c>
      <c r="R200" s="8">
        <f>SUM('Masses &amp; Spring Data'!$D$29)</f>
        <v>0.12910000000000002</v>
      </c>
      <c r="S200" s="8">
        <f t="shared" si="69"/>
        <v>-102036.24252052285</v>
      </c>
      <c r="T200" s="8">
        <f t="shared" si="69"/>
        <v>-408144.9700820914</v>
      </c>
      <c r="U200" s="8">
        <f t="shared" si="69"/>
        <v>-918326.18268470571</v>
      </c>
      <c r="V200" s="8">
        <f t="shared" si="69"/>
        <v>-1632579.8803283656</v>
      </c>
      <c r="W200" s="8">
        <f t="shared" si="69"/>
        <v>-2550906.0630130717</v>
      </c>
      <c r="X200" s="8">
        <f t="shared" si="69"/>
        <v>-3673304.7307388228</v>
      </c>
      <c r="Y200" s="3">
        <f>SUM('Masses &amp; Spring Data'!$K$41*('Masses &amp; Spring Data'!$I$3+'Vel,Acc,Jer (Inlet)'!C200))</f>
        <v>1978364.0725100294</v>
      </c>
      <c r="Z200" s="10">
        <f t="shared" si="84"/>
        <v>1876327.8299895066</v>
      </c>
      <c r="AA200" s="10">
        <f t="shared" si="85"/>
        <v>1535730.2313197991</v>
      </c>
      <c r="AB200" s="10">
        <f t="shared" si="86"/>
        <v>1060037.8898253236</v>
      </c>
      <c r="AC200" s="10">
        <f t="shared" si="87"/>
        <v>345784.19218166382</v>
      </c>
      <c r="AD200" s="10">
        <f t="shared" si="88"/>
        <v>-572541.99050304224</v>
      </c>
      <c r="AE200" s="10">
        <f t="shared" si="89"/>
        <v>-1694940.6582287934</v>
      </c>
    </row>
    <row r="201" spans="1:31" x14ac:dyDescent="0.2">
      <c r="A201" s="5">
        <v>36</v>
      </c>
      <c r="B201" s="5">
        <f t="shared" si="90"/>
        <v>198</v>
      </c>
      <c r="C201" s="36">
        <v>8.0152526373659043</v>
      </c>
      <c r="D201" s="6">
        <f t="shared" si="70"/>
        <v>-0.14785757332620175</v>
      </c>
      <c r="E201" s="7">
        <f t="shared" si="71"/>
        <v>-1774.2908799144211</v>
      </c>
      <c r="F201" s="7">
        <f t="shared" si="72"/>
        <v>-3548.5817598288422</v>
      </c>
      <c r="G201" s="7">
        <f t="shared" si="73"/>
        <v>-5322.8726397432629</v>
      </c>
      <c r="H201" s="7">
        <f t="shared" si="74"/>
        <v>-7097.1635196576844</v>
      </c>
      <c r="I201" s="7">
        <f t="shared" si="75"/>
        <v>-8871.4543995721051</v>
      </c>
      <c r="J201" s="7">
        <f t="shared" si="76"/>
        <v>-10645.745279486526</v>
      </c>
      <c r="K201" s="12">
        <f t="shared" si="77"/>
        <v>-5.0966057472301429E-3</v>
      </c>
      <c r="L201" s="9">
        <f t="shared" si="78"/>
        <v>-733911.22760114062</v>
      </c>
      <c r="M201" s="9">
        <f t="shared" si="79"/>
        <v>-2935644.9104045625</v>
      </c>
      <c r="N201" s="9">
        <f t="shared" si="80"/>
        <v>-6605201.0484102648</v>
      </c>
      <c r="O201" s="9">
        <f t="shared" si="81"/>
        <v>-11742579.64161825</v>
      </c>
      <c r="P201" s="9">
        <f t="shared" si="82"/>
        <v>-18347780.690028515</v>
      </c>
      <c r="Q201" s="9">
        <f t="shared" si="83"/>
        <v>-26420804.193641059</v>
      </c>
      <c r="R201" s="8">
        <f>SUM('Masses &amp; Spring Data'!$D$29)</f>
        <v>0.12910000000000002</v>
      </c>
      <c r="S201" s="8">
        <f t="shared" si="69"/>
        <v>-94747.939483307273</v>
      </c>
      <c r="T201" s="8">
        <f t="shared" si="69"/>
        <v>-378991.75793322909</v>
      </c>
      <c r="U201" s="8">
        <f t="shared" si="69"/>
        <v>-852731.45534976537</v>
      </c>
      <c r="V201" s="8">
        <f t="shared" si="69"/>
        <v>-1515967.0317329164</v>
      </c>
      <c r="W201" s="8">
        <f t="shared" si="69"/>
        <v>-2368698.4870826816</v>
      </c>
      <c r="X201" s="8">
        <f t="shared" si="69"/>
        <v>-3410925.8213990615</v>
      </c>
      <c r="Y201" s="3">
        <f>SUM('Masses &amp; Spring Data'!$K$41*('Masses &amp; Spring Data'!$I$3+'Vel,Acc,Jer (Inlet)'!C201))</f>
        <v>1943875.2014018905</v>
      </c>
      <c r="Z201" s="10">
        <f t="shared" si="84"/>
        <v>1849127.2619185832</v>
      </c>
      <c r="AA201" s="10">
        <f t="shared" si="85"/>
        <v>1529064.946330389</v>
      </c>
      <c r="AB201" s="10">
        <f t="shared" si="86"/>
        <v>1091143.746052125</v>
      </c>
      <c r="AC201" s="10">
        <f t="shared" si="87"/>
        <v>427908.16966897412</v>
      </c>
      <c r="AD201" s="10">
        <f t="shared" si="88"/>
        <v>-424823.28568079113</v>
      </c>
      <c r="AE201" s="10">
        <f t="shared" si="89"/>
        <v>-1467050.619997171</v>
      </c>
    </row>
    <row r="202" spans="1:31" x14ac:dyDescent="0.2">
      <c r="A202" s="5">
        <v>38</v>
      </c>
      <c r="B202" s="5">
        <f t="shared" si="90"/>
        <v>199</v>
      </c>
      <c r="C202" s="36">
        <v>7.8673950640397026</v>
      </c>
      <c r="D202" s="6">
        <f t="shared" si="70"/>
        <v>-0.15295417907343101</v>
      </c>
      <c r="E202" s="7">
        <f t="shared" si="71"/>
        <v>-1835.450148881172</v>
      </c>
      <c r="F202" s="7">
        <f t="shared" si="72"/>
        <v>-3670.9002977623441</v>
      </c>
      <c r="G202" s="7">
        <f t="shared" si="73"/>
        <v>-5506.3504466435161</v>
      </c>
      <c r="H202" s="7">
        <f t="shared" si="74"/>
        <v>-7341.8005955246881</v>
      </c>
      <c r="I202" s="7">
        <f t="shared" si="75"/>
        <v>-9177.250744405861</v>
      </c>
      <c r="J202" s="7">
        <f t="shared" si="76"/>
        <v>-11012.700893287032</v>
      </c>
      <c r="K202" s="12">
        <f t="shared" si="77"/>
        <v>-4.6952247085272347E-3</v>
      </c>
      <c r="L202" s="9">
        <f t="shared" si="78"/>
        <v>-676112.35802792176</v>
      </c>
      <c r="M202" s="9">
        <f t="shared" si="79"/>
        <v>-2704449.432111687</v>
      </c>
      <c r="N202" s="9">
        <f t="shared" si="80"/>
        <v>-6085011.222251296</v>
      </c>
      <c r="O202" s="9">
        <f t="shared" si="81"/>
        <v>-10817797.728446748</v>
      </c>
      <c r="P202" s="9">
        <f t="shared" si="82"/>
        <v>-16902808.950698044</v>
      </c>
      <c r="Q202" s="9">
        <f t="shared" si="83"/>
        <v>-24340044.889005184</v>
      </c>
      <c r="R202" s="8">
        <f>SUM('Masses &amp; Spring Data'!$D$29)</f>
        <v>0.12910000000000002</v>
      </c>
      <c r="S202" s="8">
        <f t="shared" si="69"/>
        <v>-87286.105421404718</v>
      </c>
      <c r="T202" s="8">
        <f t="shared" si="69"/>
        <v>-349144.42168561887</v>
      </c>
      <c r="U202" s="8">
        <f t="shared" si="69"/>
        <v>-785574.94879264245</v>
      </c>
      <c r="V202" s="8">
        <f t="shared" si="69"/>
        <v>-1396577.6867424755</v>
      </c>
      <c r="W202" s="8">
        <f t="shared" si="69"/>
        <v>-2182152.6355351177</v>
      </c>
      <c r="X202" s="8">
        <f t="shared" si="69"/>
        <v>-3142299.7951705698</v>
      </c>
      <c r="Y202" s="3">
        <f>SUM('Masses &amp; Spring Data'!$K$41*('Masses &amp; Spring Data'!$I$3+'Vel,Acc,Jer (Inlet)'!C202))</f>
        <v>1908056.704263618</v>
      </c>
      <c r="Z202" s="10">
        <f t="shared" si="84"/>
        <v>1820770.5988422132</v>
      </c>
      <c r="AA202" s="10">
        <f t="shared" si="85"/>
        <v>1521859.1326974605</v>
      </c>
      <c r="AB202" s="10">
        <f t="shared" si="86"/>
        <v>1122481.7554709755</v>
      </c>
      <c r="AC202" s="10">
        <f t="shared" si="87"/>
        <v>511479.01752114249</v>
      </c>
      <c r="AD202" s="10">
        <f t="shared" si="88"/>
        <v>-274095.93127149972</v>
      </c>
      <c r="AE202" s="10">
        <f t="shared" si="89"/>
        <v>-1234243.0909069518</v>
      </c>
    </row>
    <row r="203" spans="1:31" x14ac:dyDescent="0.2">
      <c r="A203" s="5">
        <v>40</v>
      </c>
      <c r="B203" s="5">
        <f t="shared" si="90"/>
        <v>200</v>
      </c>
      <c r="C203" s="36">
        <v>7.7144408849662716</v>
      </c>
      <c r="D203" s="6">
        <f t="shared" si="70"/>
        <v>-0.15764940378195824</v>
      </c>
      <c r="E203" s="7">
        <f t="shared" si="71"/>
        <v>-1891.7928453834988</v>
      </c>
      <c r="F203" s="7">
        <f t="shared" si="72"/>
        <v>-3783.5856907669977</v>
      </c>
      <c r="G203" s="7">
        <f t="shared" si="73"/>
        <v>-5675.378536150497</v>
      </c>
      <c r="H203" s="7">
        <f t="shared" si="74"/>
        <v>-7567.1713815339954</v>
      </c>
      <c r="I203" s="7">
        <f t="shared" si="75"/>
        <v>-9458.9642269174947</v>
      </c>
      <c r="J203" s="7">
        <f t="shared" si="76"/>
        <v>-11350.757072300994</v>
      </c>
      <c r="K203" s="12">
        <f t="shared" si="77"/>
        <v>-4.2658403415440915E-3</v>
      </c>
      <c r="L203" s="9">
        <f t="shared" si="78"/>
        <v>-614281.0091823492</v>
      </c>
      <c r="M203" s="9">
        <f t="shared" si="79"/>
        <v>-2457124.0367293968</v>
      </c>
      <c r="N203" s="9">
        <f t="shared" si="80"/>
        <v>-5528529.0826411424</v>
      </c>
      <c r="O203" s="9">
        <f t="shared" si="81"/>
        <v>-9828496.1469175871</v>
      </c>
      <c r="P203" s="9">
        <f t="shared" si="82"/>
        <v>-15357025.229558729</v>
      </c>
      <c r="Q203" s="9">
        <f t="shared" si="83"/>
        <v>-22114116.33056457</v>
      </c>
      <c r="R203" s="8">
        <f>SUM('Masses &amp; Spring Data'!$D$29)</f>
        <v>0.12910000000000002</v>
      </c>
      <c r="S203" s="8">
        <f t="shared" si="69"/>
        <v>-79303.678285441289</v>
      </c>
      <c r="T203" s="8">
        <f t="shared" si="69"/>
        <v>-317214.71314176515</v>
      </c>
      <c r="U203" s="8">
        <f t="shared" si="69"/>
        <v>-713733.10456897155</v>
      </c>
      <c r="V203" s="8">
        <f t="shared" si="69"/>
        <v>-1268858.8525670606</v>
      </c>
      <c r="W203" s="8">
        <f t="shared" si="69"/>
        <v>-1982591.9571360322</v>
      </c>
      <c r="X203" s="8">
        <f t="shared" si="69"/>
        <v>-2854932.4182758862</v>
      </c>
      <c r="Y203" s="3">
        <f>SUM('Masses &amp; Spring Data'!$K$41*('Masses &amp; Spring Data'!$I$3+'Vel,Acc,Jer (Inlet)'!C203))</f>
        <v>1871003.5543830793</v>
      </c>
      <c r="Z203" s="10">
        <f t="shared" si="84"/>
        <v>1791699.8760976379</v>
      </c>
      <c r="AA203" s="10">
        <f t="shared" si="85"/>
        <v>1515598.2731751348</v>
      </c>
      <c r="AB203" s="10">
        <f t="shared" si="86"/>
        <v>1157270.4498141077</v>
      </c>
      <c r="AC203" s="10">
        <f t="shared" si="87"/>
        <v>602144.70181601867</v>
      </c>
      <c r="AD203" s="10">
        <f t="shared" si="88"/>
        <v>-111588.40275295288</v>
      </c>
      <c r="AE203" s="10">
        <f t="shared" si="89"/>
        <v>-983928.86389280693</v>
      </c>
    </row>
    <row r="204" spans="1:31" x14ac:dyDescent="0.2">
      <c r="A204" s="5">
        <v>42</v>
      </c>
      <c r="B204" s="5">
        <f t="shared" si="90"/>
        <v>201</v>
      </c>
      <c r="C204" s="36">
        <v>7.5567914811843133</v>
      </c>
      <c r="D204" s="6">
        <f t="shared" si="70"/>
        <v>-0.16191524412350233</v>
      </c>
      <c r="E204" s="7">
        <f t="shared" si="71"/>
        <v>-1942.9829294820279</v>
      </c>
      <c r="F204" s="7">
        <f t="shared" si="72"/>
        <v>-3885.9658589640558</v>
      </c>
      <c r="G204" s="7">
        <f t="shared" si="73"/>
        <v>-5828.9487884460841</v>
      </c>
      <c r="H204" s="7">
        <f t="shared" si="74"/>
        <v>-7771.9317179281115</v>
      </c>
      <c r="I204" s="7">
        <f t="shared" si="75"/>
        <v>-9714.9146474101399</v>
      </c>
      <c r="J204" s="7">
        <f t="shared" si="76"/>
        <v>-11657.897576892168</v>
      </c>
      <c r="K204" s="12">
        <f t="shared" si="77"/>
        <v>-3.8737937456048144E-3</v>
      </c>
      <c r="L204" s="9">
        <f t="shared" si="78"/>
        <v>-557826.29936709325</v>
      </c>
      <c r="M204" s="9">
        <f t="shared" si="79"/>
        <v>-2231305.197468373</v>
      </c>
      <c r="N204" s="9">
        <f t="shared" si="80"/>
        <v>-5020436.6943038395</v>
      </c>
      <c r="O204" s="9">
        <f t="shared" si="81"/>
        <v>-8925220.789873492</v>
      </c>
      <c r="P204" s="9">
        <f t="shared" si="82"/>
        <v>-13945657.484177332</v>
      </c>
      <c r="Q204" s="9">
        <f t="shared" si="83"/>
        <v>-20081746.777215358</v>
      </c>
      <c r="R204" s="8">
        <f>SUM('Masses &amp; Spring Data'!$D$29)</f>
        <v>0.12910000000000002</v>
      </c>
      <c r="S204" s="8">
        <f t="shared" si="69"/>
        <v>-72015.375248291748</v>
      </c>
      <c r="T204" s="8">
        <f t="shared" si="69"/>
        <v>-288061.50099316699</v>
      </c>
      <c r="U204" s="8">
        <f t="shared" si="69"/>
        <v>-648138.37723462575</v>
      </c>
      <c r="V204" s="8">
        <f t="shared" si="69"/>
        <v>-1152246.003972668</v>
      </c>
      <c r="W204" s="8">
        <f t="shared" si="69"/>
        <v>-1800384.3812072938</v>
      </c>
      <c r="X204" s="8">
        <f t="shared" si="69"/>
        <v>-2592553.508938503</v>
      </c>
      <c r="Y204" s="3">
        <f>SUM('Masses &amp; Spring Data'!$K$41*('Masses &amp; Spring Data'!$I$3+'Vel,Acc,Jer (Inlet)'!C204))</f>
        <v>1832812.9863169</v>
      </c>
      <c r="Z204" s="10">
        <f t="shared" si="84"/>
        <v>1760797.6110686082</v>
      </c>
      <c r="AA204" s="10">
        <f t="shared" si="85"/>
        <v>1505527.5174348145</v>
      </c>
      <c r="AB204" s="10">
        <f t="shared" si="86"/>
        <v>1184674.6090822741</v>
      </c>
      <c r="AC204" s="10">
        <f t="shared" si="87"/>
        <v>680566.98234423203</v>
      </c>
      <c r="AD204" s="10">
        <f t="shared" si="88"/>
        <v>32428.605109606171</v>
      </c>
      <c r="AE204" s="10">
        <f t="shared" si="89"/>
        <v>-759740.52262160298</v>
      </c>
    </row>
    <row r="205" spans="1:31" x14ac:dyDescent="0.2">
      <c r="A205" s="5">
        <v>44</v>
      </c>
      <c r="B205" s="5">
        <f t="shared" si="90"/>
        <v>202</v>
      </c>
      <c r="C205" s="36">
        <v>7.394876237060811</v>
      </c>
      <c r="D205" s="6">
        <f t="shared" si="70"/>
        <v>-0.16578903786910715</v>
      </c>
      <c r="E205" s="7">
        <f t="shared" si="71"/>
        <v>-1989.4684544292859</v>
      </c>
      <c r="F205" s="7">
        <f t="shared" si="72"/>
        <v>-3978.9369088585718</v>
      </c>
      <c r="G205" s="7">
        <f t="shared" si="73"/>
        <v>-5968.4053632878577</v>
      </c>
      <c r="H205" s="7">
        <f t="shared" si="74"/>
        <v>-7957.8738177171435</v>
      </c>
      <c r="I205" s="7">
        <f t="shared" si="75"/>
        <v>-9947.3422721464285</v>
      </c>
      <c r="J205" s="7">
        <f t="shared" si="76"/>
        <v>-11936.810726575715</v>
      </c>
      <c r="K205" s="12">
        <f t="shared" si="77"/>
        <v>-3.4350749358615928E-3</v>
      </c>
      <c r="L205" s="9">
        <f t="shared" si="78"/>
        <v>-494650.79076406936</v>
      </c>
      <c r="M205" s="9">
        <f t="shared" si="79"/>
        <v>-1978603.1630562774</v>
      </c>
      <c r="N205" s="9">
        <f t="shared" si="80"/>
        <v>-4451857.1168766245</v>
      </c>
      <c r="O205" s="9">
        <f t="shared" si="81"/>
        <v>-7914412.6522251097</v>
      </c>
      <c r="P205" s="9">
        <f t="shared" si="82"/>
        <v>-12366269.769101733</v>
      </c>
      <c r="Q205" s="9">
        <f t="shared" si="83"/>
        <v>-17807428.467506498</v>
      </c>
      <c r="R205" s="8">
        <f>SUM('Masses &amp; Spring Data'!$D$29)</f>
        <v>0.12910000000000002</v>
      </c>
      <c r="S205" s="8">
        <f t="shared" si="69"/>
        <v>-63859.417087641363</v>
      </c>
      <c r="T205" s="8">
        <f t="shared" si="69"/>
        <v>-255437.66835056545</v>
      </c>
      <c r="U205" s="8">
        <f t="shared" si="69"/>
        <v>-574734.75378877227</v>
      </c>
      <c r="V205" s="8">
        <f t="shared" si="69"/>
        <v>-1021750.6734022618</v>
      </c>
      <c r="W205" s="8">
        <f t="shared" si="69"/>
        <v>-1596485.427191034</v>
      </c>
      <c r="X205" s="8">
        <f t="shared" si="69"/>
        <v>-2298939.0151550891</v>
      </c>
      <c r="Y205" s="3">
        <f>SUM('Masses &amp; Spring Data'!$K$41*('Masses &amp; Spring Data'!$I$3+'Vel,Acc,Jer (Inlet)'!C205))</f>
        <v>1793589.0184279815</v>
      </c>
      <c r="Z205" s="10">
        <f t="shared" si="84"/>
        <v>1729729.6013403402</v>
      </c>
      <c r="AA205" s="10">
        <f t="shared" si="85"/>
        <v>1497988.9556536248</v>
      </c>
      <c r="AB205" s="10">
        <f t="shared" si="86"/>
        <v>1218854.2646392093</v>
      </c>
      <c r="AC205" s="10">
        <f t="shared" si="87"/>
        <v>771838.34502571973</v>
      </c>
      <c r="AD205" s="10">
        <f t="shared" si="88"/>
        <v>197103.59123694757</v>
      </c>
      <c r="AE205" s="10">
        <f t="shared" si="89"/>
        <v>-505349.99672710756</v>
      </c>
    </row>
    <row r="206" spans="1:31" x14ac:dyDescent="0.2">
      <c r="A206" s="5">
        <v>46</v>
      </c>
      <c r="B206" s="5">
        <f t="shared" si="90"/>
        <v>203</v>
      </c>
      <c r="C206" s="36">
        <v>7.2290871991917038</v>
      </c>
      <c r="D206" s="6">
        <f t="shared" si="70"/>
        <v>-0.16922411280496874</v>
      </c>
      <c r="E206" s="7">
        <f t="shared" si="71"/>
        <v>-2030.6893536596249</v>
      </c>
      <c r="F206" s="7">
        <f t="shared" si="72"/>
        <v>-4061.3787073192498</v>
      </c>
      <c r="G206" s="7">
        <f t="shared" si="73"/>
        <v>-6092.0680609788742</v>
      </c>
      <c r="H206" s="7">
        <f t="shared" si="74"/>
        <v>-8122.7574146384995</v>
      </c>
      <c r="I206" s="7">
        <f t="shared" si="75"/>
        <v>-10153.446768298125</v>
      </c>
      <c r="J206" s="7">
        <f t="shared" si="76"/>
        <v>-12184.136121957748</v>
      </c>
      <c r="K206" s="12">
        <f t="shared" si="77"/>
        <v>-3.0243594543994945E-3</v>
      </c>
      <c r="L206" s="9">
        <f t="shared" si="78"/>
        <v>-435507.76143352722</v>
      </c>
      <c r="M206" s="9">
        <f t="shared" si="79"/>
        <v>-1742031.0457341089</v>
      </c>
      <c r="N206" s="9">
        <f t="shared" si="80"/>
        <v>-3919569.8529017447</v>
      </c>
      <c r="O206" s="9">
        <f t="shared" si="81"/>
        <v>-6968124.1829364356</v>
      </c>
      <c r="P206" s="9">
        <f t="shared" si="82"/>
        <v>-10887694.035838179</v>
      </c>
      <c r="Q206" s="9">
        <f t="shared" si="83"/>
        <v>-15678279.411606979</v>
      </c>
      <c r="R206" s="8">
        <f>SUM('Masses &amp; Spring Data'!$D$29)</f>
        <v>0.12910000000000002</v>
      </c>
      <c r="S206" s="8">
        <f t="shared" si="69"/>
        <v>-56224.052001068376</v>
      </c>
      <c r="T206" s="8">
        <f t="shared" si="69"/>
        <v>-224896.2080042735</v>
      </c>
      <c r="U206" s="8">
        <f t="shared" si="69"/>
        <v>-506016.46800961532</v>
      </c>
      <c r="V206" s="8">
        <f t="shared" si="69"/>
        <v>-899584.83201709401</v>
      </c>
      <c r="W206" s="8">
        <f t="shared" si="69"/>
        <v>-1405601.3000267092</v>
      </c>
      <c r="X206" s="8">
        <f t="shared" si="69"/>
        <v>-2024065.8720384613</v>
      </c>
      <c r="Y206" s="3">
        <f>SUM('Masses &amp; Spring Data'!$K$41*('Masses &amp; Spring Data'!$I$3+'Vel,Acc,Jer (Inlet)'!C206))</f>
        <v>1753426.6240041903</v>
      </c>
      <c r="Z206" s="10">
        <f t="shared" si="84"/>
        <v>1697202.572003122</v>
      </c>
      <c r="AA206" s="10">
        <f t="shared" si="85"/>
        <v>1487535.8746729132</v>
      </c>
      <c r="AB206" s="10">
        <f t="shared" si="86"/>
        <v>1247410.155994575</v>
      </c>
      <c r="AC206" s="10">
        <f t="shared" si="87"/>
        <v>853841.79198709631</v>
      </c>
      <c r="AD206" s="10">
        <f t="shared" si="88"/>
        <v>347825.32397748111</v>
      </c>
      <c r="AE206" s="10">
        <f t="shared" si="89"/>
        <v>-270639.24803427095</v>
      </c>
    </row>
    <row r="207" spans="1:31" x14ac:dyDescent="0.2">
      <c r="A207" s="5">
        <v>48</v>
      </c>
      <c r="B207" s="5">
        <f t="shared" si="90"/>
        <v>204</v>
      </c>
      <c r="C207" s="36">
        <v>7.0598630863867351</v>
      </c>
      <c r="D207" s="6">
        <f t="shared" si="70"/>
        <v>-0.17224847225936823</v>
      </c>
      <c r="E207" s="7">
        <f t="shared" si="71"/>
        <v>-2066.981667112419</v>
      </c>
      <c r="F207" s="7">
        <f t="shared" si="72"/>
        <v>-4133.963334224838</v>
      </c>
      <c r="G207" s="7">
        <f t="shared" si="73"/>
        <v>-6200.9450013372561</v>
      </c>
      <c r="H207" s="7">
        <f t="shared" si="74"/>
        <v>-8267.9266684496761</v>
      </c>
      <c r="I207" s="7">
        <f t="shared" si="75"/>
        <v>-10334.908335562093</v>
      </c>
      <c r="J207" s="7">
        <f t="shared" si="76"/>
        <v>-12401.890002674512</v>
      </c>
      <c r="K207" s="12">
        <f t="shared" si="77"/>
        <v>-2.6043095301773178E-3</v>
      </c>
      <c r="L207" s="9">
        <f t="shared" si="78"/>
        <v>-375020.57234553376</v>
      </c>
      <c r="M207" s="9">
        <f t="shared" si="79"/>
        <v>-1500082.289382135</v>
      </c>
      <c r="N207" s="9">
        <f t="shared" si="80"/>
        <v>-3375185.1511098039</v>
      </c>
      <c r="O207" s="9">
        <f t="shared" si="81"/>
        <v>-6000329.1575285401</v>
      </c>
      <c r="P207" s="9">
        <f t="shared" si="82"/>
        <v>-9375514.3086383436</v>
      </c>
      <c r="Q207" s="9">
        <f t="shared" si="83"/>
        <v>-13500740.604439216</v>
      </c>
      <c r="R207" s="8">
        <f>SUM('Masses &amp; Spring Data'!$D$29)</f>
        <v>0.12910000000000002</v>
      </c>
      <c r="S207" s="8">
        <f t="shared" si="69"/>
        <v>-48415.155889808419</v>
      </c>
      <c r="T207" s="8">
        <f t="shared" si="69"/>
        <v>-193660.62355923367</v>
      </c>
      <c r="U207" s="8">
        <f t="shared" si="69"/>
        <v>-435736.40300827578</v>
      </c>
      <c r="V207" s="8">
        <f t="shared" si="69"/>
        <v>-774642.4942369347</v>
      </c>
      <c r="W207" s="8">
        <f t="shared" si="69"/>
        <v>-1210378.8972452104</v>
      </c>
      <c r="X207" s="8">
        <f t="shared" si="69"/>
        <v>-1742945.6120331031</v>
      </c>
      <c r="Y207" s="3">
        <f>SUM('Masses &amp; Spring Data'!$K$41*('Masses &amp; Spring Data'!$I$3+'Vel,Acc,Jer (Inlet)'!C207))</f>
        <v>1712432.0826771867</v>
      </c>
      <c r="Z207" s="10">
        <f t="shared" si="84"/>
        <v>1664016.9267873783</v>
      </c>
      <c r="AA207" s="10">
        <f t="shared" si="85"/>
        <v>1477044.266713121</v>
      </c>
      <c r="AB207" s="10">
        <f t="shared" si="86"/>
        <v>1276695.6796689108</v>
      </c>
      <c r="AC207" s="10">
        <f t="shared" si="87"/>
        <v>937789.588440252</v>
      </c>
      <c r="AD207" s="10">
        <f t="shared" si="88"/>
        <v>502053.18543197634</v>
      </c>
      <c r="AE207" s="10">
        <f t="shared" si="89"/>
        <v>-30513.529355916427</v>
      </c>
    </row>
    <row r="208" spans="1:31" x14ac:dyDescent="0.2">
      <c r="A208" s="5">
        <v>50</v>
      </c>
      <c r="B208" s="5">
        <f t="shared" si="90"/>
        <v>205</v>
      </c>
      <c r="C208" s="36">
        <v>6.8876146141273669</v>
      </c>
      <c r="D208" s="6">
        <f t="shared" si="70"/>
        <v>-0.17485278178954555</v>
      </c>
      <c r="E208" s="7">
        <f t="shared" si="71"/>
        <v>-2098.2333814745466</v>
      </c>
      <c r="F208" s="7">
        <f t="shared" si="72"/>
        <v>-4196.4667629490932</v>
      </c>
      <c r="G208" s="7">
        <f t="shared" si="73"/>
        <v>-6294.7001444236403</v>
      </c>
      <c r="H208" s="7">
        <f t="shared" si="74"/>
        <v>-8392.9335258981864</v>
      </c>
      <c r="I208" s="7">
        <f t="shared" si="75"/>
        <v>-10491.166907372733</v>
      </c>
      <c r="J208" s="7">
        <f t="shared" si="76"/>
        <v>-12589.400288847281</v>
      </c>
      <c r="K208" s="12">
        <f t="shared" si="77"/>
        <v>-2.1842596059551411E-3</v>
      </c>
      <c r="L208" s="9">
        <f t="shared" si="78"/>
        <v>-314533.38325754035</v>
      </c>
      <c r="M208" s="9">
        <f t="shared" si="79"/>
        <v>-1258133.5330301614</v>
      </c>
      <c r="N208" s="9">
        <f t="shared" si="80"/>
        <v>-2830800.4493178627</v>
      </c>
      <c r="O208" s="9">
        <f t="shared" si="81"/>
        <v>-5032534.1321206456</v>
      </c>
      <c r="P208" s="9">
        <f t="shared" si="82"/>
        <v>-7863334.5814385079</v>
      </c>
      <c r="Q208" s="9">
        <f t="shared" si="83"/>
        <v>-11323201.797271451</v>
      </c>
      <c r="R208" s="8">
        <f>SUM('Masses &amp; Spring Data'!$D$29)</f>
        <v>0.12910000000000002</v>
      </c>
      <c r="S208" s="8">
        <f t="shared" si="69"/>
        <v>-40606.259778548469</v>
      </c>
      <c r="T208" s="8">
        <f t="shared" si="69"/>
        <v>-162425.03911419387</v>
      </c>
      <c r="U208" s="8">
        <f t="shared" si="69"/>
        <v>-365456.33800693613</v>
      </c>
      <c r="V208" s="8">
        <f t="shared" si="69"/>
        <v>-649700.1564567755</v>
      </c>
      <c r="W208" s="8">
        <f t="shared" si="69"/>
        <v>-1015156.4944637115</v>
      </c>
      <c r="X208" s="8">
        <f t="shared" si="69"/>
        <v>-1461825.3520277445</v>
      </c>
      <c r="Y208" s="3">
        <f>SUM('Masses &amp; Spring Data'!$K$41*('Masses &amp; Spring Data'!$I$3+'Vel,Acc,Jer (Inlet)'!C208))</f>
        <v>1670704.8902723547</v>
      </c>
      <c r="Z208" s="10">
        <f t="shared" si="84"/>
        <v>1630098.6304938062</v>
      </c>
      <c r="AA208" s="10">
        <f t="shared" si="85"/>
        <v>1465921.7647696435</v>
      </c>
      <c r="AB208" s="10">
        <f t="shared" si="86"/>
        <v>1305248.5522654187</v>
      </c>
      <c r="AC208" s="10">
        <f t="shared" si="87"/>
        <v>1021004.7338155792</v>
      </c>
      <c r="AD208" s="10">
        <f t="shared" si="88"/>
        <v>655548.3958086432</v>
      </c>
      <c r="AE208" s="10">
        <f t="shared" si="89"/>
        <v>208879.53824461019</v>
      </c>
    </row>
    <row r="209" spans="1:31" x14ac:dyDescent="0.2">
      <c r="A209" s="5">
        <v>52</v>
      </c>
      <c r="B209" s="5">
        <f t="shared" si="90"/>
        <v>206</v>
      </c>
      <c r="C209" s="36">
        <v>6.7127618323378213</v>
      </c>
      <c r="D209" s="6">
        <f t="shared" si="70"/>
        <v>-0.17703704139550069</v>
      </c>
      <c r="E209" s="7">
        <f t="shared" si="71"/>
        <v>-2124.4444967460086</v>
      </c>
      <c r="F209" s="7">
        <f t="shared" si="72"/>
        <v>-4248.8889934920171</v>
      </c>
      <c r="G209" s="7">
        <f t="shared" si="73"/>
        <v>-6373.3334902380248</v>
      </c>
      <c r="H209" s="7">
        <f t="shared" si="74"/>
        <v>-8497.7779869840342</v>
      </c>
      <c r="I209" s="7">
        <f t="shared" si="75"/>
        <v>-10622.222483730042</v>
      </c>
      <c r="J209" s="7">
        <f t="shared" si="76"/>
        <v>-12746.66698047605</v>
      </c>
      <c r="K209" s="12">
        <f t="shared" si="77"/>
        <v>-1.7828785672548975E-3</v>
      </c>
      <c r="L209" s="9">
        <f t="shared" si="78"/>
        <v>-256734.51368470525</v>
      </c>
      <c r="M209" s="9">
        <f t="shared" si="79"/>
        <v>-1026938.054738821</v>
      </c>
      <c r="N209" s="9">
        <f t="shared" si="80"/>
        <v>-2310610.6231623469</v>
      </c>
      <c r="O209" s="9">
        <f t="shared" si="81"/>
        <v>-4107752.218955284</v>
      </c>
      <c r="P209" s="9">
        <f t="shared" si="82"/>
        <v>-6418362.8421176309</v>
      </c>
      <c r="Q209" s="9">
        <f t="shared" si="83"/>
        <v>-9242442.4926493876</v>
      </c>
      <c r="R209" s="8">
        <f>SUM('Masses &amp; Spring Data'!$D$29)</f>
        <v>0.12910000000000002</v>
      </c>
      <c r="S209" s="8">
        <f t="shared" si="69"/>
        <v>-33144.425716695456</v>
      </c>
      <c r="T209" s="8">
        <f t="shared" si="69"/>
        <v>-132577.70286678182</v>
      </c>
      <c r="U209" s="8">
        <f t="shared" si="69"/>
        <v>-298299.83145025902</v>
      </c>
      <c r="V209" s="8">
        <f t="shared" si="69"/>
        <v>-530310.81146712729</v>
      </c>
      <c r="W209" s="8">
        <f t="shared" si="69"/>
        <v>-828610.64291738626</v>
      </c>
      <c r="X209" s="8">
        <f t="shared" si="69"/>
        <v>-1193199.3258010361</v>
      </c>
      <c r="Y209" s="3">
        <f>SUM('Masses &amp; Spring Data'!$K$41*('Masses &amp; Spring Data'!$I$3+'Vel,Acc,Jer (Inlet)'!C209))</f>
        <v>1628346.8038838373</v>
      </c>
      <c r="Z209" s="10">
        <f t="shared" si="84"/>
        <v>1595202.3781671419</v>
      </c>
      <c r="AA209" s="10">
        <f t="shared" si="85"/>
        <v>1452881.8777389955</v>
      </c>
      <c r="AB209" s="10">
        <f t="shared" si="86"/>
        <v>1330046.9724335782</v>
      </c>
      <c r="AC209" s="10">
        <f t="shared" si="87"/>
        <v>1098035.9924167101</v>
      </c>
      <c r="AD209" s="10">
        <f t="shared" si="88"/>
        <v>799736.16096645105</v>
      </c>
      <c r="AE209" s="10">
        <f t="shared" si="89"/>
        <v>435147.47808280122</v>
      </c>
    </row>
    <row r="210" spans="1:31" x14ac:dyDescent="0.2">
      <c r="A210" s="5">
        <v>54</v>
      </c>
      <c r="B210" s="5">
        <f t="shared" si="90"/>
        <v>207</v>
      </c>
      <c r="C210" s="36">
        <v>6.5357247909423206</v>
      </c>
      <c r="D210" s="6">
        <f t="shared" si="70"/>
        <v>-0.17881991996275559</v>
      </c>
      <c r="E210" s="7">
        <f t="shared" si="71"/>
        <v>-2145.8390395530669</v>
      </c>
      <c r="F210" s="7">
        <f t="shared" si="72"/>
        <v>-4291.6780791061337</v>
      </c>
      <c r="G210" s="7">
        <f t="shared" si="73"/>
        <v>-6437.5171186592015</v>
      </c>
      <c r="H210" s="7">
        <f t="shared" si="74"/>
        <v>-8583.3561582122675</v>
      </c>
      <c r="I210" s="7">
        <f t="shared" si="75"/>
        <v>-10729.195197765335</v>
      </c>
      <c r="J210" s="7">
        <f t="shared" si="76"/>
        <v>-12875.034237318403</v>
      </c>
      <c r="K210" s="12">
        <f t="shared" si="77"/>
        <v>-1.3628286430300562E-3</v>
      </c>
      <c r="L210" s="9">
        <f t="shared" si="78"/>
        <v>-196247.32459632811</v>
      </c>
      <c r="M210" s="9">
        <f t="shared" si="79"/>
        <v>-784989.29838531243</v>
      </c>
      <c r="N210" s="9">
        <f t="shared" si="80"/>
        <v>-1766225.9213669528</v>
      </c>
      <c r="O210" s="9">
        <f t="shared" si="81"/>
        <v>-3139957.1935412497</v>
      </c>
      <c r="P210" s="9">
        <f t="shared" si="82"/>
        <v>-4906183.1149082026</v>
      </c>
      <c r="Q210" s="9">
        <f t="shared" si="83"/>
        <v>-7064903.6854678113</v>
      </c>
      <c r="R210" s="8">
        <f>SUM('Masses &amp; Spring Data'!$D$29)</f>
        <v>0.12910000000000002</v>
      </c>
      <c r="S210" s="8">
        <f t="shared" si="69"/>
        <v>-25335.529605385964</v>
      </c>
      <c r="T210" s="8">
        <f t="shared" si="69"/>
        <v>-101342.11842154386</v>
      </c>
      <c r="U210" s="8">
        <f t="shared" si="69"/>
        <v>-228019.76644847365</v>
      </c>
      <c r="V210" s="8">
        <f t="shared" si="69"/>
        <v>-405368.47368617542</v>
      </c>
      <c r="W210" s="8">
        <f t="shared" si="69"/>
        <v>-633388.2401346491</v>
      </c>
      <c r="X210" s="8">
        <f t="shared" si="69"/>
        <v>-912079.06579389458</v>
      </c>
      <c r="Y210" s="3">
        <f>SUM('Masses &amp; Spring Data'!$K$41*('Masses &amp; Spring Data'!$I$3+'Vel,Acc,Jer (Inlet)'!C210))</f>
        <v>1585459.5806057772</v>
      </c>
      <c r="Z210" s="10">
        <f t="shared" si="84"/>
        <v>1560124.0510003911</v>
      </c>
      <c r="AA210" s="10">
        <f t="shared" si="85"/>
        <v>1440798.3365732559</v>
      </c>
      <c r="AB210" s="10">
        <f t="shared" si="86"/>
        <v>1357439.8141573037</v>
      </c>
      <c r="AC210" s="10">
        <f t="shared" si="87"/>
        <v>1180091.1069196018</v>
      </c>
      <c r="AD210" s="10">
        <f t="shared" si="88"/>
        <v>952071.34047112812</v>
      </c>
      <c r="AE210" s="10">
        <f t="shared" si="89"/>
        <v>673380.51481188263</v>
      </c>
    </row>
    <row r="211" spans="1:31" x14ac:dyDescent="0.2">
      <c r="A211" s="5">
        <v>56</v>
      </c>
      <c r="B211" s="5">
        <f t="shared" si="90"/>
        <v>208</v>
      </c>
      <c r="C211" s="36">
        <v>6.356904870979565</v>
      </c>
      <c r="D211" s="6">
        <f t="shared" si="70"/>
        <v>-0.18018274860578565</v>
      </c>
      <c r="E211" s="7">
        <f t="shared" si="71"/>
        <v>-2162.1929832694277</v>
      </c>
      <c r="F211" s="7">
        <f t="shared" si="72"/>
        <v>-4324.3859665388554</v>
      </c>
      <c r="G211" s="7">
        <f t="shared" si="73"/>
        <v>-6486.5789498082831</v>
      </c>
      <c r="H211" s="7">
        <f t="shared" si="74"/>
        <v>-8648.7719330777109</v>
      </c>
      <c r="I211" s="7">
        <f t="shared" si="75"/>
        <v>-10810.964916347139</v>
      </c>
      <c r="J211" s="7">
        <f t="shared" si="76"/>
        <v>-12973.157899616566</v>
      </c>
      <c r="K211" s="12">
        <f t="shared" si="77"/>
        <v>-9.8011648985352195E-4</v>
      </c>
      <c r="L211" s="9">
        <f t="shared" si="78"/>
        <v>-141136.77453890716</v>
      </c>
      <c r="M211" s="9">
        <f t="shared" si="79"/>
        <v>-564547.09815562866</v>
      </c>
      <c r="N211" s="9">
        <f t="shared" si="80"/>
        <v>-1270230.9708501645</v>
      </c>
      <c r="O211" s="9">
        <f t="shared" si="81"/>
        <v>-2258188.3926225146</v>
      </c>
      <c r="P211" s="9">
        <f t="shared" si="82"/>
        <v>-3528419.3634726792</v>
      </c>
      <c r="Q211" s="9">
        <f t="shared" si="83"/>
        <v>-5080923.8834006581</v>
      </c>
      <c r="R211" s="8">
        <f>SUM('Masses &amp; Spring Data'!$D$29)</f>
        <v>0.12910000000000002</v>
      </c>
      <c r="S211" s="8">
        <f t="shared" si="69"/>
        <v>-18220.757592972917</v>
      </c>
      <c r="T211" s="8">
        <f t="shared" si="69"/>
        <v>-72883.030371891669</v>
      </c>
      <c r="U211" s="8">
        <f t="shared" si="69"/>
        <v>-163986.81833675626</v>
      </c>
      <c r="V211" s="8">
        <f t="shared" si="69"/>
        <v>-291532.12148756668</v>
      </c>
      <c r="W211" s="8">
        <f t="shared" si="69"/>
        <v>-455518.93982432294</v>
      </c>
      <c r="X211" s="8">
        <f t="shared" si="69"/>
        <v>-655947.27334702504</v>
      </c>
      <c r="Y211" s="3">
        <f>SUM('Masses &amp; Spring Data'!$K$41*('Masses &amp; Spring Data'!$I$3+'Vel,Acc,Jer (Inlet)'!C211))</f>
        <v>1542140.4549947998</v>
      </c>
      <c r="Z211" s="10">
        <f t="shared" si="84"/>
        <v>1523919.697401827</v>
      </c>
      <c r="AA211" s="10">
        <f t="shared" si="85"/>
        <v>1425608.1537731565</v>
      </c>
      <c r="AB211" s="10">
        <f t="shared" si="86"/>
        <v>1378153.6366580436</v>
      </c>
      <c r="AC211" s="10">
        <f t="shared" si="87"/>
        <v>1250608.3335072331</v>
      </c>
      <c r="AD211" s="10">
        <f t="shared" si="88"/>
        <v>1086621.5151704769</v>
      </c>
      <c r="AE211" s="10">
        <f t="shared" si="89"/>
        <v>886193.18164777476</v>
      </c>
    </row>
    <row r="212" spans="1:31" x14ac:dyDescent="0.2">
      <c r="A212" s="5">
        <v>58</v>
      </c>
      <c r="B212" s="5">
        <f t="shared" si="90"/>
        <v>209</v>
      </c>
      <c r="C212" s="36">
        <v>6.1767221223737794</v>
      </c>
      <c r="D212" s="6">
        <f t="shared" si="70"/>
        <v>-0.18116286509563917</v>
      </c>
      <c r="E212" s="7">
        <f t="shared" si="71"/>
        <v>-2173.9543811476701</v>
      </c>
      <c r="F212" s="7">
        <f t="shared" si="72"/>
        <v>-4347.9087622953402</v>
      </c>
      <c r="G212" s="7">
        <f t="shared" si="73"/>
        <v>-6521.8631434430099</v>
      </c>
      <c r="H212" s="7">
        <f t="shared" si="74"/>
        <v>-8695.8175245906805</v>
      </c>
      <c r="I212" s="7">
        <f t="shared" si="75"/>
        <v>-10869.771905738351</v>
      </c>
      <c r="J212" s="7">
        <f t="shared" si="76"/>
        <v>-13043.72628688602</v>
      </c>
      <c r="K212" s="12">
        <f t="shared" si="77"/>
        <v>-5.7873545115061376E-4</v>
      </c>
      <c r="L212" s="9">
        <f t="shared" si="78"/>
        <v>-83337.904965688387</v>
      </c>
      <c r="M212" s="9">
        <f t="shared" si="79"/>
        <v>-333351.61986275355</v>
      </c>
      <c r="N212" s="9">
        <f t="shared" si="80"/>
        <v>-750041.14469119546</v>
      </c>
      <c r="O212" s="9">
        <f t="shared" si="81"/>
        <v>-1333406.4794510142</v>
      </c>
      <c r="P212" s="9">
        <f t="shared" si="82"/>
        <v>-2083447.6241422095</v>
      </c>
      <c r="Q212" s="9">
        <f t="shared" si="83"/>
        <v>-3000164.5787647818</v>
      </c>
      <c r="R212" s="8">
        <f>SUM('Masses &amp; Spring Data'!$D$29)</f>
        <v>0.12910000000000002</v>
      </c>
      <c r="S212" s="8">
        <f t="shared" si="69"/>
        <v>-10758.923531070372</v>
      </c>
      <c r="T212" s="8">
        <f t="shared" si="69"/>
        <v>-43035.694124281486</v>
      </c>
      <c r="U212" s="8">
        <f t="shared" si="69"/>
        <v>-96830.311779633354</v>
      </c>
      <c r="V212" s="8">
        <f t="shared" si="69"/>
        <v>-172142.77649712595</v>
      </c>
      <c r="W212" s="8">
        <f t="shared" si="69"/>
        <v>-268973.08827675931</v>
      </c>
      <c r="X212" s="8">
        <f t="shared" si="69"/>
        <v>-387321.24711853341</v>
      </c>
      <c r="Y212" s="3">
        <f>SUM('Masses &amp; Spring Data'!$K$41*('Masses &amp; Spring Data'!$I$3+'Vel,Acc,Jer (Inlet)'!C212))</f>
        <v>1498491.184145048</v>
      </c>
      <c r="Z212" s="10">
        <f t="shared" si="84"/>
        <v>1487732.2606139777</v>
      </c>
      <c r="AA212" s="10">
        <f t="shared" si="85"/>
        <v>1411568.7859513483</v>
      </c>
      <c r="AB212" s="10">
        <f t="shared" si="86"/>
        <v>1401660.8723654146</v>
      </c>
      <c r="AC212" s="10">
        <f t="shared" si="87"/>
        <v>1326348.4076479222</v>
      </c>
      <c r="AD212" s="10">
        <f t="shared" si="88"/>
        <v>1229518.0958682888</v>
      </c>
      <c r="AE212" s="10">
        <f t="shared" si="89"/>
        <v>1111169.9370265147</v>
      </c>
    </row>
    <row r="213" spans="1:31" x14ac:dyDescent="0.2">
      <c r="A213" s="5">
        <v>60</v>
      </c>
      <c r="B213" s="5">
        <f t="shared" si="90"/>
        <v>210</v>
      </c>
      <c r="C213" s="36">
        <v>5.9955592572781402</v>
      </c>
      <c r="D213" s="6">
        <f t="shared" si="70"/>
        <v>-0.18174160054678978</v>
      </c>
      <c r="E213" s="7">
        <f t="shared" si="71"/>
        <v>-2180.8992065614775</v>
      </c>
      <c r="F213" s="7">
        <f t="shared" si="72"/>
        <v>-4361.798413122955</v>
      </c>
      <c r="G213" s="7">
        <f t="shared" si="73"/>
        <v>-6542.6976196844325</v>
      </c>
      <c r="H213" s="7">
        <f t="shared" si="74"/>
        <v>-8723.5968262459101</v>
      </c>
      <c r="I213" s="7">
        <f t="shared" si="75"/>
        <v>-10904.496032807387</v>
      </c>
      <c r="J213" s="7">
        <f t="shared" si="76"/>
        <v>-13085.395239368865</v>
      </c>
      <c r="K213" s="12">
        <f t="shared" si="77"/>
        <v>-2.0535774073060509E-4</v>
      </c>
      <c r="L213" s="9">
        <f t="shared" si="78"/>
        <v>-29571.514665207134</v>
      </c>
      <c r="M213" s="9">
        <f t="shared" si="79"/>
        <v>-118286.05866082854</v>
      </c>
      <c r="N213" s="9">
        <f t="shared" si="80"/>
        <v>-266143.6319868642</v>
      </c>
      <c r="O213" s="9">
        <f t="shared" si="81"/>
        <v>-473144.23464331415</v>
      </c>
      <c r="P213" s="9">
        <f t="shared" si="82"/>
        <v>-739287.86663017829</v>
      </c>
      <c r="Q213" s="9">
        <f t="shared" si="83"/>
        <v>-1064574.5279474568</v>
      </c>
      <c r="R213" s="8">
        <f>SUM('Masses &amp; Spring Data'!$D$29)</f>
        <v>0.12910000000000002</v>
      </c>
      <c r="S213" s="8">
        <f t="shared" si="69"/>
        <v>-3817.6825432782416</v>
      </c>
      <c r="T213" s="8">
        <f t="shared" si="69"/>
        <v>-15270.730173112966</v>
      </c>
      <c r="U213" s="8">
        <f t="shared" si="69"/>
        <v>-34359.142889504175</v>
      </c>
      <c r="V213" s="8">
        <f t="shared" si="69"/>
        <v>-61082.920692451866</v>
      </c>
      <c r="W213" s="8">
        <f t="shared" si="69"/>
        <v>-95442.063581956027</v>
      </c>
      <c r="X213" s="8">
        <f t="shared" si="69"/>
        <v>-137436.5715580167</v>
      </c>
      <c r="Y213" s="3">
        <f>SUM('Masses &amp; Spring Data'!$K$41*('Masses &amp; Spring Data'!$I$3+'Vel,Acc,Jer (Inlet)'!C213))</f>
        <v>1454604.4800756297</v>
      </c>
      <c r="Z213" s="10">
        <f t="shared" si="84"/>
        <v>1450786.7975323515</v>
      </c>
      <c r="AA213" s="10">
        <f t="shared" si="85"/>
        <v>1395306.8471700568</v>
      </c>
      <c r="AB213" s="10">
        <f t="shared" si="86"/>
        <v>1420245.3371861256</v>
      </c>
      <c r="AC213" s="10">
        <f t="shared" si="87"/>
        <v>1393521.5593831779</v>
      </c>
      <c r="AD213" s="10">
        <f t="shared" si="88"/>
        <v>1359162.4164936736</v>
      </c>
      <c r="AE213" s="10">
        <f t="shared" si="89"/>
        <v>1317167.9085176131</v>
      </c>
    </row>
    <row r="214" spans="1:31" x14ac:dyDescent="0.2">
      <c r="A214" s="5">
        <v>62</v>
      </c>
      <c r="B214" s="5">
        <f t="shared" si="90"/>
        <v>211</v>
      </c>
      <c r="C214" s="36">
        <v>5.8138176567313504</v>
      </c>
      <c r="D214" s="6">
        <f t="shared" si="70"/>
        <v>-0.18194695828752039</v>
      </c>
      <c r="E214" s="7">
        <f t="shared" si="71"/>
        <v>-2183.3634994502445</v>
      </c>
      <c r="F214" s="7">
        <f t="shared" si="72"/>
        <v>-4366.726998900489</v>
      </c>
      <c r="G214" s="7">
        <f t="shared" si="73"/>
        <v>-6550.0904983507344</v>
      </c>
      <c r="H214" s="7">
        <f t="shared" si="74"/>
        <v>-8733.453997800978</v>
      </c>
      <c r="I214" s="7">
        <f t="shared" si="75"/>
        <v>-10916.817497251222</v>
      </c>
      <c r="J214" s="7">
        <f t="shared" si="76"/>
        <v>-13100.180996701469</v>
      </c>
      <c r="K214" s="12">
        <f t="shared" si="77"/>
        <v>1.7735441245125827E-4</v>
      </c>
      <c r="L214" s="9">
        <f t="shared" si="78"/>
        <v>25539.03539298119</v>
      </c>
      <c r="M214" s="9">
        <f t="shared" si="79"/>
        <v>102156.14157192476</v>
      </c>
      <c r="N214" s="9">
        <f t="shared" si="80"/>
        <v>229851.31853683072</v>
      </c>
      <c r="O214" s="9">
        <f t="shared" si="81"/>
        <v>408624.56628769904</v>
      </c>
      <c r="P214" s="9">
        <f t="shared" si="82"/>
        <v>638475.88482452976</v>
      </c>
      <c r="Q214" s="9">
        <f t="shared" si="83"/>
        <v>919405.27414732287</v>
      </c>
      <c r="R214" s="8">
        <f>SUM('Masses &amp; Spring Data'!$D$29)</f>
        <v>0.12910000000000002</v>
      </c>
      <c r="S214" s="8">
        <f t="shared" si="69"/>
        <v>3297.089469233872</v>
      </c>
      <c r="T214" s="8">
        <f t="shared" si="69"/>
        <v>13188.357876935488</v>
      </c>
      <c r="U214" s="8">
        <f t="shared" si="69"/>
        <v>29673.80522310485</v>
      </c>
      <c r="V214" s="8">
        <f t="shared" si="69"/>
        <v>52753.431507741952</v>
      </c>
      <c r="W214" s="8">
        <f t="shared" si="69"/>
        <v>82427.236730846809</v>
      </c>
      <c r="X214" s="8">
        <f t="shared" si="69"/>
        <v>118695.2208924194</v>
      </c>
      <c r="Y214" s="3">
        <f>SUM('Masses &amp; Spring Data'!$K$41*('Masses &amp; Spring Data'!$I$3+'Vel,Acc,Jer (Inlet)'!C214))</f>
        <v>1410577.5773431698</v>
      </c>
      <c r="Z214" s="10">
        <f t="shared" si="84"/>
        <v>1413874.6668124036</v>
      </c>
      <c r="AA214" s="10">
        <f t="shared" si="85"/>
        <v>1379689.2845749534</v>
      </c>
      <c r="AB214" s="10">
        <f t="shared" si="86"/>
        <v>1440251.3825662746</v>
      </c>
      <c r="AC214" s="10">
        <f t="shared" si="87"/>
        <v>1463331.0088509119</v>
      </c>
      <c r="AD214" s="10">
        <f t="shared" si="88"/>
        <v>1493004.8140740166</v>
      </c>
      <c r="AE214" s="10">
        <f t="shared" si="89"/>
        <v>1529272.7982355892</v>
      </c>
    </row>
    <row r="215" spans="1:31" x14ac:dyDescent="0.2">
      <c r="A215" s="5">
        <v>64</v>
      </c>
      <c r="B215" s="5">
        <f t="shared" si="90"/>
        <v>212</v>
      </c>
      <c r="C215" s="36">
        <v>5.63187069844383</v>
      </c>
      <c r="D215" s="6">
        <f t="shared" si="70"/>
        <v>-0.18176960387506913</v>
      </c>
      <c r="E215" s="7">
        <f t="shared" si="71"/>
        <v>-2181.2352465008294</v>
      </c>
      <c r="F215" s="7">
        <f t="shared" si="72"/>
        <v>-4362.4704930016587</v>
      </c>
      <c r="G215" s="7">
        <f t="shared" si="73"/>
        <v>-6543.7057395024885</v>
      </c>
      <c r="H215" s="7">
        <f t="shared" si="74"/>
        <v>-8724.9409860033174</v>
      </c>
      <c r="I215" s="7">
        <f t="shared" si="75"/>
        <v>-10906.176232504147</v>
      </c>
      <c r="J215" s="7">
        <f t="shared" si="76"/>
        <v>-13087.411479004977</v>
      </c>
      <c r="K215" s="12">
        <f t="shared" si="77"/>
        <v>5.1339435182562454E-4</v>
      </c>
      <c r="L215" s="9">
        <f t="shared" si="78"/>
        <v>73928.786662889936</v>
      </c>
      <c r="M215" s="9">
        <f t="shared" si="79"/>
        <v>295715.14665155974</v>
      </c>
      <c r="N215" s="9">
        <f t="shared" si="80"/>
        <v>665359.07996600936</v>
      </c>
      <c r="O215" s="9">
        <f t="shared" si="81"/>
        <v>1182860.586606239</v>
      </c>
      <c r="P215" s="9">
        <f t="shared" si="82"/>
        <v>1848219.6665722483</v>
      </c>
      <c r="Q215" s="9">
        <f t="shared" si="83"/>
        <v>2661436.3198640374</v>
      </c>
      <c r="R215" s="8">
        <f>SUM('Masses &amp; Spring Data'!$D$29)</f>
        <v>0.12910000000000002</v>
      </c>
      <c r="S215" s="8">
        <f t="shared" si="69"/>
        <v>9544.2063581790917</v>
      </c>
      <c r="T215" s="8">
        <f t="shared" si="69"/>
        <v>38176.825432716367</v>
      </c>
      <c r="U215" s="8">
        <f t="shared" si="69"/>
        <v>85897.85722361182</v>
      </c>
      <c r="V215" s="8">
        <f t="shared" si="69"/>
        <v>152707.30173086547</v>
      </c>
      <c r="W215" s="8">
        <f t="shared" si="69"/>
        <v>238605.15895447729</v>
      </c>
      <c r="X215" s="8">
        <f t="shared" si="69"/>
        <v>343591.42889444728</v>
      </c>
      <c r="Y215" s="3">
        <f>SUM('Masses &amp; Spring Data'!$K$41*('Masses &amp; Spring Data'!$I$3+'Vel,Acc,Jer (Inlet)'!C215))</f>
        <v>1366500.9266980179</v>
      </c>
      <c r="Z215" s="10">
        <f t="shared" si="84"/>
        <v>1376045.1330561968</v>
      </c>
      <c r="AA215" s="10">
        <f t="shared" si="85"/>
        <v>1360644.0655919989</v>
      </c>
      <c r="AB215" s="10">
        <f t="shared" si="86"/>
        <v>1452398.7839216297</v>
      </c>
      <c r="AC215" s="10">
        <f t="shared" si="87"/>
        <v>1519208.2284288832</v>
      </c>
      <c r="AD215" s="10">
        <f t="shared" si="88"/>
        <v>1605106.0856524953</v>
      </c>
      <c r="AE215" s="10">
        <f t="shared" si="89"/>
        <v>1710092.355592465</v>
      </c>
    </row>
    <row r="216" spans="1:31" x14ac:dyDescent="0.2">
      <c r="A216" s="5">
        <v>66</v>
      </c>
      <c r="B216" s="5">
        <f t="shared" si="90"/>
        <v>213</v>
      </c>
      <c r="C216" s="36">
        <v>5.4501010945687609</v>
      </c>
      <c r="D216" s="6">
        <f t="shared" si="70"/>
        <v>-0.18125620952324351</v>
      </c>
      <c r="E216" s="7">
        <f t="shared" si="71"/>
        <v>-2175.0745142789219</v>
      </c>
      <c r="F216" s="7">
        <f t="shared" si="72"/>
        <v>-4350.1490285578438</v>
      </c>
      <c r="G216" s="7">
        <f t="shared" si="73"/>
        <v>-6525.2235428367658</v>
      </c>
      <c r="H216" s="7">
        <f t="shared" si="74"/>
        <v>-8700.2980571156877</v>
      </c>
      <c r="I216" s="7">
        <f t="shared" si="75"/>
        <v>-10875.37257139461</v>
      </c>
      <c r="J216" s="7">
        <f t="shared" si="76"/>
        <v>-13050.447085673532</v>
      </c>
      <c r="K216" s="12">
        <f t="shared" si="77"/>
        <v>8.6810317672370019E-4</v>
      </c>
      <c r="L216" s="9">
        <f t="shared" si="78"/>
        <v>125006.85744821283</v>
      </c>
      <c r="M216" s="9">
        <f t="shared" si="79"/>
        <v>500027.42979285133</v>
      </c>
      <c r="N216" s="9">
        <f t="shared" si="80"/>
        <v>1125061.7170339155</v>
      </c>
      <c r="O216" s="9">
        <f t="shared" si="81"/>
        <v>2000109.7191714053</v>
      </c>
      <c r="P216" s="9">
        <f t="shared" si="82"/>
        <v>3125171.4362053205</v>
      </c>
      <c r="Q216" s="9">
        <f t="shared" si="83"/>
        <v>4500246.8681356618</v>
      </c>
      <c r="R216" s="8">
        <f>SUM('Masses &amp; Spring Data'!$D$29)</f>
        <v>0.12910000000000002</v>
      </c>
      <c r="S216" s="8">
        <f t="shared" si="69"/>
        <v>16138.385296564278</v>
      </c>
      <c r="T216" s="8">
        <f t="shared" si="69"/>
        <v>64553.541186257113</v>
      </c>
      <c r="U216" s="8">
        <f t="shared" si="69"/>
        <v>145245.4676690785</v>
      </c>
      <c r="V216" s="8">
        <f t="shared" si="69"/>
        <v>258214.16474502845</v>
      </c>
      <c r="W216" s="8">
        <f t="shared" si="69"/>
        <v>403459.63241410692</v>
      </c>
      <c r="X216" s="8">
        <f t="shared" si="69"/>
        <v>580981.87067631399</v>
      </c>
      <c r="Y216" s="3">
        <f>SUM('Masses &amp; Spring Data'!$K$41*('Masses &amp; Spring Data'!$I$3+'Vel,Acc,Jer (Inlet)'!C216))</f>
        <v>1322467.2401592825</v>
      </c>
      <c r="Z216" s="10">
        <f t="shared" si="84"/>
        <v>1338605.6254558468</v>
      </c>
      <c r="AA216" s="10">
        <f t="shared" si="85"/>
        <v>1343111.4645885336</v>
      </c>
      <c r="AB216" s="10">
        <f t="shared" si="86"/>
        <v>1467712.7078283611</v>
      </c>
      <c r="AC216" s="10">
        <f t="shared" si="87"/>
        <v>1580681.4049043108</v>
      </c>
      <c r="AD216" s="10">
        <f t="shared" si="88"/>
        <v>1725926.8725733894</v>
      </c>
      <c r="AE216" s="10">
        <f t="shared" si="89"/>
        <v>1903449.1108355965</v>
      </c>
    </row>
    <row r="217" spans="1:31" x14ac:dyDescent="0.2">
      <c r="A217" s="5">
        <v>68</v>
      </c>
      <c r="B217" s="5">
        <f t="shared" si="90"/>
        <v>214</v>
      </c>
      <c r="C217" s="36">
        <v>5.2688448850455174</v>
      </c>
      <c r="D217" s="6">
        <f t="shared" si="70"/>
        <v>-0.18038810634651981</v>
      </c>
      <c r="E217" s="7">
        <f t="shared" si="71"/>
        <v>-2164.6572761582374</v>
      </c>
      <c r="F217" s="7">
        <f t="shared" si="72"/>
        <v>-4329.3145523164749</v>
      </c>
      <c r="G217" s="7">
        <f t="shared" si="73"/>
        <v>-6493.9718284747132</v>
      </c>
      <c r="H217" s="7">
        <f t="shared" si="74"/>
        <v>-8658.6291046329497</v>
      </c>
      <c r="I217" s="7">
        <f t="shared" si="75"/>
        <v>-10823.286380791189</v>
      </c>
      <c r="J217" s="7">
        <f t="shared" si="76"/>
        <v>-12987.943656949426</v>
      </c>
      <c r="K217" s="12">
        <f t="shared" si="77"/>
        <v>1.2041431161078364E-3</v>
      </c>
      <c r="L217" s="9">
        <f t="shared" si="78"/>
        <v>173396.60871952845</v>
      </c>
      <c r="M217" s="9">
        <f t="shared" si="79"/>
        <v>693586.4348781138</v>
      </c>
      <c r="N217" s="9">
        <f t="shared" si="80"/>
        <v>1560569.478475756</v>
      </c>
      <c r="O217" s="9">
        <f t="shared" si="81"/>
        <v>2774345.7395124552</v>
      </c>
      <c r="P217" s="9">
        <f t="shared" si="82"/>
        <v>4334915.2179882107</v>
      </c>
      <c r="Q217" s="9">
        <f t="shared" si="83"/>
        <v>6242277.913903024</v>
      </c>
      <c r="R217" s="8">
        <f>SUM('Masses &amp; Spring Data'!$D$29)</f>
        <v>0.12910000000000002</v>
      </c>
      <c r="S217" s="8">
        <f t="shared" si="69"/>
        <v>22385.502185691126</v>
      </c>
      <c r="T217" s="8">
        <f t="shared" si="69"/>
        <v>89542.008742764505</v>
      </c>
      <c r="U217" s="8">
        <f t="shared" si="69"/>
        <v>201469.51967122013</v>
      </c>
      <c r="V217" s="8">
        <f t="shared" si="69"/>
        <v>358168.03497105802</v>
      </c>
      <c r="W217" s="8">
        <f t="shared" si="69"/>
        <v>559637.55464227812</v>
      </c>
      <c r="X217" s="8">
        <f t="shared" si="69"/>
        <v>805878.07868488051</v>
      </c>
      <c r="Y217" s="3">
        <f>SUM('Masses &amp; Spring Data'!$K$41*('Masses &amp; Spring Data'!$I$3+'Vel,Acc,Jer (Inlet)'!C217))</f>
        <v>1278557.9234022766</v>
      </c>
      <c r="Z217" s="10">
        <f t="shared" si="84"/>
        <v>1300943.4255879677</v>
      </c>
      <c r="AA217" s="10">
        <f t="shared" si="85"/>
        <v>1324400.9133825968</v>
      </c>
      <c r="AB217" s="10">
        <f t="shared" si="86"/>
        <v>1480027.4430734967</v>
      </c>
      <c r="AC217" s="10">
        <f t="shared" si="87"/>
        <v>1636725.9583733347</v>
      </c>
      <c r="AD217" s="10">
        <f t="shared" si="88"/>
        <v>1838195.4780445546</v>
      </c>
      <c r="AE217" s="10">
        <f t="shared" si="89"/>
        <v>2084436.0020871572</v>
      </c>
    </row>
    <row r="218" spans="1:31" x14ac:dyDescent="0.2">
      <c r="A218" s="5">
        <v>70</v>
      </c>
      <c r="B218" s="5">
        <f t="shared" si="90"/>
        <v>215</v>
      </c>
      <c r="C218" s="36">
        <v>5.0884567786989976</v>
      </c>
      <c r="D218" s="6">
        <f t="shared" si="70"/>
        <v>-0.17918396323041197</v>
      </c>
      <c r="E218" s="7">
        <f t="shared" si="71"/>
        <v>-2150.2075587649438</v>
      </c>
      <c r="F218" s="7">
        <f t="shared" si="72"/>
        <v>-4300.4151175298875</v>
      </c>
      <c r="G218" s="7">
        <f t="shared" si="73"/>
        <v>-6450.6226762948309</v>
      </c>
      <c r="H218" s="7">
        <f t="shared" si="74"/>
        <v>-8600.8302350597751</v>
      </c>
      <c r="I218" s="7">
        <f t="shared" si="75"/>
        <v>-10751.037793824718</v>
      </c>
      <c r="J218" s="7">
        <f t="shared" si="76"/>
        <v>-12901.245352589662</v>
      </c>
      <c r="K218" s="12">
        <f t="shared" si="77"/>
        <v>1.5121797271966386E-3</v>
      </c>
      <c r="L218" s="9">
        <f t="shared" si="78"/>
        <v>217753.88071631597</v>
      </c>
      <c r="M218" s="9">
        <f t="shared" si="79"/>
        <v>871015.52286526386</v>
      </c>
      <c r="N218" s="9">
        <f t="shared" si="80"/>
        <v>1959784.9264468437</v>
      </c>
      <c r="O218" s="9">
        <f t="shared" si="81"/>
        <v>3484062.0914610554</v>
      </c>
      <c r="P218" s="9">
        <f t="shared" si="82"/>
        <v>5443847.0179078989</v>
      </c>
      <c r="Q218" s="9">
        <f t="shared" si="83"/>
        <v>7839139.7057873746</v>
      </c>
      <c r="R218" s="8">
        <f>SUM('Masses &amp; Spring Data'!$D$29)</f>
        <v>0.12910000000000002</v>
      </c>
      <c r="S218" s="8">
        <f t="shared" si="69"/>
        <v>28112.026000476395</v>
      </c>
      <c r="T218" s="8">
        <f t="shared" si="69"/>
        <v>112448.10400190558</v>
      </c>
      <c r="U218" s="8">
        <f t="shared" si="69"/>
        <v>253008.23400428754</v>
      </c>
      <c r="V218" s="8">
        <f t="shared" si="69"/>
        <v>449792.41600762232</v>
      </c>
      <c r="W218" s="8">
        <f t="shared" si="69"/>
        <v>702800.65001190989</v>
      </c>
      <c r="X218" s="8">
        <f t="shared" si="69"/>
        <v>1012032.9360171502</v>
      </c>
      <c r="Y218" s="3">
        <f>SUM('Masses &amp; Spring Data'!$K$41*('Masses &amp; Spring Data'!$I$3+'Vel,Acc,Jer (Inlet)'!C218))</f>
        <v>1234858.9046398322</v>
      </c>
      <c r="Z218" s="10">
        <f t="shared" si="84"/>
        <v>1262970.9306403087</v>
      </c>
      <c r="AA218" s="10">
        <f t="shared" si="85"/>
        <v>1303899.6935491704</v>
      </c>
      <c r="AB218" s="10">
        <f t="shared" si="86"/>
        <v>1487867.1386441197</v>
      </c>
      <c r="AC218" s="10">
        <f t="shared" si="87"/>
        <v>1684651.3206474546</v>
      </c>
      <c r="AD218" s="10">
        <f t="shared" si="88"/>
        <v>1937659.5546517421</v>
      </c>
      <c r="AE218" s="10">
        <f t="shared" si="89"/>
        <v>2246891.8406569823</v>
      </c>
    </row>
    <row r="219" spans="1:31" x14ac:dyDescent="0.2">
      <c r="A219" s="5">
        <v>72</v>
      </c>
      <c r="B219" s="5">
        <f t="shared" si="90"/>
        <v>216</v>
      </c>
      <c r="C219" s="36">
        <v>4.9092728154685856</v>
      </c>
      <c r="D219" s="6">
        <f t="shared" si="70"/>
        <v>-0.17767178350321533</v>
      </c>
      <c r="E219" s="7">
        <f t="shared" si="71"/>
        <v>-2132.0614020385838</v>
      </c>
      <c r="F219" s="7">
        <f t="shared" si="72"/>
        <v>-4264.1228040771675</v>
      </c>
      <c r="G219" s="7">
        <f t="shared" si="73"/>
        <v>-6396.1842061157522</v>
      </c>
      <c r="H219" s="7">
        <f t="shared" si="74"/>
        <v>-8528.2456081543351</v>
      </c>
      <c r="I219" s="7">
        <f t="shared" si="75"/>
        <v>-10660.307010192921</v>
      </c>
      <c r="J219" s="7">
        <f t="shared" si="76"/>
        <v>-12792.368412231504</v>
      </c>
      <c r="K219" s="12">
        <f t="shared" si="77"/>
        <v>1.8108818955360206E-3</v>
      </c>
      <c r="L219" s="9">
        <f t="shared" si="78"/>
        <v>260766.99295718697</v>
      </c>
      <c r="M219" s="9">
        <f t="shared" si="79"/>
        <v>1043067.9718287479</v>
      </c>
      <c r="N219" s="9">
        <f t="shared" si="80"/>
        <v>2346902.9366146829</v>
      </c>
      <c r="O219" s="9">
        <f t="shared" si="81"/>
        <v>4172271.8873149916</v>
      </c>
      <c r="P219" s="9">
        <f t="shared" si="82"/>
        <v>6519174.823929674</v>
      </c>
      <c r="Q219" s="9">
        <f t="shared" si="83"/>
        <v>9387611.7464587316</v>
      </c>
      <c r="R219" s="8">
        <f>SUM('Masses &amp; Spring Data'!$D$29)</f>
        <v>0.12910000000000002</v>
      </c>
      <c r="S219" s="8">
        <f t="shared" si="69"/>
        <v>33665.018790772847</v>
      </c>
      <c r="T219" s="8">
        <f t="shared" si="69"/>
        <v>134660.07516309139</v>
      </c>
      <c r="U219" s="8">
        <f t="shared" si="69"/>
        <v>302985.1691169556</v>
      </c>
      <c r="V219" s="8">
        <f t="shared" si="69"/>
        <v>538640.30065236555</v>
      </c>
      <c r="W219" s="8">
        <f t="shared" si="69"/>
        <v>841625.46976932103</v>
      </c>
      <c r="X219" s="8">
        <f t="shared" si="69"/>
        <v>1211940.6764678224</v>
      </c>
      <c r="Y219" s="3">
        <f>SUM('Masses &amp; Spring Data'!$K$41*('Masses &amp; Spring Data'!$I$3+'Vel,Acc,Jer (Inlet)'!C219))</f>
        <v>1191451.5895472649</v>
      </c>
      <c r="Z219" s="10">
        <f t="shared" si="84"/>
        <v>1225116.6083380377</v>
      </c>
      <c r="AA219" s="10">
        <f t="shared" si="85"/>
        <v>1283070.6751567023</v>
      </c>
      <c r="AB219" s="10">
        <f t="shared" si="86"/>
        <v>1494436.7586642206</v>
      </c>
      <c r="AC219" s="10">
        <f t="shared" si="87"/>
        <v>1730091.8901996305</v>
      </c>
      <c r="AD219" s="10">
        <f t="shared" si="88"/>
        <v>2033077.0593165858</v>
      </c>
      <c r="AE219" s="10">
        <f t="shared" si="89"/>
        <v>2403392.2660150873</v>
      </c>
    </row>
    <row r="220" spans="1:31" x14ac:dyDescent="0.2">
      <c r="A220" s="5">
        <v>74</v>
      </c>
      <c r="B220" s="5">
        <f t="shared" si="90"/>
        <v>217</v>
      </c>
      <c r="C220" s="36">
        <v>4.7316010319653703</v>
      </c>
      <c r="D220" s="6">
        <f t="shared" si="70"/>
        <v>-0.17586090160767931</v>
      </c>
      <c r="E220" s="7">
        <f t="shared" si="71"/>
        <v>-2110.3308192921518</v>
      </c>
      <c r="F220" s="7">
        <f t="shared" si="72"/>
        <v>-4220.6616385843035</v>
      </c>
      <c r="G220" s="7">
        <f t="shared" si="73"/>
        <v>-6330.9924578764549</v>
      </c>
      <c r="H220" s="7">
        <f t="shared" si="74"/>
        <v>-8441.3232771686071</v>
      </c>
      <c r="I220" s="7">
        <f t="shared" si="75"/>
        <v>-10551.654096460759</v>
      </c>
      <c r="J220" s="7">
        <f t="shared" si="76"/>
        <v>-12661.98491575291</v>
      </c>
      <c r="K220" s="12">
        <f t="shared" si="77"/>
        <v>2.0909151783516933E-3</v>
      </c>
      <c r="L220" s="9">
        <f t="shared" si="78"/>
        <v>301091.78568264382</v>
      </c>
      <c r="M220" s="9">
        <f t="shared" si="79"/>
        <v>1204367.1427305753</v>
      </c>
      <c r="N220" s="9">
        <f t="shared" si="80"/>
        <v>2709826.0711437943</v>
      </c>
      <c r="O220" s="9">
        <f t="shared" si="81"/>
        <v>4817468.5709223012</v>
      </c>
      <c r="P220" s="9">
        <f t="shared" si="82"/>
        <v>7527294.642066096</v>
      </c>
      <c r="Q220" s="9">
        <f t="shared" si="83"/>
        <v>10839304.284575177</v>
      </c>
      <c r="R220" s="8">
        <f>SUM('Masses &amp; Spring Data'!$D$29)</f>
        <v>0.12910000000000002</v>
      </c>
      <c r="S220" s="8">
        <f t="shared" si="69"/>
        <v>38870.949531629325</v>
      </c>
      <c r="T220" s="8">
        <f t="shared" si="69"/>
        <v>155483.7981265173</v>
      </c>
      <c r="U220" s="8">
        <f t="shared" si="69"/>
        <v>349838.54578466393</v>
      </c>
      <c r="V220" s="8">
        <f t="shared" si="69"/>
        <v>621935.1925060692</v>
      </c>
      <c r="W220" s="8">
        <f t="shared" si="69"/>
        <v>971773.73829073319</v>
      </c>
      <c r="X220" s="8">
        <f t="shared" si="69"/>
        <v>1399354.1831386557</v>
      </c>
      <c r="Y220" s="3">
        <f>SUM('Masses &amp; Spring Data'!$K$41*('Masses &amp; Spring Data'!$I$3+'Vel,Acc,Jer (Inlet)'!C220))</f>
        <v>1148410.599993611</v>
      </c>
      <c r="Z220" s="10">
        <f t="shared" si="84"/>
        <v>1187281.5495252402</v>
      </c>
      <c r="AA220" s="10">
        <f t="shared" si="85"/>
        <v>1261292.094705668</v>
      </c>
      <c r="AB220" s="10">
        <f t="shared" si="86"/>
        <v>1498249.1457782749</v>
      </c>
      <c r="AC220" s="10">
        <f t="shared" si="87"/>
        <v>1770345.7924996801</v>
      </c>
      <c r="AD220" s="10">
        <f t="shared" si="88"/>
        <v>2120184.3382843444</v>
      </c>
      <c r="AE220" s="10">
        <f t="shared" si="89"/>
        <v>2547764.7831322667</v>
      </c>
    </row>
    <row r="221" spans="1:31" x14ac:dyDescent="0.2">
      <c r="A221" s="5">
        <v>76</v>
      </c>
      <c r="B221" s="5">
        <f t="shared" si="90"/>
        <v>218</v>
      </c>
      <c r="C221" s="36">
        <v>4.555740130357691</v>
      </c>
      <c r="D221" s="6">
        <f t="shared" si="70"/>
        <v>-0.17376998642932762</v>
      </c>
      <c r="E221" s="7">
        <f t="shared" si="71"/>
        <v>-2085.2398371519312</v>
      </c>
      <c r="F221" s="7">
        <f t="shared" si="72"/>
        <v>-4170.4796743038623</v>
      </c>
      <c r="G221" s="7">
        <f t="shared" si="73"/>
        <v>-6255.7195114557944</v>
      </c>
      <c r="H221" s="7">
        <f t="shared" si="74"/>
        <v>-8340.9593486077247</v>
      </c>
      <c r="I221" s="7">
        <f t="shared" si="75"/>
        <v>-10426.199185759657</v>
      </c>
      <c r="J221" s="7">
        <f t="shared" si="76"/>
        <v>-12511.439022911589</v>
      </c>
      <c r="K221" s="12">
        <f t="shared" si="77"/>
        <v>2.3522795756436565E-3</v>
      </c>
      <c r="L221" s="9">
        <f t="shared" si="78"/>
        <v>338728.25889268651</v>
      </c>
      <c r="M221" s="9">
        <f t="shared" si="79"/>
        <v>1354913.0355707461</v>
      </c>
      <c r="N221" s="9">
        <f t="shared" si="80"/>
        <v>3048554.3300341787</v>
      </c>
      <c r="O221" s="9">
        <f t="shared" si="81"/>
        <v>5419652.1422829842</v>
      </c>
      <c r="P221" s="9">
        <f t="shared" si="82"/>
        <v>8468206.4723171629</v>
      </c>
      <c r="Q221" s="9">
        <f t="shared" si="83"/>
        <v>12194217.320136715</v>
      </c>
      <c r="R221" s="8">
        <f>SUM('Masses &amp; Spring Data'!$D$29)</f>
        <v>0.12910000000000002</v>
      </c>
      <c r="S221" s="8">
        <f t="shared" si="69"/>
        <v>43729.818223045833</v>
      </c>
      <c r="T221" s="8">
        <f t="shared" si="69"/>
        <v>174919.27289218333</v>
      </c>
      <c r="U221" s="8">
        <f t="shared" si="69"/>
        <v>393568.36400741251</v>
      </c>
      <c r="V221" s="8">
        <f t="shared" si="69"/>
        <v>699677.09156873333</v>
      </c>
      <c r="W221" s="8">
        <f t="shared" si="69"/>
        <v>1093245.4555761458</v>
      </c>
      <c r="X221" s="8">
        <f t="shared" si="69"/>
        <v>1574273.4560296501</v>
      </c>
      <c r="Y221" s="3">
        <f>SUM('Masses &amp; Spring Data'!$K$41*('Masses &amp; Spring Data'!$I$3+'Vel,Acc,Jer (Inlet)'!C221))</f>
        <v>1105808.2965791507</v>
      </c>
      <c r="Z221" s="10">
        <f t="shared" si="84"/>
        <v>1149538.1148021966</v>
      </c>
      <c r="AA221" s="10">
        <f t="shared" si="85"/>
        <v>1238631.7902588295</v>
      </c>
      <c r="AB221" s="10">
        <f t="shared" si="86"/>
        <v>1499376.6605865632</v>
      </c>
      <c r="AC221" s="10">
        <f t="shared" si="87"/>
        <v>1805485.388147884</v>
      </c>
      <c r="AD221" s="10">
        <f t="shared" si="88"/>
        <v>2199053.7521552965</v>
      </c>
      <c r="AE221" s="10">
        <f t="shared" si="89"/>
        <v>2680081.7526088008</v>
      </c>
    </row>
    <row r="222" spans="1:31" x14ac:dyDescent="0.2">
      <c r="A222" s="5">
        <v>78</v>
      </c>
      <c r="B222" s="5">
        <f t="shared" si="90"/>
        <v>219</v>
      </c>
      <c r="C222" s="36">
        <v>4.3819701439283634</v>
      </c>
      <c r="D222" s="6">
        <f t="shared" si="70"/>
        <v>-0.17141770685368396</v>
      </c>
      <c r="E222" s="7">
        <f t="shared" si="71"/>
        <v>-2057.0124822442076</v>
      </c>
      <c r="F222" s="7">
        <f t="shared" si="72"/>
        <v>-4114.0249644884152</v>
      </c>
      <c r="G222" s="7">
        <f t="shared" si="73"/>
        <v>-6171.0374467326228</v>
      </c>
      <c r="H222" s="7">
        <f t="shared" si="74"/>
        <v>-8228.0499289768304</v>
      </c>
      <c r="I222" s="7">
        <f t="shared" si="75"/>
        <v>-10285.062411221037</v>
      </c>
      <c r="J222" s="7">
        <f t="shared" si="76"/>
        <v>-12342.074893465246</v>
      </c>
      <c r="K222" s="12">
        <f t="shared" si="77"/>
        <v>2.613643972936508E-3</v>
      </c>
      <c r="L222" s="9">
        <f t="shared" si="78"/>
        <v>376364.73210285715</v>
      </c>
      <c r="M222" s="9">
        <f t="shared" si="79"/>
        <v>1505458.9284114286</v>
      </c>
      <c r="N222" s="9">
        <f t="shared" si="80"/>
        <v>3387282.5889257141</v>
      </c>
      <c r="O222" s="9">
        <f t="shared" si="81"/>
        <v>6021835.7136457143</v>
      </c>
      <c r="P222" s="9">
        <f t="shared" si="82"/>
        <v>9409118.3025714289</v>
      </c>
      <c r="Q222" s="9">
        <f t="shared" si="83"/>
        <v>13549130.355702857</v>
      </c>
      <c r="R222" s="8">
        <f>SUM('Masses &amp; Spring Data'!$D$29)</f>
        <v>0.12910000000000002</v>
      </c>
      <c r="S222" s="8">
        <f t="shared" si="69"/>
        <v>48588.686914478865</v>
      </c>
      <c r="T222" s="8">
        <f t="shared" si="69"/>
        <v>194354.74765791546</v>
      </c>
      <c r="U222" s="8">
        <f t="shared" si="69"/>
        <v>437298.18223030976</v>
      </c>
      <c r="V222" s="8">
        <f t="shared" si="69"/>
        <v>777418.99063166184</v>
      </c>
      <c r="W222" s="8">
        <f t="shared" si="69"/>
        <v>1214717.1728619717</v>
      </c>
      <c r="X222" s="8">
        <f t="shared" si="69"/>
        <v>1749192.728921239</v>
      </c>
      <c r="Y222" s="3">
        <f>SUM('Masses &amp; Spring Data'!$K$41*('Masses &amp; Spring Data'!$I$3+'Vel,Acc,Jer (Inlet)'!C222))</f>
        <v>1063712.5173666461</v>
      </c>
      <c r="Z222" s="10">
        <f t="shared" si="84"/>
        <v>1112301.204281125</v>
      </c>
      <c r="AA222" s="10">
        <f t="shared" si="85"/>
        <v>1216541.3255392567</v>
      </c>
      <c r="AB222" s="10">
        <f t="shared" si="86"/>
        <v>1501010.6995969559</v>
      </c>
      <c r="AC222" s="10">
        <f t="shared" si="87"/>
        <v>1841131.5079983079</v>
      </c>
      <c r="AD222" s="10">
        <f t="shared" si="88"/>
        <v>2278429.6902286178</v>
      </c>
      <c r="AE222" s="10">
        <f t="shared" si="89"/>
        <v>2812905.2462878851</v>
      </c>
    </row>
    <row r="223" spans="1:31" x14ac:dyDescent="0.2">
      <c r="A223" s="5">
        <v>80</v>
      </c>
      <c r="B223" s="5">
        <f t="shared" si="90"/>
        <v>220</v>
      </c>
      <c r="C223" s="36">
        <v>4.2105524370746794</v>
      </c>
      <c r="D223" s="6">
        <f t="shared" si="70"/>
        <v>-0.16880406288074745</v>
      </c>
      <c r="E223" s="7">
        <f t="shared" si="71"/>
        <v>-2025.6487545689695</v>
      </c>
      <c r="F223" s="7">
        <f t="shared" si="72"/>
        <v>-4051.297509137939</v>
      </c>
      <c r="G223" s="7">
        <f t="shared" si="73"/>
        <v>-6076.9462637069082</v>
      </c>
      <c r="H223" s="7">
        <f t="shared" si="74"/>
        <v>-8102.5950182758779</v>
      </c>
      <c r="I223" s="7">
        <f t="shared" si="75"/>
        <v>-10128.243772844848</v>
      </c>
      <c r="J223" s="7">
        <f t="shared" si="76"/>
        <v>-12153.892527413816</v>
      </c>
      <c r="K223" s="12">
        <f t="shared" si="77"/>
        <v>2.8376705991908224E-3</v>
      </c>
      <c r="L223" s="9">
        <f t="shared" si="78"/>
        <v>408624.5662834784</v>
      </c>
      <c r="M223" s="9">
        <f t="shared" si="79"/>
        <v>1634498.2651339136</v>
      </c>
      <c r="N223" s="9">
        <f t="shared" si="80"/>
        <v>3677621.0965513061</v>
      </c>
      <c r="O223" s="9">
        <f t="shared" si="81"/>
        <v>6537993.0605356544</v>
      </c>
      <c r="P223" s="9">
        <f t="shared" si="82"/>
        <v>10215614.157086961</v>
      </c>
      <c r="Q223" s="9">
        <f t="shared" si="83"/>
        <v>14710484.386205224</v>
      </c>
      <c r="R223" s="8">
        <f>SUM('Masses &amp; Spring Data'!$D$29)</f>
        <v>0.12910000000000002</v>
      </c>
      <c r="S223" s="8">
        <f t="shared" si="69"/>
        <v>52753.43150719707</v>
      </c>
      <c r="T223" s="8">
        <f t="shared" si="69"/>
        <v>211013.72602878828</v>
      </c>
      <c r="U223" s="8">
        <f t="shared" si="69"/>
        <v>474780.88356477371</v>
      </c>
      <c r="V223" s="8">
        <f t="shared" si="69"/>
        <v>844054.90411515313</v>
      </c>
      <c r="W223" s="8">
        <f t="shared" si="69"/>
        <v>1318835.787679927</v>
      </c>
      <c r="X223" s="8">
        <f t="shared" si="69"/>
        <v>1899123.5342590949</v>
      </c>
      <c r="Y223" s="3">
        <f>SUM('Masses &amp; Spring Data'!$K$41*('Masses &amp; Spring Data'!$I$3+'Vel,Acc,Jer (Inlet)'!C223))</f>
        <v>1022186.5778813412</v>
      </c>
      <c r="Z223" s="10">
        <f t="shared" si="84"/>
        <v>1074940.0093885383</v>
      </c>
      <c r="AA223" s="10">
        <f t="shared" si="85"/>
        <v>1192307.5196772683</v>
      </c>
      <c r="AB223" s="10">
        <f t="shared" si="86"/>
        <v>1496967.4614461148</v>
      </c>
      <c r="AC223" s="10">
        <f t="shared" si="87"/>
        <v>1866241.4819964943</v>
      </c>
      <c r="AD223" s="10">
        <f t="shared" si="88"/>
        <v>2341022.3655612683</v>
      </c>
      <c r="AE223" s="10">
        <f t="shared" si="89"/>
        <v>2921310.1121404362</v>
      </c>
    </row>
    <row r="224" spans="1:31" x14ac:dyDescent="0.2">
      <c r="A224" s="5">
        <v>82</v>
      </c>
      <c r="B224" s="5">
        <f t="shared" si="90"/>
        <v>221</v>
      </c>
      <c r="C224" s="36">
        <v>4.041748374193932</v>
      </c>
      <c r="D224" s="6">
        <f t="shared" si="70"/>
        <v>-0.16596639228155707</v>
      </c>
      <c r="E224" s="7">
        <f t="shared" si="71"/>
        <v>-1991.5967073786849</v>
      </c>
      <c r="F224" s="7">
        <f t="shared" si="72"/>
        <v>-3983.1934147573697</v>
      </c>
      <c r="G224" s="7">
        <f t="shared" si="73"/>
        <v>-5974.7901221360544</v>
      </c>
      <c r="H224" s="7">
        <f t="shared" si="74"/>
        <v>-7966.3868295147395</v>
      </c>
      <c r="I224" s="7">
        <f t="shared" si="75"/>
        <v>-9957.9835368934237</v>
      </c>
      <c r="J224" s="7">
        <f t="shared" si="76"/>
        <v>-11949.580244272109</v>
      </c>
      <c r="K224" s="12">
        <f t="shared" si="77"/>
        <v>3.0523627826815058E-3</v>
      </c>
      <c r="L224" s="9">
        <f t="shared" si="78"/>
        <v>439540.24070613686</v>
      </c>
      <c r="M224" s="9">
        <f t="shared" si="79"/>
        <v>1758160.9628245474</v>
      </c>
      <c r="N224" s="9">
        <f t="shared" si="80"/>
        <v>3955862.1663552318</v>
      </c>
      <c r="O224" s="9">
        <f t="shared" si="81"/>
        <v>7032643.8512981897</v>
      </c>
      <c r="P224" s="9">
        <f t="shared" si="82"/>
        <v>10988506.017653421</v>
      </c>
      <c r="Q224" s="9">
        <f t="shared" si="83"/>
        <v>15823448.665420927</v>
      </c>
      <c r="R224" s="8">
        <f>SUM('Masses &amp; Spring Data'!$D$29)</f>
        <v>0.12910000000000002</v>
      </c>
      <c r="S224" s="8">
        <f t="shared" si="69"/>
        <v>56744.645075162276</v>
      </c>
      <c r="T224" s="8">
        <f t="shared" si="69"/>
        <v>226978.5803006491</v>
      </c>
      <c r="U224" s="8">
        <f t="shared" si="69"/>
        <v>510701.8056764605</v>
      </c>
      <c r="V224" s="8">
        <f t="shared" si="69"/>
        <v>907914.32120259642</v>
      </c>
      <c r="W224" s="8">
        <f t="shared" si="69"/>
        <v>1418616.1268790569</v>
      </c>
      <c r="X224" s="8">
        <f t="shared" si="69"/>
        <v>2042807.222705842</v>
      </c>
      <c r="Y224" s="3">
        <f>SUM('Masses &amp; Spring Data'!$K$41*('Masses &amp; Spring Data'!$I$3+'Vel,Acc,Jer (Inlet)'!C224))</f>
        <v>981293.79364848009</v>
      </c>
      <c r="Z224" s="10">
        <f t="shared" si="84"/>
        <v>1038038.4387236424</v>
      </c>
      <c r="AA224" s="10">
        <f t="shared" si="85"/>
        <v>1168067.0154189218</v>
      </c>
      <c r="AB224" s="10">
        <f t="shared" si="86"/>
        <v>1491995.5993249407</v>
      </c>
      <c r="AC224" s="10">
        <f t="shared" si="87"/>
        <v>1889208.1148510766</v>
      </c>
      <c r="AD224" s="10">
        <f t="shared" si="88"/>
        <v>2399909.9205275369</v>
      </c>
      <c r="AE224" s="10">
        <f t="shared" si="89"/>
        <v>3024101.016354322</v>
      </c>
    </row>
    <row r="225" spans="1:31" x14ac:dyDescent="0.2">
      <c r="A225" s="5">
        <v>84</v>
      </c>
      <c r="B225" s="5">
        <f t="shared" si="90"/>
        <v>222</v>
      </c>
      <c r="C225" s="36">
        <v>3.8757819819123749</v>
      </c>
      <c r="D225" s="6">
        <f t="shared" si="70"/>
        <v>-0.16291402949887601</v>
      </c>
      <c r="E225" s="7">
        <f t="shared" si="71"/>
        <v>-1954.9683539865121</v>
      </c>
      <c r="F225" s="7">
        <f t="shared" si="72"/>
        <v>-3909.9367079730241</v>
      </c>
      <c r="G225" s="7">
        <f t="shared" si="73"/>
        <v>-5864.9050619595364</v>
      </c>
      <c r="H225" s="7">
        <f t="shared" si="74"/>
        <v>-7819.8734159460482</v>
      </c>
      <c r="I225" s="7">
        <f t="shared" si="75"/>
        <v>-9774.8417699325601</v>
      </c>
      <c r="J225" s="7">
        <f t="shared" si="76"/>
        <v>-11729.810123919073</v>
      </c>
      <c r="K225" s="12">
        <f t="shared" si="77"/>
        <v>3.2390516378919543E-3</v>
      </c>
      <c r="L225" s="9">
        <f t="shared" si="78"/>
        <v>466423.43585644144</v>
      </c>
      <c r="M225" s="9">
        <f t="shared" si="79"/>
        <v>1865693.7434257658</v>
      </c>
      <c r="N225" s="9">
        <f t="shared" si="80"/>
        <v>4197810.922707973</v>
      </c>
      <c r="O225" s="9">
        <f t="shared" si="81"/>
        <v>7462774.9737030631</v>
      </c>
      <c r="P225" s="9">
        <f t="shared" si="82"/>
        <v>11660585.896411035</v>
      </c>
      <c r="Q225" s="9">
        <f t="shared" si="83"/>
        <v>16791243.690831892</v>
      </c>
      <c r="R225" s="8">
        <f>SUM('Masses &amp; Spring Data'!$D$29)</f>
        <v>0.12910000000000002</v>
      </c>
      <c r="S225" s="8">
        <f t="shared" si="69"/>
        <v>60215.2655690666</v>
      </c>
      <c r="T225" s="8">
        <f t="shared" si="69"/>
        <v>240861.0622762664</v>
      </c>
      <c r="U225" s="8">
        <f t="shared" si="69"/>
        <v>541937.39012159943</v>
      </c>
      <c r="V225" s="8">
        <f t="shared" si="69"/>
        <v>963444.2491050656</v>
      </c>
      <c r="W225" s="8">
        <f t="shared" si="69"/>
        <v>1505381.6392266648</v>
      </c>
      <c r="X225" s="8">
        <f t="shared" si="69"/>
        <v>2167749.5604863977</v>
      </c>
      <c r="Y225" s="3">
        <f>SUM('Masses &amp; Spring Data'!$K$41*('Masses &amp; Spring Data'!$I$3+'Vel,Acc,Jer (Inlet)'!C225))</f>
        <v>941088.43511827278</v>
      </c>
      <c r="Z225" s="10">
        <f t="shared" si="84"/>
        <v>1001303.7006873394</v>
      </c>
      <c r="AA225" s="10">
        <f t="shared" si="85"/>
        <v>1142483.5737484365</v>
      </c>
      <c r="AB225" s="10">
        <f t="shared" si="86"/>
        <v>1483025.8252398721</v>
      </c>
      <c r="AC225" s="10">
        <f t="shared" si="87"/>
        <v>1904532.6842233385</v>
      </c>
      <c r="AD225" s="10">
        <f t="shared" si="88"/>
        <v>2446470.0743449377</v>
      </c>
      <c r="AE225" s="10">
        <f t="shared" si="89"/>
        <v>3108837.9956046706</v>
      </c>
    </row>
    <row r="226" spans="1:31" x14ac:dyDescent="0.2">
      <c r="A226" s="5">
        <v>86</v>
      </c>
      <c r="B226" s="5">
        <f t="shared" si="90"/>
        <v>223</v>
      </c>
      <c r="C226" s="36">
        <v>3.7128679524134989</v>
      </c>
      <c r="D226" s="6">
        <f t="shared" si="70"/>
        <v>-0.15967497786098406</v>
      </c>
      <c r="E226" s="7">
        <f t="shared" si="71"/>
        <v>-1916.0997343318086</v>
      </c>
      <c r="F226" s="7">
        <f t="shared" si="72"/>
        <v>-3832.1994686636172</v>
      </c>
      <c r="G226" s="7">
        <f t="shared" si="73"/>
        <v>-5748.2992029954257</v>
      </c>
      <c r="H226" s="7">
        <f t="shared" si="74"/>
        <v>-7664.3989373272343</v>
      </c>
      <c r="I226" s="7">
        <f t="shared" si="75"/>
        <v>-9580.4986716590429</v>
      </c>
      <c r="J226" s="7">
        <f t="shared" si="76"/>
        <v>-11496.598405990851</v>
      </c>
      <c r="K226" s="12">
        <f t="shared" si="77"/>
        <v>3.4257404931001822E-3</v>
      </c>
      <c r="L226" s="9">
        <f t="shared" si="78"/>
        <v>493306.63100642624</v>
      </c>
      <c r="M226" s="9">
        <f t="shared" si="79"/>
        <v>1973226.5240257049</v>
      </c>
      <c r="N226" s="9">
        <f t="shared" si="80"/>
        <v>4439759.6790578365</v>
      </c>
      <c r="O226" s="9">
        <f t="shared" si="81"/>
        <v>7892906.0961028198</v>
      </c>
      <c r="P226" s="9">
        <f t="shared" si="82"/>
        <v>12332665.775160655</v>
      </c>
      <c r="Q226" s="9">
        <f t="shared" si="83"/>
        <v>17759038.716231346</v>
      </c>
      <c r="R226" s="8">
        <f>SUM('Masses &amp; Spring Data'!$D$29)</f>
        <v>0.12910000000000002</v>
      </c>
      <c r="S226" s="8">
        <f t="shared" si="69"/>
        <v>63685.88606292964</v>
      </c>
      <c r="T226" s="8">
        <f t="shared" si="69"/>
        <v>254743.54425171856</v>
      </c>
      <c r="U226" s="8">
        <f t="shared" si="69"/>
        <v>573172.97456636676</v>
      </c>
      <c r="V226" s="8">
        <f t="shared" si="69"/>
        <v>1018974.1770068742</v>
      </c>
      <c r="W226" s="8">
        <f t="shared" si="69"/>
        <v>1592147.1515732408</v>
      </c>
      <c r="X226" s="8">
        <f t="shared" si="69"/>
        <v>2292691.898265467</v>
      </c>
      <c r="Y226" s="3">
        <f>SUM('Masses &amp; Spring Data'!$K$41*('Masses &amp; Spring Data'!$I$3+'Vel,Acc,Jer (Inlet)'!C226))</f>
        <v>901622.51147217012</v>
      </c>
      <c r="Z226" s="10">
        <f t="shared" si="84"/>
        <v>965308.39753509976</v>
      </c>
      <c r="AA226" s="10">
        <f t="shared" si="85"/>
        <v>1117684.7923370651</v>
      </c>
      <c r="AB226" s="10">
        <f t="shared" si="86"/>
        <v>1474795.4860385368</v>
      </c>
      <c r="AC226" s="10">
        <f t="shared" si="87"/>
        <v>1920596.6884790445</v>
      </c>
      <c r="AD226" s="10">
        <f t="shared" si="88"/>
        <v>2493769.663045411</v>
      </c>
      <c r="AE226" s="10">
        <f t="shared" si="89"/>
        <v>3194314.4097376373</v>
      </c>
    </row>
    <row r="227" spans="1:31" x14ac:dyDescent="0.2">
      <c r="A227" s="5">
        <v>88</v>
      </c>
      <c r="B227" s="5">
        <f t="shared" si="90"/>
        <v>224</v>
      </c>
      <c r="C227" s="36">
        <v>3.5531929745525148</v>
      </c>
      <c r="D227" s="6">
        <f t="shared" si="70"/>
        <v>-0.15624923736788388</v>
      </c>
      <c r="E227" s="7">
        <f t="shared" si="71"/>
        <v>-1874.9908484146065</v>
      </c>
      <c r="F227" s="7">
        <f t="shared" si="72"/>
        <v>-3749.981696829213</v>
      </c>
      <c r="G227" s="7">
        <f t="shared" si="73"/>
        <v>-5624.9725452438197</v>
      </c>
      <c r="H227" s="7">
        <f t="shared" si="74"/>
        <v>-7499.963393658426</v>
      </c>
      <c r="I227" s="7">
        <f t="shared" si="75"/>
        <v>-9374.9542420730322</v>
      </c>
      <c r="J227" s="7">
        <f t="shared" si="76"/>
        <v>-11249.945090487639</v>
      </c>
      <c r="K227" s="12">
        <f t="shared" si="77"/>
        <v>3.5750915772680969E-3</v>
      </c>
      <c r="L227" s="9">
        <f t="shared" si="78"/>
        <v>514813.18712660595</v>
      </c>
      <c r="M227" s="9">
        <f t="shared" si="79"/>
        <v>2059252.7485064238</v>
      </c>
      <c r="N227" s="9">
        <f t="shared" si="80"/>
        <v>4633318.6841394538</v>
      </c>
      <c r="O227" s="9">
        <f t="shared" si="81"/>
        <v>8237010.9940256951</v>
      </c>
      <c r="P227" s="9">
        <f t="shared" si="82"/>
        <v>12870329.678165149</v>
      </c>
      <c r="Q227" s="9">
        <f t="shared" si="83"/>
        <v>18533274.736557815</v>
      </c>
      <c r="R227" s="8">
        <f>SUM('Masses &amp; Spring Data'!$D$29)</f>
        <v>0.12910000000000002</v>
      </c>
      <c r="S227" s="8">
        <f t="shared" si="69"/>
        <v>66462.382458044842</v>
      </c>
      <c r="T227" s="8">
        <f t="shared" si="69"/>
        <v>265849.52983217937</v>
      </c>
      <c r="U227" s="8">
        <f t="shared" si="69"/>
        <v>598161.44212240353</v>
      </c>
      <c r="V227" s="8">
        <f t="shared" si="69"/>
        <v>1063398.1193287175</v>
      </c>
      <c r="W227" s="8">
        <f t="shared" si="69"/>
        <v>1661559.561451121</v>
      </c>
      <c r="X227" s="8">
        <f t="shared" si="69"/>
        <v>2392645.7684896141</v>
      </c>
      <c r="Y227" s="3">
        <f>SUM('Masses &amp; Spring Data'!$K$41*('Masses &amp; Spring Data'!$I$3+'Vel,Acc,Jer (Inlet)'!C227))</f>
        <v>862941.24808534665</v>
      </c>
      <c r="Z227" s="10">
        <f t="shared" si="84"/>
        <v>929403.63054339145</v>
      </c>
      <c r="AA227" s="10">
        <f t="shared" si="85"/>
        <v>1090939.4001651562</v>
      </c>
      <c r="AB227" s="10">
        <f t="shared" si="86"/>
        <v>1461102.6902077501</v>
      </c>
      <c r="AC227" s="10">
        <f t="shared" si="87"/>
        <v>1926339.3674140642</v>
      </c>
      <c r="AD227" s="10">
        <f t="shared" si="88"/>
        <v>2524500.8095364678</v>
      </c>
      <c r="AE227" s="10">
        <f t="shared" si="89"/>
        <v>3255587.0165749607</v>
      </c>
    </row>
    <row r="228" spans="1:31" x14ac:dyDescent="0.2">
      <c r="A228" s="5">
        <v>90</v>
      </c>
      <c r="B228" s="5">
        <f t="shared" si="90"/>
        <v>225</v>
      </c>
      <c r="C228" s="36">
        <v>3.3969437371846309</v>
      </c>
      <c r="D228" s="6">
        <f t="shared" si="70"/>
        <v>-0.15267414579061578</v>
      </c>
      <c r="E228" s="7">
        <f t="shared" si="71"/>
        <v>-1832.0897494873893</v>
      </c>
      <c r="F228" s="7">
        <f t="shared" si="72"/>
        <v>-3664.1794989747787</v>
      </c>
      <c r="G228" s="7">
        <f t="shared" si="73"/>
        <v>-5496.2692484621684</v>
      </c>
      <c r="H228" s="7">
        <f t="shared" si="74"/>
        <v>-7328.3589979495573</v>
      </c>
      <c r="I228" s="7">
        <f t="shared" si="75"/>
        <v>-9160.4487474369471</v>
      </c>
      <c r="J228" s="7">
        <f t="shared" si="76"/>
        <v>-10992.538496924337</v>
      </c>
      <c r="K228" s="12">
        <f t="shared" si="77"/>
        <v>3.7337771041974221E-3</v>
      </c>
      <c r="L228" s="9">
        <f t="shared" si="78"/>
        <v>537663.90300442884</v>
      </c>
      <c r="M228" s="9">
        <f t="shared" si="79"/>
        <v>2150655.6120177153</v>
      </c>
      <c r="N228" s="9">
        <f t="shared" si="80"/>
        <v>4838975.1270398591</v>
      </c>
      <c r="O228" s="9">
        <f t="shared" si="81"/>
        <v>8602622.4480708614</v>
      </c>
      <c r="P228" s="9">
        <f t="shared" si="82"/>
        <v>13441597.57511072</v>
      </c>
      <c r="Q228" s="9">
        <f t="shared" si="83"/>
        <v>19355900.508159436</v>
      </c>
      <c r="R228" s="8">
        <f>SUM('Masses &amp; Spring Data'!$D$29)</f>
        <v>0.12910000000000002</v>
      </c>
      <c r="S228" s="8">
        <f t="shared" si="69"/>
        <v>69412.409877871774</v>
      </c>
      <c r="T228" s="8">
        <f t="shared" si="69"/>
        <v>277649.6395114871</v>
      </c>
      <c r="U228" s="8">
        <f t="shared" si="69"/>
        <v>624711.68890084594</v>
      </c>
      <c r="V228" s="8">
        <f t="shared" si="69"/>
        <v>1110598.5580459484</v>
      </c>
      <c r="W228" s="8">
        <f t="shared" si="69"/>
        <v>1735310.2469467942</v>
      </c>
      <c r="X228" s="8">
        <f t="shared" si="69"/>
        <v>2498846.7556033838</v>
      </c>
      <c r="Y228" s="3">
        <f>SUM('Masses &amp; Spring Data'!$K$41*('Masses &amp; Spring Data'!$I$3+'Vel,Acc,Jer (Inlet)'!C228))</f>
        <v>825089.8703329768</v>
      </c>
      <c r="Z228" s="10">
        <f t="shared" si="84"/>
        <v>894502.28021084855</v>
      </c>
      <c r="AA228" s="10">
        <f t="shared" si="85"/>
        <v>1065754.1980266874</v>
      </c>
      <c r="AB228" s="10">
        <f t="shared" si="86"/>
        <v>1449801.5592338229</v>
      </c>
      <c r="AC228" s="10">
        <f t="shared" si="87"/>
        <v>1935688.4283789252</v>
      </c>
      <c r="AD228" s="10">
        <f t="shared" si="88"/>
        <v>2560400.1172797708</v>
      </c>
      <c r="AE228" s="10">
        <f t="shared" si="89"/>
        <v>3323936.6259363606</v>
      </c>
    </row>
    <row r="229" spans="1:31" x14ac:dyDescent="0.2">
      <c r="A229" s="5">
        <v>92</v>
      </c>
      <c r="B229" s="5">
        <f t="shared" si="90"/>
        <v>226</v>
      </c>
      <c r="C229" s="36">
        <v>3.2442695913940152</v>
      </c>
      <c r="D229" s="6">
        <f t="shared" si="70"/>
        <v>-0.14894036868641836</v>
      </c>
      <c r="E229" s="7">
        <f t="shared" si="71"/>
        <v>-1787.2844242370202</v>
      </c>
      <c r="F229" s="7">
        <f t="shared" si="72"/>
        <v>-3574.5688484740404</v>
      </c>
      <c r="G229" s="7">
        <f t="shared" si="73"/>
        <v>-5361.8532727110605</v>
      </c>
      <c r="H229" s="7">
        <f t="shared" si="74"/>
        <v>-7149.1376969480807</v>
      </c>
      <c r="I229" s="7">
        <f t="shared" si="75"/>
        <v>-8936.4221211851018</v>
      </c>
      <c r="J229" s="7">
        <f t="shared" si="76"/>
        <v>-10723.706545422121</v>
      </c>
      <c r="K229" s="12">
        <f t="shared" si="77"/>
        <v>3.8364559745627247E-3</v>
      </c>
      <c r="L229" s="9">
        <f t="shared" si="78"/>
        <v>552449.6603370324</v>
      </c>
      <c r="M229" s="9">
        <f t="shared" si="79"/>
        <v>2209798.6413481296</v>
      </c>
      <c r="N229" s="9">
        <f t="shared" si="80"/>
        <v>4972046.943033291</v>
      </c>
      <c r="O229" s="9">
        <f t="shared" si="81"/>
        <v>8839194.5653925184</v>
      </c>
      <c r="P229" s="9">
        <f t="shared" si="82"/>
        <v>13811241.508425809</v>
      </c>
      <c r="Q229" s="9">
        <f t="shared" si="83"/>
        <v>19888187.772133164</v>
      </c>
      <c r="R229" s="8">
        <f>SUM('Masses &amp; Spring Data'!$D$29)</f>
        <v>0.12910000000000002</v>
      </c>
      <c r="S229" s="8">
        <f t="shared" si="69"/>
        <v>71321.251149510892</v>
      </c>
      <c r="T229" s="8">
        <f t="shared" si="69"/>
        <v>285285.00459804357</v>
      </c>
      <c r="U229" s="8">
        <f t="shared" si="69"/>
        <v>641891.26034559798</v>
      </c>
      <c r="V229" s="8">
        <f t="shared" si="69"/>
        <v>1141140.0183921743</v>
      </c>
      <c r="W229" s="8">
        <f t="shared" si="69"/>
        <v>1783031.2787377723</v>
      </c>
      <c r="X229" s="8">
        <f t="shared" si="69"/>
        <v>2567565.0413823919</v>
      </c>
      <c r="Y229" s="3">
        <f>SUM('Masses &amp; Spring Data'!$K$41*('Masses &amp; Spring Data'!$I$3+'Vel,Acc,Jer (Inlet)'!C229))</f>
        <v>788104.55851520016</v>
      </c>
      <c r="Z229" s="10">
        <f t="shared" si="84"/>
        <v>859425.80966471101</v>
      </c>
      <c r="AA229" s="10">
        <f t="shared" si="85"/>
        <v>1037308.758798959</v>
      </c>
      <c r="AB229" s="10">
        <f t="shared" si="86"/>
        <v>1429995.8188607981</v>
      </c>
      <c r="AC229" s="10">
        <f t="shared" si="87"/>
        <v>1929244.5769073744</v>
      </c>
      <c r="AD229" s="10">
        <f t="shared" si="88"/>
        <v>2571135.8372529726</v>
      </c>
      <c r="AE229" s="10">
        <f t="shared" si="89"/>
        <v>3355669.5998975923</v>
      </c>
    </row>
    <row r="230" spans="1:31" x14ac:dyDescent="0.2">
      <c r="A230" s="5">
        <v>94</v>
      </c>
      <c r="B230" s="5">
        <f t="shared" si="90"/>
        <v>227</v>
      </c>
      <c r="C230" s="36">
        <v>3.0953292227075968</v>
      </c>
      <c r="D230" s="6">
        <f t="shared" si="70"/>
        <v>-0.14510391271185563</v>
      </c>
      <c r="E230" s="7">
        <f t="shared" si="71"/>
        <v>-1741.2469525422675</v>
      </c>
      <c r="F230" s="7">
        <f t="shared" si="72"/>
        <v>-3482.4939050845351</v>
      </c>
      <c r="G230" s="7">
        <f t="shared" si="73"/>
        <v>-5223.7408576268026</v>
      </c>
      <c r="H230" s="7">
        <f t="shared" si="74"/>
        <v>-6964.9878101690701</v>
      </c>
      <c r="I230" s="7">
        <f t="shared" si="75"/>
        <v>-8706.2347627113377</v>
      </c>
      <c r="J230" s="7">
        <f t="shared" si="76"/>
        <v>-10447.481715253605</v>
      </c>
      <c r="K230" s="12">
        <f t="shared" si="77"/>
        <v>3.957803730448628E-3</v>
      </c>
      <c r="L230" s="9">
        <f t="shared" si="78"/>
        <v>569923.73718460242</v>
      </c>
      <c r="M230" s="9">
        <f t="shared" si="79"/>
        <v>2279694.9487384097</v>
      </c>
      <c r="N230" s="9">
        <f t="shared" si="80"/>
        <v>5129313.6346614221</v>
      </c>
      <c r="O230" s="9">
        <f t="shared" si="81"/>
        <v>9118779.7949536387</v>
      </c>
      <c r="P230" s="9">
        <f t="shared" si="82"/>
        <v>14248093.42961506</v>
      </c>
      <c r="Q230" s="9">
        <f t="shared" si="83"/>
        <v>20517254.538645688</v>
      </c>
      <c r="R230" s="8">
        <f>SUM('Masses &amp; Spring Data'!$D$29)</f>
        <v>0.12910000000000002</v>
      </c>
      <c r="S230" s="8">
        <f t="shared" si="69"/>
        <v>73577.154470532187</v>
      </c>
      <c r="T230" s="8">
        <f t="shared" si="69"/>
        <v>294308.61788212875</v>
      </c>
      <c r="U230" s="8">
        <f t="shared" si="69"/>
        <v>662194.39023478969</v>
      </c>
      <c r="V230" s="8">
        <f t="shared" si="69"/>
        <v>1177234.471528515</v>
      </c>
      <c r="W230" s="8">
        <f t="shared" si="69"/>
        <v>1839428.8617633046</v>
      </c>
      <c r="X230" s="8">
        <f t="shared" si="69"/>
        <v>2648777.5609391588</v>
      </c>
      <c r="Y230" s="3">
        <f>SUM('Masses &amp; Spring Data'!$K$41*('Masses &amp; Spring Data'!$I$3+'Vel,Acc,Jer (Inlet)'!C230))</f>
        <v>752023.75420091534</v>
      </c>
      <c r="Z230" s="10">
        <f t="shared" si="84"/>
        <v>825600.90867144754</v>
      </c>
      <c r="AA230" s="10">
        <f t="shared" si="85"/>
        <v>1011180.9492285971</v>
      </c>
      <c r="AB230" s="10">
        <f t="shared" si="86"/>
        <v>1414218.1444357052</v>
      </c>
      <c r="AC230" s="10">
        <f t="shared" si="87"/>
        <v>1929258.2257294303</v>
      </c>
      <c r="AD230" s="10">
        <f t="shared" si="88"/>
        <v>2591452.6159642199</v>
      </c>
      <c r="AE230" s="10">
        <f t="shared" si="89"/>
        <v>3400801.3151400741</v>
      </c>
    </row>
    <row r="231" spans="1:31" x14ac:dyDescent="0.2">
      <c r="A231" s="5">
        <v>96</v>
      </c>
      <c r="B231" s="5">
        <f t="shared" si="90"/>
        <v>228</v>
      </c>
      <c r="C231" s="36">
        <v>2.9502253099957412</v>
      </c>
      <c r="D231" s="6">
        <f t="shared" si="70"/>
        <v>-0.141146108981407</v>
      </c>
      <c r="E231" s="7">
        <f t="shared" si="71"/>
        <v>-1693.753307776884</v>
      </c>
      <c r="F231" s="7">
        <f t="shared" si="72"/>
        <v>-3387.5066155537679</v>
      </c>
      <c r="G231" s="7">
        <f t="shared" si="73"/>
        <v>-5081.2599233306519</v>
      </c>
      <c r="H231" s="7">
        <f t="shared" si="74"/>
        <v>-6775.0132311075358</v>
      </c>
      <c r="I231" s="7">
        <f t="shared" si="75"/>
        <v>-8468.7665388844198</v>
      </c>
      <c r="J231" s="7">
        <f t="shared" si="76"/>
        <v>-10162.519846661304</v>
      </c>
      <c r="K231" s="12">
        <f t="shared" si="77"/>
        <v>4.0418137152928857E-3</v>
      </c>
      <c r="L231" s="9">
        <f t="shared" si="78"/>
        <v>582021.1750021755</v>
      </c>
      <c r="M231" s="9">
        <f t="shared" si="79"/>
        <v>2328084.700008702</v>
      </c>
      <c r="N231" s="9">
        <f t="shared" si="80"/>
        <v>5238190.5750195803</v>
      </c>
      <c r="O231" s="9">
        <f t="shared" si="81"/>
        <v>9312338.800034808</v>
      </c>
      <c r="P231" s="9">
        <f t="shared" si="82"/>
        <v>14550529.375054389</v>
      </c>
      <c r="Q231" s="9">
        <f t="shared" si="83"/>
        <v>20952762.300078321</v>
      </c>
      <c r="R231" s="8">
        <f>SUM('Masses &amp; Spring Data'!$D$29)</f>
        <v>0.12910000000000002</v>
      </c>
      <c r="S231" s="8">
        <f t="shared" si="69"/>
        <v>75138.933692780862</v>
      </c>
      <c r="T231" s="8">
        <f t="shared" si="69"/>
        <v>300555.73477112345</v>
      </c>
      <c r="U231" s="8">
        <f t="shared" si="69"/>
        <v>676250.40323502792</v>
      </c>
      <c r="V231" s="8">
        <f t="shared" si="69"/>
        <v>1202222.9390844938</v>
      </c>
      <c r="W231" s="8">
        <f t="shared" si="69"/>
        <v>1878473.3423195221</v>
      </c>
      <c r="X231" s="8">
        <f t="shared" si="69"/>
        <v>2705001.6129401117</v>
      </c>
      <c r="Y231" s="3">
        <f>SUM('Masses &amp; Spring Data'!$K$41*('Masses &amp; Spring Data'!$I$3+'Vel,Acc,Jer (Inlet)'!C231))</f>
        <v>716872.3313464683</v>
      </c>
      <c r="Z231" s="10">
        <f t="shared" si="84"/>
        <v>792011.26503924921</v>
      </c>
      <c r="AA231" s="10">
        <f t="shared" si="85"/>
        <v>983235.42121684598</v>
      </c>
      <c r="AB231" s="10">
        <f t="shared" si="86"/>
        <v>1393122.7345814961</v>
      </c>
      <c r="AC231" s="10">
        <f t="shared" si="87"/>
        <v>1919095.2704309621</v>
      </c>
      <c r="AD231" s="10">
        <f t="shared" si="88"/>
        <v>2595345.6736659901</v>
      </c>
      <c r="AE231" s="10">
        <f t="shared" si="89"/>
        <v>3421873.9442865802</v>
      </c>
    </row>
    <row r="232" spans="1:31" x14ac:dyDescent="0.2">
      <c r="A232" s="5">
        <v>98</v>
      </c>
      <c r="B232" s="5">
        <f t="shared" si="90"/>
        <v>229</v>
      </c>
      <c r="C232" s="36">
        <v>2.8090792010143342</v>
      </c>
      <c r="D232" s="6">
        <f t="shared" si="70"/>
        <v>-0.13710429526611412</v>
      </c>
      <c r="E232" s="7">
        <f t="shared" si="71"/>
        <v>-1645.2515431933693</v>
      </c>
      <c r="F232" s="7">
        <f t="shared" si="72"/>
        <v>-3290.5030863867387</v>
      </c>
      <c r="G232" s="7">
        <f t="shared" si="73"/>
        <v>-4935.7546295801085</v>
      </c>
      <c r="H232" s="7">
        <f t="shared" si="74"/>
        <v>-6581.0061727734774</v>
      </c>
      <c r="I232" s="7">
        <f t="shared" si="75"/>
        <v>-8226.2577159668472</v>
      </c>
      <c r="J232" s="7">
        <f t="shared" si="76"/>
        <v>-9871.509259160217</v>
      </c>
      <c r="K232" s="12">
        <f t="shared" si="77"/>
        <v>4.1258237001380316E-3</v>
      </c>
      <c r="L232" s="9">
        <f t="shared" si="78"/>
        <v>594118.61281987652</v>
      </c>
      <c r="M232" s="9">
        <f t="shared" si="79"/>
        <v>2376474.4512795061</v>
      </c>
      <c r="N232" s="9">
        <f t="shared" si="80"/>
        <v>5347067.5153788887</v>
      </c>
      <c r="O232" s="9">
        <f t="shared" si="81"/>
        <v>9505897.8051180243</v>
      </c>
      <c r="P232" s="9">
        <f t="shared" si="82"/>
        <v>14852965.320496913</v>
      </c>
      <c r="Q232" s="9">
        <f t="shared" si="83"/>
        <v>21388270.061515555</v>
      </c>
      <c r="R232" s="8">
        <f>SUM('Masses &amp; Spring Data'!$D$29)</f>
        <v>0.12910000000000002</v>
      </c>
      <c r="S232" s="8">
        <f t="shared" si="69"/>
        <v>76700.712915046068</v>
      </c>
      <c r="T232" s="8">
        <f t="shared" si="69"/>
        <v>306802.85166018427</v>
      </c>
      <c r="U232" s="8">
        <f t="shared" si="69"/>
        <v>690306.41623541468</v>
      </c>
      <c r="V232" s="8">
        <f t="shared" si="69"/>
        <v>1227211.4066407371</v>
      </c>
      <c r="W232" s="8">
        <f t="shared" si="69"/>
        <v>1917517.8228761519</v>
      </c>
      <c r="X232" s="8">
        <f t="shared" si="69"/>
        <v>2761225.6649416587</v>
      </c>
      <c r="Y232" s="3">
        <f>SUM('Masses &amp; Spring Data'!$K$41*('Masses &amp; Spring Data'!$I$3+'Vel,Acc,Jer (Inlet)'!C232))</f>
        <v>682679.68644572247</v>
      </c>
      <c r="Z232" s="10">
        <f t="shared" si="84"/>
        <v>759380.3993607685</v>
      </c>
      <c r="AA232" s="10">
        <f t="shared" si="85"/>
        <v>956269.02257769066</v>
      </c>
      <c r="AB232" s="10">
        <f t="shared" si="86"/>
        <v>1372986.1026811372</v>
      </c>
      <c r="AC232" s="10">
        <f t="shared" si="87"/>
        <v>1909891.0930864597</v>
      </c>
      <c r="AD232" s="10">
        <f t="shared" si="88"/>
        <v>2600197.5093218745</v>
      </c>
      <c r="AE232" s="10">
        <f t="shared" si="89"/>
        <v>3443905.3513873811</v>
      </c>
    </row>
    <row r="233" spans="1:31" x14ac:dyDescent="0.2">
      <c r="A233" s="5">
        <v>100</v>
      </c>
      <c r="B233" s="5">
        <f t="shared" si="90"/>
        <v>230</v>
      </c>
      <c r="C233" s="36">
        <v>2.6719749057482201</v>
      </c>
      <c r="D233" s="6">
        <f t="shared" si="70"/>
        <v>-0.13297847156597609</v>
      </c>
      <c r="E233" s="7">
        <f t="shared" si="71"/>
        <v>-1595.741658791713</v>
      </c>
      <c r="F233" s="7">
        <f t="shared" si="72"/>
        <v>-3191.483317583426</v>
      </c>
      <c r="G233" s="7">
        <f t="shared" si="73"/>
        <v>-4787.2249763751388</v>
      </c>
      <c r="H233" s="7">
        <f t="shared" si="74"/>
        <v>-6382.966635166852</v>
      </c>
      <c r="I233" s="7">
        <f t="shared" si="75"/>
        <v>-7978.7082939585653</v>
      </c>
      <c r="J233" s="7">
        <f t="shared" si="76"/>
        <v>-9574.4499527502776</v>
      </c>
      <c r="K233" s="12">
        <f t="shared" si="77"/>
        <v>4.1631614711792331E-3</v>
      </c>
      <c r="L233" s="9">
        <f t="shared" si="78"/>
        <v>599495.25184980955</v>
      </c>
      <c r="M233" s="9">
        <f t="shared" si="79"/>
        <v>2397981.0073992382</v>
      </c>
      <c r="N233" s="9">
        <f t="shared" si="80"/>
        <v>5395457.266648286</v>
      </c>
      <c r="O233" s="9">
        <f t="shared" si="81"/>
        <v>9591924.0295969527</v>
      </c>
      <c r="P233" s="9">
        <f t="shared" si="82"/>
        <v>14987381.29624524</v>
      </c>
      <c r="Q233" s="9">
        <f t="shared" si="83"/>
        <v>21581829.066593144</v>
      </c>
      <c r="R233" s="8">
        <f>SUM('Masses &amp; Spring Data'!$D$29)</f>
        <v>0.12910000000000002</v>
      </c>
      <c r="S233" s="8">
        <f t="shared" si="69"/>
        <v>77394.837013810422</v>
      </c>
      <c r="T233" s="8">
        <f t="shared" si="69"/>
        <v>309579.34805524169</v>
      </c>
      <c r="U233" s="8">
        <f t="shared" si="69"/>
        <v>696553.53312429378</v>
      </c>
      <c r="V233" s="8">
        <f t="shared" ref="S233:X296" si="91">SUM($R$3*O233)</f>
        <v>1238317.3922209668</v>
      </c>
      <c r="W233" s="8">
        <f t="shared" si="91"/>
        <v>1934870.9253452606</v>
      </c>
      <c r="X233" s="8">
        <f t="shared" si="91"/>
        <v>2786214.1324971751</v>
      </c>
      <c r="Y233" s="3">
        <f>SUM('Masses &amp; Spring Data'!$K$41*('Masses &amp; Spring Data'!$I$3+'Vel,Acc,Jer (Inlet)'!C233))</f>
        <v>649466.17091750633</v>
      </c>
      <c r="Z233" s="10">
        <f t="shared" si="84"/>
        <v>726861.00793131674</v>
      </c>
      <c r="AA233" s="10">
        <f t="shared" si="85"/>
        <v>926831.48423589021</v>
      </c>
      <c r="AB233" s="10">
        <f t="shared" si="86"/>
        <v>1346019.7040418</v>
      </c>
      <c r="AC233" s="10">
        <f t="shared" si="87"/>
        <v>1887783.5631384731</v>
      </c>
      <c r="AD233" s="10">
        <f t="shared" si="88"/>
        <v>2584337.096262767</v>
      </c>
      <c r="AE233" s="10">
        <f t="shared" si="89"/>
        <v>3435680.3034146815</v>
      </c>
    </row>
    <row r="234" spans="1:31" x14ac:dyDescent="0.2">
      <c r="A234" s="5">
        <v>102</v>
      </c>
      <c r="B234" s="5">
        <f t="shared" si="90"/>
        <v>231</v>
      </c>
      <c r="C234" s="36">
        <v>2.538996434182244</v>
      </c>
      <c r="D234" s="6">
        <f t="shared" si="70"/>
        <v>-0.12881531009479685</v>
      </c>
      <c r="E234" s="7">
        <f t="shared" si="71"/>
        <v>-1545.7837211375622</v>
      </c>
      <c r="F234" s="7">
        <f t="shared" si="72"/>
        <v>-3091.5674422751244</v>
      </c>
      <c r="G234" s="7">
        <f t="shared" si="73"/>
        <v>-4637.3511634126871</v>
      </c>
      <c r="H234" s="7">
        <f t="shared" si="74"/>
        <v>-6183.1348845502489</v>
      </c>
      <c r="I234" s="7">
        <f t="shared" si="75"/>
        <v>-7728.9186056878116</v>
      </c>
      <c r="J234" s="7">
        <f t="shared" si="76"/>
        <v>-9274.7023268253743</v>
      </c>
      <c r="K234" s="12">
        <f t="shared" si="77"/>
        <v>4.2191681277428117E-3</v>
      </c>
      <c r="L234" s="9">
        <f t="shared" si="78"/>
        <v>607560.2103949649</v>
      </c>
      <c r="M234" s="9">
        <f t="shared" si="79"/>
        <v>2430240.8415798596</v>
      </c>
      <c r="N234" s="9">
        <f t="shared" si="80"/>
        <v>5468041.8935546838</v>
      </c>
      <c r="O234" s="9">
        <f t="shared" si="81"/>
        <v>9720963.3663194384</v>
      </c>
      <c r="P234" s="9">
        <f t="shared" si="82"/>
        <v>15189005.259874122</v>
      </c>
      <c r="Q234" s="9">
        <f t="shared" si="83"/>
        <v>21872167.574218735</v>
      </c>
      <c r="R234" s="8">
        <f>SUM('Masses &amp; Spring Data'!$D$29)</f>
        <v>0.12910000000000002</v>
      </c>
      <c r="S234" s="8">
        <f t="shared" si="91"/>
        <v>78436.023161989986</v>
      </c>
      <c r="T234" s="8">
        <f t="shared" si="91"/>
        <v>313744.09264795994</v>
      </c>
      <c r="U234" s="8">
        <f t="shared" si="91"/>
        <v>705924.20845790976</v>
      </c>
      <c r="V234" s="8">
        <f t="shared" si="91"/>
        <v>1254976.3705918398</v>
      </c>
      <c r="W234" s="8">
        <f t="shared" si="91"/>
        <v>1960900.5790497495</v>
      </c>
      <c r="X234" s="8">
        <f t="shared" si="91"/>
        <v>2823696.833831639</v>
      </c>
      <c r="Y234" s="3">
        <f>SUM('Masses &amp; Spring Data'!$K$41*('Masses &amp; Spring Data'!$I$3+'Vel,Acc,Jer (Inlet)'!C234))</f>
        <v>617252.13618064858</v>
      </c>
      <c r="Z234" s="10">
        <f t="shared" si="84"/>
        <v>695688.15934263857</v>
      </c>
      <c r="AA234" s="10">
        <f t="shared" si="85"/>
        <v>899790.71995814401</v>
      </c>
      <c r="AB234" s="10">
        <f t="shared" si="86"/>
        <v>1323176.3446385583</v>
      </c>
      <c r="AC234" s="10">
        <f t="shared" si="87"/>
        <v>1872228.5067724884</v>
      </c>
      <c r="AD234" s="10">
        <f t="shared" si="88"/>
        <v>2578152.7152303979</v>
      </c>
      <c r="AE234" s="10">
        <f t="shared" si="89"/>
        <v>3440948.9700122876</v>
      </c>
    </row>
    <row r="235" spans="1:31" x14ac:dyDescent="0.2">
      <c r="A235" s="5">
        <v>104</v>
      </c>
      <c r="B235" s="5">
        <f t="shared" si="90"/>
        <v>232</v>
      </c>
      <c r="C235" s="36">
        <v>2.4101811240874471</v>
      </c>
      <c r="D235" s="6">
        <f t="shared" si="70"/>
        <v>-0.12459614196705404</v>
      </c>
      <c r="E235" s="7">
        <f t="shared" si="71"/>
        <v>-1495.1537036046484</v>
      </c>
      <c r="F235" s="7">
        <f t="shared" si="72"/>
        <v>-2990.3074072092968</v>
      </c>
      <c r="G235" s="7">
        <f t="shared" si="73"/>
        <v>-4485.4611108139452</v>
      </c>
      <c r="H235" s="7">
        <f t="shared" si="74"/>
        <v>-5980.6148144185936</v>
      </c>
      <c r="I235" s="7">
        <f t="shared" si="75"/>
        <v>-7475.7685180232429</v>
      </c>
      <c r="J235" s="7">
        <f t="shared" si="76"/>
        <v>-8970.9222216278904</v>
      </c>
      <c r="K235" s="12">
        <f t="shared" si="77"/>
        <v>4.2471714560239349E-3</v>
      </c>
      <c r="L235" s="9">
        <f t="shared" si="78"/>
        <v>611592.68966744666</v>
      </c>
      <c r="M235" s="9">
        <f t="shared" si="79"/>
        <v>2446370.7586697866</v>
      </c>
      <c r="N235" s="9">
        <f t="shared" si="80"/>
        <v>5504334.2070070198</v>
      </c>
      <c r="O235" s="9">
        <f t="shared" si="81"/>
        <v>9785483.0346791465</v>
      </c>
      <c r="P235" s="9">
        <f t="shared" si="82"/>
        <v>15289817.241686165</v>
      </c>
      <c r="Q235" s="9">
        <f t="shared" si="83"/>
        <v>22017336.828028079</v>
      </c>
      <c r="R235" s="8">
        <f>SUM('Masses &amp; Spring Data'!$D$29)</f>
        <v>0.12910000000000002</v>
      </c>
      <c r="S235" s="8">
        <f t="shared" si="91"/>
        <v>78956.616236067377</v>
      </c>
      <c r="T235" s="8">
        <f t="shared" si="91"/>
        <v>315826.46494426951</v>
      </c>
      <c r="U235" s="8">
        <f t="shared" si="91"/>
        <v>710609.54612460639</v>
      </c>
      <c r="V235" s="8">
        <f t="shared" si="91"/>
        <v>1263305.859777078</v>
      </c>
      <c r="W235" s="8">
        <f t="shared" si="91"/>
        <v>1973915.4059016842</v>
      </c>
      <c r="X235" s="8">
        <f t="shared" si="91"/>
        <v>2842438.1844984256</v>
      </c>
      <c r="Y235" s="3">
        <f>SUM('Masses &amp; Spring Data'!$K$41*('Masses &amp; Spring Data'!$I$3+'Vel,Acc,Jer (Inlet)'!C235))</f>
        <v>586046.62731018406</v>
      </c>
      <c r="Z235" s="10">
        <f t="shared" si="84"/>
        <v>665003.24354625144</v>
      </c>
      <c r="AA235" s="10">
        <f t="shared" si="85"/>
        <v>871689.67686293472</v>
      </c>
      <c r="AB235" s="10">
        <f t="shared" si="86"/>
        <v>1296656.1734347905</v>
      </c>
      <c r="AC235" s="10">
        <f t="shared" si="87"/>
        <v>1849352.4870872621</v>
      </c>
      <c r="AD235" s="10">
        <f t="shared" si="88"/>
        <v>2559962.0332118683</v>
      </c>
      <c r="AE235" s="10">
        <f t="shared" si="89"/>
        <v>3428484.8118086094</v>
      </c>
    </row>
    <row r="236" spans="1:31" x14ac:dyDescent="0.2">
      <c r="A236" s="5">
        <v>106</v>
      </c>
      <c r="B236" s="5">
        <f t="shared" si="90"/>
        <v>233</v>
      </c>
      <c r="C236" s="36">
        <v>2.2855849821203931</v>
      </c>
      <c r="D236" s="6">
        <f t="shared" si="70"/>
        <v>-0.12034897051103011</v>
      </c>
      <c r="E236" s="7">
        <f t="shared" si="71"/>
        <v>-1444.1876461323614</v>
      </c>
      <c r="F236" s="7">
        <f t="shared" si="72"/>
        <v>-2888.3752922647227</v>
      </c>
      <c r="G236" s="7">
        <f t="shared" si="73"/>
        <v>-4332.5629383970836</v>
      </c>
      <c r="H236" s="7">
        <f t="shared" si="74"/>
        <v>-5776.7505845294454</v>
      </c>
      <c r="I236" s="7">
        <f t="shared" si="75"/>
        <v>-7220.9382306618063</v>
      </c>
      <c r="J236" s="7">
        <f t="shared" si="76"/>
        <v>-8665.1258767941672</v>
      </c>
      <c r="K236" s="12">
        <f t="shared" si="77"/>
        <v>4.2658403415449797E-3</v>
      </c>
      <c r="L236" s="9">
        <f t="shared" si="78"/>
        <v>614281.00918247702</v>
      </c>
      <c r="M236" s="9">
        <f t="shared" si="79"/>
        <v>2457124.0367299081</v>
      </c>
      <c r="N236" s="9">
        <f t="shared" si="80"/>
        <v>5528529.0826422935</v>
      </c>
      <c r="O236" s="9">
        <f t="shared" si="81"/>
        <v>9828496.1469196323</v>
      </c>
      <c r="P236" s="9">
        <f t="shared" si="82"/>
        <v>15357025.229561927</v>
      </c>
      <c r="Q236" s="9">
        <f t="shared" si="83"/>
        <v>22114116.330569174</v>
      </c>
      <c r="R236" s="8">
        <f>SUM('Masses &amp; Spring Data'!$D$29)</f>
        <v>0.12910000000000002</v>
      </c>
      <c r="S236" s="8">
        <f t="shared" si="91"/>
        <v>79303.67828545779</v>
      </c>
      <c r="T236" s="8">
        <f t="shared" si="91"/>
        <v>317214.71314183116</v>
      </c>
      <c r="U236" s="8">
        <f t="shared" si="91"/>
        <v>713733.10456912022</v>
      </c>
      <c r="V236" s="8">
        <f t="shared" si="91"/>
        <v>1268858.8525673246</v>
      </c>
      <c r="W236" s="8">
        <f t="shared" si="91"/>
        <v>1982591.957136445</v>
      </c>
      <c r="X236" s="8">
        <f t="shared" si="91"/>
        <v>2854932.4182764809</v>
      </c>
      <c r="Y236" s="3">
        <f>SUM('Masses &amp; Spring Data'!$K$41*('Masses &amp; Spring Data'!$I$3+'Vel,Acc,Jer (Inlet)'!C236))</f>
        <v>555863.21191866521</v>
      </c>
      <c r="Z236" s="10">
        <f t="shared" si="84"/>
        <v>635166.89020412299</v>
      </c>
      <c r="AA236" s="10">
        <f t="shared" si="85"/>
        <v>843923.38695419929</v>
      </c>
      <c r="AB236" s="10">
        <f t="shared" si="86"/>
        <v>1269596.3164877854</v>
      </c>
      <c r="AC236" s="10">
        <f t="shared" si="87"/>
        <v>1824722.06448599</v>
      </c>
      <c r="AD236" s="10">
        <f t="shared" si="88"/>
        <v>2538455.1690551103</v>
      </c>
      <c r="AE236" s="10">
        <f t="shared" si="89"/>
        <v>3410795.630195146</v>
      </c>
    </row>
    <row r="237" spans="1:31" x14ac:dyDescent="0.2">
      <c r="A237" s="5">
        <v>108</v>
      </c>
      <c r="B237" s="5">
        <f t="shared" si="90"/>
        <v>234</v>
      </c>
      <c r="C237" s="36">
        <v>2.165236011609363</v>
      </c>
      <c r="D237" s="6">
        <f t="shared" si="70"/>
        <v>-0.11608313016948513</v>
      </c>
      <c r="E237" s="7">
        <f t="shared" si="71"/>
        <v>-1392.9975620338216</v>
      </c>
      <c r="F237" s="7">
        <f t="shared" si="72"/>
        <v>-2785.9951240676432</v>
      </c>
      <c r="G237" s="7">
        <f t="shared" si="73"/>
        <v>-4178.9926861014646</v>
      </c>
      <c r="H237" s="7">
        <f t="shared" si="74"/>
        <v>-5571.9902481352865</v>
      </c>
      <c r="I237" s="7">
        <f t="shared" si="75"/>
        <v>-6964.9878101691074</v>
      </c>
      <c r="J237" s="7">
        <f t="shared" si="76"/>
        <v>-8357.9853722029293</v>
      </c>
      <c r="K237" s="12">
        <f t="shared" si="77"/>
        <v>4.247171456024379E-3</v>
      </c>
      <c r="L237" s="9">
        <f t="shared" si="78"/>
        <v>611592.68966751057</v>
      </c>
      <c r="M237" s="9">
        <f t="shared" si="79"/>
        <v>2446370.7586700423</v>
      </c>
      <c r="N237" s="9">
        <f t="shared" si="80"/>
        <v>5504334.2070075953</v>
      </c>
      <c r="O237" s="9">
        <f t="shared" si="81"/>
        <v>9785483.0346801691</v>
      </c>
      <c r="P237" s="9">
        <f t="shared" si="82"/>
        <v>15289817.241687763</v>
      </c>
      <c r="Q237" s="9">
        <f t="shared" si="83"/>
        <v>22017336.828030381</v>
      </c>
      <c r="R237" s="8">
        <f>SUM('Masses &amp; Spring Data'!$D$29)</f>
        <v>0.12910000000000002</v>
      </c>
      <c r="S237" s="8">
        <f t="shared" si="91"/>
        <v>78956.616236075628</v>
      </c>
      <c r="T237" s="8">
        <f t="shared" si="91"/>
        <v>315826.46494430251</v>
      </c>
      <c r="U237" s="8">
        <f t="shared" si="91"/>
        <v>710609.54612468067</v>
      </c>
      <c r="V237" s="8">
        <f t="shared" si="91"/>
        <v>1263305.85977721</v>
      </c>
      <c r="W237" s="8">
        <f t="shared" si="91"/>
        <v>1973915.4059018905</v>
      </c>
      <c r="X237" s="8">
        <f t="shared" si="91"/>
        <v>2842438.1844987227</v>
      </c>
      <c r="Y237" s="3">
        <f>SUM('Masses &amp; Spring Data'!$K$41*('Masses &amp; Spring Data'!$I$3+'Vel,Acc,Jer (Inlet)'!C237))</f>
        <v>526708.67381236819</v>
      </c>
      <c r="Z237" s="10">
        <f t="shared" si="84"/>
        <v>605665.29004844383</v>
      </c>
      <c r="AA237" s="10">
        <f t="shared" si="85"/>
        <v>814414.00047311292</v>
      </c>
      <c r="AB237" s="10">
        <f t="shared" si="86"/>
        <v>1237318.2199370489</v>
      </c>
      <c r="AC237" s="10">
        <f t="shared" si="87"/>
        <v>1790014.5335895782</v>
      </c>
      <c r="AD237" s="10">
        <f t="shared" si="88"/>
        <v>2500624.0797142587</v>
      </c>
      <c r="AE237" s="10">
        <f t="shared" si="89"/>
        <v>3369146.8583110906</v>
      </c>
    </row>
    <row r="238" spans="1:31" x14ac:dyDescent="0.2">
      <c r="A238" s="5">
        <v>110</v>
      </c>
      <c r="B238" s="5">
        <f t="shared" si="90"/>
        <v>235</v>
      </c>
      <c r="C238" s="36">
        <v>2.0491528814398778</v>
      </c>
      <c r="D238" s="6">
        <f t="shared" si="70"/>
        <v>-0.11183595871346075</v>
      </c>
      <c r="E238" s="7">
        <f t="shared" si="71"/>
        <v>-1342.0315045615289</v>
      </c>
      <c r="F238" s="7">
        <f t="shared" si="72"/>
        <v>-2684.0630091230578</v>
      </c>
      <c r="G238" s="7">
        <f t="shared" si="73"/>
        <v>-4026.0945136845871</v>
      </c>
      <c r="H238" s="7">
        <f t="shared" si="74"/>
        <v>-5368.1260182461156</v>
      </c>
      <c r="I238" s="7">
        <f t="shared" si="75"/>
        <v>-6710.1575228076445</v>
      </c>
      <c r="J238" s="7">
        <f t="shared" si="76"/>
        <v>-8052.1890273691743</v>
      </c>
      <c r="K238" s="12">
        <f t="shared" si="77"/>
        <v>4.2565058987849014E-3</v>
      </c>
      <c r="L238" s="9">
        <f t="shared" si="78"/>
        <v>612936.84942502575</v>
      </c>
      <c r="M238" s="9">
        <f t="shared" si="79"/>
        <v>2451747.397700103</v>
      </c>
      <c r="N238" s="9">
        <f t="shared" si="80"/>
        <v>5516431.6448252322</v>
      </c>
      <c r="O238" s="9">
        <f t="shared" si="81"/>
        <v>9806989.590800412</v>
      </c>
      <c r="P238" s="9">
        <f t="shared" si="82"/>
        <v>15323421.235625645</v>
      </c>
      <c r="Q238" s="9">
        <f t="shared" si="83"/>
        <v>22065726.579300929</v>
      </c>
      <c r="R238" s="8">
        <f>SUM('Masses &amp; Spring Data'!$D$29)</f>
        <v>0.12910000000000002</v>
      </c>
      <c r="S238" s="8">
        <f t="shared" si="91"/>
        <v>79130.147260770842</v>
      </c>
      <c r="T238" s="8">
        <f t="shared" si="91"/>
        <v>316520.58904308337</v>
      </c>
      <c r="U238" s="8">
        <f t="shared" si="91"/>
        <v>712171.32534693764</v>
      </c>
      <c r="V238" s="8">
        <f t="shared" si="91"/>
        <v>1266082.3561723335</v>
      </c>
      <c r="W238" s="8">
        <f t="shared" si="91"/>
        <v>1978253.6815192711</v>
      </c>
      <c r="X238" s="8">
        <f t="shared" si="91"/>
        <v>2848685.3013877505</v>
      </c>
      <c r="Y238" s="3">
        <f>SUM('Masses &amp; Spring Data'!$K$41*('Masses &amp; Spring Data'!$I$3+'Vel,Acc,Jer (Inlet)'!C238))</f>
        <v>498587.5355288104</v>
      </c>
      <c r="Z238" s="10">
        <f t="shared" si="84"/>
        <v>577717.68278958125</v>
      </c>
      <c r="AA238" s="10">
        <f t="shared" si="85"/>
        <v>788015.86357355793</v>
      </c>
      <c r="AB238" s="10">
        <f t="shared" si="86"/>
        <v>1210758.8608757481</v>
      </c>
      <c r="AC238" s="10">
        <f t="shared" si="87"/>
        <v>1764669.8917011439</v>
      </c>
      <c r="AD238" s="10">
        <f t="shared" si="88"/>
        <v>2476841.2170480816</v>
      </c>
      <c r="AE238" s="10">
        <f t="shared" si="89"/>
        <v>3347272.8369165608</v>
      </c>
    </row>
    <row r="239" spans="1:31" x14ac:dyDescent="0.2">
      <c r="A239" s="5">
        <v>112</v>
      </c>
      <c r="B239" s="5">
        <f t="shared" si="90"/>
        <v>236</v>
      </c>
      <c r="C239" s="36">
        <v>1.9373169227264171</v>
      </c>
      <c r="D239" s="6">
        <f t="shared" si="70"/>
        <v>-0.10757945281467607</v>
      </c>
      <c r="E239" s="7">
        <f t="shared" si="71"/>
        <v>-1290.9534337761129</v>
      </c>
      <c r="F239" s="7">
        <f t="shared" si="72"/>
        <v>-2581.9068675522258</v>
      </c>
      <c r="G239" s="7">
        <f t="shared" si="73"/>
        <v>-3872.8603013283387</v>
      </c>
      <c r="H239" s="7">
        <f t="shared" si="74"/>
        <v>-5163.8137351044516</v>
      </c>
      <c r="I239" s="7">
        <f t="shared" si="75"/>
        <v>-6454.767168880564</v>
      </c>
      <c r="J239" s="7">
        <f t="shared" si="76"/>
        <v>-7745.7206026566773</v>
      </c>
      <c r="K239" s="12">
        <f t="shared" si="77"/>
        <v>4.2191681277430337E-3</v>
      </c>
      <c r="L239" s="9">
        <f t="shared" si="78"/>
        <v>607560.2103949968</v>
      </c>
      <c r="M239" s="9">
        <f t="shared" si="79"/>
        <v>2430240.8415799872</v>
      </c>
      <c r="N239" s="9">
        <f t="shared" si="80"/>
        <v>5468041.8935549716</v>
      </c>
      <c r="O239" s="9">
        <f t="shared" si="81"/>
        <v>9720963.3663199488</v>
      </c>
      <c r="P239" s="9">
        <f t="shared" si="82"/>
        <v>15189005.259874921</v>
      </c>
      <c r="Q239" s="9">
        <f t="shared" si="83"/>
        <v>21872167.574219886</v>
      </c>
      <c r="R239" s="8">
        <f>SUM('Masses &amp; Spring Data'!$D$29)</f>
        <v>0.12910000000000002</v>
      </c>
      <c r="S239" s="8">
        <f t="shared" si="91"/>
        <v>78436.023161994104</v>
      </c>
      <c r="T239" s="8">
        <f t="shared" si="91"/>
        <v>313744.09264797642</v>
      </c>
      <c r="U239" s="8">
        <f t="shared" si="91"/>
        <v>705924.20845794689</v>
      </c>
      <c r="V239" s="8">
        <f t="shared" si="91"/>
        <v>1254976.3705919057</v>
      </c>
      <c r="W239" s="8">
        <f t="shared" si="91"/>
        <v>1960900.5790498527</v>
      </c>
      <c r="X239" s="8">
        <f t="shared" si="91"/>
        <v>2823696.8338317876</v>
      </c>
      <c r="Y239" s="3">
        <f>SUM('Masses &amp; Spring Data'!$K$41*('Masses &amp; Spring Data'!$I$3+'Vel,Acc,Jer (Inlet)'!C239))</f>
        <v>471495.2745304745</v>
      </c>
      <c r="Z239" s="10">
        <f t="shared" si="84"/>
        <v>549931.29769246862</v>
      </c>
      <c r="AA239" s="10">
        <f t="shared" si="85"/>
        <v>759178.24473409564</v>
      </c>
      <c r="AB239" s="10">
        <f t="shared" si="86"/>
        <v>1177419.4829884213</v>
      </c>
      <c r="AC239" s="10">
        <f t="shared" si="87"/>
        <v>1726471.6451223802</v>
      </c>
      <c r="AD239" s="10">
        <f t="shared" si="88"/>
        <v>2432395.8535803272</v>
      </c>
      <c r="AE239" s="10">
        <f t="shared" si="89"/>
        <v>3295192.1083622621</v>
      </c>
    </row>
    <row r="240" spans="1:31" x14ac:dyDescent="0.2">
      <c r="A240" s="5">
        <v>114</v>
      </c>
      <c r="B240" s="5">
        <f t="shared" si="90"/>
        <v>237</v>
      </c>
      <c r="C240" s="36">
        <v>1.829737469911741</v>
      </c>
      <c r="D240" s="6">
        <f t="shared" si="70"/>
        <v>-0.10336028468693303</v>
      </c>
      <c r="E240" s="7">
        <f t="shared" si="71"/>
        <v>-1240.3234162431963</v>
      </c>
      <c r="F240" s="7">
        <f t="shared" si="72"/>
        <v>-2480.6468324863927</v>
      </c>
      <c r="G240" s="7">
        <f t="shared" si="73"/>
        <v>-3720.9702487295895</v>
      </c>
      <c r="H240" s="7">
        <f t="shared" si="74"/>
        <v>-4961.2936649727853</v>
      </c>
      <c r="I240" s="7">
        <f t="shared" si="75"/>
        <v>-6201.6170812159817</v>
      </c>
      <c r="J240" s="7">
        <f t="shared" si="76"/>
        <v>-7441.9404974591789</v>
      </c>
      <c r="K240" s="12">
        <f t="shared" si="77"/>
        <v>4.1911647994610224E-3</v>
      </c>
      <c r="L240" s="9">
        <f t="shared" si="78"/>
        <v>603527.73112238722</v>
      </c>
      <c r="M240" s="9">
        <f t="shared" si="79"/>
        <v>2414110.9244895489</v>
      </c>
      <c r="N240" s="9">
        <f t="shared" si="80"/>
        <v>5431749.5801014854</v>
      </c>
      <c r="O240" s="9">
        <f t="shared" si="81"/>
        <v>9656443.6979581956</v>
      </c>
      <c r="P240" s="9">
        <f t="shared" si="82"/>
        <v>15088193.27805968</v>
      </c>
      <c r="Q240" s="9">
        <f t="shared" si="83"/>
        <v>21726998.320405941</v>
      </c>
      <c r="R240" s="8">
        <f>SUM('Masses &amp; Spring Data'!$D$29)</f>
        <v>0.12910000000000002</v>
      </c>
      <c r="S240" s="8">
        <f t="shared" si="91"/>
        <v>77915.430087900197</v>
      </c>
      <c r="T240" s="8">
        <f t="shared" si="91"/>
        <v>311661.72035160079</v>
      </c>
      <c r="U240" s="8">
        <f t="shared" si="91"/>
        <v>701238.87079110183</v>
      </c>
      <c r="V240" s="8">
        <f t="shared" si="91"/>
        <v>1246646.8814064031</v>
      </c>
      <c r="W240" s="8">
        <f t="shared" si="91"/>
        <v>1947885.752197505</v>
      </c>
      <c r="X240" s="8">
        <f t="shared" si="91"/>
        <v>2804955.4831644073</v>
      </c>
      <c r="Y240" s="3">
        <f>SUM('Masses &amp; Spring Data'!$K$41*('Masses &amp; Spring Data'!$I$3+'Vel,Acc,Jer (Inlet)'!C240))</f>
        <v>445434.15208611923</v>
      </c>
      <c r="Z240" s="10">
        <f t="shared" si="84"/>
        <v>523349.58217401942</v>
      </c>
      <c r="AA240" s="10">
        <f t="shared" si="85"/>
        <v>732056.84347231057</v>
      </c>
      <c r="AB240" s="10">
        <f t="shared" si="86"/>
        <v>1146673.022877221</v>
      </c>
      <c r="AC240" s="10">
        <f t="shared" si="87"/>
        <v>1692081.0334925223</v>
      </c>
      <c r="AD240" s="10">
        <f t="shared" si="88"/>
        <v>2393319.9042836241</v>
      </c>
      <c r="AE240" s="10">
        <f t="shared" si="89"/>
        <v>3250389.6352505265</v>
      </c>
    </row>
    <row r="241" spans="1:31" x14ac:dyDescent="0.2">
      <c r="A241" s="5">
        <v>116</v>
      </c>
      <c r="B241" s="5">
        <f t="shared" si="90"/>
        <v>238</v>
      </c>
      <c r="C241" s="36">
        <v>1.726377185224808</v>
      </c>
      <c r="D241" s="6">
        <f t="shared" si="70"/>
        <v>-9.9169119887472013E-2</v>
      </c>
      <c r="E241" s="7">
        <f t="shared" si="71"/>
        <v>-1190.0294386496641</v>
      </c>
      <c r="F241" s="7">
        <f t="shared" si="72"/>
        <v>-2380.0588772993283</v>
      </c>
      <c r="G241" s="7">
        <f t="shared" si="73"/>
        <v>-3570.0883159489927</v>
      </c>
      <c r="H241" s="7">
        <f t="shared" si="74"/>
        <v>-4760.1177545986566</v>
      </c>
      <c r="I241" s="7">
        <f t="shared" si="75"/>
        <v>-5950.1471932483209</v>
      </c>
      <c r="J241" s="7">
        <f t="shared" si="76"/>
        <v>-7140.1766318979853</v>
      </c>
      <c r="K241" s="12">
        <f t="shared" si="77"/>
        <v>4.144492585657078E-3</v>
      </c>
      <c r="L241" s="9">
        <f t="shared" si="78"/>
        <v>596806.93233461923</v>
      </c>
      <c r="M241" s="9">
        <f t="shared" si="79"/>
        <v>2387227.7293384769</v>
      </c>
      <c r="N241" s="9">
        <f t="shared" si="80"/>
        <v>5371262.3910115734</v>
      </c>
      <c r="O241" s="9">
        <f t="shared" si="81"/>
        <v>9548910.9173539076</v>
      </c>
      <c r="P241" s="9">
        <f t="shared" si="82"/>
        <v>14920173.308365481</v>
      </c>
      <c r="Q241" s="9">
        <f t="shared" si="83"/>
        <v>21485049.564046293</v>
      </c>
      <c r="R241" s="8">
        <f>SUM('Masses &amp; Spring Data'!$D$29)</f>
        <v>0.12910000000000002</v>
      </c>
      <c r="S241" s="8">
        <f t="shared" si="91"/>
        <v>77047.774964399359</v>
      </c>
      <c r="T241" s="8">
        <f t="shared" si="91"/>
        <v>308191.09985759744</v>
      </c>
      <c r="U241" s="8">
        <f t="shared" si="91"/>
        <v>693429.97467959428</v>
      </c>
      <c r="V241" s="8">
        <f t="shared" si="91"/>
        <v>1232764.3994303897</v>
      </c>
      <c r="W241" s="8">
        <f t="shared" si="91"/>
        <v>1926194.3741099839</v>
      </c>
      <c r="X241" s="8">
        <f t="shared" si="91"/>
        <v>2773719.8987183771</v>
      </c>
      <c r="Y241" s="3">
        <f>SUM('Masses &amp; Spring Data'!$K$41*('Masses &amp; Spring Data'!$I$3+'Vel,Acc,Jer (Inlet)'!C241))</f>
        <v>420395.12312070973</v>
      </c>
      <c r="Z241" s="10">
        <f t="shared" si="84"/>
        <v>497442.89808510907</v>
      </c>
      <c r="AA241" s="10">
        <f t="shared" si="85"/>
        <v>704562.50368556706</v>
      </c>
      <c r="AB241" s="10">
        <f t="shared" si="86"/>
        <v>1113825.0978003039</v>
      </c>
      <c r="AC241" s="10">
        <f t="shared" si="87"/>
        <v>1653159.5225510995</v>
      </c>
      <c r="AD241" s="10">
        <f t="shared" si="88"/>
        <v>2346589.4972306937</v>
      </c>
      <c r="AE241" s="10">
        <f t="shared" si="89"/>
        <v>3194115.0218390869</v>
      </c>
    </row>
    <row r="242" spans="1:31" x14ac:dyDescent="0.2">
      <c r="A242" s="5">
        <v>118</v>
      </c>
      <c r="B242" s="5">
        <f t="shared" si="90"/>
        <v>239</v>
      </c>
      <c r="C242" s="36">
        <v>1.627208065337336</v>
      </c>
      <c r="D242" s="6">
        <f t="shared" si="70"/>
        <v>-9.5024627301814935E-2</v>
      </c>
      <c r="E242" s="7">
        <f t="shared" si="71"/>
        <v>-1140.2955276217792</v>
      </c>
      <c r="F242" s="7">
        <f t="shared" si="72"/>
        <v>-2280.5910552435585</v>
      </c>
      <c r="G242" s="7">
        <f t="shared" si="73"/>
        <v>-3420.8865828653375</v>
      </c>
      <c r="H242" s="7">
        <f t="shared" si="74"/>
        <v>-4561.1821104871169</v>
      </c>
      <c r="I242" s="7">
        <f t="shared" si="75"/>
        <v>-5701.4776381088959</v>
      </c>
      <c r="J242" s="7">
        <f t="shared" si="76"/>
        <v>-6841.7731657306749</v>
      </c>
      <c r="K242" s="12">
        <f t="shared" si="77"/>
        <v>4.0884859290979403E-3</v>
      </c>
      <c r="L242" s="9">
        <f t="shared" si="78"/>
        <v>588741.97379010345</v>
      </c>
      <c r="M242" s="9">
        <f t="shared" si="79"/>
        <v>2354967.8951604138</v>
      </c>
      <c r="N242" s="9">
        <f t="shared" si="80"/>
        <v>5298677.7641109303</v>
      </c>
      <c r="O242" s="9">
        <f t="shared" si="81"/>
        <v>9419871.5806416553</v>
      </c>
      <c r="P242" s="9">
        <f t="shared" si="82"/>
        <v>14718549.344752586</v>
      </c>
      <c r="Q242" s="9">
        <f t="shared" si="83"/>
        <v>21194711.056443721</v>
      </c>
      <c r="R242" s="8">
        <f>SUM('Masses &amp; Spring Data'!$D$29)</f>
        <v>0.12910000000000002</v>
      </c>
      <c r="S242" s="8">
        <f t="shared" si="91"/>
        <v>76006.588816302363</v>
      </c>
      <c r="T242" s="8">
        <f t="shared" si="91"/>
        <v>304026.35526520945</v>
      </c>
      <c r="U242" s="8">
        <f t="shared" si="91"/>
        <v>684059.29934672115</v>
      </c>
      <c r="V242" s="8">
        <f t="shared" si="91"/>
        <v>1216105.4210608378</v>
      </c>
      <c r="W242" s="8">
        <f t="shared" si="91"/>
        <v>1900164.7204075591</v>
      </c>
      <c r="X242" s="8">
        <f t="shared" si="91"/>
        <v>2736237.1973868846</v>
      </c>
      <c r="Y242" s="3">
        <f>SUM('Masses &amp; Spring Data'!$K$41*('Masses &amp; Spring Data'!$I$3+'Vel,Acc,Jer (Inlet)'!C242))</f>
        <v>396371.40382796963</v>
      </c>
      <c r="Z242" s="10">
        <f t="shared" si="84"/>
        <v>472377.99264427199</v>
      </c>
      <c r="AA242" s="10">
        <f t="shared" si="85"/>
        <v>677378.04312931444</v>
      </c>
      <c r="AB242" s="10">
        <f t="shared" si="86"/>
        <v>1080430.7031746907</v>
      </c>
      <c r="AC242" s="10">
        <f t="shared" si="87"/>
        <v>1612476.8248888075</v>
      </c>
      <c r="AD242" s="10">
        <f t="shared" si="88"/>
        <v>2296536.1242355285</v>
      </c>
      <c r="AE242" s="10">
        <f t="shared" si="89"/>
        <v>3132608.601214854</v>
      </c>
    </row>
    <row r="243" spans="1:31" x14ac:dyDescent="0.2">
      <c r="A243" s="5">
        <v>120</v>
      </c>
      <c r="B243" s="5">
        <f t="shared" si="90"/>
        <v>240</v>
      </c>
      <c r="C243" s="36">
        <v>1.532183438035521</v>
      </c>
      <c r="D243" s="6">
        <f t="shared" si="70"/>
        <v>-9.0936141372716994E-2</v>
      </c>
      <c r="E243" s="7">
        <f t="shared" si="71"/>
        <v>-1091.2336964726039</v>
      </c>
      <c r="F243" s="7">
        <f t="shared" si="72"/>
        <v>-2182.4673929452078</v>
      </c>
      <c r="G243" s="7">
        <f t="shared" si="73"/>
        <v>-3273.701089417812</v>
      </c>
      <c r="H243" s="7">
        <f t="shared" si="74"/>
        <v>-4364.9347858904157</v>
      </c>
      <c r="I243" s="7">
        <f t="shared" si="75"/>
        <v>-5456.1684823630194</v>
      </c>
      <c r="J243" s="7">
        <f t="shared" si="76"/>
        <v>-6547.402178835624</v>
      </c>
      <c r="K243" s="12">
        <f t="shared" si="77"/>
        <v>4.0231448297709527E-3</v>
      </c>
      <c r="L243" s="9">
        <f t="shared" si="78"/>
        <v>579332.85548701719</v>
      </c>
      <c r="M243" s="9">
        <f t="shared" si="79"/>
        <v>2317331.4219480688</v>
      </c>
      <c r="N243" s="9">
        <f t="shared" si="80"/>
        <v>5213995.6993831545</v>
      </c>
      <c r="O243" s="9">
        <f t="shared" si="81"/>
        <v>9269325.6877922751</v>
      </c>
      <c r="P243" s="9">
        <f t="shared" si="82"/>
        <v>14483321.38717543</v>
      </c>
      <c r="Q243" s="9">
        <f t="shared" si="83"/>
        <v>20855982.797532618</v>
      </c>
      <c r="R243" s="8">
        <f>SUM('Masses &amp; Spring Data'!$D$29)</f>
        <v>0.12910000000000002</v>
      </c>
      <c r="S243" s="8">
        <f t="shared" si="91"/>
        <v>74791.871643373932</v>
      </c>
      <c r="T243" s="8">
        <f t="shared" si="91"/>
        <v>299167.48657349573</v>
      </c>
      <c r="U243" s="8">
        <f t="shared" si="91"/>
        <v>673126.84479036531</v>
      </c>
      <c r="V243" s="8">
        <f t="shared" si="91"/>
        <v>1196669.9462939829</v>
      </c>
      <c r="W243" s="8">
        <f t="shared" si="91"/>
        <v>1869796.7910843482</v>
      </c>
      <c r="X243" s="8">
        <f t="shared" si="91"/>
        <v>2692507.3791614613</v>
      </c>
      <c r="Y243" s="3">
        <f>SUM('Masses &amp; Spring Data'!$K$41*('Masses &amp; Spring Data'!$I$3+'Vel,Acc,Jer (Inlet)'!C243))</f>
        <v>373351.68786410493</v>
      </c>
      <c r="Z243" s="10">
        <f t="shared" si="84"/>
        <v>448143.55950747884</v>
      </c>
      <c r="AA243" s="10">
        <f t="shared" si="85"/>
        <v>650489.89419005997</v>
      </c>
      <c r="AB243" s="10">
        <f t="shared" si="86"/>
        <v>1046478.5326544703</v>
      </c>
      <c r="AC243" s="10">
        <f t="shared" si="87"/>
        <v>1570021.6341580879</v>
      </c>
      <c r="AD243" s="10">
        <f t="shared" si="88"/>
        <v>2243148.478948453</v>
      </c>
      <c r="AE243" s="10">
        <f t="shared" si="89"/>
        <v>3065859.067025566</v>
      </c>
    </row>
    <row r="244" spans="1:31" x14ac:dyDescent="0.2">
      <c r="A244" s="5">
        <v>122</v>
      </c>
      <c r="B244" s="5">
        <f t="shared" si="90"/>
        <v>241</v>
      </c>
      <c r="C244" s="36">
        <v>1.441247296662804</v>
      </c>
      <c r="D244" s="6">
        <f t="shared" si="70"/>
        <v>-8.6912996542946042E-2</v>
      </c>
      <c r="E244" s="7">
        <f t="shared" si="71"/>
        <v>-1042.9559585153524</v>
      </c>
      <c r="F244" s="7">
        <f t="shared" si="72"/>
        <v>-2085.9119170307049</v>
      </c>
      <c r="G244" s="7">
        <f t="shared" si="73"/>
        <v>-3128.8678755460573</v>
      </c>
      <c r="H244" s="7">
        <f t="shared" si="74"/>
        <v>-4171.8238340614098</v>
      </c>
      <c r="I244" s="7">
        <f t="shared" si="75"/>
        <v>-5214.7797925767627</v>
      </c>
      <c r="J244" s="7">
        <f t="shared" si="76"/>
        <v>-6257.7357510921147</v>
      </c>
      <c r="K244" s="12">
        <f t="shared" si="77"/>
        <v>3.9484692876889937E-3</v>
      </c>
      <c r="L244" s="9">
        <f t="shared" si="78"/>
        <v>568579.57742721506</v>
      </c>
      <c r="M244" s="9">
        <f t="shared" si="79"/>
        <v>2274318.3097088602</v>
      </c>
      <c r="N244" s="9">
        <f t="shared" si="80"/>
        <v>5117216.1968449363</v>
      </c>
      <c r="O244" s="9">
        <f t="shared" si="81"/>
        <v>9097273.2388354409</v>
      </c>
      <c r="P244" s="9">
        <f t="shared" si="82"/>
        <v>14214489.435680378</v>
      </c>
      <c r="Q244" s="9">
        <f t="shared" si="83"/>
        <v>20468864.787379745</v>
      </c>
      <c r="R244" s="8">
        <f>SUM('Masses &amp; Spring Data'!$D$29)</f>
        <v>0.12910000000000002</v>
      </c>
      <c r="S244" s="8">
        <f t="shared" si="91"/>
        <v>73403.623445853475</v>
      </c>
      <c r="T244" s="8">
        <f t="shared" si="91"/>
        <v>293614.4937834139</v>
      </c>
      <c r="U244" s="8">
        <f t="shared" si="91"/>
        <v>660632.61101268139</v>
      </c>
      <c r="V244" s="8">
        <f t="shared" si="91"/>
        <v>1174457.9751336556</v>
      </c>
      <c r="W244" s="8">
        <f t="shared" si="91"/>
        <v>1835090.5861463372</v>
      </c>
      <c r="X244" s="8">
        <f t="shared" si="91"/>
        <v>2642530.4440507255</v>
      </c>
      <c r="Y244" s="3">
        <f>SUM('Masses &amp; Spring Data'!$K$41*('Masses &amp; Spring Data'!$I$3+'Vel,Acc,Jer (Inlet)'!C244))</f>
        <v>351322.40761656425</v>
      </c>
      <c r="Z244" s="10">
        <f t="shared" si="84"/>
        <v>424726.03106241772</v>
      </c>
      <c r="AA244" s="10">
        <f t="shared" si="85"/>
        <v>623882.2279874495</v>
      </c>
      <c r="AB244" s="10">
        <f t="shared" si="86"/>
        <v>1011955.0186292457</v>
      </c>
      <c r="AC244" s="10">
        <f t="shared" si="87"/>
        <v>1525780.3827502199</v>
      </c>
      <c r="AD244" s="10">
        <f t="shared" si="88"/>
        <v>2186412.9937629015</v>
      </c>
      <c r="AE244" s="10">
        <f t="shared" si="89"/>
        <v>2993852.8516672896</v>
      </c>
    </row>
    <row r="245" spans="1:31" x14ac:dyDescent="0.2">
      <c r="A245" s="5">
        <v>124</v>
      </c>
      <c r="B245" s="5">
        <f t="shared" si="90"/>
        <v>242</v>
      </c>
      <c r="C245" s="36">
        <v>1.354334300119858</v>
      </c>
      <c r="D245" s="6">
        <f t="shared" si="70"/>
        <v>-8.2964527255257048E-2</v>
      </c>
      <c r="E245" s="7">
        <f t="shared" si="71"/>
        <v>-995.57432706308452</v>
      </c>
      <c r="F245" s="7">
        <f t="shared" si="72"/>
        <v>-1991.148654126169</v>
      </c>
      <c r="G245" s="7">
        <f t="shared" si="73"/>
        <v>-2986.7229811892539</v>
      </c>
      <c r="H245" s="7">
        <f t="shared" si="74"/>
        <v>-3982.2973082523381</v>
      </c>
      <c r="I245" s="7">
        <f t="shared" si="75"/>
        <v>-4977.8716353154232</v>
      </c>
      <c r="J245" s="7">
        <f t="shared" si="76"/>
        <v>-5973.4459623785078</v>
      </c>
      <c r="K245" s="12">
        <f t="shared" si="77"/>
        <v>3.8737937456041482E-3</v>
      </c>
      <c r="L245" s="9">
        <f t="shared" si="78"/>
        <v>557826.29936699732</v>
      </c>
      <c r="M245" s="9">
        <f t="shared" si="79"/>
        <v>2231305.1974679893</v>
      </c>
      <c r="N245" s="9">
        <f t="shared" si="80"/>
        <v>5020436.6943029761</v>
      </c>
      <c r="O245" s="9">
        <f t="shared" si="81"/>
        <v>8925220.7898719572</v>
      </c>
      <c r="P245" s="9">
        <f t="shared" si="82"/>
        <v>13945657.484174933</v>
      </c>
      <c r="Q245" s="9">
        <f t="shared" si="83"/>
        <v>20081746.777211905</v>
      </c>
      <c r="R245" s="8">
        <f>SUM('Masses &amp; Spring Data'!$D$29)</f>
        <v>0.12910000000000002</v>
      </c>
      <c r="S245" s="8">
        <f t="shared" si="91"/>
        <v>72015.375248279364</v>
      </c>
      <c r="T245" s="8">
        <f t="shared" si="91"/>
        <v>288061.50099311746</v>
      </c>
      <c r="U245" s="8">
        <f t="shared" si="91"/>
        <v>648138.37723451434</v>
      </c>
      <c r="V245" s="8">
        <f t="shared" si="91"/>
        <v>1152246.0039724698</v>
      </c>
      <c r="W245" s="8">
        <f t="shared" si="91"/>
        <v>1800384.3812069842</v>
      </c>
      <c r="X245" s="8">
        <f t="shared" si="91"/>
        <v>2592553.5089380573</v>
      </c>
      <c r="Y245" s="3">
        <f>SUM('Masses &amp; Spring Data'!$K$41*('Masses &amp; Spring Data'!$I$3+'Vel,Acc,Jer (Inlet)'!C245))</f>
        <v>330267.7342040356</v>
      </c>
      <c r="Z245" s="10">
        <f t="shared" si="84"/>
        <v>402283.10945231497</v>
      </c>
      <c r="AA245" s="10">
        <f t="shared" si="85"/>
        <v>598231.078469567</v>
      </c>
      <c r="AB245" s="10">
        <f t="shared" si="86"/>
        <v>978406.11143854994</v>
      </c>
      <c r="AC245" s="10">
        <f t="shared" si="87"/>
        <v>1482513.7381765055</v>
      </c>
      <c r="AD245" s="10">
        <f t="shared" si="88"/>
        <v>2130652.1154110199</v>
      </c>
      <c r="AE245" s="10">
        <f t="shared" si="89"/>
        <v>2922821.2431420931</v>
      </c>
    </row>
    <row r="246" spans="1:31" x14ac:dyDescent="0.2">
      <c r="A246" s="5">
        <v>126</v>
      </c>
      <c r="B246" s="5">
        <f t="shared" si="90"/>
        <v>243</v>
      </c>
      <c r="C246" s="36">
        <v>1.271369772864601</v>
      </c>
      <c r="D246" s="6">
        <f t="shared" si="70"/>
        <v>-7.90907335096529E-2</v>
      </c>
      <c r="E246" s="7">
        <f t="shared" si="71"/>
        <v>-949.08880211583482</v>
      </c>
      <c r="F246" s="7">
        <f t="shared" si="72"/>
        <v>-1898.1776042316696</v>
      </c>
      <c r="G246" s="7">
        <f t="shared" si="73"/>
        <v>-2847.2664063475045</v>
      </c>
      <c r="H246" s="7">
        <f t="shared" si="74"/>
        <v>-3796.3552084633393</v>
      </c>
      <c r="I246" s="7">
        <f t="shared" si="75"/>
        <v>-4745.4440105791737</v>
      </c>
      <c r="J246" s="7">
        <f t="shared" si="76"/>
        <v>-5694.5328126950089</v>
      </c>
      <c r="K246" s="12">
        <f t="shared" si="77"/>
        <v>3.7897837607587803E-3</v>
      </c>
      <c r="L246" s="9">
        <f t="shared" si="78"/>
        <v>545728.8615492644</v>
      </c>
      <c r="M246" s="9">
        <f t="shared" si="79"/>
        <v>2182915.4461970576</v>
      </c>
      <c r="N246" s="9">
        <f t="shared" si="80"/>
        <v>4911559.753943379</v>
      </c>
      <c r="O246" s="9">
        <f t="shared" si="81"/>
        <v>8731661.7847882304</v>
      </c>
      <c r="P246" s="9">
        <f t="shared" si="82"/>
        <v>13643221.538731609</v>
      </c>
      <c r="Q246" s="9">
        <f t="shared" si="83"/>
        <v>19646239.015773516</v>
      </c>
      <c r="R246" s="8">
        <f>SUM('Masses &amp; Spring Data'!$D$29)</f>
        <v>0.12910000000000002</v>
      </c>
      <c r="S246" s="8">
        <f t="shared" si="91"/>
        <v>70453.59602601004</v>
      </c>
      <c r="T246" s="8">
        <f t="shared" si="91"/>
        <v>281814.38410404016</v>
      </c>
      <c r="U246" s="8">
        <f t="shared" si="91"/>
        <v>634082.36423409032</v>
      </c>
      <c r="V246" s="8">
        <f t="shared" si="91"/>
        <v>1127257.5364161606</v>
      </c>
      <c r="W246" s="8">
        <f t="shared" si="91"/>
        <v>1761339.900650251</v>
      </c>
      <c r="X246" s="8">
        <f t="shared" si="91"/>
        <v>2536329.4569363613</v>
      </c>
      <c r="Y246" s="3">
        <f>SUM('Masses &amp; Spring Data'!$K$41*('Masses &amp; Spring Data'!$I$3+'Vel,Acc,Jer (Inlet)'!C246))</f>
        <v>310169.57747644954</v>
      </c>
      <c r="Z246" s="10">
        <f t="shared" si="84"/>
        <v>380623.1735024596</v>
      </c>
      <c r="AA246" s="10">
        <f t="shared" si="85"/>
        <v>572824.23138777632</v>
      </c>
      <c r="AB246" s="10">
        <f t="shared" si="86"/>
        <v>944251.94171053986</v>
      </c>
      <c r="AC246" s="10">
        <f t="shared" si="87"/>
        <v>1437427.1138926102</v>
      </c>
      <c r="AD246" s="10">
        <f t="shared" si="88"/>
        <v>2071509.4781267005</v>
      </c>
      <c r="AE246" s="10">
        <f t="shared" si="89"/>
        <v>2846499.0344128106</v>
      </c>
    </row>
    <row r="247" spans="1:31" x14ac:dyDescent="0.2">
      <c r="A247" s="5">
        <v>128</v>
      </c>
      <c r="B247" s="5">
        <f t="shared" si="90"/>
        <v>244</v>
      </c>
      <c r="C247" s="36">
        <v>1.1922790393549481</v>
      </c>
      <c r="D247" s="6">
        <f t="shared" si="70"/>
        <v>-7.5300949748894119E-2</v>
      </c>
      <c r="E247" s="7">
        <f t="shared" si="71"/>
        <v>-903.61139698672946</v>
      </c>
      <c r="F247" s="7">
        <f t="shared" si="72"/>
        <v>-1807.2227939734589</v>
      </c>
      <c r="G247" s="7">
        <f t="shared" si="73"/>
        <v>-2710.8341909601882</v>
      </c>
      <c r="H247" s="7">
        <f t="shared" si="74"/>
        <v>-3614.4455879469178</v>
      </c>
      <c r="I247" s="7">
        <f t="shared" si="75"/>
        <v>-4518.0569849336471</v>
      </c>
      <c r="J247" s="7">
        <f t="shared" si="76"/>
        <v>-5421.6683819203763</v>
      </c>
      <c r="K247" s="12">
        <f t="shared" si="77"/>
        <v>3.6964393331562206E-3</v>
      </c>
      <c r="L247" s="9">
        <f t="shared" si="78"/>
        <v>532287.26397449581</v>
      </c>
      <c r="M247" s="9">
        <f t="shared" si="79"/>
        <v>2129149.0558979833</v>
      </c>
      <c r="N247" s="9">
        <f t="shared" si="80"/>
        <v>4790585.3757704617</v>
      </c>
      <c r="O247" s="9">
        <f t="shared" si="81"/>
        <v>8516596.223591933</v>
      </c>
      <c r="P247" s="9">
        <f t="shared" si="82"/>
        <v>13307181.599362394</v>
      </c>
      <c r="Q247" s="9">
        <f t="shared" si="83"/>
        <v>19162341.503081847</v>
      </c>
      <c r="R247" s="8">
        <f>SUM('Masses &amp; Spring Data'!$D$29)</f>
        <v>0.12910000000000002</v>
      </c>
      <c r="S247" s="8">
        <f t="shared" si="91"/>
        <v>68718.28577910742</v>
      </c>
      <c r="T247" s="8">
        <f t="shared" si="91"/>
        <v>274873.14311642968</v>
      </c>
      <c r="U247" s="8">
        <f t="shared" si="91"/>
        <v>618464.57201196672</v>
      </c>
      <c r="V247" s="8">
        <f t="shared" si="91"/>
        <v>1099492.5724657187</v>
      </c>
      <c r="W247" s="8">
        <f t="shared" si="91"/>
        <v>1717957.1444776852</v>
      </c>
      <c r="X247" s="8">
        <f t="shared" si="91"/>
        <v>2473858.2880478669</v>
      </c>
      <c r="Y247" s="3">
        <f>SUM('Masses &amp; Spring Data'!$K$41*('Masses &amp; Spring Data'!$I$3+'Vel,Acc,Jer (Inlet)'!C247))</f>
        <v>291009.84728373616</v>
      </c>
      <c r="Z247" s="10">
        <f t="shared" si="84"/>
        <v>359728.13306284358</v>
      </c>
      <c r="AA247" s="10">
        <f t="shared" si="85"/>
        <v>547641.33532349626</v>
      </c>
      <c r="AB247" s="10">
        <f t="shared" si="86"/>
        <v>909474.41929570283</v>
      </c>
      <c r="AC247" s="10">
        <f t="shared" si="87"/>
        <v>1390502.4197494548</v>
      </c>
      <c r="AD247" s="10">
        <f t="shared" si="88"/>
        <v>2008966.9917614213</v>
      </c>
      <c r="AE247" s="10">
        <f t="shared" si="89"/>
        <v>2764868.1353316032</v>
      </c>
    </row>
    <row r="248" spans="1:31" x14ac:dyDescent="0.2">
      <c r="A248" s="5">
        <v>130</v>
      </c>
      <c r="B248" s="5">
        <f t="shared" si="90"/>
        <v>245</v>
      </c>
      <c r="C248" s="36">
        <v>1.1169780896060539</v>
      </c>
      <c r="D248" s="6">
        <f t="shared" si="70"/>
        <v>-7.1604510415737899E-2</v>
      </c>
      <c r="E248" s="7">
        <f t="shared" si="71"/>
        <v>-859.25412498885476</v>
      </c>
      <c r="F248" s="7">
        <f t="shared" si="72"/>
        <v>-1718.5082499777095</v>
      </c>
      <c r="G248" s="7">
        <f t="shared" si="73"/>
        <v>-2577.7623749665645</v>
      </c>
      <c r="H248" s="7">
        <f t="shared" si="74"/>
        <v>-3437.016499955419</v>
      </c>
      <c r="I248" s="7">
        <f t="shared" si="75"/>
        <v>-4296.2706249442735</v>
      </c>
      <c r="J248" s="7">
        <f t="shared" si="76"/>
        <v>-5155.524749933129</v>
      </c>
      <c r="K248" s="12">
        <f t="shared" si="77"/>
        <v>3.5937604627898079E-3</v>
      </c>
      <c r="L248" s="9">
        <f t="shared" si="78"/>
        <v>517501.50664173235</v>
      </c>
      <c r="M248" s="9">
        <f t="shared" si="79"/>
        <v>2070006.0265669294</v>
      </c>
      <c r="N248" s="9">
        <f t="shared" si="80"/>
        <v>4657513.5597755909</v>
      </c>
      <c r="O248" s="9">
        <f t="shared" si="81"/>
        <v>8280024.1062677177</v>
      </c>
      <c r="P248" s="9">
        <f t="shared" si="82"/>
        <v>12937537.666043308</v>
      </c>
      <c r="Q248" s="9">
        <f t="shared" si="83"/>
        <v>18630054.239102364</v>
      </c>
      <c r="R248" s="8">
        <f>SUM('Masses &amp; Spring Data'!$D$29)</f>
        <v>0.12910000000000002</v>
      </c>
      <c r="S248" s="8">
        <f t="shared" si="91"/>
        <v>66809.444507447653</v>
      </c>
      <c r="T248" s="8">
        <f t="shared" si="91"/>
        <v>267237.77802979061</v>
      </c>
      <c r="U248" s="8">
        <f t="shared" si="91"/>
        <v>601285.00056702888</v>
      </c>
      <c r="V248" s="8">
        <f t="shared" si="91"/>
        <v>1068951.1121191625</v>
      </c>
      <c r="W248" s="8">
        <f t="shared" si="91"/>
        <v>1670236.1126861912</v>
      </c>
      <c r="X248" s="8">
        <f t="shared" si="91"/>
        <v>2405140.0022681155</v>
      </c>
      <c r="Y248" s="3">
        <f>SUM('Masses &amp; Spring Data'!$K$41*('Masses &amp; Spring Data'!$I$3+'Vel,Acc,Jer (Inlet)'!C248))</f>
        <v>272768.19220706652</v>
      </c>
      <c r="Z248" s="10">
        <f t="shared" si="84"/>
        <v>339577.63671451417</v>
      </c>
      <c r="AA248" s="10">
        <f t="shared" si="85"/>
        <v>522659.77758864465</v>
      </c>
      <c r="AB248" s="10">
        <f t="shared" si="86"/>
        <v>874053.19277409534</v>
      </c>
      <c r="AC248" s="10">
        <f t="shared" si="87"/>
        <v>1341719.304326229</v>
      </c>
      <c r="AD248" s="10">
        <f t="shared" si="88"/>
        <v>1943004.3048932578</v>
      </c>
      <c r="AE248" s="10">
        <f t="shared" si="89"/>
        <v>2677908.1944751819</v>
      </c>
    </row>
    <row r="249" spans="1:31" x14ac:dyDescent="0.2">
      <c r="A249" s="5">
        <v>132</v>
      </c>
      <c r="B249" s="5">
        <f t="shared" si="90"/>
        <v>246</v>
      </c>
      <c r="C249" s="36">
        <v>1.045373579190316</v>
      </c>
      <c r="D249" s="6">
        <f t="shared" si="70"/>
        <v>-6.8010749952948091E-2</v>
      </c>
      <c r="E249" s="7">
        <f t="shared" si="71"/>
        <v>-816.12899943537707</v>
      </c>
      <c r="F249" s="7">
        <f t="shared" si="72"/>
        <v>-1632.2579988707541</v>
      </c>
      <c r="G249" s="7">
        <f t="shared" si="73"/>
        <v>-2448.3869983061313</v>
      </c>
      <c r="H249" s="7">
        <f t="shared" si="74"/>
        <v>-3264.5159977415083</v>
      </c>
      <c r="I249" s="7">
        <f t="shared" si="75"/>
        <v>-4080.6449971768852</v>
      </c>
      <c r="J249" s="7">
        <f t="shared" si="76"/>
        <v>-4896.7739966122626</v>
      </c>
      <c r="K249" s="12">
        <f t="shared" si="77"/>
        <v>3.5032163680124295E-3</v>
      </c>
      <c r="L249" s="9">
        <f t="shared" si="78"/>
        <v>504463.15699378983</v>
      </c>
      <c r="M249" s="9">
        <f t="shared" si="79"/>
        <v>2017852.6279751593</v>
      </c>
      <c r="N249" s="9">
        <f t="shared" si="80"/>
        <v>4540168.4129441082</v>
      </c>
      <c r="O249" s="9">
        <f t="shared" si="81"/>
        <v>8071410.5119006373</v>
      </c>
      <c r="P249" s="9">
        <f t="shared" si="82"/>
        <v>12611578.924844746</v>
      </c>
      <c r="Q249" s="9">
        <f t="shared" si="83"/>
        <v>18160673.651776433</v>
      </c>
      <c r="R249" s="8">
        <f>SUM('Masses &amp; Spring Data'!$D$29)</f>
        <v>0.12910000000000002</v>
      </c>
      <c r="S249" s="8">
        <f t="shared" si="91"/>
        <v>65126.193567898277</v>
      </c>
      <c r="T249" s="8">
        <f t="shared" si="91"/>
        <v>260504.77427159311</v>
      </c>
      <c r="U249" s="8">
        <f t="shared" si="91"/>
        <v>586135.74211108452</v>
      </c>
      <c r="V249" s="8">
        <f t="shared" si="91"/>
        <v>1042019.0970863724</v>
      </c>
      <c r="W249" s="8">
        <f t="shared" si="91"/>
        <v>1628154.8391974568</v>
      </c>
      <c r="X249" s="8">
        <f t="shared" si="91"/>
        <v>2344542.9684443381</v>
      </c>
      <c r="Y249" s="3">
        <f>SUM('Masses &amp; Spring Data'!$K$41*('Masses &amp; Spring Data'!$I$3+'Vel,Acc,Jer (Inlet)'!C249))</f>
        <v>255421.99955885403</v>
      </c>
      <c r="Z249" s="10">
        <f t="shared" si="84"/>
        <v>320548.19312675233</v>
      </c>
      <c r="AA249" s="10">
        <f t="shared" si="85"/>
        <v>499451.16965434549</v>
      </c>
      <c r="AB249" s="10">
        <f t="shared" si="86"/>
        <v>841557.74166993855</v>
      </c>
      <c r="AC249" s="10">
        <f t="shared" si="87"/>
        <v>1297441.0966452265</v>
      </c>
      <c r="AD249" s="10">
        <f t="shared" si="88"/>
        <v>1883576.8387563108</v>
      </c>
      <c r="AE249" s="10">
        <f t="shared" si="89"/>
        <v>2599964.968003192</v>
      </c>
    </row>
    <row r="250" spans="1:31" x14ac:dyDescent="0.2">
      <c r="A250" s="5">
        <v>134</v>
      </c>
      <c r="B250" s="5">
        <f t="shared" si="90"/>
        <v>247</v>
      </c>
      <c r="C250" s="36">
        <v>0.97736282923736795</v>
      </c>
      <c r="D250" s="6">
        <f t="shared" si="70"/>
        <v>-6.450753358493555E-2</v>
      </c>
      <c r="E250" s="7">
        <f t="shared" si="71"/>
        <v>-774.09040301922664</v>
      </c>
      <c r="F250" s="7">
        <f t="shared" si="72"/>
        <v>-1548.1808060384533</v>
      </c>
      <c r="G250" s="7">
        <f t="shared" si="73"/>
        <v>-2322.2712090576797</v>
      </c>
      <c r="H250" s="7">
        <f t="shared" si="74"/>
        <v>-3096.3616120769066</v>
      </c>
      <c r="I250" s="7">
        <f t="shared" si="75"/>
        <v>-3870.452015096133</v>
      </c>
      <c r="J250" s="7">
        <f t="shared" si="76"/>
        <v>-4644.5424181153594</v>
      </c>
      <c r="K250" s="12">
        <f t="shared" si="77"/>
        <v>3.3930699434390199E-3</v>
      </c>
      <c r="L250" s="9">
        <f t="shared" si="78"/>
        <v>488602.07185521885</v>
      </c>
      <c r="M250" s="9">
        <f t="shared" si="79"/>
        <v>1954408.2874208754</v>
      </c>
      <c r="N250" s="9">
        <f t="shared" si="80"/>
        <v>4397418.6466969699</v>
      </c>
      <c r="O250" s="9">
        <f t="shared" si="81"/>
        <v>7817633.1496835016</v>
      </c>
      <c r="P250" s="9">
        <f t="shared" si="82"/>
        <v>12215051.796380471</v>
      </c>
      <c r="Q250" s="9">
        <f t="shared" si="83"/>
        <v>17589674.586787879</v>
      </c>
      <c r="R250" s="8">
        <f>SUM('Masses &amp; Spring Data'!$D$29)</f>
        <v>0.12910000000000002</v>
      </c>
      <c r="S250" s="8">
        <f t="shared" si="91"/>
        <v>63078.52747650876</v>
      </c>
      <c r="T250" s="8">
        <f t="shared" si="91"/>
        <v>252314.10990603504</v>
      </c>
      <c r="U250" s="8">
        <f t="shared" si="91"/>
        <v>567706.74728857889</v>
      </c>
      <c r="V250" s="8">
        <f t="shared" si="91"/>
        <v>1009256.4396241402</v>
      </c>
      <c r="W250" s="8">
        <f t="shared" si="91"/>
        <v>1576963.1869127192</v>
      </c>
      <c r="X250" s="8">
        <f t="shared" si="91"/>
        <v>2270826.9891543156</v>
      </c>
      <c r="Y250" s="3">
        <f>SUM('Masses &amp; Spring Data'!$K$41*('Masses &amp; Spring Data'!$I$3+'Vel,Acc,Jer (Inlet)'!C250))</f>
        <v>238946.39538275238</v>
      </c>
      <c r="Z250" s="10">
        <f t="shared" si="84"/>
        <v>302024.92285926116</v>
      </c>
      <c r="AA250" s="10">
        <f t="shared" si="85"/>
        <v>475633.5552778368</v>
      </c>
      <c r="AB250" s="10">
        <f t="shared" si="86"/>
        <v>806653.1426713313</v>
      </c>
      <c r="AC250" s="10">
        <f t="shared" si="87"/>
        <v>1248202.8350068924</v>
      </c>
      <c r="AD250" s="10">
        <f t="shared" si="88"/>
        <v>1815909.5822954716</v>
      </c>
      <c r="AE250" s="10">
        <f t="shared" si="89"/>
        <v>2509773.3845370677</v>
      </c>
    </row>
    <row r="251" spans="1:31" x14ac:dyDescent="0.2">
      <c r="A251" s="5">
        <v>136</v>
      </c>
      <c r="B251" s="5">
        <f t="shared" si="90"/>
        <v>248</v>
      </c>
      <c r="C251" s="36">
        <v>0.9128552956524324</v>
      </c>
      <c r="D251" s="6">
        <f t="shared" si="70"/>
        <v>-6.111446364149653E-2</v>
      </c>
      <c r="E251" s="7">
        <f t="shared" si="71"/>
        <v>-733.37356369795839</v>
      </c>
      <c r="F251" s="7">
        <f t="shared" si="72"/>
        <v>-1466.7471273959168</v>
      </c>
      <c r="G251" s="7">
        <f t="shared" si="73"/>
        <v>-2200.1206910938749</v>
      </c>
      <c r="H251" s="7">
        <f t="shared" si="74"/>
        <v>-2933.4942547918336</v>
      </c>
      <c r="I251" s="7">
        <f t="shared" si="75"/>
        <v>-3666.8678184897917</v>
      </c>
      <c r="J251" s="7">
        <f t="shared" si="76"/>
        <v>-4400.2413821877499</v>
      </c>
      <c r="K251" s="12">
        <f t="shared" si="77"/>
        <v>3.2875907402454274E-3</v>
      </c>
      <c r="L251" s="9">
        <f t="shared" si="78"/>
        <v>473413.06659534154</v>
      </c>
      <c r="M251" s="9">
        <f t="shared" si="79"/>
        <v>1893652.2663813662</v>
      </c>
      <c r="N251" s="9">
        <f t="shared" si="80"/>
        <v>4260717.5993580744</v>
      </c>
      <c r="O251" s="9">
        <f t="shared" si="81"/>
        <v>7574609.0655254647</v>
      </c>
      <c r="P251" s="9">
        <f t="shared" si="82"/>
        <v>11835326.664883539</v>
      </c>
      <c r="Q251" s="9">
        <f t="shared" si="83"/>
        <v>17042870.397432297</v>
      </c>
      <c r="R251" s="8">
        <f>SUM('Masses &amp; Spring Data'!$D$29)</f>
        <v>0.12910000000000002</v>
      </c>
      <c r="S251" s="8">
        <f t="shared" si="91"/>
        <v>61117.626897458606</v>
      </c>
      <c r="T251" s="8">
        <f t="shared" si="91"/>
        <v>244470.50758983442</v>
      </c>
      <c r="U251" s="8">
        <f t="shared" si="91"/>
        <v>550058.64207712747</v>
      </c>
      <c r="V251" s="8">
        <f t="shared" si="91"/>
        <v>977882.03035933769</v>
      </c>
      <c r="W251" s="8">
        <f t="shared" si="91"/>
        <v>1527940.672436465</v>
      </c>
      <c r="X251" s="8">
        <f t="shared" si="91"/>
        <v>2200234.5683085099</v>
      </c>
      <c r="Y251" s="3">
        <f>SUM('Masses &amp; Spring Data'!$K$41*('Masses &amp; Spring Data'!$I$3+'Vel,Acc,Jer (Inlet)'!C251))</f>
        <v>223319.44537180176</v>
      </c>
      <c r="Z251" s="10">
        <f t="shared" si="84"/>
        <v>284437.07226926036</v>
      </c>
      <c r="AA251" s="10">
        <f t="shared" si="85"/>
        <v>452984.97414448363</v>
      </c>
      <c r="AB251" s="10">
        <f t="shared" si="86"/>
        <v>773378.0874489292</v>
      </c>
      <c r="AC251" s="10">
        <f t="shared" si="87"/>
        <v>1201201.4757311395</v>
      </c>
      <c r="AD251" s="10">
        <f t="shared" si="88"/>
        <v>1751260.1178082668</v>
      </c>
      <c r="AE251" s="10">
        <f t="shared" si="89"/>
        <v>2423554.0136803119</v>
      </c>
    </row>
    <row r="252" spans="1:31" x14ac:dyDescent="0.2">
      <c r="A252" s="5">
        <v>138</v>
      </c>
      <c r="B252" s="5">
        <f t="shared" si="90"/>
        <v>249</v>
      </c>
      <c r="C252" s="36">
        <v>0.85174083201093587</v>
      </c>
      <c r="D252" s="6">
        <f t="shared" si="70"/>
        <v>-5.7826872901251103E-2</v>
      </c>
      <c r="E252" s="7">
        <f t="shared" si="71"/>
        <v>-693.92247481501329</v>
      </c>
      <c r="F252" s="7">
        <f t="shared" si="72"/>
        <v>-1387.8449496300266</v>
      </c>
      <c r="G252" s="7">
        <f t="shared" si="73"/>
        <v>-2081.7674244450395</v>
      </c>
      <c r="H252" s="7">
        <f t="shared" si="74"/>
        <v>-2775.6898992600532</v>
      </c>
      <c r="I252" s="7">
        <f t="shared" si="75"/>
        <v>-3469.6123740750663</v>
      </c>
      <c r="J252" s="7">
        <f t="shared" si="76"/>
        <v>-4163.534848890079</v>
      </c>
      <c r="K252" s="12">
        <f t="shared" si="77"/>
        <v>3.1755774271197135E-3</v>
      </c>
      <c r="L252" s="9">
        <f t="shared" si="78"/>
        <v>457283.14950523875</v>
      </c>
      <c r="M252" s="9">
        <f t="shared" si="79"/>
        <v>1829132.598020955</v>
      </c>
      <c r="N252" s="9">
        <f t="shared" si="80"/>
        <v>4115548.3455471485</v>
      </c>
      <c r="O252" s="9">
        <f t="shared" si="81"/>
        <v>7316530.39208382</v>
      </c>
      <c r="P252" s="9">
        <f t="shared" si="82"/>
        <v>11432078.737630969</v>
      </c>
      <c r="Q252" s="9">
        <f t="shared" si="83"/>
        <v>16462193.382188594</v>
      </c>
      <c r="R252" s="8">
        <f>SUM('Masses &amp; Spring Data'!$D$29)</f>
        <v>0.12910000000000002</v>
      </c>
      <c r="S252" s="8">
        <f t="shared" si="91"/>
        <v>59035.254601126333</v>
      </c>
      <c r="T252" s="8">
        <f t="shared" si="91"/>
        <v>236141.01840450533</v>
      </c>
      <c r="U252" s="8">
        <f t="shared" si="91"/>
        <v>531317.29141013697</v>
      </c>
      <c r="V252" s="8">
        <f t="shared" si="91"/>
        <v>944564.07361802133</v>
      </c>
      <c r="W252" s="8">
        <f t="shared" si="91"/>
        <v>1475881.3650281583</v>
      </c>
      <c r="X252" s="8">
        <f t="shared" si="91"/>
        <v>2125269.1656405479</v>
      </c>
      <c r="Y252" s="3">
        <f>SUM('Masses &amp; Spring Data'!$K$41*('Masses &amp; Spring Data'!$I$3+'Vel,Acc,Jer (Inlet)'!C252))</f>
        <v>208514.4665546492</v>
      </c>
      <c r="Z252" s="10">
        <f t="shared" si="84"/>
        <v>267549.72115577554</v>
      </c>
      <c r="AA252" s="10">
        <f t="shared" si="85"/>
        <v>430646.92499882646</v>
      </c>
      <c r="AB252" s="10">
        <f t="shared" si="86"/>
        <v>739831.75796478614</v>
      </c>
      <c r="AC252" s="10">
        <f t="shared" si="87"/>
        <v>1153078.5401726705</v>
      </c>
      <c r="AD252" s="10">
        <f t="shared" si="88"/>
        <v>1684395.8315828075</v>
      </c>
      <c r="AE252" s="10">
        <f t="shared" si="89"/>
        <v>2333783.632195197</v>
      </c>
    </row>
    <row r="253" spans="1:31" x14ac:dyDescent="0.2">
      <c r="A253" s="5">
        <v>140</v>
      </c>
      <c r="B253" s="5">
        <f t="shared" si="90"/>
        <v>250</v>
      </c>
      <c r="C253" s="36">
        <v>0.79391395910968476</v>
      </c>
      <c r="D253" s="6">
        <f t="shared" si="70"/>
        <v>-5.4651295474131389E-2</v>
      </c>
      <c r="E253" s="7">
        <f t="shared" si="71"/>
        <v>-655.81554568957665</v>
      </c>
      <c r="F253" s="7">
        <f t="shared" si="72"/>
        <v>-1311.6310913791533</v>
      </c>
      <c r="G253" s="7">
        <f t="shared" si="73"/>
        <v>-1967.4466370687301</v>
      </c>
      <c r="H253" s="7">
        <f t="shared" si="74"/>
        <v>-2623.2621827583066</v>
      </c>
      <c r="I253" s="7">
        <f t="shared" si="75"/>
        <v>-3279.0777284478831</v>
      </c>
      <c r="J253" s="7">
        <f t="shared" si="76"/>
        <v>-3934.8932741374601</v>
      </c>
      <c r="K253" s="12">
        <f t="shared" si="77"/>
        <v>3.06449755826943E-3</v>
      </c>
      <c r="L253" s="9">
        <f t="shared" si="78"/>
        <v>441287.6483907979</v>
      </c>
      <c r="M253" s="9">
        <f t="shared" si="79"/>
        <v>1765150.5935631916</v>
      </c>
      <c r="N253" s="9">
        <f t="shared" si="80"/>
        <v>3971588.8355171815</v>
      </c>
      <c r="O253" s="9">
        <f t="shared" si="81"/>
        <v>7060602.3742527664</v>
      </c>
      <c r="P253" s="9">
        <f t="shared" si="82"/>
        <v>11032191.209769947</v>
      </c>
      <c r="Q253" s="9">
        <f t="shared" si="83"/>
        <v>15886355.342068726</v>
      </c>
      <c r="R253" s="8">
        <f>SUM('Masses &amp; Spring Data'!$D$29)</f>
        <v>0.12910000000000002</v>
      </c>
      <c r="S253" s="8">
        <f t="shared" si="91"/>
        <v>56970.235407252017</v>
      </c>
      <c r="T253" s="8">
        <f t="shared" si="91"/>
        <v>227880.94162900807</v>
      </c>
      <c r="U253" s="8">
        <f t="shared" si="91"/>
        <v>512732.11866526824</v>
      </c>
      <c r="V253" s="8">
        <f t="shared" si="91"/>
        <v>911523.76651603228</v>
      </c>
      <c r="W253" s="8">
        <f t="shared" si="91"/>
        <v>1424255.8851813003</v>
      </c>
      <c r="X253" s="8">
        <f t="shared" si="91"/>
        <v>2050928.4746610729</v>
      </c>
      <c r="Y253" s="3">
        <f>SUM('Masses &amp; Spring Data'!$K$41*('Masses &amp; Spring Data'!$I$3+'Vel,Acc,Jer (Inlet)'!C253))</f>
        <v>194505.90659432113</v>
      </c>
      <c r="Z253" s="10">
        <f t="shared" si="84"/>
        <v>251476.14200157314</v>
      </c>
      <c r="AA253" s="10">
        <f t="shared" si="85"/>
        <v>409147.5718947209</v>
      </c>
      <c r="AB253" s="10">
        <f t="shared" si="86"/>
        <v>707238.02525958931</v>
      </c>
      <c r="AC253" s="10">
        <f t="shared" si="87"/>
        <v>1106029.6731103533</v>
      </c>
      <c r="AD253" s="10">
        <f t="shared" si="88"/>
        <v>1618761.7917756215</v>
      </c>
      <c r="AE253" s="10">
        <f t="shared" si="89"/>
        <v>2245434.3812553938</v>
      </c>
    </row>
    <row r="254" spans="1:31" x14ac:dyDescent="0.2">
      <c r="A254" s="5">
        <v>142</v>
      </c>
      <c r="B254" s="5">
        <f t="shared" si="90"/>
        <v>251</v>
      </c>
      <c r="C254" s="36">
        <v>0.73926266363555337</v>
      </c>
      <c r="D254" s="6">
        <f t="shared" si="70"/>
        <v>-5.1586797915861959E-2</v>
      </c>
      <c r="E254" s="7">
        <f t="shared" si="71"/>
        <v>-619.04157499034352</v>
      </c>
      <c r="F254" s="7">
        <f t="shared" si="72"/>
        <v>-1238.083149980687</v>
      </c>
      <c r="G254" s="7">
        <f t="shared" si="73"/>
        <v>-1857.1247249710304</v>
      </c>
      <c r="H254" s="7">
        <f t="shared" si="74"/>
        <v>-2476.1662999613741</v>
      </c>
      <c r="I254" s="7">
        <f t="shared" si="75"/>
        <v>-3095.2078749517177</v>
      </c>
      <c r="J254" s="7">
        <f t="shared" si="76"/>
        <v>-3714.2494499420609</v>
      </c>
      <c r="K254" s="12">
        <f t="shared" si="77"/>
        <v>2.9515508008678415E-3</v>
      </c>
      <c r="L254" s="9">
        <f t="shared" si="78"/>
        <v>425023.31532496918</v>
      </c>
      <c r="M254" s="9">
        <f t="shared" si="79"/>
        <v>1700093.2612998767</v>
      </c>
      <c r="N254" s="9">
        <f t="shared" si="80"/>
        <v>3825209.8379247226</v>
      </c>
      <c r="O254" s="9">
        <f t="shared" si="81"/>
        <v>6800373.0451995069</v>
      </c>
      <c r="P254" s="9">
        <f t="shared" si="82"/>
        <v>10625582.883124229</v>
      </c>
      <c r="Q254" s="9">
        <f t="shared" si="83"/>
        <v>15300839.35169889</v>
      </c>
      <c r="R254" s="8">
        <f>SUM('Masses &amp; Spring Data'!$D$29)</f>
        <v>0.12910000000000002</v>
      </c>
      <c r="S254" s="8">
        <f t="shared" si="91"/>
        <v>54870.51000845353</v>
      </c>
      <c r="T254" s="8">
        <f t="shared" si="91"/>
        <v>219482.04003381412</v>
      </c>
      <c r="U254" s="8">
        <f t="shared" si="91"/>
        <v>493834.59007608175</v>
      </c>
      <c r="V254" s="8">
        <f t="shared" si="91"/>
        <v>877928.16013525648</v>
      </c>
      <c r="W254" s="8">
        <f t="shared" si="91"/>
        <v>1371762.750211338</v>
      </c>
      <c r="X254" s="8">
        <f t="shared" si="91"/>
        <v>1975338.360304327</v>
      </c>
      <c r="Y254" s="3">
        <f>SUM('Masses &amp; Spring Data'!$K$41*('Masses &amp; Spring Data'!$I$3+'Vel,Acc,Jer (Inlet)'!C254))</f>
        <v>181266.6302657128</v>
      </c>
      <c r="Z254" s="10">
        <f t="shared" si="84"/>
        <v>236137.14027416633</v>
      </c>
      <c r="AA254" s="10">
        <f t="shared" si="85"/>
        <v>388251.76850440935</v>
      </c>
      <c r="AB254" s="10">
        <f t="shared" si="86"/>
        <v>675101.22034179454</v>
      </c>
      <c r="AC254" s="10">
        <f t="shared" si="87"/>
        <v>1059194.7904009693</v>
      </c>
      <c r="AD254" s="10">
        <f t="shared" si="88"/>
        <v>1553029.3804770508</v>
      </c>
      <c r="AE254" s="10">
        <f t="shared" si="89"/>
        <v>2156604.99057004</v>
      </c>
    </row>
    <row r="255" spans="1:31" x14ac:dyDescent="0.2">
      <c r="A255" s="5">
        <v>144</v>
      </c>
      <c r="B255" s="5">
        <f t="shared" si="90"/>
        <v>252</v>
      </c>
      <c r="C255" s="36">
        <v>0.68767586571969141</v>
      </c>
      <c r="D255" s="6">
        <f t="shared" si="70"/>
        <v>-4.8635247114994118E-2</v>
      </c>
      <c r="E255" s="7">
        <f t="shared" si="71"/>
        <v>-583.62296537992938</v>
      </c>
      <c r="F255" s="7">
        <f t="shared" si="72"/>
        <v>-1167.2459307598588</v>
      </c>
      <c r="G255" s="7">
        <f t="shared" si="73"/>
        <v>-1750.8688961397881</v>
      </c>
      <c r="H255" s="7">
        <f t="shared" si="74"/>
        <v>-2334.4918615197175</v>
      </c>
      <c r="I255" s="7">
        <f t="shared" si="75"/>
        <v>-2918.1148268996471</v>
      </c>
      <c r="J255" s="7">
        <f t="shared" si="76"/>
        <v>-3501.7377922795763</v>
      </c>
      <c r="K255" s="12">
        <f t="shared" si="77"/>
        <v>2.8386040434658089E-3</v>
      </c>
      <c r="L255" s="9">
        <f t="shared" si="78"/>
        <v>408758.9822590765</v>
      </c>
      <c r="M255" s="9">
        <f t="shared" si="79"/>
        <v>1635035.929036306</v>
      </c>
      <c r="N255" s="9">
        <f t="shared" si="80"/>
        <v>3678830.8403316881</v>
      </c>
      <c r="O255" s="9">
        <f t="shared" si="81"/>
        <v>6540143.7161452239</v>
      </c>
      <c r="P255" s="9">
        <f t="shared" si="82"/>
        <v>10218974.556476912</v>
      </c>
      <c r="Q255" s="9">
        <f t="shared" si="83"/>
        <v>14715323.361326752</v>
      </c>
      <c r="R255" s="8">
        <f>SUM('Masses &amp; Spring Data'!$D$29)</f>
        <v>0.12910000000000002</v>
      </c>
      <c r="S255" s="8">
        <f t="shared" si="91"/>
        <v>52770.784609646784</v>
      </c>
      <c r="T255" s="8">
        <f t="shared" si="91"/>
        <v>211083.13843858714</v>
      </c>
      <c r="U255" s="8">
        <f t="shared" si="91"/>
        <v>474937.06148682098</v>
      </c>
      <c r="V255" s="8">
        <f t="shared" si="91"/>
        <v>844332.55375434854</v>
      </c>
      <c r="W255" s="8">
        <f t="shared" si="91"/>
        <v>1319269.6152411695</v>
      </c>
      <c r="X255" s="8">
        <f t="shared" si="91"/>
        <v>1899748.2459472839</v>
      </c>
      <c r="Y255" s="3">
        <f>SUM('Masses &amp; Spring Data'!$K$41*('Masses &amp; Spring Data'!$I$3+'Vel,Acc,Jer (Inlet)'!C255))</f>
        <v>168769.72847059523</v>
      </c>
      <c r="Z255" s="10">
        <f t="shared" si="84"/>
        <v>221540.51308024203</v>
      </c>
      <c r="AA255" s="10">
        <f t="shared" si="85"/>
        <v>368070.97829557507</v>
      </c>
      <c r="AB255" s="10">
        <f t="shared" si="86"/>
        <v>643706.78995741624</v>
      </c>
      <c r="AC255" s="10">
        <f t="shared" si="87"/>
        <v>1013102.2822249437</v>
      </c>
      <c r="AD255" s="10">
        <f t="shared" si="88"/>
        <v>1488039.3437117648</v>
      </c>
      <c r="AE255" s="10">
        <f t="shared" si="89"/>
        <v>2068517.9744178792</v>
      </c>
    </row>
    <row r="256" spans="1:31" x14ac:dyDescent="0.2">
      <c r="A256" s="5">
        <v>146</v>
      </c>
      <c r="B256" s="5">
        <f t="shared" si="90"/>
        <v>253</v>
      </c>
      <c r="C256" s="36">
        <v>0.6390406186046973</v>
      </c>
      <c r="D256" s="6">
        <f t="shared" si="70"/>
        <v>-4.5796643071528309E-2</v>
      </c>
      <c r="E256" s="7">
        <f t="shared" si="71"/>
        <v>-549.5597168583397</v>
      </c>
      <c r="F256" s="7">
        <f t="shared" si="72"/>
        <v>-1099.1194337166794</v>
      </c>
      <c r="G256" s="7">
        <f t="shared" si="73"/>
        <v>-1648.6791505750191</v>
      </c>
      <c r="H256" s="7">
        <f t="shared" si="74"/>
        <v>-2198.2388674333588</v>
      </c>
      <c r="I256" s="7">
        <f t="shared" si="75"/>
        <v>-2747.7985842916987</v>
      </c>
      <c r="J256" s="7">
        <f t="shared" si="76"/>
        <v>-3297.3583011500382</v>
      </c>
      <c r="K256" s="12">
        <f t="shared" si="77"/>
        <v>2.7247238417877906E-3</v>
      </c>
      <c r="L256" s="9">
        <f t="shared" si="78"/>
        <v>392360.23321744183</v>
      </c>
      <c r="M256" s="9">
        <f t="shared" si="79"/>
        <v>1569440.9328697673</v>
      </c>
      <c r="N256" s="9">
        <f t="shared" si="80"/>
        <v>3531242.0989569766</v>
      </c>
      <c r="O256" s="9">
        <f t="shared" si="81"/>
        <v>6277763.7314790692</v>
      </c>
      <c r="P256" s="9">
        <f t="shared" si="82"/>
        <v>9809005.8304360453</v>
      </c>
      <c r="Q256" s="9">
        <f t="shared" si="83"/>
        <v>14124968.395827906</v>
      </c>
      <c r="R256" s="8">
        <f>SUM('Masses &amp; Spring Data'!$D$29)</f>
        <v>0.12910000000000002</v>
      </c>
      <c r="S256" s="8">
        <f t="shared" si="91"/>
        <v>50653.706108371749</v>
      </c>
      <c r="T256" s="8">
        <f t="shared" si="91"/>
        <v>202614.824433487</v>
      </c>
      <c r="U256" s="8">
        <f t="shared" si="91"/>
        <v>455883.35497534572</v>
      </c>
      <c r="V256" s="8">
        <f t="shared" si="91"/>
        <v>810459.29773394798</v>
      </c>
      <c r="W256" s="8">
        <f t="shared" si="91"/>
        <v>1266342.6527092936</v>
      </c>
      <c r="X256" s="8">
        <f t="shared" si="91"/>
        <v>1823533.4199013829</v>
      </c>
      <c r="Y256" s="3">
        <f>SUM('Masses &amp; Spring Data'!$K$41*('Masses &amp; Spring Data'!$I$3+'Vel,Acc,Jer (Inlet)'!C256))</f>
        <v>156987.83985698794</v>
      </c>
      <c r="Z256" s="10">
        <f t="shared" si="84"/>
        <v>207641.54596535969</v>
      </c>
      <c r="AA256" s="10">
        <f t="shared" si="85"/>
        <v>348508.42750639719</v>
      </c>
      <c r="AB256" s="10">
        <f t="shared" si="86"/>
        <v>612871.1948323336</v>
      </c>
      <c r="AC256" s="10">
        <f t="shared" si="87"/>
        <v>967447.13759093592</v>
      </c>
      <c r="AD256" s="10">
        <f t="shared" si="88"/>
        <v>1423330.4925662815</v>
      </c>
      <c r="AE256" s="10">
        <f t="shared" si="89"/>
        <v>1980521.2597583709</v>
      </c>
    </row>
    <row r="257" spans="1:31" x14ac:dyDescent="0.2">
      <c r="A257" s="5">
        <v>148</v>
      </c>
      <c r="B257" s="5">
        <f t="shared" si="90"/>
        <v>254</v>
      </c>
      <c r="C257" s="36">
        <v>0.59324397553316899</v>
      </c>
      <c r="D257" s="6">
        <f t="shared" si="70"/>
        <v>-4.3071919229740518E-2</v>
      </c>
      <c r="E257" s="7">
        <f t="shared" si="71"/>
        <v>-516.86303075688625</v>
      </c>
      <c r="F257" s="7">
        <f t="shared" si="72"/>
        <v>-1033.7260615137725</v>
      </c>
      <c r="G257" s="7">
        <f t="shared" si="73"/>
        <v>-1550.5890922706587</v>
      </c>
      <c r="H257" s="7">
        <f t="shared" si="74"/>
        <v>-2067.452123027545</v>
      </c>
      <c r="I257" s="7">
        <f t="shared" si="75"/>
        <v>-2584.315153784431</v>
      </c>
      <c r="J257" s="7">
        <f t="shared" si="76"/>
        <v>-3101.1781845413175</v>
      </c>
      <c r="K257" s="12">
        <f t="shared" si="77"/>
        <v>2.6099101958335647E-3</v>
      </c>
      <c r="L257" s="9">
        <f t="shared" si="78"/>
        <v>375827.06820003333</v>
      </c>
      <c r="M257" s="9">
        <f t="shared" si="79"/>
        <v>1503308.2728001333</v>
      </c>
      <c r="N257" s="9">
        <f t="shared" si="80"/>
        <v>3382443.6138002998</v>
      </c>
      <c r="O257" s="9">
        <f t="shared" si="81"/>
        <v>6013233.0912005333</v>
      </c>
      <c r="P257" s="9">
        <f t="shared" si="82"/>
        <v>9395676.7050008327</v>
      </c>
      <c r="Q257" s="9">
        <f t="shared" si="83"/>
        <v>13529774.455201199</v>
      </c>
      <c r="R257" s="8">
        <f>SUM('Masses &amp; Spring Data'!$D$29)</f>
        <v>0.12910000000000002</v>
      </c>
      <c r="S257" s="8">
        <f t="shared" si="91"/>
        <v>48519.274504624314</v>
      </c>
      <c r="T257" s="8">
        <f t="shared" si="91"/>
        <v>194077.09801849726</v>
      </c>
      <c r="U257" s="8">
        <f t="shared" si="91"/>
        <v>436673.47054161876</v>
      </c>
      <c r="V257" s="8">
        <f t="shared" si="91"/>
        <v>776308.39207398903</v>
      </c>
      <c r="W257" s="8">
        <f t="shared" si="91"/>
        <v>1212981.8626156077</v>
      </c>
      <c r="X257" s="8">
        <f t="shared" si="91"/>
        <v>1746693.8821664751</v>
      </c>
      <c r="Y257" s="3">
        <f>SUM('Masses &amp; Spring Data'!$K$41*('Masses &amp; Spring Data'!$I$3+'Vel,Acc,Jer (Inlet)'!C257))</f>
        <v>145893.60307291019</v>
      </c>
      <c r="Z257" s="10">
        <f t="shared" si="84"/>
        <v>194412.8775775345</v>
      </c>
      <c r="AA257" s="10">
        <f t="shared" si="85"/>
        <v>329536.52865800285</v>
      </c>
      <c r="AB257" s="10">
        <f t="shared" si="86"/>
        <v>582567.07361452898</v>
      </c>
      <c r="AC257" s="10">
        <f t="shared" si="87"/>
        <v>922201.99514689925</v>
      </c>
      <c r="AD257" s="10">
        <f t="shared" si="88"/>
        <v>1358875.4656885178</v>
      </c>
      <c r="AE257" s="10">
        <f t="shared" si="89"/>
        <v>1892587.4852393852</v>
      </c>
    </row>
    <row r="258" spans="1:31" x14ac:dyDescent="0.2">
      <c r="A258" s="5">
        <v>150</v>
      </c>
      <c r="B258" s="5">
        <f t="shared" si="90"/>
        <v>255</v>
      </c>
      <c r="C258" s="36">
        <v>0.55017205630342847</v>
      </c>
      <c r="D258" s="6">
        <f t="shared" si="70"/>
        <v>-4.0462009033906954E-2</v>
      </c>
      <c r="E258" s="7">
        <f t="shared" si="71"/>
        <v>-485.54410840688342</v>
      </c>
      <c r="F258" s="7">
        <f t="shared" si="72"/>
        <v>-971.08821681376685</v>
      </c>
      <c r="G258" s="7">
        <f t="shared" si="73"/>
        <v>-1456.6323252206503</v>
      </c>
      <c r="H258" s="7">
        <f t="shared" si="74"/>
        <v>-1942.1764336275337</v>
      </c>
      <c r="I258" s="7">
        <f t="shared" si="75"/>
        <v>-2427.7205420344171</v>
      </c>
      <c r="J258" s="7">
        <f t="shared" si="76"/>
        <v>-2913.2646504413005</v>
      </c>
      <c r="K258" s="12">
        <f t="shared" si="77"/>
        <v>2.4969634384317541E-3</v>
      </c>
      <c r="L258" s="9">
        <f t="shared" si="78"/>
        <v>359562.7351341726</v>
      </c>
      <c r="M258" s="9">
        <f t="shared" si="79"/>
        <v>1438250.9405366904</v>
      </c>
      <c r="N258" s="9">
        <f t="shared" si="80"/>
        <v>3236064.6162075531</v>
      </c>
      <c r="O258" s="9">
        <f t="shared" si="81"/>
        <v>5753003.7621467616</v>
      </c>
      <c r="P258" s="9">
        <f t="shared" si="82"/>
        <v>8989068.3783543147</v>
      </c>
      <c r="Q258" s="9">
        <f t="shared" si="83"/>
        <v>12944258.464830212</v>
      </c>
      <c r="R258" s="8">
        <f>SUM('Masses &amp; Spring Data'!$D$29)</f>
        <v>0.12910000000000002</v>
      </c>
      <c r="S258" s="8">
        <f t="shared" si="91"/>
        <v>46419.549105821687</v>
      </c>
      <c r="T258" s="8">
        <f t="shared" si="91"/>
        <v>185678.19642328675</v>
      </c>
      <c r="U258" s="8">
        <f t="shared" si="91"/>
        <v>417775.94195239519</v>
      </c>
      <c r="V258" s="8">
        <f t="shared" si="91"/>
        <v>742712.78569314699</v>
      </c>
      <c r="W258" s="8">
        <f t="shared" si="91"/>
        <v>1160488.7276455422</v>
      </c>
      <c r="X258" s="8">
        <f t="shared" si="91"/>
        <v>1671103.7678095808</v>
      </c>
      <c r="Y258" s="3">
        <f>SUM('Masses &amp; Spring Data'!$K$41*('Masses &amp; Spring Data'!$I$3+'Vel,Acc,Jer (Inlet)'!C258))</f>
        <v>135459.43063950556</v>
      </c>
      <c r="Z258" s="10">
        <f t="shared" si="84"/>
        <v>181878.97974532726</v>
      </c>
      <c r="AA258" s="10">
        <f t="shared" si="85"/>
        <v>311335.7053743283</v>
      </c>
      <c r="AB258" s="10">
        <f t="shared" si="86"/>
        <v>553235.37259190076</v>
      </c>
      <c r="AC258" s="10">
        <f t="shared" si="87"/>
        <v>878172.21633265261</v>
      </c>
      <c r="AD258" s="10">
        <f t="shared" si="88"/>
        <v>1295948.1582850479</v>
      </c>
      <c r="AE258" s="10">
        <f t="shared" si="89"/>
        <v>1806563.1984490864</v>
      </c>
    </row>
    <row r="259" spans="1:31" x14ac:dyDescent="0.2">
      <c r="A259" s="5">
        <v>152</v>
      </c>
      <c r="B259" s="5">
        <f t="shared" si="90"/>
        <v>256</v>
      </c>
      <c r="C259" s="36">
        <v>0.50971004726952152</v>
      </c>
      <c r="D259" s="6">
        <f t="shared" si="70"/>
        <v>-3.79650455954752E-2</v>
      </c>
      <c r="E259" s="7">
        <f t="shared" si="71"/>
        <v>-455.58054714570238</v>
      </c>
      <c r="F259" s="7">
        <f t="shared" si="72"/>
        <v>-911.16109429140477</v>
      </c>
      <c r="G259" s="7">
        <f t="shared" si="73"/>
        <v>-1366.7416414371071</v>
      </c>
      <c r="H259" s="7">
        <f t="shared" si="74"/>
        <v>-1822.3221885828095</v>
      </c>
      <c r="I259" s="7">
        <f t="shared" si="75"/>
        <v>-2277.9027357285122</v>
      </c>
      <c r="J259" s="7">
        <f t="shared" si="76"/>
        <v>-2733.4832828742142</v>
      </c>
      <c r="K259" s="12">
        <f t="shared" si="77"/>
        <v>2.3858835695820257E-3</v>
      </c>
      <c r="L259" s="9">
        <f t="shared" si="78"/>
        <v>343567.23401981173</v>
      </c>
      <c r="M259" s="9">
        <f t="shared" si="79"/>
        <v>1374268.9360792469</v>
      </c>
      <c r="N259" s="9">
        <f t="shared" si="80"/>
        <v>3092105.1061783056</v>
      </c>
      <c r="O259" s="9">
        <f t="shared" si="81"/>
        <v>5497075.7443169877</v>
      </c>
      <c r="P259" s="9">
        <f t="shared" si="82"/>
        <v>8589180.8504952919</v>
      </c>
      <c r="Q259" s="9">
        <f t="shared" si="83"/>
        <v>12368420.424713222</v>
      </c>
      <c r="R259" s="8">
        <f>SUM('Masses &amp; Spring Data'!$D$29)</f>
        <v>0.12910000000000002</v>
      </c>
      <c r="S259" s="8">
        <f t="shared" si="91"/>
        <v>44354.529911957703</v>
      </c>
      <c r="T259" s="8">
        <f t="shared" si="91"/>
        <v>177418.11964783081</v>
      </c>
      <c r="U259" s="8">
        <f t="shared" si="91"/>
        <v>399190.76920761931</v>
      </c>
      <c r="V259" s="8">
        <f t="shared" si="91"/>
        <v>709672.47859132325</v>
      </c>
      <c r="W259" s="8">
        <f t="shared" si="91"/>
        <v>1108863.2477989423</v>
      </c>
      <c r="X259" s="8">
        <f t="shared" si="91"/>
        <v>1596763.0768304772</v>
      </c>
      <c r="Y259" s="3">
        <f>SUM('Masses &amp; Spring Data'!$K$41*('Masses &amp; Spring Data'!$I$3+'Vel,Acc,Jer (Inlet)'!C259))</f>
        <v>125657.50895104159</v>
      </c>
      <c r="Z259" s="10">
        <f t="shared" si="84"/>
        <v>170012.0388629993</v>
      </c>
      <c r="AA259" s="10">
        <f t="shared" si="85"/>
        <v>293878.59630336857</v>
      </c>
      <c r="AB259" s="10">
        <f t="shared" si="86"/>
        <v>524848.27815866086</v>
      </c>
      <c r="AC259" s="10">
        <f t="shared" si="87"/>
        <v>835329.98754236486</v>
      </c>
      <c r="AD259" s="10">
        <f t="shared" si="88"/>
        <v>1234520.7567499839</v>
      </c>
      <c r="AE259" s="10">
        <f t="shared" si="89"/>
        <v>1722420.5857815188</v>
      </c>
    </row>
    <row r="260" spans="1:31" x14ac:dyDescent="0.2">
      <c r="A260" s="5">
        <v>154</v>
      </c>
      <c r="B260" s="5">
        <f t="shared" si="90"/>
        <v>257</v>
      </c>
      <c r="C260" s="36">
        <v>0.47174500167404632</v>
      </c>
      <c r="D260" s="6">
        <f t="shared" ref="D260:D323" si="92">SUM((C261-C260)/(B261-B260))</f>
        <v>-3.557916202589323E-2</v>
      </c>
      <c r="E260" s="7">
        <f t="shared" ref="E260:E323" si="93">SUM(D260*(6*2000))</f>
        <v>-426.94994431071876</v>
      </c>
      <c r="F260" s="7">
        <f t="shared" ref="F260:F323" si="94">SUM(D260*(6*4000))</f>
        <v>-853.89988862143753</v>
      </c>
      <c r="G260" s="7">
        <f t="shared" ref="G260:G323" si="95">SUM(D260*(6*6000))</f>
        <v>-1280.8498329321562</v>
      </c>
      <c r="H260" s="7">
        <f t="shared" ref="H260:H323" si="96">SUM(D260*(6*8000))</f>
        <v>-1707.7997772428751</v>
      </c>
      <c r="I260" s="7">
        <f t="shared" ref="I260:I323" si="97">SUM(D260*(6*10000))</f>
        <v>-2134.7497215535936</v>
      </c>
      <c r="J260" s="7">
        <f t="shared" ref="J260:J323" si="98">SUM(D260*(6*12000))</f>
        <v>-2561.6996658643125</v>
      </c>
      <c r="K260" s="12">
        <f t="shared" ref="K260:K323" si="99">SUM((C262-(2*C261)+C260)/((B261-B260)^2))</f>
        <v>2.2748037007321309E-3</v>
      </c>
      <c r="L260" s="9">
        <f t="shared" ref="L260:L323" si="100">SUM(K260*((6*2000)^2))</f>
        <v>327571.73290542688</v>
      </c>
      <c r="M260" s="9">
        <f t="shared" ref="M260:M323" si="101">SUM(K260*((6*4000)^2))</f>
        <v>1310286.9316217075</v>
      </c>
      <c r="N260" s="9">
        <f t="shared" ref="N260:N323" si="102">SUM(K260*((6*6000)^2))</f>
        <v>2948145.5961488415</v>
      </c>
      <c r="O260" s="9">
        <f t="shared" ref="O260:O323" si="103">SUM(K260*((6*8000)^2))</f>
        <v>5241147.72648683</v>
      </c>
      <c r="P260" s="9">
        <f t="shared" ref="P260:P323" si="104">SUM(K260*((6*10000)^2))</f>
        <v>8189293.3226356711</v>
      </c>
      <c r="Q260" s="9">
        <f t="shared" ref="Q260:Q323" si="105">SUM(K260*((6*12000)^2))</f>
        <v>11792582.384595366</v>
      </c>
      <c r="R260" s="8">
        <f>SUM('Masses &amp; Spring Data'!$D$29)</f>
        <v>0.12910000000000002</v>
      </c>
      <c r="S260" s="8">
        <f t="shared" si="91"/>
        <v>42289.51071809062</v>
      </c>
      <c r="T260" s="8">
        <f t="shared" si="91"/>
        <v>169158.04287236248</v>
      </c>
      <c r="U260" s="8">
        <f t="shared" si="91"/>
        <v>380605.59646281548</v>
      </c>
      <c r="V260" s="8">
        <f t="shared" si="91"/>
        <v>676632.17148944992</v>
      </c>
      <c r="W260" s="8">
        <f t="shared" si="91"/>
        <v>1057237.7679522652</v>
      </c>
      <c r="X260" s="8">
        <f t="shared" si="91"/>
        <v>1522422.3858512619</v>
      </c>
      <c r="Y260" s="3">
        <f>SUM('Masses &amp; Spring Data'!$K$41*('Masses &amp; Spring Data'!$I$3+'Vel,Acc,Jer (Inlet)'!C260))</f>
        <v>116460.47665553773</v>
      </c>
      <c r="Z260" s="10">
        <f t="shared" ref="Z260:Z323" si="106">SUM(S260+Y260)</f>
        <v>158749.98737362836</v>
      </c>
      <c r="AA260" s="10">
        <f t="shared" ref="AA260:AA323" si="107">SUM(T260+Y261)</f>
        <v>276999.46752712759</v>
      </c>
      <c r="AB260" s="10">
        <f t="shared" ref="AB260:AB323" si="108">SUM(U260+Y260)</f>
        <v>497066.0731183532</v>
      </c>
      <c r="AC260" s="10">
        <f t="shared" ref="AC260:AC323" si="109">SUM(V260+Y260)</f>
        <v>793092.64814498764</v>
      </c>
      <c r="AD260" s="10">
        <f t="shared" ref="AD260:AD323" si="110">SUM(W260+Y260)</f>
        <v>1173698.2446078029</v>
      </c>
      <c r="AE260" s="10">
        <f t="shared" ref="AE260:AE323" si="111">SUM(X260+Y260)</f>
        <v>1638882.8625067996</v>
      </c>
    </row>
    <row r="261" spans="1:31" x14ac:dyDescent="0.2">
      <c r="A261" s="5">
        <v>156</v>
      </c>
      <c r="B261" s="5">
        <f t="shared" ref="B261:B324" si="112">B260+1</f>
        <v>258</v>
      </c>
      <c r="C261" s="36">
        <v>0.43616583964815309</v>
      </c>
      <c r="D261" s="6">
        <f t="shared" si="92"/>
        <v>-3.3304358325161099E-2</v>
      </c>
      <c r="E261" s="7">
        <f t="shared" si="93"/>
        <v>-399.65229990193319</v>
      </c>
      <c r="F261" s="7">
        <f t="shared" si="94"/>
        <v>-799.30459980386638</v>
      </c>
      <c r="G261" s="7">
        <f t="shared" si="95"/>
        <v>-1198.9568997057995</v>
      </c>
      <c r="H261" s="7">
        <f t="shared" si="96"/>
        <v>-1598.6091996077328</v>
      </c>
      <c r="I261" s="7">
        <f t="shared" si="97"/>
        <v>-1998.261499509666</v>
      </c>
      <c r="J261" s="7">
        <f t="shared" si="98"/>
        <v>-2397.913799411599</v>
      </c>
      <c r="K261" s="12">
        <f t="shared" si="99"/>
        <v>2.1655907204340963E-3</v>
      </c>
      <c r="L261" s="9">
        <f t="shared" si="100"/>
        <v>311845.06374250987</v>
      </c>
      <c r="M261" s="9">
        <f t="shared" si="101"/>
        <v>1247380.2549700395</v>
      </c>
      <c r="N261" s="9">
        <f t="shared" si="102"/>
        <v>2806605.573682589</v>
      </c>
      <c r="O261" s="9">
        <f t="shared" si="103"/>
        <v>4989521.0198801579</v>
      </c>
      <c r="P261" s="9">
        <f t="shared" si="104"/>
        <v>7796126.5935627464</v>
      </c>
      <c r="Q261" s="9">
        <f t="shared" si="105"/>
        <v>11226422.294730356</v>
      </c>
      <c r="R261" s="8">
        <f>SUM('Masses &amp; Spring Data'!$D$29)</f>
        <v>0.12910000000000002</v>
      </c>
      <c r="S261" s="8">
        <f t="shared" si="91"/>
        <v>40259.197729158033</v>
      </c>
      <c r="T261" s="8">
        <f t="shared" si="91"/>
        <v>161036.79091663213</v>
      </c>
      <c r="U261" s="8">
        <f t="shared" si="91"/>
        <v>362332.77956242231</v>
      </c>
      <c r="V261" s="8">
        <f t="shared" si="91"/>
        <v>644147.16366652853</v>
      </c>
      <c r="W261" s="8">
        <f t="shared" si="91"/>
        <v>1006479.9432289507</v>
      </c>
      <c r="X261" s="8">
        <f t="shared" si="91"/>
        <v>1449331.1182496892</v>
      </c>
      <c r="Y261" s="3">
        <f>SUM('Masses &amp; Spring Data'!$K$41*('Masses &amp; Spring Data'!$I$3+'Vel,Acc,Jer (Inlet)'!C261))</f>
        <v>107841.42465476508</v>
      </c>
      <c r="Z261" s="10">
        <f t="shared" si="106"/>
        <v>148100.62238392312</v>
      </c>
      <c r="AA261" s="10">
        <f t="shared" si="107"/>
        <v>260810.23476712694</v>
      </c>
      <c r="AB261" s="10">
        <f t="shared" si="108"/>
        <v>470174.20421718736</v>
      </c>
      <c r="AC261" s="10">
        <f t="shared" si="109"/>
        <v>751988.58832129359</v>
      </c>
      <c r="AD261" s="10">
        <f t="shared" si="110"/>
        <v>1114321.3678837158</v>
      </c>
      <c r="AE261" s="10">
        <f t="shared" si="111"/>
        <v>1557172.5429044543</v>
      </c>
    </row>
    <row r="262" spans="1:31" x14ac:dyDescent="0.2">
      <c r="A262" s="5">
        <v>158</v>
      </c>
      <c r="B262" s="5">
        <f t="shared" si="112"/>
        <v>259</v>
      </c>
      <c r="C262" s="36">
        <v>0.40286148132299199</v>
      </c>
      <c r="D262" s="6">
        <f t="shared" si="92"/>
        <v>-3.1138767604727002E-2</v>
      </c>
      <c r="E262" s="7">
        <f t="shared" si="93"/>
        <v>-373.66521125672404</v>
      </c>
      <c r="F262" s="7">
        <f t="shared" si="94"/>
        <v>-747.33042251344807</v>
      </c>
      <c r="G262" s="7">
        <f t="shared" si="95"/>
        <v>-1120.9956337701722</v>
      </c>
      <c r="H262" s="7">
        <f t="shared" si="96"/>
        <v>-1494.6608450268961</v>
      </c>
      <c r="I262" s="7">
        <f t="shared" si="97"/>
        <v>-1868.3260562836201</v>
      </c>
      <c r="J262" s="7">
        <f t="shared" si="98"/>
        <v>-2241.9912675403443</v>
      </c>
      <c r="K262" s="12">
        <f t="shared" si="99"/>
        <v>2.0601115172407258E-3</v>
      </c>
      <c r="L262" s="9">
        <f t="shared" si="100"/>
        <v>296656.05848266452</v>
      </c>
      <c r="M262" s="9">
        <f t="shared" si="101"/>
        <v>1186624.2339306581</v>
      </c>
      <c r="N262" s="9">
        <f t="shared" si="102"/>
        <v>2669904.5263439808</v>
      </c>
      <c r="O262" s="9">
        <f t="shared" si="103"/>
        <v>4746496.9357226323</v>
      </c>
      <c r="P262" s="9">
        <f t="shared" si="104"/>
        <v>7416401.4620666131</v>
      </c>
      <c r="Q262" s="9">
        <f t="shared" si="105"/>
        <v>10679618.105375923</v>
      </c>
      <c r="R262" s="8">
        <f>SUM('Masses &amp; Spring Data'!$D$29)</f>
        <v>0.12910000000000002</v>
      </c>
      <c r="S262" s="8">
        <f t="shared" si="91"/>
        <v>38298.297150111997</v>
      </c>
      <c r="T262" s="8">
        <f t="shared" si="91"/>
        <v>153193.18860044799</v>
      </c>
      <c r="U262" s="8">
        <f t="shared" si="91"/>
        <v>344684.67435100797</v>
      </c>
      <c r="V262" s="8">
        <f t="shared" si="91"/>
        <v>612772.75440179196</v>
      </c>
      <c r="W262" s="8">
        <f t="shared" si="91"/>
        <v>957457.42875279987</v>
      </c>
      <c r="X262" s="8">
        <f t="shared" si="91"/>
        <v>1378738.6974040319</v>
      </c>
      <c r="Y262" s="3">
        <f>SUM('Masses &amp; Spring Data'!$K$41*('Masses &amp; Spring Data'!$I$3+'Vel,Acc,Jer (Inlet)'!C262))</f>
        <v>99773.443850494805</v>
      </c>
      <c r="Z262" s="10">
        <f t="shared" si="106"/>
        <v>138071.74100060679</v>
      </c>
      <c r="AA262" s="10">
        <f t="shared" si="107"/>
        <v>245423.26599869767</v>
      </c>
      <c r="AB262" s="10">
        <f t="shared" si="108"/>
        <v>444458.11820150277</v>
      </c>
      <c r="AC262" s="10">
        <f t="shared" si="109"/>
        <v>712546.19825228676</v>
      </c>
      <c r="AD262" s="10">
        <f t="shared" si="110"/>
        <v>1057230.8726032947</v>
      </c>
      <c r="AE262" s="10">
        <f t="shared" si="111"/>
        <v>1478512.1412545266</v>
      </c>
    </row>
    <row r="263" spans="1:31" x14ac:dyDescent="0.2">
      <c r="A263" s="5">
        <v>160</v>
      </c>
      <c r="B263" s="5">
        <f t="shared" si="112"/>
        <v>260</v>
      </c>
      <c r="C263" s="36">
        <v>0.37172271371826499</v>
      </c>
      <c r="D263" s="6">
        <f t="shared" si="92"/>
        <v>-2.9078656087486277E-2</v>
      </c>
      <c r="E263" s="7">
        <f t="shared" si="93"/>
        <v>-348.9438730498353</v>
      </c>
      <c r="F263" s="7">
        <f t="shared" si="94"/>
        <v>-697.88774609967061</v>
      </c>
      <c r="G263" s="7">
        <f t="shared" si="95"/>
        <v>-1046.831619149506</v>
      </c>
      <c r="H263" s="7">
        <f t="shared" si="96"/>
        <v>-1395.7754921993412</v>
      </c>
      <c r="I263" s="7">
        <f t="shared" si="97"/>
        <v>-1744.7193652491767</v>
      </c>
      <c r="J263" s="7">
        <f t="shared" si="98"/>
        <v>-2093.6632382990119</v>
      </c>
      <c r="K263" s="12">
        <f t="shared" si="99"/>
        <v>1.9546323140471888E-3</v>
      </c>
      <c r="L263" s="9">
        <f t="shared" si="100"/>
        <v>281467.05322279519</v>
      </c>
      <c r="M263" s="9">
        <f t="shared" si="101"/>
        <v>1125868.2128911808</v>
      </c>
      <c r="N263" s="9">
        <f t="shared" si="102"/>
        <v>2533203.4790051566</v>
      </c>
      <c r="O263" s="9">
        <f t="shared" si="103"/>
        <v>4503472.8515647231</v>
      </c>
      <c r="P263" s="9">
        <f t="shared" si="104"/>
        <v>7036676.3305698801</v>
      </c>
      <c r="Q263" s="9">
        <f t="shared" si="105"/>
        <v>10132813.916020626</v>
      </c>
      <c r="R263" s="8">
        <f>SUM('Masses &amp; Spring Data'!$D$29)</f>
        <v>0.12910000000000002</v>
      </c>
      <c r="S263" s="8">
        <f t="shared" si="91"/>
        <v>36337.396571062862</v>
      </c>
      <c r="T263" s="8">
        <f t="shared" si="91"/>
        <v>145349.58628425145</v>
      </c>
      <c r="U263" s="8">
        <f t="shared" si="91"/>
        <v>327036.56913956575</v>
      </c>
      <c r="V263" s="8">
        <f t="shared" si="91"/>
        <v>581398.34513700579</v>
      </c>
      <c r="W263" s="8">
        <f t="shared" si="91"/>
        <v>908434.91427657171</v>
      </c>
      <c r="X263" s="8">
        <f t="shared" si="91"/>
        <v>1308146.276558263</v>
      </c>
      <c r="Y263" s="3">
        <f>SUM('Masses &amp; Spring Data'!$K$41*('Masses &amp; Spring Data'!$I$3+'Vel,Acc,Jer (Inlet)'!C263))</f>
        <v>92230.07739824969</v>
      </c>
      <c r="Z263" s="10">
        <f t="shared" si="106"/>
        <v>128567.47396931256</v>
      </c>
      <c r="AA263" s="10">
        <f t="shared" si="107"/>
        <v>230535.3592453076</v>
      </c>
      <c r="AB263" s="10">
        <f t="shared" si="108"/>
        <v>419266.64653781545</v>
      </c>
      <c r="AC263" s="10">
        <f t="shared" si="109"/>
        <v>673628.42253525543</v>
      </c>
      <c r="AD263" s="10">
        <f t="shared" si="110"/>
        <v>1000664.9916748214</v>
      </c>
      <c r="AE263" s="10">
        <f t="shared" si="111"/>
        <v>1400376.3539565126</v>
      </c>
    </row>
    <row r="264" spans="1:31" x14ac:dyDescent="0.2">
      <c r="A264" s="5">
        <v>162</v>
      </c>
      <c r="B264" s="5">
        <f t="shared" si="112"/>
        <v>261</v>
      </c>
      <c r="C264" s="36">
        <v>0.34264405763077871</v>
      </c>
      <c r="D264" s="6">
        <f t="shared" si="92"/>
        <v>-2.7124023773439088E-2</v>
      </c>
      <c r="E264" s="7">
        <f t="shared" si="93"/>
        <v>-325.48828528126904</v>
      </c>
      <c r="F264" s="7">
        <f t="shared" si="94"/>
        <v>-650.97657056253809</v>
      </c>
      <c r="G264" s="7">
        <f t="shared" si="95"/>
        <v>-976.46485584380719</v>
      </c>
      <c r="H264" s="7">
        <f t="shared" si="96"/>
        <v>-1301.9531411250762</v>
      </c>
      <c r="I264" s="7">
        <f t="shared" si="97"/>
        <v>-1627.4414264063453</v>
      </c>
      <c r="J264" s="7">
        <f t="shared" si="98"/>
        <v>-1952.9297116876144</v>
      </c>
      <c r="K264" s="12">
        <f t="shared" si="99"/>
        <v>1.8528868879576499E-3</v>
      </c>
      <c r="L264" s="9">
        <f t="shared" si="100"/>
        <v>266815.7118659016</v>
      </c>
      <c r="M264" s="9">
        <f t="shared" si="101"/>
        <v>1067262.8474636064</v>
      </c>
      <c r="N264" s="9">
        <f t="shared" si="102"/>
        <v>2401341.4067931143</v>
      </c>
      <c r="O264" s="9">
        <f t="shared" si="103"/>
        <v>4269051.3898544256</v>
      </c>
      <c r="P264" s="9">
        <f t="shared" si="104"/>
        <v>6670392.7966475394</v>
      </c>
      <c r="Q264" s="9">
        <f t="shared" si="105"/>
        <v>9605365.6271724571</v>
      </c>
      <c r="R264" s="8">
        <f>SUM('Masses &amp; Spring Data'!$D$29)</f>
        <v>0.12910000000000002</v>
      </c>
      <c r="S264" s="8">
        <f t="shared" si="91"/>
        <v>34445.9084018879</v>
      </c>
      <c r="T264" s="8">
        <f t="shared" si="91"/>
        <v>137783.6336075516</v>
      </c>
      <c r="U264" s="8">
        <f t="shared" si="91"/>
        <v>310013.17561699112</v>
      </c>
      <c r="V264" s="8">
        <f t="shared" si="91"/>
        <v>551134.5344302064</v>
      </c>
      <c r="W264" s="8">
        <f t="shared" si="91"/>
        <v>861147.71004719741</v>
      </c>
      <c r="X264" s="8">
        <f t="shared" si="91"/>
        <v>1240052.7024679645</v>
      </c>
      <c r="Y264" s="3">
        <f>SUM('Masses &amp; Spring Data'!$K$41*('Masses &amp; Spring Data'!$I$3+'Vel,Acc,Jer (Inlet)'!C264))</f>
        <v>85185.772961056151</v>
      </c>
      <c r="Z264" s="10">
        <f t="shared" si="106"/>
        <v>119631.68136294404</v>
      </c>
      <c r="AA264" s="10">
        <f t="shared" si="107"/>
        <v>216398.61180949211</v>
      </c>
      <c r="AB264" s="10">
        <f t="shared" si="108"/>
        <v>395198.94857804728</v>
      </c>
      <c r="AC264" s="10">
        <f t="shared" si="109"/>
        <v>636320.30739126261</v>
      </c>
      <c r="AD264" s="10">
        <f t="shared" si="110"/>
        <v>946333.48300825362</v>
      </c>
      <c r="AE264" s="10">
        <f t="shared" si="111"/>
        <v>1325238.4754290206</v>
      </c>
    </row>
    <row r="265" spans="1:31" x14ac:dyDescent="0.2">
      <c r="A265" s="5">
        <v>164</v>
      </c>
      <c r="B265" s="5">
        <f t="shared" si="112"/>
        <v>262</v>
      </c>
      <c r="C265" s="36">
        <v>0.31552003385733962</v>
      </c>
      <c r="D265" s="6">
        <f t="shared" si="92"/>
        <v>-2.5271136885481438E-2</v>
      </c>
      <c r="E265" s="7">
        <f t="shared" si="93"/>
        <v>-303.25364262577727</v>
      </c>
      <c r="F265" s="7">
        <f t="shared" si="94"/>
        <v>-606.50728525155455</v>
      </c>
      <c r="G265" s="7">
        <f t="shared" si="95"/>
        <v>-909.76092787733171</v>
      </c>
      <c r="H265" s="7">
        <f t="shared" si="96"/>
        <v>-1213.0145705031091</v>
      </c>
      <c r="I265" s="7">
        <f t="shared" si="97"/>
        <v>-1516.2682131288864</v>
      </c>
      <c r="J265" s="7">
        <f t="shared" si="98"/>
        <v>-1819.5218557546634</v>
      </c>
      <c r="K265" s="12">
        <f t="shared" si="99"/>
        <v>1.7530083504205818E-3</v>
      </c>
      <c r="L265" s="9">
        <f t="shared" si="100"/>
        <v>252433.20246056377</v>
      </c>
      <c r="M265" s="9">
        <f t="shared" si="101"/>
        <v>1009732.8098422551</v>
      </c>
      <c r="N265" s="9">
        <f t="shared" si="102"/>
        <v>2271898.8221450741</v>
      </c>
      <c r="O265" s="9">
        <f t="shared" si="103"/>
        <v>4038931.2393690203</v>
      </c>
      <c r="P265" s="9">
        <f t="shared" si="104"/>
        <v>6310830.0615140945</v>
      </c>
      <c r="Q265" s="9">
        <f t="shared" si="105"/>
        <v>9087595.2885802966</v>
      </c>
      <c r="R265" s="8">
        <f>SUM('Masses &amp; Spring Data'!$D$29)</f>
        <v>0.12910000000000002</v>
      </c>
      <c r="S265" s="8">
        <f t="shared" si="91"/>
        <v>32589.12643765879</v>
      </c>
      <c r="T265" s="8">
        <f t="shared" si="91"/>
        <v>130356.50575063516</v>
      </c>
      <c r="U265" s="8">
        <f t="shared" si="91"/>
        <v>293302.13793892914</v>
      </c>
      <c r="V265" s="8">
        <f t="shared" si="91"/>
        <v>521426.02300254063</v>
      </c>
      <c r="W265" s="8">
        <f t="shared" si="91"/>
        <v>814728.16094146972</v>
      </c>
      <c r="X265" s="8">
        <f t="shared" si="91"/>
        <v>1173208.5517557166</v>
      </c>
      <c r="Y265" s="3">
        <f>SUM('Masses &amp; Spring Data'!$K$41*('Masses &amp; Spring Data'!$I$3+'Vel,Acc,Jer (Inlet)'!C265))</f>
        <v>78614.978201940525</v>
      </c>
      <c r="Z265" s="10">
        <f t="shared" si="106"/>
        <v>111204.10463959932</v>
      </c>
      <c r="AA265" s="10">
        <f t="shared" si="107"/>
        <v>202849.55104206782</v>
      </c>
      <c r="AB265" s="10">
        <f t="shared" si="108"/>
        <v>371917.11614086968</v>
      </c>
      <c r="AC265" s="10">
        <f t="shared" si="109"/>
        <v>600041.00120448112</v>
      </c>
      <c r="AD265" s="10">
        <f t="shared" si="110"/>
        <v>893343.13914341026</v>
      </c>
      <c r="AE265" s="10">
        <f t="shared" si="111"/>
        <v>1251823.529957657</v>
      </c>
    </row>
    <row r="266" spans="1:31" x14ac:dyDescent="0.2">
      <c r="A266" s="5">
        <v>166</v>
      </c>
      <c r="B266" s="5">
        <f t="shared" si="112"/>
        <v>263</v>
      </c>
      <c r="C266" s="36">
        <v>0.29024889697185818</v>
      </c>
      <c r="D266" s="6">
        <f t="shared" si="92"/>
        <v>-2.3518128535060856E-2</v>
      </c>
      <c r="E266" s="7">
        <f t="shared" si="93"/>
        <v>-282.2175424207303</v>
      </c>
      <c r="F266" s="7">
        <f t="shared" si="94"/>
        <v>-564.43508484146059</v>
      </c>
      <c r="G266" s="7">
        <f t="shared" si="95"/>
        <v>-846.65262726219078</v>
      </c>
      <c r="H266" s="7">
        <f t="shared" si="96"/>
        <v>-1128.8701696829212</v>
      </c>
      <c r="I266" s="7">
        <f t="shared" si="97"/>
        <v>-1411.0877121036513</v>
      </c>
      <c r="J266" s="7">
        <f t="shared" si="98"/>
        <v>-1693.3052545243816</v>
      </c>
      <c r="K266" s="12">
        <f t="shared" si="99"/>
        <v>1.6577970342634418E-3</v>
      </c>
      <c r="L266" s="9">
        <f t="shared" si="100"/>
        <v>238722.77293393563</v>
      </c>
      <c r="M266" s="9">
        <f t="shared" si="101"/>
        <v>954891.09173574252</v>
      </c>
      <c r="N266" s="9">
        <f t="shared" si="102"/>
        <v>2148504.9564054208</v>
      </c>
      <c r="O266" s="9">
        <f t="shared" si="103"/>
        <v>3819564.3669429701</v>
      </c>
      <c r="P266" s="9">
        <f t="shared" si="104"/>
        <v>5968069.3233483909</v>
      </c>
      <c r="Q266" s="9">
        <f t="shared" si="105"/>
        <v>8594019.8256216832</v>
      </c>
      <c r="R266" s="8">
        <f>SUM('Masses &amp; Spring Data'!$D$29)</f>
        <v>0.12910000000000002</v>
      </c>
      <c r="S266" s="8">
        <f t="shared" si="91"/>
        <v>30819.109985771094</v>
      </c>
      <c r="T266" s="8">
        <f t="shared" si="91"/>
        <v>123276.43994308438</v>
      </c>
      <c r="U266" s="8">
        <f t="shared" si="91"/>
        <v>277371.98987193988</v>
      </c>
      <c r="V266" s="8">
        <f t="shared" si="91"/>
        <v>493105.75977233751</v>
      </c>
      <c r="W266" s="8">
        <f t="shared" si="91"/>
        <v>770477.74964427738</v>
      </c>
      <c r="X266" s="8">
        <f t="shared" si="91"/>
        <v>1109487.9594877595</v>
      </c>
      <c r="Y266" s="3">
        <f>SUM('Masses &amp; Spring Data'!$K$41*('Masses &amp; Spring Data'!$I$3+'Vel,Acc,Jer (Inlet)'!C266))</f>
        <v>72493.045291432645</v>
      </c>
      <c r="Z266" s="10">
        <f t="shared" si="106"/>
        <v>103312.15527720374</v>
      </c>
      <c r="AA266" s="10">
        <f t="shared" si="107"/>
        <v>190072.21859689854</v>
      </c>
      <c r="AB266" s="10">
        <f t="shared" si="108"/>
        <v>349865.03516337252</v>
      </c>
      <c r="AC266" s="10">
        <f t="shared" si="109"/>
        <v>565598.80506377015</v>
      </c>
      <c r="AD266" s="10">
        <f t="shared" si="110"/>
        <v>842970.79493571003</v>
      </c>
      <c r="AE266" s="10">
        <f t="shared" si="111"/>
        <v>1181981.0047791922</v>
      </c>
    </row>
    <row r="267" spans="1:31" x14ac:dyDescent="0.2">
      <c r="A267" s="5">
        <v>168</v>
      </c>
      <c r="B267" s="5">
        <f t="shared" si="112"/>
        <v>264</v>
      </c>
      <c r="C267" s="36">
        <v>0.26673076843679733</v>
      </c>
      <c r="D267" s="6">
        <f t="shared" si="92"/>
        <v>-2.1860331500797414E-2</v>
      </c>
      <c r="E267" s="7">
        <f t="shared" si="93"/>
        <v>-262.32397800956898</v>
      </c>
      <c r="F267" s="7">
        <f t="shared" si="94"/>
        <v>-524.64795601913795</v>
      </c>
      <c r="G267" s="7">
        <f t="shared" si="95"/>
        <v>-786.97193402870687</v>
      </c>
      <c r="H267" s="7">
        <f t="shared" si="96"/>
        <v>-1049.2959120382759</v>
      </c>
      <c r="I267" s="7">
        <f t="shared" si="97"/>
        <v>-1311.6198900478448</v>
      </c>
      <c r="J267" s="7">
        <f t="shared" si="98"/>
        <v>-1573.9438680574137</v>
      </c>
      <c r="K267" s="12">
        <f t="shared" si="99"/>
        <v>1.5644526066586062E-3</v>
      </c>
      <c r="L267" s="9">
        <f t="shared" si="100"/>
        <v>225281.1753588393</v>
      </c>
      <c r="M267" s="9">
        <f t="shared" si="101"/>
        <v>901124.70143535722</v>
      </c>
      <c r="N267" s="9">
        <f t="shared" si="102"/>
        <v>2027530.5782295535</v>
      </c>
      <c r="O267" s="9">
        <f t="shared" si="103"/>
        <v>3604498.8057414289</v>
      </c>
      <c r="P267" s="9">
        <f t="shared" si="104"/>
        <v>5632029.3839709824</v>
      </c>
      <c r="Q267" s="9">
        <f t="shared" si="105"/>
        <v>8110122.3129182141</v>
      </c>
      <c r="R267" s="8">
        <f>SUM('Masses &amp; Spring Data'!$D$29)</f>
        <v>0.12910000000000002</v>
      </c>
      <c r="S267" s="8">
        <f t="shared" si="91"/>
        <v>29083.799738826157</v>
      </c>
      <c r="T267" s="8">
        <f t="shared" si="91"/>
        <v>116335.19895530463</v>
      </c>
      <c r="U267" s="8">
        <f t="shared" si="91"/>
        <v>261754.1976494354</v>
      </c>
      <c r="V267" s="8">
        <f t="shared" si="91"/>
        <v>465340.79582121852</v>
      </c>
      <c r="W267" s="8">
        <f t="shared" si="91"/>
        <v>727094.99347065389</v>
      </c>
      <c r="X267" s="8">
        <f t="shared" si="91"/>
        <v>1047016.7905977416</v>
      </c>
      <c r="Y267" s="3">
        <f>SUM('Masses &amp; Spring Data'!$K$41*('Masses &amp; Spring Data'!$I$3+'Vel,Acc,Jer (Inlet)'!C267))</f>
        <v>66795.778653814152</v>
      </c>
      <c r="Z267" s="10">
        <f t="shared" si="106"/>
        <v>95879.578392640309</v>
      </c>
      <c r="AA267" s="10">
        <f t="shared" si="107"/>
        <v>177835.3123030506</v>
      </c>
      <c r="AB267" s="10">
        <f t="shared" si="108"/>
        <v>328549.97630324954</v>
      </c>
      <c r="AC267" s="10">
        <f t="shared" si="109"/>
        <v>532136.57447503263</v>
      </c>
      <c r="AD267" s="10">
        <f t="shared" si="110"/>
        <v>793890.772124468</v>
      </c>
      <c r="AE267" s="10">
        <f t="shared" si="111"/>
        <v>1113812.5692515557</v>
      </c>
    </row>
    <row r="268" spans="1:31" x14ac:dyDescent="0.2">
      <c r="A268" s="5">
        <v>170</v>
      </c>
      <c r="B268" s="5">
        <f t="shared" si="112"/>
        <v>265</v>
      </c>
      <c r="C268" s="36">
        <v>0.24487043693599991</v>
      </c>
      <c r="D268" s="6">
        <f t="shared" si="92"/>
        <v>-2.0295878894138808E-2</v>
      </c>
      <c r="E268" s="7">
        <f t="shared" si="93"/>
        <v>-243.55054672966568</v>
      </c>
      <c r="F268" s="7">
        <f t="shared" si="94"/>
        <v>-487.10109345933137</v>
      </c>
      <c r="G268" s="7">
        <f t="shared" si="95"/>
        <v>-730.65164018899713</v>
      </c>
      <c r="H268" s="7">
        <f t="shared" si="96"/>
        <v>-974.20218691866273</v>
      </c>
      <c r="I268" s="7">
        <f t="shared" si="97"/>
        <v>-1217.7527336483286</v>
      </c>
      <c r="J268" s="7">
        <f t="shared" si="98"/>
        <v>-1461.3032803779943</v>
      </c>
      <c r="K268" s="12">
        <f t="shared" si="99"/>
        <v>1.4729750676057141E-3</v>
      </c>
      <c r="L268" s="9">
        <f t="shared" si="100"/>
        <v>212108.40973522281</v>
      </c>
      <c r="M268" s="9">
        <f t="shared" si="101"/>
        <v>848433.63894089125</v>
      </c>
      <c r="N268" s="9">
        <f t="shared" si="102"/>
        <v>1908975.6876170053</v>
      </c>
      <c r="O268" s="9">
        <f t="shared" si="103"/>
        <v>3393734.555763565</v>
      </c>
      <c r="P268" s="9">
        <f t="shared" si="104"/>
        <v>5302710.2433805708</v>
      </c>
      <c r="Q268" s="9">
        <f t="shared" si="105"/>
        <v>7635902.7504680213</v>
      </c>
      <c r="R268" s="8">
        <f>SUM('Masses &amp; Spring Data'!$D$29)</f>
        <v>0.12910000000000002</v>
      </c>
      <c r="S268" s="8">
        <f t="shared" si="91"/>
        <v>27383.195696817271</v>
      </c>
      <c r="T268" s="8">
        <f t="shared" si="91"/>
        <v>109532.78278726908</v>
      </c>
      <c r="U268" s="8">
        <f t="shared" si="91"/>
        <v>246448.76127135541</v>
      </c>
      <c r="V268" s="8">
        <f t="shared" si="91"/>
        <v>438131.13114907633</v>
      </c>
      <c r="W268" s="8">
        <f t="shared" si="91"/>
        <v>684579.89242043183</v>
      </c>
      <c r="X268" s="8">
        <f t="shared" si="91"/>
        <v>985795.04508542165</v>
      </c>
      <c r="Y268" s="3">
        <f>SUM('Masses &amp; Spring Data'!$K$41*('Masses &amp; Spring Data'!$I$3+'Vel,Acc,Jer (Inlet)'!C268))</f>
        <v>61500.113347745981</v>
      </c>
      <c r="Z268" s="10">
        <f t="shared" si="106"/>
        <v>88883.309044563255</v>
      </c>
      <c r="AA268" s="10">
        <f t="shared" si="107"/>
        <v>166116.21947290993</v>
      </c>
      <c r="AB268" s="10">
        <f t="shared" si="108"/>
        <v>307948.87461910141</v>
      </c>
      <c r="AC268" s="10">
        <f t="shared" si="109"/>
        <v>499631.2444968223</v>
      </c>
      <c r="AD268" s="10">
        <f t="shared" si="110"/>
        <v>746080.0057681778</v>
      </c>
      <c r="AE268" s="10">
        <f t="shared" si="111"/>
        <v>1047295.1584331676</v>
      </c>
    </row>
    <row r="269" spans="1:31" x14ac:dyDescent="0.2">
      <c r="A269" s="5">
        <v>172</v>
      </c>
      <c r="B269" s="5">
        <f t="shared" si="112"/>
        <v>266</v>
      </c>
      <c r="C269" s="36">
        <v>0.22457455804186111</v>
      </c>
      <c r="D269" s="6">
        <f t="shared" si="92"/>
        <v>-1.8822903826533094E-2</v>
      </c>
      <c r="E269" s="7">
        <f t="shared" si="93"/>
        <v>-225.87484591839711</v>
      </c>
      <c r="F269" s="7">
        <f t="shared" si="94"/>
        <v>-451.74969183679423</v>
      </c>
      <c r="G269" s="7">
        <f t="shared" si="95"/>
        <v>-677.62453775519134</v>
      </c>
      <c r="H269" s="7">
        <f t="shared" si="96"/>
        <v>-903.49938367358845</v>
      </c>
      <c r="I269" s="7">
        <f t="shared" si="97"/>
        <v>-1129.3742295919856</v>
      </c>
      <c r="J269" s="7">
        <f t="shared" si="98"/>
        <v>-1355.2490755103827</v>
      </c>
      <c r="K269" s="12">
        <f t="shared" si="99"/>
        <v>1.6269933731537789E-3</v>
      </c>
      <c r="L269" s="9">
        <f t="shared" si="100"/>
        <v>234287.04573414417</v>
      </c>
      <c r="M269" s="9">
        <f t="shared" si="101"/>
        <v>937148.18293657666</v>
      </c>
      <c r="N269" s="9">
        <f t="shared" si="102"/>
        <v>2108583.4116072976</v>
      </c>
      <c r="O269" s="9">
        <f t="shared" si="103"/>
        <v>3748592.7317463066</v>
      </c>
      <c r="P269" s="9">
        <f t="shared" si="104"/>
        <v>5857176.1433536038</v>
      </c>
      <c r="Q269" s="9">
        <f t="shared" si="105"/>
        <v>8434333.6464291904</v>
      </c>
      <c r="R269" s="8">
        <f>SUM('Masses &amp; Spring Data'!$D$29)</f>
        <v>0.12910000000000002</v>
      </c>
      <c r="S269" s="8">
        <f t="shared" si="91"/>
        <v>30246.457604278017</v>
      </c>
      <c r="T269" s="8">
        <f t="shared" si="91"/>
        <v>120985.83041711207</v>
      </c>
      <c r="U269" s="8">
        <f t="shared" si="91"/>
        <v>272218.11843850219</v>
      </c>
      <c r="V269" s="8">
        <f t="shared" si="91"/>
        <v>483943.32166844828</v>
      </c>
      <c r="W269" s="8">
        <f t="shared" si="91"/>
        <v>756161.44010695035</v>
      </c>
      <c r="X269" s="8">
        <f t="shared" si="91"/>
        <v>1088872.4737540088</v>
      </c>
      <c r="Y269" s="3">
        <f>SUM('Masses &amp; Spring Data'!$K$41*('Masses &amp; Spring Data'!$I$3+'Vel,Acc,Jer (Inlet)'!C269))</f>
        <v>56583.436685640852</v>
      </c>
      <c r="Z269" s="10">
        <f t="shared" si="106"/>
        <v>86829.89428991887</v>
      </c>
      <c r="AA269" s="10">
        <f t="shared" si="107"/>
        <v>173009.41865077527</v>
      </c>
      <c r="AB269" s="10">
        <f t="shared" si="108"/>
        <v>328801.55512414302</v>
      </c>
      <c r="AC269" s="10">
        <f t="shared" si="109"/>
        <v>540526.75835408911</v>
      </c>
      <c r="AD269" s="10">
        <f t="shared" si="110"/>
        <v>812744.87679259118</v>
      </c>
      <c r="AE269" s="10">
        <f t="shared" si="111"/>
        <v>1145455.9104396496</v>
      </c>
    </row>
    <row r="270" spans="1:31" x14ac:dyDescent="0.2">
      <c r="A270" s="5">
        <v>174</v>
      </c>
      <c r="B270" s="5">
        <f t="shared" si="112"/>
        <v>267</v>
      </c>
      <c r="C270" s="36">
        <v>0.20575165421532801</v>
      </c>
      <c r="D270" s="6">
        <f t="shared" si="92"/>
        <v>-1.7195910453379315E-2</v>
      </c>
      <c r="E270" s="7">
        <f t="shared" si="93"/>
        <v>-206.35092544055178</v>
      </c>
      <c r="F270" s="7">
        <f t="shared" si="94"/>
        <v>-412.70185088110355</v>
      </c>
      <c r="G270" s="7">
        <f t="shared" si="95"/>
        <v>-619.0527763216553</v>
      </c>
      <c r="H270" s="7">
        <f t="shared" si="96"/>
        <v>-825.40370176220711</v>
      </c>
      <c r="I270" s="7">
        <f t="shared" si="97"/>
        <v>-1031.7546272027589</v>
      </c>
      <c r="J270" s="7">
        <f t="shared" si="98"/>
        <v>-1238.1055526433106</v>
      </c>
      <c r="K270" s="12">
        <f t="shared" si="99"/>
        <v>3.9391348449271946E-4</v>
      </c>
      <c r="L270" s="9">
        <f t="shared" si="100"/>
        <v>56723.541766951603</v>
      </c>
      <c r="M270" s="9">
        <f t="shared" si="101"/>
        <v>226894.16706780641</v>
      </c>
      <c r="N270" s="9">
        <f t="shared" si="102"/>
        <v>510511.87590256444</v>
      </c>
      <c r="O270" s="9">
        <f t="shared" si="103"/>
        <v>907576.66827122564</v>
      </c>
      <c r="P270" s="9">
        <f t="shared" si="104"/>
        <v>1418088.5441737901</v>
      </c>
      <c r="Q270" s="9">
        <f t="shared" si="105"/>
        <v>2042047.5036102578</v>
      </c>
      <c r="R270" s="8">
        <f>SUM('Masses &amp; Spring Data'!$D$29)</f>
        <v>0.12910000000000002</v>
      </c>
      <c r="S270" s="8">
        <f t="shared" si="91"/>
        <v>7323.0092421134532</v>
      </c>
      <c r="T270" s="8">
        <f t="shared" si="91"/>
        <v>29292.036968453813</v>
      </c>
      <c r="U270" s="8">
        <f t="shared" si="91"/>
        <v>65907.08317902108</v>
      </c>
      <c r="V270" s="8">
        <f t="shared" si="91"/>
        <v>117168.14787381525</v>
      </c>
      <c r="W270" s="8">
        <f t="shared" si="91"/>
        <v>183075.23105283635</v>
      </c>
      <c r="X270" s="8">
        <f t="shared" si="91"/>
        <v>263628.33271608432</v>
      </c>
      <c r="Y270" s="3">
        <f>SUM('Masses &amp; Spring Data'!$K$41*('Masses &amp; Spring Data'!$I$3+'Vel,Acc,Jer (Inlet)'!C270))</f>
        <v>52023.588233663213</v>
      </c>
      <c r="Z270" s="10">
        <f t="shared" si="106"/>
        <v>59346.597475776667</v>
      </c>
      <c r="AA270" s="10">
        <f t="shared" si="107"/>
        <v>77149.915894785881</v>
      </c>
      <c r="AB270" s="10">
        <f t="shared" si="108"/>
        <v>117930.67141268429</v>
      </c>
      <c r="AC270" s="10">
        <f t="shared" si="109"/>
        <v>169191.73610747847</v>
      </c>
      <c r="AD270" s="10">
        <f t="shared" si="110"/>
        <v>235098.81928649955</v>
      </c>
      <c r="AE270" s="10">
        <f t="shared" si="111"/>
        <v>315651.92094974755</v>
      </c>
    </row>
    <row r="271" spans="1:31" x14ac:dyDescent="0.2">
      <c r="A271" s="5">
        <v>176</v>
      </c>
      <c r="B271" s="5">
        <f t="shared" si="112"/>
        <v>268</v>
      </c>
      <c r="C271" s="36">
        <v>0.1885557437619487</v>
      </c>
      <c r="D271" s="6">
        <f t="shared" si="92"/>
        <v>-1.6801996968886596E-2</v>
      </c>
      <c r="E271" s="7">
        <f t="shared" si="93"/>
        <v>-201.62396362663915</v>
      </c>
      <c r="F271" s="7">
        <f t="shared" si="94"/>
        <v>-403.24792725327831</v>
      </c>
      <c r="G271" s="7">
        <f t="shared" si="95"/>
        <v>-604.87189087991749</v>
      </c>
      <c r="H271" s="7">
        <f t="shared" si="96"/>
        <v>-806.49585450655661</v>
      </c>
      <c r="I271" s="7">
        <f t="shared" si="97"/>
        <v>-1008.1198181331957</v>
      </c>
      <c r="J271" s="7">
        <f t="shared" si="98"/>
        <v>-1209.743781759835</v>
      </c>
      <c r="K271" s="12">
        <f t="shared" si="99"/>
        <v>1.8668885520986001E-3</v>
      </c>
      <c r="L271" s="9">
        <f t="shared" si="100"/>
        <v>268831.95150219841</v>
      </c>
      <c r="M271" s="9">
        <f t="shared" si="101"/>
        <v>1075327.8060087936</v>
      </c>
      <c r="N271" s="9">
        <f t="shared" si="102"/>
        <v>2419487.5635197856</v>
      </c>
      <c r="O271" s="9">
        <f t="shared" si="103"/>
        <v>4301311.2240351746</v>
      </c>
      <c r="P271" s="9">
        <f t="shared" si="104"/>
        <v>6720798.7875549598</v>
      </c>
      <c r="Q271" s="9">
        <f t="shared" si="105"/>
        <v>9677950.2540791426</v>
      </c>
      <c r="R271" s="8">
        <f>SUM('Masses &amp; Spring Data'!$D$29)</f>
        <v>0.12910000000000002</v>
      </c>
      <c r="S271" s="8">
        <f t="shared" si="91"/>
        <v>34706.204938933821</v>
      </c>
      <c r="T271" s="8">
        <f t="shared" si="91"/>
        <v>138824.81975573528</v>
      </c>
      <c r="U271" s="8">
        <f t="shared" si="91"/>
        <v>312355.8444504044</v>
      </c>
      <c r="V271" s="8">
        <f t="shared" si="91"/>
        <v>555299.27902294113</v>
      </c>
      <c r="W271" s="8">
        <f t="shared" si="91"/>
        <v>867655.12347334542</v>
      </c>
      <c r="X271" s="8">
        <f t="shared" si="91"/>
        <v>1249423.3778016176</v>
      </c>
      <c r="Y271" s="3">
        <f>SUM('Masses &amp; Spring Data'!$K$41*('Masses &amp; Spring Data'!$I$3+'Vel,Acc,Jer (Inlet)'!C271))</f>
        <v>47857.878926332072</v>
      </c>
      <c r="Z271" s="10">
        <f t="shared" si="106"/>
        <v>82564.083865265886</v>
      </c>
      <c r="AA271" s="10">
        <f t="shared" si="107"/>
        <v>182612.41491635458</v>
      </c>
      <c r="AB271" s="10">
        <f t="shared" si="108"/>
        <v>360213.72337673645</v>
      </c>
      <c r="AC271" s="10">
        <f t="shared" si="109"/>
        <v>603157.15794927324</v>
      </c>
      <c r="AD271" s="10">
        <f t="shared" si="110"/>
        <v>915513.00239967753</v>
      </c>
      <c r="AE271" s="10">
        <f t="shared" si="111"/>
        <v>1297281.2567279497</v>
      </c>
    </row>
    <row r="272" spans="1:31" x14ac:dyDescent="0.2">
      <c r="A272" s="5">
        <v>178</v>
      </c>
      <c r="B272" s="5">
        <f t="shared" si="112"/>
        <v>269</v>
      </c>
      <c r="C272" s="36">
        <v>0.1717537467930621</v>
      </c>
      <c r="D272" s="6">
        <f t="shared" si="92"/>
        <v>-1.4935108416787996E-2</v>
      </c>
      <c r="E272" s="7">
        <f t="shared" si="93"/>
        <v>-179.22130100145594</v>
      </c>
      <c r="F272" s="7">
        <f t="shared" si="94"/>
        <v>-358.44260200291188</v>
      </c>
      <c r="G272" s="7">
        <f t="shared" si="95"/>
        <v>-537.66390300436785</v>
      </c>
      <c r="H272" s="7">
        <f t="shared" si="96"/>
        <v>-716.88520400582377</v>
      </c>
      <c r="I272" s="7">
        <f t="shared" si="97"/>
        <v>-896.10650500727968</v>
      </c>
      <c r="J272" s="7">
        <f t="shared" si="98"/>
        <v>-1075.3278060087357</v>
      </c>
      <c r="K272" s="12">
        <f t="shared" si="99"/>
        <v>1.866888552098489E-3</v>
      </c>
      <c r="L272" s="9">
        <f t="shared" si="100"/>
        <v>268831.9515021824</v>
      </c>
      <c r="M272" s="9">
        <f t="shared" si="101"/>
        <v>1075327.8060087296</v>
      </c>
      <c r="N272" s="9">
        <f t="shared" si="102"/>
        <v>2419487.5635196418</v>
      </c>
      <c r="O272" s="9">
        <f t="shared" si="103"/>
        <v>4301311.2240349185</v>
      </c>
      <c r="P272" s="9">
        <f t="shared" si="104"/>
        <v>6720798.7875545602</v>
      </c>
      <c r="Q272" s="9">
        <f t="shared" si="105"/>
        <v>9677950.254078567</v>
      </c>
      <c r="R272" s="8">
        <f>SUM('Masses &amp; Spring Data'!$D$29)</f>
        <v>0.12910000000000002</v>
      </c>
      <c r="S272" s="8">
        <f t="shared" si="91"/>
        <v>34706.204938931754</v>
      </c>
      <c r="T272" s="8">
        <f t="shared" si="91"/>
        <v>138824.81975572702</v>
      </c>
      <c r="U272" s="8">
        <f t="shared" si="91"/>
        <v>312355.84445038578</v>
      </c>
      <c r="V272" s="8">
        <f t="shared" si="91"/>
        <v>555299.27902290807</v>
      </c>
      <c r="W272" s="8">
        <f t="shared" si="91"/>
        <v>867655.12347329385</v>
      </c>
      <c r="X272" s="8">
        <f t="shared" si="91"/>
        <v>1249423.3778015431</v>
      </c>
      <c r="Y272" s="3">
        <f>SUM('Masses &amp; Spring Data'!$K$41*('Masses &amp; Spring Data'!$I$3+'Vel,Acc,Jer (Inlet)'!C272))</f>
        <v>43787.595160619298</v>
      </c>
      <c r="Z272" s="10">
        <f t="shared" si="106"/>
        <v>78493.800099551052</v>
      </c>
      <c r="AA272" s="10">
        <f t="shared" si="107"/>
        <v>178994.38490237942</v>
      </c>
      <c r="AB272" s="10">
        <f t="shared" si="108"/>
        <v>356143.43961100507</v>
      </c>
      <c r="AC272" s="10">
        <f t="shared" si="109"/>
        <v>599086.87418352743</v>
      </c>
      <c r="AD272" s="10">
        <f t="shared" si="110"/>
        <v>911442.7186339132</v>
      </c>
      <c r="AE272" s="10">
        <f t="shared" si="111"/>
        <v>1293210.9729621625</v>
      </c>
    </row>
    <row r="273" spans="1:31" x14ac:dyDescent="0.2">
      <c r="A273" s="5">
        <v>180</v>
      </c>
      <c r="B273" s="5">
        <f t="shared" si="112"/>
        <v>270</v>
      </c>
      <c r="C273" s="36">
        <v>0.15681863837627411</v>
      </c>
      <c r="D273" s="6">
        <f t="shared" si="92"/>
        <v>-1.3068219864689506E-2</v>
      </c>
      <c r="E273" s="7">
        <f t="shared" si="93"/>
        <v>-156.81863837627407</v>
      </c>
      <c r="F273" s="7">
        <f t="shared" si="94"/>
        <v>-313.63727675254813</v>
      </c>
      <c r="G273" s="7">
        <f t="shared" si="95"/>
        <v>-470.45591512882226</v>
      </c>
      <c r="H273" s="7">
        <f t="shared" si="96"/>
        <v>-627.27455350509626</v>
      </c>
      <c r="I273" s="7">
        <f t="shared" si="97"/>
        <v>-784.09319188137044</v>
      </c>
      <c r="J273" s="7">
        <f t="shared" si="98"/>
        <v>-940.91183025764451</v>
      </c>
      <c r="K273" s="12">
        <f t="shared" si="99"/>
        <v>0</v>
      </c>
      <c r="L273" s="9">
        <f t="shared" si="100"/>
        <v>0</v>
      </c>
      <c r="M273" s="9">
        <f t="shared" si="101"/>
        <v>0</v>
      </c>
      <c r="N273" s="9">
        <f t="shared" si="102"/>
        <v>0</v>
      </c>
      <c r="O273" s="9">
        <f t="shared" si="103"/>
        <v>0</v>
      </c>
      <c r="P273" s="9">
        <f t="shared" si="104"/>
        <v>0</v>
      </c>
      <c r="Q273" s="9">
        <f t="shared" si="105"/>
        <v>0</v>
      </c>
      <c r="R273" s="8">
        <f>SUM('Masses &amp; Spring Data'!$D$29)</f>
        <v>0.12910000000000002</v>
      </c>
      <c r="S273" s="8">
        <f t="shared" si="91"/>
        <v>0</v>
      </c>
      <c r="T273" s="8">
        <f t="shared" si="91"/>
        <v>0</v>
      </c>
      <c r="U273" s="8">
        <f t="shared" si="91"/>
        <v>0</v>
      </c>
      <c r="V273" s="8">
        <f t="shared" si="91"/>
        <v>0</v>
      </c>
      <c r="W273" s="8">
        <f t="shared" si="91"/>
        <v>0</v>
      </c>
      <c r="X273" s="8">
        <f t="shared" si="91"/>
        <v>0</v>
      </c>
      <c r="Y273" s="3">
        <f>SUM('Masses &amp; Spring Data'!$K$41*('Masses &amp; Spring Data'!$I$3+'Vel,Acc,Jer (Inlet)'!C273))</f>
        <v>40169.565146652407</v>
      </c>
      <c r="Z273" s="10">
        <f t="shared" si="106"/>
        <v>40169.565146652407</v>
      </c>
      <c r="AA273" s="10">
        <f t="shared" si="107"/>
        <v>37003.788884431371</v>
      </c>
      <c r="AB273" s="10">
        <f t="shared" si="108"/>
        <v>40169.565146652407</v>
      </c>
      <c r="AC273" s="10">
        <f t="shared" si="109"/>
        <v>40169.565146652407</v>
      </c>
      <c r="AD273" s="10">
        <f t="shared" si="110"/>
        <v>40169.565146652407</v>
      </c>
      <c r="AE273" s="10">
        <f t="shared" si="111"/>
        <v>40169.565146652407</v>
      </c>
    </row>
    <row r="274" spans="1:31" x14ac:dyDescent="0.2">
      <c r="A274" s="5">
        <v>182</v>
      </c>
      <c r="B274" s="5">
        <f t="shared" si="112"/>
        <v>271</v>
      </c>
      <c r="C274" s="36">
        <v>0.1437504185115846</v>
      </c>
      <c r="D274" s="6">
        <f t="shared" si="92"/>
        <v>-1.3068219864689506E-2</v>
      </c>
      <c r="E274" s="7">
        <f t="shared" si="93"/>
        <v>-156.81863837627407</v>
      </c>
      <c r="F274" s="7">
        <f t="shared" si="94"/>
        <v>-313.63727675254813</v>
      </c>
      <c r="G274" s="7">
        <f t="shared" si="95"/>
        <v>-470.45591512882226</v>
      </c>
      <c r="H274" s="7">
        <f t="shared" si="96"/>
        <v>-627.27455350509626</v>
      </c>
      <c r="I274" s="7">
        <f t="shared" si="97"/>
        <v>-784.09319188137044</v>
      </c>
      <c r="J274" s="7">
        <f t="shared" si="98"/>
        <v>-940.91183025764451</v>
      </c>
      <c r="K274" s="12">
        <f t="shared" si="99"/>
        <v>1.8668885520985168E-3</v>
      </c>
      <c r="L274" s="9">
        <f t="shared" si="100"/>
        <v>268831.95150218642</v>
      </c>
      <c r="M274" s="9">
        <f t="shared" si="101"/>
        <v>1075327.8060087457</v>
      </c>
      <c r="N274" s="9">
        <f t="shared" si="102"/>
        <v>2419487.5635196776</v>
      </c>
      <c r="O274" s="9">
        <f t="shared" si="103"/>
        <v>4301311.2240349827</v>
      </c>
      <c r="P274" s="9">
        <f t="shared" si="104"/>
        <v>6720798.7875546608</v>
      </c>
      <c r="Q274" s="9">
        <f t="shared" si="105"/>
        <v>9677950.2540787105</v>
      </c>
      <c r="R274" s="8">
        <f>SUM('Masses &amp; Spring Data'!$D$29)</f>
        <v>0.12910000000000002</v>
      </c>
      <c r="S274" s="8">
        <f t="shared" si="91"/>
        <v>34706.204938932271</v>
      </c>
      <c r="T274" s="8">
        <f t="shared" si="91"/>
        <v>138824.81975572908</v>
      </c>
      <c r="U274" s="8">
        <f t="shared" si="91"/>
        <v>312355.84445039043</v>
      </c>
      <c r="V274" s="8">
        <f t="shared" si="91"/>
        <v>555299.27902291634</v>
      </c>
      <c r="W274" s="8">
        <f t="shared" si="91"/>
        <v>867655.12347330688</v>
      </c>
      <c r="X274" s="8">
        <f t="shared" si="91"/>
        <v>1249423.3778015617</v>
      </c>
      <c r="Y274" s="3">
        <f>SUM('Masses &amp; Spring Data'!$K$41*('Masses &amp; Spring Data'!$I$3+'Vel,Acc,Jer (Inlet)'!C274))</f>
        <v>37003.788884431371</v>
      </c>
      <c r="Z274" s="10">
        <f t="shared" si="106"/>
        <v>71709.993823363649</v>
      </c>
      <c r="AA274" s="10">
        <f t="shared" si="107"/>
        <v>172662.83237793943</v>
      </c>
      <c r="AB274" s="10">
        <f t="shared" si="108"/>
        <v>349359.63333482179</v>
      </c>
      <c r="AC274" s="10">
        <f t="shared" si="109"/>
        <v>592303.06790734769</v>
      </c>
      <c r="AD274" s="10">
        <f t="shared" si="110"/>
        <v>904658.91235773824</v>
      </c>
      <c r="AE274" s="10">
        <f t="shared" si="111"/>
        <v>1286427.1666859931</v>
      </c>
    </row>
    <row r="275" spans="1:31" x14ac:dyDescent="0.2">
      <c r="A275" s="5">
        <v>184</v>
      </c>
      <c r="B275" s="5">
        <f t="shared" si="112"/>
        <v>272</v>
      </c>
      <c r="C275" s="36">
        <v>0.13068219864689509</v>
      </c>
      <c r="D275" s="6">
        <f t="shared" si="92"/>
        <v>-1.120133131259099E-2</v>
      </c>
      <c r="E275" s="7">
        <f t="shared" si="93"/>
        <v>-134.41597575109188</v>
      </c>
      <c r="F275" s="7">
        <f t="shared" si="94"/>
        <v>-268.83195150218376</v>
      </c>
      <c r="G275" s="7">
        <f t="shared" si="95"/>
        <v>-403.24792725327563</v>
      </c>
      <c r="H275" s="7">
        <f t="shared" si="96"/>
        <v>-537.66390300436751</v>
      </c>
      <c r="I275" s="7">
        <f t="shared" si="97"/>
        <v>-672.07987875545939</v>
      </c>
      <c r="J275" s="7">
        <f t="shared" si="98"/>
        <v>-806.49585450655127</v>
      </c>
      <c r="K275" s="12">
        <f t="shared" si="99"/>
        <v>-2.7755575615628914E-17</v>
      </c>
      <c r="L275" s="9">
        <f t="shared" si="100"/>
        <v>-3.9968028886505635E-9</v>
      </c>
      <c r="M275" s="9">
        <f t="shared" si="101"/>
        <v>-1.5987211554602254E-8</v>
      </c>
      <c r="N275" s="9">
        <f t="shared" si="102"/>
        <v>-3.5971225997855072E-8</v>
      </c>
      <c r="O275" s="9">
        <f t="shared" si="103"/>
        <v>-6.3948846218409017E-8</v>
      </c>
      <c r="P275" s="9">
        <f t="shared" si="104"/>
        <v>-9.9920072216264089E-8</v>
      </c>
      <c r="Q275" s="9">
        <f t="shared" si="105"/>
        <v>-1.4388490399142029E-7</v>
      </c>
      <c r="R275" s="8">
        <f>SUM('Masses &amp; Spring Data'!$D$29)</f>
        <v>0.12910000000000002</v>
      </c>
      <c r="S275" s="8">
        <f t="shared" si="91"/>
        <v>-5.1598725292478786E-10</v>
      </c>
      <c r="T275" s="8">
        <f t="shared" si="91"/>
        <v>-2.0639490116991514E-9</v>
      </c>
      <c r="U275" s="8">
        <f t="shared" si="91"/>
        <v>-4.6438852763230906E-9</v>
      </c>
      <c r="V275" s="8">
        <f t="shared" si="91"/>
        <v>-8.2557960467966057E-9</v>
      </c>
      <c r="W275" s="8">
        <f t="shared" si="91"/>
        <v>-1.2899681323119695E-8</v>
      </c>
      <c r="X275" s="8">
        <f t="shared" si="91"/>
        <v>-1.8575541105292362E-8</v>
      </c>
      <c r="Y275" s="3">
        <f>SUM('Masses &amp; Spring Data'!$K$41*('Masses &amp; Spring Data'!$I$3+'Vel,Acc,Jer (Inlet)'!C275))</f>
        <v>33838.012622210335</v>
      </c>
      <c r="Z275" s="10">
        <f t="shared" si="106"/>
        <v>33838.012622209819</v>
      </c>
      <c r="AA275" s="10">
        <f t="shared" si="107"/>
        <v>31124.490111733106</v>
      </c>
      <c r="AB275" s="10">
        <f t="shared" si="108"/>
        <v>33838.012622205693</v>
      </c>
      <c r="AC275" s="10">
        <f t="shared" si="109"/>
        <v>33838.012622202077</v>
      </c>
      <c r="AD275" s="10">
        <f t="shared" si="110"/>
        <v>33838.012622197435</v>
      </c>
      <c r="AE275" s="10">
        <f t="shared" si="111"/>
        <v>33838.01262219176</v>
      </c>
    </row>
    <row r="276" spans="1:31" x14ac:dyDescent="0.2">
      <c r="A276" s="5">
        <v>186</v>
      </c>
      <c r="B276" s="5">
        <f t="shared" si="112"/>
        <v>273</v>
      </c>
      <c r="C276" s="36">
        <v>0.1194808673343041</v>
      </c>
      <c r="D276" s="6">
        <f t="shared" si="92"/>
        <v>-1.1201331312591004E-2</v>
      </c>
      <c r="E276" s="7">
        <f t="shared" si="93"/>
        <v>-134.41597575109205</v>
      </c>
      <c r="F276" s="7">
        <f t="shared" si="94"/>
        <v>-268.8319515021841</v>
      </c>
      <c r="G276" s="7">
        <f t="shared" si="95"/>
        <v>-403.24792725327615</v>
      </c>
      <c r="H276" s="7">
        <f t="shared" si="96"/>
        <v>-537.66390300436819</v>
      </c>
      <c r="I276" s="7">
        <f t="shared" si="97"/>
        <v>-672.07987875546019</v>
      </c>
      <c r="J276" s="7">
        <f t="shared" si="98"/>
        <v>-806.49585450655229</v>
      </c>
      <c r="K276" s="12">
        <f t="shared" si="99"/>
        <v>1.8668885520984752E-3</v>
      </c>
      <c r="L276" s="9">
        <f t="shared" si="100"/>
        <v>268831.95150218043</v>
      </c>
      <c r="M276" s="9">
        <f t="shared" si="101"/>
        <v>1075327.8060087217</v>
      </c>
      <c r="N276" s="9">
        <f t="shared" si="102"/>
        <v>2419487.5635196236</v>
      </c>
      <c r="O276" s="9">
        <f t="shared" si="103"/>
        <v>4301311.2240348868</v>
      </c>
      <c r="P276" s="9">
        <f t="shared" si="104"/>
        <v>6720798.7875545109</v>
      </c>
      <c r="Q276" s="9">
        <f t="shared" si="105"/>
        <v>9677950.2540784944</v>
      </c>
      <c r="R276" s="8">
        <f>SUM('Masses &amp; Spring Data'!$D$29)</f>
        <v>0.12910000000000002</v>
      </c>
      <c r="S276" s="8">
        <f t="shared" ref="S276:X339" si="113">SUM($R$3*L276)</f>
        <v>34706.2049389315</v>
      </c>
      <c r="T276" s="8">
        <f t="shared" si="113"/>
        <v>138824.819755726</v>
      </c>
      <c r="U276" s="8">
        <f t="shared" si="113"/>
        <v>312355.84445038345</v>
      </c>
      <c r="V276" s="8">
        <f t="shared" si="113"/>
        <v>555299.279022904</v>
      </c>
      <c r="W276" s="8">
        <f t="shared" si="113"/>
        <v>867655.12347328744</v>
      </c>
      <c r="X276" s="8">
        <f t="shared" si="113"/>
        <v>1249423.3778015338</v>
      </c>
      <c r="Y276" s="3">
        <f>SUM('Masses &amp; Spring Data'!$K$41*('Masses &amp; Spring Data'!$I$3+'Vel,Acc,Jer (Inlet)'!C276))</f>
        <v>31124.490111735169</v>
      </c>
      <c r="Z276" s="10">
        <f t="shared" si="106"/>
        <v>65830.695050666662</v>
      </c>
      <c r="AA276" s="10">
        <f t="shared" si="107"/>
        <v>167235.78735698599</v>
      </c>
      <c r="AB276" s="10">
        <f t="shared" si="108"/>
        <v>343480.33456211863</v>
      </c>
      <c r="AC276" s="10">
        <f t="shared" si="109"/>
        <v>586423.76913463918</v>
      </c>
      <c r="AD276" s="10">
        <f t="shared" si="110"/>
        <v>898779.61358502263</v>
      </c>
      <c r="AE276" s="10">
        <f t="shared" si="111"/>
        <v>1280547.867913269</v>
      </c>
    </row>
    <row r="277" spans="1:31" x14ac:dyDescent="0.2">
      <c r="A277" s="5">
        <v>188</v>
      </c>
      <c r="B277" s="5">
        <f t="shared" si="112"/>
        <v>274</v>
      </c>
      <c r="C277" s="36">
        <v>0.1082795360217131</v>
      </c>
      <c r="D277" s="6">
        <f t="shared" si="92"/>
        <v>-9.3344427604925284E-3</v>
      </c>
      <c r="E277" s="7">
        <f t="shared" si="93"/>
        <v>-112.01331312591034</v>
      </c>
      <c r="F277" s="7">
        <f t="shared" si="94"/>
        <v>-224.02662625182069</v>
      </c>
      <c r="G277" s="7">
        <f t="shared" si="95"/>
        <v>-336.039939377731</v>
      </c>
      <c r="H277" s="7">
        <f t="shared" si="96"/>
        <v>-448.05325250364137</v>
      </c>
      <c r="I277" s="7">
        <f t="shared" si="97"/>
        <v>-560.06656562955175</v>
      </c>
      <c r="J277" s="7">
        <f t="shared" si="98"/>
        <v>-672.079878755462</v>
      </c>
      <c r="K277" s="12">
        <f t="shared" si="99"/>
        <v>-1.866888552098378E-4</v>
      </c>
      <c r="L277" s="9">
        <f t="shared" si="100"/>
        <v>-26883.195150216645</v>
      </c>
      <c r="M277" s="9">
        <f t="shared" si="101"/>
        <v>-107532.78060086658</v>
      </c>
      <c r="N277" s="9">
        <f t="shared" si="102"/>
        <v>-241948.75635194979</v>
      </c>
      <c r="O277" s="9">
        <f t="shared" si="103"/>
        <v>-430131.12240346632</v>
      </c>
      <c r="P277" s="9">
        <f t="shared" si="104"/>
        <v>-672079.87875541614</v>
      </c>
      <c r="Q277" s="9">
        <f t="shared" si="105"/>
        <v>-967795.02540779917</v>
      </c>
      <c r="R277" s="8">
        <f>SUM('Masses &amp; Spring Data'!$D$29)</f>
        <v>0.12910000000000002</v>
      </c>
      <c r="S277" s="8">
        <f t="shared" si="113"/>
        <v>-3470.6204938929695</v>
      </c>
      <c r="T277" s="8">
        <f t="shared" si="113"/>
        <v>-13882.481975571878</v>
      </c>
      <c r="U277" s="8">
        <f t="shared" si="113"/>
        <v>-31235.584445036722</v>
      </c>
      <c r="V277" s="8">
        <f t="shared" si="113"/>
        <v>-55529.927902287513</v>
      </c>
      <c r="W277" s="8">
        <f t="shared" si="113"/>
        <v>-86765.512347324242</v>
      </c>
      <c r="X277" s="8">
        <f t="shared" si="113"/>
        <v>-124942.33778014689</v>
      </c>
      <c r="Y277" s="3">
        <f>SUM('Masses &amp; Spring Data'!$K$41*('Masses &amp; Spring Data'!$I$3+'Vel,Acc,Jer (Inlet)'!C277))</f>
        <v>28410.967601259996</v>
      </c>
      <c r="Z277" s="10">
        <f t="shared" si="106"/>
        <v>24940.347107367026</v>
      </c>
      <c r="AA277" s="10">
        <f t="shared" si="107"/>
        <v>12267.216866958803</v>
      </c>
      <c r="AB277" s="10">
        <f t="shared" si="108"/>
        <v>-2824.6168437767265</v>
      </c>
      <c r="AC277" s="10">
        <f t="shared" si="109"/>
        <v>-27118.960301027517</v>
      </c>
      <c r="AD277" s="10">
        <f t="shared" si="110"/>
        <v>-58354.544746064246</v>
      </c>
      <c r="AE277" s="10">
        <f t="shared" si="111"/>
        <v>-96531.370178886893</v>
      </c>
    </row>
    <row r="278" spans="1:31" x14ac:dyDescent="0.2">
      <c r="A278" s="5">
        <v>190</v>
      </c>
      <c r="B278" s="5">
        <f t="shared" si="112"/>
        <v>275</v>
      </c>
      <c r="C278" s="36">
        <v>9.8945093261220571E-2</v>
      </c>
      <c r="D278" s="6">
        <f t="shared" si="92"/>
        <v>-9.5211316157023662E-3</v>
      </c>
      <c r="E278" s="7">
        <f t="shared" si="93"/>
        <v>-114.25357938842839</v>
      </c>
      <c r="F278" s="7">
        <f t="shared" si="94"/>
        <v>-228.50715877685678</v>
      </c>
      <c r="G278" s="7">
        <f t="shared" si="95"/>
        <v>-342.7607381652852</v>
      </c>
      <c r="H278" s="7">
        <f t="shared" si="96"/>
        <v>-457.01431755371357</v>
      </c>
      <c r="I278" s="7">
        <f t="shared" si="97"/>
        <v>-571.26789694214199</v>
      </c>
      <c r="J278" s="7">
        <f t="shared" si="98"/>
        <v>-685.52147633057041</v>
      </c>
      <c r="K278" s="12">
        <f t="shared" si="99"/>
        <v>1.2134775588640567E-3</v>
      </c>
      <c r="L278" s="9">
        <f t="shared" si="100"/>
        <v>174740.76847642416</v>
      </c>
      <c r="M278" s="9">
        <f t="shared" si="101"/>
        <v>698963.07390569663</v>
      </c>
      <c r="N278" s="9">
        <f t="shared" si="102"/>
        <v>1572666.9162878175</v>
      </c>
      <c r="O278" s="9">
        <f t="shared" si="103"/>
        <v>2795852.2956227865</v>
      </c>
      <c r="P278" s="9">
        <f t="shared" si="104"/>
        <v>4368519.2119106045</v>
      </c>
      <c r="Q278" s="9">
        <f t="shared" si="105"/>
        <v>6290667.6651512701</v>
      </c>
      <c r="R278" s="8">
        <f>SUM('Masses &amp; Spring Data'!$D$29)</f>
        <v>0.12910000000000002</v>
      </c>
      <c r="S278" s="8">
        <f t="shared" si="113"/>
        <v>22559.033210306363</v>
      </c>
      <c r="T278" s="8">
        <f t="shared" si="113"/>
        <v>90236.132841225452</v>
      </c>
      <c r="U278" s="8">
        <f t="shared" si="113"/>
        <v>203031.29889275727</v>
      </c>
      <c r="V278" s="8">
        <f t="shared" si="113"/>
        <v>360944.53136490181</v>
      </c>
      <c r="W278" s="8">
        <f t="shared" si="113"/>
        <v>563975.83025765908</v>
      </c>
      <c r="X278" s="8">
        <f t="shared" si="113"/>
        <v>812125.19557102909</v>
      </c>
      <c r="Y278" s="3">
        <f>SUM('Masses &amp; Spring Data'!$K$41*('Masses &amp; Spring Data'!$I$3+'Vel,Acc,Jer (Inlet)'!C278))</f>
        <v>26149.698842530681</v>
      </c>
      <c r="Z278" s="10">
        <f t="shared" si="106"/>
        <v>48708.732052837047</v>
      </c>
      <c r="AA278" s="10">
        <f t="shared" si="107"/>
        <v>114079.33754985224</v>
      </c>
      <c r="AB278" s="10">
        <f t="shared" si="108"/>
        <v>229180.99773528797</v>
      </c>
      <c r="AC278" s="10">
        <f t="shared" si="109"/>
        <v>387094.23020743247</v>
      </c>
      <c r="AD278" s="10">
        <f t="shared" si="110"/>
        <v>590125.5291001898</v>
      </c>
      <c r="AE278" s="10">
        <f t="shared" si="111"/>
        <v>838274.89441355981</v>
      </c>
    </row>
    <row r="279" spans="1:31" x14ac:dyDescent="0.2">
      <c r="A279" s="5">
        <v>192</v>
      </c>
      <c r="B279" s="5">
        <f t="shared" si="112"/>
        <v>276</v>
      </c>
      <c r="C279" s="36">
        <v>8.9423961645518205E-2</v>
      </c>
      <c r="D279" s="6">
        <f t="shared" si="92"/>
        <v>-8.3076540568383095E-3</v>
      </c>
      <c r="E279" s="7">
        <f t="shared" si="93"/>
        <v>-99.691848682059714</v>
      </c>
      <c r="F279" s="7">
        <f t="shared" si="94"/>
        <v>-199.38369736411943</v>
      </c>
      <c r="G279" s="7">
        <f t="shared" si="95"/>
        <v>-299.07554604617917</v>
      </c>
      <c r="H279" s="7">
        <f t="shared" si="96"/>
        <v>-398.76739472823886</v>
      </c>
      <c r="I279" s="7">
        <f t="shared" si="97"/>
        <v>-498.45924341029854</v>
      </c>
      <c r="J279" s="7">
        <f t="shared" si="98"/>
        <v>-598.15109209235834</v>
      </c>
      <c r="K279" s="12">
        <f t="shared" si="99"/>
        <v>6.5341099323444618E-4</v>
      </c>
      <c r="L279" s="9">
        <f t="shared" si="100"/>
        <v>94091.183025760256</v>
      </c>
      <c r="M279" s="9">
        <f t="shared" si="101"/>
        <v>376364.73210304102</v>
      </c>
      <c r="N279" s="9">
        <f t="shared" si="102"/>
        <v>846820.64723184227</v>
      </c>
      <c r="O279" s="9">
        <f t="shared" si="103"/>
        <v>1505458.9284121641</v>
      </c>
      <c r="P279" s="9">
        <f t="shared" si="104"/>
        <v>2352279.575644006</v>
      </c>
      <c r="Q279" s="9">
        <f t="shared" si="105"/>
        <v>3387282.5889273691</v>
      </c>
      <c r="R279" s="8">
        <f>SUM('Masses &amp; Spring Data'!$D$29)</f>
        <v>0.12910000000000002</v>
      </c>
      <c r="S279" s="8">
        <f t="shared" si="113"/>
        <v>12147.171728625652</v>
      </c>
      <c r="T279" s="8">
        <f t="shared" si="113"/>
        <v>48588.686914502607</v>
      </c>
      <c r="U279" s="8">
        <f t="shared" si="113"/>
        <v>109324.54555763086</v>
      </c>
      <c r="V279" s="8">
        <f t="shared" si="113"/>
        <v>194354.74765801043</v>
      </c>
      <c r="W279" s="8">
        <f t="shared" si="113"/>
        <v>303679.29321564123</v>
      </c>
      <c r="X279" s="8">
        <f t="shared" si="113"/>
        <v>437298.18223052344</v>
      </c>
      <c r="Y279" s="3">
        <f>SUM('Masses &amp; Spring Data'!$K$41*('Masses &amp; Spring Data'!$I$3+'Vel,Acc,Jer (Inlet)'!C279))</f>
        <v>23843.204708626785</v>
      </c>
      <c r="Z279" s="10">
        <f t="shared" si="106"/>
        <v>35990.376437252438</v>
      </c>
      <c r="AA279" s="10">
        <f t="shared" si="107"/>
        <v>70419.362427860309</v>
      </c>
      <c r="AB279" s="10">
        <f t="shared" si="108"/>
        <v>133167.75026625764</v>
      </c>
      <c r="AC279" s="10">
        <f t="shared" si="109"/>
        <v>218197.95236663721</v>
      </c>
      <c r="AD279" s="10">
        <f t="shared" si="110"/>
        <v>327522.49792426801</v>
      </c>
      <c r="AE279" s="10">
        <f t="shared" si="111"/>
        <v>461141.38693915022</v>
      </c>
    </row>
    <row r="280" spans="1:31" x14ac:dyDescent="0.2">
      <c r="A280" s="5">
        <v>194</v>
      </c>
      <c r="B280" s="5">
        <f t="shared" si="112"/>
        <v>277</v>
      </c>
      <c r="C280" s="36">
        <v>8.1116307588679895E-2</v>
      </c>
      <c r="D280" s="6">
        <f t="shared" si="92"/>
        <v>-7.6542430636038633E-3</v>
      </c>
      <c r="E280" s="7">
        <f t="shared" si="93"/>
        <v>-91.85091676324636</v>
      </c>
      <c r="F280" s="7">
        <f t="shared" si="94"/>
        <v>-183.70183352649272</v>
      </c>
      <c r="G280" s="7">
        <f t="shared" si="95"/>
        <v>-275.55275028973909</v>
      </c>
      <c r="H280" s="7">
        <f t="shared" si="96"/>
        <v>-367.40366705298544</v>
      </c>
      <c r="I280" s="7">
        <f t="shared" si="97"/>
        <v>-459.25458381623179</v>
      </c>
      <c r="J280" s="7">
        <f t="shared" si="98"/>
        <v>-551.10550057947819</v>
      </c>
      <c r="K280" s="12">
        <f t="shared" si="99"/>
        <v>6.5341099323448781E-4</v>
      </c>
      <c r="L280" s="9">
        <f t="shared" si="100"/>
        <v>94091.183025766251</v>
      </c>
      <c r="M280" s="9">
        <f t="shared" si="101"/>
        <v>376364.73210306501</v>
      </c>
      <c r="N280" s="9">
        <f t="shared" si="102"/>
        <v>846820.64723189618</v>
      </c>
      <c r="O280" s="9">
        <f t="shared" si="103"/>
        <v>1505458.92841226</v>
      </c>
      <c r="P280" s="9">
        <f t="shared" si="104"/>
        <v>2352279.575644156</v>
      </c>
      <c r="Q280" s="9">
        <f t="shared" si="105"/>
        <v>3387282.5889275847</v>
      </c>
      <c r="R280" s="8">
        <f>SUM('Masses &amp; Spring Data'!$D$29)</f>
        <v>0.12910000000000002</v>
      </c>
      <c r="S280" s="8">
        <f t="shared" si="113"/>
        <v>12147.171728626425</v>
      </c>
      <c r="T280" s="8">
        <f t="shared" si="113"/>
        <v>48588.686914505699</v>
      </c>
      <c r="U280" s="8">
        <f t="shared" si="113"/>
        <v>109324.54555763782</v>
      </c>
      <c r="V280" s="8">
        <f t="shared" si="113"/>
        <v>194354.7476580228</v>
      </c>
      <c r="W280" s="8">
        <f t="shared" si="113"/>
        <v>303679.29321566061</v>
      </c>
      <c r="X280" s="8">
        <f t="shared" si="113"/>
        <v>437298.18223055126</v>
      </c>
      <c r="Y280" s="3">
        <f>SUM('Masses &amp; Spring Data'!$K$41*('Masses &amp; Spring Data'!$I$3+'Vel,Acc,Jer (Inlet)'!C280))</f>
        <v>21830.675513357703</v>
      </c>
      <c r="Z280" s="10">
        <f t="shared" si="106"/>
        <v>33977.847241984127</v>
      </c>
      <c r="AA280" s="10">
        <f t="shared" si="107"/>
        <v>68565.122045705371</v>
      </c>
      <c r="AB280" s="10">
        <f t="shared" si="108"/>
        <v>131155.22107099553</v>
      </c>
      <c r="AC280" s="10">
        <f t="shared" si="109"/>
        <v>216185.42317138051</v>
      </c>
      <c r="AD280" s="10">
        <f t="shared" si="110"/>
        <v>325509.96872901829</v>
      </c>
      <c r="AE280" s="10">
        <f t="shared" si="111"/>
        <v>459128.85774390894</v>
      </c>
    </row>
    <row r="281" spans="1:31" x14ac:dyDescent="0.2">
      <c r="A281" s="5">
        <v>196</v>
      </c>
      <c r="B281" s="5">
        <f t="shared" si="112"/>
        <v>278</v>
      </c>
      <c r="C281" s="36">
        <v>7.3462064525076032E-2</v>
      </c>
      <c r="D281" s="6">
        <f t="shared" si="92"/>
        <v>-7.0008320703693755E-3</v>
      </c>
      <c r="E281" s="7">
        <f t="shared" si="93"/>
        <v>-84.009984844432509</v>
      </c>
      <c r="F281" s="7">
        <f t="shared" si="94"/>
        <v>-168.01996968886502</v>
      </c>
      <c r="G281" s="7">
        <f t="shared" si="95"/>
        <v>-252.02995453329751</v>
      </c>
      <c r="H281" s="7">
        <f t="shared" si="96"/>
        <v>-336.03993937773004</v>
      </c>
      <c r="I281" s="7">
        <f t="shared" si="97"/>
        <v>-420.04992422216253</v>
      </c>
      <c r="J281" s="7">
        <f t="shared" si="98"/>
        <v>-504.05990906659503</v>
      </c>
      <c r="K281" s="12">
        <f t="shared" si="99"/>
        <v>6.5341099323446006E-4</v>
      </c>
      <c r="L281" s="9">
        <f t="shared" si="100"/>
        <v>94091.18302576225</v>
      </c>
      <c r="M281" s="9">
        <f t="shared" si="101"/>
        <v>376364.732103049</v>
      </c>
      <c r="N281" s="9">
        <f t="shared" si="102"/>
        <v>846820.6472318602</v>
      </c>
      <c r="O281" s="9">
        <f t="shared" si="103"/>
        <v>1505458.928412196</v>
      </c>
      <c r="P281" s="9">
        <f t="shared" si="104"/>
        <v>2352279.5756440563</v>
      </c>
      <c r="Q281" s="9">
        <f t="shared" si="105"/>
        <v>3387282.5889274408</v>
      </c>
      <c r="R281" s="8">
        <f>SUM('Masses &amp; Spring Data'!$D$29)</f>
        <v>0.12910000000000002</v>
      </c>
      <c r="S281" s="8">
        <f t="shared" si="113"/>
        <v>12147.171728625908</v>
      </c>
      <c r="T281" s="8">
        <f t="shared" si="113"/>
        <v>48588.686914503633</v>
      </c>
      <c r="U281" s="8">
        <f t="shared" si="113"/>
        <v>109324.54555763317</v>
      </c>
      <c r="V281" s="8">
        <f t="shared" si="113"/>
        <v>194354.74765801453</v>
      </c>
      <c r="W281" s="8">
        <f t="shared" si="113"/>
        <v>303679.29321564769</v>
      </c>
      <c r="X281" s="8">
        <f t="shared" si="113"/>
        <v>437298.18223053269</v>
      </c>
      <c r="Y281" s="3">
        <f>SUM('Masses &amp; Spring Data'!$K$41*('Masses &amp; Spring Data'!$I$3+'Vel,Acc,Jer (Inlet)'!C281))</f>
        <v>19976.435131199669</v>
      </c>
      <c r="Z281" s="10">
        <f t="shared" si="106"/>
        <v>32123.606859825577</v>
      </c>
      <c r="AA281" s="10">
        <f t="shared" si="107"/>
        <v>66869.17047665632</v>
      </c>
      <c r="AB281" s="10">
        <f t="shared" si="108"/>
        <v>129300.98068883285</v>
      </c>
      <c r="AC281" s="10">
        <f t="shared" si="109"/>
        <v>214331.18278921419</v>
      </c>
      <c r="AD281" s="10">
        <f t="shared" si="110"/>
        <v>323655.72834684735</v>
      </c>
      <c r="AE281" s="10">
        <f t="shared" si="111"/>
        <v>457274.61736173235</v>
      </c>
    </row>
    <row r="282" spans="1:31" x14ac:dyDescent="0.2">
      <c r="A282" s="5">
        <v>198</v>
      </c>
      <c r="B282" s="5">
        <f t="shared" si="112"/>
        <v>279</v>
      </c>
      <c r="C282" s="36">
        <v>6.6461232454706656E-2</v>
      </c>
      <c r="D282" s="6">
        <f t="shared" si="92"/>
        <v>-6.3474210771349085E-3</v>
      </c>
      <c r="E282" s="7">
        <f t="shared" si="93"/>
        <v>-76.1690529256189</v>
      </c>
      <c r="F282" s="7">
        <f t="shared" si="94"/>
        <v>-152.3381058512378</v>
      </c>
      <c r="G282" s="7">
        <f t="shared" si="95"/>
        <v>-228.5071587768567</v>
      </c>
      <c r="H282" s="7">
        <f t="shared" si="96"/>
        <v>-304.6762117024756</v>
      </c>
      <c r="I282" s="7">
        <f t="shared" si="97"/>
        <v>-380.84526462809453</v>
      </c>
      <c r="J282" s="7">
        <f t="shared" si="98"/>
        <v>-457.0143175537134</v>
      </c>
      <c r="K282" s="12">
        <f t="shared" si="99"/>
        <v>5.6006656562955504E-4</v>
      </c>
      <c r="L282" s="9">
        <f t="shared" si="100"/>
        <v>80649.585450655926</v>
      </c>
      <c r="M282" s="9">
        <f t="shared" si="101"/>
        <v>322598.34180262371</v>
      </c>
      <c r="N282" s="9">
        <f t="shared" si="102"/>
        <v>725846.26905590331</v>
      </c>
      <c r="O282" s="9">
        <f t="shared" si="103"/>
        <v>1290393.3672104948</v>
      </c>
      <c r="P282" s="9">
        <f t="shared" si="104"/>
        <v>2016239.6362663982</v>
      </c>
      <c r="Q282" s="9">
        <f t="shared" si="105"/>
        <v>2903385.0762236132</v>
      </c>
      <c r="R282" s="8">
        <f>SUM('Masses &amp; Spring Data'!$D$29)</f>
        <v>0.12910000000000002</v>
      </c>
      <c r="S282" s="8">
        <f t="shared" si="113"/>
        <v>10411.861481679682</v>
      </c>
      <c r="T282" s="8">
        <f t="shared" si="113"/>
        <v>41647.445926718727</v>
      </c>
      <c r="U282" s="8">
        <f t="shared" si="113"/>
        <v>93706.75333511713</v>
      </c>
      <c r="V282" s="8">
        <f t="shared" si="113"/>
        <v>166589.78370687491</v>
      </c>
      <c r="W282" s="8">
        <f t="shared" si="113"/>
        <v>260296.53704199207</v>
      </c>
      <c r="X282" s="8">
        <f t="shared" si="113"/>
        <v>374827.01334046852</v>
      </c>
      <c r="Y282" s="3">
        <f>SUM('Masses &amp; Spring Data'!$K$41*('Masses &amp; Spring Data'!$I$3+'Vel,Acc,Jer (Inlet)'!C282))</f>
        <v>18280.483562152687</v>
      </c>
      <c r="Z282" s="10">
        <f t="shared" si="106"/>
        <v>28692.345043832371</v>
      </c>
      <c r="AA282" s="10">
        <f t="shared" si="107"/>
        <v>58390.266732935488</v>
      </c>
      <c r="AB282" s="10">
        <f t="shared" si="108"/>
        <v>111987.23689726982</v>
      </c>
      <c r="AC282" s="10">
        <f t="shared" si="109"/>
        <v>184870.26726902759</v>
      </c>
      <c r="AD282" s="10">
        <f t="shared" si="110"/>
        <v>278577.02060414478</v>
      </c>
      <c r="AE282" s="10">
        <f t="shared" si="111"/>
        <v>393107.49690262123</v>
      </c>
    </row>
    <row r="283" spans="1:31" x14ac:dyDescent="0.2">
      <c r="A283" s="5">
        <v>200</v>
      </c>
      <c r="B283" s="5">
        <f t="shared" si="112"/>
        <v>280</v>
      </c>
      <c r="C283" s="36">
        <v>6.0113811377571748E-2</v>
      </c>
      <c r="D283" s="6">
        <f t="shared" si="92"/>
        <v>-5.7873545115053604E-3</v>
      </c>
      <c r="E283" s="7">
        <f t="shared" si="93"/>
        <v>-69.448254138064328</v>
      </c>
      <c r="F283" s="7">
        <f t="shared" si="94"/>
        <v>-138.89650827612866</v>
      </c>
      <c r="G283" s="7">
        <f t="shared" si="95"/>
        <v>-208.34476241419299</v>
      </c>
      <c r="H283" s="7">
        <f t="shared" si="96"/>
        <v>-277.79301655225731</v>
      </c>
      <c r="I283" s="7">
        <f t="shared" si="97"/>
        <v>-347.24127069032164</v>
      </c>
      <c r="J283" s="7">
        <f t="shared" si="98"/>
        <v>-416.68952482838597</v>
      </c>
      <c r="K283" s="12">
        <f t="shared" si="99"/>
        <v>4.6672213802463614E-4</v>
      </c>
      <c r="L283" s="9">
        <f t="shared" si="100"/>
        <v>67207.987875547609</v>
      </c>
      <c r="M283" s="9">
        <f t="shared" si="101"/>
        <v>268831.95150219044</v>
      </c>
      <c r="N283" s="9">
        <f t="shared" si="102"/>
        <v>604871.89087992848</v>
      </c>
      <c r="O283" s="9">
        <f t="shared" si="103"/>
        <v>1075327.8060087617</v>
      </c>
      <c r="P283" s="9">
        <f t="shared" si="104"/>
        <v>1680199.6968886901</v>
      </c>
      <c r="Q283" s="9">
        <f t="shared" si="105"/>
        <v>2419487.5635197139</v>
      </c>
      <c r="R283" s="8">
        <f>SUM('Masses &amp; Spring Data'!$D$29)</f>
        <v>0.12910000000000002</v>
      </c>
      <c r="S283" s="8">
        <f t="shared" si="113"/>
        <v>8676.5512347331969</v>
      </c>
      <c r="T283" s="8">
        <f t="shared" si="113"/>
        <v>34706.204938932788</v>
      </c>
      <c r="U283" s="8">
        <f t="shared" si="113"/>
        <v>78088.961112598787</v>
      </c>
      <c r="V283" s="8">
        <f t="shared" si="113"/>
        <v>138824.81975573115</v>
      </c>
      <c r="W283" s="8">
        <f t="shared" si="113"/>
        <v>216913.78086832992</v>
      </c>
      <c r="X283" s="8">
        <f t="shared" si="113"/>
        <v>312355.84445039515</v>
      </c>
      <c r="Y283" s="3">
        <f>SUM('Masses &amp; Spring Data'!$K$41*('Masses &amp; Spring Data'!$I$3+'Vel,Acc,Jer (Inlet)'!C283))</f>
        <v>16742.820806216758</v>
      </c>
      <c r="Z283" s="10">
        <f t="shared" si="106"/>
        <v>25419.372040949955</v>
      </c>
      <c r="AA283" s="10">
        <f t="shared" si="107"/>
        <v>50047.039114737374</v>
      </c>
      <c r="AB283" s="10">
        <f t="shared" si="108"/>
        <v>94831.781918815541</v>
      </c>
      <c r="AC283" s="10">
        <f t="shared" si="109"/>
        <v>155567.64056194792</v>
      </c>
      <c r="AD283" s="10">
        <f t="shared" si="110"/>
        <v>233656.60167454669</v>
      </c>
      <c r="AE283" s="10">
        <f t="shared" si="111"/>
        <v>329098.66525661189</v>
      </c>
    </row>
    <row r="284" spans="1:31" x14ac:dyDescent="0.2">
      <c r="A284" s="5">
        <v>202</v>
      </c>
      <c r="B284" s="5">
        <f t="shared" si="112"/>
        <v>281</v>
      </c>
      <c r="C284" s="36">
        <v>5.4326456866066387E-2</v>
      </c>
      <c r="D284" s="6">
        <f t="shared" si="92"/>
        <v>-5.3206323734807243E-3</v>
      </c>
      <c r="E284" s="7">
        <f t="shared" si="93"/>
        <v>-63.847588481768689</v>
      </c>
      <c r="F284" s="7">
        <f t="shared" si="94"/>
        <v>-127.69517696353738</v>
      </c>
      <c r="G284" s="7">
        <f t="shared" si="95"/>
        <v>-191.54276544530606</v>
      </c>
      <c r="H284" s="7">
        <f t="shared" si="96"/>
        <v>-255.39035392707476</v>
      </c>
      <c r="I284" s="7">
        <f t="shared" si="97"/>
        <v>-319.23794240884348</v>
      </c>
      <c r="J284" s="7">
        <f t="shared" si="98"/>
        <v>-383.08553089061212</v>
      </c>
      <c r="K284" s="12">
        <f t="shared" si="99"/>
        <v>4.6672213802462226E-4</v>
      </c>
      <c r="L284" s="9">
        <f t="shared" si="100"/>
        <v>67207.987875545601</v>
      </c>
      <c r="M284" s="9">
        <f t="shared" si="101"/>
        <v>268831.9515021824</v>
      </c>
      <c r="N284" s="9">
        <f t="shared" si="102"/>
        <v>604871.89087991044</v>
      </c>
      <c r="O284" s="9">
        <f t="shared" si="103"/>
        <v>1075327.8060087296</v>
      </c>
      <c r="P284" s="9">
        <f t="shared" si="104"/>
        <v>1680199.6968886401</v>
      </c>
      <c r="Q284" s="9">
        <f t="shared" si="105"/>
        <v>2419487.5635196418</v>
      </c>
      <c r="R284" s="8">
        <f>SUM('Masses &amp; Spring Data'!$D$29)</f>
        <v>0.12910000000000002</v>
      </c>
      <c r="S284" s="8">
        <f t="shared" si="113"/>
        <v>8676.5512347329386</v>
      </c>
      <c r="T284" s="8">
        <f t="shared" si="113"/>
        <v>34706.204938931754</v>
      </c>
      <c r="U284" s="8">
        <f t="shared" si="113"/>
        <v>78088.961112596444</v>
      </c>
      <c r="V284" s="8">
        <f t="shared" si="113"/>
        <v>138824.81975572702</v>
      </c>
      <c r="W284" s="8">
        <f t="shared" si="113"/>
        <v>216913.78086832346</v>
      </c>
      <c r="X284" s="8">
        <f t="shared" si="113"/>
        <v>312355.84445038578</v>
      </c>
      <c r="Y284" s="3">
        <f>SUM('Masses &amp; Spring Data'!$K$41*('Masses &amp; Spring Data'!$I$3+'Vel,Acc,Jer (Inlet)'!C284))</f>
        <v>15340.834175804583</v>
      </c>
      <c r="Z284" s="10">
        <f t="shared" si="106"/>
        <v>24017.385410537521</v>
      </c>
      <c r="AA284" s="10">
        <f t="shared" si="107"/>
        <v>48758.115922260629</v>
      </c>
      <c r="AB284" s="10">
        <f t="shared" si="108"/>
        <v>93429.79528840103</v>
      </c>
      <c r="AC284" s="10">
        <f t="shared" si="109"/>
        <v>154165.65393153159</v>
      </c>
      <c r="AD284" s="10">
        <f t="shared" si="110"/>
        <v>232254.61504412803</v>
      </c>
      <c r="AE284" s="10">
        <f t="shared" si="111"/>
        <v>327696.67862619035</v>
      </c>
    </row>
    <row r="285" spans="1:31" x14ac:dyDescent="0.2">
      <c r="A285" s="5">
        <v>204</v>
      </c>
      <c r="B285" s="5">
        <f t="shared" si="112"/>
        <v>282</v>
      </c>
      <c r="C285" s="36">
        <v>4.9005824492585663E-2</v>
      </c>
      <c r="D285" s="6">
        <f t="shared" si="92"/>
        <v>-4.853910235456102E-3</v>
      </c>
      <c r="E285" s="7">
        <f t="shared" si="93"/>
        <v>-58.246922825473227</v>
      </c>
      <c r="F285" s="7">
        <f t="shared" si="94"/>
        <v>-116.49384565094645</v>
      </c>
      <c r="G285" s="7">
        <f t="shared" si="95"/>
        <v>-174.74076847641967</v>
      </c>
      <c r="H285" s="7">
        <f t="shared" si="96"/>
        <v>-232.98769130189291</v>
      </c>
      <c r="I285" s="7">
        <f t="shared" si="97"/>
        <v>-291.23461412736611</v>
      </c>
      <c r="J285" s="7">
        <f t="shared" si="98"/>
        <v>-349.48153695283935</v>
      </c>
      <c r="K285" s="12">
        <f t="shared" si="99"/>
        <v>4.6672213802462226E-4</v>
      </c>
      <c r="L285" s="9">
        <f t="shared" si="100"/>
        <v>67207.987875545601</v>
      </c>
      <c r="M285" s="9">
        <f t="shared" si="101"/>
        <v>268831.9515021824</v>
      </c>
      <c r="N285" s="9">
        <f t="shared" si="102"/>
        <v>604871.89087991044</v>
      </c>
      <c r="O285" s="9">
        <f t="shared" si="103"/>
        <v>1075327.8060087296</v>
      </c>
      <c r="P285" s="9">
        <f t="shared" si="104"/>
        <v>1680199.6968886401</v>
      </c>
      <c r="Q285" s="9">
        <f t="shared" si="105"/>
        <v>2419487.5635196418</v>
      </c>
      <c r="R285" s="8">
        <f>SUM('Masses &amp; Spring Data'!$D$29)</f>
        <v>0.12910000000000002</v>
      </c>
      <c r="S285" s="8">
        <f t="shared" si="113"/>
        <v>8676.5512347329386</v>
      </c>
      <c r="T285" s="8">
        <f t="shared" si="113"/>
        <v>34706.204938931754</v>
      </c>
      <c r="U285" s="8">
        <f t="shared" si="113"/>
        <v>78088.961112596444</v>
      </c>
      <c r="V285" s="8">
        <f t="shared" si="113"/>
        <v>138824.81975572702</v>
      </c>
      <c r="W285" s="8">
        <f t="shared" si="113"/>
        <v>216913.78086832346</v>
      </c>
      <c r="X285" s="8">
        <f t="shared" si="113"/>
        <v>312355.84445038578</v>
      </c>
      <c r="Y285" s="3">
        <f>SUM('Masses &amp; Spring Data'!$K$41*('Masses &amp; Spring Data'!$I$3+'Vel,Acc,Jer (Inlet)'!C285))</f>
        <v>14051.910983328877</v>
      </c>
      <c r="Z285" s="10">
        <f t="shared" si="106"/>
        <v>22728.462218061817</v>
      </c>
      <c r="AA285" s="10">
        <f t="shared" si="107"/>
        <v>47582.256167721389</v>
      </c>
      <c r="AB285" s="10">
        <f t="shared" si="108"/>
        <v>92140.872095925326</v>
      </c>
      <c r="AC285" s="10">
        <f t="shared" si="109"/>
        <v>152876.7307390559</v>
      </c>
      <c r="AD285" s="10">
        <f t="shared" si="110"/>
        <v>230965.69185165234</v>
      </c>
      <c r="AE285" s="10">
        <f t="shared" si="111"/>
        <v>326407.75543371466</v>
      </c>
    </row>
    <row r="286" spans="1:31" x14ac:dyDescent="0.2">
      <c r="A286" s="5">
        <v>206</v>
      </c>
      <c r="B286" s="5">
        <f t="shared" si="112"/>
        <v>283</v>
      </c>
      <c r="C286" s="36">
        <v>4.4151914257129561E-2</v>
      </c>
      <c r="D286" s="6">
        <f t="shared" si="92"/>
        <v>-4.3871880974314797E-3</v>
      </c>
      <c r="E286" s="7">
        <f t="shared" si="93"/>
        <v>-52.646257169177758</v>
      </c>
      <c r="F286" s="7">
        <f t="shared" si="94"/>
        <v>-105.29251433835552</v>
      </c>
      <c r="G286" s="7">
        <f t="shared" si="95"/>
        <v>-157.93877150753326</v>
      </c>
      <c r="H286" s="7">
        <f t="shared" si="96"/>
        <v>-210.58502867671103</v>
      </c>
      <c r="I286" s="7">
        <f t="shared" si="97"/>
        <v>-263.23128584588881</v>
      </c>
      <c r="J286" s="7">
        <f t="shared" si="98"/>
        <v>-315.87754301506652</v>
      </c>
      <c r="K286" s="12">
        <f t="shared" si="99"/>
        <v>3.7337771041969642E-4</v>
      </c>
      <c r="L286" s="9">
        <f t="shared" si="100"/>
        <v>53766.390300436287</v>
      </c>
      <c r="M286" s="9">
        <f t="shared" si="101"/>
        <v>215065.56120174515</v>
      </c>
      <c r="N286" s="9">
        <f t="shared" si="102"/>
        <v>483897.51270392654</v>
      </c>
      <c r="O286" s="9">
        <f t="shared" si="103"/>
        <v>860262.2448069806</v>
      </c>
      <c r="P286" s="9">
        <f t="shared" si="104"/>
        <v>1344159.757510907</v>
      </c>
      <c r="Q286" s="9">
        <f t="shared" si="105"/>
        <v>1935590.0508157061</v>
      </c>
      <c r="R286" s="8">
        <f>SUM('Masses &amp; Spring Data'!$D$29)</f>
        <v>0.12910000000000002</v>
      </c>
      <c r="S286" s="8">
        <f t="shared" si="113"/>
        <v>6941.2409877863256</v>
      </c>
      <c r="T286" s="8">
        <f t="shared" si="113"/>
        <v>27764.963951145302</v>
      </c>
      <c r="U286" s="8">
        <f t="shared" si="113"/>
        <v>62471.168890076922</v>
      </c>
      <c r="V286" s="8">
        <f t="shared" si="113"/>
        <v>111059.85580458121</v>
      </c>
      <c r="W286" s="8">
        <f t="shared" si="113"/>
        <v>173531.02469465812</v>
      </c>
      <c r="X286" s="8">
        <f t="shared" si="113"/>
        <v>249884.67556030769</v>
      </c>
      <c r="Y286" s="3">
        <f>SUM('Masses &amp; Spring Data'!$K$41*('Masses &amp; Spring Data'!$I$3+'Vel,Acc,Jer (Inlet)'!C286))</f>
        <v>12876.051228789636</v>
      </c>
      <c r="Z286" s="10">
        <f t="shared" si="106"/>
        <v>19817.292216575963</v>
      </c>
      <c r="AA286" s="10">
        <f t="shared" si="107"/>
        <v>39578.218863332164</v>
      </c>
      <c r="AB286" s="10">
        <f t="shared" si="108"/>
        <v>75347.220118866564</v>
      </c>
      <c r="AC286" s="10">
        <f t="shared" si="109"/>
        <v>123935.90703337085</v>
      </c>
      <c r="AD286" s="10">
        <f t="shared" si="110"/>
        <v>186407.07592344776</v>
      </c>
      <c r="AE286" s="10">
        <f t="shared" si="111"/>
        <v>262760.7267890973</v>
      </c>
    </row>
    <row r="287" spans="1:31" x14ac:dyDescent="0.2">
      <c r="A287" s="5">
        <v>208</v>
      </c>
      <c r="B287" s="5">
        <f t="shared" si="112"/>
        <v>284</v>
      </c>
      <c r="C287" s="36">
        <v>3.9764726159698081E-2</v>
      </c>
      <c r="D287" s="6">
        <f t="shared" si="92"/>
        <v>-4.0138103870117833E-3</v>
      </c>
      <c r="E287" s="7">
        <f t="shared" si="93"/>
        <v>-48.165724644141399</v>
      </c>
      <c r="F287" s="7">
        <f t="shared" si="94"/>
        <v>-96.331449288282798</v>
      </c>
      <c r="G287" s="7">
        <f t="shared" si="95"/>
        <v>-144.4971739324242</v>
      </c>
      <c r="H287" s="7">
        <f t="shared" si="96"/>
        <v>-192.6628985765656</v>
      </c>
      <c r="I287" s="7">
        <f t="shared" si="97"/>
        <v>-240.82862322070699</v>
      </c>
      <c r="J287" s="7">
        <f t="shared" si="98"/>
        <v>-288.99434786484841</v>
      </c>
      <c r="K287" s="12">
        <f t="shared" si="99"/>
        <v>4.6672213802463614E-4</v>
      </c>
      <c r="L287" s="9">
        <f t="shared" si="100"/>
        <v>67207.987875547609</v>
      </c>
      <c r="M287" s="9">
        <f t="shared" si="101"/>
        <v>268831.95150219044</v>
      </c>
      <c r="N287" s="9">
        <f t="shared" si="102"/>
        <v>604871.89087992848</v>
      </c>
      <c r="O287" s="9">
        <f t="shared" si="103"/>
        <v>1075327.8060087617</v>
      </c>
      <c r="P287" s="9">
        <f t="shared" si="104"/>
        <v>1680199.6968886901</v>
      </c>
      <c r="Q287" s="9">
        <f t="shared" si="105"/>
        <v>2419487.5635197139</v>
      </c>
      <c r="R287" s="8">
        <f>SUM('Masses &amp; Spring Data'!$D$29)</f>
        <v>0.12910000000000002</v>
      </c>
      <c r="S287" s="8">
        <f t="shared" si="113"/>
        <v>8676.5512347331969</v>
      </c>
      <c r="T287" s="8">
        <f t="shared" si="113"/>
        <v>34706.204938932788</v>
      </c>
      <c r="U287" s="8">
        <f t="shared" si="113"/>
        <v>78088.961112598787</v>
      </c>
      <c r="V287" s="8">
        <f t="shared" si="113"/>
        <v>138824.81975573115</v>
      </c>
      <c r="W287" s="8">
        <f t="shared" si="113"/>
        <v>216913.78086832992</v>
      </c>
      <c r="X287" s="8">
        <f t="shared" si="113"/>
        <v>312355.84445039515</v>
      </c>
      <c r="Y287" s="3">
        <f>SUM('Masses &amp; Spring Data'!$K$41*('Masses &amp; Spring Data'!$I$3+'Vel,Acc,Jer (Inlet)'!C287))</f>
        <v>11813.25491218686</v>
      </c>
      <c r="Z287" s="10">
        <f t="shared" si="106"/>
        <v>20489.806146920055</v>
      </c>
      <c r="AA287" s="10">
        <f t="shared" si="107"/>
        <v>45547.114284866046</v>
      </c>
      <c r="AB287" s="10">
        <f t="shared" si="108"/>
        <v>89902.216024785652</v>
      </c>
      <c r="AC287" s="10">
        <f t="shared" si="109"/>
        <v>150638.074667918</v>
      </c>
      <c r="AD287" s="10">
        <f t="shared" si="110"/>
        <v>228727.03578051677</v>
      </c>
      <c r="AE287" s="10">
        <f t="shared" si="111"/>
        <v>324169.09936258203</v>
      </c>
    </row>
    <row r="288" spans="1:31" x14ac:dyDescent="0.2">
      <c r="A288" s="5">
        <v>210</v>
      </c>
      <c r="B288" s="5">
        <f t="shared" si="112"/>
        <v>285</v>
      </c>
      <c r="C288" s="36">
        <v>3.5750915772686298E-2</v>
      </c>
      <c r="D288" s="6">
        <f t="shared" si="92"/>
        <v>-3.5470882489871472E-3</v>
      </c>
      <c r="E288" s="7">
        <f t="shared" si="93"/>
        <v>-42.565058987845767</v>
      </c>
      <c r="F288" s="7">
        <f t="shared" si="94"/>
        <v>-85.130117975691533</v>
      </c>
      <c r="G288" s="7">
        <f t="shared" si="95"/>
        <v>-127.69517696353729</v>
      </c>
      <c r="H288" s="7">
        <f t="shared" si="96"/>
        <v>-170.26023595138307</v>
      </c>
      <c r="I288" s="7">
        <f t="shared" si="97"/>
        <v>-212.82529493922883</v>
      </c>
      <c r="J288" s="7">
        <f t="shared" si="98"/>
        <v>-255.39035392707459</v>
      </c>
      <c r="K288" s="12">
        <f t="shared" si="99"/>
        <v>1.8668885520984474E-4</v>
      </c>
      <c r="L288" s="9">
        <f t="shared" si="100"/>
        <v>26883.195150217642</v>
      </c>
      <c r="M288" s="9">
        <f t="shared" si="101"/>
        <v>107532.78060087057</v>
      </c>
      <c r="N288" s="9">
        <f t="shared" si="102"/>
        <v>241948.75635195879</v>
      </c>
      <c r="O288" s="9">
        <f t="shared" si="103"/>
        <v>430131.12240348227</v>
      </c>
      <c r="P288" s="9">
        <f t="shared" si="104"/>
        <v>672079.87875544105</v>
      </c>
      <c r="Q288" s="9">
        <f t="shared" si="105"/>
        <v>967795.02540783514</v>
      </c>
      <c r="R288" s="8">
        <f>SUM('Masses &amp; Spring Data'!$D$29)</f>
        <v>0.12910000000000002</v>
      </c>
      <c r="S288" s="8">
        <f t="shared" si="113"/>
        <v>3470.6204938930982</v>
      </c>
      <c r="T288" s="8">
        <f t="shared" si="113"/>
        <v>13882.481975572393</v>
      </c>
      <c r="U288" s="8">
        <f t="shared" si="113"/>
        <v>31235.584445037883</v>
      </c>
      <c r="V288" s="8">
        <f t="shared" si="113"/>
        <v>55529.927902289572</v>
      </c>
      <c r="W288" s="8">
        <f t="shared" si="113"/>
        <v>86765.512347327458</v>
      </c>
      <c r="X288" s="8">
        <f t="shared" si="113"/>
        <v>124942.33778015153</v>
      </c>
      <c r="Y288" s="3">
        <f>SUM('Masses &amp; Spring Data'!$K$41*('Masses &amp; Spring Data'!$I$3+'Vel,Acc,Jer (Inlet)'!C288))</f>
        <v>10840.909345933256</v>
      </c>
      <c r="Z288" s="10">
        <f t="shared" si="106"/>
        <v>14311.529839826355</v>
      </c>
      <c r="AA288" s="10">
        <f t="shared" si="107"/>
        <v>23864.109193188513</v>
      </c>
      <c r="AB288" s="10">
        <f t="shared" si="108"/>
        <v>42076.493790971137</v>
      </c>
      <c r="AC288" s="10">
        <f t="shared" si="109"/>
        <v>66370.83724822283</v>
      </c>
      <c r="AD288" s="10">
        <f t="shared" si="110"/>
        <v>97606.421693260709</v>
      </c>
      <c r="AE288" s="10">
        <f t="shared" si="111"/>
        <v>135783.24712608478</v>
      </c>
    </row>
    <row r="289" spans="1:31" x14ac:dyDescent="0.2">
      <c r="A289" s="5">
        <v>212</v>
      </c>
      <c r="B289" s="5">
        <f t="shared" si="112"/>
        <v>286</v>
      </c>
      <c r="C289" s="36">
        <v>3.2203827523699151E-2</v>
      </c>
      <c r="D289" s="6">
        <f t="shared" si="92"/>
        <v>-3.3603993937773025E-3</v>
      </c>
      <c r="E289" s="7">
        <f t="shared" si="93"/>
        <v>-40.324792725327626</v>
      </c>
      <c r="F289" s="7">
        <f t="shared" si="94"/>
        <v>-80.649585450655252</v>
      </c>
      <c r="G289" s="7">
        <f t="shared" si="95"/>
        <v>-120.97437817598289</v>
      </c>
      <c r="H289" s="7">
        <f t="shared" si="96"/>
        <v>-161.2991709013105</v>
      </c>
      <c r="I289" s="7">
        <f t="shared" si="97"/>
        <v>-201.62396362663816</v>
      </c>
      <c r="J289" s="7">
        <f t="shared" si="98"/>
        <v>-241.94875635196578</v>
      </c>
      <c r="K289" s="12">
        <f t="shared" si="99"/>
        <v>3.7337771041970336E-4</v>
      </c>
      <c r="L289" s="9">
        <f t="shared" si="100"/>
        <v>53766.390300437284</v>
      </c>
      <c r="M289" s="9">
        <f t="shared" si="101"/>
        <v>215065.56120174914</v>
      </c>
      <c r="N289" s="9">
        <f t="shared" si="102"/>
        <v>483897.51270393556</v>
      </c>
      <c r="O289" s="9">
        <f t="shared" si="103"/>
        <v>860262.24480699655</v>
      </c>
      <c r="P289" s="9">
        <f t="shared" si="104"/>
        <v>1344159.7575109322</v>
      </c>
      <c r="Q289" s="9">
        <f t="shared" si="105"/>
        <v>1935590.0508157422</v>
      </c>
      <c r="R289" s="8">
        <f>SUM('Masses &amp; Spring Data'!$D$29)</f>
        <v>0.12910000000000002</v>
      </c>
      <c r="S289" s="8">
        <f t="shared" si="113"/>
        <v>6941.2409877864548</v>
      </c>
      <c r="T289" s="8">
        <f t="shared" si="113"/>
        <v>27764.963951145819</v>
      </c>
      <c r="U289" s="8">
        <f t="shared" si="113"/>
        <v>62471.168890078094</v>
      </c>
      <c r="V289" s="8">
        <f t="shared" si="113"/>
        <v>111059.85580458328</v>
      </c>
      <c r="W289" s="8">
        <f t="shared" si="113"/>
        <v>173531.02469466138</v>
      </c>
      <c r="X289" s="8">
        <f t="shared" si="113"/>
        <v>249884.67556031237</v>
      </c>
      <c r="Y289" s="3">
        <f>SUM('Masses &amp; Spring Data'!$K$41*('Masses &amp; Spring Data'!$I$3+'Vel,Acc,Jer (Inlet)'!C289))</f>
        <v>9981.6272176161201</v>
      </c>
      <c r="Z289" s="10">
        <f t="shared" si="106"/>
        <v>16922.868205402574</v>
      </c>
      <c r="AA289" s="10">
        <f t="shared" si="107"/>
        <v>36932.53441561939</v>
      </c>
      <c r="AB289" s="10">
        <f t="shared" si="108"/>
        <v>72452.796107694216</v>
      </c>
      <c r="AC289" s="10">
        <f t="shared" si="109"/>
        <v>121041.48302219939</v>
      </c>
      <c r="AD289" s="10">
        <f t="shared" si="110"/>
        <v>183512.65191227751</v>
      </c>
      <c r="AE289" s="10">
        <f t="shared" si="111"/>
        <v>259866.3027779285</v>
      </c>
    </row>
    <row r="290" spans="1:31" x14ac:dyDescent="0.2">
      <c r="A290" s="5">
        <v>214</v>
      </c>
      <c r="B290" s="5">
        <f t="shared" si="112"/>
        <v>287</v>
      </c>
      <c r="C290" s="36">
        <v>2.8843428129921848E-2</v>
      </c>
      <c r="D290" s="6">
        <f t="shared" si="92"/>
        <v>-2.9870216833575991E-3</v>
      </c>
      <c r="E290" s="7">
        <f t="shared" si="93"/>
        <v>-35.844260200291188</v>
      </c>
      <c r="F290" s="7">
        <f t="shared" si="94"/>
        <v>-71.688520400582377</v>
      </c>
      <c r="G290" s="7">
        <f t="shared" si="95"/>
        <v>-107.53278060087356</v>
      </c>
      <c r="H290" s="7">
        <f t="shared" si="96"/>
        <v>-143.37704080116475</v>
      </c>
      <c r="I290" s="7">
        <f t="shared" si="97"/>
        <v>-179.22130100145594</v>
      </c>
      <c r="J290" s="7">
        <f t="shared" si="98"/>
        <v>-215.06556120174713</v>
      </c>
      <c r="K290" s="12">
        <f t="shared" si="99"/>
        <v>3.7337771041968948E-4</v>
      </c>
      <c r="L290" s="9">
        <f t="shared" si="100"/>
        <v>53766.390300435283</v>
      </c>
      <c r="M290" s="9">
        <f t="shared" si="101"/>
        <v>215065.56120174113</v>
      </c>
      <c r="N290" s="9">
        <f t="shared" si="102"/>
        <v>483897.51270391757</v>
      </c>
      <c r="O290" s="9">
        <f t="shared" si="103"/>
        <v>860262.24480696453</v>
      </c>
      <c r="P290" s="9">
        <f t="shared" si="104"/>
        <v>1344159.7575108821</v>
      </c>
      <c r="Q290" s="9">
        <f t="shared" si="105"/>
        <v>1935590.0508156703</v>
      </c>
      <c r="R290" s="8">
        <f>SUM('Masses &amp; Spring Data'!$D$29)</f>
        <v>0.12910000000000002</v>
      </c>
      <c r="S290" s="8">
        <f t="shared" si="113"/>
        <v>6941.2409877861965</v>
      </c>
      <c r="T290" s="8">
        <f t="shared" si="113"/>
        <v>27764.963951144786</v>
      </c>
      <c r="U290" s="8">
        <f t="shared" si="113"/>
        <v>62471.168890075765</v>
      </c>
      <c r="V290" s="8">
        <f t="shared" si="113"/>
        <v>111059.85580457914</v>
      </c>
      <c r="W290" s="8">
        <f t="shared" si="113"/>
        <v>173531.02469465492</v>
      </c>
      <c r="X290" s="8">
        <f t="shared" si="113"/>
        <v>249884.67556030306</v>
      </c>
      <c r="Y290" s="3">
        <f>SUM('Masses &amp; Spring Data'!$K$41*('Masses &amp; Spring Data'!$I$3+'Vel,Acc,Jer (Inlet)'!C290))</f>
        <v>9167.5704644735688</v>
      </c>
      <c r="Z290" s="10">
        <f t="shared" si="106"/>
        <v>16108.811452259764</v>
      </c>
      <c r="AA290" s="10">
        <f t="shared" si="107"/>
        <v>36208.928412824971</v>
      </c>
      <c r="AB290" s="10">
        <f t="shared" si="108"/>
        <v>71638.73935454934</v>
      </c>
      <c r="AC290" s="10">
        <f t="shared" si="109"/>
        <v>120227.42626905271</v>
      </c>
      <c r="AD290" s="10">
        <f t="shared" si="110"/>
        <v>182698.59515912848</v>
      </c>
      <c r="AE290" s="10">
        <f t="shared" si="111"/>
        <v>259052.24602477663</v>
      </c>
    </row>
    <row r="291" spans="1:31" x14ac:dyDescent="0.2">
      <c r="A291" s="5">
        <v>216</v>
      </c>
      <c r="B291" s="5">
        <f t="shared" si="112"/>
        <v>288</v>
      </c>
      <c r="C291" s="36">
        <v>2.5856406446564249E-2</v>
      </c>
      <c r="D291" s="6">
        <f t="shared" si="92"/>
        <v>-2.6136439729379096E-3</v>
      </c>
      <c r="E291" s="7">
        <f t="shared" si="93"/>
        <v>-31.363727675254914</v>
      </c>
      <c r="F291" s="7">
        <f t="shared" si="94"/>
        <v>-62.727455350509828</v>
      </c>
      <c r="G291" s="7">
        <f t="shared" si="95"/>
        <v>-94.091183025764749</v>
      </c>
      <c r="H291" s="7">
        <f t="shared" si="96"/>
        <v>-125.45491070101966</v>
      </c>
      <c r="I291" s="7">
        <f t="shared" si="97"/>
        <v>-156.81863837627458</v>
      </c>
      <c r="J291" s="7">
        <f t="shared" si="98"/>
        <v>-188.1823660515295</v>
      </c>
      <c r="K291" s="12">
        <f t="shared" si="99"/>
        <v>1.8668885520985862E-4</v>
      </c>
      <c r="L291" s="9">
        <f t="shared" si="100"/>
        <v>26883.195150219643</v>
      </c>
      <c r="M291" s="9">
        <f t="shared" si="101"/>
        <v>107532.78060087857</v>
      </c>
      <c r="N291" s="9">
        <f t="shared" si="102"/>
        <v>241948.75635197677</v>
      </c>
      <c r="O291" s="9">
        <f t="shared" si="103"/>
        <v>430131.12240351428</v>
      </c>
      <c r="P291" s="9">
        <f t="shared" si="104"/>
        <v>672079.87875549099</v>
      </c>
      <c r="Q291" s="9">
        <f t="shared" si="105"/>
        <v>967795.02540790709</v>
      </c>
      <c r="R291" s="8">
        <f>SUM('Masses &amp; Spring Data'!$D$29)</f>
        <v>0.12910000000000002</v>
      </c>
      <c r="S291" s="8">
        <f t="shared" si="113"/>
        <v>3470.6204938933565</v>
      </c>
      <c r="T291" s="8">
        <f t="shared" si="113"/>
        <v>13882.481975573426</v>
      </c>
      <c r="U291" s="8">
        <f t="shared" si="113"/>
        <v>31235.584445040207</v>
      </c>
      <c r="V291" s="8">
        <f t="shared" si="113"/>
        <v>55529.927902293704</v>
      </c>
      <c r="W291" s="8">
        <f t="shared" si="113"/>
        <v>86765.512347333904</v>
      </c>
      <c r="X291" s="8">
        <f t="shared" si="113"/>
        <v>124942.33778016083</v>
      </c>
      <c r="Y291" s="3">
        <f>SUM('Masses &amp; Spring Data'!$K$41*('Masses &amp; Spring Data'!$I$3+'Vel,Acc,Jer (Inlet)'!C291))</f>
        <v>8443.9644616801888</v>
      </c>
      <c r="Z291" s="10">
        <f t="shared" si="106"/>
        <v>11914.584955573546</v>
      </c>
      <c r="AA291" s="10">
        <f t="shared" si="107"/>
        <v>21693.291184809408</v>
      </c>
      <c r="AB291" s="10">
        <f t="shared" si="108"/>
        <v>39679.548906720396</v>
      </c>
      <c r="AC291" s="10">
        <f t="shared" si="109"/>
        <v>63973.892363973893</v>
      </c>
      <c r="AD291" s="10">
        <f t="shared" si="110"/>
        <v>95209.476809014101</v>
      </c>
      <c r="AE291" s="10">
        <f t="shared" si="111"/>
        <v>133386.30224184101</v>
      </c>
    </row>
    <row r="292" spans="1:31" x14ac:dyDescent="0.2">
      <c r="A292" s="5">
        <v>218</v>
      </c>
      <c r="B292" s="5">
        <f t="shared" si="112"/>
        <v>289</v>
      </c>
      <c r="C292" s="36">
        <v>2.324276247362634E-2</v>
      </c>
      <c r="D292" s="6">
        <f t="shared" si="92"/>
        <v>-2.426955117728051E-3</v>
      </c>
      <c r="E292" s="7">
        <f t="shared" si="93"/>
        <v>-29.123461412736614</v>
      </c>
      <c r="F292" s="7">
        <f t="shared" si="94"/>
        <v>-58.246922825473227</v>
      </c>
      <c r="G292" s="7">
        <f t="shared" si="95"/>
        <v>-87.370384238209837</v>
      </c>
      <c r="H292" s="7">
        <f t="shared" si="96"/>
        <v>-116.49384565094645</v>
      </c>
      <c r="I292" s="7">
        <f t="shared" si="97"/>
        <v>-145.61730706368306</v>
      </c>
      <c r="J292" s="7">
        <f t="shared" si="98"/>
        <v>-174.74076847641967</v>
      </c>
      <c r="K292" s="12">
        <f t="shared" si="99"/>
        <v>1.8668885520985168E-4</v>
      </c>
      <c r="L292" s="9">
        <f t="shared" si="100"/>
        <v>26883.195150218642</v>
      </c>
      <c r="M292" s="9">
        <f t="shared" si="101"/>
        <v>107532.78060087457</v>
      </c>
      <c r="N292" s="9">
        <f t="shared" si="102"/>
        <v>241948.75635196778</v>
      </c>
      <c r="O292" s="9">
        <f t="shared" si="103"/>
        <v>430131.12240349827</v>
      </c>
      <c r="P292" s="9">
        <f t="shared" si="104"/>
        <v>672079.87875546608</v>
      </c>
      <c r="Q292" s="9">
        <f t="shared" si="105"/>
        <v>967795.02540787112</v>
      </c>
      <c r="R292" s="8">
        <f>SUM('Masses &amp; Spring Data'!$D$29)</f>
        <v>0.12910000000000002</v>
      </c>
      <c r="S292" s="8">
        <f t="shared" si="113"/>
        <v>3470.6204938932274</v>
      </c>
      <c r="T292" s="8">
        <f t="shared" si="113"/>
        <v>13882.48197557291</v>
      </c>
      <c r="U292" s="8">
        <f t="shared" si="113"/>
        <v>31235.584445039047</v>
      </c>
      <c r="V292" s="8">
        <f t="shared" si="113"/>
        <v>55529.927902291638</v>
      </c>
      <c r="W292" s="8">
        <f t="shared" si="113"/>
        <v>86765.512347330688</v>
      </c>
      <c r="X292" s="8">
        <f t="shared" si="113"/>
        <v>124942.33778015619</v>
      </c>
      <c r="Y292" s="3">
        <f>SUM('Masses &amp; Spring Data'!$K$41*('Masses &amp; Spring Data'!$I$3+'Vel,Acc,Jer (Inlet)'!C292))</f>
        <v>7810.8092092359811</v>
      </c>
      <c r="Z292" s="10">
        <f t="shared" si="106"/>
        <v>11281.429703129208</v>
      </c>
      <c r="AA292" s="10">
        <f t="shared" si="107"/>
        <v>21105.361307539271</v>
      </c>
      <c r="AB292" s="10">
        <f t="shared" si="108"/>
        <v>39046.393654275031</v>
      </c>
      <c r="AC292" s="10">
        <f t="shared" si="109"/>
        <v>63340.737111527618</v>
      </c>
      <c r="AD292" s="10">
        <f t="shared" si="110"/>
        <v>94576.321556566676</v>
      </c>
      <c r="AE292" s="10">
        <f t="shared" si="111"/>
        <v>132753.14698939217</v>
      </c>
    </row>
    <row r="293" spans="1:31" x14ac:dyDescent="0.2">
      <c r="A293" s="5">
        <v>220</v>
      </c>
      <c r="B293" s="5">
        <f t="shared" si="112"/>
        <v>290</v>
      </c>
      <c r="C293" s="36">
        <v>2.0815807355898289E-2</v>
      </c>
      <c r="D293" s="6">
        <f t="shared" si="92"/>
        <v>-2.2402662625181993E-3</v>
      </c>
      <c r="E293" s="7">
        <f t="shared" si="93"/>
        <v>-26.883195150218391</v>
      </c>
      <c r="F293" s="7">
        <f t="shared" si="94"/>
        <v>-53.766390300436782</v>
      </c>
      <c r="G293" s="7">
        <f t="shared" si="95"/>
        <v>-80.649585450655181</v>
      </c>
      <c r="H293" s="7">
        <f t="shared" si="96"/>
        <v>-107.53278060087356</v>
      </c>
      <c r="I293" s="7">
        <f t="shared" si="97"/>
        <v>-134.41597575109196</v>
      </c>
      <c r="J293" s="7">
        <f t="shared" si="98"/>
        <v>-161.29917090131036</v>
      </c>
      <c r="K293" s="12">
        <f t="shared" si="99"/>
        <v>2.8003328281477058E-4</v>
      </c>
      <c r="L293" s="9">
        <f t="shared" si="100"/>
        <v>40324.792725326966</v>
      </c>
      <c r="M293" s="9">
        <f t="shared" si="101"/>
        <v>161299.17090130787</v>
      </c>
      <c r="N293" s="9">
        <f t="shared" si="102"/>
        <v>362923.13452794269</v>
      </c>
      <c r="O293" s="9">
        <f t="shared" si="103"/>
        <v>645196.68360523146</v>
      </c>
      <c r="P293" s="9">
        <f t="shared" si="104"/>
        <v>1008119.8181331741</v>
      </c>
      <c r="Q293" s="9">
        <f t="shared" si="105"/>
        <v>1451692.5381117708</v>
      </c>
      <c r="R293" s="8">
        <f>SUM('Masses &amp; Spring Data'!$D$29)</f>
        <v>0.12910000000000002</v>
      </c>
      <c r="S293" s="8">
        <f t="shared" si="113"/>
        <v>5205.9307408397126</v>
      </c>
      <c r="T293" s="8">
        <f t="shared" si="113"/>
        <v>20823.72296335885</v>
      </c>
      <c r="U293" s="8">
        <f t="shared" si="113"/>
        <v>46853.376667557408</v>
      </c>
      <c r="V293" s="8">
        <f t="shared" si="113"/>
        <v>83294.891853435402</v>
      </c>
      <c r="W293" s="8">
        <f t="shared" si="113"/>
        <v>130148.2685209928</v>
      </c>
      <c r="X293" s="8">
        <f t="shared" si="113"/>
        <v>187413.50667022963</v>
      </c>
      <c r="Y293" s="3">
        <f>SUM('Masses &amp; Spring Data'!$K$41*('Masses &amp; Spring Data'!$I$3+'Vel,Acc,Jer (Inlet)'!C293))</f>
        <v>7222.879331966361</v>
      </c>
      <c r="Z293" s="10">
        <f t="shared" si="106"/>
        <v>12428.810072806074</v>
      </c>
      <c r="AA293" s="10">
        <f t="shared" si="107"/>
        <v>27503.897793230179</v>
      </c>
      <c r="AB293" s="10">
        <f t="shared" si="108"/>
        <v>54076.255999523768</v>
      </c>
      <c r="AC293" s="10">
        <f t="shared" si="109"/>
        <v>90517.771185401769</v>
      </c>
      <c r="AD293" s="10">
        <f t="shared" si="110"/>
        <v>137371.14785295917</v>
      </c>
      <c r="AE293" s="10">
        <f t="shared" si="111"/>
        <v>194636.386002196</v>
      </c>
    </row>
    <row r="294" spans="1:31" x14ac:dyDescent="0.2">
      <c r="A294" s="5">
        <v>222</v>
      </c>
      <c r="B294" s="5">
        <f t="shared" si="112"/>
        <v>291</v>
      </c>
      <c r="C294" s="36">
        <v>1.8575541093380089E-2</v>
      </c>
      <c r="D294" s="6">
        <f t="shared" si="92"/>
        <v>-1.9602329797034287E-3</v>
      </c>
      <c r="E294" s="7">
        <f t="shared" si="93"/>
        <v>-23.522795756441145</v>
      </c>
      <c r="F294" s="7">
        <f t="shared" si="94"/>
        <v>-47.045591512882289</v>
      </c>
      <c r="G294" s="7">
        <f t="shared" si="95"/>
        <v>-70.568387269323438</v>
      </c>
      <c r="H294" s="7">
        <f t="shared" si="96"/>
        <v>-94.091183025764579</v>
      </c>
      <c r="I294" s="7">
        <f t="shared" si="97"/>
        <v>-117.61397878220572</v>
      </c>
      <c r="J294" s="7">
        <f t="shared" si="98"/>
        <v>-141.13677453864688</v>
      </c>
      <c r="K294" s="12">
        <f t="shared" si="99"/>
        <v>1.8668885520985862E-4</v>
      </c>
      <c r="L294" s="9">
        <f t="shared" si="100"/>
        <v>26883.195150219643</v>
      </c>
      <c r="M294" s="9">
        <f t="shared" si="101"/>
        <v>107532.78060087857</v>
      </c>
      <c r="N294" s="9">
        <f t="shared" si="102"/>
        <v>241948.75635197677</v>
      </c>
      <c r="O294" s="9">
        <f t="shared" si="103"/>
        <v>430131.12240351428</v>
      </c>
      <c r="P294" s="9">
        <f t="shared" si="104"/>
        <v>672079.87875549099</v>
      </c>
      <c r="Q294" s="9">
        <f t="shared" si="105"/>
        <v>967795.02540790709</v>
      </c>
      <c r="R294" s="8">
        <f>SUM('Masses &amp; Spring Data'!$D$29)</f>
        <v>0.12910000000000002</v>
      </c>
      <c r="S294" s="8">
        <f t="shared" si="113"/>
        <v>3470.6204938933565</v>
      </c>
      <c r="T294" s="8">
        <f t="shared" si="113"/>
        <v>13882.481975573426</v>
      </c>
      <c r="U294" s="8">
        <f t="shared" si="113"/>
        <v>31235.584445040207</v>
      </c>
      <c r="V294" s="8">
        <f t="shared" si="113"/>
        <v>55529.927902293704</v>
      </c>
      <c r="W294" s="8">
        <f t="shared" si="113"/>
        <v>86765.512347333904</v>
      </c>
      <c r="X294" s="8">
        <f t="shared" si="113"/>
        <v>124942.33778016083</v>
      </c>
      <c r="Y294" s="3">
        <f>SUM('Masses &amp; Spring Data'!$K$41*('Masses &amp; Spring Data'!$I$3+'Vel,Acc,Jer (Inlet)'!C294))</f>
        <v>6680.1748298713273</v>
      </c>
      <c r="Z294" s="10">
        <f t="shared" si="106"/>
        <v>10150.795323764683</v>
      </c>
      <c r="AA294" s="10">
        <f t="shared" si="107"/>
        <v>20087.790366111596</v>
      </c>
      <c r="AB294" s="10">
        <f t="shared" si="108"/>
        <v>37915.759274911536</v>
      </c>
      <c r="AC294" s="10">
        <f t="shared" si="109"/>
        <v>62210.102732165033</v>
      </c>
      <c r="AD294" s="10">
        <f t="shared" si="110"/>
        <v>93445.687177205225</v>
      </c>
      <c r="AE294" s="10">
        <f t="shared" si="111"/>
        <v>131622.51261003216</v>
      </c>
    </row>
    <row r="295" spans="1:31" x14ac:dyDescent="0.2">
      <c r="A295" s="5">
        <v>224</v>
      </c>
      <c r="B295" s="5">
        <f t="shared" si="112"/>
        <v>292</v>
      </c>
      <c r="C295" s="36">
        <v>1.6615308113676661E-2</v>
      </c>
      <c r="D295" s="6">
        <f t="shared" si="92"/>
        <v>-1.7735441244935701E-3</v>
      </c>
      <c r="E295" s="7">
        <f t="shared" si="93"/>
        <v>-21.282529493922841</v>
      </c>
      <c r="F295" s="7">
        <f t="shared" si="94"/>
        <v>-42.565058987845681</v>
      </c>
      <c r="G295" s="7">
        <f t="shared" si="95"/>
        <v>-63.847588481768526</v>
      </c>
      <c r="H295" s="7">
        <f t="shared" si="96"/>
        <v>-85.130117975691363</v>
      </c>
      <c r="I295" s="7">
        <f t="shared" si="97"/>
        <v>-106.41264746961421</v>
      </c>
      <c r="J295" s="7">
        <f t="shared" si="98"/>
        <v>-127.69517696353705</v>
      </c>
      <c r="K295" s="12">
        <f t="shared" si="99"/>
        <v>9.3344427604911961E-5</v>
      </c>
      <c r="L295" s="9">
        <f t="shared" si="100"/>
        <v>13441.597575107322</v>
      </c>
      <c r="M295" s="9">
        <f t="shared" si="101"/>
        <v>53766.390300429288</v>
      </c>
      <c r="N295" s="9">
        <f t="shared" si="102"/>
        <v>120974.3781759659</v>
      </c>
      <c r="O295" s="9">
        <f t="shared" si="103"/>
        <v>215065.56120171715</v>
      </c>
      <c r="P295" s="9">
        <f t="shared" si="104"/>
        <v>336039.93937768304</v>
      </c>
      <c r="Q295" s="9">
        <f t="shared" si="105"/>
        <v>483897.51270386361</v>
      </c>
      <c r="R295" s="8">
        <f>SUM('Masses &amp; Spring Data'!$D$29)</f>
        <v>0.12910000000000002</v>
      </c>
      <c r="S295" s="8">
        <f t="shared" si="113"/>
        <v>1735.3102469463556</v>
      </c>
      <c r="T295" s="8">
        <f t="shared" si="113"/>
        <v>6941.2409877854225</v>
      </c>
      <c r="U295" s="8">
        <f t="shared" si="113"/>
        <v>15617.792222517201</v>
      </c>
      <c r="V295" s="8">
        <f t="shared" si="113"/>
        <v>27764.96395114169</v>
      </c>
      <c r="W295" s="8">
        <f t="shared" si="113"/>
        <v>43382.75617365889</v>
      </c>
      <c r="X295" s="8">
        <f t="shared" si="113"/>
        <v>62471.168890068802</v>
      </c>
      <c r="Y295" s="3">
        <f>SUM('Masses &amp; Spring Data'!$K$41*('Masses &amp; Spring Data'!$I$3+'Vel,Acc,Jer (Inlet)'!C295))</f>
        <v>6205.3083905381709</v>
      </c>
      <c r="Z295" s="10">
        <f t="shared" si="106"/>
        <v>7940.6186374845265</v>
      </c>
      <c r="AA295" s="10">
        <f t="shared" si="107"/>
        <v>12716.908314165026</v>
      </c>
      <c r="AB295" s="10">
        <f t="shared" si="108"/>
        <v>21823.100613055372</v>
      </c>
      <c r="AC295" s="10">
        <f t="shared" si="109"/>
        <v>33970.272341679862</v>
      </c>
      <c r="AD295" s="10">
        <f t="shared" si="110"/>
        <v>49588.064564197062</v>
      </c>
      <c r="AE295" s="10">
        <f t="shared" si="111"/>
        <v>68676.477280606967</v>
      </c>
    </row>
    <row r="296" spans="1:31" x14ac:dyDescent="0.2">
      <c r="A296" s="5">
        <v>226</v>
      </c>
      <c r="B296" s="5">
        <f t="shared" si="112"/>
        <v>293</v>
      </c>
      <c r="C296" s="36">
        <v>1.484176398918309E-2</v>
      </c>
      <c r="D296" s="6">
        <f t="shared" si="92"/>
        <v>-1.6801996968886599E-3</v>
      </c>
      <c r="E296" s="7">
        <f t="shared" si="93"/>
        <v>-20.16239636266392</v>
      </c>
      <c r="F296" s="7">
        <f t="shared" si="94"/>
        <v>-40.324792725327839</v>
      </c>
      <c r="G296" s="7">
        <f t="shared" si="95"/>
        <v>-60.487189087991759</v>
      </c>
      <c r="H296" s="7">
        <f t="shared" si="96"/>
        <v>-80.649585450655678</v>
      </c>
      <c r="I296" s="7">
        <f t="shared" si="97"/>
        <v>-100.81198181331959</v>
      </c>
      <c r="J296" s="7">
        <f t="shared" si="98"/>
        <v>-120.97437817598352</v>
      </c>
      <c r="K296" s="12">
        <f t="shared" si="99"/>
        <v>2.8003328281478966E-4</v>
      </c>
      <c r="L296" s="9">
        <f t="shared" si="100"/>
        <v>40324.792725329709</v>
      </c>
      <c r="M296" s="9">
        <f t="shared" si="101"/>
        <v>161299.17090131884</v>
      </c>
      <c r="N296" s="9">
        <f t="shared" si="102"/>
        <v>362923.13452796743</v>
      </c>
      <c r="O296" s="9">
        <f t="shared" si="103"/>
        <v>645196.68360527535</v>
      </c>
      <c r="P296" s="9">
        <f t="shared" si="104"/>
        <v>1008119.8181332428</v>
      </c>
      <c r="Q296" s="9">
        <f t="shared" si="105"/>
        <v>1451692.5381118697</v>
      </c>
      <c r="R296" s="8">
        <f>SUM('Masses &amp; Spring Data'!$D$29)</f>
        <v>0.12910000000000002</v>
      </c>
      <c r="S296" s="8">
        <f t="shared" si="113"/>
        <v>5205.9307408400664</v>
      </c>
      <c r="T296" s="8">
        <f t="shared" si="113"/>
        <v>20823.722963360266</v>
      </c>
      <c r="U296" s="8">
        <f t="shared" si="113"/>
        <v>46853.376667560602</v>
      </c>
      <c r="V296" s="8">
        <f t="shared" si="113"/>
        <v>83294.891853441062</v>
      </c>
      <c r="W296" s="8">
        <f t="shared" si="113"/>
        <v>130148.26852100166</v>
      </c>
      <c r="X296" s="8">
        <f t="shared" si="113"/>
        <v>187413.50667024241</v>
      </c>
      <c r="Y296" s="3">
        <f>SUM('Masses &amp; Spring Data'!$K$41*('Masses &amp; Spring Data'!$I$3+'Vel,Acc,Jer (Inlet)'!C296))</f>
        <v>5775.6673263796038</v>
      </c>
      <c r="Z296" s="10">
        <f t="shared" si="106"/>
        <v>10981.598067219671</v>
      </c>
      <c r="AA296" s="10">
        <f t="shared" si="107"/>
        <v>26192.361913168592</v>
      </c>
      <c r="AB296" s="10">
        <f t="shared" si="108"/>
        <v>52629.043993940206</v>
      </c>
      <c r="AC296" s="10">
        <f t="shared" si="109"/>
        <v>89070.559179820673</v>
      </c>
      <c r="AD296" s="10">
        <f t="shared" si="110"/>
        <v>135923.93584738128</v>
      </c>
      <c r="AE296" s="10">
        <f t="shared" si="111"/>
        <v>193189.173996622</v>
      </c>
    </row>
    <row r="297" spans="1:31" x14ac:dyDescent="0.2">
      <c r="A297" s="5">
        <v>228</v>
      </c>
      <c r="B297" s="5">
        <f t="shared" si="112"/>
        <v>294</v>
      </c>
      <c r="C297" s="36">
        <v>1.3161564292294431E-2</v>
      </c>
      <c r="D297" s="6">
        <f t="shared" si="92"/>
        <v>-1.4001664140738702E-3</v>
      </c>
      <c r="E297" s="7">
        <f t="shared" si="93"/>
        <v>-16.801996968886442</v>
      </c>
      <c r="F297" s="7">
        <f t="shared" si="94"/>
        <v>-33.603993937772884</v>
      </c>
      <c r="G297" s="7">
        <f t="shared" si="95"/>
        <v>-50.405990906659326</v>
      </c>
      <c r="H297" s="7">
        <f t="shared" si="96"/>
        <v>-67.207987875545768</v>
      </c>
      <c r="I297" s="7">
        <f t="shared" si="97"/>
        <v>-84.009984844432211</v>
      </c>
      <c r="J297" s="7">
        <f t="shared" si="98"/>
        <v>-100.81198181331865</v>
      </c>
      <c r="K297" s="12">
        <f t="shared" si="99"/>
        <v>9.3344427604920635E-5</v>
      </c>
      <c r="L297" s="9">
        <f t="shared" si="100"/>
        <v>13441.597575108572</v>
      </c>
      <c r="M297" s="9">
        <f t="shared" si="101"/>
        <v>53766.390300434286</v>
      </c>
      <c r="N297" s="9">
        <f t="shared" si="102"/>
        <v>120974.37817597714</v>
      </c>
      <c r="O297" s="9">
        <f t="shared" si="103"/>
        <v>215065.56120173715</v>
      </c>
      <c r="P297" s="9">
        <f t="shared" si="104"/>
        <v>336039.9393777143</v>
      </c>
      <c r="Q297" s="9">
        <f t="shared" si="105"/>
        <v>483897.51270390855</v>
      </c>
      <c r="R297" s="8">
        <f>SUM('Masses &amp; Spring Data'!$D$29)</f>
        <v>0.12910000000000002</v>
      </c>
      <c r="S297" s="8">
        <f t="shared" si="113"/>
        <v>1735.3102469465168</v>
      </c>
      <c r="T297" s="8">
        <f t="shared" si="113"/>
        <v>6941.2409877860673</v>
      </c>
      <c r="U297" s="8">
        <f t="shared" si="113"/>
        <v>15617.79222251865</v>
      </c>
      <c r="V297" s="8">
        <f t="shared" si="113"/>
        <v>27764.963951144269</v>
      </c>
      <c r="W297" s="8">
        <f t="shared" si="113"/>
        <v>43382.756173662921</v>
      </c>
      <c r="X297" s="8">
        <f t="shared" si="113"/>
        <v>62471.168890074601</v>
      </c>
      <c r="Y297" s="3">
        <f>SUM('Masses &amp; Spring Data'!$K$41*('Masses &amp; Spring Data'!$I$3+'Vel,Acc,Jer (Inlet)'!C297))</f>
        <v>5368.6389498083254</v>
      </c>
      <c r="Z297" s="10">
        <f t="shared" si="106"/>
        <v>7103.949196754842</v>
      </c>
      <c r="AA297" s="10">
        <f t="shared" si="107"/>
        <v>11970.689623784998</v>
      </c>
      <c r="AB297" s="10">
        <f t="shared" si="108"/>
        <v>20986.431172326975</v>
      </c>
      <c r="AC297" s="10">
        <f t="shared" si="109"/>
        <v>33133.602900952596</v>
      </c>
      <c r="AD297" s="10">
        <f t="shared" si="110"/>
        <v>48751.395123471244</v>
      </c>
      <c r="AE297" s="10">
        <f t="shared" si="111"/>
        <v>67839.807839882924</v>
      </c>
    </row>
    <row r="298" spans="1:31" x14ac:dyDescent="0.2">
      <c r="A298" s="5">
        <v>230</v>
      </c>
      <c r="B298" s="5">
        <f t="shared" si="112"/>
        <v>295</v>
      </c>
      <c r="C298" s="36">
        <v>1.176139787822056E-2</v>
      </c>
      <c r="D298" s="6">
        <f t="shared" si="92"/>
        <v>-1.3068219864689496E-3</v>
      </c>
      <c r="E298" s="7">
        <f t="shared" si="93"/>
        <v>-15.681863837627395</v>
      </c>
      <c r="F298" s="7">
        <f t="shared" si="94"/>
        <v>-31.36372767525479</v>
      </c>
      <c r="G298" s="7">
        <f t="shared" si="95"/>
        <v>-47.045591512882183</v>
      </c>
      <c r="H298" s="7">
        <f t="shared" si="96"/>
        <v>-62.72745535050958</v>
      </c>
      <c r="I298" s="7">
        <f t="shared" si="97"/>
        <v>-78.409319188136976</v>
      </c>
      <c r="J298" s="7">
        <f t="shared" si="98"/>
        <v>-94.091183025764366</v>
      </c>
      <c r="K298" s="12">
        <f t="shared" si="99"/>
        <v>1.4935108416787649E-4</v>
      </c>
      <c r="L298" s="9">
        <f t="shared" si="100"/>
        <v>21506.556120174213</v>
      </c>
      <c r="M298" s="9">
        <f t="shared" si="101"/>
        <v>86026.224480696852</v>
      </c>
      <c r="N298" s="9">
        <f t="shared" si="102"/>
        <v>193559.00508156791</v>
      </c>
      <c r="O298" s="9">
        <f t="shared" si="103"/>
        <v>344104.89792278741</v>
      </c>
      <c r="P298" s="9">
        <f t="shared" si="104"/>
        <v>537663.90300435538</v>
      </c>
      <c r="Q298" s="9">
        <f t="shared" si="105"/>
        <v>774236.02032627165</v>
      </c>
      <c r="R298" s="8">
        <f>SUM('Masses &amp; Spring Data'!$D$29)</f>
        <v>0.12910000000000002</v>
      </c>
      <c r="S298" s="8">
        <f t="shared" si="113"/>
        <v>2776.4963951144914</v>
      </c>
      <c r="T298" s="8">
        <f t="shared" si="113"/>
        <v>11105.985580457966</v>
      </c>
      <c r="U298" s="8">
        <f t="shared" si="113"/>
        <v>24988.46755603042</v>
      </c>
      <c r="V298" s="8">
        <f t="shared" si="113"/>
        <v>44423.942321831863</v>
      </c>
      <c r="W298" s="8">
        <f t="shared" si="113"/>
        <v>69412.409877862287</v>
      </c>
      <c r="X298" s="8">
        <f t="shared" si="113"/>
        <v>99953.870224121682</v>
      </c>
      <c r="Y298" s="3">
        <f>SUM('Masses &amp; Spring Data'!$K$41*('Masses &amp; Spring Data'!$I$3+'Vel,Acc,Jer (Inlet)'!C298))</f>
        <v>5029.4486359989305</v>
      </c>
      <c r="Z298" s="10">
        <f t="shared" si="106"/>
        <v>7805.9450311134224</v>
      </c>
      <c r="AA298" s="10">
        <f t="shared" si="107"/>
        <v>15818.856590234795</v>
      </c>
      <c r="AB298" s="10">
        <f t="shared" si="108"/>
        <v>30017.916192029352</v>
      </c>
      <c r="AC298" s="10">
        <f t="shared" si="109"/>
        <v>49453.390957830794</v>
      </c>
      <c r="AD298" s="10">
        <f t="shared" si="110"/>
        <v>74441.858513861211</v>
      </c>
      <c r="AE298" s="10">
        <f t="shared" si="111"/>
        <v>104983.31886012061</v>
      </c>
    </row>
    <row r="299" spans="1:31" x14ac:dyDescent="0.2">
      <c r="A299" s="5">
        <v>232</v>
      </c>
      <c r="B299" s="5">
        <f t="shared" si="112"/>
        <v>296</v>
      </c>
      <c r="C299" s="36">
        <v>1.0454575891751611E-2</v>
      </c>
      <c r="D299" s="6">
        <f t="shared" si="92"/>
        <v>-1.1574709023010731E-3</v>
      </c>
      <c r="E299" s="7">
        <f t="shared" si="93"/>
        <v>-13.889650827612877</v>
      </c>
      <c r="F299" s="7">
        <f t="shared" si="94"/>
        <v>-27.779301655225755</v>
      </c>
      <c r="G299" s="7">
        <f t="shared" si="95"/>
        <v>-41.668952482838634</v>
      </c>
      <c r="H299" s="7">
        <f t="shared" si="96"/>
        <v>-55.55860331045151</v>
      </c>
      <c r="I299" s="7">
        <f t="shared" si="97"/>
        <v>-69.448254138064385</v>
      </c>
      <c r="J299" s="7">
        <f t="shared" si="98"/>
        <v>-83.337904965677268</v>
      </c>
      <c r="K299" s="12">
        <f t="shared" si="99"/>
        <v>1.120133131259117E-4</v>
      </c>
      <c r="L299" s="9">
        <f t="shared" si="100"/>
        <v>16129.917090131285</v>
      </c>
      <c r="M299" s="9">
        <f t="shared" si="101"/>
        <v>64519.668360525138</v>
      </c>
      <c r="N299" s="9">
        <f t="shared" si="102"/>
        <v>145169.25381118155</v>
      </c>
      <c r="O299" s="9">
        <f t="shared" si="103"/>
        <v>258078.67344210055</v>
      </c>
      <c r="P299" s="9">
        <f t="shared" si="104"/>
        <v>403247.92725328211</v>
      </c>
      <c r="Q299" s="9">
        <f t="shared" si="105"/>
        <v>580677.01524472621</v>
      </c>
      <c r="R299" s="8">
        <f>SUM('Masses &amp; Spring Data'!$D$29)</f>
        <v>0.12910000000000002</v>
      </c>
      <c r="S299" s="8">
        <f t="shared" si="113"/>
        <v>2082.3722963359492</v>
      </c>
      <c r="T299" s="8">
        <f t="shared" si="113"/>
        <v>8329.4891853437966</v>
      </c>
      <c r="U299" s="8">
        <f t="shared" si="113"/>
        <v>18741.35066702354</v>
      </c>
      <c r="V299" s="8">
        <f t="shared" si="113"/>
        <v>33317.956741375187</v>
      </c>
      <c r="W299" s="8">
        <f t="shared" si="113"/>
        <v>52059.30740839873</v>
      </c>
      <c r="X299" s="8">
        <f t="shared" si="113"/>
        <v>74965.402668094161</v>
      </c>
      <c r="Y299" s="3">
        <f>SUM('Masses &amp; Spring Data'!$K$41*('Masses &amp; Spring Data'!$I$3+'Vel,Acc,Jer (Inlet)'!C299))</f>
        <v>4712.871009776828</v>
      </c>
      <c r="Z299" s="10">
        <f t="shared" si="106"/>
        <v>6795.2433061127776</v>
      </c>
      <c r="AA299" s="10">
        <f t="shared" si="107"/>
        <v>12761.962869038191</v>
      </c>
      <c r="AB299" s="10">
        <f t="shared" si="108"/>
        <v>23454.221676800367</v>
      </c>
      <c r="AC299" s="10">
        <f t="shared" si="109"/>
        <v>38030.827751152014</v>
      </c>
      <c r="AD299" s="10">
        <f t="shared" si="110"/>
        <v>56772.178418175557</v>
      </c>
      <c r="AE299" s="10">
        <f t="shared" si="111"/>
        <v>79678.273677870995</v>
      </c>
    </row>
    <row r="300" spans="1:31" x14ac:dyDescent="0.2">
      <c r="A300" s="5">
        <v>234</v>
      </c>
      <c r="B300" s="5">
        <f t="shared" si="112"/>
        <v>297</v>
      </c>
      <c r="C300" s="36">
        <v>9.2971049894505376E-3</v>
      </c>
      <c r="D300" s="6">
        <f t="shared" si="92"/>
        <v>-1.0454575891751614E-3</v>
      </c>
      <c r="E300" s="7">
        <f t="shared" si="93"/>
        <v>-12.545491070101937</v>
      </c>
      <c r="F300" s="7">
        <f t="shared" si="94"/>
        <v>-25.090982140203874</v>
      </c>
      <c r="G300" s="7">
        <f t="shared" si="95"/>
        <v>-37.636473210305809</v>
      </c>
      <c r="H300" s="7">
        <f t="shared" si="96"/>
        <v>-50.181964280407747</v>
      </c>
      <c r="I300" s="7">
        <f t="shared" si="97"/>
        <v>-62.727455350509686</v>
      </c>
      <c r="J300" s="7">
        <f t="shared" si="98"/>
        <v>-75.272946420611618</v>
      </c>
      <c r="K300" s="12">
        <f t="shared" si="99"/>
        <v>1.1201331312590997E-4</v>
      </c>
      <c r="L300" s="9">
        <f t="shared" si="100"/>
        <v>16129.917090131035</v>
      </c>
      <c r="M300" s="9">
        <f t="shared" si="101"/>
        <v>64519.668360524141</v>
      </c>
      <c r="N300" s="9">
        <f t="shared" si="102"/>
        <v>145169.25381117931</v>
      </c>
      <c r="O300" s="9">
        <f t="shared" si="103"/>
        <v>258078.67344209657</v>
      </c>
      <c r="P300" s="9">
        <f t="shared" si="104"/>
        <v>403247.92725327588</v>
      </c>
      <c r="Q300" s="9">
        <f t="shared" si="105"/>
        <v>580677.01524471724</v>
      </c>
      <c r="R300" s="8">
        <f>SUM('Masses &amp; Spring Data'!$D$29)</f>
        <v>0.12910000000000002</v>
      </c>
      <c r="S300" s="8">
        <f t="shared" si="113"/>
        <v>2082.3722963359169</v>
      </c>
      <c r="T300" s="8">
        <f t="shared" si="113"/>
        <v>8329.4891853436675</v>
      </c>
      <c r="U300" s="8">
        <f t="shared" si="113"/>
        <v>18741.350667023253</v>
      </c>
      <c r="V300" s="8">
        <f t="shared" si="113"/>
        <v>33317.95674137467</v>
      </c>
      <c r="W300" s="8">
        <f t="shared" si="113"/>
        <v>52059.307408397923</v>
      </c>
      <c r="X300" s="8">
        <f t="shared" si="113"/>
        <v>74965.402668093011</v>
      </c>
      <c r="Y300" s="3">
        <f>SUM('Masses &amp; Spring Data'!$K$41*('Masses &amp; Spring Data'!$I$3+'Vel,Acc,Jer (Inlet)'!C300))</f>
        <v>4432.473683694393</v>
      </c>
      <c r="Z300" s="10">
        <f t="shared" si="106"/>
        <v>6514.8459800303099</v>
      </c>
      <c r="AA300" s="10">
        <f t="shared" si="107"/>
        <v>12508.700768060378</v>
      </c>
      <c r="AB300" s="10">
        <f t="shared" si="108"/>
        <v>23173.824350717645</v>
      </c>
      <c r="AC300" s="10">
        <f t="shared" si="109"/>
        <v>37750.430425069062</v>
      </c>
      <c r="AD300" s="10">
        <f t="shared" si="110"/>
        <v>56491.781092092315</v>
      </c>
      <c r="AE300" s="10">
        <f t="shared" si="111"/>
        <v>79397.876351787403</v>
      </c>
    </row>
    <row r="301" spans="1:31" x14ac:dyDescent="0.2">
      <c r="A301" s="5">
        <v>236</v>
      </c>
      <c r="B301" s="5">
        <f t="shared" si="112"/>
        <v>298</v>
      </c>
      <c r="C301" s="36">
        <v>8.2516474002753762E-3</v>
      </c>
      <c r="D301" s="6">
        <f t="shared" si="92"/>
        <v>-9.3344427604925059E-4</v>
      </c>
      <c r="E301" s="7">
        <f t="shared" si="93"/>
        <v>-11.201331312591007</v>
      </c>
      <c r="F301" s="7">
        <f t="shared" si="94"/>
        <v>-22.402662625182014</v>
      </c>
      <c r="G301" s="7">
        <f t="shared" si="95"/>
        <v>-33.603993937773019</v>
      </c>
      <c r="H301" s="7">
        <f t="shared" si="96"/>
        <v>-44.805325250364028</v>
      </c>
      <c r="I301" s="7">
        <f t="shared" si="97"/>
        <v>-56.006656562955037</v>
      </c>
      <c r="J301" s="7">
        <f t="shared" si="98"/>
        <v>-67.207987875546038</v>
      </c>
      <c r="K301" s="12">
        <f t="shared" si="99"/>
        <v>1.0267887036541704E-4</v>
      </c>
      <c r="L301" s="9">
        <f t="shared" si="100"/>
        <v>14785.757332620053</v>
      </c>
      <c r="M301" s="9">
        <f t="shared" si="101"/>
        <v>59143.029330480211</v>
      </c>
      <c r="N301" s="9">
        <f t="shared" si="102"/>
        <v>133071.81599358047</v>
      </c>
      <c r="O301" s="9">
        <f t="shared" si="103"/>
        <v>236572.11732192084</v>
      </c>
      <c r="P301" s="9">
        <f t="shared" si="104"/>
        <v>369643.93331550132</v>
      </c>
      <c r="Q301" s="9">
        <f t="shared" si="105"/>
        <v>532287.26397432189</v>
      </c>
      <c r="R301" s="8">
        <f>SUM('Masses &amp; Spring Data'!$D$29)</f>
        <v>0.12910000000000002</v>
      </c>
      <c r="S301" s="8">
        <f t="shared" si="113"/>
        <v>1908.841271641249</v>
      </c>
      <c r="T301" s="8">
        <f t="shared" si="113"/>
        <v>7635.3650865649961</v>
      </c>
      <c r="U301" s="8">
        <f t="shared" si="113"/>
        <v>17179.571444771242</v>
      </c>
      <c r="V301" s="8">
        <f t="shared" si="113"/>
        <v>30541.460346259984</v>
      </c>
      <c r="W301" s="8">
        <f t="shared" si="113"/>
        <v>47721.03179103123</v>
      </c>
      <c r="X301" s="8">
        <f t="shared" si="113"/>
        <v>68718.285779084967</v>
      </c>
      <c r="Y301" s="3">
        <f>SUM('Masses &amp; Spring Data'!$K$41*('Masses &amp; Spring Data'!$I$3+'Vel,Acc,Jer (Inlet)'!C301))</f>
        <v>4179.2115827167099</v>
      </c>
      <c r="Z301" s="10">
        <f t="shared" si="106"/>
        <v>6088.0528543579585</v>
      </c>
      <c r="AA301" s="10">
        <f t="shared" si="107"/>
        <v>11588.449793408774</v>
      </c>
      <c r="AB301" s="10">
        <f t="shared" si="108"/>
        <v>21358.783027487952</v>
      </c>
      <c r="AC301" s="10">
        <f t="shared" si="109"/>
        <v>34720.671928976692</v>
      </c>
      <c r="AD301" s="10">
        <f t="shared" si="110"/>
        <v>51900.243373747937</v>
      </c>
      <c r="AE301" s="10">
        <f t="shared" si="111"/>
        <v>72897.497361801681</v>
      </c>
    </row>
    <row r="302" spans="1:31" x14ac:dyDescent="0.2">
      <c r="A302" s="5">
        <v>238</v>
      </c>
      <c r="B302" s="5">
        <f t="shared" si="112"/>
        <v>299</v>
      </c>
      <c r="C302" s="36">
        <v>7.3182031242261256E-3</v>
      </c>
      <c r="D302" s="6">
        <f t="shared" si="92"/>
        <v>-8.3076540568383355E-4</v>
      </c>
      <c r="E302" s="7">
        <f t="shared" si="93"/>
        <v>-9.9691848682060034</v>
      </c>
      <c r="F302" s="7">
        <f t="shared" si="94"/>
        <v>-19.938369736412007</v>
      </c>
      <c r="G302" s="7">
        <f t="shared" si="95"/>
        <v>-29.907554604618007</v>
      </c>
      <c r="H302" s="7">
        <f t="shared" si="96"/>
        <v>-39.876739472824013</v>
      </c>
      <c r="I302" s="7">
        <f t="shared" si="97"/>
        <v>-49.845924341030013</v>
      </c>
      <c r="J302" s="7">
        <f t="shared" si="98"/>
        <v>-59.815109209236013</v>
      </c>
      <c r="K302" s="12">
        <f t="shared" si="99"/>
        <v>8.4009984844433776E-5</v>
      </c>
      <c r="L302" s="9">
        <f t="shared" si="100"/>
        <v>12097.437817598464</v>
      </c>
      <c r="M302" s="9">
        <f t="shared" si="101"/>
        <v>48389.751270393856</v>
      </c>
      <c r="N302" s="9">
        <f t="shared" si="102"/>
        <v>108876.94035838617</v>
      </c>
      <c r="O302" s="9">
        <f t="shared" si="103"/>
        <v>193559.00508157542</v>
      </c>
      <c r="P302" s="9">
        <f t="shared" si="104"/>
        <v>302435.94543996156</v>
      </c>
      <c r="Q302" s="9">
        <f t="shared" si="105"/>
        <v>435507.76143354469</v>
      </c>
      <c r="R302" s="8">
        <f>SUM('Masses &amp; Spring Data'!$D$29)</f>
        <v>0.12910000000000002</v>
      </c>
      <c r="S302" s="8">
        <f t="shared" si="113"/>
        <v>1561.779222251962</v>
      </c>
      <c r="T302" s="8">
        <f t="shared" si="113"/>
        <v>6247.1168890078479</v>
      </c>
      <c r="U302" s="8">
        <f t="shared" si="113"/>
        <v>14056.013000267656</v>
      </c>
      <c r="V302" s="8">
        <f t="shared" si="113"/>
        <v>24988.467556031392</v>
      </c>
      <c r="W302" s="8">
        <f t="shared" si="113"/>
        <v>39044.480556299044</v>
      </c>
      <c r="X302" s="8">
        <f t="shared" si="113"/>
        <v>56224.052001070624</v>
      </c>
      <c r="Y302" s="3">
        <f>SUM('Masses &amp; Spring Data'!$K$41*('Masses &amp; Spring Data'!$I$3+'Vel,Acc,Jer (Inlet)'!C302))</f>
        <v>3953.0847068437788</v>
      </c>
      <c r="Z302" s="10">
        <f t="shared" si="106"/>
        <v>5514.8639290957408</v>
      </c>
      <c r="AA302" s="10">
        <f t="shared" si="107"/>
        <v>9998.9486763247187</v>
      </c>
      <c r="AB302" s="10">
        <f t="shared" si="108"/>
        <v>18009.097707111436</v>
      </c>
      <c r="AC302" s="10">
        <f t="shared" si="109"/>
        <v>28941.552262875171</v>
      </c>
      <c r="AD302" s="10">
        <f t="shared" si="110"/>
        <v>42997.565263142824</v>
      </c>
      <c r="AE302" s="10">
        <f t="shared" si="111"/>
        <v>60177.136707914404</v>
      </c>
    </row>
    <row r="303" spans="1:31" x14ac:dyDescent="0.2">
      <c r="A303" s="5">
        <v>240</v>
      </c>
      <c r="B303" s="5">
        <f t="shared" si="112"/>
        <v>300</v>
      </c>
      <c r="C303" s="36">
        <v>6.4874377185422921E-3</v>
      </c>
      <c r="D303" s="6">
        <f t="shared" si="92"/>
        <v>-7.4675542083939978E-4</v>
      </c>
      <c r="E303" s="7">
        <f t="shared" si="93"/>
        <v>-8.9610650500727971</v>
      </c>
      <c r="F303" s="7">
        <f t="shared" si="94"/>
        <v>-17.922130100145594</v>
      </c>
      <c r="G303" s="7">
        <f t="shared" si="95"/>
        <v>-26.883195150218391</v>
      </c>
      <c r="H303" s="7">
        <f t="shared" si="96"/>
        <v>-35.844260200291188</v>
      </c>
      <c r="I303" s="7">
        <f t="shared" si="97"/>
        <v>-44.805325250363985</v>
      </c>
      <c r="J303" s="7">
        <f t="shared" si="98"/>
        <v>-53.766390300436782</v>
      </c>
      <c r="K303" s="12">
        <f t="shared" si="99"/>
        <v>8.4009984844431174E-5</v>
      </c>
      <c r="L303" s="9">
        <f t="shared" si="100"/>
        <v>12097.437817598089</v>
      </c>
      <c r="M303" s="9">
        <f t="shared" si="101"/>
        <v>48389.751270392357</v>
      </c>
      <c r="N303" s="9">
        <f t="shared" si="102"/>
        <v>108876.9403583828</v>
      </c>
      <c r="O303" s="9">
        <f t="shared" si="103"/>
        <v>193559.00508156943</v>
      </c>
      <c r="P303" s="9">
        <f t="shared" si="104"/>
        <v>302435.94543995225</v>
      </c>
      <c r="Q303" s="9">
        <f t="shared" si="105"/>
        <v>435507.76143353118</v>
      </c>
      <c r="R303" s="8">
        <f>SUM('Masses &amp; Spring Data'!$D$29)</f>
        <v>0.12910000000000002</v>
      </c>
      <c r="S303" s="8">
        <f t="shared" si="113"/>
        <v>1561.7792222519136</v>
      </c>
      <c r="T303" s="8">
        <f t="shared" si="113"/>
        <v>6247.1168890076542</v>
      </c>
      <c r="U303" s="8">
        <f t="shared" si="113"/>
        <v>14056.013000267221</v>
      </c>
      <c r="V303" s="8">
        <f t="shared" si="113"/>
        <v>24988.467556030617</v>
      </c>
      <c r="W303" s="8">
        <f t="shared" si="113"/>
        <v>39044.480556297844</v>
      </c>
      <c r="X303" s="8">
        <f t="shared" si="113"/>
        <v>56224.052001068885</v>
      </c>
      <c r="Y303" s="3">
        <f>SUM('Masses &amp; Spring Data'!$K$41*('Masses &amp; Spring Data'!$I$3+'Vel,Acc,Jer (Inlet)'!C303))</f>
        <v>3751.8317873168703</v>
      </c>
      <c r="Z303" s="10">
        <f t="shared" si="106"/>
        <v>5313.6110095687836</v>
      </c>
      <c r="AA303" s="10">
        <f t="shared" si="107"/>
        <v>9818.0471756261795</v>
      </c>
      <c r="AB303" s="10">
        <f t="shared" si="108"/>
        <v>17807.84478758409</v>
      </c>
      <c r="AC303" s="10">
        <f t="shared" si="109"/>
        <v>28740.299343347488</v>
      </c>
      <c r="AD303" s="10">
        <f t="shared" si="110"/>
        <v>42796.312343614714</v>
      </c>
      <c r="AE303" s="10">
        <f t="shared" si="111"/>
        <v>59975.883788385756</v>
      </c>
    </row>
    <row r="304" spans="1:31" x14ac:dyDescent="0.2">
      <c r="A304" s="5">
        <v>242</v>
      </c>
      <c r="B304" s="5">
        <f t="shared" si="112"/>
        <v>301</v>
      </c>
      <c r="C304" s="36">
        <v>5.7406822977028923E-3</v>
      </c>
      <c r="D304" s="6">
        <f t="shared" si="92"/>
        <v>-6.627454359949686E-4</v>
      </c>
      <c r="E304" s="7">
        <f t="shared" si="93"/>
        <v>-7.9529452319396228</v>
      </c>
      <c r="F304" s="7">
        <f t="shared" si="94"/>
        <v>-15.905890463879246</v>
      </c>
      <c r="G304" s="7">
        <f t="shared" si="95"/>
        <v>-23.858835695818868</v>
      </c>
      <c r="H304" s="7">
        <f t="shared" si="96"/>
        <v>-31.811780927758491</v>
      </c>
      <c r="I304" s="7">
        <f t="shared" si="97"/>
        <v>-39.764726159698114</v>
      </c>
      <c r="J304" s="7">
        <f t="shared" si="98"/>
        <v>-47.717671391637737</v>
      </c>
      <c r="K304" s="12">
        <f t="shared" si="99"/>
        <v>6.5341099323447914E-5</v>
      </c>
      <c r="L304" s="9">
        <f t="shared" si="100"/>
        <v>9409.1183025765004</v>
      </c>
      <c r="M304" s="9">
        <f t="shared" si="101"/>
        <v>37636.473210306001</v>
      </c>
      <c r="N304" s="9">
        <f t="shared" si="102"/>
        <v>84682.064723188494</v>
      </c>
      <c r="O304" s="9">
        <f t="shared" si="103"/>
        <v>150545.89284122401</v>
      </c>
      <c r="P304" s="9">
        <f t="shared" si="104"/>
        <v>235227.9575644125</v>
      </c>
      <c r="Q304" s="9">
        <f t="shared" si="105"/>
        <v>338728.25889275398</v>
      </c>
      <c r="R304" s="8">
        <f>SUM('Masses &amp; Spring Data'!$D$29)</f>
        <v>0.12910000000000002</v>
      </c>
      <c r="S304" s="8">
        <f t="shared" si="113"/>
        <v>1214.7171728626263</v>
      </c>
      <c r="T304" s="8">
        <f t="shared" si="113"/>
        <v>4858.8686914505051</v>
      </c>
      <c r="U304" s="8">
        <f t="shared" si="113"/>
        <v>10932.454555763636</v>
      </c>
      <c r="V304" s="8">
        <f t="shared" si="113"/>
        <v>19435.474765802021</v>
      </c>
      <c r="W304" s="8">
        <f t="shared" si="113"/>
        <v>30367.929321565658</v>
      </c>
      <c r="X304" s="8">
        <f t="shared" si="113"/>
        <v>43729.818223054543</v>
      </c>
      <c r="Y304" s="3">
        <f>SUM('Masses &amp; Spring Data'!$K$41*('Masses &amp; Spring Data'!$I$3+'Vel,Acc,Jer (Inlet)'!C304))</f>
        <v>3570.9302866185253</v>
      </c>
      <c r="Z304" s="10">
        <f t="shared" si="106"/>
        <v>4785.6474594811516</v>
      </c>
      <c r="AA304" s="10">
        <f t="shared" si="107"/>
        <v>8269.2488961992494</v>
      </c>
      <c r="AB304" s="10">
        <f t="shared" si="108"/>
        <v>14503.384842382162</v>
      </c>
      <c r="AC304" s="10">
        <f t="shared" si="109"/>
        <v>23006.405052420545</v>
      </c>
      <c r="AD304" s="10">
        <f t="shared" si="110"/>
        <v>33938.859608184182</v>
      </c>
      <c r="AE304" s="10">
        <f t="shared" si="111"/>
        <v>47300.748509673067</v>
      </c>
    </row>
    <row r="305" spans="1:31" x14ac:dyDescent="0.2">
      <c r="A305" s="5">
        <v>244</v>
      </c>
      <c r="B305" s="5">
        <f t="shared" si="112"/>
        <v>302</v>
      </c>
      <c r="C305" s="36">
        <v>5.0779368617079237E-3</v>
      </c>
      <c r="D305" s="6">
        <f t="shared" si="92"/>
        <v>-5.9740433667152069E-4</v>
      </c>
      <c r="E305" s="7">
        <f t="shared" si="93"/>
        <v>-7.1688520400582485</v>
      </c>
      <c r="F305" s="7">
        <f t="shared" si="94"/>
        <v>-14.337704080116497</v>
      </c>
      <c r="G305" s="7">
        <f t="shared" si="95"/>
        <v>-21.506556120174746</v>
      </c>
      <c r="H305" s="7">
        <f t="shared" si="96"/>
        <v>-28.675408160232994</v>
      </c>
      <c r="I305" s="7">
        <f t="shared" si="97"/>
        <v>-35.844260200291238</v>
      </c>
      <c r="J305" s="7">
        <f t="shared" si="98"/>
        <v>-43.013112240349493</v>
      </c>
      <c r="K305" s="12">
        <f t="shared" si="99"/>
        <v>7.4675542083940845E-5</v>
      </c>
      <c r="L305" s="9">
        <f t="shared" si="100"/>
        <v>10753.278060087481</v>
      </c>
      <c r="M305" s="9">
        <f t="shared" si="101"/>
        <v>43013.112240349925</v>
      </c>
      <c r="N305" s="9">
        <f t="shared" si="102"/>
        <v>96779.502540787333</v>
      </c>
      <c r="O305" s="9">
        <f t="shared" si="103"/>
        <v>172052.4489613997</v>
      </c>
      <c r="P305" s="9">
        <f t="shared" si="104"/>
        <v>268831.95150218706</v>
      </c>
      <c r="Q305" s="9">
        <f t="shared" si="105"/>
        <v>387118.01016314933</v>
      </c>
      <c r="R305" s="8">
        <f>SUM('Masses &amp; Spring Data'!$D$29)</f>
        <v>0.12910000000000002</v>
      </c>
      <c r="S305" s="8">
        <f t="shared" si="113"/>
        <v>1388.2481975572941</v>
      </c>
      <c r="T305" s="8">
        <f t="shared" si="113"/>
        <v>5552.9927902291765</v>
      </c>
      <c r="U305" s="8">
        <f t="shared" si="113"/>
        <v>12494.233778015647</v>
      </c>
      <c r="V305" s="8">
        <f t="shared" si="113"/>
        <v>22211.971160916706</v>
      </c>
      <c r="W305" s="8">
        <f t="shared" si="113"/>
        <v>34706.204938932358</v>
      </c>
      <c r="X305" s="8">
        <f t="shared" si="113"/>
        <v>49976.935112062587</v>
      </c>
      <c r="Y305" s="3">
        <f>SUM('Masses &amp; Spring Data'!$K$41*('Masses &amp; Spring Data'!$I$3+'Vel,Acc,Jer (Inlet)'!C305))</f>
        <v>3410.3802047487443</v>
      </c>
      <c r="Z305" s="10">
        <f t="shared" si="106"/>
        <v>4798.628402306038</v>
      </c>
      <c r="AA305" s="10">
        <f t="shared" si="107"/>
        <v>8818.6517944192456</v>
      </c>
      <c r="AB305" s="10">
        <f t="shared" si="108"/>
        <v>15904.613982764391</v>
      </c>
      <c r="AC305" s="10">
        <f t="shared" si="109"/>
        <v>25622.35136566545</v>
      </c>
      <c r="AD305" s="10">
        <f t="shared" si="110"/>
        <v>38116.585143681106</v>
      </c>
      <c r="AE305" s="10">
        <f t="shared" si="111"/>
        <v>53387.315316811335</v>
      </c>
    </row>
    <row r="306" spans="1:31" x14ac:dyDescent="0.2">
      <c r="A306" s="5">
        <v>246</v>
      </c>
      <c r="B306" s="5">
        <f t="shared" si="112"/>
        <v>303</v>
      </c>
      <c r="C306" s="36">
        <v>4.480532525036403E-3</v>
      </c>
      <c r="D306" s="6">
        <f t="shared" si="92"/>
        <v>-5.2272879458757984E-4</v>
      </c>
      <c r="E306" s="7">
        <f t="shared" si="93"/>
        <v>-6.2727455350509578</v>
      </c>
      <c r="F306" s="7">
        <f t="shared" si="94"/>
        <v>-12.545491070101916</v>
      </c>
      <c r="G306" s="7">
        <f t="shared" si="95"/>
        <v>-18.818236605152876</v>
      </c>
      <c r="H306" s="7">
        <f t="shared" si="96"/>
        <v>-25.090982140203831</v>
      </c>
      <c r="I306" s="7">
        <f t="shared" si="97"/>
        <v>-31.36372767525479</v>
      </c>
      <c r="J306" s="7">
        <f t="shared" si="98"/>
        <v>-37.636473210305752</v>
      </c>
      <c r="K306" s="12">
        <f t="shared" si="99"/>
        <v>5.6006656562953248E-5</v>
      </c>
      <c r="L306" s="9">
        <f t="shared" si="100"/>
        <v>8064.9585450652676</v>
      </c>
      <c r="M306" s="9">
        <f t="shared" si="101"/>
        <v>32259.83418026107</v>
      </c>
      <c r="N306" s="9">
        <f t="shared" si="102"/>
        <v>72584.626905587415</v>
      </c>
      <c r="O306" s="9">
        <f t="shared" si="103"/>
        <v>129039.33672104428</v>
      </c>
      <c r="P306" s="9">
        <f t="shared" si="104"/>
        <v>201623.96362663168</v>
      </c>
      <c r="Q306" s="9">
        <f t="shared" si="105"/>
        <v>290338.50762234966</v>
      </c>
      <c r="R306" s="8">
        <f>SUM('Masses &amp; Spring Data'!$D$29)</f>
        <v>0.12910000000000002</v>
      </c>
      <c r="S306" s="8">
        <f t="shared" si="113"/>
        <v>1041.1861481679261</v>
      </c>
      <c r="T306" s="8">
        <f t="shared" si="113"/>
        <v>4164.7445926717046</v>
      </c>
      <c r="U306" s="8">
        <f t="shared" si="113"/>
        <v>9370.6753335113372</v>
      </c>
      <c r="V306" s="8">
        <f t="shared" si="113"/>
        <v>16658.978370686818</v>
      </c>
      <c r="W306" s="8">
        <f t="shared" si="113"/>
        <v>26029.653704198154</v>
      </c>
      <c r="X306" s="8">
        <f t="shared" si="113"/>
        <v>37482.701334045349</v>
      </c>
      <c r="Y306" s="3">
        <f>SUM('Masses &amp; Spring Data'!$K$41*('Masses &amp; Spring Data'!$I$3+'Vel,Acc,Jer (Inlet)'!C306))</f>
        <v>3265.6590041900686</v>
      </c>
      <c r="Z306" s="10">
        <f t="shared" si="106"/>
        <v>4306.8451523579952</v>
      </c>
      <c r="AA306" s="10">
        <f t="shared" si="107"/>
        <v>7303.7725463729321</v>
      </c>
      <c r="AB306" s="10">
        <f t="shared" si="108"/>
        <v>12636.334337701406</v>
      </c>
      <c r="AC306" s="10">
        <f t="shared" si="109"/>
        <v>19924.637374876886</v>
      </c>
      <c r="AD306" s="10">
        <f t="shared" si="110"/>
        <v>29295.312708388221</v>
      </c>
      <c r="AE306" s="10">
        <f t="shared" si="111"/>
        <v>40748.360338235419</v>
      </c>
    </row>
    <row r="307" spans="1:31" x14ac:dyDescent="0.2">
      <c r="A307" s="5">
        <v>248</v>
      </c>
      <c r="B307" s="5">
        <f t="shared" si="112"/>
        <v>304</v>
      </c>
      <c r="C307" s="36">
        <v>3.9578037304488231E-3</v>
      </c>
      <c r="D307" s="6">
        <f t="shared" si="92"/>
        <v>-4.6672213802462616E-4</v>
      </c>
      <c r="E307" s="7">
        <f t="shared" si="93"/>
        <v>-5.6006656562955142</v>
      </c>
      <c r="F307" s="7">
        <f t="shared" si="94"/>
        <v>-11.201331312591028</v>
      </c>
      <c r="G307" s="7">
        <f t="shared" si="95"/>
        <v>-16.801996968886542</v>
      </c>
      <c r="H307" s="7">
        <f t="shared" si="96"/>
        <v>-22.402662625182057</v>
      </c>
      <c r="I307" s="7">
        <f t="shared" si="97"/>
        <v>-28.003328281477568</v>
      </c>
      <c r="J307" s="7">
        <f t="shared" si="98"/>
        <v>-33.603993937773083</v>
      </c>
      <c r="K307" s="12">
        <f t="shared" si="99"/>
        <v>4.6672213802463787E-5</v>
      </c>
      <c r="L307" s="9">
        <f t="shared" si="100"/>
        <v>6720.7987875547851</v>
      </c>
      <c r="M307" s="9">
        <f t="shared" si="101"/>
        <v>26883.19515021914</v>
      </c>
      <c r="N307" s="9">
        <f t="shared" si="102"/>
        <v>60487.189087993065</v>
      </c>
      <c r="O307" s="9">
        <f t="shared" si="103"/>
        <v>107532.78060087656</v>
      </c>
      <c r="P307" s="9">
        <f t="shared" si="104"/>
        <v>168019.96968886963</v>
      </c>
      <c r="Q307" s="9">
        <f t="shared" si="105"/>
        <v>241948.75635197226</v>
      </c>
      <c r="R307" s="8">
        <f>SUM('Masses &amp; Spring Data'!$D$29)</f>
        <v>0.12910000000000002</v>
      </c>
      <c r="S307" s="8">
        <f t="shared" si="113"/>
        <v>867.65512347332287</v>
      </c>
      <c r="T307" s="8">
        <f t="shared" si="113"/>
        <v>3470.6204938932915</v>
      </c>
      <c r="U307" s="8">
        <f t="shared" si="113"/>
        <v>7808.8961112599063</v>
      </c>
      <c r="V307" s="8">
        <f t="shared" si="113"/>
        <v>13882.481975573166</v>
      </c>
      <c r="W307" s="8">
        <f t="shared" si="113"/>
        <v>21691.378086833072</v>
      </c>
      <c r="X307" s="8">
        <f t="shared" si="113"/>
        <v>31235.584445039625</v>
      </c>
      <c r="Y307" s="3">
        <f>SUM('Masses &amp; Spring Data'!$K$41*('Masses &amp; Spring Data'!$I$3+'Vel,Acc,Jer (Inlet)'!C307))</f>
        <v>3139.0279537012275</v>
      </c>
      <c r="Z307" s="10">
        <f t="shared" si="106"/>
        <v>4006.6830771745504</v>
      </c>
      <c r="AA307" s="10">
        <f t="shared" si="107"/>
        <v>6496.5850096580525</v>
      </c>
      <c r="AB307" s="10">
        <f t="shared" si="108"/>
        <v>10947.924064961135</v>
      </c>
      <c r="AC307" s="10">
        <f t="shared" si="109"/>
        <v>17021.509929274394</v>
      </c>
      <c r="AD307" s="10">
        <f t="shared" si="110"/>
        <v>24830.406040534301</v>
      </c>
      <c r="AE307" s="10">
        <f t="shared" si="111"/>
        <v>34374.61239874085</v>
      </c>
    </row>
    <row r="308" spans="1:31" x14ac:dyDescent="0.2">
      <c r="A308" s="5">
        <v>250</v>
      </c>
      <c r="B308" s="5">
        <f t="shared" si="112"/>
        <v>305</v>
      </c>
      <c r="C308" s="36">
        <v>3.491081592424197E-3</v>
      </c>
      <c r="D308" s="6">
        <f t="shared" si="92"/>
        <v>-4.2004992422216194E-4</v>
      </c>
      <c r="E308" s="7">
        <f t="shared" si="93"/>
        <v>-5.0405990906659435</v>
      </c>
      <c r="F308" s="7">
        <f t="shared" si="94"/>
        <v>-10.081198181331887</v>
      </c>
      <c r="G308" s="7">
        <f t="shared" si="95"/>
        <v>-15.12179727199783</v>
      </c>
      <c r="H308" s="7">
        <f t="shared" si="96"/>
        <v>-20.162396362663774</v>
      </c>
      <c r="I308" s="7">
        <f t="shared" si="97"/>
        <v>-25.202995453329716</v>
      </c>
      <c r="J308" s="7">
        <f t="shared" si="98"/>
        <v>-30.243594543995659</v>
      </c>
      <c r="K308" s="12">
        <f t="shared" si="99"/>
        <v>-2.6509817358495737E-3</v>
      </c>
      <c r="L308" s="9">
        <f t="shared" si="100"/>
        <v>-381741.36996233859</v>
      </c>
      <c r="M308" s="9">
        <f t="shared" si="101"/>
        <v>-1526965.4798493544</v>
      </c>
      <c r="N308" s="9">
        <f t="shared" si="102"/>
        <v>-3435672.3296610476</v>
      </c>
      <c r="O308" s="9">
        <f t="shared" si="103"/>
        <v>-6107861.9193974175</v>
      </c>
      <c r="P308" s="9">
        <f t="shared" si="104"/>
        <v>-9543534.2490584645</v>
      </c>
      <c r="Q308" s="9">
        <f t="shared" si="105"/>
        <v>-13742689.31864419</v>
      </c>
      <c r="R308" s="8">
        <f>SUM('Masses &amp; Spring Data'!$D$29)</f>
        <v>0.12910000000000002</v>
      </c>
      <c r="S308" s="8">
        <f t="shared" si="113"/>
        <v>-49282.810862137922</v>
      </c>
      <c r="T308" s="8">
        <f t="shared" si="113"/>
        <v>-197131.24344855169</v>
      </c>
      <c r="U308" s="8">
        <f t="shared" si="113"/>
        <v>-443545.29775924131</v>
      </c>
      <c r="V308" s="8">
        <f t="shared" si="113"/>
        <v>-788524.97379420674</v>
      </c>
      <c r="W308" s="8">
        <f t="shared" si="113"/>
        <v>-1232070.2715534479</v>
      </c>
      <c r="X308" s="8">
        <f t="shared" si="113"/>
        <v>-1774181.1910369652</v>
      </c>
      <c r="Y308" s="3">
        <f>SUM('Masses &amp; Spring Data'!$K$41*('Masses &amp; Spring Data'!$I$3+'Vel,Acc,Jer (Inlet)'!C308))</f>
        <v>3025.9645157647615</v>
      </c>
      <c r="Z308" s="10">
        <f t="shared" si="106"/>
        <v>-46256.84634637316</v>
      </c>
      <c r="AA308" s="10">
        <f t="shared" si="107"/>
        <v>-194207.03602692974</v>
      </c>
      <c r="AB308" s="10">
        <f t="shared" si="108"/>
        <v>-440519.33324347652</v>
      </c>
      <c r="AC308" s="10">
        <f t="shared" si="109"/>
        <v>-785499.00927844201</v>
      </c>
      <c r="AD308" s="10">
        <f t="shared" si="110"/>
        <v>-1229044.3070376832</v>
      </c>
      <c r="AE308" s="10">
        <f t="shared" si="111"/>
        <v>-1771155.2265212005</v>
      </c>
    </row>
    <row r="309" spans="1:31" x14ac:dyDescent="0.2">
      <c r="A309" s="5">
        <v>252</v>
      </c>
      <c r="B309" s="5">
        <f t="shared" si="112"/>
        <v>306</v>
      </c>
      <c r="C309" s="36">
        <v>3.071031668202035E-3</v>
      </c>
      <c r="D309" s="6">
        <f t="shared" si="92"/>
        <v>-3.0710316600717352E-3</v>
      </c>
      <c r="E309" s="7">
        <f t="shared" si="93"/>
        <v>-36.85237992086082</v>
      </c>
      <c r="F309" s="7">
        <f t="shared" si="94"/>
        <v>-73.704759841721639</v>
      </c>
      <c r="G309" s="7">
        <f t="shared" si="95"/>
        <v>-110.55713976258247</v>
      </c>
      <c r="H309" s="7">
        <f t="shared" si="96"/>
        <v>-147.40951968344328</v>
      </c>
      <c r="I309" s="7">
        <f t="shared" si="97"/>
        <v>-184.26189960430412</v>
      </c>
      <c r="J309" s="7">
        <f t="shared" si="98"/>
        <v>-221.11427952516493</v>
      </c>
      <c r="K309" s="12">
        <f t="shared" si="99"/>
        <v>3.0710316622093226E-3</v>
      </c>
      <c r="L309" s="9">
        <f t="shared" si="100"/>
        <v>442228.55935814243</v>
      </c>
      <c r="M309" s="9">
        <f t="shared" si="101"/>
        <v>1768914.2374325697</v>
      </c>
      <c r="N309" s="9">
        <f t="shared" si="102"/>
        <v>3980057.0342232822</v>
      </c>
      <c r="O309" s="9">
        <f t="shared" si="103"/>
        <v>7075656.9497302789</v>
      </c>
      <c r="P309" s="9">
        <f t="shared" si="104"/>
        <v>11055713.983953562</v>
      </c>
      <c r="Q309" s="9">
        <f t="shared" si="105"/>
        <v>15920228.136893129</v>
      </c>
      <c r="R309" s="8">
        <f>SUM('Masses &amp; Spring Data'!$D$29)</f>
        <v>0.12910000000000002</v>
      </c>
      <c r="S309" s="8">
        <f t="shared" si="113"/>
        <v>57091.707013136198</v>
      </c>
      <c r="T309" s="8">
        <f t="shared" si="113"/>
        <v>228366.82805254479</v>
      </c>
      <c r="U309" s="8">
        <f t="shared" si="113"/>
        <v>513825.36311822583</v>
      </c>
      <c r="V309" s="8">
        <f t="shared" si="113"/>
        <v>913467.31221017917</v>
      </c>
      <c r="W309" s="8">
        <f t="shared" si="113"/>
        <v>1427292.6753284051</v>
      </c>
      <c r="X309" s="8">
        <f t="shared" si="113"/>
        <v>2055301.4524729033</v>
      </c>
      <c r="Y309" s="3">
        <f>SUM('Masses &amp; Spring Data'!$K$41*('Masses &amp; Spring Data'!$I$3+'Vel,Acc,Jer (Inlet)'!C309))</f>
        <v>2924.207421621943</v>
      </c>
      <c r="Z309" s="10">
        <f t="shared" si="106"/>
        <v>60015.914434758139</v>
      </c>
      <c r="AA309" s="10">
        <f t="shared" si="107"/>
        <v>230547.07805451436</v>
      </c>
      <c r="AB309" s="10">
        <f t="shared" si="108"/>
        <v>516749.57053984777</v>
      </c>
      <c r="AC309" s="10">
        <f t="shared" si="109"/>
        <v>916391.51963180106</v>
      </c>
      <c r="AD309" s="10">
        <f t="shared" si="110"/>
        <v>1430216.8827500271</v>
      </c>
      <c r="AE309" s="10">
        <f t="shared" si="111"/>
        <v>2058225.6598945253</v>
      </c>
    </row>
    <row r="310" spans="1:31" x14ac:dyDescent="0.2">
      <c r="A310" s="5">
        <v>254</v>
      </c>
      <c r="B310" s="5">
        <f t="shared" si="112"/>
        <v>307</v>
      </c>
      <c r="C310" s="36">
        <v>8.1302996443889742E-12</v>
      </c>
      <c r="D310" s="6">
        <f t="shared" si="92"/>
        <v>2.1375873921527864E-12</v>
      </c>
      <c r="E310" s="7">
        <f t="shared" si="93"/>
        <v>2.5651048705833436E-8</v>
      </c>
      <c r="F310" s="7">
        <f t="shared" si="94"/>
        <v>5.1302097411666873E-8</v>
      </c>
      <c r="G310" s="7">
        <f t="shared" si="95"/>
        <v>7.6953146117500306E-8</v>
      </c>
      <c r="H310" s="7">
        <f t="shared" si="96"/>
        <v>1.0260419482333375E-7</v>
      </c>
      <c r="I310" s="7">
        <f t="shared" si="97"/>
        <v>1.282552435291672E-7</v>
      </c>
      <c r="J310" s="7">
        <f t="shared" si="98"/>
        <v>1.5390629223500061E-7</v>
      </c>
      <c r="K310" s="12">
        <f t="shared" si="99"/>
        <v>6.6274543599496221E-13</v>
      </c>
      <c r="L310" s="9">
        <f t="shared" si="100"/>
        <v>9.5435342783274554E-5</v>
      </c>
      <c r="M310" s="9">
        <f t="shared" si="101"/>
        <v>3.8174137113309822E-4</v>
      </c>
      <c r="N310" s="9">
        <f t="shared" si="102"/>
        <v>8.5891808504947101E-4</v>
      </c>
      <c r="O310" s="9">
        <f t="shared" si="103"/>
        <v>1.5269654845323929E-3</v>
      </c>
      <c r="P310" s="9">
        <f t="shared" si="104"/>
        <v>2.385883569581864E-3</v>
      </c>
      <c r="Q310" s="9">
        <f t="shared" si="105"/>
        <v>3.435672340197884E-3</v>
      </c>
      <c r="R310" s="8">
        <f>SUM('Masses &amp; Spring Data'!$D$29)</f>
        <v>0.12910000000000002</v>
      </c>
      <c r="S310" s="8">
        <f t="shared" si="113"/>
        <v>1.2320702753320747E-5</v>
      </c>
      <c r="T310" s="8">
        <f t="shared" si="113"/>
        <v>4.9282811013282986E-5</v>
      </c>
      <c r="U310" s="8">
        <f t="shared" si="113"/>
        <v>1.1088632477988672E-4</v>
      </c>
      <c r="V310" s="8">
        <f t="shared" si="113"/>
        <v>1.9713124405313195E-4</v>
      </c>
      <c r="W310" s="8">
        <f t="shared" si="113"/>
        <v>3.0801756883301867E-4</v>
      </c>
      <c r="X310" s="8">
        <f t="shared" si="113"/>
        <v>4.4354529911954689E-4</v>
      </c>
      <c r="Y310" s="3">
        <f>SUM('Masses &amp; Spring Data'!$K$41*('Masses &amp; Spring Data'!$I$3+'Vel,Acc,Jer (Inlet)'!C310))</f>
        <v>2180.2500019695649</v>
      </c>
      <c r="Z310" s="10">
        <f t="shared" si="106"/>
        <v>2180.2500142902677</v>
      </c>
      <c r="AA310" s="10">
        <f t="shared" si="107"/>
        <v>2180.2500517702069</v>
      </c>
      <c r="AB310" s="10">
        <f t="shared" si="108"/>
        <v>2180.2501128558897</v>
      </c>
      <c r="AC310" s="10">
        <f t="shared" si="109"/>
        <v>2180.2501991008089</v>
      </c>
      <c r="AD310" s="10">
        <f t="shared" si="110"/>
        <v>2180.2503099871337</v>
      </c>
      <c r="AE310" s="10">
        <f t="shared" si="111"/>
        <v>2180.2504455148642</v>
      </c>
    </row>
    <row r="311" spans="1:31" x14ac:dyDescent="0.2">
      <c r="A311" s="5">
        <v>256</v>
      </c>
      <c r="B311" s="5">
        <f t="shared" si="112"/>
        <v>308</v>
      </c>
      <c r="C311" s="36">
        <v>1.0267887036541761E-11</v>
      </c>
      <c r="D311" s="6">
        <f t="shared" si="92"/>
        <v>2.8003328281477486E-12</v>
      </c>
      <c r="E311" s="7">
        <f t="shared" si="93"/>
        <v>3.3603993937772982E-8</v>
      </c>
      <c r="F311" s="7">
        <f t="shared" si="94"/>
        <v>6.7207987875545963E-8</v>
      </c>
      <c r="G311" s="7">
        <f t="shared" si="95"/>
        <v>1.0081198181331895E-7</v>
      </c>
      <c r="H311" s="7">
        <f t="shared" si="96"/>
        <v>1.3441597575109193E-7</v>
      </c>
      <c r="I311" s="7">
        <f t="shared" si="97"/>
        <v>1.6801996968886491E-7</v>
      </c>
      <c r="J311" s="7">
        <f t="shared" si="98"/>
        <v>2.0162396362663789E-7</v>
      </c>
      <c r="K311" s="12">
        <f t="shared" si="99"/>
        <v>6.5341099323448201E-13</v>
      </c>
      <c r="L311" s="9">
        <f t="shared" si="100"/>
        <v>9.4091183025765405E-5</v>
      </c>
      <c r="M311" s="9">
        <f t="shared" si="101"/>
        <v>3.7636473210306162E-4</v>
      </c>
      <c r="N311" s="9">
        <f t="shared" si="102"/>
        <v>8.4682064723188872E-4</v>
      </c>
      <c r="O311" s="9">
        <f t="shared" si="103"/>
        <v>1.5054589284122465E-3</v>
      </c>
      <c r="P311" s="9">
        <f t="shared" si="104"/>
        <v>2.3522795756441353E-3</v>
      </c>
      <c r="Q311" s="9">
        <f t="shared" si="105"/>
        <v>3.3872825889275549E-3</v>
      </c>
      <c r="R311" s="8">
        <f>SUM('Masses &amp; Spring Data'!$D$29)</f>
        <v>0.12910000000000002</v>
      </c>
      <c r="S311" s="8">
        <f t="shared" si="113"/>
        <v>1.2147171728626315E-5</v>
      </c>
      <c r="T311" s="8">
        <f t="shared" si="113"/>
        <v>4.858868691450526E-5</v>
      </c>
      <c r="U311" s="8">
        <f t="shared" si="113"/>
        <v>1.0932454555763685E-4</v>
      </c>
      <c r="V311" s="8">
        <f t="shared" si="113"/>
        <v>1.9435474765802104E-4</v>
      </c>
      <c r="W311" s="8">
        <f t="shared" si="113"/>
        <v>3.0367929321565792E-4</v>
      </c>
      <c r="X311" s="8">
        <f t="shared" si="113"/>
        <v>4.3729818223054741E-4</v>
      </c>
      <c r="Y311" s="3">
        <f>SUM('Masses &amp; Spring Data'!$K$41*('Masses &amp; Spring Data'!$I$3+'Vel,Acc,Jer (Inlet)'!C311))</f>
        <v>2180.2500024873957</v>
      </c>
      <c r="Z311" s="10">
        <f t="shared" si="106"/>
        <v>2180.2500146345674</v>
      </c>
      <c r="AA311" s="10">
        <f t="shared" si="107"/>
        <v>2180.2500517544627</v>
      </c>
      <c r="AB311" s="10">
        <f t="shared" si="108"/>
        <v>2180.2501118119412</v>
      </c>
      <c r="AC311" s="10">
        <f t="shared" si="109"/>
        <v>2180.2501968421434</v>
      </c>
      <c r="AD311" s="10">
        <f t="shared" si="110"/>
        <v>2180.2503061666889</v>
      </c>
      <c r="AE311" s="10">
        <f t="shared" si="111"/>
        <v>2180.2504397855778</v>
      </c>
    </row>
    <row r="312" spans="1:31" x14ac:dyDescent="0.2">
      <c r="A312" s="5">
        <v>258</v>
      </c>
      <c r="B312" s="5">
        <f t="shared" si="112"/>
        <v>309</v>
      </c>
      <c r="C312" s="36">
        <v>1.3068219864689509E-11</v>
      </c>
      <c r="D312" s="6">
        <f t="shared" si="92"/>
        <v>3.4537438213822306E-12</v>
      </c>
      <c r="E312" s="7">
        <f t="shared" si="93"/>
        <v>4.1444925856586768E-8</v>
      </c>
      <c r="F312" s="7">
        <f t="shared" si="94"/>
        <v>8.2889851713173537E-8</v>
      </c>
      <c r="G312" s="7">
        <f t="shared" si="95"/>
        <v>1.243347775697603E-7</v>
      </c>
      <c r="H312" s="7">
        <f t="shared" si="96"/>
        <v>1.6577970342634707E-7</v>
      </c>
      <c r="I312" s="7">
        <f t="shared" si="97"/>
        <v>2.0722462928293384E-7</v>
      </c>
      <c r="J312" s="7">
        <f t="shared" si="98"/>
        <v>2.4866955513952061E-7</v>
      </c>
      <c r="K312" s="12">
        <f t="shared" si="99"/>
        <v>8.4009984844431878E-13</v>
      </c>
      <c r="L312" s="9">
        <f t="shared" si="100"/>
        <v>1.209743781759819E-4</v>
      </c>
      <c r="M312" s="9">
        <f t="shared" si="101"/>
        <v>4.838975127039276E-4</v>
      </c>
      <c r="N312" s="9">
        <f t="shared" si="102"/>
        <v>1.0887694035838372E-3</v>
      </c>
      <c r="O312" s="9">
        <f t="shared" si="103"/>
        <v>1.9355900508157104E-3</v>
      </c>
      <c r="P312" s="9">
        <f t="shared" si="104"/>
        <v>3.0243594543995474E-3</v>
      </c>
      <c r="Q312" s="9">
        <f t="shared" si="105"/>
        <v>4.3550776143353488E-3</v>
      </c>
      <c r="R312" s="8">
        <f>SUM('Masses &amp; Spring Data'!$D$29)</f>
        <v>0.12910000000000002</v>
      </c>
      <c r="S312" s="8">
        <f t="shared" si="113"/>
        <v>1.5617792222519265E-5</v>
      </c>
      <c r="T312" s="8">
        <f t="shared" si="113"/>
        <v>6.2471168890077059E-5</v>
      </c>
      <c r="U312" s="8">
        <f t="shared" si="113"/>
        <v>1.4056013000267342E-4</v>
      </c>
      <c r="V312" s="8">
        <f t="shared" si="113"/>
        <v>2.4988467556030824E-4</v>
      </c>
      <c r="W312" s="8">
        <f t="shared" si="113"/>
        <v>3.9044480556298165E-4</v>
      </c>
      <c r="X312" s="8">
        <f t="shared" si="113"/>
        <v>5.6224052001069367E-4</v>
      </c>
      <c r="Y312" s="3">
        <f>SUM('Masses &amp; Spring Data'!$K$41*('Masses &amp; Spring Data'!$I$3+'Vel,Acc,Jer (Inlet)'!C312))</f>
        <v>2180.250003165776</v>
      </c>
      <c r="Z312" s="10">
        <f t="shared" si="106"/>
        <v>2180.2500187835681</v>
      </c>
      <c r="AA312" s="10">
        <f t="shared" si="107"/>
        <v>2180.2500664736144</v>
      </c>
      <c r="AB312" s="10">
        <f t="shared" si="108"/>
        <v>2180.2501437259061</v>
      </c>
      <c r="AC312" s="10">
        <f t="shared" si="109"/>
        <v>2180.2502530504516</v>
      </c>
      <c r="AD312" s="10">
        <f t="shared" si="110"/>
        <v>2180.2503936105813</v>
      </c>
      <c r="AE312" s="10">
        <f t="shared" si="111"/>
        <v>2180.2505654062961</v>
      </c>
    </row>
    <row r="313" spans="1:31" x14ac:dyDescent="0.2">
      <c r="A313" s="5">
        <v>260</v>
      </c>
      <c r="B313" s="5">
        <f t="shared" si="112"/>
        <v>310</v>
      </c>
      <c r="C313" s="36">
        <v>1.652196368607174E-11</v>
      </c>
      <c r="D313" s="6">
        <f t="shared" si="92"/>
        <v>4.2938436698265494E-12</v>
      </c>
      <c r="E313" s="7">
        <f t="shared" si="93"/>
        <v>5.1526124037918595E-8</v>
      </c>
      <c r="F313" s="7">
        <f t="shared" si="94"/>
        <v>1.0305224807583719E-7</v>
      </c>
      <c r="G313" s="7">
        <f t="shared" si="95"/>
        <v>1.5457837211375578E-7</v>
      </c>
      <c r="H313" s="7">
        <f t="shared" si="96"/>
        <v>2.0610449615167438E-7</v>
      </c>
      <c r="I313" s="7">
        <f t="shared" si="97"/>
        <v>2.5763062018959296E-7</v>
      </c>
      <c r="J313" s="7">
        <f t="shared" si="98"/>
        <v>3.0915674422751156E-7</v>
      </c>
      <c r="K313" s="12">
        <f t="shared" si="99"/>
        <v>1.2134775588640327E-12</v>
      </c>
      <c r="L313" s="9">
        <f t="shared" si="100"/>
        <v>1.7474076847642071E-4</v>
      </c>
      <c r="M313" s="9">
        <f t="shared" si="101"/>
        <v>6.9896307390568283E-4</v>
      </c>
      <c r="N313" s="9">
        <f t="shared" si="102"/>
        <v>1.5726669162877864E-3</v>
      </c>
      <c r="O313" s="9">
        <f t="shared" si="103"/>
        <v>2.7958522956227313E-3</v>
      </c>
      <c r="P313" s="9">
        <f t="shared" si="104"/>
        <v>4.3685192119105173E-3</v>
      </c>
      <c r="Q313" s="9">
        <f t="shared" si="105"/>
        <v>6.2906676651511458E-3</v>
      </c>
      <c r="R313" s="8">
        <f>SUM('Masses &amp; Spring Data'!$D$29)</f>
        <v>0.12910000000000002</v>
      </c>
      <c r="S313" s="8">
        <f t="shared" si="113"/>
        <v>2.2559033210305916E-5</v>
      </c>
      <c r="T313" s="8">
        <f t="shared" si="113"/>
        <v>9.0236132841223666E-5</v>
      </c>
      <c r="U313" s="8">
        <f t="shared" si="113"/>
        <v>2.0303129889275327E-4</v>
      </c>
      <c r="V313" s="8">
        <f t="shared" si="113"/>
        <v>3.6094453136489466E-4</v>
      </c>
      <c r="W313" s="8">
        <f t="shared" si="113"/>
        <v>5.6397583025764788E-4</v>
      </c>
      <c r="X313" s="8">
        <f t="shared" si="113"/>
        <v>8.1212519557101307E-4</v>
      </c>
      <c r="Y313" s="3">
        <f>SUM('Masses &amp; Spring Data'!$K$41*('Masses &amp; Spring Data'!$I$3+'Vel,Acc,Jer (Inlet)'!C313))</f>
        <v>2180.2500040024456</v>
      </c>
      <c r="Z313" s="10">
        <f t="shared" si="106"/>
        <v>2180.250026561479</v>
      </c>
      <c r="AA313" s="10">
        <f t="shared" si="107"/>
        <v>2180.2500952787623</v>
      </c>
      <c r="AB313" s="10">
        <f t="shared" si="108"/>
        <v>2180.2502070337446</v>
      </c>
      <c r="AC313" s="10">
        <f t="shared" si="109"/>
        <v>2180.2503649469768</v>
      </c>
      <c r="AD313" s="10">
        <f t="shared" si="110"/>
        <v>2180.2505679782757</v>
      </c>
      <c r="AE313" s="10">
        <f t="shared" si="111"/>
        <v>2180.250816127641</v>
      </c>
    </row>
    <row r="314" spans="1:31" x14ac:dyDescent="0.2">
      <c r="A314" s="5">
        <v>262</v>
      </c>
      <c r="B314" s="5">
        <f t="shared" si="112"/>
        <v>311</v>
      </c>
      <c r="C314" s="36">
        <v>2.0815807355898289E-11</v>
      </c>
      <c r="D314" s="6">
        <f t="shared" si="92"/>
        <v>5.5073212286905821E-12</v>
      </c>
      <c r="E314" s="7">
        <f t="shared" si="93"/>
        <v>6.608785474428698E-8</v>
      </c>
      <c r="F314" s="7">
        <f t="shared" si="94"/>
        <v>1.3217570948857396E-7</v>
      </c>
      <c r="G314" s="7">
        <f t="shared" si="95"/>
        <v>1.9826356423286097E-7</v>
      </c>
      <c r="H314" s="7">
        <f t="shared" si="96"/>
        <v>2.6435141897714792E-7</v>
      </c>
      <c r="I314" s="7">
        <f t="shared" si="97"/>
        <v>3.3043927372143495E-7</v>
      </c>
      <c r="J314" s="7">
        <f t="shared" si="98"/>
        <v>3.9652712846572193E-7</v>
      </c>
      <c r="K314" s="12">
        <f t="shared" si="99"/>
        <v>1.3068219864689446E-12</v>
      </c>
      <c r="L314" s="9">
        <f t="shared" si="100"/>
        <v>1.8818236605152802E-4</v>
      </c>
      <c r="M314" s="9">
        <f t="shared" si="101"/>
        <v>7.5272946420611208E-4</v>
      </c>
      <c r="N314" s="9">
        <f t="shared" si="102"/>
        <v>1.6936412944637523E-3</v>
      </c>
      <c r="O314" s="9">
        <f t="shared" si="103"/>
        <v>3.0109178568244483E-3</v>
      </c>
      <c r="P314" s="9">
        <f t="shared" si="104"/>
        <v>4.7045591512882004E-3</v>
      </c>
      <c r="Q314" s="9">
        <f t="shared" si="105"/>
        <v>6.7745651778550091E-3</v>
      </c>
      <c r="R314" s="8">
        <f>SUM('Masses &amp; Spring Data'!$D$29)</f>
        <v>0.12910000000000002</v>
      </c>
      <c r="S314" s="8">
        <f t="shared" si="113"/>
        <v>2.4294343457252271E-5</v>
      </c>
      <c r="T314" s="8">
        <f t="shared" si="113"/>
        <v>9.7177373829009084E-5</v>
      </c>
      <c r="U314" s="8">
        <f t="shared" si="113"/>
        <v>2.1864909111527045E-4</v>
      </c>
      <c r="V314" s="8">
        <f t="shared" si="113"/>
        <v>3.8870949531603634E-4</v>
      </c>
      <c r="W314" s="8">
        <f t="shared" si="113"/>
        <v>6.0735858643130673E-4</v>
      </c>
      <c r="X314" s="8">
        <f t="shared" si="113"/>
        <v>8.7459636446108181E-4</v>
      </c>
      <c r="Y314" s="3">
        <f>SUM('Masses &amp; Spring Data'!$K$41*('Masses &amp; Spring Data'!$I$3+'Vel,Acc,Jer (Inlet)'!C314))</f>
        <v>2180.2500050426293</v>
      </c>
      <c r="Z314" s="10">
        <f t="shared" si="106"/>
        <v>2180.2500293369726</v>
      </c>
      <c r="AA314" s="10">
        <f t="shared" si="107"/>
        <v>2180.2501035541518</v>
      </c>
      <c r="AB314" s="10">
        <f t="shared" si="108"/>
        <v>2180.2502236917203</v>
      </c>
      <c r="AC314" s="10">
        <f t="shared" si="109"/>
        <v>2180.2503937521246</v>
      </c>
      <c r="AD314" s="10">
        <f t="shared" si="110"/>
        <v>2180.2506124012157</v>
      </c>
      <c r="AE314" s="10">
        <f t="shared" si="111"/>
        <v>2180.2508796389939</v>
      </c>
    </row>
    <row r="315" spans="1:31" x14ac:dyDescent="0.2">
      <c r="A315" s="5">
        <v>264</v>
      </c>
      <c r="B315" s="5">
        <f t="shared" si="112"/>
        <v>312</v>
      </c>
      <c r="C315" s="36">
        <v>2.6323128584588871E-11</v>
      </c>
      <c r="D315" s="6">
        <f t="shared" si="92"/>
        <v>6.8141432151595267E-12</v>
      </c>
      <c r="E315" s="7">
        <f t="shared" si="93"/>
        <v>8.1769718581914315E-8</v>
      </c>
      <c r="F315" s="7">
        <f t="shared" si="94"/>
        <v>1.6353943716382863E-7</v>
      </c>
      <c r="G315" s="7">
        <f t="shared" si="95"/>
        <v>2.4530915574574297E-7</v>
      </c>
      <c r="H315" s="7">
        <f t="shared" si="96"/>
        <v>3.2707887432765726E-7</v>
      </c>
      <c r="I315" s="7">
        <f t="shared" si="97"/>
        <v>4.088485929095716E-7</v>
      </c>
      <c r="J315" s="7">
        <f t="shared" si="98"/>
        <v>4.9061831149148594E-7</v>
      </c>
      <c r="K315" s="12">
        <f t="shared" si="99"/>
        <v>1.8668885520985034E-12</v>
      </c>
      <c r="L315" s="9">
        <f t="shared" si="100"/>
        <v>2.6883195150218447E-4</v>
      </c>
      <c r="M315" s="9">
        <f t="shared" si="101"/>
        <v>1.0753278060087379E-3</v>
      </c>
      <c r="N315" s="9">
        <f t="shared" si="102"/>
        <v>2.4194875635196603E-3</v>
      </c>
      <c r="O315" s="9">
        <f t="shared" si="103"/>
        <v>4.3013112240349516E-3</v>
      </c>
      <c r="P315" s="9">
        <f t="shared" si="104"/>
        <v>6.7207987875546119E-3</v>
      </c>
      <c r="Q315" s="9">
        <f t="shared" si="105"/>
        <v>9.6779502540786412E-3</v>
      </c>
      <c r="R315" s="8">
        <f>SUM('Masses &amp; Spring Data'!$D$29)</f>
        <v>0.12910000000000002</v>
      </c>
      <c r="S315" s="8">
        <f t="shared" si="113"/>
        <v>3.4706204938932018E-5</v>
      </c>
      <c r="T315" s="8">
        <f t="shared" si="113"/>
        <v>1.3882481975572807E-4</v>
      </c>
      <c r="U315" s="8">
        <f t="shared" si="113"/>
        <v>3.123558444503882E-4</v>
      </c>
      <c r="V315" s="8">
        <f t="shared" si="113"/>
        <v>5.5529927902291229E-4</v>
      </c>
      <c r="W315" s="8">
        <f t="shared" si="113"/>
        <v>8.6765512347330054E-4</v>
      </c>
      <c r="X315" s="8">
        <f t="shared" si="113"/>
        <v>1.2494233778015528E-3</v>
      </c>
      <c r="Y315" s="3">
        <f>SUM('Masses &amp; Spring Data'!$K$41*('Masses &amp; Spring Data'!$I$3+'Vel,Acc,Jer (Inlet)'!C315))</f>
        <v>2180.2500063767779</v>
      </c>
      <c r="Z315" s="10">
        <f t="shared" si="106"/>
        <v>2180.250041082983</v>
      </c>
      <c r="AA315" s="10">
        <f t="shared" si="107"/>
        <v>2180.2501468523237</v>
      </c>
      <c r="AB315" s="10">
        <f t="shared" si="108"/>
        <v>2180.2503187326224</v>
      </c>
      <c r="AC315" s="10">
        <f t="shared" si="109"/>
        <v>2180.2505616760568</v>
      </c>
      <c r="AD315" s="10">
        <f t="shared" si="110"/>
        <v>2180.2508740319013</v>
      </c>
      <c r="AE315" s="10">
        <f t="shared" si="111"/>
        <v>2180.2512558001558</v>
      </c>
    </row>
    <row r="316" spans="1:31" x14ac:dyDescent="0.2">
      <c r="A316" s="5">
        <v>266</v>
      </c>
      <c r="B316" s="5">
        <f t="shared" si="112"/>
        <v>313</v>
      </c>
      <c r="C316" s="36">
        <v>3.3137271799748398E-11</v>
      </c>
      <c r="D316" s="6">
        <f t="shared" si="92"/>
        <v>8.6810317672580302E-12</v>
      </c>
      <c r="E316" s="7">
        <f t="shared" si="93"/>
        <v>1.0417238120709636E-7</v>
      </c>
      <c r="F316" s="7">
        <f t="shared" si="94"/>
        <v>2.0834476241419272E-7</v>
      </c>
      <c r="G316" s="7">
        <f t="shared" si="95"/>
        <v>3.1251714362128909E-7</v>
      </c>
      <c r="H316" s="7">
        <f t="shared" si="96"/>
        <v>4.1668952482838544E-7</v>
      </c>
      <c r="I316" s="7">
        <f t="shared" si="97"/>
        <v>5.2086190603548184E-7</v>
      </c>
      <c r="J316" s="7">
        <f t="shared" si="98"/>
        <v>6.2503428724257818E-7</v>
      </c>
      <c r="K316" s="12">
        <f t="shared" si="99"/>
        <v>2.0535774073083596E-12</v>
      </c>
      <c r="L316" s="9">
        <f t="shared" si="100"/>
        <v>2.9571514665240376E-4</v>
      </c>
      <c r="M316" s="9">
        <f t="shared" si="101"/>
        <v>1.182860586609615E-3</v>
      </c>
      <c r="N316" s="9">
        <f t="shared" si="102"/>
        <v>2.6614363198716341E-3</v>
      </c>
      <c r="O316" s="9">
        <f t="shared" si="103"/>
        <v>4.7314423464384602E-3</v>
      </c>
      <c r="P316" s="9">
        <f t="shared" si="104"/>
        <v>7.3928786663100942E-3</v>
      </c>
      <c r="Q316" s="9">
        <f t="shared" si="105"/>
        <v>1.0645745279486536E-2</v>
      </c>
      <c r="R316" s="8">
        <f>SUM('Masses &amp; Spring Data'!$D$29)</f>
        <v>0.12910000000000002</v>
      </c>
      <c r="S316" s="8">
        <f t="shared" si="113"/>
        <v>3.817682543282533E-5</v>
      </c>
      <c r="T316" s="8">
        <f t="shared" si="113"/>
        <v>1.5270730173130132E-4</v>
      </c>
      <c r="U316" s="8">
        <f t="shared" si="113"/>
        <v>3.4359142889542799E-4</v>
      </c>
      <c r="V316" s="8">
        <f t="shared" si="113"/>
        <v>6.1082920692520529E-4</v>
      </c>
      <c r="W316" s="8">
        <f t="shared" si="113"/>
        <v>9.5442063582063333E-4</v>
      </c>
      <c r="X316" s="8">
        <f t="shared" si="113"/>
        <v>1.3743657155817119E-3</v>
      </c>
      <c r="Y316" s="3">
        <f>SUM('Masses &amp; Spring Data'!$K$41*('Masses &amp; Spring Data'!$I$3+'Vel,Acc,Jer (Inlet)'!C316))</f>
        <v>2180.250008027504</v>
      </c>
      <c r="Z316" s="10">
        <f t="shared" si="106"/>
        <v>2180.2500462043295</v>
      </c>
      <c r="AA316" s="10">
        <f t="shared" si="107"/>
        <v>2180.2501628377859</v>
      </c>
      <c r="AB316" s="10">
        <f t="shared" si="108"/>
        <v>2180.2503516189331</v>
      </c>
      <c r="AC316" s="10">
        <f t="shared" si="109"/>
        <v>2180.2506188567108</v>
      </c>
      <c r="AD316" s="10">
        <f t="shared" si="110"/>
        <v>2180.2509624481399</v>
      </c>
      <c r="AE316" s="10">
        <f t="shared" si="111"/>
        <v>2180.2513823932195</v>
      </c>
    </row>
    <row r="317" spans="1:31" x14ac:dyDescent="0.2">
      <c r="A317" s="5">
        <v>268</v>
      </c>
      <c r="B317" s="5">
        <f t="shared" si="112"/>
        <v>314</v>
      </c>
      <c r="C317" s="36">
        <v>4.1818303567006428E-11</v>
      </c>
      <c r="D317" s="6">
        <f t="shared" si="92"/>
        <v>1.073460917456639E-11</v>
      </c>
      <c r="E317" s="7">
        <f t="shared" si="93"/>
        <v>1.2881531009479666E-7</v>
      </c>
      <c r="F317" s="7">
        <f t="shared" si="94"/>
        <v>2.5763062018959333E-7</v>
      </c>
      <c r="G317" s="7">
        <f t="shared" si="95"/>
        <v>3.8644593028439002E-7</v>
      </c>
      <c r="H317" s="7">
        <f t="shared" si="96"/>
        <v>5.1526124037918665E-7</v>
      </c>
      <c r="I317" s="7">
        <f t="shared" si="97"/>
        <v>6.440765504739834E-7</v>
      </c>
      <c r="J317" s="7">
        <f t="shared" si="98"/>
        <v>7.7289186056878003E-7</v>
      </c>
      <c r="K317" s="12">
        <f t="shared" si="99"/>
        <v>2.8003328281477519E-12</v>
      </c>
      <c r="L317" s="9">
        <f t="shared" si="100"/>
        <v>4.0324792725327625E-4</v>
      </c>
      <c r="M317" s="9">
        <f t="shared" si="101"/>
        <v>1.612991709013105E-3</v>
      </c>
      <c r="N317" s="9">
        <f t="shared" si="102"/>
        <v>3.6292313452794865E-3</v>
      </c>
      <c r="O317" s="9">
        <f t="shared" si="103"/>
        <v>6.45196683605242E-3</v>
      </c>
      <c r="P317" s="9">
        <f t="shared" si="104"/>
        <v>1.0081198181331907E-2</v>
      </c>
      <c r="Q317" s="9">
        <f t="shared" si="105"/>
        <v>1.4516925381117946E-2</v>
      </c>
      <c r="R317" s="8">
        <f>SUM('Masses &amp; Spring Data'!$D$29)</f>
        <v>0.12910000000000002</v>
      </c>
      <c r="S317" s="8">
        <f t="shared" si="113"/>
        <v>5.205930740839797E-5</v>
      </c>
      <c r="T317" s="8">
        <f t="shared" si="113"/>
        <v>2.0823722963359188E-4</v>
      </c>
      <c r="U317" s="8">
        <f t="shared" si="113"/>
        <v>4.6853376667558178E-4</v>
      </c>
      <c r="V317" s="8">
        <f t="shared" si="113"/>
        <v>8.3294891853436751E-4</v>
      </c>
      <c r="W317" s="8">
        <f t="shared" si="113"/>
        <v>1.3014826852099494E-3</v>
      </c>
      <c r="X317" s="8">
        <f t="shared" si="113"/>
        <v>1.8741350667023271E-3</v>
      </c>
      <c r="Y317" s="3">
        <f>SUM('Masses &amp; Spring Data'!$K$41*('Masses &amp; Spring Data'!$I$3+'Vel,Acc,Jer (Inlet)'!C317))</f>
        <v>2180.250010130484</v>
      </c>
      <c r="Z317" s="10">
        <f t="shared" si="106"/>
        <v>2180.2500621897916</v>
      </c>
      <c r="AA317" s="10">
        <f t="shared" si="107"/>
        <v>2180.2502209681729</v>
      </c>
      <c r="AB317" s="10">
        <f t="shared" si="108"/>
        <v>2180.2504786642507</v>
      </c>
      <c r="AC317" s="10">
        <f t="shared" si="109"/>
        <v>2180.2508430794028</v>
      </c>
      <c r="AD317" s="10">
        <f t="shared" si="110"/>
        <v>2180.251311613169</v>
      </c>
      <c r="AE317" s="10">
        <f t="shared" si="111"/>
        <v>2180.2518842655509</v>
      </c>
    </row>
    <row r="318" spans="1:31" x14ac:dyDescent="0.2">
      <c r="A318" s="5">
        <v>270</v>
      </c>
      <c r="B318" s="5">
        <f t="shared" si="112"/>
        <v>315</v>
      </c>
      <c r="C318" s="36">
        <v>5.2552912741572818E-11</v>
      </c>
      <c r="D318" s="6">
        <f t="shared" si="92"/>
        <v>1.3534942002714142E-11</v>
      </c>
      <c r="E318" s="7">
        <f t="shared" si="93"/>
        <v>1.624193040325697E-7</v>
      </c>
      <c r="F318" s="7">
        <f t="shared" si="94"/>
        <v>3.248386080651394E-7</v>
      </c>
      <c r="G318" s="7">
        <f t="shared" si="95"/>
        <v>4.8725791209770915E-7</v>
      </c>
      <c r="H318" s="7">
        <f t="shared" si="96"/>
        <v>6.4967721613027879E-7</v>
      </c>
      <c r="I318" s="7">
        <f t="shared" si="97"/>
        <v>8.1209652016284854E-7</v>
      </c>
      <c r="J318" s="7">
        <f t="shared" si="98"/>
        <v>9.745158241954183E-7</v>
      </c>
      <c r="K318" s="12">
        <f t="shared" si="99"/>
        <v>3.360399393777288E-12</v>
      </c>
      <c r="L318" s="9">
        <f t="shared" si="100"/>
        <v>4.838975127039295E-4</v>
      </c>
      <c r="M318" s="9">
        <f t="shared" si="101"/>
        <v>1.935590050815718E-3</v>
      </c>
      <c r="N318" s="9">
        <f t="shared" si="102"/>
        <v>4.3550776143353653E-3</v>
      </c>
      <c r="O318" s="9">
        <f t="shared" si="103"/>
        <v>7.742360203262872E-3</v>
      </c>
      <c r="P318" s="9">
        <f t="shared" si="104"/>
        <v>1.2097437817598236E-2</v>
      </c>
      <c r="Q318" s="9">
        <f t="shared" si="105"/>
        <v>1.7420310457341461E-2</v>
      </c>
      <c r="R318" s="8">
        <f>SUM('Masses &amp; Spring Data'!$D$29)</f>
        <v>0.12910000000000002</v>
      </c>
      <c r="S318" s="8">
        <f t="shared" si="113"/>
        <v>6.2471168890077303E-5</v>
      </c>
      <c r="T318" s="8">
        <f t="shared" si="113"/>
        <v>2.4988467556030921E-4</v>
      </c>
      <c r="U318" s="8">
        <f t="shared" si="113"/>
        <v>5.6224052001069573E-4</v>
      </c>
      <c r="V318" s="8">
        <f t="shared" ref="V318:X381" si="114">SUM($R$3*O318)</f>
        <v>9.9953870224123685E-4</v>
      </c>
      <c r="W318" s="8">
        <f t="shared" si="114"/>
        <v>1.5617792222519325E-3</v>
      </c>
      <c r="X318" s="8">
        <f t="shared" si="114"/>
        <v>2.2489620800427829E-3</v>
      </c>
      <c r="Y318" s="3">
        <f>SUM('Masses &amp; Spring Data'!$K$41*('Masses &amp; Spring Data'!$I$3+'Vel,Acc,Jer (Inlet)'!C318))</f>
        <v>2180.2500127309431</v>
      </c>
      <c r="Z318" s="10">
        <f t="shared" si="106"/>
        <v>2180.2500752021119</v>
      </c>
      <c r="AA318" s="10">
        <f t="shared" si="107"/>
        <v>2180.2502658944582</v>
      </c>
      <c r="AB318" s="10">
        <f t="shared" si="108"/>
        <v>2180.2505749714633</v>
      </c>
      <c r="AC318" s="10">
        <f t="shared" si="109"/>
        <v>2180.2510122696453</v>
      </c>
      <c r="AD318" s="10">
        <f t="shared" si="110"/>
        <v>2180.2515745101655</v>
      </c>
      <c r="AE318" s="10">
        <f t="shared" si="111"/>
        <v>2180.2522616930232</v>
      </c>
    </row>
    <row r="319" spans="1:31" x14ac:dyDescent="0.2">
      <c r="A319" s="5">
        <v>272</v>
      </c>
      <c r="B319" s="5">
        <f t="shared" si="112"/>
        <v>316</v>
      </c>
      <c r="C319" s="36">
        <v>6.608785474428696E-11</v>
      </c>
      <c r="D319" s="6">
        <f t="shared" si="92"/>
        <v>1.689534139649143E-11</v>
      </c>
      <c r="E319" s="7">
        <f t="shared" si="93"/>
        <v>2.0274409675789717E-7</v>
      </c>
      <c r="F319" s="7">
        <f t="shared" si="94"/>
        <v>4.0548819351579433E-7</v>
      </c>
      <c r="G319" s="7">
        <f t="shared" si="95"/>
        <v>6.0823229027369147E-7</v>
      </c>
      <c r="H319" s="7">
        <f t="shared" si="96"/>
        <v>8.1097638703158866E-7</v>
      </c>
      <c r="I319" s="7">
        <f t="shared" si="97"/>
        <v>1.0137204837894857E-6</v>
      </c>
      <c r="J319" s="7">
        <f t="shared" si="98"/>
        <v>1.2164645805473829E-6</v>
      </c>
      <c r="K319" s="12">
        <f t="shared" si="99"/>
        <v>3.733777104196981E-12</v>
      </c>
      <c r="L319" s="9">
        <f t="shared" si="100"/>
        <v>5.3766390300436526E-4</v>
      </c>
      <c r="M319" s="9">
        <f t="shared" si="101"/>
        <v>2.150655612017461E-3</v>
      </c>
      <c r="N319" s="9">
        <f t="shared" si="102"/>
        <v>4.8389751270392876E-3</v>
      </c>
      <c r="O319" s="9">
        <f t="shared" si="103"/>
        <v>8.6026224480698441E-3</v>
      </c>
      <c r="P319" s="9">
        <f t="shared" si="104"/>
        <v>1.3441597575109132E-2</v>
      </c>
      <c r="Q319" s="9">
        <f t="shared" si="105"/>
        <v>1.9355900508157151E-2</v>
      </c>
      <c r="R319" s="8">
        <f>SUM('Masses &amp; Spring Data'!$D$29)</f>
        <v>0.12910000000000002</v>
      </c>
      <c r="S319" s="8">
        <f t="shared" ref="S319:X382" si="115">SUM($R$3*L319)</f>
        <v>6.9412409877863562E-5</v>
      </c>
      <c r="T319" s="8">
        <f t="shared" si="115"/>
        <v>2.7764963951145425E-4</v>
      </c>
      <c r="U319" s="8">
        <f t="shared" si="115"/>
        <v>6.2471168890077216E-4</v>
      </c>
      <c r="V319" s="8">
        <f t="shared" si="114"/>
        <v>1.110598558045817E-3</v>
      </c>
      <c r="W319" s="8">
        <f t="shared" si="114"/>
        <v>1.7353102469465892E-3</v>
      </c>
      <c r="X319" s="8">
        <f t="shared" si="114"/>
        <v>2.4988467556030887E-3</v>
      </c>
      <c r="Y319" s="3">
        <f>SUM('Masses &amp; Spring Data'!$K$41*('Masses &amp; Spring Data'!$I$3+'Vel,Acc,Jer (Inlet)'!C319))</f>
        <v>2180.2500160097825</v>
      </c>
      <c r="Z319" s="10">
        <f t="shared" si="106"/>
        <v>2180.2500854221926</v>
      </c>
      <c r="AA319" s="10">
        <f t="shared" si="107"/>
        <v>2180.2502977523186</v>
      </c>
      <c r="AB319" s="10">
        <f t="shared" si="108"/>
        <v>2180.2506407214714</v>
      </c>
      <c r="AC319" s="10">
        <f t="shared" si="109"/>
        <v>2180.2511266083407</v>
      </c>
      <c r="AD319" s="10">
        <f t="shared" si="110"/>
        <v>2180.2517513200296</v>
      </c>
      <c r="AE319" s="10">
        <f t="shared" si="111"/>
        <v>2180.2525148565383</v>
      </c>
    </row>
    <row r="320" spans="1:31" x14ac:dyDescent="0.2">
      <c r="A320" s="5">
        <v>274</v>
      </c>
      <c r="B320" s="5">
        <f t="shared" si="112"/>
        <v>317</v>
      </c>
      <c r="C320" s="36">
        <v>8.2983196140778389E-11</v>
      </c>
      <c r="D320" s="6">
        <f t="shared" si="92"/>
        <v>2.0629118500688411E-11</v>
      </c>
      <c r="E320" s="7">
        <f t="shared" si="93"/>
        <v>2.4754942200826094E-7</v>
      </c>
      <c r="F320" s="7">
        <f t="shared" si="94"/>
        <v>4.9509884401652188E-7</v>
      </c>
      <c r="G320" s="7">
        <f t="shared" si="95"/>
        <v>7.4264826602478276E-7</v>
      </c>
      <c r="H320" s="7">
        <f t="shared" si="96"/>
        <v>9.9019768803304375E-7</v>
      </c>
      <c r="I320" s="7">
        <f t="shared" si="97"/>
        <v>1.2377471100413045E-6</v>
      </c>
      <c r="J320" s="7">
        <f t="shared" si="98"/>
        <v>1.4852965320495655E-6</v>
      </c>
      <c r="K320" s="12">
        <f t="shared" si="99"/>
        <v>6.4407655047398855E-12</v>
      </c>
      <c r="L320" s="9">
        <f t="shared" si="100"/>
        <v>9.2747023268254349E-4</v>
      </c>
      <c r="M320" s="9">
        <f t="shared" si="101"/>
        <v>3.709880930730174E-3</v>
      </c>
      <c r="N320" s="9">
        <f t="shared" si="102"/>
        <v>8.347232094142891E-3</v>
      </c>
      <c r="O320" s="9">
        <f t="shared" si="103"/>
        <v>1.4839523722920696E-2</v>
      </c>
      <c r="P320" s="9">
        <f t="shared" si="104"/>
        <v>2.3186755817063587E-2</v>
      </c>
      <c r="Q320" s="9">
        <f t="shared" si="105"/>
        <v>3.3388928376571564E-2</v>
      </c>
      <c r="R320" s="8">
        <f>SUM('Masses &amp; Spring Data'!$D$29)</f>
        <v>0.12910000000000002</v>
      </c>
      <c r="S320" s="8">
        <f t="shared" si="115"/>
        <v>1.1973640703931639E-4</v>
      </c>
      <c r="T320" s="8">
        <f t="shared" si="115"/>
        <v>4.7894562815726556E-4</v>
      </c>
      <c r="U320" s="8">
        <f t="shared" si="115"/>
        <v>1.0776276633538474E-3</v>
      </c>
      <c r="V320" s="8">
        <f t="shared" si="114"/>
        <v>1.9157825126290622E-3</v>
      </c>
      <c r="W320" s="8">
        <f t="shared" si="114"/>
        <v>2.9934101759829094E-3</v>
      </c>
      <c r="X320" s="8">
        <f t="shared" si="114"/>
        <v>4.3105106534153895E-3</v>
      </c>
      <c r="Y320" s="3">
        <f>SUM('Masses &amp; Spring Data'!$K$41*('Masses &amp; Spring Data'!$I$3+'Vel,Acc,Jer (Inlet)'!C320))</f>
        <v>2180.2500201026792</v>
      </c>
      <c r="Z320" s="10">
        <f t="shared" si="106"/>
        <v>2180.2501398390864</v>
      </c>
      <c r="AA320" s="10">
        <f t="shared" si="107"/>
        <v>2180.2505040457113</v>
      </c>
      <c r="AB320" s="10">
        <f t="shared" si="108"/>
        <v>2180.2510977303427</v>
      </c>
      <c r="AC320" s="10">
        <f t="shared" si="109"/>
        <v>2180.2519358851919</v>
      </c>
      <c r="AD320" s="10">
        <f t="shared" si="110"/>
        <v>2180.253013512855</v>
      </c>
      <c r="AE320" s="10">
        <f t="shared" si="111"/>
        <v>2180.2543306133325</v>
      </c>
    </row>
    <row r="321" spans="1:31" x14ac:dyDescent="0.2">
      <c r="A321" s="5">
        <v>276</v>
      </c>
      <c r="B321" s="5">
        <f t="shared" si="112"/>
        <v>318</v>
      </c>
      <c r="C321" s="36">
        <v>1.036123146414668E-10</v>
      </c>
      <c r="D321" s="6">
        <f t="shared" si="92"/>
        <v>2.7069884005428296E-11</v>
      </c>
      <c r="E321" s="7">
        <f t="shared" si="93"/>
        <v>3.2483860806513956E-7</v>
      </c>
      <c r="F321" s="7">
        <f t="shared" si="94"/>
        <v>6.4967721613027911E-7</v>
      </c>
      <c r="G321" s="7">
        <f t="shared" si="95"/>
        <v>9.7451582419541872E-7</v>
      </c>
      <c r="H321" s="7">
        <f t="shared" si="96"/>
        <v>1.2993544322605582E-6</v>
      </c>
      <c r="I321" s="7">
        <f t="shared" si="97"/>
        <v>1.6241930403256977E-6</v>
      </c>
      <c r="J321" s="7">
        <f t="shared" si="98"/>
        <v>1.9490316483908374E-6</v>
      </c>
      <c r="K321" s="12">
        <f t="shared" si="99"/>
        <v>5.6006656562955167E-12</v>
      </c>
      <c r="L321" s="9">
        <f t="shared" si="100"/>
        <v>8.0649585450655445E-4</v>
      </c>
      <c r="M321" s="9">
        <f t="shared" si="101"/>
        <v>3.2259834180262178E-3</v>
      </c>
      <c r="N321" s="9">
        <f t="shared" si="102"/>
        <v>7.2584626905589896E-3</v>
      </c>
      <c r="O321" s="9">
        <f t="shared" si="103"/>
        <v>1.2903933672104871E-2</v>
      </c>
      <c r="P321" s="9">
        <f t="shared" si="104"/>
        <v>2.016239636266386E-2</v>
      </c>
      <c r="Q321" s="9">
        <f t="shared" si="105"/>
        <v>2.9033850762235958E-2</v>
      </c>
      <c r="R321" s="8">
        <f>SUM('Masses &amp; Spring Data'!$D$29)</f>
        <v>0.12910000000000002</v>
      </c>
      <c r="S321" s="8">
        <f t="shared" si="115"/>
        <v>1.041186148167962E-4</v>
      </c>
      <c r="T321" s="8">
        <f t="shared" si="115"/>
        <v>4.1647445926718479E-4</v>
      </c>
      <c r="U321" s="8">
        <f t="shared" si="115"/>
        <v>9.3706753335116573E-4</v>
      </c>
      <c r="V321" s="8">
        <f t="shared" si="114"/>
        <v>1.6658978370687391E-3</v>
      </c>
      <c r="W321" s="8">
        <f t="shared" si="114"/>
        <v>2.6029653704199049E-3</v>
      </c>
      <c r="X321" s="8">
        <f t="shared" si="114"/>
        <v>3.7482701334046629E-3</v>
      </c>
      <c r="Y321" s="3">
        <f>SUM('Masses &amp; Spring Data'!$K$41*('Masses &amp; Spring Data'!$I$3+'Vel,Acc,Jer (Inlet)'!C321))</f>
        <v>2180.2500251000833</v>
      </c>
      <c r="Z321" s="10">
        <f t="shared" si="106"/>
        <v>2180.250129218698</v>
      </c>
      <c r="AA321" s="10">
        <f t="shared" si="107"/>
        <v>2180.2504481322217</v>
      </c>
      <c r="AB321" s="10">
        <f t="shared" si="108"/>
        <v>2180.2509621676168</v>
      </c>
      <c r="AC321" s="10">
        <f t="shared" si="109"/>
        <v>2180.2516909979204</v>
      </c>
      <c r="AD321" s="10">
        <f t="shared" si="110"/>
        <v>2180.2526280654538</v>
      </c>
      <c r="AE321" s="10">
        <f t="shared" si="111"/>
        <v>2180.2537733702165</v>
      </c>
    </row>
    <row r="322" spans="1:31" x14ac:dyDescent="0.2">
      <c r="A322" s="5">
        <v>278</v>
      </c>
      <c r="B322" s="5">
        <f t="shared" si="112"/>
        <v>319</v>
      </c>
      <c r="C322" s="36">
        <v>1.306821986468951E-10</v>
      </c>
      <c r="D322" s="6">
        <f t="shared" si="92"/>
        <v>3.2670549661723813E-11</v>
      </c>
      <c r="E322" s="7">
        <f t="shared" si="93"/>
        <v>3.9204659594068573E-7</v>
      </c>
      <c r="F322" s="7">
        <f t="shared" si="94"/>
        <v>7.8409319188137146E-7</v>
      </c>
      <c r="G322" s="7">
        <f t="shared" si="95"/>
        <v>1.1761397878220572E-6</v>
      </c>
      <c r="H322" s="7">
        <f t="shared" si="96"/>
        <v>1.5681863837627429E-6</v>
      </c>
      <c r="I322" s="7">
        <f t="shared" si="97"/>
        <v>1.9602329797034289E-6</v>
      </c>
      <c r="J322" s="7">
        <f t="shared" si="98"/>
        <v>2.3522795756441144E-6</v>
      </c>
      <c r="K322" s="12">
        <f t="shared" si="99"/>
        <v>8.4009984844431716E-12</v>
      </c>
      <c r="L322" s="9">
        <f t="shared" si="100"/>
        <v>1.2097437817598167E-3</v>
      </c>
      <c r="M322" s="9">
        <f t="shared" si="101"/>
        <v>4.8389751270392668E-3</v>
      </c>
      <c r="N322" s="9">
        <f t="shared" si="102"/>
        <v>1.0887694035838351E-2</v>
      </c>
      <c r="O322" s="9">
        <f t="shared" si="103"/>
        <v>1.9355900508157067E-2</v>
      </c>
      <c r="P322" s="9">
        <f t="shared" si="104"/>
        <v>3.0243594543995417E-2</v>
      </c>
      <c r="Q322" s="9">
        <f t="shared" si="105"/>
        <v>4.3550776143353405E-2</v>
      </c>
      <c r="R322" s="8">
        <f>SUM('Masses &amp; Spring Data'!$D$29)</f>
        <v>0.12910000000000002</v>
      </c>
      <c r="S322" s="8">
        <f t="shared" si="115"/>
        <v>1.5617792222519236E-4</v>
      </c>
      <c r="T322" s="8">
        <f t="shared" si="115"/>
        <v>6.2471168890076945E-4</v>
      </c>
      <c r="U322" s="8">
        <f t="shared" si="115"/>
        <v>1.4056013000267314E-3</v>
      </c>
      <c r="V322" s="8">
        <f t="shared" si="114"/>
        <v>2.4988467556030778E-3</v>
      </c>
      <c r="W322" s="8">
        <f t="shared" si="114"/>
        <v>3.904448055629809E-3</v>
      </c>
      <c r="X322" s="8">
        <f t="shared" si="114"/>
        <v>5.6224052001069254E-3</v>
      </c>
      <c r="Y322" s="3">
        <f>SUM('Masses &amp; Spring Data'!$K$41*('Masses &amp; Spring Data'!$I$3+'Vel,Acc,Jer (Inlet)'!C322))</f>
        <v>2180.2500316577625</v>
      </c>
      <c r="Z322" s="10">
        <f t="shared" si="106"/>
        <v>2180.2501878356848</v>
      </c>
      <c r="AA322" s="10">
        <f t="shared" si="107"/>
        <v>2180.2506642838921</v>
      </c>
      <c r="AB322" s="10">
        <f t="shared" si="108"/>
        <v>2180.2514372590626</v>
      </c>
      <c r="AC322" s="10">
        <f t="shared" si="109"/>
        <v>2180.2525305045183</v>
      </c>
      <c r="AD322" s="10">
        <f t="shared" si="110"/>
        <v>2180.253936105818</v>
      </c>
      <c r="AE322" s="10">
        <f t="shared" si="111"/>
        <v>2180.2556540629625</v>
      </c>
    </row>
    <row r="323" spans="1:31" x14ac:dyDescent="0.2">
      <c r="A323" s="5">
        <v>280</v>
      </c>
      <c r="B323" s="5">
        <f t="shared" si="112"/>
        <v>320</v>
      </c>
      <c r="C323" s="36">
        <v>1.6335274830861891E-10</v>
      </c>
      <c r="D323" s="6">
        <f t="shared" si="92"/>
        <v>4.1071548146166984E-11</v>
      </c>
      <c r="E323" s="7">
        <f t="shared" si="93"/>
        <v>4.928585777540038E-7</v>
      </c>
      <c r="F323" s="7">
        <f t="shared" si="94"/>
        <v>9.857171555080076E-7</v>
      </c>
      <c r="G323" s="7">
        <f t="shared" si="95"/>
        <v>1.4785757332620115E-6</v>
      </c>
      <c r="H323" s="7">
        <f t="shared" si="96"/>
        <v>1.9714343110160152E-6</v>
      </c>
      <c r="I323" s="7">
        <f t="shared" si="97"/>
        <v>2.4642928887700189E-6</v>
      </c>
      <c r="J323" s="7">
        <f t="shared" si="98"/>
        <v>2.957151466524023E-6</v>
      </c>
      <c r="K323" s="12">
        <f t="shared" si="99"/>
        <v>9.3344427604925364E-12</v>
      </c>
      <c r="L323" s="9">
        <f t="shared" si="100"/>
        <v>1.3441597575109252E-3</v>
      </c>
      <c r="M323" s="9">
        <f t="shared" si="101"/>
        <v>5.3766390300437009E-3</v>
      </c>
      <c r="N323" s="9">
        <f t="shared" si="102"/>
        <v>1.2097437817598327E-2</v>
      </c>
      <c r="O323" s="9">
        <f t="shared" si="103"/>
        <v>2.1506556120174804E-2</v>
      </c>
      <c r="P323" s="9">
        <f t="shared" si="104"/>
        <v>3.3603993937773129E-2</v>
      </c>
      <c r="Q323" s="9">
        <f t="shared" si="105"/>
        <v>4.8389751270393307E-2</v>
      </c>
      <c r="R323" s="8">
        <f>SUM('Masses &amp; Spring Data'!$D$29)</f>
        <v>0.12910000000000002</v>
      </c>
      <c r="S323" s="8">
        <f t="shared" si="115"/>
        <v>1.7353102469466048E-4</v>
      </c>
      <c r="T323" s="8">
        <f t="shared" si="115"/>
        <v>6.9412409877864191E-4</v>
      </c>
      <c r="U323" s="8">
        <f t="shared" si="115"/>
        <v>1.5617792222519442E-3</v>
      </c>
      <c r="V323" s="8">
        <f t="shared" si="115"/>
        <v>2.7764963951145676E-3</v>
      </c>
      <c r="W323" s="8">
        <f t="shared" si="115"/>
        <v>4.338275617366512E-3</v>
      </c>
      <c r="X323" s="8">
        <f t="shared" si="115"/>
        <v>6.2471168890077767E-3</v>
      </c>
      <c r="Y323" s="3">
        <f>SUM('Masses &amp; Spring Data'!$K$41*('Masses &amp; Spring Data'!$I$3+'Vel,Acc,Jer (Inlet)'!C323))</f>
        <v>2180.2500395722031</v>
      </c>
      <c r="Z323" s="10">
        <f t="shared" si="106"/>
        <v>2180.2502131032279</v>
      </c>
      <c r="AA323" s="10">
        <f t="shared" si="107"/>
        <v>2180.2507436458845</v>
      </c>
      <c r="AB323" s="10">
        <f t="shared" si="108"/>
        <v>2180.2516013514255</v>
      </c>
      <c r="AC323" s="10">
        <f t="shared" si="109"/>
        <v>2180.2528160685983</v>
      </c>
      <c r="AD323" s="10">
        <f t="shared" si="110"/>
        <v>2180.2543778478207</v>
      </c>
      <c r="AE323" s="10">
        <f t="shared" si="111"/>
        <v>2180.2562866890921</v>
      </c>
    </row>
    <row r="324" spans="1:31" x14ac:dyDescent="0.2">
      <c r="A324" s="5">
        <v>282</v>
      </c>
      <c r="B324" s="5">
        <f t="shared" si="112"/>
        <v>321</v>
      </c>
      <c r="C324" s="36">
        <v>2.0442429645478589E-10</v>
      </c>
      <c r="D324" s="6">
        <f t="shared" ref="D324:D363" si="116">SUM((C325-C324)/(B325-B324))</f>
        <v>5.0405990906659521E-11</v>
      </c>
      <c r="E324" s="7">
        <f t="shared" ref="E324:E363" si="117">SUM(D324*(6*2000))</f>
        <v>6.0487189087991425E-7</v>
      </c>
      <c r="F324" s="7">
        <f t="shared" ref="F324:F363" si="118">SUM(D324*(6*4000))</f>
        <v>1.2097437817598285E-6</v>
      </c>
      <c r="G324" s="7">
        <f t="shared" ref="G324:G363" si="119">SUM(D324*(6*6000))</f>
        <v>1.8146156726397427E-6</v>
      </c>
      <c r="H324" s="7">
        <f t="shared" ref="H324:H363" si="120">SUM(D324*(6*8000))</f>
        <v>2.419487563519657E-6</v>
      </c>
      <c r="I324" s="7">
        <f t="shared" ref="I324:I363" si="121">SUM(D324*(6*10000))</f>
        <v>3.0243594543995712E-6</v>
      </c>
      <c r="J324" s="7">
        <f t="shared" ref="J324:J363" si="122">SUM(D324*(6*12000))</f>
        <v>3.6292313452794853E-6</v>
      </c>
      <c r="K324" s="12">
        <f t="shared" ref="K324:K363" si="123">SUM((C326-(2*C325)+C324)/((B325-B324)^2))</f>
        <v>1.3068219864689582E-11</v>
      </c>
      <c r="L324" s="9">
        <f t="shared" ref="L324:L363" si="124">SUM(K324*((6*2000)^2))</f>
        <v>1.8818236605152997E-3</v>
      </c>
      <c r="M324" s="9">
        <f t="shared" ref="M324:M363" si="125">SUM(K324*((6*4000)^2))</f>
        <v>7.5272946420611988E-3</v>
      </c>
      <c r="N324" s="9">
        <f t="shared" ref="N324:N363" si="126">SUM(K324*((6*6000)^2))</f>
        <v>1.6936412944637699E-2</v>
      </c>
      <c r="O324" s="9">
        <f t="shared" ref="O324:O363" si="127">SUM(K324*((6*8000)^2))</f>
        <v>3.0109178568244795E-2</v>
      </c>
      <c r="P324" s="9">
        <f t="shared" ref="P324:P363" si="128">SUM(K324*((6*10000)^2))</f>
        <v>4.7045591512882498E-2</v>
      </c>
      <c r="Q324" s="9">
        <f t="shared" ref="Q324:Q363" si="129">SUM(K324*((6*12000)^2))</f>
        <v>6.7745651778550797E-2</v>
      </c>
      <c r="R324" s="8">
        <f>SUM('Masses &amp; Spring Data'!$D$29)</f>
        <v>0.12910000000000002</v>
      </c>
      <c r="S324" s="8">
        <f t="shared" si="115"/>
        <v>2.4294343457252523E-4</v>
      </c>
      <c r="T324" s="8">
        <f t="shared" si="115"/>
        <v>9.7177373829010092E-4</v>
      </c>
      <c r="U324" s="8">
        <f t="shared" si="115"/>
        <v>2.1864909111527272E-3</v>
      </c>
      <c r="V324" s="8">
        <f t="shared" si="115"/>
        <v>3.8870949531604037E-3</v>
      </c>
      <c r="W324" s="8">
        <f t="shared" si="115"/>
        <v>6.0735858643131318E-3</v>
      </c>
      <c r="X324" s="8">
        <f t="shared" si="115"/>
        <v>8.7459636446109087E-3</v>
      </c>
      <c r="Y324" s="3">
        <f>SUM('Masses &amp; Spring Data'!$K$41*('Masses &amp; Spring Data'!$I$3+'Vel,Acc,Jer (Inlet)'!C324))</f>
        <v>2180.250049521786</v>
      </c>
      <c r="Z324" s="10">
        <f t="shared" ref="Z324:Z363" si="130">SUM(S324+Y324)</f>
        <v>2180.2502924652204</v>
      </c>
      <c r="AA324" s="10">
        <f t="shared" ref="AA324:AA363" si="131">SUM(T324+Y325)</f>
        <v>2180.2510335063753</v>
      </c>
      <c r="AB324" s="10">
        <f t="shared" ref="AB324:AB363" si="132">SUM(U324+Y324)</f>
        <v>2180.2522360126973</v>
      </c>
      <c r="AC324" s="10">
        <f t="shared" ref="AC324:AC363" si="133">SUM(V324+Y324)</f>
        <v>2180.2539366167393</v>
      </c>
      <c r="AD324" s="10">
        <f t="shared" ref="AD324:AD363" si="134">SUM(W324+Y324)</f>
        <v>2180.2561231076502</v>
      </c>
      <c r="AE324" s="10">
        <f t="shared" ref="AE324:AE363" si="135">SUM(X324+Y324)</f>
        <v>2180.2587954854307</v>
      </c>
    </row>
    <row r="325" spans="1:31" x14ac:dyDescent="0.2">
      <c r="A325" s="5">
        <v>284</v>
      </c>
      <c r="B325" s="5">
        <f t="shared" ref="B325:B363" si="136">B324+1</f>
        <v>322</v>
      </c>
      <c r="C325" s="36">
        <v>2.5483028736144541E-10</v>
      </c>
      <c r="D325" s="6">
        <f t="shared" si="116"/>
        <v>6.3474210771349103E-11</v>
      </c>
      <c r="E325" s="7">
        <f t="shared" si="117"/>
        <v>7.6169052925618924E-7</v>
      </c>
      <c r="F325" s="7">
        <f t="shared" si="118"/>
        <v>1.5233810585123785E-6</v>
      </c>
      <c r="G325" s="7">
        <f t="shared" si="119"/>
        <v>2.2850715877685675E-6</v>
      </c>
      <c r="H325" s="7">
        <f t="shared" si="120"/>
        <v>3.046762117024757E-6</v>
      </c>
      <c r="I325" s="7">
        <f t="shared" si="121"/>
        <v>3.808452646280946E-6</v>
      </c>
      <c r="J325" s="7">
        <f t="shared" si="122"/>
        <v>4.570143175537135E-6</v>
      </c>
      <c r="K325" s="12">
        <f t="shared" si="123"/>
        <v>1.4935108416787872E-11</v>
      </c>
      <c r="L325" s="9">
        <f t="shared" si="124"/>
        <v>2.1506556120174537E-3</v>
      </c>
      <c r="M325" s="9">
        <f t="shared" si="125"/>
        <v>8.6026224480698146E-3</v>
      </c>
      <c r="N325" s="9">
        <f t="shared" si="126"/>
        <v>1.9355900508157081E-2</v>
      </c>
      <c r="O325" s="9">
        <f t="shared" si="127"/>
        <v>3.4410489792279259E-2</v>
      </c>
      <c r="P325" s="9">
        <f t="shared" si="128"/>
        <v>5.376639030043634E-2</v>
      </c>
      <c r="Q325" s="9">
        <f t="shared" si="129"/>
        <v>7.7423602032628325E-2</v>
      </c>
      <c r="R325" s="8">
        <f>SUM('Masses &amp; Spring Data'!$D$29)</f>
        <v>0.12910000000000002</v>
      </c>
      <c r="S325" s="8">
        <f t="shared" si="115"/>
        <v>2.7764963951145333E-4</v>
      </c>
      <c r="T325" s="8">
        <f t="shared" si="115"/>
        <v>1.1105985580458133E-3</v>
      </c>
      <c r="U325" s="8">
        <f t="shared" si="115"/>
        <v>2.4988467556030796E-3</v>
      </c>
      <c r="V325" s="8">
        <f t="shared" si="115"/>
        <v>4.4423942321832532E-3</v>
      </c>
      <c r="W325" s="8">
        <f t="shared" si="115"/>
        <v>6.9412409877863323E-3</v>
      </c>
      <c r="X325" s="8">
        <f t="shared" si="115"/>
        <v>9.9953870224123182E-3</v>
      </c>
      <c r="Y325" s="3">
        <f>SUM('Masses &amp; Spring Data'!$K$41*('Masses &amp; Spring Data'!$I$3+'Vel,Acc,Jer (Inlet)'!C325))</f>
        <v>2180.2500617326368</v>
      </c>
      <c r="Z325" s="10">
        <f t="shared" si="130"/>
        <v>2180.2503393822763</v>
      </c>
      <c r="AA325" s="10">
        <f t="shared" si="131"/>
        <v>2180.2511877078223</v>
      </c>
      <c r="AB325" s="10">
        <f t="shared" si="132"/>
        <v>2180.2525605793926</v>
      </c>
      <c r="AC325" s="10">
        <f t="shared" si="133"/>
        <v>2180.2545041268691</v>
      </c>
      <c r="AD325" s="10">
        <f t="shared" si="134"/>
        <v>2180.2570029736248</v>
      </c>
      <c r="AE325" s="10">
        <f t="shared" si="135"/>
        <v>2180.2600571196595</v>
      </c>
    </row>
    <row r="326" spans="1:31" x14ac:dyDescent="0.2">
      <c r="A326" s="5">
        <v>286</v>
      </c>
      <c r="B326" s="5">
        <f t="shared" si="136"/>
        <v>323</v>
      </c>
      <c r="C326" s="36">
        <v>3.1830449813279452E-10</v>
      </c>
      <c r="D326" s="6">
        <f t="shared" si="116"/>
        <v>7.8409319188136975E-11</v>
      </c>
      <c r="E326" s="7">
        <f t="shared" si="117"/>
        <v>9.409118302576437E-7</v>
      </c>
      <c r="F326" s="7">
        <f t="shared" si="118"/>
        <v>1.8818236605152874E-6</v>
      </c>
      <c r="G326" s="7">
        <f t="shared" si="119"/>
        <v>2.822735490772931E-6</v>
      </c>
      <c r="H326" s="7">
        <f t="shared" si="120"/>
        <v>3.7636473210305748E-6</v>
      </c>
      <c r="I326" s="7">
        <f t="shared" si="121"/>
        <v>4.7045591512882186E-6</v>
      </c>
      <c r="J326" s="7">
        <f t="shared" si="122"/>
        <v>5.645470981545862E-6</v>
      </c>
      <c r="K326" s="12">
        <f t="shared" si="123"/>
        <v>1.9602329797034489E-11</v>
      </c>
      <c r="L326" s="9">
        <f t="shared" si="124"/>
        <v>2.8227354907729664E-3</v>
      </c>
      <c r="M326" s="9">
        <f t="shared" si="125"/>
        <v>1.1290941963091865E-2</v>
      </c>
      <c r="N326" s="9">
        <f t="shared" si="126"/>
        <v>2.5404619416956698E-2</v>
      </c>
      <c r="O326" s="9">
        <f t="shared" si="127"/>
        <v>4.5163767852367462E-2</v>
      </c>
      <c r="P326" s="9">
        <f t="shared" si="128"/>
        <v>7.0568387269324157E-2</v>
      </c>
      <c r="Q326" s="9">
        <f t="shared" si="129"/>
        <v>0.10161847766782679</v>
      </c>
      <c r="R326" s="8">
        <f>SUM('Masses &amp; Spring Data'!$D$29)</f>
        <v>0.12910000000000002</v>
      </c>
      <c r="S326" s="8">
        <f t="shared" si="115"/>
        <v>3.6441515185879001E-4</v>
      </c>
      <c r="T326" s="8">
        <f t="shared" si="115"/>
        <v>1.4576606074351601E-3</v>
      </c>
      <c r="U326" s="8">
        <f t="shared" si="115"/>
        <v>3.2797363667291103E-3</v>
      </c>
      <c r="V326" s="8">
        <f t="shared" si="115"/>
        <v>5.8306424297406402E-3</v>
      </c>
      <c r="W326" s="8">
        <f t="shared" si="115"/>
        <v>9.1103787964697501E-3</v>
      </c>
      <c r="X326" s="8">
        <f t="shared" si="115"/>
        <v>1.3118945466916441E-2</v>
      </c>
      <c r="Y326" s="3">
        <f>SUM('Masses &amp; Spring Data'!$K$41*('Masses &amp; Spring Data'!$I$3+'Vel,Acc,Jer (Inlet)'!C326))</f>
        <v>2180.2500771092641</v>
      </c>
      <c r="Z326" s="10">
        <f t="shared" si="130"/>
        <v>2180.2504415244161</v>
      </c>
      <c r="AA326" s="10">
        <f t="shared" si="131"/>
        <v>2180.2515537645295</v>
      </c>
      <c r="AB326" s="10">
        <f t="shared" si="132"/>
        <v>2180.2533568456311</v>
      </c>
      <c r="AC326" s="10">
        <f t="shared" si="133"/>
        <v>2180.2559077516939</v>
      </c>
      <c r="AD326" s="10">
        <f t="shared" si="134"/>
        <v>2180.2591874880604</v>
      </c>
      <c r="AE326" s="10">
        <f t="shared" si="135"/>
        <v>2180.263196054731</v>
      </c>
    </row>
    <row r="327" spans="1:31" x14ac:dyDescent="0.2">
      <c r="A327" s="5">
        <v>288</v>
      </c>
      <c r="B327" s="5">
        <f t="shared" si="136"/>
        <v>324</v>
      </c>
      <c r="C327" s="36">
        <v>3.9671381732093149E-10</v>
      </c>
      <c r="D327" s="6">
        <f t="shared" si="116"/>
        <v>9.8011648985171464E-11</v>
      </c>
      <c r="E327" s="7">
        <f t="shared" si="117"/>
        <v>1.1761397878220576E-6</v>
      </c>
      <c r="F327" s="7">
        <f t="shared" si="118"/>
        <v>2.3522795756441152E-6</v>
      </c>
      <c r="G327" s="7">
        <f t="shared" si="119"/>
        <v>3.5284193634661726E-6</v>
      </c>
      <c r="H327" s="7">
        <f t="shared" si="120"/>
        <v>4.7045591512882305E-6</v>
      </c>
      <c r="I327" s="7">
        <f t="shared" si="121"/>
        <v>5.8806989391102879E-6</v>
      </c>
      <c r="J327" s="7">
        <f t="shared" si="122"/>
        <v>7.0568387269323453E-6</v>
      </c>
      <c r="K327" s="12">
        <f t="shared" si="123"/>
        <v>2.240266262518186E-11</v>
      </c>
      <c r="L327" s="9">
        <f t="shared" si="124"/>
        <v>3.2259834180261879E-3</v>
      </c>
      <c r="M327" s="9">
        <f t="shared" si="125"/>
        <v>1.2903933672104751E-2</v>
      </c>
      <c r="N327" s="9">
        <f t="shared" si="126"/>
        <v>2.9033850762235691E-2</v>
      </c>
      <c r="O327" s="9">
        <f t="shared" si="127"/>
        <v>5.1615734688419006E-2</v>
      </c>
      <c r="P327" s="9">
        <f t="shared" si="128"/>
        <v>8.064958545065469E-2</v>
      </c>
      <c r="Q327" s="9">
        <f t="shared" si="129"/>
        <v>0.11613540304894276</v>
      </c>
      <c r="R327" s="8">
        <f>SUM('Masses &amp; Spring Data'!$D$29)</f>
        <v>0.12910000000000002</v>
      </c>
      <c r="S327" s="8">
        <f t="shared" si="115"/>
        <v>4.1647445926718094E-4</v>
      </c>
      <c r="T327" s="8">
        <f t="shared" si="115"/>
        <v>1.6658978370687237E-3</v>
      </c>
      <c r="U327" s="8">
        <f t="shared" si="115"/>
        <v>3.7482701334046282E-3</v>
      </c>
      <c r="V327" s="8">
        <f t="shared" si="115"/>
        <v>6.663591348274895E-3</v>
      </c>
      <c r="W327" s="8">
        <f t="shared" si="115"/>
        <v>1.0411861481679522E-2</v>
      </c>
      <c r="X327" s="8">
        <f t="shared" si="115"/>
        <v>1.4993080533618513E-2</v>
      </c>
      <c r="Y327" s="3">
        <f>SUM('Masses &amp; Spring Data'!$K$41*('Masses &amp; Spring Data'!$I$3+'Vel,Acc,Jer (Inlet)'!C327))</f>
        <v>2180.2500961039223</v>
      </c>
      <c r="Z327" s="10">
        <f t="shared" si="130"/>
        <v>2180.2505125783814</v>
      </c>
      <c r="AA327" s="10">
        <f t="shared" si="131"/>
        <v>2180.2517857450807</v>
      </c>
      <c r="AB327" s="10">
        <f t="shared" si="132"/>
        <v>2180.2538443740555</v>
      </c>
      <c r="AC327" s="10">
        <f t="shared" si="133"/>
        <v>2180.2567596952704</v>
      </c>
      <c r="AD327" s="10">
        <f t="shared" si="134"/>
        <v>2180.260507965404</v>
      </c>
      <c r="AE327" s="10">
        <f t="shared" si="135"/>
        <v>2180.265089184456</v>
      </c>
    </row>
    <row r="328" spans="1:31" x14ac:dyDescent="0.2">
      <c r="A328" s="5">
        <v>290</v>
      </c>
      <c r="B328" s="5">
        <f t="shared" si="136"/>
        <v>325</v>
      </c>
      <c r="C328" s="36">
        <v>4.9472546630610296E-10</v>
      </c>
      <c r="D328" s="6">
        <f t="shared" si="116"/>
        <v>1.2041431161035332E-10</v>
      </c>
      <c r="E328" s="7">
        <f t="shared" si="117"/>
        <v>1.44497173932424E-6</v>
      </c>
      <c r="F328" s="7">
        <f t="shared" si="118"/>
        <v>2.88994347864848E-6</v>
      </c>
      <c r="G328" s="7">
        <f t="shared" si="119"/>
        <v>4.3349152179727193E-6</v>
      </c>
      <c r="H328" s="7">
        <f t="shared" si="120"/>
        <v>5.7798869572969599E-6</v>
      </c>
      <c r="I328" s="7">
        <f t="shared" si="121"/>
        <v>7.2248586966211997E-6</v>
      </c>
      <c r="J328" s="7">
        <f t="shared" si="122"/>
        <v>8.6698304359454386E-6</v>
      </c>
      <c r="K328" s="12">
        <f t="shared" si="123"/>
        <v>2.8936772557526638E-11</v>
      </c>
      <c r="L328" s="9">
        <f t="shared" si="124"/>
        <v>4.1668952482838357E-3</v>
      </c>
      <c r="M328" s="9">
        <f t="shared" si="125"/>
        <v>1.6667580993135343E-2</v>
      </c>
      <c r="N328" s="9">
        <f t="shared" si="126"/>
        <v>3.750205723455452E-2</v>
      </c>
      <c r="O328" s="9">
        <f t="shared" si="127"/>
        <v>6.667032397254137E-2</v>
      </c>
      <c r="P328" s="9">
        <f t="shared" si="128"/>
        <v>0.10417238120709589</v>
      </c>
      <c r="Q328" s="9">
        <f t="shared" si="129"/>
        <v>0.15000822893821808</v>
      </c>
      <c r="R328" s="8">
        <f>SUM('Masses &amp; Spring Data'!$D$29)</f>
        <v>0.12910000000000002</v>
      </c>
      <c r="S328" s="8">
        <f t="shared" si="115"/>
        <v>5.3794617655344328E-4</v>
      </c>
      <c r="T328" s="8">
        <f t="shared" si="115"/>
        <v>2.1517847062137731E-3</v>
      </c>
      <c r="U328" s="8">
        <f t="shared" si="115"/>
        <v>4.8415155889809892E-3</v>
      </c>
      <c r="V328" s="8">
        <f t="shared" si="115"/>
        <v>8.6071388248550925E-3</v>
      </c>
      <c r="W328" s="8">
        <f t="shared" si="115"/>
        <v>1.3448654413836081E-2</v>
      </c>
      <c r="X328" s="8">
        <f t="shared" si="115"/>
        <v>1.9366062355923957E-2</v>
      </c>
      <c r="Y328" s="3">
        <f>SUM('Masses &amp; Spring Data'!$K$41*('Masses &amp; Spring Data'!$I$3+'Vel,Acc,Jer (Inlet)'!C328))</f>
        <v>2180.2501198472437</v>
      </c>
      <c r="Z328" s="10">
        <f t="shared" si="130"/>
        <v>2180.25065779342</v>
      </c>
      <c r="AA328" s="10">
        <f t="shared" si="131"/>
        <v>2180.2523008023172</v>
      </c>
      <c r="AB328" s="10">
        <f t="shared" si="132"/>
        <v>2180.2549613628325</v>
      </c>
      <c r="AC328" s="10">
        <f t="shared" si="133"/>
        <v>2180.2587269860687</v>
      </c>
      <c r="AD328" s="10">
        <f t="shared" si="134"/>
        <v>2180.2635685016576</v>
      </c>
      <c r="AE328" s="10">
        <f t="shared" si="135"/>
        <v>2180.2694859095996</v>
      </c>
    </row>
    <row r="329" spans="1:31" x14ac:dyDescent="0.2">
      <c r="A329" s="5">
        <v>292</v>
      </c>
      <c r="B329" s="5">
        <f t="shared" si="136"/>
        <v>326</v>
      </c>
      <c r="C329" s="36">
        <v>6.1513977791645628E-10</v>
      </c>
      <c r="D329" s="6">
        <f t="shared" si="116"/>
        <v>1.4935108416787996E-10</v>
      </c>
      <c r="E329" s="7">
        <f t="shared" si="117"/>
        <v>1.7922130100145596E-6</v>
      </c>
      <c r="F329" s="7">
        <f t="shared" si="118"/>
        <v>3.5844260200291192E-6</v>
      </c>
      <c r="G329" s="7">
        <f t="shared" si="119"/>
        <v>5.3766390300436788E-6</v>
      </c>
      <c r="H329" s="7">
        <f t="shared" si="120"/>
        <v>7.1688520400582384E-6</v>
      </c>
      <c r="I329" s="7">
        <f t="shared" si="121"/>
        <v>8.9610650500727971E-6</v>
      </c>
      <c r="J329" s="7">
        <f t="shared" si="122"/>
        <v>1.0753278060087358E-5</v>
      </c>
      <c r="K329" s="12">
        <f t="shared" si="123"/>
        <v>3.8271215318019459E-11</v>
      </c>
      <c r="L329" s="9">
        <f t="shared" si="124"/>
        <v>5.5110550057948021E-3</v>
      </c>
      <c r="M329" s="9">
        <f t="shared" si="125"/>
        <v>2.2044220023179208E-2</v>
      </c>
      <c r="N329" s="9">
        <f t="shared" si="126"/>
        <v>4.959949505215322E-2</v>
      </c>
      <c r="O329" s="9">
        <f t="shared" si="127"/>
        <v>8.8176880092716833E-2</v>
      </c>
      <c r="P329" s="9">
        <f t="shared" si="128"/>
        <v>0.13777637514487004</v>
      </c>
      <c r="Q329" s="9">
        <f t="shared" si="129"/>
        <v>0.19839798020861288</v>
      </c>
      <c r="R329" s="8">
        <f>SUM('Masses &amp; Spring Data'!$D$29)</f>
        <v>0.12910000000000002</v>
      </c>
      <c r="S329" s="8">
        <f t="shared" si="115"/>
        <v>7.1147720124810907E-4</v>
      </c>
      <c r="T329" s="8">
        <f t="shared" si="115"/>
        <v>2.8459088049924363E-3</v>
      </c>
      <c r="U329" s="8">
        <f t="shared" si="115"/>
        <v>6.4032948112329813E-3</v>
      </c>
      <c r="V329" s="8">
        <f t="shared" si="115"/>
        <v>1.1383635219969745E-2</v>
      </c>
      <c r="W329" s="8">
        <f t="shared" si="115"/>
        <v>1.7786930031202724E-2</v>
      </c>
      <c r="X329" s="8">
        <f t="shared" si="115"/>
        <v>2.5613179244931925E-2</v>
      </c>
      <c r="Y329" s="3">
        <f>SUM('Masses &amp; Spring Data'!$K$41*('Masses &amp; Spring Data'!$I$3+'Vel,Acc,Jer (Inlet)'!C329))</f>
        <v>2180.250149017611</v>
      </c>
      <c r="Z329" s="10">
        <f t="shared" si="130"/>
        <v>2180.2508604948121</v>
      </c>
      <c r="AA329" s="10">
        <f t="shared" si="131"/>
        <v>2180.2530311067158</v>
      </c>
      <c r="AB329" s="10">
        <f t="shared" si="132"/>
        <v>2180.2565523124222</v>
      </c>
      <c r="AC329" s="10">
        <f t="shared" si="133"/>
        <v>2180.2615326528307</v>
      </c>
      <c r="AD329" s="10">
        <f t="shared" si="134"/>
        <v>2180.2679359476419</v>
      </c>
      <c r="AE329" s="10">
        <f t="shared" si="135"/>
        <v>2180.2757621968558</v>
      </c>
    </row>
    <row r="330" spans="1:31" x14ac:dyDescent="0.2">
      <c r="A330" s="5">
        <v>294</v>
      </c>
      <c r="B330" s="5">
        <f t="shared" si="136"/>
        <v>327</v>
      </c>
      <c r="C330" s="36">
        <v>7.6449086208433624E-10</v>
      </c>
      <c r="D330" s="6">
        <f t="shared" si="116"/>
        <v>1.8762229948589942E-10</v>
      </c>
      <c r="E330" s="7">
        <f t="shared" si="117"/>
        <v>2.2514675938307932E-6</v>
      </c>
      <c r="F330" s="7">
        <f t="shared" si="118"/>
        <v>4.5029351876615865E-6</v>
      </c>
      <c r="G330" s="7">
        <f t="shared" si="119"/>
        <v>6.7544027814923793E-6</v>
      </c>
      <c r="H330" s="7">
        <f t="shared" si="120"/>
        <v>9.005870375323173E-6</v>
      </c>
      <c r="I330" s="7">
        <f t="shared" si="121"/>
        <v>1.1257337969153966E-5</v>
      </c>
      <c r="J330" s="7">
        <f t="shared" si="122"/>
        <v>1.3508805562984759E-5</v>
      </c>
      <c r="K330" s="12">
        <f t="shared" si="123"/>
        <v>3.6404326765920832E-11</v>
      </c>
      <c r="L330" s="9">
        <f t="shared" si="124"/>
        <v>5.2422230542925998E-3</v>
      </c>
      <c r="M330" s="9">
        <f t="shared" si="125"/>
        <v>2.0968892217170399E-2</v>
      </c>
      <c r="N330" s="9">
        <f t="shared" si="126"/>
        <v>4.7180007488633401E-2</v>
      </c>
      <c r="O330" s="9">
        <f t="shared" si="127"/>
        <v>8.3875568868681596E-2</v>
      </c>
      <c r="P330" s="9">
        <f t="shared" si="128"/>
        <v>0.13105557635731499</v>
      </c>
      <c r="Q330" s="9">
        <f t="shared" si="129"/>
        <v>0.1887200299545336</v>
      </c>
      <c r="R330" s="8">
        <f>SUM('Masses &amp; Spring Data'!$D$29)</f>
        <v>0.12910000000000002</v>
      </c>
      <c r="S330" s="8">
        <f t="shared" si="115"/>
        <v>6.7677099630917474E-4</v>
      </c>
      <c r="T330" s="8">
        <f t="shared" si="115"/>
        <v>2.707083985236699E-3</v>
      </c>
      <c r="U330" s="8">
        <f t="shared" si="115"/>
        <v>6.090938966782573E-3</v>
      </c>
      <c r="V330" s="8">
        <f t="shared" si="115"/>
        <v>1.0828335940946796E-2</v>
      </c>
      <c r="W330" s="8">
        <f t="shared" si="115"/>
        <v>1.6919274907729369E-2</v>
      </c>
      <c r="X330" s="8">
        <f t="shared" si="115"/>
        <v>2.4363755867130292E-2</v>
      </c>
      <c r="Y330" s="3">
        <f>SUM('Masses &amp; Spring Data'!$K$41*('Masses &amp; Spring Data'!$I$3+'Vel,Acc,Jer (Inlet)'!C330))</f>
        <v>2180.2501851979109</v>
      </c>
      <c r="Z330" s="10">
        <f t="shared" si="130"/>
        <v>2180.2508619689074</v>
      </c>
      <c r="AA330" s="10">
        <f t="shared" si="131"/>
        <v>2180.2529377333981</v>
      </c>
      <c r="AB330" s="10">
        <f t="shared" si="132"/>
        <v>2180.2562761368777</v>
      </c>
      <c r="AC330" s="10">
        <f t="shared" si="133"/>
        <v>2180.2610135338518</v>
      </c>
      <c r="AD330" s="10">
        <f t="shared" si="134"/>
        <v>2180.2671044728186</v>
      </c>
      <c r="AE330" s="10">
        <f t="shared" si="135"/>
        <v>2180.2745489537779</v>
      </c>
    </row>
    <row r="331" spans="1:31" x14ac:dyDescent="0.2">
      <c r="A331" s="5">
        <v>296</v>
      </c>
      <c r="B331" s="5">
        <f t="shared" si="136"/>
        <v>328</v>
      </c>
      <c r="C331" s="36">
        <v>9.5211316157023566E-10</v>
      </c>
      <c r="D331" s="6">
        <f t="shared" si="116"/>
        <v>2.2402662625182025E-10</v>
      </c>
      <c r="E331" s="7">
        <f t="shared" si="117"/>
        <v>2.6883195150218432E-6</v>
      </c>
      <c r="F331" s="7">
        <f t="shared" si="118"/>
        <v>5.3766390300436864E-6</v>
      </c>
      <c r="G331" s="7">
        <f t="shared" si="119"/>
        <v>8.0649585450655287E-6</v>
      </c>
      <c r="H331" s="7">
        <f t="shared" si="120"/>
        <v>1.0753278060087373E-5</v>
      </c>
      <c r="I331" s="7">
        <f t="shared" si="121"/>
        <v>1.3441597575109215E-5</v>
      </c>
      <c r="J331" s="7">
        <f t="shared" si="122"/>
        <v>1.6129917090131057E-5</v>
      </c>
      <c r="K331" s="12">
        <f t="shared" si="123"/>
        <v>5.6006656562954856E-11</v>
      </c>
      <c r="L331" s="9">
        <f t="shared" si="124"/>
        <v>8.0649585450654985E-3</v>
      </c>
      <c r="M331" s="9">
        <f t="shared" si="125"/>
        <v>3.2259834180261994E-2</v>
      </c>
      <c r="N331" s="9">
        <f t="shared" si="126"/>
        <v>7.2584626905589492E-2</v>
      </c>
      <c r="O331" s="9">
        <f t="shared" si="127"/>
        <v>0.12903933672104798</v>
      </c>
      <c r="P331" s="9">
        <f t="shared" si="128"/>
        <v>0.20162396362663748</v>
      </c>
      <c r="Q331" s="9">
        <f t="shared" si="129"/>
        <v>0.29033850762235797</v>
      </c>
      <c r="R331" s="8">
        <f>SUM('Masses &amp; Spring Data'!$D$29)</f>
        <v>0.12910000000000002</v>
      </c>
      <c r="S331" s="8">
        <f t="shared" si="115"/>
        <v>1.0411861481679559E-3</v>
      </c>
      <c r="T331" s="8">
        <f t="shared" si="115"/>
        <v>4.1647445926718237E-3</v>
      </c>
      <c r="U331" s="8">
        <f t="shared" si="115"/>
        <v>9.3706753335116057E-3</v>
      </c>
      <c r="V331" s="8">
        <f t="shared" si="115"/>
        <v>1.6658978370687295E-2</v>
      </c>
      <c r="W331" s="8">
        <f t="shared" si="115"/>
        <v>2.6029653704198904E-2</v>
      </c>
      <c r="X331" s="8">
        <f t="shared" si="115"/>
        <v>3.7482701334046423E-2</v>
      </c>
      <c r="Y331" s="3">
        <f>SUM('Masses &amp; Spring Data'!$K$41*('Masses &amp; Spring Data'!$I$3+'Vel,Acc,Jer (Inlet)'!C331))</f>
        <v>2180.250230649413</v>
      </c>
      <c r="Z331" s="10">
        <f t="shared" si="130"/>
        <v>2180.2512718355611</v>
      </c>
      <c r="AA331" s="10">
        <f t="shared" si="131"/>
        <v>2180.2544496644564</v>
      </c>
      <c r="AB331" s="10">
        <f t="shared" si="132"/>
        <v>2180.2596013247467</v>
      </c>
      <c r="AC331" s="10">
        <f t="shared" si="133"/>
        <v>2180.2668896277837</v>
      </c>
      <c r="AD331" s="10">
        <f t="shared" si="134"/>
        <v>2180.2762603031169</v>
      </c>
      <c r="AE331" s="10">
        <f t="shared" si="135"/>
        <v>2180.2877133507468</v>
      </c>
    </row>
    <row r="332" spans="1:31" x14ac:dyDescent="0.2">
      <c r="A332" s="5">
        <v>298</v>
      </c>
      <c r="B332" s="5">
        <f t="shared" si="136"/>
        <v>329</v>
      </c>
      <c r="C332" s="36">
        <v>1.1761397878220559E-9</v>
      </c>
      <c r="D332" s="6">
        <f t="shared" si="116"/>
        <v>2.8003328281477511E-10</v>
      </c>
      <c r="E332" s="7">
        <f t="shared" si="117"/>
        <v>3.3603993937773012E-6</v>
      </c>
      <c r="F332" s="7">
        <f t="shared" si="118"/>
        <v>6.7207987875546025E-6</v>
      </c>
      <c r="G332" s="7">
        <f t="shared" si="119"/>
        <v>1.0081198181331904E-5</v>
      </c>
      <c r="H332" s="7">
        <f t="shared" si="120"/>
        <v>1.3441597575109205E-5</v>
      </c>
      <c r="I332" s="7">
        <f t="shared" si="121"/>
        <v>1.6801996968886506E-5</v>
      </c>
      <c r="J332" s="7">
        <f t="shared" si="122"/>
        <v>2.0162396362663808E-5</v>
      </c>
      <c r="K332" s="12">
        <f t="shared" si="123"/>
        <v>7.4675542083939878E-11</v>
      </c>
      <c r="L332" s="9">
        <f t="shared" si="124"/>
        <v>1.0753278060087343E-2</v>
      </c>
      <c r="M332" s="9">
        <f t="shared" si="125"/>
        <v>4.3013112240349372E-2</v>
      </c>
      <c r="N332" s="9">
        <f t="shared" si="126"/>
        <v>9.6779502540786086E-2</v>
      </c>
      <c r="O332" s="9">
        <f t="shared" si="127"/>
        <v>0.17205244896139749</v>
      </c>
      <c r="P332" s="9">
        <f t="shared" si="128"/>
        <v>0.26883195150218359</v>
      </c>
      <c r="Q332" s="9">
        <f t="shared" si="129"/>
        <v>0.38711801016314434</v>
      </c>
      <c r="R332" s="8">
        <f>SUM('Masses &amp; Spring Data'!$D$29)</f>
        <v>0.12910000000000002</v>
      </c>
      <c r="S332" s="8">
        <f t="shared" si="115"/>
        <v>1.3882481975572762E-3</v>
      </c>
      <c r="T332" s="8">
        <f t="shared" si="115"/>
        <v>5.5529927902291049E-3</v>
      </c>
      <c r="U332" s="8">
        <f t="shared" si="115"/>
        <v>1.2494233778015486E-2</v>
      </c>
      <c r="V332" s="8">
        <f t="shared" si="115"/>
        <v>2.221197116091642E-2</v>
      </c>
      <c r="W332" s="8">
        <f t="shared" si="115"/>
        <v>3.4706204938931909E-2</v>
      </c>
      <c r="X332" s="8">
        <f t="shared" si="115"/>
        <v>4.9976935112061943E-2</v>
      </c>
      <c r="Y332" s="3">
        <f>SUM('Masses &amp; Spring Data'!$K$41*('Masses &amp; Spring Data'!$I$3+'Vel,Acc,Jer (Inlet)'!C332))</f>
        <v>2180.2502849198636</v>
      </c>
      <c r="Z332" s="10">
        <f t="shared" si="130"/>
        <v>2180.2516731680612</v>
      </c>
      <c r="AA332" s="10">
        <f t="shared" si="131"/>
        <v>2180.2559057507165</v>
      </c>
      <c r="AB332" s="10">
        <f t="shared" si="132"/>
        <v>2180.2627791536415</v>
      </c>
      <c r="AC332" s="10">
        <f t="shared" si="133"/>
        <v>2180.2724968910247</v>
      </c>
      <c r="AD332" s="10">
        <f t="shared" si="134"/>
        <v>2180.2849911248027</v>
      </c>
      <c r="AE332" s="10">
        <f t="shared" si="135"/>
        <v>2180.3002618549758</v>
      </c>
    </row>
    <row r="333" spans="1:31" x14ac:dyDescent="0.2">
      <c r="A333" s="5">
        <v>300</v>
      </c>
      <c r="B333" s="5">
        <f t="shared" si="136"/>
        <v>330</v>
      </c>
      <c r="C333" s="36">
        <v>1.456173070636831E-9</v>
      </c>
      <c r="D333" s="6">
        <f t="shared" si="116"/>
        <v>3.5470882489871499E-10</v>
      </c>
      <c r="E333" s="7">
        <f t="shared" si="117"/>
        <v>4.2565058987845802E-6</v>
      </c>
      <c r="F333" s="7">
        <f t="shared" si="118"/>
        <v>8.5130117975691604E-6</v>
      </c>
      <c r="G333" s="7">
        <f t="shared" si="119"/>
        <v>1.276951769635374E-5</v>
      </c>
      <c r="H333" s="7">
        <f t="shared" si="120"/>
        <v>1.7026023595138321E-5</v>
      </c>
      <c r="I333" s="7">
        <f t="shared" si="121"/>
        <v>2.12825294939229E-5</v>
      </c>
      <c r="J333" s="7">
        <f t="shared" si="122"/>
        <v>2.5539035392707479E-5</v>
      </c>
      <c r="K333" s="12">
        <f t="shared" si="123"/>
        <v>6.5341099323447987E-11</v>
      </c>
      <c r="L333" s="9">
        <f t="shared" si="124"/>
        <v>9.40911830257651E-3</v>
      </c>
      <c r="M333" s="9">
        <f t="shared" si="125"/>
        <v>3.763647321030604E-2</v>
      </c>
      <c r="N333" s="9">
        <f t="shared" si="126"/>
        <v>8.4682064723188594E-2</v>
      </c>
      <c r="O333" s="9">
        <f t="shared" si="127"/>
        <v>0.15054589284122416</v>
      </c>
      <c r="P333" s="9">
        <f t="shared" si="128"/>
        <v>0.23522795756441275</v>
      </c>
      <c r="Q333" s="9">
        <f t="shared" si="129"/>
        <v>0.33872825889275437</v>
      </c>
      <c r="R333" s="8">
        <f>SUM('Masses &amp; Spring Data'!$D$29)</f>
        <v>0.12910000000000002</v>
      </c>
      <c r="S333" s="8">
        <f t="shared" si="115"/>
        <v>1.2147171728626276E-3</v>
      </c>
      <c r="T333" s="8">
        <f t="shared" si="115"/>
        <v>4.8588686914505103E-3</v>
      </c>
      <c r="U333" s="8">
        <f t="shared" si="115"/>
        <v>1.093245455576365E-2</v>
      </c>
      <c r="V333" s="8">
        <f t="shared" si="115"/>
        <v>1.9435474765802041E-2</v>
      </c>
      <c r="W333" s="8">
        <f t="shared" si="115"/>
        <v>3.0367929321565693E-2</v>
      </c>
      <c r="X333" s="8">
        <f t="shared" si="115"/>
        <v>4.3729818223054599E-2</v>
      </c>
      <c r="Y333" s="3">
        <f>SUM('Masses &amp; Spring Data'!$K$41*('Masses &amp; Spring Data'!$I$3+'Vel,Acc,Jer (Inlet)'!C333))</f>
        <v>2180.2503527579261</v>
      </c>
      <c r="Z333" s="10">
        <f t="shared" si="130"/>
        <v>2180.2515674750989</v>
      </c>
      <c r="AA333" s="10">
        <f t="shared" si="131"/>
        <v>2180.2552975548306</v>
      </c>
      <c r="AB333" s="10">
        <f t="shared" si="132"/>
        <v>2180.2612852124817</v>
      </c>
      <c r="AC333" s="10">
        <f t="shared" si="133"/>
        <v>2180.269788232692</v>
      </c>
      <c r="AD333" s="10">
        <f t="shared" si="134"/>
        <v>2180.2807206872476</v>
      </c>
      <c r="AE333" s="10">
        <f t="shared" si="135"/>
        <v>2180.2940825761493</v>
      </c>
    </row>
    <row r="334" spans="1:31" x14ac:dyDescent="0.2">
      <c r="A334" s="5">
        <v>302</v>
      </c>
      <c r="B334" s="5">
        <f t="shared" si="136"/>
        <v>331</v>
      </c>
      <c r="C334" s="36">
        <v>1.810881895535546E-9</v>
      </c>
      <c r="D334" s="6">
        <f t="shared" si="116"/>
        <v>4.2004992422216297E-10</v>
      </c>
      <c r="E334" s="7">
        <f t="shared" si="117"/>
        <v>5.0405990906659555E-6</v>
      </c>
      <c r="F334" s="7">
        <f t="shared" si="118"/>
        <v>1.0081198181331911E-5</v>
      </c>
      <c r="G334" s="7">
        <f t="shared" si="119"/>
        <v>1.5121797271997866E-5</v>
      </c>
      <c r="H334" s="7">
        <f t="shared" si="120"/>
        <v>2.0162396362663822E-5</v>
      </c>
      <c r="I334" s="7">
        <f t="shared" si="121"/>
        <v>2.5202995453329779E-5</v>
      </c>
      <c r="J334" s="7">
        <f t="shared" si="122"/>
        <v>3.0243594543995733E-5</v>
      </c>
      <c r="K334" s="12">
        <f t="shared" si="123"/>
        <v>1.1201331312590992E-10</v>
      </c>
      <c r="L334" s="9">
        <f t="shared" si="124"/>
        <v>1.6129917090131028E-2</v>
      </c>
      <c r="M334" s="9">
        <f t="shared" si="125"/>
        <v>6.4519668360524113E-2</v>
      </c>
      <c r="N334" s="9">
        <f t="shared" si="126"/>
        <v>0.14516925381117926</v>
      </c>
      <c r="O334" s="9">
        <f t="shared" si="127"/>
        <v>0.25807867344209645</v>
      </c>
      <c r="P334" s="9">
        <f t="shared" si="128"/>
        <v>0.40324792725327568</v>
      </c>
      <c r="Q334" s="9">
        <f t="shared" si="129"/>
        <v>0.58067701524471704</v>
      </c>
      <c r="R334" s="8">
        <f>SUM('Masses &amp; Spring Data'!$D$29)</f>
        <v>0.12910000000000002</v>
      </c>
      <c r="S334" s="8">
        <f t="shared" si="115"/>
        <v>2.0823722963359162E-3</v>
      </c>
      <c r="T334" s="8">
        <f t="shared" si="115"/>
        <v>8.3294891853436647E-3</v>
      </c>
      <c r="U334" s="8">
        <f t="shared" si="115"/>
        <v>1.8741350667023246E-2</v>
      </c>
      <c r="V334" s="8">
        <f t="shared" si="115"/>
        <v>3.3317956741374659E-2</v>
      </c>
      <c r="W334" s="8">
        <f t="shared" si="115"/>
        <v>5.2059307408397898E-2</v>
      </c>
      <c r="X334" s="8">
        <f t="shared" si="115"/>
        <v>7.4965402668092984E-2</v>
      </c>
      <c r="Y334" s="3">
        <f>SUM('Masses &amp; Spring Data'!$K$41*('Masses &amp; Spring Data'!$I$3+'Vel,Acc,Jer (Inlet)'!C334))</f>
        <v>2180.2504386861392</v>
      </c>
      <c r="Z334" s="10">
        <f t="shared" si="130"/>
        <v>2180.2525210584354</v>
      </c>
      <c r="AA334" s="10">
        <f t="shared" si="131"/>
        <v>2180.2588699324183</v>
      </c>
      <c r="AB334" s="10">
        <f t="shared" si="132"/>
        <v>2180.2691800368061</v>
      </c>
      <c r="AC334" s="10">
        <f t="shared" si="133"/>
        <v>2180.2837566428807</v>
      </c>
      <c r="AD334" s="10">
        <f t="shared" si="134"/>
        <v>2180.3024979935476</v>
      </c>
      <c r="AE334" s="10">
        <f t="shared" si="135"/>
        <v>2180.3254040888073</v>
      </c>
    </row>
    <row r="335" spans="1:31" x14ac:dyDescent="0.2">
      <c r="A335" s="5">
        <v>304</v>
      </c>
      <c r="B335" s="5">
        <f t="shared" si="136"/>
        <v>332</v>
      </c>
      <c r="C335" s="36">
        <v>2.230931819757709E-9</v>
      </c>
      <c r="D335" s="6">
        <f t="shared" si="116"/>
        <v>5.3206323734807289E-10</v>
      </c>
      <c r="E335" s="7">
        <f t="shared" si="117"/>
        <v>6.3847588481768749E-6</v>
      </c>
      <c r="F335" s="7">
        <f t="shared" si="118"/>
        <v>1.276951769635375E-5</v>
      </c>
      <c r="G335" s="7">
        <f t="shared" si="119"/>
        <v>1.9154276544530626E-5</v>
      </c>
      <c r="H335" s="7">
        <f t="shared" si="120"/>
        <v>2.55390353927075E-5</v>
      </c>
      <c r="I335" s="7">
        <f t="shared" si="121"/>
        <v>3.192379424088437E-5</v>
      </c>
      <c r="J335" s="7">
        <f t="shared" si="122"/>
        <v>3.8308553089061251E-5</v>
      </c>
      <c r="K335" s="12">
        <f t="shared" si="123"/>
        <v>1.1201331312591013E-10</v>
      </c>
      <c r="L335" s="9">
        <f t="shared" si="124"/>
        <v>1.6129917090131059E-2</v>
      </c>
      <c r="M335" s="9">
        <f t="shared" si="125"/>
        <v>6.4519668360524238E-2</v>
      </c>
      <c r="N335" s="9">
        <f t="shared" si="126"/>
        <v>0.14516925381117951</v>
      </c>
      <c r="O335" s="9">
        <f t="shared" si="127"/>
        <v>0.25807867344209695</v>
      </c>
      <c r="P335" s="9">
        <f t="shared" si="128"/>
        <v>0.40324792725327646</v>
      </c>
      <c r="Q335" s="9">
        <f t="shared" si="129"/>
        <v>0.58067701524471804</v>
      </c>
      <c r="R335" s="8">
        <f>SUM('Masses &amp; Spring Data'!$D$29)</f>
        <v>0.12910000000000002</v>
      </c>
      <c r="S335" s="8">
        <f t="shared" si="115"/>
        <v>2.0823722963359201E-3</v>
      </c>
      <c r="T335" s="8">
        <f t="shared" si="115"/>
        <v>8.3294891853436803E-3</v>
      </c>
      <c r="U335" s="8">
        <f t="shared" si="115"/>
        <v>1.8741350667023277E-2</v>
      </c>
      <c r="V335" s="8">
        <f t="shared" si="115"/>
        <v>3.3317956741374721E-2</v>
      </c>
      <c r="W335" s="8">
        <f t="shared" si="115"/>
        <v>5.2059307408398002E-2</v>
      </c>
      <c r="X335" s="8">
        <f t="shared" si="115"/>
        <v>7.4965402668093109E-2</v>
      </c>
      <c r="Y335" s="3">
        <f>SUM('Masses &amp; Spring Data'!$K$41*('Masses &amp; Spring Data'!$I$3+'Vel,Acc,Jer (Inlet)'!C335))</f>
        <v>2180.2505404432331</v>
      </c>
      <c r="Z335" s="10">
        <f t="shared" si="130"/>
        <v>2180.2526228155293</v>
      </c>
      <c r="AA335" s="10">
        <f t="shared" si="131"/>
        <v>2180.2589988247373</v>
      </c>
      <c r="AB335" s="10">
        <f t="shared" si="132"/>
        <v>2180.2692817939001</v>
      </c>
      <c r="AC335" s="10">
        <f t="shared" si="133"/>
        <v>2180.2838583999746</v>
      </c>
      <c r="AD335" s="10">
        <f t="shared" si="134"/>
        <v>2180.3025997506415</v>
      </c>
      <c r="AE335" s="10">
        <f t="shared" si="135"/>
        <v>2180.3255058459013</v>
      </c>
    </row>
    <row r="336" spans="1:31" x14ac:dyDescent="0.2">
      <c r="A336" s="5">
        <v>306</v>
      </c>
      <c r="B336" s="5">
        <f t="shared" si="136"/>
        <v>333</v>
      </c>
      <c r="C336" s="36">
        <v>2.7629950571057819E-9</v>
      </c>
      <c r="D336" s="6">
        <f t="shared" si="116"/>
        <v>6.4407655047398302E-10</v>
      </c>
      <c r="E336" s="7">
        <f t="shared" si="117"/>
        <v>7.7289186056877961E-6</v>
      </c>
      <c r="F336" s="7">
        <f t="shared" si="118"/>
        <v>1.5457837211375592E-5</v>
      </c>
      <c r="G336" s="7">
        <f t="shared" si="119"/>
        <v>2.318675581706339E-5</v>
      </c>
      <c r="H336" s="7">
        <f t="shared" si="120"/>
        <v>3.0915674422751184E-5</v>
      </c>
      <c r="I336" s="7">
        <f t="shared" si="121"/>
        <v>3.8644593028438982E-5</v>
      </c>
      <c r="J336" s="7">
        <f t="shared" si="122"/>
        <v>4.637351163412678E-5</v>
      </c>
      <c r="K336" s="12">
        <f t="shared" si="123"/>
        <v>1.4935108416787976E-10</v>
      </c>
      <c r="L336" s="9">
        <f t="shared" si="124"/>
        <v>2.1506556120174686E-2</v>
      </c>
      <c r="M336" s="9">
        <f t="shared" si="125"/>
        <v>8.6026224480698743E-2</v>
      </c>
      <c r="N336" s="9">
        <f t="shared" si="126"/>
        <v>0.19355900508157217</v>
      </c>
      <c r="O336" s="9">
        <f t="shared" si="127"/>
        <v>0.34410489792279497</v>
      </c>
      <c r="P336" s="9">
        <f t="shared" si="128"/>
        <v>0.53766390300436717</v>
      </c>
      <c r="Q336" s="9">
        <f t="shared" si="129"/>
        <v>0.77423602032628869</v>
      </c>
      <c r="R336" s="8">
        <f>SUM('Masses &amp; Spring Data'!$D$29)</f>
        <v>0.12910000000000002</v>
      </c>
      <c r="S336" s="8">
        <f t="shared" si="115"/>
        <v>2.7764963951145524E-3</v>
      </c>
      <c r="T336" s="8">
        <f t="shared" si="115"/>
        <v>1.110598558045821E-2</v>
      </c>
      <c r="U336" s="8">
        <f t="shared" si="115"/>
        <v>2.4988467556030972E-2</v>
      </c>
      <c r="V336" s="8">
        <f t="shared" si="115"/>
        <v>4.4423942321832839E-2</v>
      </c>
      <c r="W336" s="8">
        <f t="shared" si="115"/>
        <v>6.9412409877863818E-2</v>
      </c>
      <c r="X336" s="8">
        <f t="shared" si="115"/>
        <v>9.9953870224123886E-2</v>
      </c>
      <c r="Y336" s="3">
        <f>SUM('Masses &amp; Spring Data'!$K$41*('Masses &amp; Spring Data'!$I$3+'Vel,Acc,Jer (Inlet)'!C336))</f>
        <v>2180.2506693355522</v>
      </c>
      <c r="Z336" s="10">
        <f t="shared" si="130"/>
        <v>2180.2534458319474</v>
      </c>
      <c r="AA336" s="10">
        <f t="shared" si="131"/>
        <v>2180.2619313486771</v>
      </c>
      <c r="AB336" s="10">
        <f t="shared" si="132"/>
        <v>2180.2756578031081</v>
      </c>
      <c r="AC336" s="10">
        <f t="shared" si="133"/>
        <v>2180.295093277874</v>
      </c>
      <c r="AD336" s="10">
        <f t="shared" si="134"/>
        <v>2180.3200817454299</v>
      </c>
      <c r="AE336" s="10">
        <f t="shared" si="135"/>
        <v>2180.3506232057762</v>
      </c>
    </row>
    <row r="337" spans="1:31" x14ac:dyDescent="0.2">
      <c r="A337" s="5">
        <v>308</v>
      </c>
      <c r="B337" s="5">
        <f t="shared" si="136"/>
        <v>334</v>
      </c>
      <c r="C337" s="36">
        <v>3.4070716075797649E-9</v>
      </c>
      <c r="D337" s="6">
        <f t="shared" si="116"/>
        <v>7.9342763464186278E-10</v>
      </c>
      <c r="E337" s="7">
        <f t="shared" si="117"/>
        <v>9.5211316157023532E-6</v>
      </c>
      <c r="F337" s="7">
        <f t="shared" si="118"/>
        <v>1.9042263231404706E-5</v>
      </c>
      <c r="G337" s="7">
        <f t="shared" si="119"/>
        <v>2.8563394847107061E-5</v>
      </c>
      <c r="H337" s="7">
        <f t="shared" si="120"/>
        <v>3.8084526462809413E-5</v>
      </c>
      <c r="I337" s="7">
        <f t="shared" si="121"/>
        <v>4.7605658078511764E-5</v>
      </c>
      <c r="J337" s="7">
        <f t="shared" si="122"/>
        <v>5.7126789694214122E-5</v>
      </c>
      <c r="K337" s="12">
        <f t="shared" si="123"/>
        <v>1.7735441244935915E-10</v>
      </c>
      <c r="L337" s="9">
        <f t="shared" si="124"/>
        <v>2.5539035392707719E-2</v>
      </c>
      <c r="M337" s="9">
        <f t="shared" si="125"/>
        <v>0.10215614157083087</v>
      </c>
      <c r="N337" s="9">
        <f t="shared" si="126"/>
        <v>0.22985131853436946</v>
      </c>
      <c r="O337" s="9">
        <f t="shared" si="127"/>
        <v>0.4086245662833235</v>
      </c>
      <c r="P337" s="9">
        <f t="shared" si="128"/>
        <v>0.63847588481769291</v>
      </c>
      <c r="Q337" s="9">
        <f t="shared" si="129"/>
        <v>0.91940527413747786</v>
      </c>
      <c r="R337" s="8">
        <f>SUM('Masses &amp; Spring Data'!$D$29)</f>
        <v>0.12910000000000002</v>
      </c>
      <c r="S337" s="8">
        <f t="shared" si="115"/>
        <v>3.2970894691985672E-3</v>
      </c>
      <c r="T337" s="8">
        <f t="shared" si="115"/>
        <v>1.3188357876794269E-2</v>
      </c>
      <c r="U337" s="8">
        <f t="shared" si="115"/>
        <v>2.9673805222787102E-2</v>
      </c>
      <c r="V337" s="8">
        <f t="shared" si="115"/>
        <v>5.2753431507177075E-2</v>
      </c>
      <c r="W337" s="8">
        <f t="shared" si="115"/>
        <v>8.2427236729964173E-2</v>
      </c>
      <c r="X337" s="8">
        <f t="shared" si="115"/>
        <v>0.11869522089114841</v>
      </c>
      <c r="Y337" s="3">
        <f>SUM('Masses &amp; Spring Data'!$K$41*('Masses &amp; Spring Data'!$I$3+'Vel,Acc,Jer (Inlet)'!C337))</f>
        <v>2180.2508253630967</v>
      </c>
      <c r="Z337" s="10">
        <f t="shared" si="130"/>
        <v>2180.2541224525658</v>
      </c>
      <c r="AA337" s="10">
        <f t="shared" si="131"/>
        <v>2180.2642059288182</v>
      </c>
      <c r="AB337" s="10">
        <f t="shared" si="132"/>
        <v>2180.2804991683197</v>
      </c>
      <c r="AC337" s="10">
        <f t="shared" si="133"/>
        <v>2180.3035787946037</v>
      </c>
      <c r="AD337" s="10">
        <f t="shared" si="134"/>
        <v>2180.3332525998267</v>
      </c>
      <c r="AE337" s="10">
        <f t="shared" si="135"/>
        <v>2180.3695205839881</v>
      </c>
    </row>
    <row r="338" spans="1:31" x14ac:dyDescent="0.2">
      <c r="A338" s="5">
        <v>310</v>
      </c>
      <c r="B338" s="5">
        <f t="shared" si="136"/>
        <v>335</v>
      </c>
      <c r="C338" s="36">
        <v>4.2004992422216277E-9</v>
      </c>
      <c r="D338" s="6">
        <f t="shared" si="116"/>
        <v>9.7078204709122192E-10</v>
      </c>
      <c r="E338" s="7">
        <f t="shared" si="117"/>
        <v>1.1649384565094663E-5</v>
      </c>
      <c r="F338" s="7">
        <f t="shared" si="118"/>
        <v>2.3298769130189326E-5</v>
      </c>
      <c r="G338" s="7">
        <f t="shared" si="119"/>
        <v>3.4948153695283989E-5</v>
      </c>
      <c r="H338" s="7">
        <f t="shared" si="120"/>
        <v>4.6597538260378653E-5</v>
      </c>
      <c r="I338" s="7">
        <f t="shared" si="121"/>
        <v>5.8246922825473316E-5</v>
      </c>
      <c r="J338" s="7">
        <f t="shared" si="122"/>
        <v>6.9896307390567979E-5</v>
      </c>
      <c r="K338" s="12">
        <f t="shared" si="123"/>
        <v>2.240266262518186E-10</v>
      </c>
      <c r="L338" s="9">
        <f t="shared" si="124"/>
        <v>3.2259834180261876E-2</v>
      </c>
      <c r="M338" s="9">
        <f t="shared" si="125"/>
        <v>0.1290393367210475</v>
      </c>
      <c r="N338" s="9">
        <f t="shared" si="126"/>
        <v>0.29033850762235691</v>
      </c>
      <c r="O338" s="9">
        <f t="shared" si="127"/>
        <v>0.51615734688419002</v>
      </c>
      <c r="P338" s="9">
        <f t="shared" si="128"/>
        <v>0.80649585450654693</v>
      </c>
      <c r="Q338" s="9">
        <f t="shared" si="129"/>
        <v>1.1613540304894276</v>
      </c>
      <c r="R338" s="8">
        <f>SUM('Masses &amp; Spring Data'!$D$29)</f>
        <v>0.12910000000000002</v>
      </c>
      <c r="S338" s="8">
        <f t="shared" si="115"/>
        <v>4.1647445926718089E-3</v>
      </c>
      <c r="T338" s="8">
        <f t="shared" si="115"/>
        <v>1.6658978370687236E-2</v>
      </c>
      <c r="U338" s="8">
        <f t="shared" si="115"/>
        <v>3.7482701334046284E-2</v>
      </c>
      <c r="V338" s="8">
        <f t="shared" si="115"/>
        <v>6.6635913482748943E-2</v>
      </c>
      <c r="W338" s="8">
        <f t="shared" si="115"/>
        <v>0.10411861481679523</v>
      </c>
      <c r="X338" s="8">
        <f t="shared" si="115"/>
        <v>0.14993080533618514</v>
      </c>
      <c r="Y338" s="3">
        <f>SUM('Masses &amp; Spring Data'!$K$41*('Masses &amp; Spring Data'!$I$3+'Vel,Acc,Jer (Inlet)'!C338))</f>
        <v>2180.2510175709413</v>
      </c>
      <c r="Z338" s="10">
        <f t="shared" si="130"/>
        <v>2180.2551823155341</v>
      </c>
      <c r="AA338" s="10">
        <f t="shared" si="131"/>
        <v>2180.2679117212629</v>
      </c>
      <c r="AB338" s="10">
        <f t="shared" si="132"/>
        <v>2180.2885002722751</v>
      </c>
      <c r="AC338" s="10">
        <f t="shared" si="133"/>
        <v>2180.3176534844242</v>
      </c>
      <c r="AD338" s="10">
        <f t="shared" si="134"/>
        <v>2180.3551361857581</v>
      </c>
      <c r="AE338" s="10">
        <f t="shared" si="135"/>
        <v>2180.4009483762775</v>
      </c>
    </row>
    <row r="339" spans="1:31" x14ac:dyDescent="0.2">
      <c r="A339" s="5">
        <v>312</v>
      </c>
      <c r="B339" s="5">
        <f t="shared" si="136"/>
        <v>336</v>
      </c>
      <c r="C339" s="36">
        <v>5.1712812893128496E-9</v>
      </c>
      <c r="D339" s="6">
        <f t="shared" si="116"/>
        <v>1.1948086733430405E-9</v>
      </c>
      <c r="E339" s="7">
        <f t="shared" si="117"/>
        <v>1.4337704080116487E-5</v>
      </c>
      <c r="F339" s="7">
        <f t="shared" si="118"/>
        <v>2.8675408160232974E-5</v>
      </c>
      <c r="G339" s="7">
        <f t="shared" si="119"/>
        <v>4.3013112240349457E-5</v>
      </c>
      <c r="H339" s="7">
        <f t="shared" si="120"/>
        <v>5.7350816320465947E-5</v>
      </c>
      <c r="I339" s="7">
        <f t="shared" si="121"/>
        <v>7.1688520400582431E-5</v>
      </c>
      <c r="J339" s="7">
        <f t="shared" si="122"/>
        <v>8.6026224480698914E-5</v>
      </c>
      <c r="K339" s="12">
        <f t="shared" si="123"/>
        <v>2.613643972937903E-10</v>
      </c>
      <c r="L339" s="9">
        <f t="shared" si="124"/>
        <v>3.7636473210305804E-2</v>
      </c>
      <c r="M339" s="9">
        <f t="shared" si="125"/>
        <v>0.15054589284122322</v>
      </c>
      <c r="N339" s="9">
        <f t="shared" si="126"/>
        <v>0.33872825889275221</v>
      </c>
      <c r="O339" s="9">
        <f t="shared" si="127"/>
        <v>0.60218357136489287</v>
      </c>
      <c r="P339" s="9">
        <f t="shared" si="128"/>
        <v>0.94091183025764502</v>
      </c>
      <c r="Q339" s="9">
        <f t="shared" si="129"/>
        <v>1.3549130355710088</v>
      </c>
      <c r="R339" s="8">
        <f>SUM('Masses &amp; Spring Data'!$D$29)</f>
        <v>0.12910000000000002</v>
      </c>
      <c r="S339" s="8">
        <f t="shared" si="115"/>
        <v>4.8588686914504799E-3</v>
      </c>
      <c r="T339" s="8">
        <f t="shared" si="115"/>
        <v>1.943547476580192E-2</v>
      </c>
      <c r="U339" s="8">
        <f t="shared" si="115"/>
        <v>4.3729818223054315E-2</v>
      </c>
      <c r="V339" s="8">
        <f t="shared" si="115"/>
        <v>7.7741899063207678E-2</v>
      </c>
      <c r="W339" s="8">
        <f t="shared" si="115"/>
        <v>0.12147171728626199</v>
      </c>
      <c r="X339" s="8">
        <f t="shared" si="115"/>
        <v>0.17491927289221726</v>
      </c>
      <c r="Y339" s="3">
        <f>SUM('Masses &amp; Spring Data'!$K$41*('Masses &amp; Spring Data'!$I$3+'Vel,Acc,Jer (Inlet)'!C339))</f>
        <v>2180.2512527428921</v>
      </c>
      <c r="Z339" s="10">
        <f t="shared" si="130"/>
        <v>2180.2561116115835</v>
      </c>
      <c r="AA339" s="10">
        <f t="shared" si="131"/>
        <v>2180.2709776600591</v>
      </c>
      <c r="AB339" s="10">
        <f t="shared" si="132"/>
        <v>2180.2949825611154</v>
      </c>
      <c r="AC339" s="10">
        <f t="shared" si="133"/>
        <v>2180.3289946419554</v>
      </c>
      <c r="AD339" s="10">
        <f t="shared" si="134"/>
        <v>2180.3727244601782</v>
      </c>
      <c r="AE339" s="10">
        <f t="shared" si="135"/>
        <v>2180.4261720157842</v>
      </c>
    </row>
    <row r="340" spans="1:31" x14ac:dyDescent="0.2">
      <c r="A340" s="5">
        <v>314</v>
      </c>
      <c r="B340" s="5">
        <f t="shared" si="136"/>
        <v>337</v>
      </c>
      <c r="C340" s="36">
        <v>6.3660899626558901E-9</v>
      </c>
      <c r="D340" s="6">
        <f t="shared" si="116"/>
        <v>1.4561730706368308E-9</v>
      </c>
      <c r="E340" s="7">
        <f t="shared" si="117"/>
        <v>1.7474076847641971E-5</v>
      </c>
      <c r="F340" s="7">
        <f t="shared" si="118"/>
        <v>3.4948153695283942E-5</v>
      </c>
      <c r="G340" s="7">
        <f t="shared" si="119"/>
        <v>5.242223054292591E-5</v>
      </c>
      <c r="H340" s="7">
        <f t="shared" si="120"/>
        <v>6.9896307390567884E-5</v>
      </c>
      <c r="I340" s="7">
        <f t="shared" si="121"/>
        <v>8.7370384238209852E-5</v>
      </c>
      <c r="J340" s="7">
        <f t="shared" si="122"/>
        <v>1.0484446108585182E-4</v>
      </c>
      <c r="K340" s="12">
        <f t="shared" si="123"/>
        <v>3.3603993937773121E-10</v>
      </c>
      <c r="L340" s="9">
        <f t="shared" si="124"/>
        <v>4.8389751270393293E-2</v>
      </c>
      <c r="M340" s="9">
        <f t="shared" si="125"/>
        <v>0.19355900508157317</v>
      </c>
      <c r="N340" s="9">
        <f t="shared" si="126"/>
        <v>0.43550776143353964</v>
      </c>
      <c r="O340" s="9">
        <f t="shared" si="127"/>
        <v>0.77423602032629268</v>
      </c>
      <c r="P340" s="9">
        <f t="shared" si="128"/>
        <v>1.2097437817598324</v>
      </c>
      <c r="Q340" s="9">
        <f t="shared" si="129"/>
        <v>1.7420310457341586</v>
      </c>
      <c r="R340" s="8">
        <f>SUM('Masses &amp; Spring Data'!$D$29)</f>
        <v>0.12910000000000002</v>
      </c>
      <c r="S340" s="8">
        <f t="shared" si="115"/>
        <v>6.247116889007775E-3</v>
      </c>
      <c r="T340" s="8">
        <f t="shared" si="115"/>
        <v>2.49884675560311E-2</v>
      </c>
      <c r="U340" s="8">
        <f t="shared" si="115"/>
        <v>5.6224052001069974E-2</v>
      </c>
      <c r="V340" s="8">
        <f t="shared" si="115"/>
        <v>9.99538702241244E-2</v>
      </c>
      <c r="W340" s="8">
        <f t="shared" si="115"/>
        <v>0.15617792222519439</v>
      </c>
      <c r="X340" s="8">
        <f t="shared" si="115"/>
        <v>0.2248962080042799</v>
      </c>
      <c r="Y340" s="3">
        <f>SUM('Masses &amp; Spring Data'!$K$41*('Masses &amp; Spring Data'!$I$3+'Vel,Acc,Jer (Inlet)'!C340))</f>
        <v>2180.2515421852931</v>
      </c>
      <c r="Z340" s="10">
        <f t="shared" si="130"/>
        <v>2180.2577893021821</v>
      </c>
      <c r="AA340" s="10">
        <f t="shared" si="131"/>
        <v>2180.2768834107756</v>
      </c>
      <c r="AB340" s="10">
        <f t="shared" si="132"/>
        <v>2180.3077662372943</v>
      </c>
      <c r="AC340" s="10">
        <f t="shared" si="133"/>
        <v>2180.3514960555171</v>
      </c>
      <c r="AD340" s="10">
        <f t="shared" si="134"/>
        <v>2180.4077201075183</v>
      </c>
      <c r="AE340" s="10">
        <f t="shared" si="135"/>
        <v>2180.4764383932975</v>
      </c>
    </row>
    <row r="341" spans="1:31" x14ac:dyDescent="0.2">
      <c r="A341" s="5">
        <v>316</v>
      </c>
      <c r="B341" s="5">
        <f t="shared" si="136"/>
        <v>338</v>
      </c>
      <c r="C341" s="36">
        <v>7.8222630332927209E-9</v>
      </c>
      <c r="D341" s="6">
        <f t="shared" si="116"/>
        <v>1.792213010014562E-9</v>
      </c>
      <c r="E341" s="7">
        <f t="shared" si="117"/>
        <v>2.1506556120174746E-5</v>
      </c>
      <c r="F341" s="7">
        <f t="shared" si="118"/>
        <v>4.3013112240349491E-5</v>
      </c>
      <c r="G341" s="7">
        <f t="shared" si="119"/>
        <v>6.451966836052423E-5</v>
      </c>
      <c r="H341" s="7">
        <f t="shared" si="120"/>
        <v>8.6026224480698982E-5</v>
      </c>
      <c r="I341" s="7">
        <f t="shared" si="121"/>
        <v>1.0753278060087372E-4</v>
      </c>
      <c r="J341" s="7">
        <f t="shared" si="122"/>
        <v>1.2903933672104846E-4</v>
      </c>
      <c r="K341" s="12">
        <f t="shared" si="123"/>
        <v>3.5470882489871581E-10</v>
      </c>
      <c r="L341" s="9">
        <f t="shared" si="124"/>
        <v>5.1078070785415076E-2</v>
      </c>
      <c r="M341" s="9">
        <f t="shared" si="125"/>
        <v>0.20431228314166031</v>
      </c>
      <c r="N341" s="9">
        <f t="shared" si="126"/>
        <v>0.45970263706873571</v>
      </c>
      <c r="O341" s="9">
        <f t="shared" si="127"/>
        <v>0.81724913256664122</v>
      </c>
      <c r="P341" s="9">
        <f t="shared" si="128"/>
        <v>1.2769517696353769</v>
      </c>
      <c r="Q341" s="9">
        <f t="shared" si="129"/>
        <v>1.8388105482749428</v>
      </c>
      <c r="R341" s="8">
        <f>SUM('Masses &amp; Spring Data'!$D$29)</f>
        <v>0.12910000000000002</v>
      </c>
      <c r="S341" s="8">
        <f t="shared" si="115"/>
        <v>6.5941789383970875E-3</v>
      </c>
      <c r="T341" s="8">
        <f t="shared" si="115"/>
        <v>2.637671575358835E-2</v>
      </c>
      <c r="U341" s="8">
        <f t="shared" si="115"/>
        <v>5.9347610445573788E-2</v>
      </c>
      <c r="V341" s="8">
        <f t="shared" si="115"/>
        <v>0.1055068630143534</v>
      </c>
      <c r="W341" s="8">
        <f t="shared" si="115"/>
        <v>0.16485447345992718</v>
      </c>
      <c r="X341" s="8">
        <f t="shared" si="115"/>
        <v>0.23739044178229515</v>
      </c>
      <c r="Y341" s="3">
        <f>SUM('Masses &amp; Spring Data'!$K$41*('Masses &amp; Spring Data'!$I$3+'Vel,Acc,Jer (Inlet)'!C341))</f>
        <v>2180.2518949432197</v>
      </c>
      <c r="Z341" s="10">
        <f t="shared" si="130"/>
        <v>2180.2584891221582</v>
      </c>
      <c r="AA341" s="10">
        <f t="shared" si="131"/>
        <v>2180.2787058225749</v>
      </c>
      <c r="AB341" s="10">
        <f t="shared" si="132"/>
        <v>2180.3112425536651</v>
      </c>
      <c r="AC341" s="10">
        <f t="shared" si="133"/>
        <v>2180.3574018062341</v>
      </c>
      <c r="AD341" s="10">
        <f t="shared" si="134"/>
        <v>2180.4167494166795</v>
      </c>
      <c r="AE341" s="10">
        <f t="shared" si="135"/>
        <v>2180.4892853850019</v>
      </c>
    </row>
    <row r="342" spans="1:31" x14ac:dyDescent="0.2">
      <c r="A342" s="5">
        <v>318</v>
      </c>
      <c r="B342" s="5">
        <f t="shared" si="136"/>
        <v>339</v>
      </c>
      <c r="C342" s="36">
        <v>9.614476043307283E-9</v>
      </c>
      <c r="D342" s="6">
        <f t="shared" si="116"/>
        <v>2.1469218349132778E-9</v>
      </c>
      <c r="E342" s="7">
        <f t="shared" si="117"/>
        <v>2.5763062018959335E-5</v>
      </c>
      <c r="F342" s="7">
        <f t="shared" si="118"/>
        <v>5.152612403791867E-5</v>
      </c>
      <c r="G342" s="7">
        <f t="shared" si="119"/>
        <v>7.7289186056878005E-5</v>
      </c>
      <c r="H342" s="7">
        <f t="shared" si="120"/>
        <v>1.0305224807583734E-4</v>
      </c>
      <c r="I342" s="7">
        <f t="shared" si="121"/>
        <v>1.2881531009479666E-4</v>
      </c>
      <c r="J342" s="7">
        <f t="shared" si="122"/>
        <v>1.5457837211375601E-4</v>
      </c>
      <c r="K342" s="12">
        <f t="shared" si="123"/>
        <v>5.6006656562955146E-10</v>
      </c>
      <c r="L342" s="9">
        <f t="shared" si="124"/>
        <v>8.0649585450655412E-2</v>
      </c>
      <c r="M342" s="9">
        <f t="shared" si="125"/>
        <v>0.32259834180262165</v>
      </c>
      <c r="N342" s="9">
        <f t="shared" si="126"/>
        <v>0.72584626905589866</v>
      </c>
      <c r="O342" s="9">
        <f t="shared" si="127"/>
        <v>1.2903933672104866</v>
      </c>
      <c r="P342" s="9">
        <f t="shared" si="128"/>
        <v>2.0162396362663855</v>
      </c>
      <c r="Q342" s="9">
        <f t="shared" si="129"/>
        <v>2.9033850762235947</v>
      </c>
      <c r="R342" s="8">
        <f>SUM('Masses &amp; Spring Data'!$D$29)</f>
        <v>0.12910000000000002</v>
      </c>
      <c r="S342" s="8">
        <f t="shared" si="115"/>
        <v>1.0411861481679616E-2</v>
      </c>
      <c r="T342" s="8">
        <f t="shared" si="115"/>
        <v>4.1647445926718464E-2</v>
      </c>
      <c r="U342" s="8">
        <f t="shared" si="115"/>
        <v>9.3706753335116535E-2</v>
      </c>
      <c r="V342" s="8">
        <f t="shared" si="115"/>
        <v>0.16658978370687386</v>
      </c>
      <c r="W342" s="8">
        <f t="shared" si="115"/>
        <v>0.26029653704199041</v>
      </c>
      <c r="X342" s="8">
        <f t="shared" si="115"/>
        <v>0.37482701334046614</v>
      </c>
      <c r="Y342" s="3">
        <f>SUM('Masses &amp; Spring Data'!$K$41*('Masses &amp; Spring Data'!$I$3+'Vel,Acc,Jer (Inlet)'!C342))</f>
        <v>2180.2523291068214</v>
      </c>
      <c r="Z342" s="10">
        <f t="shared" si="130"/>
        <v>2180.2627409683032</v>
      </c>
      <c r="AA342" s="10">
        <f t="shared" si="131"/>
        <v>2180.2944966445625</v>
      </c>
      <c r="AB342" s="10">
        <f t="shared" si="132"/>
        <v>2180.3460358601565</v>
      </c>
      <c r="AC342" s="10">
        <f t="shared" si="133"/>
        <v>2180.4189188905284</v>
      </c>
      <c r="AD342" s="10">
        <f t="shared" si="134"/>
        <v>2180.5126256438634</v>
      </c>
      <c r="AE342" s="10">
        <f t="shared" si="135"/>
        <v>2180.627156120162</v>
      </c>
    </row>
    <row r="343" spans="1:31" x14ac:dyDescent="0.2">
      <c r="A343" s="5">
        <v>320</v>
      </c>
      <c r="B343" s="5">
        <f t="shared" si="136"/>
        <v>340</v>
      </c>
      <c r="C343" s="36">
        <v>1.1761397878220561E-8</v>
      </c>
      <c r="D343" s="6">
        <f t="shared" si="116"/>
        <v>2.7069884005428293E-9</v>
      </c>
      <c r="E343" s="7">
        <f t="shared" si="117"/>
        <v>3.2483860806513954E-5</v>
      </c>
      <c r="F343" s="7">
        <f t="shared" si="118"/>
        <v>6.4967721613027907E-5</v>
      </c>
      <c r="G343" s="7">
        <f t="shared" si="119"/>
        <v>9.7451582419541861E-5</v>
      </c>
      <c r="H343" s="7">
        <f t="shared" si="120"/>
        <v>1.2993544322605581E-4</v>
      </c>
      <c r="I343" s="7">
        <f t="shared" si="121"/>
        <v>1.6241930403256975E-4</v>
      </c>
      <c r="J343" s="7">
        <f t="shared" si="122"/>
        <v>1.9490316483908372E-4</v>
      </c>
      <c r="K343" s="12">
        <f t="shared" si="123"/>
        <v>4.667221380246218E-10</v>
      </c>
      <c r="L343" s="9">
        <f t="shared" si="124"/>
        <v>6.7207987875545536E-2</v>
      </c>
      <c r="M343" s="9">
        <f t="shared" si="125"/>
        <v>0.26883195150218214</v>
      </c>
      <c r="N343" s="9">
        <f t="shared" si="126"/>
        <v>0.60487189087990989</v>
      </c>
      <c r="O343" s="9">
        <f t="shared" si="127"/>
        <v>1.0753278060087286</v>
      </c>
      <c r="P343" s="9">
        <f t="shared" si="128"/>
        <v>1.6801996968886386</v>
      </c>
      <c r="Q343" s="9">
        <f t="shared" si="129"/>
        <v>2.4194875635196396</v>
      </c>
      <c r="R343" s="8">
        <f>SUM('Masses &amp; Spring Data'!$D$29)</f>
        <v>0.12910000000000002</v>
      </c>
      <c r="S343" s="8">
        <f t="shared" si="115"/>
        <v>8.6765512347329304E-3</v>
      </c>
      <c r="T343" s="8">
        <f t="shared" si="115"/>
        <v>3.4706204938931721E-2</v>
      </c>
      <c r="U343" s="8">
        <f t="shared" si="115"/>
        <v>7.8088961112596375E-2</v>
      </c>
      <c r="V343" s="8">
        <f t="shared" si="115"/>
        <v>0.13882481975572689</v>
      </c>
      <c r="W343" s="8">
        <f t="shared" si="115"/>
        <v>0.21691378086832327</v>
      </c>
      <c r="X343" s="8">
        <f t="shared" si="115"/>
        <v>0.3123558444503855</v>
      </c>
      <c r="Y343" s="3">
        <f>SUM('Masses &amp; Spring Data'!$K$41*('Masses &amp; Spring Data'!$I$3+'Vel,Acc,Jer (Inlet)'!C343))</f>
        <v>2180.2528491986359</v>
      </c>
      <c r="Z343" s="10">
        <f t="shared" si="130"/>
        <v>2180.2615257498705</v>
      </c>
      <c r="AA343" s="10">
        <f t="shared" si="131"/>
        <v>2180.2882111715148</v>
      </c>
      <c r="AB343" s="10">
        <f t="shared" si="132"/>
        <v>2180.3309381597483</v>
      </c>
      <c r="AC343" s="10">
        <f t="shared" si="133"/>
        <v>2180.3916740183918</v>
      </c>
      <c r="AD343" s="10">
        <f t="shared" si="134"/>
        <v>2180.4697629795041</v>
      </c>
      <c r="AE343" s="10">
        <f t="shared" si="135"/>
        <v>2180.5652050430863</v>
      </c>
    </row>
    <row r="344" spans="1:31" x14ac:dyDescent="0.2">
      <c r="A344" s="5">
        <v>322</v>
      </c>
      <c r="B344" s="5">
        <f t="shared" si="136"/>
        <v>341</v>
      </c>
      <c r="C344" s="36">
        <v>1.446838627876339E-8</v>
      </c>
      <c r="D344" s="6">
        <f t="shared" si="116"/>
        <v>3.1737105385674511E-9</v>
      </c>
      <c r="E344" s="7">
        <f t="shared" si="117"/>
        <v>3.8084526462809413E-5</v>
      </c>
      <c r="F344" s="7">
        <f t="shared" si="118"/>
        <v>7.6169052925618825E-5</v>
      </c>
      <c r="G344" s="7">
        <f t="shared" si="119"/>
        <v>1.1425357938842824E-4</v>
      </c>
      <c r="H344" s="7">
        <f t="shared" si="120"/>
        <v>1.5233810585123765E-4</v>
      </c>
      <c r="I344" s="7">
        <f t="shared" si="121"/>
        <v>1.9042263231404706E-4</v>
      </c>
      <c r="J344" s="7">
        <f t="shared" si="122"/>
        <v>2.2850715877685649E-4</v>
      </c>
      <c r="K344" s="12">
        <f t="shared" si="123"/>
        <v>8.4009984844431892E-10</v>
      </c>
      <c r="L344" s="9">
        <f t="shared" si="124"/>
        <v>0.12097437817598193</v>
      </c>
      <c r="M344" s="9">
        <f t="shared" si="125"/>
        <v>0.48389751270392772</v>
      </c>
      <c r="N344" s="9">
        <f t="shared" si="126"/>
        <v>1.0887694035838373</v>
      </c>
      <c r="O344" s="9">
        <f t="shared" si="127"/>
        <v>1.9355900508157109</v>
      </c>
      <c r="P344" s="9">
        <f t="shared" si="128"/>
        <v>3.0243594543995482</v>
      </c>
      <c r="Q344" s="9">
        <f t="shared" si="129"/>
        <v>4.3550776143353493</v>
      </c>
      <c r="R344" s="8">
        <f>SUM('Masses &amp; Spring Data'!$D$29)</f>
        <v>0.12910000000000002</v>
      </c>
      <c r="S344" s="8">
        <f t="shared" si="115"/>
        <v>1.5617792222519271E-2</v>
      </c>
      <c r="T344" s="8">
        <f t="shared" si="115"/>
        <v>6.2471168890077082E-2</v>
      </c>
      <c r="U344" s="8">
        <f t="shared" si="115"/>
        <v>0.14056013000267342</v>
      </c>
      <c r="V344" s="8">
        <f t="shared" si="115"/>
        <v>0.24988467556030833</v>
      </c>
      <c r="W344" s="8">
        <f t="shared" si="115"/>
        <v>0.39044480556298172</v>
      </c>
      <c r="X344" s="8">
        <f t="shared" si="115"/>
        <v>0.56224052001069369</v>
      </c>
      <c r="Y344" s="3">
        <f>SUM('Masses &amp; Spring Data'!$K$41*('Masses &amp; Spring Data'!$I$3+'Vel,Acc,Jer (Inlet)'!C344))</f>
        <v>2180.2535049665757</v>
      </c>
      <c r="Z344" s="10">
        <f t="shared" si="130"/>
        <v>2180.2691227587984</v>
      </c>
      <c r="AA344" s="10">
        <f t="shared" si="131"/>
        <v>2180.316744966844</v>
      </c>
      <c r="AB344" s="10">
        <f t="shared" si="132"/>
        <v>2180.3940650965783</v>
      </c>
      <c r="AC344" s="10">
        <f t="shared" si="133"/>
        <v>2180.503389642136</v>
      </c>
      <c r="AD344" s="10">
        <f t="shared" si="134"/>
        <v>2180.6439497721385</v>
      </c>
      <c r="AE344" s="10">
        <f t="shared" si="135"/>
        <v>2180.8157454865864</v>
      </c>
    </row>
    <row r="345" spans="1:31" x14ac:dyDescent="0.2">
      <c r="A345" s="5">
        <v>324</v>
      </c>
      <c r="B345" s="5">
        <f t="shared" si="136"/>
        <v>342</v>
      </c>
      <c r="C345" s="36">
        <v>1.7642096817330841E-8</v>
      </c>
      <c r="D345" s="6">
        <f t="shared" si="116"/>
        <v>4.01381038701177E-9</v>
      </c>
      <c r="E345" s="7">
        <f t="shared" si="117"/>
        <v>4.8165724644141239E-5</v>
      </c>
      <c r="F345" s="7">
        <f t="shared" si="118"/>
        <v>9.6331449288282478E-5</v>
      </c>
      <c r="G345" s="7">
        <f t="shared" si="119"/>
        <v>1.4449717393242372E-4</v>
      </c>
      <c r="H345" s="7">
        <f t="shared" si="120"/>
        <v>1.9266289857656496E-4</v>
      </c>
      <c r="I345" s="7">
        <f t="shared" si="121"/>
        <v>2.4082862322070619E-4</v>
      </c>
      <c r="J345" s="7">
        <f t="shared" si="122"/>
        <v>2.8899434786484743E-4</v>
      </c>
      <c r="K345" s="12">
        <f t="shared" si="123"/>
        <v>7.4675542083941739E-10</v>
      </c>
      <c r="L345" s="9">
        <f t="shared" si="124"/>
        <v>0.10753278060087611</v>
      </c>
      <c r="M345" s="9">
        <f t="shared" si="125"/>
        <v>0.43013112240350443</v>
      </c>
      <c r="N345" s="9">
        <f t="shared" si="126"/>
        <v>0.96779502540788498</v>
      </c>
      <c r="O345" s="9">
        <f t="shared" si="127"/>
        <v>1.7205244896140177</v>
      </c>
      <c r="P345" s="9">
        <f t="shared" si="128"/>
        <v>2.6883195150219028</v>
      </c>
      <c r="Q345" s="9">
        <f t="shared" si="129"/>
        <v>3.8711801016315399</v>
      </c>
      <c r="R345" s="8">
        <f>SUM('Masses &amp; Spring Data'!$D$29)</f>
        <v>0.12910000000000002</v>
      </c>
      <c r="S345" s="8">
        <f t="shared" si="115"/>
        <v>1.3882481975573107E-2</v>
      </c>
      <c r="T345" s="8">
        <f t="shared" si="115"/>
        <v>5.5529927902292428E-2</v>
      </c>
      <c r="U345" s="8">
        <f t="shared" si="115"/>
        <v>0.12494233778015797</v>
      </c>
      <c r="V345" s="8">
        <f t="shared" si="115"/>
        <v>0.22211971160916971</v>
      </c>
      <c r="W345" s="8">
        <f t="shared" si="115"/>
        <v>0.34706204938932772</v>
      </c>
      <c r="X345" s="8">
        <f t="shared" si="115"/>
        <v>0.49976935112063187</v>
      </c>
      <c r="Y345" s="3">
        <f>SUM('Masses &amp; Spring Data'!$K$41*('Masses &amp; Spring Data'!$I$3+'Vel,Acc,Jer (Inlet)'!C345))</f>
        <v>2180.2542737979538</v>
      </c>
      <c r="Z345" s="10">
        <f t="shared" si="130"/>
        <v>2180.2681562799294</v>
      </c>
      <c r="AA345" s="10">
        <f t="shared" si="131"/>
        <v>2180.3107760714224</v>
      </c>
      <c r="AB345" s="10">
        <f t="shared" si="132"/>
        <v>2180.3792161357342</v>
      </c>
      <c r="AC345" s="10">
        <f t="shared" si="133"/>
        <v>2180.476393509563</v>
      </c>
      <c r="AD345" s="10">
        <f t="shared" si="134"/>
        <v>2180.6013358473433</v>
      </c>
      <c r="AE345" s="10">
        <f t="shared" si="135"/>
        <v>2180.7540431490743</v>
      </c>
    </row>
    <row r="346" spans="1:31" x14ac:dyDescent="0.2">
      <c r="A346" s="5">
        <v>326</v>
      </c>
      <c r="B346" s="5">
        <f t="shared" si="136"/>
        <v>343</v>
      </c>
      <c r="C346" s="36">
        <v>2.1655907204342611E-8</v>
      </c>
      <c r="D346" s="6">
        <f t="shared" si="116"/>
        <v>4.7605658078511874E-9</v>
      </c>
      <c r="E346" s="7">
        <f t="shared" si="117"/>
        <v>5.7126789694214251E-5</v>
      </c>
      <c r="F346" s="7">
        <f t="shared" si="118"/>
        <v>1.142535793884285E-4</v>
      </c>
      <c r="G346" s="7">
        <f t="shared" si="119"/>
        <v>1.7138036908264276E-4</v>
      </c>
      <c r="H346" s="7">
        <f t="shared" si="120"/>
        <v>2.28507158776857E-4</v>
      </c>
      <c r="I346" s="7">
        <f t="shared" si="121"/>
        <v>2.8563394847107125E-4</v>
      </c>
      <c r="J346" s="7">
        <f t="shared" si="122"/>
        <v>3.4276073816528552E-4</v>
      </c>
      <c r="K346" s="12">
        <f t="shared" si="123"/>
        <v>1.1201331312590864E-9</v>
      </c>
      <c r="L346" s="9">
        <f t="shared" si="124"/>
        <v>0.16129917090130844</v>
      </c>
      <c r="M346" s="9">
        <f t="shared" si="125"/>
        <v>0.64519668360523375</v>
      </c>
      <c r="N346" s="9">
        <f t="shared" si="126"/>
        <v>1.451692538111776</v>
      </c>
      <c r="O346" s="9">
        <f t="shared" si="127"/>
        <v>2.580786734420935</v>
      </c>
      <c r="P346" s="9">
        <f t="shared" si="128"/>
        <v>4.0324792725327105</v>
      </c>
      <c r="Q346" s="9">
        <f t="shared" si="129"/>
        <v>5.806770152447104</v>
      </c>
      <c r="R346" s="8">
        <f>SUM('Masses &amp; Spring Data'!$D$29)</f>
        <v>0.12910000000000002</v>
      </c>
      <c r="S346" s="8">
        <f t="shared" si="115"/>
        <v>2.0823722963358923E-2</v>
      </c>
      <c r="T346" s="8">
        <f t="shared" si="115"/>
        <v>8.3294891853435693E-2</v>
      </c>
      <c r="U346" s="8">
        <f t="shared" si="115"/>
        <v>0.18741350667023032</v>
      </c>
      <c r="V346" s="8">
        <f t="shared" si="115"/>
        <v>0.33317956741374277</v>
      </c>
      <c r="W346" s="8">
        <f t="shared" si="115"/>
        <v>0.52059307408397304</v>
      </c>
      <c r="X346" s="8">
        <f t="shared" si="115"/>
        <v>0.74965402668092129</v>
      </c>
      <c r="Y346" s="3">
        <f>SUM('Masses &amp; Spring Data'!$K$41*('Masses &amp; Spring Data'!$I$3+'Vel,Acc,Jer (Inlet)'!C346))</f>
        <v>2180.2552461435203</v>
      </c>
      <c r="Z346" s="10">
        <f t="shared" si="130"/>
        <v>2180.2760698664838</v>
      </c>
      <c r="AA346" s="10">
        <f t="shared" si="131"/>
        <v>2180.3396942824402</v>
      </c>
      <c r="AB346" s="10">
        <f t="shared" si="132"/>
        <v>2180.4426596501903</v>
      </c>
      <c r="AC346" s="10">
        <f t="shared" si="133"/>
        <v>2180.5884257109342</v>
      </c>
      <c r="AD346" s="10">
        <f t="shared" si="134"/>
        <v>2180.7758392176042</v>
      </c>
      <c r="AE346" s="10">
        <f t="shared" si="135"/>
        <v>2181.0049001702014</v>
      </c>
    </row>
    <row r="347" spans="1:31" x14ac:dyDescent="0.2">
      <c r="A347" s="5">
        <v>328</v>
      </c>
      <c r="B347" s="5">
        <f t="shared" si="136"/>
        <v>344</v>
      </c>
      <c r="C347" s="36">
        <v>2.6416473012193799E-8</v>
      </c>
      <c r="D347" s="6">
        <f t="shared" si="116"/>
        <v>5.8806989391102738E-9</v>
      </c>
      <c r="E347" s="7">
        <f t="shared" si="117"/>
        <v>7.0568387269323292E-5</v>
      </c>
      <c r="F347" s="7">
        <f t="shared" si="118"/>
        <v>1.4113677453864658E-4</v>
      </c>
      <c r="G347" s="7">
        <f t="shared" si="119"/>
        <v>2.1170516180796985E-4</v>
      </c>
      <c r="H347" s="7">
        <f t="shared" si="120"/>
        <v>2.8227354907729317E-4</v>
      </c>
      <c r="I347" s="7">
        <f t="shared" si="121"/>
        <v>3.528419363466164E-4</v>
      </c>
      <c r="J347" s="7">
        <f t="shared" si="122"/>
        <v>4.234103236159397E-4</v>
      </c>
      <c r="K347" s="12">
        <f t="shared" si="123"/>
        <v>1.1201331312591162E-9</v>
      </c>
      <c r="L347" s="9">
        <f t="shared" si="124"/>
        <v>0.16129917090131274</v>
      </c>
      <c r="M347" s="9">
        <f t="shared" si="125"/>
        <v>0.64519668360525095</v>
      </c>
      <c r="N347" s="9">
        <f t="shared" si="126"/>
        <v>1.4516925381118146</v>
      </c>
      <c r="O347" s="9">
        <f t="shared" si="127"/>
        <v>2.5807867344210038</v>
      </c>
      <c r="P347" s="9">
        <f t="shared" si="128"/>
        <v>4.032479272532818</v>
      </c>
      <c r="Q347" s="9">
        <f t="shared" si="129"/>
        <v>5.8067701524472586</v>
      </c>
      <c r="R347" s="8">
        <f>SUM('Masses &amp; Spring Data'!$D$29)</f>
        <v>0.12910000000000002</v>
      </c>
      <c r="S347" s="8">
        <f t="shared" si="115"/>
        <v>2.0823722963359478E-2</v>
      </c>
      <c r="T347" s="8">
        <f t="shared" si="115"/>
        <v>8.3294891853437913E-2</v>
      </c>
      <c r="U347" s="8">
        <f t="shared" si="115"/>
        <v>0.18741350667023529</v>
      </c>
      <c r="V347" s="8">
        <f t="shared" si="115"/>
        <v>0.33317956741375165</v>
      </c>
      <c r="W347" s="8">
        <f t="shared" si="115"/>
        <v>0.52059307408398692</v>
      </c>
      <c r="X347" s="8">
        <f t="shared" si="115"/>
        <v>0.74965402668094117</v>
      </c>
      <c r="Y347" s="3">
        <f>SUM('Masses &amp; Spring Data'!$K$41*('Masses &amp; Spring Data'!$I$3+'Vel,Acc,Jer (Inlet)'!C347))</f>
        <v>2180.2563993905869</v>
      </c>
      <c r="Z347" s="10">
        <f t="shared" si="130"/>
        <v>2180.2772231135505</v>
      </c>
      <c r="AA347" s="10">
        <f t="shared" si="131"/>
        <v>2180.3411188817581</v>
      </c>
      <c r="AB347" s="10">
        <f t="shared" si="132"/>
        <v>2180.443812897257</v>
      </c>
      <c r="AC347" s="10">
        <f t="shared" si="133"/>
        <v>2180.5895789580009</v>
      </c>
      <c r="AD347" s="10">
        <f t="shared" si="134"/>
        <v>2180.7769924646709</v>
      </c>
      <c r="AE347" s="10">
        <f t="shared" si="135"/>
        <v>2181.006053417268</v>
      </c>
    </row>
    <row r="348" spans="1:31" x14ac:dyDescent="0.2">
      <c r="A348" s="5">
        <v>330</v>
      </c>
      <c r="B348" s="5">
        <f t="shared" si="136"/>
        <v>345</v>
      </c>
      <c r="C348" s="36">
        <v>3.2297171951304072E-8</v>
      </c>
      <c r="D348" s="6">
        <f t="shared" si="116"/>
        <v>7.0008320703693899E-9</v>
      </c>
      <c r="E348" s="7">
        <f t="shared" si="117"/>
        <v>8.4009984844432678E-5</v>
      </c>
      <c r="F348" s="7">
        <f t="shared" si="118"/>
        <v>1.6801996968886536E-4</v>
      </c>
      <c r="G348" s="7">
        <f t="shared" si="119"/>
        <v>2.5202995453329802E-4</v>
      </c>
      <c r="H348" s="7">
        <f t="shared" si="120"/>
        <v>3.3603993937773071E-4</v>
      </c>
      <c r="I348" s="7">
        <f t="shared" si="121"/>
        <v>4.200499242221634E-4</v>
      </c>
      <c r="J348" s="7">
        <f t="shared" si="122"/>
        <v>5.0405990906659604E-4</v>
      </c>
      <c r="K348" s="12">
        <f t="shared" si="123"/>
        <v>1.5868552692837148E-9</v>
      </c>
      <c r="L348" s="9">
        <f t="shared" si="124"/>
        <v>0.22850715877685493</v>
      </c>
      <c r="M348" s="9">
        <f t="shared" si="125"/>
        <v>0.91402863510741972</v>
      </c>
      <c r="N348" s="9">
        <f t="shared" si="126"/>
        <v>2.0565644289916944</v>
      </c>
      <c r="O348" s="9">
        <f t="shared" si="127"/>
        <v>3.6561145404296789</v>
      </c>
      <c r="P348" s="9">
        <f t="shared" si="128"/>
        <v>5.7126789694213729</v>
      </c>
      <c r="Q348" s="9">
        <f t="shared" si="129"/>
        <v>8.2262577159667778</v>
      </c>
      <c r="R348" s="8">
        <f>SUM('Masses &amp; Spring Data'!$D$29)</f>
        <v>0.12910000000000002</v>
      </c>
      <c r="S348" s="8">
        <f t="shared" si="115"/>
        <v>2.9500274198091977E-2</v>
      </c>
      <c r="T348" s="8">
        <f t="shared" si="115"/>
        <v>0.11800109679236791</v>
      </c>
      <c r="U348" s="8">
        <f t="shared" si="115"/>
        <v>0.26550246778282782</v>
      </c>
      <c r="V348" s="8">
        <f t="shared" si="115"/>
        <v>0.47200438716947163</v>
      </c>
      <c r="W348" s="8">
        <f t="shared" si="115"/>
        <v>0.7375068549522994</v>
      </c>
      <c r="X348" s="8">
        <f t="shared" si="115"/>
        <v>1.0620098711313113</v>
      </c>
      <c r="Y348" s="3">
        <f>SUM('Masses &amp; Spring Data'!$K$41*('Masses &amp; Spring Data'!$I$3+'Vel,Acc,Jer (Inlet)'!C348))</f>
        <v>2180.2578239899049</v>
      </c>
      <c r="Z348" s="10">
        <f t="shared" si="130"/>
        <v>2180.2873242641031</v>
      </c>
      <c r="AA348" s="10">
        <f t="shared" si="131"/>
        <v>2180.3775210382664</v>
      </c>
      <c r="AB348" s="10">
        <f t="shared" si="132"/>
        <v>2180.5233264576877</v>
      </c>
      <c r="AC348" s="10">
        <f t="shared" si="133"/>
        <v>2180.7298283770742</v>
      </c>
      <c r="AD348" s="10">
        <f t="shared" si="134"/>
        <v>2180.9953308448571</v>
      </c>
      <c r="AE348" s="10">
        <f t="shared" si="135"/>
        <v>2181.3198338610364</v>
      </c>
    </row>
    <row r="349" spans="1:31" x14ac:dyDescent="0.2">
      <c r="A349" s="5">
        <v>332</v>
      </c>
      <c r="B349" s="5">
        <f t="shared" si="136"/>
        <v>346</v>
      </c>
      <c r="C349" s="36">
        <v>3.9298004021673462E-8</v>
      </c>
      <c r="D349" s="6">
        <f t="shared" si="116"/>
        <v>8.5876873396531047E-9</v>
      </c>
      <c r="E349" s="7">
        <f t="shared" si="117"/>
        <v>1.0305224807583726E-4</v>
      </c>
      <c r="F349" s="7">
        <f t="shared" si="118"/>
        <v>2.0610449615167452E-4</v>
      </c>
      <c r="G349" s="7">
        <f t="shared" si="119"/>
        <v>3.0915674422751175E-4</v>
      </c>
      <c r="H349" s="7">
        <f t="shared" si="120"/>
        <v>4.1220899230334904E-4</v>
      </c>
      <c r="I349" s="7">
        <f t="shared" si="121"/>
        <v>5.1526124037918632E-4</v>
      </c>
      <c r="J349" s="7">
        <f t="shared" si="122"/>
        <v>6.183134884550235E-4</v>
      </c>
      <c r="K349" s="12">
        <f t="shared" si="123"/>
        <v>1.7735441244935807E-9</v>
      </c>
      <c r="L349" s="9">
        <f t="shared" si="124"/>
        <v>0.2553903539270756</v>
      </c>
      <c r="M349" s="9">
        <f t="shared" si="125"/>
        <v>1.0215614157083024</v>
      </c>
      <c r="N349" s="9">
        <f t="shared" si="126"/>
        <v>2.2985131853436807</v>
      </c>
      <c r="O349" s="9">
        <f t="shared" si="127"/>
        <v>4.0862456628332096</v>
      </c>
      <c r="P349" s="9">
        <f t="shared" si="128"/>
        <v>6.3847588481768902</v>
      </c>
      <c r="Q349" s="9">
        <f t="shared" si="129"/>
        <v>9.1940527413747226</v>
      </c>
      <c r="R349" s="8">
        <f>SUM('Masses &amp; Spring Data'!$D$29)</f>
        <v>0.12910000000000002</v>
      </c>
      <c r="S349" s="8">
        <f t="shared" si="115"/>
        <v>3.2970894691985463E-2</v>
      </c>
      <c r="T349" s="8">
        <f t="shared" si="115"/>
        <v>0.13188357876794185</v>
      </c>
      <c r="U349" s="8">
        <f t="shared" si="115"/>
        <v>0.2967380522278692</v>
      </c>
      <c r="V349" s="8">
        <f t="shared" si="115"/>
        <v>0.5275343150717674</v>
      </c>
      <c r="W349" s="8">
        <f t="shared" si="115"/>
        <v>0.82427236729963671</v>
      </c>
      <c r="X349" s="8">
        <f t="shared" si="115"/>
        <v>1.1869522089114768</v>
      </c>
      <c r="Y349" s="3">
        <f>SUM('Masses &amp; Spring Data'!$K$41*('Masses &amp; Spring Data'!$I$3+'Vel,Acc,Jer (Inlet)'!C349))</f>
        <v>2180.2595199414741</v>
      </c>
      <c r="Z349" s="10">
        <f t="shared" si="130"/>
        <v>2180.2924908361661</v>
      </c>
      <c r="AA349" s="10">
        <f t="shared" si="131"/>
        <v>2180.3934838875002</v>
      </c>
      <c r="AB349" s="10">
        <f t="shared" si="132"/>
        <v>2180.5562579937018</v>
      </c>
      <c r="AC349" s="10">
        <f t="shared" si="133"/>
        <v>2180.7870542565461</v>
      </c>
      <c r="AD349" s="10">
        <f t="shared" si="134"/>
        <v>2181.0837923087738</v>
      </c>
      <c r="AE349" s="10">
        <f t="shared" si="135"/>
        <v>2181.4464721503855</v>
      </c>
    </row>
    <row r="350" spans="1:31" x14ac:dyDescent="0.2">
      <c r="A350" s="5">
        <v>334</v>
      </c>
      <c r="B350" s="5">
        <f t="shared" si="136"/>
        <v>347</v>
      </c>
      <c r="C350" s="36">
        <v>4.7885691361326567E-8</v>
      </c>
      <c r="D350" s="6">
        <f t="shared" si="116"/>
        <v>1.0361231464146685E-8</v>
      </c>
      <c r="E350" s="7">
        <f t="shared" si="117"/>
        <v>1.2433477756976021E-4</v>
      </c>
      <c r="F350" s="7">
        <f t="shared" si="118"/>
        <v>2.4866955513952043E-4</v>
      </c>
      <c r="G350" s="7">
        <f t="shared" si="119"/>
        <v>3.7300433270928067E-4</v>
      </c>
      <c r="H350" s="7">
        <f t="shared" si="120"/>
        <v>4.9733911027904085E-4</v>
      </c>
      <c r="I350" s="7">
        <f t="shared" si="121"/>
        <v>6.2167388784880109E-4</v>
      </c>
      <c r="J350" s="7">
        <f t="shared" si="122"/>
        <v>7.4600866541856133E-4</v>
      </c>
      <c r="K350" s="12">
        <f t="shared" si="123"/>
        <v>2.240266262518186E-9</v>
      </c>
      <c r="L350" s="9">
        <f t="shared" si="124"/>
        <v>0.32259834180261876</v>
      </c>
      <c r="M350" s="9">
        <f t="shared" si="125"/>
        <v>1.290393367210475</v>
      </c>
      <c r="N350" s="9">
        <f t="shared" si="126"/>
        <v>2.9033850762235689</v>
      </c>
      <c r="O350" s="9">
        <f t="shared" si="127"/>
        <v>5.1615734688419002</v>
      </c>
      <c r="P350" s="9">
        <f t="shared" si="128"/>
        <v>8.0649585450654691</v>
      </c>
      <c r="Q350" s="9">
        <f t="shared" si="129"/>
        <v>11.613540304894276</v>
      </c>
      <c r="R350" s="8">
        <f>SUM('Masses &amp; Spring Data'!$D$29)</f>
        <v>0.12910000000000002</v>
      </c>
      <c r="S350" s="8">
        <f t="shared" si="115"/>
        <v>4.1647445926718089E-2</v>
      </c>
      <c r="T350" s="8">
        <f t="shared" si="115"/>
        <v>0.16658978370687236</v>
      </c>
      <c r="U350" s="8">
        <f t="shared" si="115"/>
        <v>0.37482701334046281</v>
      </c>
      <c r="V350" s="8">
        <f t="shared" si="115"/>
        <v>0.66635913482748943</v>
      </c>
      <c r="W350" s="8">
        <f t="shared" si="115"/>
        <v>1.0411861481679523</v>
      </c>
      <c r="X350" s="8">
        <f t="shared" si="115"/>
        <v>1.4993080533618512</v>
      </c>
      <c r="Y350" s="3">
        <f>SUM('Masses &amp; Spring Data'!$K$41*('Masses &amp; Spring Data'!$I$3+'Vel,Acc,Jer (Inlet)'!C350))</f>
        <v>2180.2616003087323</v>
      </c>
      <c r="Z350" s="10">
        <f t="shared" si="130"/>
        <v>2180.303247754659</v>
      </c>
      <c r="AA350" s="10">
        <f t="shared" si="131"/>
        <v>2180.430700100761</v>
      </c>
      <c r="AB350" s="10">
        <f t="shared" si="132"/>
        <v>2180.6364273220729</v>
      </c>
      <c r="AC350" s="10">
        <f t="shared" si="133"/>
        <v>2180.9279594435598</v>
      </c>
      <c r="AD350" s="10">
        <f t="shared" si="134"/>
        <v>2181.3027864569003</v>
      </c>
      <c r="AE350" s="10">
        <f t="shared" si="135"/>
        <v>2181.7609083620941</v>
      </c>
    </row>
    <row r="351" spans="1:31" x14ac:dyDescent="0.2">
      <c r="A351" s="5">
        <v>336</v>
      </c>
      <c r="B351" s="5">
        <f t="shared" si="136"/>
        <v>348</v>
      </c>
      <c r="C351" s="36">
        <v>5.8246922825473253E-8</v>
      </c>
      <c r="D351" s="6">
        <f t="shared" si="116"/>
        <v>1.2601497726664871E-8</v>
      </c>
      <c r="E351" s="7">
        <f t="shared" si="117"/>
        <v>1.5121797271997847E-4</v>
      </c>
      <c r="F351" s="7">
        <f t="shared" si="118"/>
        <v>3.0243594543995694E-4</v>
      </c>
      <c r="G351" s="7">
        <f t="shared" si="119"/>
        <v>4.5365391815993538E-4</v>
      </c>
      <c r="H351" s="7">
        <f t="shared" si="120"/>
        <v>6.0487189087991388E-4</v>
      </c>
      <c r="I351" s="7">
        <f t="shared" si="121"/>
        <v>7.5608986359989227E-4</v>
      </c>
      <c r="J351" s="7">
        <f t="shared" si="122"/>
        <v>9.0730783631987077E-4</v>
      </c>
      <c r="K351" s="12">
        <f t="shared" si="123"/>
        <v>2.6136439729379311E-9</v>
      </c>
      <c r="L351" s="9">
        <f t="shared" si="124"/>
        <v>0.37636473210306209</v>
      </c>
      <c r="M351" s="9">
        <f t="shared" si="125"/>
        <v>1.5054589284122484</v>
      </c>
      <c r="N351" s="9">
        <f t="shared" si="126"/>
        <v>3.3872825889275586</v>
      </c>
      <c r="O351" s="9">
        <f t="shared" si="127"/>
        <v>6.0218357136489935</v>
      </c>
      <c r="P351" s="9">
        <f t="shared" si="128"/>
        <v>9.4091183025765517</v>
      </c>
      <c r="Q351" s="9">
        <f t="shared" si="129"/>
        <v>13.549130355710234</v>
      </c>
      <c r="R351" s="8">
        <f>SUM('Masses &amp; Spring Data'!$D$29)</f>
        <v>0.12910000000000002</v>
      </c>
      <c r="S351" s="8">
        <f t="shared" si="115"/>
        <v>4.8588686914505325E-2</v>
      </c>
      <c r="T351" s="8">
        <f t="shared" si="115"/>
        <v>0.1943547476580213</v>
      </c>
      <c r="U351" s="8">
        <f t="shared" si="115"/>
        <v>0.43729818223054789</v>
      </c>
      <c r="V351" s="8">
        <f t="shared" si="115"/>
        <v>0.77741899063208519</v>
      </c>
      <c r="W351" s="8">
        <f t="shared" si="115"/>
        <v>1.2147171728626329</v>
      </c>
      <c r="X351" s="8">
        <f t="shared" si="115"/>
        <v>1.7491927289221916</v>
      </c>
      <c r="Y351" s="3">
        <f>SUM('Masses &amp; Spring Data'!$K$41*('Masses &amp; Spring Data'!$I$3+'Vel,Acc,Jer (Inlet)'!C351))</f>
        <v>2180.264110317054</v>
      </c>
      <c r="Z351" s="10">
        <f t="shared" si="130"/>
        <v>2180.3126990039686</v>
      </c>
      <c r="AA351" s="10">
        <f t="shared" si="131"/>
        <v>2180.4615177775368</v>
      </c>
      <c r="AB351" s="10">
        <f t="shared" si="132"/>
        <v>2180.7014084992848</v>
      </c>
      <c r="AC351" s="10">
        <f t="shared" si="133"/>
        <v>2181.0415293076862</v>
      </c>
      <c r="AD351" s="10">
        <f t="shared" si="134"/>
        <v>2181.4788274899165</v>
      </c>
      <c r="AE351" s="10">
        <f t="shared" si="135"/>
        <v>2182.013303045976</v>
      </c>
    </row>
    <row r="352" spans="1:31" x14ac:dyDescent="0.2">
      <c r="A352" s="5">
        <v>338</v>
      </c>
      <c r="B352" s="5">
        <f t="shared" si="136"/>
        <v>349</v>
      </c>
      <c r="C352" s="36">
        <v>7.0848420552138124E-8</v>
      </c>
      <c r="D352" s="6">
        <f t="shared" si="116"/>
        <v>1.5215141699602803E-8</v>
      </c>
      <c r="E352" s="7">
        <f t="shared" si="117"/>
        <v>1.8258170039523364E-4</v>
      </c>
      <c r="F352" s="7">
        <f t="shared" si="118"/>
        <v>3.6516340079046727E-4</v>
      </c>
      <c r="G352" s="7">
        <f t="shared" si="119"/>
        <v>5.4774510118570086E-4</v>
      </c>
      <c r="H352" s="7">
        <f t="shared" si="120"/>
        <v>7.3032680158093455E-4</v>
      </c>
      <c r="I352" s="7">
        <f t="shared" si="121"/>
        <v>9.1290850197616813E-4</v>
      </c>
      <c r="J352" s="7">
        <f t="shared" si="122"/>
        <v>1.0954902023714017E-3</v>
      </c>
      <c r="K352" s="12">
        <f t="shared" si="123"/>
        <v>3.2670549661723758E-9</v>
      </c>
      <c r="L352" s="9">
        <f t="shared" si="124"/>
        <v>0.47045591512882212</v>
      </c>
      <c r="M352" s="9">
        <f t="shared" si="125"/>
        <v>1.8818236605152885</v>
      </c>
      <c r="N352" s="9">
        <f t="shared" si="126"/>
        <v>4.2341032361593989</v>
      </c>
      <c r="O352" s="9">
        <f t="shared" si="127"/>
        <v>7.527294642061154</v>
      </c>
      <c r="P352" s="9">
        <f t="shared" si="128"/>
        <v>11.761397878220553</v>
      </c>
      <c r="Q352" s="9">
        <f t="shared" si="129"/>
        <v>16.936412944637596</v>
      </c>
      <c r="R352" s="8">
        <f>SUM('Masses &amp; Spring Data'!$D$29)</f>
        <v>0.12910000000000002</v>
      </c>
      <c r="S352" s="8">
        <f t="shared" si="115"/>
        <v>6.0735858643130948E-2</v>
      </c>
      <c r="T352" s="8">
        <f t="shared" si="115"/>
        <v>0.24294343457252379</v>
      </c>
      <c r="U352" s="8">
        <f t="shared" si="115"/>
        <v>0.54662272778817844</v>
      </c>
      <c r="V352" s="8">
        <f t="shared" si="115"/>
        <v>0.97177373829009517</v>
      </c>
      <c r="W352" s="8">
        <f t="shared" si="115"/>
        <v>1.5183964660782736</v>
      </c>
      <c r="X352" s="8">
        <f t="shared" si="115"/>
        <v>2.1864909111527138</v>
      </c>
      <c r="Y352" s="3">
        <f>SUM('Masses &amp; Spring Data'!$K$41*('Masses &amp; Spring Data'!$I$3+'Vel,Acc,Jer (Inlet)'!C352))</f>
        <v>2180.2671630298787</v>
      </c>
      <c r="Z352" s="10">
        <f t="shared" si="130"/>
        <v>2180.3278988885218</v>
      </c>
      <c r="AA352" s="10">
        <f t="shared" si="131"/>
        <v>2180.5137923325283</v>
      </c>
      <c r="AB352" s="10">
        <f t="shared" si="132"/>
        <v>2180.8137857576667</v>
      </c>
      <c r="AC352" s="10">
        <f t="shared" si="133"/>
        <v>2181.238936768169</v>
      </c>
      <c r="AD352" s="10">
        <f t="shared" si="134"/>
        <v>2181.7855594959569</v>
      </c>
      <c r="AE352" s="10">
        <f t="shared" si="135"/>
        <v>2182.4536539410315</v>
      </c>
    </row>
    <row r="353" spans="1:31" x14ac:dyDescent="0.2">
      <c r="A353" s="5">
        <v>340</v>
      </c>
      <c r="B353" s="5">
        <f t="shared" si="136"/>
        <v>350</v>
      </c>
      <c r="C353" s="36">
        <v>8.6063562251740927E-8</v>
      </c>
      <c r="D353" s="6">
        <f t="shared" si="116"/>
        <v>1.8482196665775178E-8</v>
      </c>
      <c r="E353" s="7">
        <f t="shared" si="117"/>
        <v>2.2178635998930214E-4</v>
      </c>
      <c r="F353" s="7">
        <f t="shared" si="118"/>
        <v>4.4357271997860428E-4</v>
      </c>
      <c r="G353" s="7">
        <f t="shared" si="119"/>
        <v>6.6535907996790645E-4</v>
      </c>
      <c r="H353" s="7">
        <f t="shared" si="120"/>
        <v>8.8714543995720857E-4</v>
      </c>
      <c r="I353" s="7">
        <f t="shared" si="121"/>
        <v>1.1089317999465108E-3</v>
      </c>
      <c r="J353" s="7">
        <f t="shared" si="122"/>
        <v>1.3307181599358129E-3</v>
      </c>
      <c r="K353" s="12">
        <f t="shared" si="123"/>
        <v>3.9204659594068271E-9</v>
      </c>
      <c r="L353" s="9">
        <f t="shared" si="124"/>
        <v>0.56454709815458315</v>
      </c>
      <c r="M353" s="9">
        <f t="shared" si="125"/>
        <v>2.2581883926183326</v>
      </c>
      <c r="N353" s="9">
        <f t="shared" si="126"/>
        <v>5.0809238833912476</v>
      </c>
      <c r="O353" s="9">
        <f t="shared" si="127"/>
        <v>9.0327535704733304</v>
      </c>
      <c r="P353" s="9">
        <f t="shared" si="128"/>
        <v>14.113677453864577</v>
      </c>
      <c r="Q353" s="9">
        <f t="shared" si="129"/>
        <v>20.32369553356499</v>
      </c>
      <c r="R353" s="8">
        <f>SUM('Masses &amp; Spring Data'!$D$29)</f>
        <v>0.12910000000000002</v>
      </c>
      <c r="S353" s="8">
        <f t="shared" si="115"/>
        <v>7.2883030371756696E-2</v>
      </c>
      <c r="T353" s="8">
        <f t="shared" si="115"/>
        <v>0.29153212148702679</v>
      </c>
      <c r="U353" s="8">
        <f t="shared" si="115"/>
        <v>0.65594727334581016</v>
      </c>
      <c r="V353" s="8">
        <f t="shared" si="115"/>
        <v>1.1661284859481071</v>
      </c>
      <c r="W353" s="8">
        <f t="shared" si="115"/>
        <v>1.8220757592939172</v>
      </c>
      <c r="X353" s="8">
        <f t="shared" si="115"/>
        <v>2.6237890933832406</v>
      </c>
      <c r="Y353" s="3">
        <f>SUM('Masses &amp; Spring Data'!$K$41*('Masses &amp; Spring Data'!$I$3+'Vel,Acc,Jer (Inlet)'!C353))</f>
        <v>2180.2708488979556</v>
      </c>
      <c r="Z353" s="10">
        <f t="shared" si="130"/>
        <v>2180.3437319283275</v>
      </c>
      <c r="AA353" s="10">
        <f t="shared" si="131"/>
        <v>2180.5668583315846</v>
      </c>
      <c r="AB353" s="10">
        <f t="shared" si="132"/>
        <v>2180.9267961713012</v>
      </c>
      <c r="AC353" s="10">
        <f t="shared" si="133"/>
        <v>2181.4369773839039</v>
      </c>
      <c r="AD353" s="10">
        <f t="shared" si="134"/>
        <v>2182.0929246572496</v>
      </c>
      <c r="AE353" s="10">
        <f t="shared" si="135"/>
        <v>2182.8946379913386</v>
      </c>
    </row>
    <row r="354" spans="1:31" x14ac:dyDescent="0.2">
      <c r="A354" s="5">
        <v>342</v>
      </c>
      <c r="B354" s="5">
        <f t="shared" si="136"/>
        <v>351</v>
      </c>
      <c r="C354" s="36">
        <v>1.045457589175161E-7</v>
      </c>
      <c r="D354" s="6">
        <f t="shared" si="116"/>
        <v>2.2402662625182005E-8</v>
      </c>
      <c r="E354" s="7">
        <f t="shared" si="117"/>
        <v>2.6883195150218409E-4</v>
      </c>
      <c r="F354" s="7">
        <f t="shared" si="118"/>
        <v>5.3766390300436818E-4</v>
      </c>
      <c r="G354" s="7">
        <f t="shared" si="119"/>
        <v>8.0649585450655217E-4</v>
      </c>
      <c r="H354" s="7">
        <f t="shared" si="120"/>
        <v>1.0753278060087364E-3</v>
      </c>
      <c r="I354" s="7">
        <f t="shared" si="121"/>
        <v>1.3441597575109202E-3</v>
      </c>
      <c r="J354" s="7">
        <f t="shared" si="122"/>
        <v>1.6129917090131043E-3</v>
      </c>
      <c r="K354" s="12">
        <f t="shared" si="123"/>
        <v>3.7337771041969744E-9</v>
      </c>
      <c r="L354" s="9">
        <f t="shared" si="124"/>
        <v>0.53766390300436429</v>
      </c>
      <c r="M354" s="9">
        <f t="shared" si="125"/>
        <v>2.1506556120174571</v>
      </c>
      <c r="N354" s="9">
        <f t="shared" si="126"/>
        <v>4.8389751270392791</v>
      </c>
      <c r="O354" s="9">
        <f t="shared" si="127"/>
        <v>8.6026224480698286</v>
      </c>
      <c r="P354" s="9">
        <f t="shared" si="128"/>
        <v>13.441597575109109</v>
      </c>
      <c r="Q354" s="9">
        <f t="shared" si="129"/>
        <v>19.355900508157116</v>
      </c>
      <c r="R354" s="8">
        <f>SUM('Masses &amp; Spring Data'!$D$29)</f>
        <v>0.12910000000000002</v>
      </c>
      <c r="S354" s="8">
        <f t="shared" si="115"/>
        <v>6.9412409877863443E-2</v>
      </c>
      <c r="T354" s="8">
        <f t="shared" si="115"/>
        <v>0.27764963951145377</v>
      </c>
      <c r="U354" s="8">
        <f t="shared" si="115"/>
        <v>0.624711688900771</v>
      </c>
      <c r="V354" s="8">
        <f t="shared" si="115"/>
        <v>1.1105985580458151</v>
      </c>
      <c r="W354" s="8">
        <f t="shared" si="115"/>
        <v>1.7353102469465862</v>
      </c>
      <c r="X354" s="8">
        <f t="shared" si="115"/>
        <v>2.498846755603084</v>
      </c>
      <c r="Y354" s="3">
        <f>SUM('Masses &amp; Spring Data'!$K$41*('Masses &amp; Spring Data'!$I$3+'Vel,Acc,Jer (Inlet)'!C354))</f>
        <v>2180.2753262100978</v>
      </c>
      <c r="Z354" s="10">
        <f t="shared" si="130"/>
        <v>2180.3447386199755</v>
      </c>
      <c r="AA354" s="10">
        <f t="shared" si="131"/>
        <v>2180.5584028946296</v>
      </c>
      <c r="AB354" s="10">
        <f t="shared" si="132"/>
        <v>2180.9000378989986</v>
      </c>
      <c r="AC354" s="10">
        <f t="shared" si="133"/>
        <v>2181.3859247681435</v>
      </c>
      <c r="AD354" s="10">
        <f t="shared" si="134"/>
        <v>2182.0106364570443</v>
      </c>
      <c r="AE354" s="10">
        <f t="shared" si="135"/>
        <v>2182.7741729657009</v>
      </c>
    </row>
    <row r="355" spans="1:31" x14ac:dyDescent="0.2">
      <c r="A355" s="5">
        <v>344</v>
      </c>
      <c r="B355" s="5">
        <f t="shared" si="136"/>
        <v>352</v>
      </c>
      <c r="C355" s="36">
        <v>1.2694842154269811E-7</v>
      </c>
      <c r="D355" s="6">
        <f t="shared" si="116"/>
        <v>2.613643972937898E-8</v>
      </c>
      <c r="E355" s="7">
        <f t="shared" si="117"/>
        <v>3.1363727675254776E-4</v>
      </c>
      <c r="F355" s="7">
        <f t="shared" si="118"/>
        <v>6.2727455350509553E-4</v>
      </c>
      <c r="G355" s="7">
        <f t="shared" si="119"/>
        <v>9.4091183025764324E-4</v>
      </c>
      <c r="H355" s="7">
        <f t="shared" si="120"/>
        <v>1.2545491070101911E-3</v>
      </c>
      <c r="I355" s="7">
        <f t="shared" si="121"/>
        <v>1.5681863837627389E-3</v>
      </c>
      <c r="J355" s="7">
        <f t="shared" si="122"/>
        <v>1.8818236605152865E-3</v>
      </c>
      <c r="K355" s="12">
        <f t="shared" si="123"/>
        <v>5.6006656562956337E-9</v>
      </c>
      <c r="L355" s="9">
        <f t="shared" si="124"/>
        <v>0.80649585450657124</v>
      </c>
      <c r="M355" s="9">
        <f t="shared" si="125"/>
        <v>3.225983418026285</v>
      </c>
      <c r="N355" s="9">
        <f t="shared" si="126"/>
        <v>7.2584626905591412</v>
      </c>
      <c r="O355" s="9">
        <f t="shared" si="127"/>
        <v>12.90393367210514</v>
      </c>
      <c r="P355" s="9">
        <f t="shared" si="128"/>
        <v>20.162396362664282</v>
      </c>
      <c r="Q355" s="9">
        <f t="shared" si="129"/>
        <v>29.033850762236565</v>
      </c>
      <c r="R355" s="8">
        <f>SUM('Masses &amp; Spring Data'!$D$29)</f>
        <v>0.12910000000000002</v>
      </c>
      <c r="S355" s="8">
        <f t="shared" si="115"/>
        <v>0.10411861481679836</v>
      </c>
      <c r="T355" s="8">
        <f t="shared" si="115"/>
        <v>0.41647445926719345</v>
      </c>
      <c r="U355" s="8">
        <f t="shared" si="115"/>
        <v>0.93706753335118531</v>
      </c>
      <c r="V355" s="8">
        <f t="shared" si="115"/>
        <v>1.6658978370687738</v>
      </c>
      <c r="W355" s="8">
        <f t="shared" si="115"/>
        <v>2.6029653704199593</v>
      </c>
      <c r="X355" s="8">
        <f t="shared" si="115"/>
        <v>3.7482701334047412</v>
      </c>
      <c r="Y355" s="3">
        <f>SUM('Masses &amp; Spring Data'!$K$41*('Masses &amp; Spring Data'!$I$3+'Vel,Acc,Jer (Inlet)'!C355))</f>
        <v>2180.2807532551183</v>
      </c>
      <c r="Z355" s="10">
        <f t="shared" si="130"/>
        <v>2180.3848718699351</v>
      </c>
      <c r="AA355" s="10">
        <f t="shared" si="131"/>
        <v>2180.7035592669099</v>
      </c>
      <c r="AB355" s="10">
        <f t="shared" si="132"/>
        <v>2181.2178207884695</v>
      </c>
      <c r="AC355" s="10">
        <f t="shared" si="133"/>
        <v>2181.946651092187</v>
      </c>
      <c r="AD355" s="10">
        <f t="shared" si="134"/>
        <v>2182.8837186255382</v>
      </c>
      <c r="AE355" s="10">
        <f t="shared" si="135"/>
        <v>2184.029023388523</v>
      </c>
    </row>
    <row r="356" spans="1:31" x14ac:dyDescent="0.2">
      <c r="A356" s="5">
        <v>346</v>
      </c>
      <c r="B356" s="5">
        <f t="shared" si="136"/>
        <v>353</v>
      </c>
      <c r="C356" s="36">
        <v>1.5308486127207709E-7</v>
      </c>
      <c r="D356" s="6">
        <f t="shared" si="116"/>
        <v>3.1737105385674614E-8</v>
      </c>
      <c r="E356" s="7">
        <f t="shared" si="117"/>
        <v>3.8084526462809536E-4</v>
      </c>
      <c r="F356" s="7">
        <f t="shared" si="118"/>
        <v>7.6169052925619072E-4</v>
      </c>
      <c r="G356" s="7">
        <f t="shared" si="119"/>
        <v>1.1425357938842861E-3</v>
      </c>
      <c r="H356" s="7">
        <f t="shared" si="120"/>
        <v>1.5233810585123814E-3</v>
      </c>
      <c r="I356" s="7">
        <f t="shared" si="121"/>
        <v>1.9042263231404768E-3</v>
      </c>
      <c r="J356" s="7">
        <f t="shared" si="122"/>
        <v>2.2850715877685722E-3</v>
      </c>
      <c r="K356" s="12">
        <f t="shared" si="123"/>
        <v>7.4675542083938695E-9</v>
      </c>
      <c r="L356" s="9">
        <f t="shared" si="124"/>
        <v>1.0753278060087172</v>
      </c>
      <c r="M356" s="9">
        <f t="shared" si="125"/>
        <v>4.301311224034869</v>
      </c>
      <c r="N356" s="9">
        <f t="shared" si="126"/>
        <v>9.6779502540784552</v>
      </c>
      <c r="O356" s="9">
        <f t="shared" si="127"/>
        <v>17.205244896139476</v>
      </c>
      <c r="P356" s="9">
        <f t="shared" si="128"/>
        <v>26.883195150217929</v>
      </c>
      <c r="Q356" s="9">
        <f t="shared" si="129"/>
        <v>38.711801016313821</v>
      </c>
      <c r="R356" s="8">
        <f>SUM('Masses &amp; Spring Data'!$D$29)</f>
        <v>0.12910000000000002</v>
      </c>
      <c r="S356" s="8">
        <f t="shared" si="115"/>
        <v>0.13882481975572541</v>
      </c>
      <c r="T356" s="8">
        <f t="shared" si="115"/>
        <v>0.55529927902290166</v>
      </c>
      <c r="U356" s="8">
        <f t="shared" si="115"/>
        <v>1.2494233778015287</v>
      </c>
      <c r="V356" s="8">
        <f t="shared" si="115"/>
        <v>2.2211971160916066</v>
      </c>
      <c r="W356" s="8">
        <f t="shared" si="115"/>
        <v>3.4706204938931351</v>
      </c>
      <c r="X356" s="8">
        <f t="shared" si="115"/>
        <v>4.9976935112061147</v>
      </c>
      <c r="Y356" s="3">
        <f>SUM('Masses &amp; Spring Data'!$K$41*('Masses &amp; Spring Data'!$I$3+'Vel,Acc,Jer (Inlet)'!C356))</f>
        <v>2180.2870848076427</v>
      </c>
      <c r="Z356" s="10">
        <f t="shared" si="130"/>
        <v>2180.4259096273986</v>
      </c>
      <c r="AA356" s="10">
        <f t="shared" si="131"/>
        <v>2180.8500724004457</v>
      </c>
      <c r="AB356" s="10">
        <f t="shared" si="132"/>
        <v>2181.5365081854443</v>
      </c>
      <c r="AC356" s="10">
        <f t="shared" si="133"/>
        <v>2182.5082819237341</v>
      </c>
      <c r="AD356" s="10">
        <f t="shared" si="134"/>
        <v>2183.7577053015357</v>
      </c>
      <c r="AE356" s="10">
        <f t="shared" si="135"/>
        <v>2185.284778318849</v>
      </c>
    </row>
    <row r="357" spans="1:31" x14ac:dyDescent="0.2">
      <c r="A357" s="5">
        <v>348</v>
      </c>
      <c r="B357" s="5">
        <f t="shared" si="136"/>
        <v>354</v>
      </c>
      <c r="C357" s="36">
        <v>1.848219666577517E-7</v>
      </c>
      <c r="D357" s="6">
        <f t="shared" si="116"/>
        <v>3.9204659594068483E-8</v>
      </c>
      <c r="E357" s="7">
        <f t="shared" si="117"/>
        <v>4.7045591512882178E-4</v>
      </c>
      <c r="F357" s="7">
        <f t="shared" si="118"/>
        <v>9.4091183025764356E-4</v>
      </c>
      <c r="G357" s="7">
        <f t="shared" si="119"/>
        <v>1.4113677453864654E-3</v>
      </c>
      <c r="H357" s="7">
        <f t="shared" si="120"/>
        <v>1.8818236605152871E-3</v>
      </c>
      <c r="I357" s="7">
        <f t="shared" si="121"/>
        <v>2.3522795756441089E-3</v>
      </c>
      <c r="J357" s="7">
        <f t="shared" si="122"/>
        <v>2.8227354907729308E-3</v>
      </c>
      <c r="K357" s="12">
        <f t="shared" si="123"/>
        <v>6.5341099323448045E-9</v>
      </c>
      <c r="L357" s="9">
        <f t="shared" si="124"/>
        <v>0.9409118302576519</v>
      </c>
      <c r="M357" s="9">
        <f t="shared" si="125"/>
        <v>3.7636473210306076</v>
      </c>
      <c r="N357" s="9">
        <f t="shared" si="126"/>
        <v>8.468206472318867</v>
      </c>
      <c r="O357" s="9">
        <f t="shared" si="127"/>
        <v>15.05458928412243</v>
      </c>
      <c r="P357" s="9">
        <f t="shared" si="128"/>
        <v>23.522795756441297</v>
      </c>
      <c r="Q357" s="9">
        <f t="shared" si="129"/>
        <v>33.872825889275468</v>
      </c>
      <c r="R357" s="8">
        <f>SUM('Masses &amp; Spring Data'!$D$29)</f>
        <v>0.12910000000000002</v>
      </c>
      <c r="S357" s="8">
        <f t="shared" si="115"/>
        <v>0.12147171728626288</v>
      </c>
      <c r="T357" s="8">
        <f t="shared" si="115"/>
        <v>0.48588686914505153</v>
      </c>
      <c r="U357" s="8">
        <f t="shared" si="115"/>
        <v>1.093245455576366</v>
      </c>
      <c r="V357" s="8">
        <f t="shared" si="115"/>
        <v>1.9435474765802061</v>
      </c>
      <c r="W357" s="8">
        <f t="shared" si="115"/>
        <v>3.0367929321565721</v>
      </c>
      <c r="X357" s="8">
        <f t="shared" si="115"/>
        <v>4.372981822305464</v>
      </c>
      <c r="Y357" s="3">
        <f>SUM('Masses &amp; Spring Data'!$K$41*('Masses &amp; Spring Data'!$I$3+'Vel,Acc,Jer (Inlet)'!C357))</f>
        <v>2180.2947731214226</v>
      </c>
      <c r="Z357" s="10">
        <f t="shared" si="130"/>
        <v>2180.4162448387087</v>
      </c>
      <c r="AA357" s="10">
        <f t="shared" si="131"/>
        <v>2180.7901573193544</v>
      </c>
      <c r="AB357" s="10">
        <f t="shared" si="132"/>
        <v>2181.388018576999</v>
      </c>
      <c r="AC357" s="10">
        <f t="shared" si="133"/>
        <v>2182.2383205980027</v>
      </c>
      <c r="AD357" s="10">
        <f t="shared" si="134"/>
        <v>2183.3315660535791</v>
      </c>
      <c r="AE357" s="10">
        <f t="shared" si="135"/>
        <v>2184.6677549437281</v>
      </c>
    </row>
    <row r="358" spans="1:31" x14ac:dyDescent="0.2">
      <c r="A358" s="5">
        <v>350</v>
      </c>
      <c r="B358" s="5">
        <f t="shared" si="136"/>
        <v>355</v>
      </c>
      <c r="C358" s="36">
        <v>2.2402662625182019E-7</v>
      </c>
      <c r="D358" s="6">
        <f t="shared" si="116"/>
        <v>4.5738769526413288E-8</v>
      </c>
      <c r="E358" s="7">
        <f t="shared" si="117"/>
        <v>5.4886523431695944E-4</v>
      </c>
      <c r="F358" s="7">
        <f t="shared" si="118"/>
        <v>1.0977304686339189E-3</v>
      </c>
      <c r="G358" s="7">
        <f t="shared" si="119"/>
        <v>1.6465957029508783E-3</v>
      </c>
      <c r="H358" s="7">
        <f t="shared" si="120"/>
        <v>2.1954609372678378E-3</v>
      </c>
      <c r="I358" s="7">
        <f t="shared" si="121"/>
        <v>2.7443261715847972E-3</v>
      </c>
      <c r="J358" s="7">
        <f t="shared" si="122"/>
        <v>3.2931914059017567E-3</v>
      </c>
      <c r="K358" s="12">
        <f t="shared" si="123"/>
        <v>1.0267887036541726E-8</v>
      </c>
      <c r="L358" s="9">
        <f t="shared" si="124"/>
        <v>1.4785757332620086</v>
      </c>
      <c r="M358" s="9">
        <f t="shared" si="125"/>
        <v>5.9143029330480346</v>
      </c>
      <c r="N358" s="9">
        <f t="shared" si="126"/>
        <v>13.307181599358078</v>
      </c>
      <c r="O358" s="9">
        <f t="shared" si="127"/>
        <v>23.657211732192138</v>
      </c>
      <c r="P358" s="9">
        <f t="shared" si="128"/>
        <v>36.964393331550212</v>
      </c>
      <c r="Q358" s="9">
        <f t="shared" si="129"/>
        <v>53.228726397432311</v>
      </c>
      <c r="R358" s="8">
        <f>SUM('Masses &amp; Spring Data'!$D$29)</f>
        <v>0.12910000000000002</v>
      </c>
      <c r="S358" s="8">
        <f t="shared" si="115"/>
        <v>0.19088412716412534</v>
      </c>
      <c r="T358" s="8">
        <f t="shared" si="115"/>
        <v>0.76353650865650136</v>
      </c>
      <c r="U358" s="8">
        <f t="shared" si="115"/>
        <v>1.7179571444771282</v>
      </c>
      <c r="V358" s="8">
        <f t="shared" si="115"/>
        <v>3.0541460346260054</v>
      </c>
      <c r="W358" s="8">
        <f t="shared" si="115"/>
        <v>4.7721031791031328</v>
      </c>
      <c r="X358" s="8">
        <f t="shared" si="115"/>
        <v>6.8718285779085129</v>
      </c>
      <c r="Y358" s="3">
        <f>SUM('Masses &amp; Spring Data'!$K$41*('Masses &amp; Spring Data'!$I$3+'Vel,Acc,Jer (Inlet)'!C358))</f>
        <v>2180.3042704502095</v>
      </c>
      <c r="Z358" s="10">
        <f t="shared" si="130"/>
        <v>2180.4951545773738</v>
      </c>
      <c r="AA358" s="10">
        <f t="shared" si="131"/>
        <v>2181.0788871757841</v>
      </c>
      <c r="AB358" s="10">
        <f t="shared" si="132"/>
        <v>2182.0222275946867</v>
      </c>
      <c r="AC358" s="10">
        <f t="shared" si="133"/>
        <v>2183.3584164848357</v>
      </c>
      <c r="AD358" s="10">
        <f t="shared" si="134"/>
        <v>2185.0763736293125</v>
      </c>
      <c r="AE358" s="10">
        <f t="shared" si="135"/>
        <v>2187.1760990281182</v>
      </c>
    </row>
    <row r="359" spans="1:31" x14ac:dyDescent="0.2">
      <c r="A359" s="5">
        <v>352</v>
      </c>
      <c r="B359" s="5">
        <f t="shared" si="136"/>
        <v>356</v>
      </c>
      <c r="C359" s="36">
        <v>2.6976539577823347E-7</v>
      </c>
      <c r="D359" s="6">
        <f t="shared" si="116"/>
        <v>5.6006656562955014E-8</v>
      </c>
      <c r="E359" s="7">
        <f t="shared" si="117"/>
        <v>6.7207987875546012E-4</v>
      </c>
      <c r="F359" s="7">
        <f t="shared" si="118"/>
        <v>1.3441597575109202E-3</v>
      </c>
      <c r="G359" s="7">
        <f t="shared" si="119"/>
        <v>2.0162396362663807E-3</v>
      </c>
      <c r="H359" s="7">
        <f t="shared" si="120"/>
        <v>2.6883195150218405E-3</v>
      </c>
      <c r="I359" s="7">
        <f t="shared" si="121"/>
        <v>3.3603993937773007E-3</v>
      </c>
      <c r="J359" s="7">
        <f t="shared" si="122"/>
        <v>4.0324792725327614E-3</v>
      </c>
      <c r="K359" s="12">
        <f t="shared" si="123"/>
        <v>1.0267887036541805E-8</v>
      </c>
      <c r="L359" s="9">
        <f t="shared" si="124"/>
        <v>1.47857573326202</v>
      </c>
      <c r="M359" s="9">
        <f t="shared" si="125"/>
        <v>5.9143029330480799</v>
      </c>
      <c r="N359" s="9">
        <f t="shared" si="126"/>
        <v>13.307181599358179</v>
      </c>
      <c r="O359" s="9">
        <f t="shared" si="127"/>
        <v>23.657211732192319</v>
      </c>
      <c r="P359" s="9">
        <f t="shared" si="128"/>
        <v>36.964393331550497</v>
      </c>
      <c r="Q359" s="9">
        <f t="shared" si="129"/>
        <v>53.228726397432716</v>
      </c>
      <c r="R359" s="8">
        <f>SUM('Masses &amp; Spring Data'!$D$29)</f>
        <v>0.12910000000000002</v>
      </c>
      <c r="S359" s="8">
        <f t="shared" si="115"/>
        <v>0.19088412716412681</v>
      </c>
      <c r="T359" s="8">
        <f t="shared" si="115"/>
        <v>0.76353650865650724</v>
      </c>
      <c r="U359" s="8">
        <f t="shared" si="115"/>
        <v>1.7179571444771411</v>
      </c>
      <c r="V359" s="8">
        <f t="shared" si="115"/>
        <v>3.054146034626029</v>
      </c>
      <c r="W359" s="8">
        <f t="shared" si="115"/>
        <v>4.7721031791031701</v>
      </c>
      <c r="X359" s="8">
        <f t="shared" si="115"/>
        <v>6.8718285779085644</v>
      </c>
      <c r="Y359" s="3">
        <f>SUM('Masses &amp; Spring Data'!$K$41*('Masses &amp; Spring Data'!$I$3+'Vel,Acc,Jer (Inlet)'!C359))</f>
        <v>2180.3153506671274</v>
      </c>
      <c r="Z359" s="10">
        <f t="shared" si="130"/>
        <v>2180.5062347942917</v>
      </c>
      <c r="AA359" s="10">
        <f t="shared" si="131"/>
        <v>2181.092454788336</v>
      </c>
      <c r="AB359" s="10">
        <f t="shared" si="132"/>
        <v>2182.0333078116046</v>
      </c>
      <c r="AC359" s="10">
        <f t="shared" si="133"/>
        <v>2183.3694967017536</v>
      </c>
      <c r="AD359" s="10">
        <f t="shared" si="134"/>
        <v>2185.0874538462308</v>
      </c>
      <c r="AE359" s="10">
        <f t="shared" si="135"/>
        <v>2187.1871792450361</v>
      </c>
    </row>
    <row r="360" spans="1:31" x14ac:dyDescent="0.2">
      <c r="A360" s="5">
        <v>354</v>
      </c>
      <c r="B360" s="5">
        <f t="shared" si="136"/>
        <v>357</v>
      </c>
      <c r="C360" s="36">
        <v>3.2577205234118849E-7</v>
      </c>
      <c r="D360" s="6">
        <f t="shared" si="116"/>
        <v>6.6274543599496819E-8</v>
      </c>
      <c r="E360" s="7">
        <f t="shared" si="117"/>
        <v>7.9529452319396178E-4</v>
      </c>
      <c r="F360" s="7">
        <f t="shared" si="118"/>
        <v>1.5905890463879236E-3</v>
      </c>
      <c r="G360" s="7">
        <f t="shared" si="119"/>
        <v>2.3858835695818857E-3</v>
      </c>
      <c r="H360" s="7">
        <f t="shared" si="120"/>
        <v>3.1811780927758471E-3</v>
      </c>
      <c r="I360" s="7">
        <f t="shared" si="121"/>
        <v>3.976472615969809E-3</v>
      </c>
      <c r="J360" s="7">
        <f t="shared" si="122"/>
        <v>4.7717671391637713E-3</v>
      </c>
      <c r="K360" s="12">
        <f t="shared" si="123"/>
        <v>1.4001664140738648E-8</v>
      </c>
      <c r="L360" s="9">
        <f t="shared" si="124"/>
        <v>2.016239636266365</v>
      </c>
      <c r="M360" s="9">
        <f t="shared" si="125"/>
        <v>8.0649585450654602</v>
      </c>
      <c r="N360" s="9">
        <f t="shared" si="126"/>
        <v>18.146156726397287</v>
      </c>
      <c r="O360" s="9">
        <f t="shared" si="127"/>
        <v>32.259834180261841</v>
      </c>
      <c r="P360" s="9">
        <f t="shared" si="128"/>
        <v>50.405990906659135</v>
      </c>
      <c r="Q360" s="9">
        <f t="shared" si="129"/>
        <v>72.584626905589147</v>
      </c>
      <c r="R360" s="8">
        <f>SUM('Masses &amp; Spring Data'!$D$29)</f>
        <v>0.12910000000000002</v>
      </c>
      <c r="S360" s="8">
        <f t="shared" si="115"/>
        <v>0.26029653704198774</v>
      </c>
      <c r="T360" s="8">
        <f t="shared" si="115"/>
        <v>1.041186148167951</v>
      </c>
      <c r="U360" s="8">
        <f t="shared" si="115"/>
        <v>2.34266883337789</v>
      </c>
      <c r="V360" s="8">
        <f t="shared" si="115"/>
        <v>4.1647445926718039</v>
      </c>
      <c r="W360" s="8">
        <f t="shared" si="115"/>
        <v>6.5074134260496956</v>
      </c>
      <c r="X360" s="8">
        <f t="shared" si="115"/>
        <v>9.37067533351156</v>
      </c>
      <c r="Y360" s="3">
        <f>SUM('Masses &amp; Spring Data'!$K$41*('Masses &amp; Spring Data'!$I$3+'Vel,Acc,Jer (Inlet)'!C360))</f>
        <v>2180.3289182796793</v>
      </c>
      <c r="Z360" s="10">
        <f t="shared" si="130"/>
        <v>2180.5892148167213</v>
      </c>
      <c r="AA360" s="10">
        <f t="shared" si="131"/>
        <v>2181.3861594360346</v>
      </c>
      <c r="AB360" s="10">
        <f t="shared" si="132"/>
        <v>2182.6715871130573</v>
      </c>
      <c r="AC360" s="10">
        <f t="shared" si="133"/>
        <v>2184.4936628723513</v>
      </c>
      <c r="AD360" s="10">
        <f t="shared" si="134"/>
        <v>2186.8363317057292</v>
      </c>
      <c r="AE360" s="10">
        <f t="shared" si="135"/>
        <v>2189.6995936131907</v>
      </c>
    </row>
    <row r="361" spans="1:31" x14ac:dyDescent="0.2">
      <c r="A361" s="5">
        <v>356</v>
      </c>
      <c r="B361" s="5">
        <f t="shared" si="136"/>
        <v>358</v>
      </c>
      <c r="C361" s="36">
        <v>3.9204659594068531E-7</v>
      </c>
      <c r="D361" s="6">
        <f t="shared" si="116"/>
        <v>8.0276207740235467E-8</v>
      </c>
      <c r="E361" s="7">
        <f t="shared" si="117"/>
        <v>9.6331449288282564E-4</v>
      </c>
      <c r="F361" s="7">
        <f t="shared" si="118"/>
        <v>1.9266289857656513E-3</v>
      </c>
      <c r="G361" s="7">
        <f t="shared" si="119"/>
        <v>2.8899434786484766E-3</v>
      </c>
      <c r="H361" s="7">
        <f t="shared" si="120"/>
        <v>3.8532579715313026E-3</v>
      </c>
      <c r="I361" s="7">
        <f t="shared" si="121"/>
        <v>4.8165724644141277E-3</v>
      </c>
      <c r="J361" s="7">
        <f t="shared" si="122"/>
        <v>5.7798869572969532E-3</v>
      </c>
      <c r="K361" s="12">
        <f t="shared" si="123"/>
        <v>1.4935108416788215E-8</v>
      </c>
      <c r="L361" s="9">
        <f t="shared" si="124"/>
        <v>2.1506556120175029</v>
      </c>
      <c r="M361" s="9">
        <f t="shared" si="125"/>
        <v>8.6026224480700115</v>
      </c>
      <c r="N361" s="9">
        <f t="shared" si="126"/>
        <v>19.355900508157529</v>
      </c>
      <c r="O361" s="9">
        <f t="shared" si="127"/>
        <v>34.410489792280046</v>
      </c>
      <c r="P361" s="9">
        <f t="shared" si="128"/>
        <v>53.766390300437578</v>
      </c>
      <c r="Q361" s="9">
        <f t="shared" si="129"/>
        <v>77.423602032630114</v>
      </c>
      <c r="R361" s="8">
        <f>SUM('Masses &amp; Spring Data'!$D$29)</f>
        <v>0.12910000000000002</v>
      </c>
      <c r="S361" s="8">
        <f t="shared" si="115"/>
        <v>0.27764963951145966</v>
      </c>
      <c r="T361" s="8">
        <f t="shared" si="115"/>
        <v>1.1105985580458386</v>
      </c>
      <c r="U361" s="8">
        <f t="shared" si="115"/>
        <v>2.4988467556031373</v>
      </c>
      <c r="V361" s="8">
        <f t="shared" si="115"/>
        <v>4.4423942321833545</v>
      </c>
      <c r="W361" s="8">
        <f t="shared" si="115"/>
        <v>6.9412409877864922</v>
      </c>
      <c r="X361" s="8">
        <f t="shared" si="115"/>
        <v>9.9953870224125492</v>
      </c>
      <c r="Y361" s="3">
        <f>SUM('Masses &amp; Spring Data'!$K$41*('Masses &amp; Spring Data'!$I$3+'Vel,Acc,Jer (Inlet)'!C361))</f>
        <v>2180.3449732878667</v>
      </c>
      <c r="Z361" s="10">
        <f t="shared" si="130"/>
        <v>2180.622622927378</v>
      </c>
      <c r="AA361" s="10">
        <f t="shared" si="131"/>
        <v>2181.4750187572372</v>
      </c>
      <c r="AB361" s="10">
        <f t="shared" si="132"/>
        <v>2182.8438200434698</v>
      </c>
      <c r="AC361" s="10">
        <f t="shared" si="133"/>
        <v>2184.7873675200499</v>
      </c>
      <c r="AD361" s="10">
        <f t="shared" si="134"/>
        <v>2187.286214275653</v>
      </c>
      <c r="AE361" s="10">
        <f t="shared" si="135"/>
        <v>2190.3403603102793</v>
      </c>
    </row>
    <row r="362" spans="1:31" x14ac:dyDescent="0.2">
      <c r="A362" s="5">
        <v>358</v>
      </c>
      <c r="B362" s="5">
        <f t="shared" si="136"/>
        <v>359</v>
      </c>
      <c r="C362" s="36">
        <v>4.7232280368092077E-7</v>
      </c>
      <c r="D362" s="6">
        <f t="shared" si="116"/>
        <v>9.5211316157023682E-8</v>
      </c>
      <c r="E362" s="7">
        <f t="shared" si="117"/>
        <v>1.1425357938842841E-3</v>
      </c>
      <c r="F362" s="7">
        <f t="shared" si="118"/>
        <v>2.2850715877685683E-3</v>
      </c>
      <c r="G362" s="7">
        <f t="shared" si="119"/>
        <v>3.4276073816528526E-3</v>
      </c>
      <c r="H362" s="7">
        <f t="shared" si="120"/>
        <v>4.5701431755371365E-3</v>
      </c>
      <c r="I362" s="7">
        <f t="shared" si="121"/>
        <v>5.7126789694214213E-3</v>
      </c>
      <c r="J362" s="7">
        <f t="shared" si="122"/>
        <v>6.8552147633057052E-3</v>
      </c>
      <c r="K362" s="12">
        <f t="shared" si="123"/>
        <v>-6.6274543599496808E-7</v>
      </c>
      <c r="L362" s="9">
        <f t="shared" si="124"/>
        <v>-95.435342783275402</v>
      </c>
      <c r="M362" s="9">
        <f t="shared" si="125"/>
        <v>-381.74137113310161</v>
      </c>
      <c r="N362" s="9">
        <f t="shared" si="126"/>
        <v>-858.91808504947869</v>
      </c>
      <c r="O362" s="9">
        <f t="shared" si="127"/>
        <v>-1526.9654845324064</v>
      </c>
      <c r="P362" s="9">
        <f t="shared" si="128"/>
        <v>-2385.8835695818852</v>
      </c>
      <c r="Q362" s="9">
        <f t="shared" si="129"/>
        <v>-3435.6723401979148</v>
      </c>
      <c r="R362" s="8">
        <f>SUM('Masses &amp; Spring Data'!$D$29)</f>
        <v>0.12910000000000002</v>
      </c>
      <c r="S362" s="8">
        <f t="shared" si="115"/>
        <v>-12.320702753320857</v>
      </c>
      <c r="T362" s="8">
        <f t="shared" si="115"/>
        <v>-49.282811013283428</v>
      </c>
      <c r="U362" s="8">
        <f t="shared" si="115"/>
        <v>-110.88632477988772</v>
      </c>
      <c r="V362" s="8">
        <f t="shared" si="115"/>
        <v>-197.13124405313371</v>
      </c>
      <c r="W362" s="8">
        <f t="shared" si="115"/>
        <v>-308.01756883302141</v>
      </c>
      <c r="X362" s="8">
        <f t="shared" si="115"/>
        <v>-443.54529911955086</v>
      </c>
      <c r="Y362" s="3">
        <f>SUM('Masses &amp; Spring Data'!$K$41*('Masses &amp; Spring Data'!$I$3+'Vel,Acc,Jer (Inlet)'!C362))</f>
        <v>2180.3644201991915</v>
      </c>
      <c r="Z362" s="10">
        <f t="shared" si="130"/>
        <v>2168.0437174458707</v>
      </c>
      <c r="AA362" s="10">
        <f t="shared" si="131"/>
        <v>2131.1046741272476</v>
      </c>
      <c r="AB362" s="10">
        <f t="shared" si="132"/>
        <v>2069.4780954193038</v>
      </c>
      <c r="AC362" s="10">
        <f t="shared" si="133"/>
        <v>1983.2331761460578</v>
      </c>
      <c r="AD362" s="10">
        <f t="shared" si="134"/>
        <v>1872.3468513661701</v>
      </c>
      <c r="AE362" s="10">
        <f t="shared" si="135"/>
        <v>1736.8191210796406</v>
      </c>
    </row>
    <row r="363" spans="1:31" x14ac:dyDescent="0.2">
      <c r="A363" s="5">
        <v>360</v>
      </c>
      <c r="B363" s="5">
        <f t="shared" si="136"/>
        <v>360</v>
      </c>
      <c r="C363" s="36">
        <v>5.6753411983794446E-7</v>
      </c>
      <c r="D363" s="6">
        <f t="shared" si="116"/>
        <v>1.5764836662165124E-9</v>
      </c>
      <c r="E363" s="7">
        <f t="shared" si="117"/>
        <v>1.891780399459815E-5</v>
      </c>
      <c r="F363" s="7">
        <f t="shared" si="118"/>
        <v>3.7835607989196301E-5</v>
      </c>
      <c r="G363" s="7">
        <f t="shared" si="119"/>
        <v>5.6753411983794448E-5</v>
      </c>
      <c r="H363" s="7">
        <f t="shared" si="120"/>
        <v>7.5671215978392601E-5</v>
      </c>
      <c r="I363" s="7">
        <f t="shared" si="121"/>
        <v>9.4589019972990748E-5</v>
      </c>
      <c r="J363" s="7">
        <f t="shared" si="122"/>
        <v>1.135068239675889E-4</v>
      </c>
      <c r="K363" s="12">
        <f t="shared" si="123"/>
        <v>4.3791212950458679E-12</v>
      </c>
      <c r="L363" s="9">
        <f t="shared" si="124"/>
        <v>6.3059346648660503E-4</v>
      </c>
      <c r="M363" s="9">
        <f t="shared" si="125"/>
        <v>2.5223738659464201E-3</v>
      </c>
      <c r="N363" s="9">
        <f t="shared" si="126"/>
        <v>5.6753411983794444E-3</v>
      </c>
      <c r="O363" s="9">
        <f t="shared" si="127"/>
        <v>1.008949546378568E-2</v>
      </c>
      <c r="P363" s="9">
        <f t="shared" si="128"/>
        <v>1.5764836662165126E-2</v>
      </c>
      <c r="Q363" s="9">
        <f t="shared" si="129"/>
        <v>2.2701364793517777E-2</v>
      </c>
      <c r="R363" s="8">
        <f>SUM('Masses &amp; Spring Data'!$D$29)</f>
        <v>0.12910000000000002</v>
      </c>
      <c r="S363" s="8">
        <f t="shared" si="115"/>
        <v>8.1409616523420728E-5</v>
      </c>
      <c r="T363" s="8">
        <f t="shared" si="115"/>
        <v>3.2563846609368291E-4</v>
      </c>
      <c r="U363" s="8">
        <f t="shared" si="115"/>
        <v>7.3268654871078641E-4</v>
      </c>
      <c r="V363" s="8">
        <f t="shared" ref="V363:X402" si="137">SUM($R$3*O363)</f>
        <v>1.3025538643747316E-3</v>
      </c>
      <c r="W363" s="8">
        <f t="shared" si="137"/>
        <v>2.0352404130855178E-3</v>
      </c>
      <c r="X363" s="8">
        <f t="shared" si="137"/>
        <v>2.9307461948431457E-3</v>
      </c>
      <c r="Y363" s="3">
        <f>SUM('Masses &amp; Spring Data'!$K$41*('Masses &amp; Spring Data'!$I$3+'Vel,Acc,Jer (Inlet)'!C363))</f>
        <v>2180.3874851405308</v>
      </c>
      <c r="Z363" s="10">
        <f t="shared" si="130"/>
        <v>2180.3875665501473</v>
      </c>
      <c r="AA363" s="10">
        <f t="shared" si="131"/>
        <v>3.2563846609368291E-4</v>
      </c>
      <c r="AB363" s="10">
        <f t="shared" si="132"/>
        <v>2180.3882178270796</v>
      </c>
      <c r="AC363" s="10">
        <f t="shared" si="133"/>
        <v>2180.388787694395</v>
      </c>
      <c r="AD363" s="10">
        <f t="shared" si="134"/>
        <v>2180.3895203809438</v>
      </c>
      <c r="AE363" s="10">
        <f t="shared" si="135"/>
        <v>2180.3904158867258</v>
      </c>
    </row>
  </sheetData>
  <pageMargins left="0.75" right="0.75" top="1" bottom="1" header="0.5" footer="0.5"/>
  <pageSetup paperSize="9" orientation="portrait" horizontalDpi="0" verticalDpi="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42D49-157C-4DD3-AC20-0A759D1976B3}">
  <dimension ref="A1:AE363"/>
  <sheetViews>
    <sheetView topLeftCell="X3" workbookViewId="0">
      <selection activeCell="Y3" sqref="Y3"/>
    </sheetView>
  </sheetViews>
  <sheetFormatPr defaultColWidth="11.42578125" defaultRowHeight="12.75" x14ac:dyDescent="0.2"/>
  <cols>
    <col min="1" max="1" width="17.85546875" bestFit="1" customWidth="1"/>
    <col min="2" max="2" width="17.85546875" customWidth="1"/>
    <col min="3" max="3" width="17.42578125" bestFit="1" customWidth="1"/>
    <col min="4" max="4" width="17.42578125" customWidth="1"/>
    <col min="5" max="8" width="22.140625" bestFit="1" customWidth="1"/>
    <col min="9" max="10" width="23.42578125" bestFit="1" customWidth="1"/>
    <col min="11" max="11" width="23.42578125" customWidth="1"/>
    <col min="12" max="15" width="22.140625" bestFit="1" customWidth="1"/>
    <col min="16" max="17" width="23.42578125" bestFit="1" customWidth="1"/>
    <col min="18" max="24" width="23.42578125" customWidth="1"/>
    <col min="25" max="25" width="19.42578125" bestFit="1" customWidth="1"/>
    <col min="26" max="26" width="28.85546875" bestFit="1" customWidth="1"/>
    <col min="27" max="29" width="28.85546875" customWidth="1"/>
    <col min="30" max="31" width="30.28515625" bestFit="1" customWidth="1"/>
    <col min="32" max="262" width="8.85546875" customWidth="1"/>
  </cols>
  <sheetData>
    <row r="1" spans="1:31" ht="15.75" x14ac:dyDescent="0.25">
      <c r="A1" s="1" t="s">
        <v>28</v>
      </c>
      <c r="B1" s="1" t="s">
        <v>29</v>
      </c>
      <c r="C1" s="1" t="s">
        <v>30</v>
      </c>
      <c r="D1" s="2" t="s">
        <v>31</v>
      </c>
      <c r="E1" s="2" t="s">
        <v>32</v>
      </c>
      <c r="F1" s="2" t="s">
        <v>32</v>
      </c>
      <c r="G1" s="2" t="s">
        <v>32</v>
      </c>
      <c r="H1" s="2" t="s">
        <v>32</v>
      </c>
      <c r="I1" s="2" t="s">
        <v>32</v>
      </c>
      <c r="J1" s="2" t="s">
        <v>32</v>
      </c>
      <c r="K1" s="2" t="s">
        <v>33</v>
      </c>
      <c r="L1" s="2" t="s">
        <v>34</v>
      </c>
      <c r="M1" s="2" t="s">
        <v>34</v>
      </c>
      <c r="N1" s="2" t="s">
        <v>34</v>
      </c>
      <c r="O1" s="2" t="s">
        <v>34</v>
      </c>
      <c r="P1" s="2" t="s">
        <v>34</v>
      </c>
      <c r="Q1" s="2" t="s">
        <v>34</v>
      </c>
      <c r="R1" s="2" t="s">
        <v>35</v>
      </c>
      <c r="S1" s="2" t="s">
        <v>148</v>
      </c>
      <c r="T1" s="2" t="s">
        <v>148</v>
      </c>
      <c r="U1" s="2" t="s">
        <v>148</v>
      </c>
      <c r="V1" s="2" t="s">
        <v>148</v>
      </c>
      <c r="W1" s="2" t="s">
        <v>148</v>
      </c>
      <c r="X1" s="2" t="s">
        <v>148</v>
      </c>
      <c r="Y1" s="1" t="s">
        <v>36</v>
      </c>
      <c r="Z1" s="1" t="s">
        <v>37</v>
      </c>
      <c r="AA1" s="1" t="s">
        <v>37</v>
      </c>
      <c r="AB1" s="1" t="s">
        <v>37</v>
      </c>
      <c r="AC1" s="1" t="s">
        <v>37</v>
      </c>
      <c r="AD1" s="1" t="s">
        <v>37</v>
      </c>
      <c r="AE1" s="1" t="s">
        <v>37</v>
      </c>
    </row>
    <row r="2" spans="1:31" ht="15.75" x14ac:dyDescent="0.25">
      <c r="A2" s="1"/>
      <c r="B2" s="1"/>
      <c r="C2" s="1"/>
      <c r="D2" s="4" t="s">
        <v>38</v>
      </c>
      <c r="E2" s="4" t="s">
        <v>39</v>
      </c>
      <c r="F2" s="4" t="s">
        <v>40</v>
      </c>
      <c r="G2" s="4" t="s">
        <v>41</v>
      </c>
      <c r="H2" s="4" t="s">
        <v>42</v>
      </c>
      <c r="I2" s="4" t="s">
        <v>43</v>
      </c>
      <c r="J2" s="4" t="s">
        <v>44</v>
      </c>
      <c r="K2" s="4" t="s">
        <v>38</v>
      </c>
      <c r="L2" s="4" t="s">
        <v>45</v>
      </c>
      <c r="M2" s="4" t="s">
        <v>46</v>
      </c>
      <c r="N2" s="4" t="s">
        <v>47</v>
      </c>
      <c r="O2" s="4" t="s">
        <v>48</v>
      </c>
      <c r="P2" s="4" t="s">
        <v>49</v>
      </c>
      <c r="Q2" s="4" t="s">
        <v>50</v>
      </c>
      <c r="R2" s="4" t="s">
        <v>51</v>
      </c>
      <c r="S2" s="4" t="s">
        <v>142</v>
      </c>
      <c r="T2" s="4" t="s">
        <v>143</v>
      </c>
      <c r="U2" s="4" t="s">
        <v>144</v>
      </c>
      <c r="V2" s="4" t="s">
        <v>145</v>
      </c>
      <c r="W2" s="4" t="s">
        <v>146</v>
      </c>
      <c r="X2" s="4" t="s">
        <v>147</v>
      </c>
      <c r="Y2" s="1"/>
      <c r="Z2" s="1" t="s">
        <v>52</v>
      </c>
      <c r="AA2" s="1" t="s">
        <v>53</v>
      </c>
      <c r="AB2" s="1" t="s">
        <v>54</v>
      </c>
      <c r="AC2" s="1" t="s">
        <v>55</v>
      </c>
      <c r="AD2" s="1" t="s">
        <v>56</v>
      </c>
      <c r="AE2" s="1" t="s">
        <v>57</v>
      </c>
    </row>
    <row r="3" spans="1:31" x14ac:dyDescent="0.2">
      <c r="A3" s="5">
        <v>-360</v>
      </c>
      <c r="B3" s="5">
        <v>0</v>
      </c>
      <c r="C3" s="36">
        <v>6.0444662367636419E-7</v>
      </c>
      <c r="D3" s="6">
        <f>SUM((C4-C3)/(B4-B3))</f>
        <v>1.2088932473527288E-7</v>
      </c>
      <c r="E3" s="7">
        <f>SUM(D3*(6*2000))</f>
        <v>1.4506718968232747E-3</v>
      </c>
      <c r="F3" s="7">
        <f>SUM(D3*(6*4000))</f>
        <v>2.9013437936465493E-3</v>
      </c>
      <c r="G3" s="7">
        <f>SUM(D3*(6*6000))</f>
        <v>4.3520156904698236E-3</v>
      </c>
      <c r="H3" s="7">
        <f>SUM(D3*(6*8000))</f>
        <v>5.8026875872930987E-3</v>
      </c>
      <c r="I3" s="7">
        <f>SUM(D3*(6*10000))</f>
        <v>7.2533594841163729E-3</v>
      </c>
      <c r="J3" s="7">
        <f>SUM(D3*(6*12000))</f>
        <v>8.7040313809396471E-3</v>
      </c>
      <c r="K3" s="12">
        <f>SUM((C5-(2*C4)+C3)/((B4-B3)^2))</f>
        <v>2.3184254058819344E-8</v>
      </c>
      <c r="L3" s="9">
        <f>SUM($K$3*((6*2000)^2))</f>
        <v>3.3385325844699856</v>
      </c>
      <c r="M3" s="9">
        <f>SUM(K3*((6*4000)^2))</f>
        <v>13.354130337879942</v>
      </c>
      <c r="N3" s="9">
        <f>SUM(K3*((6*6000)^2))</f>
        <v>30.046793260229869</v>
      </c>
      <c r="O3" s="9">
        <f>SUM(K3*((6*8000)^2))</f>
        <v>53.416521351519769</v>
      </c>
      <c r="P3" s="9">
        <f>SUM(K3*((6*10000)^2))</f>
        <v>83.463314611749638</v>
      </c>
      <c r="Q3" s="9">
        <f>SUM(K3*((6*12000)^2))</f>
        <v>120.18717304091948</v>
      </c>
      <c r="R3" s="8">
        <f>'Masses &amp; Spring Data'!$G$29</f>
        <v>0.12460000000000002</v>
      </c>
      <c r="S3" s="8">
        <f>SUM($R$3*L3)</f>
        <v>0.41598116002496027</v>
      </c>
      <c r="T3" s="8">
        <f t="shared" ref="T3:X18" si="0">SUM($R$3*M3)</f>
        <v>1.6639246400998411</v>
      </c>
      <c r="U3" s="8">
        <f t="shared" si="0"/>
        <v>3.7438304402246421</v>
      </c>
      <c r="V3" s="8">
        <f t="shared" si="0"/>
        <v>6.6556985603993644</v>
      </c>
      <c r="W3" s="8">
        <f t="shared" si="0"/>
        <v>10.399529000624007</v>
      </c>
      <c r="X3" s="8">
        <f t="shared" si="0"/>
        <v>14.975321760898568</v>
      </c>
      <c r="Y3" s="3">
        <f>SUM('Masses &amp; Spring Data'!$K$41*('Masses &amp; Spring Data'!$I$3+'Vel,Acc,Jer (Inlet)'!C3))</f>
        <v>2180.415072619387</v>
      </c>
      <c r="Z3" s="10">
        <f>SUM(S3+Y3)</f>
        <v>2180.8310537794118</v>
      </c>
      <c r="AA3" s="10">
        <f>SUM(T3+Y4)</f>
        <v>2182.1120117833648</v>
      </c>
      <c r="AB3" s="10">
        <f>SUM(U3+Y3)</f>
        <v>2184.1589030596115</v>
      </c>
      <c r="AC3" s="10">
        <f>SUM(V3+Y3)</f>
        <v>2187.0707711797863</v>
      </c>
      <c r="AD3" s="10">
        <f>SUM(W3+Y3)</f>
        <v>2190.8146016200112</v>
      </c>
      <c r="AE3" s="10">
        <f>SUM(X3+Y3)</f>
        <v>2195.3903943802857</v>
      </c>
    </row>
    <row r="4" spans="1:31" x14ac:dyDescent="0.2">
      <c r="A4" s="5">
        <v>-358</v>
      </c>
      <c r="B4" s="5">
        <f>B3+1</f>
        <v>1</v>
      </c>
      <c r="C4" s="36">
        <v>7.2533594841163708E-7</v>
      </c>
      <c r="D4" s="6">
        <f t="shared" ref="D4:D67" si="1">SUM((C5-C4)/(B5-B4))</f>
        <v>1.4407357879409222E-7</v>
      </c>
      <c r="E4" s="7">
        <f t="shared" ref="E4:E67" si="2">SUM(D4*(6*2000))</f>
        <v>1.7288829455291068E-3</v>
      </c>
      <c r="F4" s="7">
        <f t="shared" ref="F4:F67" si="3">SUM(D4*(6*4000))</f>
        <v>3.4577658910582136E-3</v>
      </c>
      <c r="G4" s="7">
        <f t="shared" ref="G4:G67" si="4">SUM(D4*(6*6000))</f>
        <v>5.1866488365873197E-3</v>
      </c>
      <c r="H4" s="7">
        <f t="shared" ref="H4:H67" si="5">SUM(D4*(6*8000))</f>
        <v>6.9155317821164271E-3</v>
      </c>
      <c r="I4" s="7">
        <f t="shared" ref="I4:I67" si="6">SUM(D4*(6*10000))</f>
        <v>8.6444147276455337E-3</v>
      </c>
      <c r="J4" s="7">
        <f t="shared" ref="J4:J67" si="7">SUM(D4*(6*12000))</f>
        <v>1.0373297673174639E-2</v>
      </c>
      <c r="K4" s="12">
        <f t="shared" ref="K4:K67" si="8">SUM((C6-(2*C5)+C4)/((B5-B4)^2))</f>
        <v>2.9808326647053381E-8</v>
      </c>
      <c r="L4" s="9">
        <f>SUM(K4*((6*2000)^2))</f>
        <v>4.292399037175687</v>
      </c>
      <c r="M4" s="9">
        <f t="shared" ref="M4:M67" si="9">SUM(K4*((6*4000)^2))</f>
        <v>17.169596148702748</v>
      </c>
      <c r="N4" s="9">
        <f t="shared" ref="N4:N67" si="10">SUM(K4*((6*6000)^2))</f>
        <v>38.631591334581181</v>
      </c>
      <c r="O4" s="9">
        <f t="shared" ref="O4:O67" si="11">SUM(K4*((6*8000)^2))</f>
        <v>68.678384594810993</v>
      </c>
      <c r="P4" s="9">
        <f t="shared" ref="P4:P67" si="12">SUM(K4*((6*10000)^2))</f>
        <v>107.30997592939217</v>
      </c>
      <c r="Q4" s="9">
        <f t="shared" ref="Q4:Q67" si="13">SUM(K4*((6*12000)^2))</f>
        <v>154.52636533832472</v>
      </c>
      <c r="R4" s="8">
        <f>'Masses &amp; Spring Data'!$G$29</f>
        <v>0.12460000000000002</v>
      </c>
      <c r="S4" s="8">
        <f t="shared" ref="S4:X67" si="14">SUM($R$3*L4)</f>
        <v>0.53483292003209071</v>
      </c>
      <c r="T4" s="8">
        <f t="shared" si="0"/>
        <v>2.1393316801283628</v>
      </c>
      <c r="U4" s="8">
        <f t="shared" si="0"/>
        <v>4.8134962802888159</v>
      </c>
      <c r="V4" s="8">
        <f t="shared" si="0"/>
        <v>8.5573267205134513</v>
      </c>
      <c r="W4" s="8">
        <f t="shared" si="0"/>
        <v>13.370823000802266</v>
      </c>
      <c r="X4" s="8">
        <f t="shared" si="0"/>
        <v>19.253985121155264</v>
      </c>
      <c r="Y4" s="3">
        <f>SUM('Masses &amp; Spring Data'!$K$41*('Masses &amp; Spring Data'!$I$3+'Vel,Acc,Jer (Inlet)'!C4))</f>
        <v>2180.4480871432647</v>
      </c>
      <c r="Z4" s="10">
        <f t="shared" ref="Z4:Z67" si="15">SUM(S4+Y4)</f>
        <v>2180.9829200632967</v>
      </c>
      <c r="AA4" s="10">
        <f t="shared" ref="AA4:AA67" si="16">SUM(T4+Y5)</f>
        <v>2182.6267648997946</v>
      </c>
      <c r="AB4" s="10">
        <f t="shared" ref="AB4:AB67" si="17">SUM(U4+Y4)</f>
        <v>2185.2615834235535</v>
      </c>
      <c r="AC4" s="10">
        <f t="shared" ref="AC4:AC67" si="18">SUM(V4+Y4)</f>
        <v>2189.0054138637784</v>
      </c>
      <c r="AD4" s="10">
        <f t="shared" ref="AD4:AD67" si="19">SUM(W4+Y4)</f>
        <v>2193.8189101440671</v>
      </c>
      <c r="AE4" s="10">
        <f t="shared" ref="AE4:AE67" si="20">SUM(X4+Y4)</f>
        <v>2199.7020722644202</v>
      </c>
    </row>
    <row r="5" spans="1:31" x14ac:dyDescent="0.2">
      <c r="A5" s="5">
        <v>-356</v>
      </c>
      <c r="B5" s="5">
        <f t="shared" ref="B5:B68" si="21">B4+1</f>
        <v>2</v>
      </c>
      <c r="C5" s="36">
        <v>8.694095272057293E-7</v>
      </c>
      <c r="D5" s="6">
        <f t="shared" si="1"/>
        <v>1.7388190544114561E-7</v>
      </c>
      <c r="E5" s="7">
        <f t="shared" si="2"/>
        <v>2.0865828652937473E-3</v>
      </c>
      <c r="F5" s="7">
        <f t="shared" si="3"/>
        <v>4.1731657305874945E-3</v>
      </c>
      <c r="G5" s="7">
        <f t="shared" si="4"/>
        <v>6.2597485958812418E-3</v>
      </c>
      <c r="H5" s="7">
        <f t="shared" si="5"/>
        <v>8.3463314611749891E-3</v>
      </c>
      <c r="I5" s="7">
        <f t="shared" si="6"/>
        <v>1.0432914326468737E-2</v>
      </c>
      <c r="J5" s="7">
        <f t="shared" si="7"/>
        <v>1.2519497191762484E-2</v>
      </c>
      <c r="K5" s="12">
        <f t="shared" si="8"/>
        <v>2.4840272205878488E-8</v>
      </c>
      <c r="L5" s="9">
        <f t="shared" ref="L5:L67" si="22">SUM(K5*((6*2000)^2))</f>
        <v>3.5769991976465021</v>
      </c>
      <c r="M5" s="9">
        <f t="shared" si="9"/>
        <v>14.307996790586008</v>
      </c>
      <c r="N5" s="9">
        <f t="shared" si="10"/>
        <v>32.192992778818521</v>
      </c>
      <c r="O5" s="9">
        <f t="shared" si="11"/>
        <v>57.231987162344033</v>
      </c>
      <c r="P5" s="9">
        <f t="shared" si="12"/>
        <v>89.424979941162562</v>
      </c>
      <c r="Q5" s="9">
        <f t="shared" si="13"/>
        <v>128.77197111527408</v>
      </c>
      <c r="R5" s="8">
        <f>'Masses &amp; Spring Data'!$G$29</f>
        <v>0.12460000000000002</v>
      </c>
      <c r="S5" s="8">
        <f t="shared" si="14"/>
        <v>0.44569410002675419</v>
      </c>
      <c r="T5" s="8">
        <f t="shared" si="0"/>
        <v>1.7827764001070168</v>
      </c>
      <c r="U5" s="8">
        <f t="shared" si="0"/>
        <v>4.0112469002407884</v>
      </c>
      <c r="V5" s="8">
        <f t="shared" si="0"/>
        <v>7.1311056004280671</v>
      </c>
      <c r="W5" s="8">
        <f t="shared" si="0"/>
        <v>11.142352500668856</v>
      </c>
      <c r="X5" s="8">
        <f t="shared" si="0"/>
        <v>16.044987600963154</v>
      </c>
      <c r="Y5" s="3">
        <f>SUM('Masses &amp; Spring Data'!$K$41*('Masses &amp; Spring Data'!$I$3+'Vel,Acc,Jer (Inlet)'!C5))</f>
        <v>2180.4874332196664</v>
      </c>
      <c r="Z5" s="10">
        <f t="shared" si="15"/>
        <v>2180.9331273196931</v>
      </c>
      <c r="AA5" s="10">
        <f t="shared" si="16"/>
        <v>2182.3176962637071</v>
      </c>
      <c r="AB5" s="10">
        <f t="shared" si="17"/>
        <v>2184.498680119907</v>
      </c>
      <c r="AC5" s="10">
        <f t="shared" si="18"/>
        <v>2187.6185388200943</v>
      </c>
      <c r="AD5" s="10">
        <f t="shared" si="19"/>
        <v>2191.6297857203353</v>
      </c>
      <c r="AE5" s="10">
        <f t="shared" si="20"/>
        <v>2196.5324208206293</v>
      </c>
    </row>
    <row r="6" spans="1:31" x14ac:dyDescent="0.2">
      <c r="A6" s="5">
        <v>-354</v>
      </c>
      <c r="B6" s="5">
        <f t="shared" si="21"/>
        <v>3</v>
      </c>
      <c r="C6" s="36">
        <v>1.0432914326468749E-6</v>
      </c>
      <c r="D6" s="6">
        <f t="shared" si="1"/>
        <v>1.9872217764702409E-7</v>
      </c>
      <c r="E6" s="7">
        <f t="shared" si="2"/>
        <v>2.3846661317642893E-3</v>
      </c>
      <c r="F6" s="7">
        <f t="shared" si="3"/>
        <v>4.7693322635285786E-3</v>
      </c>
      <c r="G6" s="7">
        <f t="shared" si="4"/>
        <v>7.153998395292867E-3</v>
      </c>
      <c r="H6" s="7">
        <f t="shared" si="5"/>
        <v>9.5386645270571571E-3</v>
      </c>
      <c r="I6" s="7">
        <f t="shared" si="6"/>
        <v>1.1923330658821446E-2</v>
      </c>
      <c r="J6" s="7">
        <f t="shared" si="7"/>
        <v>1.4307996790585734E-2</v>
      </c>
      <c r="K6" s="12">
        <f t="shared" si="8"/>
        <v>4.9680544411755918E-8</v>
      </c>
      <c r="L6" s="9">
        <f t="shared" si="22"/>
        <v>7.1539983952928523</v>
      </c>
      <c r="M6" s="9">
        <f t="shared" si="9"/>
        <v>28.615993581171409</v>
      </c>
      <c r="N6" s="9">
        <f t="shared" si="10"/>
        <v>64.385985557635664</v>
      </c>
      <c r="O6" s="9">
        <f t="shared" si="11"/>
        <v>114.46397432468564</v>
      </c>
      <c r="P6" s="9">
        <f t="shared" si="12"/>
        <v>178.84995988232131</v>
      </c>
      <c r="Q6" s="9">
        <f t="shared" si="13"/>
        <v>257.54394223054265</v>
      </c>
      <c r="R6" s="8">
        <f>'Masses &amp; Spring Data'!$G$29</f>
        <v>0.12460000000000002</v>
      </c>
      <c r="S6" s="8">
        <f t="shared" si="14"/>
        <v>0.89138820005348951</v>
      </c>
      <c r="T6" s="8">
        <f t="shared" si="0"/>
        <v>3.565552800213958</v>
      </c>
      <c r="U6" s="8">
        <f t="shared" si="0"/>
        <v>8.0224938004814046</v>
      </c>
      <c r="V6" s="8">
        <f t="shared" si="0"/>
        <v>14.262211200855832</v>
      </c>
      <c r="W6" s="8">
        <f t="shared" si="0"/>
        <v>22.28470500133724</v>
      </c>
      <c r="X6" s="8">
        <f t="shared" si="0"/>
        <v>32.089975201925618</v>
      </c>
      <c r="Y6" s="3">
        <f>SUM('Masses &amp; Spring Data'!$K$41*('Masses &amp; Spring Data'!$I$3+'Vel,Acc,Jer (Inlet)'!C6))</f>
        <v>2180.5349198636</v>
      </c>
      <c r="Z6" s="10">
        <f t="shared" si="15"/>
        <v>2181.4263080636533</v>
      </c>
      <c r="AA6" s="10">
        <f t="shared" si="16"/>
        <v>2184.1547431140229</v>
      </c>
      <c r="AB6" s="10">
        <f t="shared" si="17"/>
        <v>2188.5574136640812</v>
      </c>
      <c r="AC6" s="10">
        <f t="shared" si="18"/>
        <v>2194.7971310644557</v>
      </c>
      <c r="AD6" s="10">
        <f t="shared" si="19"/>
        <v>2202.8196248649374</v>
      </c>
      <c r="AE6" s="10">
        <f t="shared" si="20"/>
        <v>2212.6248950655254</v>
      </c>
    </row>
    <row r="7" spans="1:31" x14ac:dyDescent="0.2">
      <c r="A7" s="5">
        <v>-352</v>
      </c>
      <c r="B7" s="5">
        <f t="shared" si="21"/>
        <v>4</v>
      </c>
      <c r="C7" s="36">
        <v>1.242013610293899E-6</v>
      </c>
      <c r="D7" s="6">
        <f t="shared" si="1"/>
        <v>2.4840272205878001E-7</v>
      </c>
      <c r="E7" s="7">
        <f t="shared" si="2"/>
        <v>2.9808326647053603E-3</v>
      </c>
      <c r="F7" s="7">
        <f t="shared" si="3"/>
        <v>5.9616653294107206E-3</v>
      </c>
      <c r="G7" s="7">
        <f t="shared" si="4"/>
        <v>8.94249799411608E-3</v>
      </c>
      <c r="H7" s="7">
        <f t="shared" si="5"/>
        <v>1.1923330658821441E-2</v>
      </c>
      <c r="I7" s="7">
        <f t="shared" si="6"/>
        <v>1.4904163323526801E-2</v>
      </c>
      <c r="J7" s="7">
        <f t="shared" si="7"/>
        <v>1.788499598823216E-2</v>
      </c>
      <c r="K7" s="12">
        <f t="shared" si="8"/>
        <v>3.3120362941169977E-8</v>
      </c>
      <c r="L7" s="9">
        <f t="shared" si="22"/>
        <v>4.7693322635284767</v>
      </c>
      <c r="M7" s="9">
        <f t="shared" si="9"/>
        <v>19.077329054113907</v>
      </c>
      <c r="N7" s="9">
        <f t="shared" si="10"/>
        <v>42.92399037175629</v>
      </c>
      <c r="O7" s="9">
        <f t="shared" si="11"/>
        <v>76.309316216455628</v>
      </c>
      <c r="P7" s="9">
        <f t="shared" si="12"/>
        <v>119.23330658821192</v>
      </c>
      <c r="Q7" s="9">
        <f t="shared" si="13"/>
        <v>171.69596148702516</v>
      </c>
      <c r="R7" s="8">
        <f>'Masses &amp; Spring Data'!$G$29</f>
        <v>0.12460000000000002</v>
      </c>
      <c r="S7" s="8">
        <f t="shared" si="14"/>
        <v>0.59425880003564824</v>
      </c>
      <c r="T7" s="8">
        <f t="shared" si="0"/>
        <v>2.377035200142593</v>
      </c>
      <c r="U7" s="8">
        <f t="shared" si="0"/>
        <v>5.3483292003208343</v>
      </c>
      <c r="V7" s="8">
        <f t="shared" si="0"/>
        <v>9.5081408005703718</v>
      </c>
      <c r="W7" s="8">
        <f t="shared" si="0"/>
        <v>14.856470000891207</v>
      </c>
      <c r="X7" s="8">
        <f t="shared" si="0"/>
        <v>21.393316801283337</v>
      </c>
      <c r="Y7" s="3">
        <f>SUM('Masses &amp; Spring Data'!$K$41*('Masses &amp; Spring Data'!$I$3+'Vel,Acc,Jer (Inlet)'!C7))</f>
        <v>2180.589190313809</v>
      </c>
      <c r="Z7" s="10">
        <f t="shared" si="15"/>
        <v>2181.1834491138447</v>
      </c>
      <c r="AA7" s="10">
        <f t="shared" si="16"/>
        <v>2183.0340635767134</v>
      </c>
      <c r="AB7" s="10">
        <f t="shared" si="17"/>
        <v>2185.9375195141297</v>
      </c>
      <c r="AC7" s="10">
        <f t="shared" si="18"/>
        <v>2190.0973311143794</v>
      </c>
      <c r="AD7" s="10">
        <f t="shared" si="19"/>
        <v>2195.4456603147</v>
      </c>
      <c r="AE7" s="10">
        <f t="shared" si="20"/>
        <v>2201.9825071150922</v>
      </c>
    </row>
    <row r="8" spans="1:31" x14ac:dyDescent="0.2">
      <c r="A8" s="5">
        <v>-350</v>
      </c>
      <c r="B8" s="5">
        <f t="shared" si="21"/>
        <v>5</v>
      </c>
      <c r="C8" s="36">
        <v>1.490416332352679E-6</v>
      </c>
      <c r="D8" s="6">
        <f t="shared" si="1"/>
        <v>2.8152308499994999E-7</v>
      </c>
      <c r="E8" s="7">
        <f t="shared" si="2"/>
        <v>3.3782770199994E-3</v>
      </c>
      <c r="F8" s="7">
        <f t="shared" si="3"/>
        <v>6.7565540399988E-3</v>
      </c>
      <c r="G8" s="7">
        <f t="shared" si="4"/>
        <v>1.01348310599982E-2</v>
      </c>
      <c r="H8" s="7">
        <f t="shared" si="5"/>
        <v>1.35131080799976E-2</v>
      </c>
      <c r="I8" s="7">
        <f t="shared" si="6"/>
        <v>1.6891385099996999E-2</v>
      </c>
      <c r="J8" s="7">
        <f t="shared" si="7"/>
        <v>2.0269662119996399E-2</v>
      </c>
      <c r="K8" s="12">
        <f t="shared" si="8"/>
        <v>6.6240725882341859E-8</v>
      </c>
      <c r="L8" s="9">
        <f t="shared" si="22"/>
        <v>9.538664527057227</v>
      </c>
      <c r="M8" s="9">
        <f t="shared" si="9"/>
        <v>38.154658108228908</v>
      </c>
      <c r="N8" s="9">
        <f t="shared" si="10"/>
        <v>85.847980743515052</v>
      </c>
      <c r="O8" s="9">
        <f t="shared" si="11"/>
        <v>152.61863243291563</v>
      </c>
      <c r="P8" s="9">
        <f t="shared" si="12"/>
        <v>238.46661317643068</v>
      </c>
      <c r="Q8" s="9">
        <f t="shared" si="13"/>
        <v>343.39192297406021</v>
      </c>
      <c r="R8" s="8">
        <f>'Masses &amp; Spring Data'!$G$29</f>
        <v>0.12460000000000002</v>
      </c>
      <c r="S8" s="8">
        <f t="shared" si="14"/>
        <v>1.1885176000713307</v>
      </c>
      <c r="T8" s="8">
        <f t="shared" si="0"/>
        <v>4.7540704002853227</v>
      </c>
      <c r="U8" s="8">
        <f t="shared" si="0"/>
        <v>10.696658400641978</v>
      </c>
      <c r="V8" s="8">
        <f t="shared" si="0"/>
        <v>19.016281601141291</v>
      </c>
      <c r="W8" s="8">
        <f t="shared" si="0"/>
        <v>29.712940001783267</v>
      </c>
      <c r="X8" s="8">
        <f t="shared" si="0"/>
        <v>42.78663360256791</v>
      </c>
      <c r="Y8" s="3">
        <f>SUM('Masses &amp; Spring Data'!$K$41*('Masses &amp; Spring Data'!$I$3+'Vel,Acc,Jer (Inlet)'!C8))</f>
        <v>2180.6570283765709</v>
      </c>
      <c r="Z8" s="10">
        <f t="shared" si="15"/>
        <v>2181.8455459766424</v>
      </c>
      <c r="AA8" s="10">
        <f t="shared" si="16"/>
        <v>2185.4879819146531</v>
      </c>
      <c r="AB8" s="10">
        <f t="shared" si="17"/>
        <v>2191.3536867772127</v>
      </c>
      <c r="AC8" s="10">
        <f t="shared" si="18"/>
        <v>2199.6733099777121</v>
      </c>
      <c r="AD8" s="10">
        <f t="shared" si="19"/>
        <v>2210.3699683783543</v>
      </c>
      <c r="AE8" s="10">
        <f t="shared" si="20"/>
        <v>2223.4436619791386</v>
      </c>
    </row>
    <row r="9" spans="1:31" x14ac:dyDescent="0.2">
      <c r="A9" s="5">
        <v>-348</v>
      </c>
      <c r="B9" s="5">
        <f t="shared" si="21"/>
        <v>6</v>
      </c>
      <c r="C9" s="36">
        <v>1.771939417352629E-6</v>
      </c>
      <c r="D9" s="6">
        <f t="shared" si="1"/>
        <v>3.4776381088229185E-7</v>
      </c>
      <c r="E9" s="7">
        <f t="shared" si="2"/>
        <v>4.1731657305875023E-3</v>
      </c>
      <c r="F9" s="7">
        <f t="shared" si="3"/>
        <v>8.3463314611750047E-3</v>
      </c>
      <c r="G9" s="7">
        <f t="shared" si="4"/>
        <v>1.2519497191762506E-2</v>
      </c>
      <c r="H9" s="7">
        <f t="shared" si="5"/>
        <v>1.6692662922350009E-2</v>
      </c>
      <c r="I9" s="7">
        <f t="shared" si="6"/>
        <v>2.0865828652937513E-2</v>
      </c>
      <c r="J9" s="7">
        <f t="shared" si="7"/>
        <v>2.5038994383525012E-2</v>
      </c>
      <c r="K9" s="12">
        <f t="shared" si="8"/>
        <v>5.7960635147048253E-8</v>
      </c>
      <c r="L9" s="9">
        <f t="shared" si="22"/>
        <v>8.3463314611749482</v>
      </c>
      <c r="M9" s="9">
        <f t="shared" si="9"/>
        <v>33.385325844699793</v>
      </c>
      <c r="N9" s="9">
        <f t="shared" si="10"/>
        <v>75.116983150574541</v>
      </c>
      <c r="O9" s="9">
        <f t="shared" si="11"/>
        <v>133.54130337879917</v>
      </c>
      <c r="P9" s="9">
        <f t="shared" si="12"/>
        <v>208.6582865293737</v>
      </c>
      <c r="Q9" s="9">
        <f t="shared" si="13"/>
        <v>300.46793260229816</v>
      </c>
      <c r="R9" s="8">
        <f>'Masses &amp; Spring Data'!$G$29</f>
        <v>0.12460000000000002</v>
      </c>
      <c r="S9" s="8">
        <f t="shared" si="14"/>
        <v>1.0399529000623986</v>
      </c>
      <c r="T9" s="8">
        <f t="shared" si="0"/>
        <v>4.1598116002495944</v>
      </c>
      <c r="U9" s="8">
        <f t="shared" si="0"/>
        <v>9.3595761005615898</v>
      </c>
      <c r="V9" s="8">
        <f t="shared" si="0"/>
        <v>16.639246400998378</v>
      </c>
      <c r="W9" s="8">
        <f t="shared" si="0"/>
        <v>25.998822501559967</v>
      </c>
      <c r="X9" s="8">
        <f t="shared" si="0"/>
        <v>37.438304402246359</v>
      </c>
      <c r="Y9" s="3">
        <f>SUM('Masses &amp; Spring Data'!$K$41*('Masses &amp; Spring Data'!$I$3+'Vel,Acc,Jer (Inlet)'!C9))</f>
        <v>2180.7339115143677</v>
      </c>
      <c r="Z9" s="10">
        <f t="shared" si="15"/>
        <v>2181.7738644144301</v>
      </c>
      <c r="AA9" s="10">
        <f t="shared" si="16"/>
        <v>2184.988696402484</v>
      </c>
      <c r="AB9" s="10">
        <f t="shared" si="17"/>
        <v>2190.0934876149295</v>
      </c>
      <c r="AC9" s="10">
        <f t="shared" si="18"/>
        <v>2197.3731579153659</v>
      </c>
      <c r="AD9" s="10">
        <f t="shared" si="19"/>
        <v>2206.7327340159277</v>
      </c>
      <c r="AE9" s="10">
        <f t="shared" si="20"/>
        <v>2218.1722159166143</v>
      </c>
    </row>
    <row r="10" spans="1:31" x14ac:dyDescent="0.2">
      <c r="A10" s="5">
        <v>-346</v>
      </c>
      <c r="B10" s="5">
        <f t="shared" si="21"/>
        <v>7</v>
      </c>
      <c r="C10" s="36">
        <v>2.1197032282349208E-6</v>
      </c>
      <c r="D10" s="6">
        <f t="shared" si="1"/>
        <v>4.057244460293401E-7</v>
      </c>
      <c r="E10" s="7">
        <f t="shared" si="2"/>
        <v>4.868693352352081E-3</v>
      </c>
      <c r="F10" s="7">
        <f t="shared" si="3"/>
        <v>9.737386704704162E-3</v>
      </c>
      <c r="G10" s="7">
        <f t="shared" si="4"/>
        <v>1.4606080057056244E-2</v>
      </c>
      <c r="H10" s="7">
        <f t="shared" si="5"/>
        <v>1.9474773409408324E-2</v>
      </c>
      <c r="I10" s="7">
        <f t="shared" si="6"/>
        <v>2.4343466761760406E-2</v>
      </c>
      <c r="J10" s="7">
        <f t="shared" si="7"/>
        <v>2.9212160114112488E-2</v>
      </c>
      <c r="K10" s="12">
        <f t="shared" si="8"/>
        <v>6.6240725882342918E-8</v>
      </c>
      <c r="L10" s="9">
        <f t="shared" si="22"/>
        <v>9.5386645270573798</v>
      </c>
      <c r="M10" s="9">
        <f t="shared" si="9"/>
        <v>38.154658108229519</v>
      </c>
      <c r="N10" s="9">
        <f t="shared" si="10"/>
        <v>85.847980743516416</v>
      </c>
      <c r="O10" s="9">
        <f t="shared" si="11"/>
        <v>152.61863243291808</v>
      </c>
      <c r="P10" s="9">
        <f t="shared" si="12"/>
        <v>238.46661317643449</v>
      </c>
      <c r="Q10" s="9">
        <f t="shared" si="13"/>
        <v>343.39192297406566</v>
      </c>
      <c r="R10" s="8">
        <f>'Masses &amp; Spring Data'!$G$29</f>
        <v>0.12460000000000002</v>
      </c>
      <c r="S10" s="8">
        <f t="shared" si="14"/>
        <v>1.1885176000713498</v>
      </c>
      <c r="T10" s="8">
        <f t="shared" si="0"/>
        <v>4.7540704002853991</v>
      </c>
      <c r="U10" s="8">
        <f t="shared" si="0"/>
        <v>10.696658400642146</v>
      </c>
      <c r="V10" s="8">
        <f t="shared" si="0"/>
        <v>19.016281601141596</v>
      </c>
      <c r="W10" s="8">
        <f t="shared" si="0"/>
        <v>29.712940001783743</v>
      </c>
      <c r="X10" s="8">
        <f t="shared" si="0"/>
        <v>42.786633602568585</v>
      </c>
      <c r="Y10" s="3">
        <f>SUM('Masses &amp; Spring Data'!$K$41*('Masses &amp; Spring Data'!$I$3+'Vel,Acc,Jer (Inlet)'!C10))</f>
        <v>2180.8288848022344</v>
      </c>
      <c r="Z10" s="10">
        <f t="shared" si="15"/>
        <v>2182.0174024023058</v>
      </c>
      <c r="AA10" s="10">
        <f t="shared" si="16"/>
        <v>2185.6937573716978</v>
      </c>
      <c r="AB10" s="10">
        <f t="shared" si="17"/>
        <v>2191.5255432028766</v>
      </c>
      <c r="AC10" s="10">
        <f t="shared" si="18"/>
        <v>2199.845166403376</v>
      </c>
      <c r="AD10" s="10">
        <f t="shared" si="19"/>
        <v>2210.5418248040182</v>
      </c>
      <c r="AE10" s="10">
        <f t="shared" si="20"/>
        <v>2223.615518404803</v>
      </c>
    </row>
    <row r="11" spans="1:31" x14ac:dyDescent="0.2">
      <c r="A11" s="5">
        <v>-344</v>
      </c>
      <c r="B11" s="5">
        <f t="shared" si="21"/>
        <v>8</v>
      </c>
      <c r="C11" s="36">
        <v>2.5254276742642609E-6</v>
      </c>
      <c r="D11" s="6">
        <f t="shared" si="1"/>
        <v>4.7196517191168302E-7</v>
      </c>
      <c r="E11" s="7">
        <f t="shared" si="2"/>
        <v>5.6635820629401959E-3</v>
      </c>
      <c r="F11" s="7">
        <f t="shared" si="3"/>
        <v>1.1327164125880392E-2</v>
      </c>
      <c r="G11" s="7">
        <f t="shared" si="4"/>
        <v>1.6990746188820589E-2</v>
      </c>
      <c r="H11" s="7">
        <f t="shared" si="5"/>
        <v>2.2654328251760784E-2</v>
      </c>
      <c r="I11" s="7">
        <f t="shared" si="6"/>
        <v>2.8317910314700982E-2</v>
      </c>
      <c r="J11" s="7">
        <f t="shared" si="7"/>
        <v>3.3981492377641177E-2</v>
      </c>
      <c r="K11" s="12">
        <f t="shared" si="8"/>
        <v>9.9361088823510141E-8</v>
      </c>
      <c r="L11" s="9">
        <f t="shared" si="22"/>
        <v>14.307996790585459</v>
      </c>
      <c r="M11" s="9">
        <f t="shared" si="9"/>
        <v>57.231987162341838</v>
      </c>
      <c r="N11" s="9">
        <f t="shared" si="10"/>
        <v>128.77197111526914</v>
      </c>
      <c r="O11" s="9">
        <f t="shared" si="11"/>
        <v>228.92794864936735</v>
      </c>
      <c r="P11" s="9">
        <f t="shared" si="12"/>
        <v>357.69991976463649</v>
      </c>
      <c r="Q11" s="9">
        <f t="shared" si="13"/>
        <v>515.08788446107656</v>
      </c>
      <c r="R11" s="8">
        <f>'Masses &amp; Spring Data'!$G$29</f>
        <v>0.12460000000000002</v>
      </c>
      <c r="S11" s="8">
        <f t="shared" si="14"/>
        <v>1.7827764001069484</v>
      </c>
      <c r="T11" s="8">
        <f t="shared" si="0"/>
        <v>7.1311056004277935</v>
      </c>
      <c r="U11" s="8">
        <f t="shared" si="0"/>
        <v>16.044987600962536</v>
      </c>
      <c r="V11" s="8">
        <f t="shared" si="0"/>
        <v>28.524422401711174</v>
      </c>
      <c r="W11" s="8">
        <f t="shared" si="0"/>
        <v>44.569410002673713</v>
      </c>
      <c r="X11" s="8">
        <f t="shared" si="0"/>
        <v>64.179950403850142</v>
      </c>
      <c r="Y11" s="3">
        <f>SUM('Masses &amp; Spring Data'!$K$41*('Masses &amp; Spring Data'!$I$3+'Vel,Acc,Jer (Inlet)'!C11))</f>
        <v>2180.9396869714124</v>
      </c>
      <c r="Z11" s="10">
        <f t="shared" si="15"/>
        <v>2182.7224633715191</v>
      </c>
      <c r="AA11" s="10">
        <f t="shared" si="16"/>
        <v>2188.1996848910876</v>
      </c>
      <c r="AB11" s="10">
        <f t="shared" si="17"/>
        <v>2196.9846745723748</v>
      </c>
      <c r="AC11" s="10">
        <f t="shared" si="18"/>
        <v>2209.4641093731234</v>
      </c>
      <c r="AD11" s="10">
        <f t="shared" si="19"/>
        <v>2225.5090969740859</v>
      </c>
      <c r="AE11" s="10">
        <f t="shared" si="20"/>
        <v>2245.1196373752623</v>
      </c>
    </row>
    <row r="12" spans="1:31" x14ac:dyDescent="0.2">
      <c r="A12" s="5">
        <v>-342</v>
      </c>
      <c r="B12" s="5">
        <f t="shared" si="21"/>
        <v>9</v>
      </c>
      <c r="C12" s="36">
        <v>2.997392846175944E-6</v>
      </c>
      <c r="D12" s="6">
        <f t="shared" si="1"/>
        <v>5.7132626073519316E-7</v>
      </c>
      <c r="E12" s="7">
        <f t="shared" si="2"/>
        <v>6.855915128822318E-3</v>
      </c>
      <c r="F12" s="7">
        <f t="shared" si="3"/>
        <v>1.3711830257644636E-2</v>
      </c>
      <c r="G12" s="7">
        <f t="shared" si="4"/>
        <v>2.0567745386466954E-2</v>
      </c>
      <c r="H12" s="7">
        <f t="shared" si="5"/>
        <v>2.7423660515289272E-2</v>
      </c>
      <c r="I12" s="7">
        <f t="shared" si="6"/>
        <v>3.427957564411159E-2</v>
      </c>
      <c r="J12" s="7">
        <f t="shared" si="7"/>
        <v>4.1135490772933908E-2</v>
      </c>
      <c r="K12" s="12">
        <f t="shared" si="8"/>
        <v>9.9361088823513106E-8</v>
      </c>
      <c r="L12" s="9">
        <f t="shared" si="22"/>
        <v>14.307996790585888</v>
      </c>
      <c r="M12" s="9">
        <f t="shared" si="9"/>
        <v>57.23198716234355</v>
      </c>
      <c r="N12" s="9">
        <f t="shared" si="10"/>
        <v>128.77197111527298</v>
      </c>
      <c r="O12" s="9">
        <f t="shared" si="11"/>
        <v>228.9279486493742</v>
      </c>
      <c r="P12" s="9">
        <f t="shared" si="12"/>
        <v>357.69991976464718</v>
      </c>
      <c r="Q12" s="9">
        <f t="shared" si="13"/>
        <v>515.0878844610919</v>
      </c>
      <c r="R12" s="8">
        <f>'Masses &amp; Spring Data'!$G$29</f>
        <v>0.12460000000000002</v>
      </c>
      <c r="S12" s="8">
        <f t="shared" si="14"/>
        <v>1.7827764001070019</v>
      </c>
      <c r="T12" s="8">
        <f t="shared" si="0"/>
        <v>7.1311056004280076</v>
      </c>
      <c r="U12" s="8">
        <f t="shared" si="0"/>
        <v>16.044987600963015</v>
      </c>
      <c r="V12" s="8">
        <f t="shared" si="0"/>
        <v>28.52442240171203</v>
      </c>
      <c r="W12" s="8">
        <f t="shared" si="0"/>
        <v>44.569410002675042</v>
      </c>
      <c r="X12" s="8">
        <f t="shared" si="0"/>
        <v>64.179950403852061</v>
      </c>
      <c r="Y12" s="3">
        <f>SUM('Masses &amp; Spring Data'!$K$41*('Masses &amp; Spring Data'!$I$3+'Vel,Acc,Jer (Inlet)'!C12))</f>
        <v>2181.0685792906597</v>
      </c>
      <c r="Z12" s="10">
        <f t="shared" si="15"/>
        <v>2182.8513556907669</v>
      </c>
      <c r="AA12" s="10">
        <f t="shared" si="16"/>
        <v>2188.3557124354402</v>
      </c>
      <c r="AB12" s="10">
        <f t="shared" si="17"/>
        <v>2197.1135668916227</v>
      </c>
      <c r="AC12" s="10">
        <f t="shared" si="18"/>
        <v>2209.5930016923717</v>
      </c>
      <c r="AD12" s="10">
        <f t="shared" si="19"/>
        <v>2225.6379892933346</v>
      </c>
      <c r="AE12" s="10">
        <f t="shared" si="20"/>
        <v>2245.2485296945119</v>
      </c>
    </row>
    <row r="13" spans="1:31" x14ac:dyDescent="0.2">
      <c r="A13" s="5">
        <v>-340</v>
      </c>
      <c r="B13" s="5">
        <f t="shared" si="21"/>
        <v>10</v>
      </c>
      <c r="C13" s="36">
        <v>3.5687191069111371E-6</v>
      </c>
      <c r="D13" s="6">
        <f t="shared" si="1"/>
        <v>6.7068734955870626E-7</v>
      </c>
      <c r="E13" s="7">
        <f t="shared" si="2"/>
        <v>8.0482481947044757E-3</v>
      </c>
      <c r="F13" s="7">
        <f t="shared" si="3"/>
        <v>1.6096496389408951E-2</v>
      </c>
      <c r="G13" s="7">
        <f t="shared" si="4"/>
        <v>2.4144744584113427E-2</v>
      </c>
      <c r="H13" s="7">
        <f t="shared" si="5"/>
        <v>3.2192992778817903E-2</v>
      </c>
      <c r="I13" s="7">
        <f t="shared" si="6"/>
        <v>4.0241240973522378E-2</v>
      </c>
      <c r="J13" s="7">
        <f t="shared" si="7"/>
        <v>4.8289489168226854E-2</v>
      </c>
      <c r="K13" s="12">
        <f t="shared" si="8"/>
        <v>1.1592127029409608E-7</v>
      </c>
      <c r="L13" s="9">
        <f t="shared" si="22"/>
        <v>16.692662922349836</v>
      </c>
      <c r="M13" s="9">
        <f t="shared" si="9"/>
        <v>66.770651689399344</v>
      </c>
      <c r="N13" s="9">
        <f t="shared" si="10"/>
        <v>150.23396630114851</v>
      </c>
      <c r="O13" s="9">
        <f t="shared" si="11"/>
        <v>267.08260675759738</v>
      </c>
      <c r="P13" s="9">
        <f t="shared" si="12"/>
        <v>417.31657305874592</v>
      </c>
      <c r="Q13" s="9">
        <f t="shared" si="13"/>
        <v>600.93586520459405</v>
      </c>
      <c r="R13" s="8">
        <f>'Masses &amp; Spring Data'!$G$29</f>
        <v>0.12460000000000002</v>
      </c>
      <c r="S13" s="8">
        <f t="shared" si="14"/>
        <v>2.0799058001247896</v>
      </c>
      <c r="T13" s="8">
        <f t="shared" si="0"/>
        <v>8.3196232004991586</v>
      </c>
      <c r="U13" s="8">
        <f t="shared" si="0"/>
        <v>18.719152201123109</v>
      </c>
      <c r="V13" s="8">
        <f t="shared" si="0"/>
        <v>33.278492801996634</v>
      </c>
      <c r="W13" s="8">
        <f t="shared" si="0"/>
        <v>51.99764500311975</v>
      </c>
      <c r="X13" s="8">
        <f t="shared" si="0"/>
        <v>74.876608804492435</v>
      </c>
      <c r="Y13" s="3">
        <f>SUM('Masses &amp; Spring Data'!$K$41*('Masses &amp; Spring Data'!$I$3+'Vel,Acc,Jer (Inlet)'!C13))</f>
        <v>2181.2246068350123</v>
      </c>
      <c r="Z13" s="10">
        <f t="shared" si="15"/>
        <v>2183.3045126351371</v>
      </c>
      <c r="AA13" s="10">
        <f t="shared" si="16"/>
        <v>2189.7273928049685</v>
      </c>
      <c r="AB13" s="10">
        <f t="shared" si="17"/>
        <v>2199.9437590361354</v>
      </c>
      <c r="AC13" s="10">
        <f t="shared" si="18"/>
        <v>2214.5030996370087</v>
      </c>
      <c r="AD13" s="10">
        <f t="shared" si="19"/>
        <v>2233.2222518381323</v>
      </c>
      <c r="AE13" s="10">
        <f t="shared" si="20"/>
        <v>2256.1012156395045</v>
      </c>
    </row>
    <row r="14" spans="1:31" x14ac:dyDescent="0.2">
      <c r="A14" s="5">
        <v>-338</v>
      </c>
      <c r="B14" s="5">
        <f t="shared" si="21"/>
        <v>11</v>
      </c>
      <c r="C14" s="36">
        <v>4.2394064564698434E-6</v>
      </c>
      <c r="D14" s="6">
        <f t="shared" si="1"/>
        <v>7.8660861985280235E-7</v>
      </c>
      <c r="E14" s="7">
        <f t="shared" si="2"/>
        <v>9.4393034382336278E-3</v>
      </c>
      <c r="F14" s="7">
        <f t="shared" si="3"/>
        <v>1.8878606876467256E-2</v>
      </c>
      <c r="G14" s="7">
        <f t="shared" si="4"/>
        <v>2.8317910314700885E-2</v>
      </c>
      <c r="H14" s="7">
        <f t="shared" si="5"/>
        <v>3.7757213752934511E-2</v>
      </c>
      <c r="I14" s="7">
        <f t="shared" si="6"/>
        <v>4.7196517191168144E-2</v>
      </c>
      <c r="J14" s="7">
        <f t="shared" si="7"/>
        <v>5.663582062940177E-2</v>
      </c>
      <c r="K14" s="12">
        <f t="shared" si="8"/>
        <v>1.4076154249997478E-7</v>
      </c>
      <c r="L14" s="9">
        <f t="shared" si="22"/>
        <v>20.269662119996369</v>
      </c>
      <c r="M14" s="9">
        <f t="shared" si="9"/>
        <v>81.078648479985475</v>
      </c>
      <c r="N14" s="9">
        <f t="shared" si="10"/>
        <v>182.4269590799673</v>
      </c>
      <c r="O14" s="9">
        <f t="shared" si="11"/>
        <v>324.3145939199419</v>
      </c>
      <c r="P14" s="9">
        <f t="shared" si="12"/>
        <v>506.74155299990923</v>
      </c>
      <c r="Q14" s="9">
        <f t="shared" si="13"/>
        <v>729.70783631986922</v>
      </c>
      <c r="R14" s="8">
        <f>'Masses &amp; Spring Data'!$G$29</f>
        <v>0.12460000000000002</v>
      </c>
      <c r="S14" s="8">
        <f t="shared" si="14"/>
        <v>2.5255999001515477</v>
      </c>
      <c r="T14" s="8">
        <f t="shared" si="0"/>
        <v>10.102399600606191</v>
      </c>
      <c r="U14" s="8">
        <f t="shared" si="0"/>
        <v>22.730399101363929</v>
      </c>
      <c r="V14" s="8">
        <f t="shared" si="0"/>
        <v>40.409598402424763</v>
      </c>
      <c r="W14" s="8">
        <f t="shared" si="0"/>
        <v>63.139997503788699</v>
      </c>
      <c r="X14" s="8">
        <f t="shared" si="0"/>
        <v>90.921596405455716</v>
      </c>
      <c r="Y14" s="3">
        <f>SUM('Masses &amp; Spring Data'!$K$41*('Masses &amp; Spring Data'!$I$3+'Vel,Acc,Jer (Inlet)'!C14))</f>
        <v>2181.4077696044692</v>
      </c>
      <c r="Z14" s="10">
        <f t="shared" si="15"/>
        <v>2183.9333695046207</v>
      </c>
      <c r="AA14" s="10">
        <f t="shared" si="16"/>
        <v>2191.7249897371544</v>
      </c>
      <c r="AB14" s="10">
        <f t="shared" si="17"/>
        <v>2204.1381687058333</v>
      </c>
      <c r="AC14" s="10">
        <f t="shared" si="18"/>
        <v>2221.817368006894</v>
      </c>
      <c r="AD14" s="10">
        <f t="shared" si="19"/>
        <v>2244.5477671082581</v>
      </c>
      <c r="AE14" s="10">
        <f t="shared" si="20"/>
        <v>2272.3293660099248</v>
      </c>
    </row>
    <row r="15" spans="1:31" x14ac:dyDescent="0.2">
      <c r="A15" s="5">
        <v>-336</v>
      </c>
      <c r="B15" s="5">
        <f t="shared" si="21"/>
        <v>12</v>
      </c>
      <c r="C15" s="36">
        <v>5.0260150763226457E-6</v>
      </c>
      <c r="D15" s="6">
        <f t="shared" si="1"/>
        <v>9.2737016235277713E-7</v>
      </c>
      <c r="E15" s="7">
        <f t="shared" si="2"/>
        <v>1.1128441948233326E-2</v>
      </c>
      <c r="F15" s="7">
        <f t="shared" si="3"/>
        <v>2.2256883896466653E-2</v>
      </c>
      <c r="G15" s="7">
        <f t="shared" si="4"/>
        <v>3.3385325844699977E-2</v>
      </c>
      <c r="H15" s="7">
        <f t="shared" si="5"/>
        <v>4.4513767792933305E-2</v>
      </c>
      <c r="I15" s="7">
        <f t="shared" si="6"/>
        <v>5.5642209741166626E-2</v>
      </c>
      <c r="J15" s="7">
        <f t="shared" si="7"/>
        <v>6.6770651689399954E-2</v>
      </c>
      <c r="K15" s="12">
        <f t="shared" si="8"/>
        <v>1.7388190544114666E-7</v>
      </c>
      <c r="L15" s="9">
        <f t="shared" si="22"/>
        <v>25.038994383525118</v>
      </c>
      <c r="M15" s="9">
        <f t="shared" si="9"/>
        <v>100.15597753410047</v>
      </c>
      <c r="N15" s="9">
        <f t="shared" si="10"/>
        <v>225.35094945172608</v>
      </c>
      <c r="O15" s="9">
        <f t="shared" si="11"/>
        <v>400.62391013640189</v>
      </c>
      <c r="P15" s="9">
        <f t="shared" si="12"/>
        <v>625.97485958812797</v>
      </c>
      <c r="Q15" s="9">
        <f t="shared" si="13"/>
        <v>901.40379780690432</v>
      </c>
      <c r="R15" s="8">
        <f>'Masses &amp; Spring Data'!$G$29</f>
        <v>0.12460000000000002</v>
      </c>
      <c r="S15" s="8">
        <f t="shared" si="14"/>
        <v>3.1198587001872302</v>
      </c>
      <c r="T15" s="8">
        <f t="shared" si="0"/>
        <v>12.479434800748921</v>
      </c>
      <c r="U15" s="8">
        <f t="shared" si="0"/>
        <v>28.078728301685075</v>
      </c>
      <c r="V15" s="8">
        <f t="shared" si="0"/>
        <v>49.917739202995683</v>
      </c>
      <c r="W15" s="8">
        <f t="shared" si="0"/>
        <v>77.996467504680751</v>
      </c>
      <c r="X15" s="8">
        <f t="shared" si="0"/>
        <v>112.3149132067403</v>
      </c>
      <c r="Y15" s="3">
        <f>SUM('Masses &amp; Spring Data'!$K$41*('Masses &amp; Spring Data'!$I$3+'Vel,Acc,Jer (Inlet)'!C15))</f>
        <v>2181.6225901365483</v>
      </c>
      <c r="Z15" s="10">
        <f t="shared" si="15"/>
        <v>2184.7424488367355</v>
      </c>
      <c r="AA15" s="10">
        <f t="shared" si="16"/>
        <v>2194.3552870382755</v>
      </c>
      <c r="AB15" s="10">
        <f t="shared" si="17"/>
        <v>2209.7013184382336</v>
      </c>
      <c r="AC15" s="10">
        <f t="shared" si="18"/>
        <v>2231.5403293395439</v>
      </c>
      <c r="AD15" s="10">
        <f t="shared" si="19"/>
        <v>2259.6190576412291</v>
      </c>
      <c r="AE15" s="10">
        <f t="shared" si="20"/>
        <v>2293.9375033432884</v>
      </c>
    </row>
    <row r="16" spans="1:31" x14ac:dyDescent="0.2">
      <c r="A16" s="5">
        <v>-334</v>
      </c>
      <c r="B16" s="5">
        <f t="shared" si="21"/>
        <v>13</v>
      </c>
      <c r="C16" s="36">
        <v>5.9533852386754229E-6</v>
      </c>
      <c r="D16" s="6">
        <f t="shared" si="1"/>
        <v>1.1012520677939238E-6</v>
      </c>
      <c r="E16" s="7">
        <f t="shared" si="2"/>
        <v>1.3215024813527085E-2</v>
      </c>
      <c r="F16" s="7">
        <f t="shared" si="3"/>
        <v>2.643004962705417E-2</v>
      </c>
      <c r="G16" s="7">
        <f t="shared" si="4"/>
        <v>3.9645074440581254E-2</v>
      </c>
      <c r="H16" s="7">
        <f t="shared" si="5"/>
        <v>5.2860099254108339E-2</v>
      </c>
      <c r="I16" s="7">
        <f t="shared" si="6"/>
        <v>6.6075124067635424E-2</v>
      </c>
      <c r="J16" s="7">
        <f t="shared" si="7"/>
        <v>7.9290148881162509E-2</v>
      </c>
      <c r="K16" s="12">
        <f t="shared" si="8"/>
        <v>2.0700226838231685E-7</v>
      </c>
      <c r="L16" s="9">
        <f t="shared" si="22"/>
        <v>29.808326647053626</v>
      </c>
      <c r="M16" s="9">
        <f t="shared" si="9"/>
        <v>119.2333065882145</v>
      </c>
      <c r="N16" s="9">
        <f t="shared" si="10"/>
        <v>268.27493982348267</v>
      </c>
      <c r="O16" s="9">
        <f t="shared" si="11"/>
        <v>476.93322635285801</v>
      </c>
      <c r="P16" s="9">
        <f t="shared" si="12"/>
        <v>745.20816617634068</v>
      </c>
      <c r="Q16" s="9">
        <f t="shared" si="13"/>
        <v>1073.0997592939307</v>
      </c>
      <c r="R16" s="8">
        <f>'Masses &amp; Spring Data'!$G$29</f>
        <v>0.12460000000000002</v>
      </c>
      <c r="S16" s="8">
        <f t="shared" si="14"/>
        <v>3.7141175002228821</v>
      </c>
      <c r="T16" s="8">
        <f t="shared" si="0"/>
        <v>14.856470000891528</v>
      </c>
      <c r="U16" s="8">
        <f t="shared" si="0"/>
        <v>33.427057502005944</v>
      </c>
      <c r="V16" s="8">
        <f t="shared" si="0"/>
        <v>59.425880003566114</v>
      </c>
      <c r="W16" s="8">
        <f t="shared" si="0"/>
        <v>92.852937505572058</v>
      </c>
      <c r="X16" s="8">
        <f t="shared" si="0"/>
        <v>133.70823000802378</v>
      </c>
      <c r="Y16" s="3">
        <f>SUM('Masses &amp; Spring Data'!$K$41*('Masses &amp; Spring Data'!$I$3+'Vel,Acc,Jer (Inlet)'!C16))</f>
        <v>2181.8758522375265</v>
      </c>
      <c r="Z16" s="10">
        <f t="shared" si="15"/>
        <v>2185.5899697377495</v>
      </c>
      <c r="AA16" s="10">
        <f t="shared" si="16"/>
        <v>2197.0330709833288</v>
      </c>
      <c r="AB16" s="10">
        <f t="shared" si="17"/>
        <v>2215.3029097395324</v>
      </c>
      <c r="AC16" s="10">
        <f t="shared" si="18"/>
        <v>2241.3017322410924</v>
      </c>
      <c r="AD16" s="10">
        <f t="shared" si="19"/>
        <v>2274.7287897430983</v>
      </c>
      <c r="AE16" s="10">
        <f t="shared" si="20"/>
        <v>2315.5840822455502</v>
      </c>
    </row>
    <row r="17" spans="1:31" x14ac:dyDescent="0.2">
      <c r="A17" s="5">
        <v>-332</v>
      </c>
      <c r="B17" s="5">
        <f t="shared" si="21"/>
        <v>14</v>
      </c>
      <c r="C17" s="36">
        <v>7.0546373064693467E-6</v>
      </c>
      <c r="D17" s="6">
        <f t="shared" si="1"/>
        <v>1.3082543361762406E-6</v>
      </c>
      <c r="E17" s="7">
        <f t="shared" si="2"/>
        <v>1.5699052034114886E-2</v>
      </c>
      <c r="F17" s="7">
        <f t="shared" si="3"/>
        <v>3.1398104068229772E-2</v>
      </c>
      <c r="G17" s="7">
        <f t="shared" si="4"/>
        <v>4.7097156102344662E-2</v>
      </c>
      <c r="H17" s="7">
        <f t="shared" si="5"/>
        <v>6.2796208136459544E-2</v>
      </c>
      <c r="I17" s="7">
        <f t="shared" si="6"/>
        <v>7.8495260170574441E-2</v>
      </c>
      <c r="J17" s="7">
        <f t="shared" si="7"/>
        <v>9.4194312204689323E-2</v>
      </c>
      <c r="K17" s="12">
        <f t="shared" si="8"/>
        <v>1.8216199617643731E-7</v>
      </c>
      <c r="L17" s="9">
        <f t="shared" si="22"/>
        <v>26.231327449406972</v>
      </c>
      <c r="M17" s="9">
        <f t="shared" si="9"/>
        <v>104.92530979762789</v>
      </c>
      <c r="N17" s="9">
        <f t="shared" si="10"/>
        <v>236.08194704466274</v>
      </c>
      <c r="O17" s="9">
        <f t="shared" si="11"/>
        <v>419.70123919051156</v>
      </c>
      <c r="P17" s="9">
        <f t="shared" si="12"/>
        <v>655.7831862351743</v>
      </c>
      <c r="Q17" s="9">
        <f t="shared" si="13"/>
        <v>944.32778817865096</v>
      </c>
      <c r="R17" s="8">
        <f>'Masses &amp; Spring Data'!$G$29</f>
        <v>0.12460000000000002</v>
      </c>
      <c r="S17" s="8">
        <f t="shared" si="14"/>
        <v>3.268423400196109</v>
      </c>
      <c r="T17" s="8">
        <f t="shared" si="0"/>
        <v>13.073693600784436</v>
      </c>
      <c r="U17" s="8">
        <f t="shared" si="0"/>
        <v>29.415810601764981</v>
      </c>
      <c r="V17" s="8">
        <f t="shared" si="0"/>
        <v>52.294774403137744</v>
      </c>
      <c r="W17" s="8">
        <f t="shared" si="0"/>
        <v>81.710585004902725</v>
      </c>
      <c r="X17" s="8">
        <f t="shared" si="0"/>
        <v>117.66324240705993</v>
      </c>
      <c r="Y17" s="3">
        <f>SUM('Masses &amp; Spring Data'!$K$41*('Masses &amp; Spring Data'!$I$3+'Vel,Acc,Jer (Inlet)'!C17))</f>
        <v>2182.1766009824373</v>
      </c>
      <c r="Z17" s="10">
        <f t="shared" si="15"/>
        <v>2185.4450243826336</v>
      </c>
      <c r="AA17" s="10">
        <f t="shared" si="16"/>
        <v>2195.6075750471005</v>
      </c>
      <c r="AB17" s="10">
        <f t="shared" si="17"/>
        <v>2211.5924115842022</v>
      </c>
      <c r="AC17" s="10">
        <f t="shared" si="18"/>
        <v>2234.4713753855749</v>
      </c>
      <c r="AD17" s="10">
        <f t="shared" si="19"/>
        <v>2263.8871859873402</v>
      </c>
      <c r="AE17" s="10">
        <f t="shared" si="20"/>
        <v>2299.8398433894972</v>
      </c>
    </row>
    <row r="18" spans="1:31" x14ac:dyDescent="0.2">
      <c r="A18" s="5">
        <v>-330</v>
      </c>
      <c r="B18" s="5">
        <f t="shared" si="21"/>
        <v>15</v>
      </c>
      <c r="C18" s="36">
        <v>8.3628916426455873E-6</v>
      </c>
      <c r="D18" s="6">
        <f t="shared" si="1"/>
        <v>1.490416332352678E-6</v>
      </c>
      <c r="E18" s="7">
        <f t="shared" si="2"/>
        <v>1.7884995988232136E-2</v>
      </c>
      <c r="F18" s="7">
        <f t="shared" si="3"/>
        <v>3.5769991976464272E-2</v>
      </c>
      <c r="G18" s="7">
        <f t="shared" si="4"/>
        <v>5.3654987964696407E-2</v>
      </c>
      <c r="H18" s="7">
        <f t="shared" si="5"/>
        <v>7.1539983952928543E-2</v>
      </c>
      <c r="I18" s="7">
        <f t="shared" si="6"/>
        <v>8.9424979941160679E-2</v>
      </c>
      <c r="J18" s="7">
        <f t="shared" si="7"/>
        <v>0.10730997592939281</v>
      </c>
      <c r="K18" s="12">
        <f t="shared" si="8"/>
        <v>2.48402722058787E-7</v>
      </c>
      <c r="L18" s="9">
        <f t="shared" si="22"/>
        <v>35.769991976465327</v>
      </c>
      <c r="M18" s="9">
        <f t="shared" si="9"/>
        <v>143.07996790586131</v>
      </c>
      <c r="N18" s="9">
        <f t="shared" si="10"/>
        <v>321.92992778818797</v>
      </c>
      <c r="O18" s="9">
        <f t="shared" si="11"/>
        <v>572.31987162344524</v>
      </c>
      <c r="P18" s="9">
        <f t="shared" si="12"/>
        <v>894.24979941163315</v>
      </c>
      <c r="Q18" s="9">
        <f t="shared" si="13"/>
        <v>1287.7197111527519</v>
      </c>
      <c r="R18" s="8">
        <f>'Masses &amp; Spring Data'!$G$29</f>
        <v>0.12460000000000002</v>
      </c>
      <c r="S18" s="8">
        <f t="shared" si="14"/>
        <v>4.4569410002675802</v>
      </c>
      <c r="T18" s="8">
        <f t="shared" si="0"/>
        <v>17.827764001070321</v>
      </c>
      <c r="U18" s="8">
        <f t="shared" si="0"/>
        <v>40.112469002408226</v>
      </c>
      <c r="V18" s="8">
        <f t="shared" si="0"/>
        <v>71.311056004281284</v>
      </c>
      <c r="W18" s="8">
        <f t="shared" si="0"/>
        <v>111.4235250066895</v>
      </c>
      <c r="X18" s="8">
        <f t="shared" si="0"/>
        <v>160.4498760096329</v>
      </c>
      <c r="Y18" s="3">
        <f>SUM('Masses &amp; Spring Data'!$K$41*('Masses &amp; Spring Data'!$I$3+'Vel,Acc,Jer (Inlet)'!C18))</f>
        <v>2182.5338814463162</v>
      </c>
      <c r="Z18" s="10">
        <f t="shared" si="15"/>
        <v>2186.9908224465839</v>
      </c>
      <c r="AA18" s="10">
        <f t="shared" si="16"/>
        <v>2200.7686738239581</v>
      </c>
      <c r="AB18" s="10">
        <f t="shared" si="17"/>
        <v>2222.6463504487242</v>
      </c>
      <c r="AC18" s="10">
        <f t="shared" si="18"/>
        <v>2253.8449374505976</v>
      </c>
      <c r="AD18" s="10">
        <f t="shared" si="19"/>
        <v>2293.9574064530057</v>
      </c>
      <c r="AE18" s="10">
        <f t="shared" si="20"/>
        <v>2342.9837574559492</v>
      </c>
    </row>
    <row r="19" spans="1:31" x14ac:dyDescent="0.2">
      <c r="A19" s="5">
        <v>-328</v>
      </c>
      <c r="B19" s="5">
        <f t="shared" si="21"/>
        <v>16</v>
      </c>
      <c r="C19" s="36">
        <v>9.8533079749982653E-6</v>
      </c>
      <c r="D19" s="6">
        <f t="shared" si="1"/>
        <v>1.738819054411465E-6</v>
      </c>
      <c r="E19" s="7">
        <f t="shared" si="2"/>
        <v>2.0865828652937578E-2</v>
      </c>
      <c r="F19" s="7">
        <f t="shared" si="3"/>
        <v>4.1731657305875157E-2</v>
      </c>
      <c r="G19" s="7">
        <f t="shared" si="4"/>
        <v>6.2597485958812732E-2</v>
      </c>
      <c r="H19" s="7">
        <f t="shared" si="5"/>
        <v>8.3463314611750314E-2</v>
      </c>
      <c r="I19" s="7">
        <f t="shared" si="6"/>
        <v>0.1043291432646879</v>
      </c>
      <c r="J19" s="7">
        <f t="shared" si="7"/>
        <v>0.12519497191762546</v>
      </c>
      <c r="K19" s="12">
        <f t="shared" si="8"/>
        <v>4.1400453676462524E-7</v>
      </c>
      <c r="L19" s="9">
        <f t="shared" si="22"/>
        <v>59.616653294106037</v>
      </c>
      <c r="M19" s="9">
        <f t="shared" si="9"/>
        <v>238.46661317642415</v>
      </c>
      <c r="N19" s="9">
        <f t="shared" si="10"/>
        <v>536.54987964695431</v>
      </c>
      <c r="O19" s="9">
        <f t="shared" si="11"/>
        <v>953.86645270569659</v>
      </c>
      <c r="P19" s="9">
        <f t="shared" si="12"/>
        <v>1490.4163323526509</v>
      </c>
      <c r="Q19" s="9">
        <f t="shared" si="13"/>
        <v>2146.1995185878172</v>
      </c>
      <c r="R19" s="8">
        <f>'Masses &amp; Spring Data'!$G$29</f>
        <v>0.12460000000000002</v>
      </c>
      <c r="S19" s="8">
        <f t="shared" si="14"/>
        <v>7.4282350004456132</v>
      </c>
      <c r="T19" s="8">
        <f t="shared" si="14"/>
        <v>29.712940001782453</v>
      </c>
      <c r="U19" s="8">
        <f t="shared" si="14"/>
        <v>66.854115004010509</v>
      </c>
      <c r="V19" s="8">
        <f t="shared" si="14"/>
        <v>118.85176000712981</v>
      </c>
      <c r="W19" s="8">
        <f t="shared" si="14"/>
        <v>185.70587501114034</v>
      </c>
      <c r="X19" s="8">
        <f t="shared" si="14"/>
        <v>267.41646001604204</v>
      </c>
      <c r="Y19" s="3">
        <f>SUM('Masses &amp; Spring Data'!$K$41*('Masses &amp; Spring Data'!$I$3+'Vel,Acc,Jer (Inlet)'!C19))</f>
        <v>2182.940909822888</v>
      </c>
      <c r="Z19" s="10">
        <f t="shared" si="15"/>
        <v>2190.3691448233335</v>
      </c>
      <c r="AA19" s="10">
        <f t="shared" si="16"/>
        <v>2213.1287162640033</v>
      </c>
      <c r="AB19" s="10">
        <f t="shared" si="17"/>
        <v>2249.7950248268985</v>
      </c>
      <c r="AC19" s="10">
        <f t="shared" si="18"/>
        <v>2301.792669830018</v>
      </c>
      <c r="AD19" s="10">
        <f t="shared" si="19"/>
        <v>2368.6467848340285</v>
      </c>
      <c r="AE19" s="10">
        <f t="shared" si="20"/>
        <v>2450.35736983893</v>
      </c>
    </row>
    <row r="20" spans="1:31" x14ac:dyDescent="0.2">
      <c r="A20" s="5">
        <v>-326</v>
      </c>
      <c r="B20" s="5">
        <f t="shared" si="21"/>
        <v>17</v>
      </c>
      <c r="C20" s="36">
        <v>1.159212702940973E-5</v>
      </c>
      <c r="D20" s="6">
        <f t="shared" si="1"/>
        <v>2.1528235911760902E-6</v>
      </c>
      <c r="E20" s="7">
        <f t="shared" si="2"/>
        <v>2.5833883094113084E-2</v>
      </c>
      <c r="F20" s="7">
        <f t="shared" si="3"/>
        <v>5.1667766188226168E-2</v>
      </c>
      <c r="G20" s="7">
        <f t="shared" si="4"/>
        <v>7.7501649282339241E-2</v>
      </c>
      <c r="H20" s="7">
        <f t="shared" si="5"/>
        <v>0.10333553237645234</v>
      </c>
      <c r="I20" s="7">
        <f t="shared" si="6"/>
        <v>0.1291694154705654</v>
      </c>
      <c r="J20" s="7">
        <f t="shared" si="7"/>
        <v>0.15500329856467848</v>
      </c>
      <c r="K20" s="12">
        <f t="shared" si="8"/>
        <v>2.4840272205878022E-7</v>
      </c>
      <c r="L20" s="9">
        <f t="shared" si="22"/>
        <v>35.769991976464354</v>
      </c>
      <c r="M20" s="9">
        <f t="shared" si="9"/>
        <v>143.07996790585742</v>
      </c>
      <c r="N20" s="9">
        <f t="shared" si="10"/>
        <v>321.92992778817916</v>
      </c>
      <c r="O20" s="9">
        <f t="shared" si="11"/>
        <v>572.31987162342966</v>
      </c>
      <c r="P20" s="9">
        <f t="shared" si="12"/>
        <v>894.24979941160882</v>
      </c>
      <c r="Q20" s="9">
        <f t="shared" si="13"/>
        <v>1287.7197111527166</v>
      </c>
      <c r="R20" s="8">
        <f>'Masses &amp; Spring Data'!$G$29</f>
        <v>0.12460000000000002</v>
      </c>
      <c r="S20" s="8">
        <f t="shared" si="14"/>
        <v>4.4569410002674594</v>
      </c>
      <c r="T20" s="8">
        <f t="shared" si="14"/>
        <v>17.827764001069838</v>
      </c>
      <c r="U20" s="8">
        <f t="shared" si="14"/>
        <v>40.112469002407131</v>
      </c>
      <c r="V20" s="8">
        <f t="shared" si="14"/>
        <v>71.311056004279351</v>
      </c>
      <c r="W20" s="8">
        <f t="shared" si="14"/>
        <v>111.42352500668648</v>
      </c>
      <c r="X20" s="8">
        <f t="shared" si="14"/>
        <v>160.44987600962853</v>
      </c>
      <c r="Y20" s="3">
        <f>SUM('Masses &amp; Spring Data'!$K$41*('Masses &amp; Spring Data'!$I$3+'Vel,Acc,Jer (Inlet)'!C20))</f>
        <v>2183.4157762622208</v>
      </c>
      <c r="Z20" s="10">
        <f t="shared" si="15"/>
        <v>2187.8727172624881</v>
      </c>
      <c r="AA20" s="10">
        <f t="shared" si="16"/>
        <v>2201.8314701405602</v>
      </c>
      <c r="AB20" s="10">
        <f t="shared" si="17"/>
        <v>2223.5282452646279</v>
      </c>
      <c r="AC20" s="10">
        <f t="shared" si="18"/>
        <v>2254.7268322665</v>
      </c>
      <c r="AD20" s="10">
        <f t="shared" si="19"/>
        <v>2294.8393012689071</v>
      </c>
      <c r="AE20" s="10">
        <f t="shared" si="20"/>
        <v>2343.8656522718493</v>
      </c>
    </row>
    <row r="21" spans="1:31" x14ac:dyDescent="0.2">
      <c r="A21" s="5">
        <v>-324</v>
      </c>
      <c r="B21" s="5">
        <f t="shared" si="21"/>
        <v>18</v>
      </c>
      <c r="C21" s="36">
        <v>1.374495062058582E-5</v>
      </c>
      <c r="D21" s="6">
        <f t="shared" si="1"/>
        <v>2.4012263132348704E-6</v>
      </c>
      <c r="E21" s="7">
        <f t="shared" si="2"/>
        <v>2.8814715758818443E-2</v>
      </c>
      <c r="F21" s="7">
        <f t="shared" si="3"/>
        <v>5.7629431517636887E-2</v>
      </c>
      <c r="G21" s="7">
        <f t="shared" si="4"/>
        <v>8.644414727645533E-2</v>
      </c>
      <c r="H21" s="7">
        <f t="shared" si="5"/>
        <v>0.11525886303527377</v>
      </c>
      <c r="I21" s="7">
        <f t="shared" si="6"/>
        <v>0.14407357879409222</v>
      </c>
      <c r="J21" s="7">
        <f t="shared" si="7"/>
        <v>0.17288829455291066</v>
      </c>
      <c r="K21" s="12">
        <f t="shared" si="8"/>
        <v>4.9680544411755875E-7</v>
      </c>
      <c r="L21" s="9">
        <f t="shared" si="22"/>
        <v>71.539983952928466</v>
      </c>
      <c r="M21" s="9">
        <f t="shared" si="9"/>
        <v>286.15993581171386</v>
      </c>
      <c r="N21" s="9">
        <f t="shared" si="10"/>
        <v>643.85985557635615</v>
      </c>
      <c r="O21" s="9">
        <f t="shared" si="11"/>
        <v>1144.6397432468555</v>
      </c>
      <c r="P21" s="9">
        <f t="shared" si="12"/>
        <v>1788.4995988232115</v>
      </c>
      <c r="Q21" s="9">
        <f t="shared" si="13"/>
        <v>2575.4394223054246</v>
      </c>
      <c r="R21" s="8">
        <f>'Masses &amp; Spring Data'!$G$29</f>
        <v>0.12460000000000002</v>
      </c>
      <c r="S21" s="8">
        <f t="shared" si="14"/>
        <v>8.9138820005348887</v>
      </c>
      <c r="T21" s="8">
        <f t="shared" si="14"/>
        <v>35.655528002139555</v>
      </c>
      <c r="U21" s="8">
        <f t="shared" si="14"/>
        <v>80.224938004813993</v>
      </c>
      <c r="V21" s="8">
        <f t="shared" si="14"/>
        <v>142.62211200855822</v>
      </c>
      <c r="W21" s="8">
        <f t="shared" si="14"/>
        <v>222.84705001337218</v>
      </c>
      <c r="X21" s="8">
        <f t="shared" si="14"/>
        <v>320.89975201925597</v>
      </c>
      <c r="Y21" s="3">
        <f>SUM('Masses &amp; Spring Data'!$K$41*('Masses &amp; Spring Data'!$I$3+'Vel,Acc,Jer (Inlet)'!C21))</f>
        <v>2184.0037061394905</v>
      </c>
      <c r="Z21" s="10">
        <f t="shared" si="15"/>
        <v>2192.9175881400256</v>
      </c>
      <c r="AA21" s="10">
        <f t="shared" si="16"/>
        <v>2220.3150020816611</v>
      </c>
      <c r="AB21" s="10">
        <f t="shared" si="17"/>
        <v>2264.2286441443043</v>
      </c>
      <c r="AC21" s="10">
        <f t="shared" si="18"/>
        <v>2326.6258181480489</v>
      </c>
      <c r="AD21" s="10">
        <f t="shared" si="19"/>
        <v>2406.8507561528627</v>
      </c>
      <c r="AE21" s="10">
        <f t="shared" si="20"/>
        <v>2504.9034581587466</v>
      </c>
    </row>
    <row r="22" spans="1:31" x14ac:dyDescent="0.2">
      <c r="A22" s="5">
        <v>-322</v>
      </c>
      <c r="B22" s="5">
        <f t="shared" si="21"/>
        <v>19</v>
      </c>
      <c r="C22" s="36">
        <v>1.6146176933820691E-5</v>
      </c>
      <c r="D22" s="6">
        <f t="shared" si="1"/>
        <v>2.8980317573524292E-6</v>
      </c>
      <c r="E22" s="7">
        <f t="shared" si="2"/>
        <v>3.4776381088229148E-2</v>
      </c>
      <c r="F22" s="7">
        <f t="shared" si="3"/>
        <v>6.9552762176458297E-2</v>
      </c>
      <c r="G22" s="7">
        <f t="shared" si="4"/>
        <v>0.10432914326468745</v>
      </c>
      <c r="H22" s="7">
        <f t="shared" si="5"/>
        <v>0.13910552435291659</v>
      </c>
      <c r="I22" s="7">
        <f t="shared" si="6"/>
        <v>0.17388190544114576</v>
      </c>
      <c r="J22" s="7">
        <f t="shared" si="7"/>
        <v>0.2086582865293749</v>
      </c>
      <c r="K22" s="12">
        <f t="shared" si="8"/>
        <v>4.1400453676463032E-7</v>
      </c>
      <c r="L22" s="9">
        <f t="shared" si="22"/>
        <v>59.616653294106769</v>
      </c>
      <c r="M22" s="9">
        <f t="shared" si="9"/>
        <v>238.46661317642707</v>
      </c>
      <c r="N22" s="9">
        <f t="shared" si="10"/>
        <v>536.5498796469609</v>
      </c>
      <c r="O22" s="9">
        <f t="shared" si="11"/>
        <v>953.8664527057083</v>
      </c>
      <c r="P22" s="9">
        <f t="shared" si="12"/>
        <v>1490.4163323526691</v>
      </c>
      <c r="Q22" s="9">
        <f t="shared" si="13"/>
        <v>2146.1995185878436</v>
      </c>
      <c r="R22" s="8">
        <f>'Masses &amp; Spring Data'!$G$29</f>
        <v>0.12460000000000002</v>
      </c>
      <c r="S22" s="8">
        <f t="shared" si="14"/>
        <v>7.4282350004457047</v>
      </c>
      <c r="T22" s="8">
        <f t="shared" si="14"/>
        <v>29.712940001782819</v>
      </c>
      <c r="U22" s="8">
        <f t="shared" si="14"/>
        <v>66.854115004011334</v>
      </c>
      <c r="V22" s="8">
        <f t="shared" si="14"/>
        <v>118.85176000713128</v>
      </c>
      <c r="W22" s="8">
        <f t="shared" si="14"/>
        <v>185.70587501114258</v>
      </c>
      <c r="X22" s="8">
        <f t="shared" si="14"/>
        <v>267.41646001604533</v>
      </c>
      <c r="Y22" s="3">
        <f>SUM('Masses &amp; Spring Data'!$K$41*('Masses &amp; Spring Data'!$I$3+'Vel,Acc,Jer (Inlet)'!C22))</f>
        <v>2184.6594740795217</v>
      </c>
      <c r="Z22" s="10">
        <f t="shared" si="15"/>
        <v>2192.0877090799672</v>
      </c>
      <c r="AA22" s="10">
        <f t="shared" si="16"/>
        <v>2215.1638581468605</v>
      </c>
      <c r="AB22" s="10">
        <f t="shared" si="17"/>
        <v>2251.5135890835331</v>
      </c>
      <c r="AC22" s="10">
        <f t="shared" si="18"/>
        <v>2303.5112340866531</v>
      </c>
      <c r="AD22" s="10">
        <f t="shared" si="19"/>
        <v>2370.3653490906645</v>
      </c>
      <c r="AE22" s="10">
        <f t="shared" si="20"/>
        <v>2452.0759340955669</v>
      </c>
    </row>
    <row r="23" spans="1:31" x14ac:dyDescent="0.2">
      <c r="A23" s="5">
        <v>-320</v>
      </c>
      <c r="B23" s="5">
        <f t="shared" si="21"/>
        <v>20</v>
      </c>
      <c r="C23" s="36">
        <v>1.904420869117312E-5</v>
      </c>
      <c r="D23" s="6">
        <f t="shared" si="1"/>
        <v>3.3120362941170595E-6</v>
      </c>
      <c r="E23" s="7">
        <f t="shared" si="2"/>
        <v>3.9744435529404716E-2</v>
      </c>
      <c r="F23" s="7">
        <f t="shared" si="3"/>
        <v>7.9488871058809432E-2</v>
      </c>
      <c r="G23" s="7">
        <f t="shared" si="4"/>
        <v>0.11923330658821414</v>
      </c>
      <c r="H23" s="7">
        <f t="shared" si="5"/>
        <v>0.15897774211761886</v>
      </c>
      <c r="I23" s="7">
        <f t="shared" si="6"/>
        <v>0.19872217764702357</v>
      </c>
      <c r="J23" s="7">
        <f t="shared" si="7"/>
        <v>0.23846661317642828</v>
      </c>
      <c r="K23" s="12">
        <f t="shared" si="8"/>
        <v>5.7960635147049058E-7</v>
      </c>
      <c r="L23" s="9">
        <f t="shared" si="22"/>
        <v>83.463314611750647</v>
      </c>
      <c r="M23" s="9">
        <f t="shared" si="9"/>
        <v>333.85325844700259</v>
      </c>
      <c r="N23" s="9">
        <f t="shared" si="10"/>
        <v>751.16983150575584</v>
      </c>
      <c r="O23" s="9">
        <f t="shared" si="11"/>
        <v>1335.4130337880104</v>
      </c>
      <c r="P23" s="9">
        <f t="shared" si="12"/>
        <v>2086.5828652937662</v>
      </c>
      <c r="Q23" s="9">
        <f t="shared" si="13"/>
        <v>3004.6793260230233</v>
      </c>
      <c r="R23" s="8">
        <f>'Masses &amp; Spring Data'!$G$29</f>
        <v>0.12460000000000002</v>
      </c>
      <c r="S23" s="8">
        <f t="shared" si="14"/>
        <v>10.399529000624131</v>
      </c>
      <c r="T23" s="8">
        <f t="shared" si="14"/>
        <v>41.598116002496525</v>
      </c>
      <c r="U23" s="8">
        <f t="shared" si="14"/>
        <v>93.595761005617192</v>
      </c>
      <c r="V23" s="8">
        <f t="shared" si="14"/>
        <v>166.3924640099861</v>
      </c>
      <c r="W23" s="8">
        <f t="shared" si="14"/>
        <v>259.98822501560329</v>
      </c>
      <c r="X23" s="8">
        <f t="shared" si="14"/>
        <v>374.38304402246877</v>
      </c>
      <c r="Y23" s="3">
        <f>SUM('Masses &amp; Spring Data'!$K$41*('Masses &amp; Spring Data'!$I$3+'Vel,Acc,Jer (Inlet)'!C23))</f>
        <v>2185.4509181450776</v>
      </c>
      <c r="Z23" s="10">
        <f t="shared" si="15"/>
        <v>2195.8504471457018</v>
      </c>
      <c r="AA23" s="10">
        <f t="shared" si="16"/>
        <v>2227.9535416510657</v>
      </c>
      <c r="AB23" s="10">
        <f t="shared" si="17"/>
        <v>2279.0466791506947</v>
      </c>
      <c r="AC23" s="10">
        <f t="shared" si="18"/>
        <v>2351.8433821550639</v>
      </c>
      <c r="AD23" s="10">
        <f t="shared" si="19"/>
        <v>2445.4391431606809</v>
      </c>
      <c r="AE23" s="10">
        <f t="shared" si="20"/>
        <v>2559.8339621675464</v>
      </c>
    </row>
    <row r="24" spans="1:31" x14ac:dyDescent="0.2">
      <c r="A24" s="5">
        <v>-318</v>
      </c>
      <c r="B24" s="5">
        <f t="shared" si="21"/>
        <v>21</v>
      </c>
      <c r="C24" s="36">
        <v>2.2356244985290179E-5</v>
      </c>
      <c r="D24" s="6">
        <f t="shared" si="1"/>
        <v>3.8916426455875501E-6</v>
      </c>
      <c r="E24" s="7">
        <f t="shared" si="2"/>
        <v>4.66997117470506E-2</v>
      </c>
      <c r="F24" s="7">
        <f t="shared" si="3"/>
        <v>9.33994234941012E-2</v>
      </c>
      <c r="G24" s="7">
        <f t="shared" si="4"/>
        <v>0.14009913524115181</v>
      </c>
      <c r="H24" s="7">
        <f t="shared" si="5"/>
        <v>0.1867988469882024</v>
      </c>
      <c r="I24" s="7">
        <f t="shared" si="6"/>
        <v>0.23349855873525299</v>
      </c>
      <c r="J24" s="7">
        <f t="shared" si="7"/>
        <v>0.28019827048230361</v>
      </c>
      <c r="K24" s="12">
        <f t="shared" si="8"/>
        <v>6.6240725882342071E-7</v>
      </c>
      <c r="L24" s="9">
        <f t="shared" si="22"/>
        <v>95.386645270572586</v>
      </c>
      <c r="M24" s="9">
        <f t="shared" si="9"/>
        <v>381.54658108229034</v>
      </c>
      <c r="N24" s="9">
        <f t="shared" si="10"/>
        <v>858.47980743515325</v>
      </c>
      <c r="O24" s="9">
        <f t="shared" si="11"/>
        <v>1526.1863243291614</v>
      </c>
      <c r="P24" s="9">
        <f t="shared" si="12"/>
        <v>2384.6661317643147</v>
      </c>
      <c r="Q24" s="9">
        <f t="shared" si="13"/>
        <v>3433.919229740613</v>
      </c>
      <c r="R24" s="8">
        <f>'Masses &amp; Spring Data'!$G$29</f>
        <v>0.12460000000000002</v>
      </c>
      <c r="S24" s="8">
        <f t="shared" si="14"/>
        <v>11.885176000713345</v>
      </c>
      <c r="T24" s="8">
        <f t="shared" si="14"/>
        <v>47.540704002853381</v>
      </c>
      <c r="U24" s="8">
        <f t="shared" si="14"/>
        <v>106.96658400642011</v>
      </c>
      <c r="V24" s="8">
        <f t="shared" si="14"/>
        <v>190.16281601141353</v>
      </c>
      <c r="W24" s="8">
        <f t="shared" si="14"/>
        <v>297.12940001783363</v>
      </c>
      <c r="X24" s="8">
        <f t="shared" si="14"/>
        <v>427.86633602568043</v>
      </c>
      <c r="Y24" s="3">
        <f>SUM('Masses &amp; Spring Data'!$K$41*('Masses &amp; Spring Data'!$I$3+'Vel,Acc,Jer (Inlet)'!C24))</f>
        <v>2186.3554256485691</v>
      </c>
      <c r="Z24" s="10">
        <f t="shared" si="15"/>
        <v>2198.2406016492823</v>
      </c>
      <c r="AA24" s="10">
        <f t="shared" si="16"/>
        <v>2234.9589259680251</v>
      </c>
      <c r="AB24" s="10">
        <f t="shared" si="17"/>
        <v>2293.322009654989</v>
      </c>
      <c r="AC24" s="10">
        <f t="shared" si="18"/>
        <v>2376.5182416599828</v>
      </c>
      <c r="AD24" s="10">
        <f t="shared" si="19"/>
        <v>2483.4848256664027</v>
      </c>
      <c r="AE24" s="10">
        <f t="shared" si="20"/>
        <v>2614.2217616742496</v>
      </c>
    </row>
    <row r="25" spans="1:31" x14ac:dyDescent="0.2">
      <c r="A25" s="5">
        <v>-316</v>
      </c>
      <c r="B25" s="5">
        <f t="shared" si="21"/>
        <v>22</v>
      </c>
      <c r="C25" s="36">
        <v>2.624788763087773E-5</v>
      </c>
      <c r="D25" s="6">
        <f t="shared" si="1"/>
        <v>4.5540499044109708E-6</v>
      </c>
      <c r="E25" s="7">
        <f t="shared" si="2"/>
        <v>5.4648598852931649E-2</v>
      </c>
      <c r="F25" s="7">
        <f t="shared" si="3"/>
        <v>0.1092971977058633</v>
      </c>
      <c r="G25" s="7">
        <f t="shared" si="4"/>
        <v>0.16394579655879496</v>
      </c>
      <c r="H25" s="7">
        <f t="shared" si="5"/>
        <v>0.21859439541172659</v>
      </c>
      <c r="I25" s="7">
        <f t="shared" si="6"/>
        <v>0.27324299426465826</v>
      </c>
      <c r="J25" s="7">
        <f t="shared" si="7"/>
        <v>0.32789159311758992</v>
      </c>
      <c r="K25" s="12">
        <f t="shared" si="8"/>
        <v>7.4520816617632712E-7</v>
      </c>
      <c r="L25" s="9">
        <f t="shared" si="22"/>
        <v>107.3099759293911</v>
      </c>
      <c r="M25" s="9">
        <f t="shared" si="9"/>
        <v>429.2399037175644</v>
      </c>
      <c r="N25" s="9">
        <f t="shared" si="10"/>
        <v>965.78978336451996</v>
      </c>
      <c r="O25" s="9">
        <f t="shared" si="11"/>
        <v>1716.9596148702576</v>
      </c>
      <c r="P25" s="9">
        <f t="shared" si="12"/>
        <v>2682.7493982347778</v>
      </c>
      <c r="Q25" s="9">
        <f t="shared" si="13"/>
        <v>3863.1591334580799</v>
      </c>
      <c r="R25" s="8">
        <f>'Masses &amp; Spring Data'!$G$29</f>
        <v>0.12460000000000002</v>
      </c>
      <c r="S25" s="8">
        <f t="shared" si="14"/>
        <v>13.370823000802133</v>
      </c>
      <c r="T25" s="8">
        <f t="shared" si="14"/>
        <v>53.483292003208533</v>
      </c>
      <c r="U25" s="8">
        <f t="shared" si="14"/>
        <v>120.3374070072192</v>
      </c>
      <c r="V25" s="8">
        <f t="shared" si="14"/>
        <v>213.93316801283413</v>
      </c>
      <c r="W25" s="8">
        <f t="shared" si="14"/>
        <v>334.27057502005334</v>
      </c>
      <c r="X25" s="8">
        <f t="shared" si="14"/>
        <v>481.34962802887679</v>
      </c>
      <c r="Y25" s="3">
        <f>SUM('Masses &amp; Spring Data'!$K$41*('Masses &amp; Spring Data'!$I$3+'Vel,Acc,Jer (Inlet)'!C25))</f>
        <v>2187.4182219651716</v>
      </c>
      <c r="Z25" s="10">
        <f t="shared" si="15"/>
        <v>2200.7890449659735</v>
      </c>
      <c r="AA25" s="10">
        <f t="shared" si="16"/>
        <v>2242.1452117856816</v>
      </c>
      <c r="AB25" s="10">
        <f t="shared" si="17"/>
        <v>2307.7556289723907</v>
      </c>
      <c r="AC25" s="10">
        <f t="shared" si="18"/>
        <v>2401.3513899780055</v>
      </c>
      <c r="AD25" s="10">
        <f t="shared" si="19"/>
        <v>2521.6887969852251</v>
      </c>
      <c r="AE25" s="10">
        <f t="shared" si="20"/>
        <v>2668.7678499940484</v>
      </c>
    </row>
    <row r="26" spans="1:31" x14ac:dyDescent="0.2">
      <c r="A26" s="5">
        <v>-314</v>
      </c>
      <c r="B26" s="5">
        <f t="shared" si="21"/>
        <v>23</v>
      </c>
      <c r="C26" s="36">
        <v>3.08019375352887E-5</v>
      </c>
      <c r="D26" s="6">
        <f t="shared" si="1"/>
        <v>5.2992580705872979E-6</v>
      </c>
      <c r="E26" s="7">
        <f t="shared" si="2"/>
        <v>6.3591096847047571E-2</v>
      </c>
      <c r="F26" s="7">
        <f t="shared" si="3"/>
        <v>0.12718219369409514</v>
      </c>
      <c r="G26" s="7">
        <f t="shared" si="4"/>
        <v>0.19077329054114273</v>
      </c>
      <c r="H26" s="7">
        <f t="shared" si="5"/>
        <v>0.25436438738819028</v>
      </c>
      <c r="I26" s="7">
        <f t="shared" si="6"/>
        <v>0.3179554842352379</v>
      </c>
      <c r="J26" s="7">
        <f t="shared" si="7"/>
        <v>0.38154658108228545</v>
      </c>
      <c r="K26" s="12">
        <f t="shared" si="8"/>
        <v>8.2800907352928096E-7</v>
      </c>
      <c r="L26" s="9">
        <f t="shared" si="22"/>
        <v>119.23330658821646</v>
      </c>
      <c r="M26" s="9">
        <f t="shared" si="9"/>
        <v>476.93322635286586</v>
      </c>
      <c r="N26" s="9">
        <f t="shared" si="10"/>
        <v>1073.0997592939482</v>
      </c>
      <c r="O26" s="9">
        <f t="shared" si="11"/>
        <v>1907.7329054114634</v>
      </c>
      <c r="P26" s="9">
        <f t="shared" si="12"/>
        <v>2980.8326647054114</v>
      </c>
      <c r="Q26" s="9">
        <f t="shared" si="13"/>
        <v>4292.3990371757927</v>
      </c>
      <c r="R26" s="8">
        <f>'Masses &amp; Spring Data'!$G$29</f>
        <v>0.12460000000000002</v>
      </c>
      <c r="S26" s="8">
        <f t="shared" si="14"/>
        <v>14.856470000891774</v>
      </c>
      <c r="T26" s="8">
        <f t="shared" si="14"/>
        <v>59.425880003567094</v>
      </c>
      <c r="U26" s="8">
        <f t="shared" si="14"/>
        <v>133.70823000802596</v>
      </c>
      <c r="V26" s="8">
        <f t="shared" si="14"/>
        <v>237.70352001426838</v>
      </c>
      <c r="W26" s="8">
        <f t="shared" si="14"/>
        <v>371.41175002229431</v>
      </c>
      <c r="X26" s="8">
        <f t="shared" si="14"/>
        <v>534.83292003210386</v>
      </c>
      <c r="Y26" s="3">
        <f>SUM('Masses &amp; Spring Data'!$K$41*('Masses &amp; Spring Data'!$I$3+'Vel,Acc,Jer (Inlet)'!C26))</f>
        <v>2188.661919782473</v>
      </c>
      <c r="Z26" s="10">
        <f t="shared" si="15"/>
        <v>2203.5183897833649</v>
      </c>
      <c r="AA26" s="10">
        <f t="shared" si="16"/>
        <v>2249.5350117916269</v>
      </c>
      <c r="AB26" s="10">
        <f t="shared" si="17"/>
        <v>2322.370149790499</v>
      </c>
      <c r="AC26" s="10">
        <f t="shared" si="18"/>
        <v>2426.3654397967412</v>
      </c>
      <c r="AD26" s="10">
        <f t="shared" si="19"/>
        <v>2560.0736698047672</v>
      </c>
      <c r="AE26" s="10">
        <f t="shared" si="20"/>
        <v>2723.4948398145771</v>
      </c>
    </row>
    <row r="27" spans="1:31" x14ac:dyDescent="0.2">
      <c r="A27" s="5">
        <v>-312</v>
      </c>
      <c r="B27" s="5">
        <f t="shared" si="21"/>
        <v>24</v>
      </c>
      <c r="C27" s="36">
        <v>3.6101195605875998E-5</v>
      </c>
      <c r="D27" s="6">
        <f t="shared" si="1"/>
        <v>6.1272671441165788E-6</v>
      </c>
      <c r="E27" s="7">
        <f t="shared" si="2"/>
        <v>7.3527205729398942E-2</v>
      </c>
      <c r="F27" s="7">
        <f t="shared" si="3"/>
        <v>0.14705441145879788</v>
      </c>
      <c r="G27" s="7">
        <f t="shared" si="4"/>
        <v>0.22058161718819683</v>
      </c>
      <c r="H27" s="7">
        <f t="shared" si="5"/>
        <v>0.29410882291759577</v>
      </c>
      <c r="I27" s="7">
        <f t="shared" si="6"/>
        <v>0.36763602864699474</v>
      </c>
      <c r="J27" s="7">
        <f t="shared" si="7"/>
        <v>0.44116323437639365</v>
      </c>
      <c r="K27" s="12">
        <f t="shared" si="8"/>
        <v>1.0764117955880273E-6</v>
      </c>
      <c r="L27" s="9">
        <f t="shared" si="22"/>
        <v>155.00329856467593</v>
      </c>
      <c r="M27" s="9">
        <f t="shared" si="9"/>
        <v>620.01319425870372</v>
      </c>
      <c r="N27" s="9">
        <f t="shared" si="10"/>
        <v>1395.0296870820835</v>
      </c>
      <c r="O27" s="9">
        <f t="shared" si="11"/>
        <v>2480.0527770348149</v>
      </c>
      <c r="P27" s="9">
        <f t="shared" si="12"/>
        <v>3875.0824641168983</v>
      </c>
      <c r="Q27" s="9">
        <f t="shared" si="13"/>
        <v>5580.1187483283338</v>
      </c>
      <c r="R27" s="8">
        <f>'Masses &amp; Spring Data'!$G$29</f>
        <v>0.12460000000000002</v>
      </c>
      <c r="S27" s="8">
        <f t="shared" si="14"/>
        <v>19.313411001158624</v>
      </c>
      <c r="T27" s="8">
        <f t="shared" si="14"/>
        <v>77.253644004634495</v>
      </c>
      <c r="U27" s="8">
        <f t="shared" si="14"/>
        <v>173.82069901042763</v>
      </c>
      <c r="V27" s="8">
        <f t="shared" si="14"/>
        <v>309.01457601853798</v>
      </c>
      <c r="W27" s="8">
        <f t="shared" si="14"/>
        <v>482.83527502896561</v>
      </c>
      <c r="X27" s="8">
        <f t="shared" si="14"/>
        <v>695.28279604171053</v>
      </c>
      <c r="Y27" s="3">
        <f>SUM('Masses &amp; Spring Data'!$K$41*('Masses &amp; Spring Data'!$I$3+'Vel,Acc,Jer (Inlet)'!C27))</f>
        <v>2190.1091317880596</v>
      </c>
      <c r="Z27" s="10">
        <f t="shared" si="15"/>
        <v>2209.4225427892184</v>
      </c>
      <c r="AA27" s="10">
        <f t="shared" si="16"/>
        <v>2269.0361146741539</v>
      </c>
      <c r="AB27" s="10">
        <f t="shared" si="17"/>
        <v>2363.9298307984873</v>
      </c>
      <c r="AC27" s="10">
        <f t="shared" si="18"/>
        <v>2499.1237078065974</v>
      </c>
      <c r="AD27" s="10">
        <f t="shared" si="19"/>
        <v>2672.9444068170251</v>
      </c>
      <c r="AE27" s="10">
        <f t="shared" si="20"/>
        <v>2885.3919278297699</v>
      </c>
    </row>
    <row r="28" spans="1:31" x14ac:dyDescent="0.2">
      <c r="A28" s="5">
        <v>-310</v>
      </c>
      <c r="B28" s="5">
        <f t="shared" si="21"/>
        <v>25</v>
      </c>
      <c r="C28" s="36">
        <v>4.2228462749992577E-5</v>
      </c>
      <c r="D28" s="6">
        <f t="shared" si="1"/>
        <v>7.2036789397046062E-6</v>
      </c>
      <c r="E28" s="7">
        <f t="shared" si="2"/>
        <v>8.6444147276455274E-2</v>
      </c>
      <c r="F28" s="7">
        <f t="shared" si="3"/>
        <v>0.17288829455291055</v>
      </c>
      <c r="G28" s="7">
        <f t="shared" si="4"/>
        <v>0.25933244182936582</v>
      </c>
      <c r="H28" s="7">
        <f t="shared" si="5"/>
        <v>0.3457765891058211</v>
      </c>
      <c r="I28" s="7">
        <f t="shared" si="6"/>
        <v>0.43222073638227637</v>
      </c>
      <c r="J28" s="7">
        <f t="shared" si="7"/>
        <v>0.51866488365873165</v>
      </c>
      <c r="K28" s="12">
        <f t="shared" si="8"/>
        <v>1.1592127029409879E-6</v>
      </c>
      <c r="L28" s="9">
        <f t="shared" si="22"/>
        <v>166.92662922350226</v>
      </c>
      <c r="M28" s="9">
        <f t="shared" si="9"/>
        <v>667.70651689400904</v>
      </c>
      <c r="N28" s="9">
        <f t="shared" si="10"/>
        <v>1502.3396630115203</v>
      </c>
      <c r="O28" s="9">
        <f t="shared" si="11"/>
        <v>2670.8260675760362</v>
      </c>
      <c r="P28" s="9">
        <f t="shared" si="12"/>
        <v>4173.1657305875569</v>
      </c>
      <c r="Q28" s="9">
        <f t="shared" si="13"/>
        <v>6009.3586520460813</v>
      </c>
      <c r="R28" s="8">
        <f>'Masses &amp; Spring Data'!$G$29</f>
        <v>0.12460000000000002</v>
      </c>
      <c r="S28" s="8">
        <f t="shared" si="14"/>
        <v>20.799058001248383</v>
      </c>
      <c r="T28" s="8">
        <f t="shared" si="14"/>
        <v>83.196232004993533</v>
      </c>
      <c r="U28" s="8">
        <f t="shared" si="14"/>
        <v>187.19152201123546</v>
      </c>
      <c r="V28" s="8">
        <f t="shared" si="14"/>
        <v>332.78492801997413</v>
      </c>
      <c r="W28" s="8">
        <f t="shared" si="14"/>
        <v>519.97645003120965</v>
      </c>
      <c r="X28" s="8">
        <f t="shared" si="14"/>
        <v>748.76608804494185</v>
      </c>
      <c r="Y28" s="3">
        <f>SUM('Masses &amp; Spring Data'!$K$41*('Masses &amp; Spring Data'!$I$3+'Vel,Acc,Jer (Inlet)'!C28))</f>
        <v>2191.7824706695192</v>
      </c>
      <c r="Z28" s="10">
        <f t="shared" si="15"/>
        <v>2212.5815286707675</v>
      </c>
      <c r="AA28" s="10">
        <f t="shared" si="16"/>
        <v>2276.946006494607</v>
      </c>
      <c r="AB28" s="10">
        <f t="shared" si="17"/>
        <v>2378.9739926807547</v>
      </c>
      <c r="AC28" s="10">
        <f t="shared" si="18"/>
        <v>2524.5673986894935</v>
      </c>
      <c r="AD28" s="10">
        <f t="shared" si="19"/>
        <v>2711.7589207007286</v>
      </c>
      <c r="AE28" s="10">
        <f t="shared" si="20"/>
        <v>2940.5485587144613</v>
      </c>
    </row>
    <row r="29" spans="1:31" x14ac:dyDescent="0.2">
      <c r="A29" s="5">
        <v>-308</v>
      </c>
      <c r="B29" s="5">
        <f t="shared" si="21"/>
        <v>26</v>
      </c>
      <c r="C29" s="36">
        <v>4.9432141689697183E-5</v>
      </c>
      <c r="D29" s="6">
        <f t="shared" si="1"/>
        <v>8.3628916426455941E-6</v>
      </c>
      <c r="E29" s="7">
        <f t="shared" si="2"/>
        <v>0.10035469971174713</v>
      </c>
      <c r="F29" s="7">
        <f t="shared" si="3"/>
        <v>0.20070939942349425</v>
      </c>
      <c r="G29" s="7">
        <f t="shared" si="4"/>
        <v>0.3010640991352414</v>
      </c>
      <c r="H29" s="7">
        <f t="shared" si="5"/>
        <v>0.4014187988469885</v>
      </c>
      <c r="I29" s="7">
        <f t="shared" si="6"/>
        <v>0.50177349855873565</v>
      </c>
      <c r="J29" s="7">
        <f t="shared" si="7"/>
        <v>0.60212819827048281</v>
      </c>
      <c r="K29" s="12">
        <f t="shared" si="8"/>
        <v>1.2420136102938876E-6</v>
      </c>
      <c r="L29" s="9">
        <f t="shared" si="22"/>
        <v>178.84995988231981</v>
      </c>
      <c r="M29" s="9">
        <f t="shared" si="9"/>
        <v>715.39983952927923</v>
      </c>
      <c r="N29" s="9">
        <f t="shared" si="10"/>
        <v>1609.6496389408783</v>
      </c>
      <c r="O29" s="9">
        <f t="shared" si="11"/>
        <v>2861.5993581171169</v>
      </c>
      <c r="P29" s="9">
        <f t="shared" si="12"/>
        <v>4471.2489970579954</v>
      </c>
      <c r="Q29" s="9">
        <f t="shared" si="13"/>
        <v>6438.5985557635131</v>
      </c>
      <c r="R29" s="8">
        <f>'Masses &amp; Spring Data'!$G$29</f>
        <v>0.12460000000000002</v>
      </c>
      <c r="S29" s="8">
        <f t="shared" si="14"/>
        <v>22.284705001337052</v>
      </c>
      <c r="T29" s="8">
        <f t="shared" si="14"/>
        <v>89.138820005348208</v>
      </c>
      <c r="U29" s="8">
        <f t="shared" si="14"/>
        <v>200.56234501203346</v>
      </c>
      <c r="V29" s="8">
        <f t="shared" si="14"/>
        <v>356.55528002139283</v>
      </c>
      <c r="W29" s="8">
        <f t="shared" si="14"/>
        <v>557.11762503342629</v>
      </c>
      <c r="X29" s="8">
        <f t="shared" si="14"/>
        <v>802.24938004813384</v>
      </c>
      <c r="Y29" s="3">
        <f>SUM('Masses &amp; Spring Data'!$K$41*('Masses &amp; Spring Data'!$I$3+'Vel,Acc,Jer (Inlet)'!C29))</f>
        <v>2193.7497744896136</v>
      </c>
      <c r="Z29" s="10">
        <f t="shared" si="15"/>
        <v>2216.0344794909506</v>
      </c>
      <c r="AA29" s="10">
        <f t="shared" si="16"/>
        <v>2285.1724759412787</v>
      </c>
      <c r="AB29" s="10">
        <f t="shared" si="17"/>
        <v>2394.312119501647</v>
      </c>
      <c r="AC29" s="10">
        <f t="shared" si="18"/>
        <v>2550.3050545110063</v>
      </c>
      <c r="AD29" s="10">
        <f t="shared" si="19"/>
        <v>2750.8673995230401</v>
      </c>
      <c r="AE29" s="10">
        <f t="shared" si="20"/>
        <v>2995.9991545377475</v>
      </c>
    </row>
    <row r="30" spans="1:31" x14ac:dyDescent="0.2">
      <c r="A30" s="5">
        <v>-306</v>
      </c>
      <c r="B30" s="5">
        <f t="shared" si="21"/>
        <v>27</v>
      </c>
      <c r="C30" s="36">
        <v>5.7795033332342777E-5</v>
      </c>
      <c r="D30" s="6">
        <f t="shared" si="1"/>
        <v>9.6049052529394817E-6</v>
      </c>
      <c r="E30" s="7">
        <f t="shared" si="2"/>
        <v>0.11525886303527377</v>
      </c>
      <c r="F30" s="7">
        <f t="shared" si="3"/>
        <v>0.23051772607054755</v>
      </c>
      <c r="G30" s="7">
        <f t="shared" si="4"/>
        <v>0.34577658910582132</v>
      </c>
      <c r="H30" s="7">
        <f t="shared" si="5"/>
        <v>0.46103545214109509</v>
      </c>
      <c r="I30" s="7">
        <f t="shared" si="6"/>
        <v>0.57629431517636887</v>
      </c>
      <c r="J30" s="7">
        <f t="shared" si="7"/>
        <v>0.69155317821164264</v>
      </c>
      <c r="K30" s="12">
        <f t="shared" si="8"/>
        <v>1.6560181470585416E-6</v>
      </c>
      <c r="L30" s="9">
        <f t="shared" si="22"/>
        <v>238.46661317643</v>
      </c>
      <c r="M30" s="9">
        <f t="shared" si="9"/>
        <v>953.86645270572001</v>
      </c>
      <c r="N30" s="9">
        <f t="shared" si="10"/>
        <v>2146.19951858787</v>
      </c>
      <c r="O30" s="9">
        <f t="shared" si="11"/>
        <v>3815.46581082288</v>
      </c>
      <c r="P30" s="9">
        <f t="shared" si="12"/>
        <v>5961.66532941075</v>
      </c>
      <c r="Q30" s="9">
        <f t="shared" si="13"/>
        <v>8584.79807435148</v>
      </c>
      <c r="R30" s="8">
        <f>'Masses &amp; Spring Data'!$G$29</f>
        <v>0.12460000000000002</v>
      </c>
      <c r="S30" s="8">
        <f t="shared" si="14"/>
        <v>29.712940001783181</v>
      </c>
      <c r="T30" s="8">
        <f t="shared" si="14"/>
        <v>118.85176000713273</v>
      </c>
      <c r="U30" s="8">
        <f t="shared" si="14"/>
        <v>267.41646001604863</v>
      </c>
      <c r="V30" s="8">
        <f t="shared" si="14"/>
        <v>475.4070400285309</v>
      </c>
      <c r="W30" s="8">
        <f t="shared" si="14"/>
        <v>742.82350004457953</v>
      </c>
      <c r="X30" s="8">
        <f t="shared" si="14"/>
        <v>1069.6658400641945</v>
      </c>
      <c r="Y30" s="3">
        <f>SUM('Masses &amp; Spring Data'!$K$41*('Masses &amp; Spring Data'!$I$3+'Vel,Acc,Jer (Inlet)'!C30))</f>
        <v>2196.0336559359303</v>
      </c>
      <c r="Z30" s="10">
        <f t="shared" si="15"/>
        <v>2225.7465959377132</v>
      </c>
      <c r="AA30" s="10">
        <f t="shared" si="16"/>
        <v>2317.5084877031895</v>
      </c>
      <c r="AB30" s="10">
        <f t="shared" si="17"/>
        <v>2463.4501159519787</v>
      </c>
      <c r="AC30" s="10">
        <f t="shared" si="18"/>
        <v>2671.4406959644612</v>
      </c>
      <c r="AD30" s="10">
        <f t="shared" si="19"/>
        <v>2938.8571559805096</v>
      </c>
      <c r="AE30" s="10">
        <f t="shared" si="20"/>
        <v>3265.6994960001248</v>
      </c>
    </row>
    <row r="31" spans="1:31" x14ac:dyDescent="0.2">
      <c r="A31" s="5">
        <v>-304</v>
      </c>
      <c r="B31" s="5">
        <f t="shared" si="21"/>
        <v>28</v>
      </c>
      <c r="C31" s="36">
        <v>6.7399938585282259E-5</v>
      </c>
      <c r="D31" s="6">
        <f t="shared" si="1"/>
        <v>1.1260923399998023E-5</v>
      </c>
      <c r="E31" s="7">
        <f t="shared" si="2"/>
        <v>0.13513108079997627</v>
      </c>
      <c r="F31" s="7">
        <f t="shared" si="3"/>
        <v>0.27026216159995253</v>
      </c>
      <c r="G31" s="7">
        <f t="shared" si="4"/>
        <v>0.40539324239992885</v>
      </c>
      <c r="H31" s="7">
        <f t="shared" si="5"/>
        <v>0.54052432319990507</v>
      </c>
      <c r="I31" s="7">
        <f t="shared" si="6"/>
        <v>0.67565540399988144</v>
      </c>
      <c r="J31" s="7">
        <f t="shared" si="7"/>
        <v>0.81078648479985771</v>
      </c>
      <c r="K31" s="12">
        <f t="shared" si="8"/>
        <v>1.9872217764702282E-6</v>
      </c>
      <c r="L31" s="9">
        <f t="shared" si="22"/>
        <v>286.15993581171284</v>
      </c>
      <c r="M31" s="9">
        <f t="shared" si="9"/>
        <v>1144.6397432468514</v>
      </c>
      <c r="N31" s="9">
        <f t="shared" si="10"/>
        <v>2575.439422305416</v>
      </c>
      <c r="O31" s="9">
        <f t="shared" si="11"/>
        <v>4578.5589729874055</v>
      </c>
      <c r="P31" s="9">
        <f t="shared" si="12"/>
        <v>7153.9983952928214</v>
      </c>
      <c r="Q31" s="9">
        <f t="shared" si="13"/>
        <v>10301.757689221664</v>
      </c>
      <c r="R31" s="8">
        <f>'Masses &amp; Spring Data'!$G$29</f>
        <v>0.12460000000000002</v>
      </c>
      <c r="S31" s="8">
        <f t="shared" si="14"/>
        <v>35.655528002139427</v>
      </c>
      <c r="T31" s="8">
        <f t="shared" si="14"/>
        <v>142.62211200855771</v>
      </c>
      <c r="U31" s="8">
        <f t="shared" si="14"/>
        <v>320.89975201925489</v>
      </c>
      <c r="V31" s="8">
        <f t="shared" si="14"/>
        <v>570.48844803423083</v>
      </c>
      <c r="W31" s="8">
        <f t="shared" si="14"/>
        <v>891.38820005348566</v>
      </c>
      <c r="X31" s="8">
        <f t="shared" si="14"/>
        <v>1283.5990080770196</v>
      </c>
      <c r="Y31" s="3">
        <f>SUM('Masses &amp; Spring Data'!$K$41*('Masses &amp; Spring Data'!$I$3+'Vel,Acc,Jer (Inlet)'!C31))</f>
        <v>2198.6567276960568</v>
      </c>
      <c r="Z31" s="10">
        <f t="shared" si="15"/>
        <v>2234.3122556981962</v>
      </c>
      <c r="AA31" s="10">
        <f t="shared" si="16"/>
        <v>2344.3541652164863</v>
      </c>
      <c r="AB31" s="10">
        <f t="shared" si="17"/>
        <v>2519.5564797153115</v>
      </c>
      <c r="AC31" s="10">
        <f t="shared" si="18"/>
        <v>2769.1451757302875</v>
      </c>
      <c r="AD31" s="10">
        <f t="shared" si="19"/>
        <v>3090.0449277495427</v>
      </c>
      <c r="AE31" s="10">
        <f t="shared" si="20"/>
        <v>3482.2557357730766</v>
      </c>
    </row>
    <row r="32" spans="1:31" x14ac:dyDescent="0.2">
      <c r="A32" s="5">
        <v>-302</v>
      </c>
      <c r="B32" s="5">
        <f t="shared" si="21"/>
        <v>29</v>
      </c>
      <c r="C32" s="36">
        <v>7.8660861985280282E-5</v>
      </c>
      <c r="D32" s="6">
        <f t="shared" si="1"/>
        <v>1.3248145176468251E-5</v>
      </c>
      <c r="E32" s="7">
        <f t="shared" si="2"/>
        <v>0.15897774211761903</v>
      </c>
      <c r="F32" s="7">
        <f t="shared" si="3"/>
        <v>0.31795548423523806</v>
      </c>
      <c r="G32" s="7">
        <f t="shared" si="4"/>
        <v>0.47693322635285706</v>
      </c>
      <c r="H32" s="7">
        <f t="shared" si="5"/>
        <v>0.63591096847047612</v>
      </c>
      <c r="I32" s="7">
        <f t="shared" si="6"/>
        <v>0.79488871058809507</v>
      </c>
      <c r="J32" s="7">
        <f t="shared" si="7"/>
        <v>0.95386645270571413</v>
      </c>
      <c r="K32" s="12">
        <f t="shared" si="8"/>
        <v>1.6560181470585213E-6</v>
      </c>
      <c r="L32" s="9">
        <f t="shared" si="22"/>
        <v>238.46661317642707</v>
      </c>
      <c r="M32" s="9">
        <f t="shared" si="9"/>
        <v>953.8664527057083</v>
      </c>
      <c r="N32" s="9">
        <f t="shared" si="10"/>
        <v>2146.1995185878436</v>
      </c>
      <c r="O32" s="9">
        <f t="shared" si="11"/>
        <v>3815.4658108228332</v>
      </c>
      <c r="P32" s="9">
        <f t="shared" si="12"/>
        <v>5961.6653294106763</v>
      </c>
      <c r="Q32" s="9">
        <f t="shared" si="13"/>
        <v>8584.7980743513745</v>
      </c>
      <c r="R32" s="8">
        <f>'Masses &amp; Spring Data'!$G$29</f>
        <v>0.12460000000000002</v>
      </c>
      <c r="S32" s="8">
        <f t="shared" si="14"/>
        <v>29.712940001782819</v>
      </c>
      <c r="T32" s="8">
        <f t="shared" si="14"/>
        <v>118.85176000713128</v>
      </c>
      <c r="U32" s="8">
        <f t="shared" si="14"/>
        <v>267.41646001604533</v>
      </c>
      <c r="V32" s="8">
        <f t="shared" si="14"/>
        <v>475.4070400285251</v>
      </c>
      <c r="W32" s="8">
        <f t="shared" si="14"/>
        <v>742.82350004457032</v>
      </c>
      <c r="X32" s="8">
        <f t="shared" si="14"/>
        <v>1069.6658400641813</v>
      </c>
      <c r="Y32" s="3">
        <f>SUM('Masses &amp; Spring Data'!$K$41*('Masses &amp; Spring Data'!$I$3+'Vel,Acc,Jer (Inlet)'!C32))</f>
        <v>2201.7320532079284</v>
      </c>
      <c r="Z32" s="10">
        <f t="shared" si="15"/>
        <v>2231.4449932097114</v>
      </c>
      <c r="AA32" s="10">
        <f t="shared" si="16"/>
        <v>2324.2018432290265</v>
      </c>
      <c r="AB32" s="10">
        <f t="shared" si="17"/>
        <v>2469.1485132239736</v>
      </c>
      <c r="AC32" s="10">
        <f t="shared" si="18"/>
        <v>2677.1390932364534</v>
      </c>
      <c r="AD32" s="10">
        <f t="shared" si="19"/>
        <v>2944.5555532524986</v>
      </c>
      <c r="AE32" s="10">
        <f t="shared" si="20"/>
        <v>3271.3978932721097</v>
      </c>
    </row>
    <row r="33" spans="1:31" x14ac:dyDescent="0.2">
      <c r="A33" s="5">
        <v>-300</v>
      </c>
      <c r="B33" s="5">
        <f t="shared" si="21"/>
        <v>30</v>
      </c>
      <c r="C33" s="36">
        <v>9.1909007161748534E-5</v>
      </c>
      <c r="D33" s="6">
        <f t="shared" si="1"/>
        <v>1.4904163323526773E-5</v>
      </c>
      <c r="E33" s="7">
        <f t="shared" si="2"/>
        <v>0.17884995988232127</v>
      </c>
      <c r="F33" s="7">
        <f t="shared" si="3"/>
        <v>0.35769991976464255</v>
      </c>
      <c r="G33" s="7">
        <f t="shared" si="4"/>
        <v>0.53654987964696377</v>
      </c>
      <c r="H33" s="7">
        <f t="shared" si="5"/>
        <v>0.7153998395292851</v>
      </c>
      <c r="I33" s="7">
        <f t="shared" si="6"/>
        <v>0.89424979941160632</v>
      </c>
      <c r="J33" s="7">
        <f t="shared" si="7"/>
        <v>1.0730997592939275</v>
      </c>
      <c r="K33" s="12">
        <f t="shared" si="8"/>
        <v>2.4840272205878158E-6</v>
      </c>
      <c r="L33" s="9">
        <f t="shared" si="22"/>
        <v>357.69991976464547</v>
      </c>
      <c r="M33" s="9">
        <f t="shared" si="9"/>
        <v>1430.7996790585819</v>
      </c>
      <c r="N33" s="9">
        <f t="shared" si="10"/>
        <v>3219.2992778818093</v>
      </c>
      <c r="O33" s="9">
        <f t="shared" si="11"/>
        <v>5723.1987162343275</v>
      </c>
      <c r="P33" s="9">
        <f t="shared" si="12"/>
        <v>8942.4979941161364</v>
      </c>
      <c r="Q33" s="9">
        <f t="shared" si="13"/>
        <v>12877.197111527237</v>
      </c>
      <c r="R33" s="8">
        <f>'Masses &amp; Spring Data'!$G$29</f>
        <v>0.12460000000000002</v>
      </c>
      <c r="S33" s="8">
        <f t="shared" si="14"/>
        <v>44.569410002674829</v>
      </c>
      <c r="T33" s="8">
        <f t="shared" si="14"/>
        <v>178.27764001069932</v>
      </c>
      <c r="U33" s="8">
        <f t="shared" si="14"/>
        <v>401.12469002407352</v>
      </c>
      <c r="V33" s="8">
        <f t="shared" si="14"/>
        <v>713.11056004279726</v>
      </c>
      <c r="W33" s="8">
        <f t="shared" si="14"/>
        <v>1114.2352500668708</v>
      </c>
      <c r="X33" s="8">
        <f t="shared" si="14"/>
        <v>1604.4987600962941</v>
      </c>
      <c r="Y33" s="3">
        <f>SUM('Masses &amp; Spring Data'!$K$41*('Masses &amp; Spring Data'!$I$3+'Vel,Acc,Jer (Inlet)'!C33))</f>
        <v>2205.3500832218951</v>
      </c>
      <c r="Z33" s="10">
        <f t="shared" si="15"/>
        <v>2249.91949322457</v>
      </c>
      <c r="AA33" s="10">
        <f t="shared" si="16"/>
        <v>2387.6980069983074</v>
      </c>
      <c r="AB33" s="10">
        <f t="shared" si="17"/>
        <v>2606.4747732459687</v>
      </c>
      <c r="AC33" s="10">
        <f t="shared" si="18"/>
        <v>2918.4606432646924</v>
      </c>
      <c r="AD33" s="10">
        <f t="shared" si="19"/>
        <v>3319.5853332887659</v>
      </c>
      <c r="AE33" s="10">
        <f t="shared" si="20"/>
        <v>3809.8488433181892</v>
      </c>
    </row>
    <row r="34" spans="1:31" x14ac:dyDescent="0.2">
      <c r="A34" s="5">
        <v>-298</v>
      </c>
      <c r="B34" s="5">
        <f t="shared" si="21"/>
        <v>31</v>
      </c>
      <c r="C34" s="36">
        <v>1.0681317048527531E-4</v>
      </c>
      <c r="D34" s="6">
        <f t="shared" si="1"/>
        <v>1.7388190544114589E-5</v>
      </c>
      <c r="E34" s="7">
        <f t="shared" si="2"/>
        <v>0.20865828652937507</v>
      </c>
      <c r="F34" s="7">
        <f t="shared" si="3"/>
        <v>0.41731657305875014</v>
      </c>
      <c r="G34" s="7">
        <f t="shared" si="4"/>
        <v>0.62597485958812515</v>
      </c>
      <c r="H34" s="7">
        <f t="shared" si="5"/>
        <v>0.83463314611750028</v>
      </c>
      <c r="I34" s="7">
        <f t="shared" si="6"/>
        <v>1.0432914326468754</v>
      </c>
      <c r="J34" s="7">
        <f t="shared" si="7"/>
        <v>1.2519497191762503</v>
      </c>
      <c r="K34" s="12">
        <f t="shared" si="8"/>
        <v>2.4840272205878293E-6</v>
      </c>
      <c r="L34" s="9">
        <f t="shared" si="22"/>
        <v>357.6999197646474</v>
      </c>
      <c r="M34" s="9">
        <f t="shared" si="9"/>
        <v>1430.7996790585896</v>
      </c>
      <c r="N34" s="9">
        <f t="shared" si="10"/>
        <v>3219.299277881827</v>
      </c>
      <c r="O34" s="9">
        <f t="shared" si="11"/>
        <v>5723.1987162343585</v>
      </c>
      <c r="P34" s="9">
        <f t="shared" si="12"/>
        <v>8942.4979941161855</v>
      </c>
      <c r="Q34" s="9">
        <f t="shared" si="13"/>
        <v>12877.197111527308</v>
      </c>
      <c r="R34" s="8">
        <f>'Masses &amp; Spring Data'!$G$29</f>
        <v>0.12460000000000002</v>
      </c>
      <c r="S34" s="8">
        <f t="shared" si="14"/>
        <v>44.56941000267507</v>
      </c>
      <c r="T34" s="8">
        <f t="shared" si="14"/>
        <v>178.27764001070028</v>
      </c>
      <c r="U34" s="8">
        <f t="shared" si="14"/>
        <v>401.12469002407568</v>
      </c>
      <c r="V34" s="8">
        <f t="shared" si="14"/>
        <v>713.11056004280113</v>
      </c>
      <c r="W34" s="8">
        <f t="shared" si="14"/>
        <v>1114.2352500668769</v>
      </c>
      <c r="X34" s="8">
        <f t="shared" si="14"/>
        <v>1604.4987600963027</v>
      </c>
      <c r="Y34" s="3">
        <f>SUM('Masses &amp; Spring Data'!$K$41*('Masses &amp; Spring Data'!$I$3+'Vel,Acc,Jer (Inlet)'!C34))</f>
        <v>2209.4203669876078</v>
      </c>
      <c r="Z34" s="10">
        <f t="shared" si="15"/>
        <v>2253.9897769902827</v>
      </c>
      <c r="AA34" s="10">
        <f t="shared" si="16"/>
        <v>2392.4466713916399</v>
      </c>
      <c r="AB34" s="10">
        <f t="shared" si="17"/>
        <v>2610.5450570116836</v>
      </c>
      <c r="AC34" s="10">
        <f t="shared" si="18"/>
        <v>2922.5309270304087</v>
      </c>
      <c r="AD34" s="10">
        <f t="shared" si="19"/>
        <v>3323.6556170544845</v>
      </c>
      <c r="AE34" s="10">
        <f t="shared" si="20"/>
        <v>3813.9191270839106</v>
      </c>
    </row>
    <row r="35" spans="1:31" x14ac:dyDescent="0.2">
      <c r="A35" s="5">
        <v>-296</v>
      </c>
      <c r="B35" s="5">
        <f t="shared" si="21"/>
        <v>32</v>
      </c>
      <c r="C35" s="36">
        <v>1.2420136102938989E-4</v>
      </c>
      <c r="D35" s="6">
        <f t="shared" si="1"/>
        <v>1.9872217764702418E-5</v>
      </c>
      <c r="E35" s="7">
        <f t="shared" si="2"/>
        <v>0.238466613176429</v>
      </c>
      <c r="F35" s="7">
        <f t="shared" si="3"/>
        <v>0.47693322635285801</v>
      </c>
      <c r="G35" s="7">
        <f t="shared" si="4"/>
        <v>0.7153998395292871</v>
      </c>
      <c r="H35" s="7">
        <f t="shared" si="5"/>
        <v>0.95386645270571602</v>
      </c>
      <c r="I35" s="7">
        <f t="shared" si="6"/>
        <v>1.1923330658821452</v>
      </c>
      <c r="J35" s="7">
        <f t="shared" si="7"/>
        <v>1.4307996790585742</v>
      </c>
      <c r="K35" s="12">
        <f t="shared" si="8"/>
        <v>3.3120362941170696E-6</v>
      </c>
      <c r="L35" s="9">
        <f t="shared" si="22"/>
        <v>476.93322635285801</v>
      </c>
      <c r="M35" s="9">
        <f t="shared" si="9"/>
        <v>1907.7329054114321</v>
      </c>
      <c r="N35" s="9">
        <f t="shared" si="10"/>
        <v>4292.3990371757227</v>
      </c>
      <c r="O35" s="9">
        <f t="shared" si="11"/>
        <v>7630.9316216457282</v>
      </c>
      <c r="P35" s="9">
        <f t="shared" si="12"/>
        <v>11923.330658821451</v>
      </c>
      <c r="Q35" s="9">
        <f t="shared" si="13"/>
        <v>17169.596148702891</v>
      </c>
      <c r="R35" s="8">
        <f>'Masses &amp; Spring Data'!$G$29</f>
        <v>0.12460000000000002</v>
      </c>
      <c r="S35" s="8">
        <f t="shared" si="14"/>
        <v>59.425880003566114</v>
      </c>
      <c r="T35" s="8">
        <f t="shared" si="14"/>
        <v>237.70352001426446</v>
      </c>
      <c r="U35" s="8">
        <f t="shared" si="14"/>
        <v>534.8329200320951</v>
      </c>
      <c r="V35" s="8">
        <f t="shared" si="14"/>
        <v>950.81408005705782</v>
      </c>
      <c r="W35" s="8">
        <f t="shared" si="14"/>
        <v>1485.6470000891529</v>
      </c>
      <c r="X35" s="8">
        <f t="shared" si="14"/>
        <v>2139.3316801283804</v>
      </c>
      <c r="Y35" s="3">
        <f>SUM('Masses &amp; Spring Data'!$K$41*('Masses &amp; Spring Data'!$I$3+'Vel,Acc,Jer (Inlet)'!C35))</f>
        <v>2214.1690313809395</v>
      </c>
      <c r="Z35" s="10">
        <f t="shared" si="15"/>
        <v>2273.5949113845054</v>
      </c>
      <c r="AA35" s="10">
        <f t="shared" si="16"/>
        <v>2457.2995964161546</v>
      </c>
      <c r="AB35" s="10">
        <f t="shared" si="17"/>
        <v>2749.0019514130345</v>
      </c>
      <c r="AC35" s="10">
        <f t="shared" si="18"/>
        <v>3164.9831114379972</v>
      </c>
      <c r="AD35" s="10">
        <f t="shared" si="19"/>
        <v>3699.8160314700926</v>
      </c>
      <c r="AE35" s="10">
        <f t="shared" si="20"/>
        <v>4353.5007115093194</v>
      </c>
    </row>
    <row r="36" spans="1:31" x14ac:dyDescent="0.2">
      <c r="A36" s="5">
        <v>-294</v>
      </c>
      <c r="B36" s="5">
        <f t="shared" si="21"/>
        <v>33</v>
      </c>
      <c r="C36" s="36">
        <v>1.4407357879409231E-4</v>
      </c>
      <c r="D36" s="6">
        <f t="shared" si="1"/>
        <v>2.3184254058819488E-5</v>
      </c>
      <c r="E36" s="7">
        <f t="shared" si="2"/>
        <v>0.27821104870583385</v>
      </c>
      <c r="F36" s="7">
        <f t="shared" si="3"/>
        <v>0.5564220974116677</v>
      </c>
      <c r="G36" s="7">
        <f t="shared" si="4"/>
        <v>0.8346331461175015</v>
      </c>
      <c r="H36" s="7">
        <f t="shared" si="5"/>
        <v>1.1128441948233354</v>
      </c>
      <c r="I36" s="7">
        <f t="shared" si="6"/>
        <v>1.3910552435291692</v>
      </c>
      <c r="J36" s="7">
        <f t="shared" si="7"/>
        <v>1.669266292235003</v>
      </c>
      <c r="K36" s="12">
        <f t="shared" si="8"/>
        <v>3.312036294116907E-6</v>
      </c>
      <c r="L36" s="9">
        <f t="shared" si="22"/>
        <v>476.93322635283459</v>
      </c>
      <c r="M36" s="9">
        <f t="shared" si="9"/>
        <v>1907.7329054113384</v>
      </c>
      <c r="N36" s="9">
        <f t="shared" si="10"/>
        <v>4292.3990371755117</v>
      </c>
      <c r="O36" s="9">
        <f t="shared" si="11"/>
        <v>7630.9316216453535</v>
      </c>
      <c r="P36" s="9">
        <f t="shared" si="12"/>
        <v>11923.330658820865</v>
      </c>
      <c r="Q36" s="9">
        <f t="shared" si="13"/>
        <v>17169.596148702047</v>
      </c>
      <c r="R36" s="8">
        <f>'Masses &amp; Spring Data'!$G$29</f>
        <v>0.12460000000000002</v>
      </c>
      <c r="S36" s="8">
        <f t="shared" si="14"/>
        <v>59.425880003563201</v>
      </c>
      <c r="T36" s="8">
        <f t="shared" si="14"/>
        <v>237.7035200142528</v>
      </c>
      <c r="U36" s="8">
        <f t="shared" si="14"/>
        <v>534.83292003206884</v>
      </c>
      <c r="V36" s="8">
        <f t="shared" si="14"/>
        <v>950.81408005701121</v>
      </c>
      <c r="W36" s="8">
        <f t="shared" si="14"/>
        <v>1485.6470000890799</v>
      </c>
      <c r="X36" s="8">
        <f t="shared" si="14"/>
        <v>2139.3316801282754</v>
      </c>
      <c r="Y36" s="3">
        <f>SUM('Masses &amp; Spring Data'!$K$41*('Masses &amp; Spring Data'!$I$3+'Vel,Acc,Jer (Inlet)'!C36))</f>
        <v>2219.5960764018901</v>
      </c>
      <c r="Z36" s="10">
        <f t="shared" si="15"/>
        <v>2279.0219564054532</v>
      </c>
      <c r="AA36" s="10">
        <f t="shared" si="16"/>
        <v>2463.6311489405844</v>
      </c>
      <c r="AB36" s="10">
        <f t="shared" si="17"/>
        <v>2754.4289964339587</v>
      </c>
      <c r="AC36" s="10">
        <f t="shared" si="18"/>
        <v>3170.4101564589014</v>
      </c>
      <c r="AD36" s="10">
        <f t="shared" si="19"/>
        <v>3705.24307649097</v>
      </c>
      <c r="AE36" s="10">
        <f t="shared" si="20"/>
        <v>4358.9277565301654</v>
      </c>
    </row>
    <row r="37" spans="1:31" x14ac:dyDescent="0.2">
      <c r="A37" s="5">
        <v>-292</v>
      </c>
      <c r="B37" s="5">
        <f t="shared" si="21"/>
        <v>34</v>
      </c>
      <c r="C37" s="36">
        <v>1.672578328529118E-4</v>
      </c>
      <c r="D37" s="6">
        <f t="shared" si="1"/>
        <v>2.6496290352936395E-5</v>
      </c>
      <c r="E37" s="7">
        <f t="shared" si="2"/>
        <v>0.31795548423523673</v>
      </c>
      <c r="F37" s="7">
        <f t="shared" si="3"/>
        <v>0.63591096847047346</v>
      </c>
      <c r="G37" s="7">
        <f t="shared" si="4"/>
        <v>0.95386645270571024</v>
      </c>
      <c r="H37" s="7">
        <f t="shared" si="5"/>
        <v>1.2718219369409469</v>
      </c>
      <c r="I37" s="7">
        <f t="shared" si="6"/>
        <v>1.5897774211761837</v>
      </c>
      <c r="J37" s="7">
        <f t="shared" si="7"/>
        <v>1.9077329054114205</v>
      </c>
      <c r="K37" s="12">
        <f t="shared" si="8"/>
        <v>4.1400453676465132E-6</v>
      </c>
      <c r="L37" s="9">
        <f t="shared" si="22"/>
        <v>596.1665329410979</v>
      </c>
      <c r="M37" s="9">
        <f t="shared" si="9"/>
        <v>2384.6661317643916</v>
      </c>
      <c r="N37" s="9">
        <f t="shared" si="10"/>
        <v>5365.4987964698812</v>
      </c>
      <c r="O37" s="9">
        <f t="shared" si="11"/>
        <v>9538.6645270575664</v>
      </c>
      <c r="P37" s="9">
        <f t="shared" si="12"/>
        <v>14904.163323527448</v>
      </c>
      <c r="Q37" s="9">
        <f t="shared" si="13"/>
        <v>21461.995185879525</v>
      </c>
      <c r="R37" s="8">
        <f>'Masses &amp; Spring Data'!$G$29</f>
        <v>0.12460000000000002</v>
      </c>
      <c r="S37" s="8">
        <f t="shared" si="14"/>
        <v>74.28235000446081</v>
      </c>
      <c r="T37" s="8">
        <f t="shared" si="14"/>
        <v>297.12940001784324</v>
      </c>
      <c r="U37" s="8">
        <f t="shared" si="14"/>
        <v>668.54115004014727</v>
      </c>
      <c r="V37" s="8">
        <f t="shared" si="14"/>
        <v>1188.517600071373</v>
      </c>
      <c r="W37" s="8">
        <f t="shared" si="14"/>
        <v>1857.0587501115201</v>
      </c>
      <c r="X37" s="8">
        <f t="shared" si="14"/>
        <v>2674.1646001605891</v>
      </c>
      <c r="Y37" s="3">
        <f>SUM('Masses &amp; Spring Data'!$K$41*('Masses &amp; Spring Data'!$I$3+'Vel,Acc,Jer (Inlet)'!C37))</f>
        <v>2225.9276289263316</v>
      </c>
      <c r="Z37" s="10">
        <f t="shared" si="15"/>
        <v>2300.2099789307927</v>
      </c>
      <c r="AA37" s="10">
        <f t="shared" si="16"/>
        <v>2530.2930889721088</v>
      </c>
      <c r="AB37" s="10">
        <f t="shared" si="17"/>
        <v>2894.468778966479</v>
      </c>
      <c r="AC37" s="10">
        <f t="shared" si="18"/>
        <v>3414.4452289977044</v>
      </c>
      <c r="AD37" s="10">
        <f t="shared" si="19"/>
        <v>4082.9863790378517</v>
      </c>
      <c r="AE37" s="10">
        <f t="shared" si="20"/>
        <v>4900.0922290869203</v>
      </c>
    </row>
    <row r="38" spans="1:31" x14ac:dyDescent="0.2">
      <c r="A38" s="5">
        <v>-290</v>
      </c>
      <c r="B38" s="5">
        <f t="shared" si="21"/>
        <v>35</v>
      </c>
      <c r="C38" s="36">
        <v>1.9375412320584819E-4</v>
      </c>
      <c r="D38" s="6">
        <f t="shared" si="1"/>
        <v>3.0636335720582908E-5</v>
      </c>
      <c r="E38" s="7">
        <f t="shared" si="2"/>
        <v>0.36763602864699491</v>
      </c>
      <c r="F38" s="7">
        <f t="shared" si="3"/>
        <v>0.73527205729398981</v>
      </c>
      <c r="G38" s="7">
        <f t="shared" si="4"/>
        <v>1.1029080859409848</v>
      </c>
      <c r="H38" s="7">
        <f t="shared" si="5"/>
        <v>1.4705441145879796</v>
      </c>
      <c r="I38" s="7">
        <f t="shared" si="6"/>
        <v>1.8381801432349745</v>
      </c>
      <c r="J38" s="7">
        <f t="shared" si="7"/>
        <v>2.2058161718819695</v>
      </c>
      <c r="K38" s="12">
        <f t="shared" si="8"/>
        <v>4.1400453676462693E-6</v>
      </c>
      <c r="L38" s="9">
        <f t="shared" si="22"/>
        <v>596.16653294106277</v>
      </c>
      <c r="M38" s="9">
        <f t="shared" si="9"/>
        <v>2384.6661317642511</v>
      </c>
      <c r="N38" s="9">
        <f t="shared" si="10"/>
        <v>5365.4987964695647</v>
      </c>
      <c r="O38" s="9">
        <f t="shared" si="11"/>
        <v>9538.6645270570043</v>
      </c>
      <c r="P38" s="9">
        <f t="shared" si="12"/>
        <v>14904.163323526569</v>
      </c>
      <c r="Q38" s="9">
        <f t="shared" si="13"/>
        <v>21461.995185878259</v>
      </c>
      <c r="R38" s="8">
        <f>'Masses &amp; Spring Data'!$G$29</f>
        <v>0.12460000000000002</v>
      </c>
      <c r="S38" s="8">
        <f t="shared" si="14"/>
        <v>74.282350004456433</v>
      </c>
      <c r="T38" s="8">
        <f t="shared" si="14"/>
        <v>297.12940001782573</v>
      </c>
      <c r="U38" s="8">
        <f t="shared" si="14"/>
        <v>668.54115004010782</v>
      </c>
      <c r="V38" s="8">
        <f t="shared" si="14"/>
        <v>1188.5176000713029</v>
      </c>
      <c r="W38" s="8">
        <f t="shared" si="14"/>
        <v>1857.0587501114107</v>
      </c>
      <c r="X38" s="8">
        <f t="shared" si="14"/>
        <v>2674.1646001604313</v>
      </c>
      <c r="Y38" s="3">
        <f>SUM('Masses &amp; Spring Data'!$K$41*('Masses &amp; Spring Data'!$I$3+'Vel,Acc,Jer (Inlet)'!C38))</f>
        <v>2233.1636889542656</v>
      </c>
      <c r="Z38" s="10">
        <f t="shared" si="15"/>
        <v>2307.4460389587221</v>
      </c>
      <c r="AA38" s="10">
        <f t="shared" si="16"/>
        <v>2538.6597833793899</v>
      </c>
      <c r="AB38" s="10">
        <f t="shared" si="17"/>
        <v>2901.7048389943734</v>
      </c>
      <c r="AC38" s="10">
        <f t="shared" si="18"/>
        <v>3421.6812890255687</v>
      </c>
      <c r="AD38" s="10">
        <f t="shared" si="19"/>
        <v>4090.2224390656766</v>
      </c>
      <c r="AE38" s="10">
        <f t="shared" si="20"/>
        <v>4907.3282891146973</v>
      </c>
    </row>
    <row r="39" spans="1:31" x14ac:dyDescent="0.2">
      <c r="A39" s="5">
        <v>-288</v>
      </c>
      <c r="B39" s="5">
        <f t="shared" si="21"/>
        <v>36</v>
      </c>
      <c r="C39" s="36">
        <v>2.243904589264311E-4</v>
      </c>
      <c r="D39" s="6">
        <f t="shared" si="1"/>
        <v>3.4776381088229177E-5</v>
      </c>
      <c r="E39" s="7">
        <f t="shared" si="2"/>
        <v>0.41731657305875014</v>
      </c>
      <c r="F39" s="7">
        <f t="shared" si="3"/>
        <v>0.83463314611750028</v>
      </c>
      <c r="G39" s="7">
        <f t="shared" si="4"/>
        <v>1.2519497191762503</v>
      </c>
      <c r="H39" s="7">
        <f t="shared" si="5"/>
        <v>1.6692662922350006</v>
      </c>
      <c r="I39" s="7">
        <f t="shared" si="6"/>
        <v>2.0865828652937508</v>
      </c>
      <c r="J39" s="7">
        <f t="shared" si="7"/>
        <v>2.5038994383525006</v>
      </c>
      <c r="K39" s="12">
        <f t="shared" si="8"/>
        <v>5.7960635147048312E-6</v>
      </c>
      <c r="L39" s="9">
        <f t="shared" si="22"/>
        <v>834.6331461174957</v>
      </c>
      <c r="M39" s="9">
        <f t="shared" si="9"/>
        <v>3338.5325844699828</v>
      </c>
      <c r="N39" s="9">
        <f t="shared" si="10"/>
        <v>7511.6983150574615</v>
      </c>
      <c r="O39" s="9">
        <f t="shared" si="11"/>
        <v>13354.130337879931</v>
      </c>
      <c r="P39" s="9">
        <f t="shared" si="12"/>
        <v>20865.828652937391</v>
      </c>
      <c r="Q39" s="9">
        <f t="shared" si="13"/>
        <v>30046.793260229846</v>
      </c>
      <c r="R39" s="8">
        <f>'Masses &amp; Spring Data'!$G$29</f>
        <v>0.12460000000000002</v>
      </c>
      <c r="S39" s="8">
        <f t="shared" si="14"/>
        <v>103.99529000623998</v>
      </c>
      <c r="T39" s="8">
        <f t="shared" si="14"/>
        <v>415.98116002495993</v>
      </c>
      <c r="U39" s="8">
        <f t="shared" si="14"/>
        <v>935.95761005615987</v>
      </c>
      <c r="V39" s="8">
        <f t="shared" si="14"/>
        <v>1663.9246400998397</v>
      </c>
      <c r="W39" s="8">
        <f t="shared" si="14"/>
        <v>2599.8822501559994</v>
      </c>
      <c r="X39" s="8">
        <f t="shared" si="14"/>
        <v>3743.8304402246395</v>
      </c>
      <c r="Y39" s="3">
        <f>SUM('Masses &amp; Spring Data'!$K$41*('Masses &amp; Spring Data'!$I$3+'Vel,Acc,Jer (Inlet)'!C39))</f>
        <v>2241.530383361564</v>
      </c>
      <c r="Z39" s="10">
        <f t="shared" si="15"/>
        <v>2345.5256733678038</v>
      </c>
      <c r="AA39" s="10">
        <f t="shared" si="16"/>
        <v>2667.0088721731872</v>
      </c>
      <c r="AB39" s="10">
        <f t="shared" si="17"/>
        <v>3177.4879934177238</v>
      </c>
      <c r="AC39" s="10">
        <f t="shared" si="18"/>
        <v>3905.4550234614035</v>
      </c>
      <c r="AD39" s="10">
        <f t="shared" si="19"/>
        <v>4841.4126335175633</v>
      </c>
      <c r="AE39" s="10">
        <f t="shared" si="20"/>
        <v>5985.360823586203</v>
      </c>
    </row>
    <row r="40" spans="1:31" x14ac:dyDescent="0.2">
      <c r="A40" s="5">
        <v>-286</v>
      </c>
      <c r="B40" s="5">
        <f t="shared" si="21"/>
        <v>37</v>
      </c>
      <c r="C40" s="36">
        <v>2.5916684001466028E-4</v>
      </c>
      <c r="D40" s="6">
        <f t="shared" si="1"/>
        <v>4.0572444602934008E-5</v>
      </c>
      <c r="E40" s="7">
        <f t="shared" si="2"/>
        <v>0.48686933523520809</v>
      </c>
      <c r="F40" s="7">
        <f t="shared" si="3"/>
        <v>0.97373867047041618</v>
      </c>
      <c r="G40" s="7">
        <f t="shared" si="4"/>
        <v>1.4606080057056243</v>
      </c>
      <c r="H40" s="7">
        <f t="shared" si="5"/>
        <v>1.9474773409408324</v>
      </c>
      <c r="I40" s="7">
        <f t="shared" si="6"/>
        <v>2.4343466761760406</v>
      </c>
      <c r="J40" s="7">
        <f t="shared" si="7"/>
        <v>2.9212160114112486</v>
      </c>
      <c r="K40" s="12">
        <f t="shared" si="8"/>
        <v>5.796063514705021E-6</v>
      </c>
      <c r="L40" s="9">
        <f t="shared" si="22"/>
        <v>834.63314611752298</v>
      </c>
      <c r="M40" s="9">
        <f t="shared" si="9"/>
        <v>3338.5325844700919</v>
      </c>
      <c r="N40" s="9">
        <f t="shared" si="10"/>
        <v>7511.6983150577071</v>
      </c>
      <c r="O40" s="9">
        <f t="shared" si="11"/>
        <v>13354.130337880368</v>
      </c>
      <c r="P40" s="9">
        <f t="shared" si="12"/>
        <v>20865.828652938075</v>
      </c>
      <c r="Q40" s="9">
        <f t="shared" si="13"/>
        <v>30046.793260230828</v>
      </c>
      <c r="R40" s="8">
        <f>'Masses &amp; Spring Data'!$G$29</f>
        <v>0.12460000000000002</v>
      </c>
      <c r="S40" s="8">
        <f t="shared" si="14"/>
        <v>103.99529000624338</v>
      </c>
      <c r="T40" s="8">
        <f t="shared" si="14"/>
        <v>415.98116002497352</v>
      </c>
      <c r="U40" s="8">
        <f t="shared" si="14"/>
        <v>935.95761005619045</v>
      </c>
      <c r="V40" s="8">
        <f t="shared" si="14"/>
        <v>1663.9246400998941</v>
      </c>
      <c r="W40" s="8">
        <f t="shared" si="14"/>
        <v>2599.8822501560844</v>
      </c>
      <c r="X40" s="8">
        <f t="shared" si="14"/>
        <v>3743.8304402247618</v>
      </c>
      <c r="Y40" s="3">
        <f>SUM('Masses &amp; Spring Data'!$K$41*('Masses &amp; Spring Data'!$I$3+'Vel,Acc,Jer (Inlet)'!C40))</f>
        <v>2251.0277121482272</v>
      </c>
      <c r="Z40" s="10">
        <f t="shared" si="15"/>
        <v>2355.0230021544708</v>
      </c>
      <c r="AA40" s="10">
        <f t="shared" si="16"/>
        <v>2678.0890890909745</v>
      </c>
      <c r="AB40" s="10">
        <f t="shared" si="17"/>
        <v>3186.9853222044176</v>
      </c>
      <c r="AC40" s="10">
        <f t="shared" si="18"/>
        <v>3914.9523522481213</v>
      </c>
      <c r="AD40" s="10">
        <f t="shared" si="19"/>
        <v>4850.9099623043112</v>
      </c>
      <c r="AE40" s="10">
        <f t="shared" si="20"/>
        <v>5994.858152372989</v>
      </c>
    </row>
    <row r="41" spans="1:31" x14ac:dyDescent="0.2">
      <c r="A41" s="5">
        <v>-284</v>
      </c>
      <c r="B41" s="5">
        <f t="shared" si="21"/>
        <v>38</v>
      </c>
      <c r="C41" s="36">
        <v>2.9973928461759429E-4</v>
      </c>
      <c r="D41" s="6">
        <f t="shared" si="1"/>
        <v>4.6368508117639029E-5</v>
      </c>
      <c r="E41" s="7">
        <f t="shared" si="2"/>
        <v>0.55642209741166837</v>
      </c>
      <c r="F41" s="7">
        <f t="shared" si="3"/>
        <v>1.1128441948233367</v>
      </c>
      <c r="G41" s="7">
        <f t="shared" si="4"/>
        <v>1.669266292235005</v>
      </c>
      <c r="H41" s="7">
        <f t="shared" si="5"/>
        <v>2.2256883896466735</v>
      </c>
      <c r="I41" s="7">
        <f t="shared" si="6"/>
        <v>2.782110487058342</v>
      </c>
      <c r="J41" s="7">
        <f t="shared" si="7"/>
        <v>3.33853258447001</v>
      </c>
      <c r="K41" s="12">
        <f t="shared" si="8"/>
        <v>6.6240725882339767E-6</v>
      </c>
      <c r="L41" s="9">
        <f t="shared" si="22"/>
        <v>953.86645270569261</v>
      </c>
      <c r="M41" s="9">
        <f t="shared" si="9"/>
        <v>3815.4658108227704</v>
      </c>
      <c r="N41" s="9">
        <f t="shared" si="10"/>
        <v>8584.7980743512344</v>
      </c>
      <c r="O41" s="9">
        <f t="shared" si="11"/>
        <v>15261.863243291082</v>
      </c>
      <c r="P41" s="9">
        <f t="shared" si="12"/>
        <v>23846.661317642316</v>
      </c>
      <c r="Q41" s="9">
        <f t="shared" si="13"/>
        <v>34339.192297404938</v>
      </c>
      <c r="R41" s="8">
        <f>'Masses &amp; Spring Data'!$G$29</f>
        <v>0.12460000000000002</v>
      </c>
      <c r="S41" s="8">
        <f t="shared" si="14"/>
        <v>118.85176000712931</v>
      </c>
      <c r="T41" s="8">
        <f t="shared" si="14"/>
        <v>475.40704002851726</v>
      </c>
      <c r="U41" s="8">
        <f t="shared" si="14"/>
        <v>1069.6658400641641</v>
      </c>
      <c r="V41" s="8">
        <f t="shared" si="14"/>
        <v>1901.628160114069</v>
      </c>
      <c r="W41" s="8">
        <f t="shared" si="14"/>
        <v>2971.2940001782331</v>
      </c>
      <c r="X41" s="8">
        <f t="shared" si="14"/>
        <v>4278.6633602566562</v>
      </c>
      <c r="Y41" s="3">
        <f>SUM('Masses &amp; Spring Data'!$K$41*('Masses &amp; Spring Data'!$I$3+'Vel,Acc,Jer (Inlet)'!C41))</f>
        <v>2262.1079290660009</v>
      </c>
      <c r="Z41" s="10">
        <f t="shared" si="15"/>
        <v>2380.95968907313</v>
      </c>
      <c r="AA41" s="10">
        <f t="shared" si="16"/>
        <v>2750.1780741434022</v>
      </c>
      <c r="AB41" s="10">
        <f t="shared" si="17"/>
        <v>3331.773769130165</v>
      </c>
      <c r="AC41" s="10">
        <f t="shared" si="18"/>
        <v>4163.7360891800699</v>
      </c>
      <c r="AD41" s="10">
        <f t="shared" si="19"/>
        <v>5233.4019292442335</v>
      </c>
      <c r="AE41" s="10">
        <f t="shared" si="20"/>
        <v>6540.7712893226571</v>
      </c>
    </row>
    <row r="42" spans="1:31" x14ac:dyDescent="0.2">
      <c r="A42" s="5">
        <v>-282</v>
      </c>
      <c r="B42" s="5">
        <f t="shared" si="21"/>
        <v>39</v>
      </c>
      <c r="C42" s="36">
        <v>3.4610779273523332E-4</v>
      </c>
      <c r="D42" s="6">
        <f t="shared" si="1"/>
        <v>5.2992580705873006E-5</v>
      </c>
      <c r="E42" s="7">
        <f t="shared" si="2"/>
        <v>0.63591096847047612</v>
      </c>
      <c r="F42" s="7">
        <f t="shared" si="3"/>
        <v>1.2718219369409522</v>
      </c>
      <c r="G42" s="7">
        <f t="shared" si="4"/>
        <v>1.9077329054114283</v>
      </c>
      <c r="H42" s="7">
        <f t="shared" si="5"/>
        <v>2.5436438738819045</v>
      </c>
      <c r="I42" s="7">
        <f t="shared" si="6"/>
        <v>3.1795548423523803</v>
      </c>
      <c r="J42" s="7">
        <f t="shared" si="7"/>
        <v>3.8154658108228565</v>
      </c>
      <c r="K42" s="12">
        <f t="shared" si="8"/>
        <v>7.4520816617633661E-6</v>
      </c>
      <c r="L42" s="9">
        <f t="shared" si="22"/>
        <v>1073.0997592939248</v>
      </c>
      <c r="M42" s="9">
        <f t="shared" si="9"/>
        <v>4292.399037175699</v>
      </c>
      <c r="N42" s="9">
        <f t="shared" si="10"/>
        <v>9657.897833645322</v>
      </c>
      <c r="O42" s="9">
        <f t="shared" si="11"/>
        <v>17169.596148702796</v>
      </c>
      <c r="P42" s="9">
        <f t="shared" si="12"/>
        <v>26827.493982348118</v>
      </c>
      <c r="Q42" s="9">
        <f t="shared" si="13"/>
        <v>38631.591334581288</v>
      </c>
      <c r="R42" s="8">
        <f>'Masses &amp; Spring Data'!$G$29</f>
        <v>0.12460000000000002</v>
      </c>
      <c r="S42" s="8">
        <f t="shared" si="14"/>
        <v>133.70823000802304</v>
      </c>
      <c r="T42" s="8">
        <f t="shared" si="14"/>
        <v>534.83292003209215</v>
      </c>
      <c r="U42" s="8">
        <f t="shared" si="14"/>
        <v>1203.3740700722074</v>
      </c>
      <c r="V42" s="8">
        <f t="shared" si="14"/>
        <v>2139.3316801283686</v>
      </c>
      <c r="W42" s="8">
        <f t="shared" si="14"/>
        <v>3342.7057502005759</v>
      </c>
      <c r="X42" s="8">
        <f t="shared" si="14"/>
        <v>4813.4962802888294</v>
      </c>
      <c r="Y42" s="3">
        <f>SUM('Masses &amp; Spring Data'!$K$41*('Masses &amp; Spring Data'!$I$3+'Vel,Acc,Jer (Inlet)'!C42))</f>
        <v>2274.771034114885</v>
      </c>
      <c r="Z42" s="10">
        <f t="shared" si="15"/>
        <v>2408.4792641229078</v>
      </c>
      <c r="AA42" s="10">
        <f t="shared" si="16"/>
        <v>2824.0760742028451</v>
      </c>
      <c r="AB42" s="10">
        <f t="shared" si="17"/>
        <v>3478.1451041870923</v>
      </c>
      <c r="AC42" s="10">
        <f t="shared" si="18"/>
        <v>4414.102714243254</v>
      </c>
      <c r="AD42" s="10">
        <f t="shared" si="19"/>
        <v>5617.4767843154605</v>
      </c>
      <c r="AE42" s="10">
        <f t="shared" si="20"/>
        <v>7088.2673144037144</v>
      </c>
    </row>
    <row r="43" spans="1:31" x14ac:dyDescent="0.2">
      <c r="A43" s="5">
        <v>-280</v>
      </c>
      <c r="B43" s="5">
        <f t="shared" si="21"/>
        <v>40</v>
      </c>
      <c r="C43" s="36">
        <v>3.9910037344110632E-4</v>
      </c>
      <c r="D43" s="6">
        <f t="shared" si="1"/>
        <v>6.0444662367636372E-5</v>
      </c>
      <c r="E43" s="7">
        <f t="shared" si="2"/>
        <v>0.72533594841163651</v>
      </c>
      <c r="F43" s="7">
        <f t="shared" si="3"/>
        <v>1.450671896823273</v>
      </c>
      <c r="G43" s="7">
        <f t="shared" si="4"/>
        <v>2.1760078452349094</v>
      </c>
      <c r="H43" s="7">
        <f t="shared" si="5"/>
        <v>2.901343793646546</v>
      </c>
      <c r="I43" s="7">
        <f t="shared" si="6"/>
        <v>3.6266797420581822</v>
      </c>
      <c r="J43" s="7">
        <f t="shared" si="7"/>
        <v>4.3520156904698188</v>
      </c>
      <c r="K43" s="12">
        <f t="shared" si="8"/>
        <v>8.280090735292647E-6</v>
      </c>
      <c r="L43" s="9">
        <f t="shared" si="22"/>
        <v>1192.3330658821412</v>
      </c>
      <c r="M43" s="9">
        <f t="shared" si="9"/>
        <v>4769.3322635285649</v>
      </c>
      <c r="N43" s="9">
        <f t="shared" si="10"/>
        <v>10730.997592939271</v>
      </c>
      <c r="O43" s="9">
        <f t="shared" si="11"/>
        <v>19077.32905411426</v>
      </c>
      <c r="P43" s="9">
        <f t="shared" si="12"/>
        <v>29808.326647053531</v>
      </c>
      <c r="Q43" s="9">
        <f t="shared" si="13"/>
        <v>42923.990371757085</v>
      </c>
      <c r="R43" s="8">
        <f>'Masses &amp; Spring Data'!$G$29</f>
        <v>0.12460000000000002</v>
      </c>
      <c r="S43" s="8">
        <f t="shared" si="14"/>
        <v>148.56470000891483</v>
      </c>
      <c r="T43" s="8">
        <f t="shared" si="14"/>
        <v>594.25880003565931</v>
      </c>
      <c r="U43" s="8">
        <f t="shared" si="14"/>
        <v>1337.0823000802334</v>
      </c>
      <c r="V43" s="8">
        <f t="shared" si="14"/>
        <v>2377.0352001426372</v>
      </c>
      <c r="W43" s="8">
        <f t="shared" si="14"/>
        <v>3714.1175002228706</v>
      </c>
      <c r="X43" s="8">
        <f t="shared" si="14"/>
        <v>5348.3292003209335</v>
      </c>
      <c r="Y43" s="3">
        <f>SUM('Masses &amp; Spring Data'!$K$41*('Masses &amp; Spring Data'!$I$3+'Vel,Acc,Jer (Inlet)'!C43))</f>
        <v>2289.2431541707529</v>
      </c>
      <c r="Z43" s="10">
        <f t="shared" si="15"/>
        <v>2437.8078541796676</v>
      </c>
      <c r="AA43" s="10">
        <f t="shared" si="16"/>
        <v>2900.0092161451357</v>
      </c>
      <c r="AB43" s="10">
        <f t="shared" si="17"/>
        <v>3626.3254542509862</v>
      </c>
      <c r="AC43" s="10">
        <f t="shared" si="18"/>
        <v>4666.2783543133901</v>
      </c>
      <c r="AD43" s="10">
        <f t="shared" si="19"/>
        <v>6003.3606543936239</v>
      </c>
      <c r="AE43" s="10">
        <f t="shared" si="20"/>
        <v>7637.5723544916864</v>
      </c>
    </row>
    <row r="44" spans="1:31" x14ac:dyDescent="0.2">
      <c r="A44" s="5">
        <v>-278</v>
      </c>
      <c r="B44" s="5">
        <f t="shared" si="21"/>
        <v>41</v>
      </c>
      <c r="C44" s="36">
        <v>4.595450358087427E-4</v>
      </c>
      <c r="D44" s="6">
        <f t="shared" si="1"/>
        <v>6.8724753102929019E-5</v>
      </c>
      <c r="E44" s="7">
        <f t="shared" si="2"/>
        <v>0.8246970372351482</v>
      </c>
      <c r="F44" s="7">
        <f t="shared" si="3"/>
        <v>1.6493940744702964</v>
      </c>
      <c r="G44" s="7">
        <f t="shared" si="4"/>
        <v>2.4740911117054445</v>
      </c>
      <c r="H44" s="7">
        <f t="shared" si="5"/>
        <v>3.2987881489405928</v>
      </c>
      <c r="I44" s="7">
        <f t="shared" si="6"/>
        <v>4.1234851861757411</v>
      </c>
      <c r="J44" s="7">
        <f t="shared" si="7"/>
        <v>4.948182223410889</v>
      </c>
      <c r="K44" s="12">
        <f t="shared" si="8"/>
        <v>1.0764117955880544E-5</v>
      </c>
      <c r="L44" s="9">
        <f t="shared" si="22"/>
        <v>1550.0329856467984</v>
      </c>
      <c r="M44" s="9">
        <f t="shared" si="9"/>
        <v>6200.1319425871934</v>
      </c>
      <c r="N44" s="9">
        <f t="shared" si="10"/>
        <v>13950.296870821185</v>
      </c>
      <c r="O44" s="9">
        <f t="shared" si="11"/>
        <v>24800.527770348774</v>
      </c>
      <c r="P44" s="9">
        <f t="shared" si="12"/>
        <v>38750.824641169958</v>
      </c>
      <c r="Q44" s="9">
        <f t="shared" si="13"/>
        <v>55801.187483284739</v>
      </c>
      <c r="R44" s="8">
        <f>'Masses &amp; Spring Data'!$G$29</f>
        <v>0.12460000000000002</v>
      </c>
      <c r="S44" s="8">
        <f t="shared" si="14"/>
        <v>193.1341100115911</v>
      </c>
      <c r="T44" s="8">
        <f t="shared" si="14"/>
        <v>772.53644004636442</v>
      </c>
      <c r="U44" s="8">
        <f t="shared" si="14"/>
        <v>1738.2069901043199</v>
      </c>
      <c r="V44" s="8">
        <f t="shared" si="14"/>
        <v>3090.1457601854577</v>
      </c>
      <c r="W44" s="8">
        <f t="shared" si="14"/>
        <v>4828.3527502897778</v>
      </c>
      <c r="X44" s="8">
        <f t="shared" si="14"/>
        <v>6952.8279604172794</v>
      </c>
      <c r="Y44" s="3">
        <f>SUM('Masses &amp; Spring Data'!$K$41*('Masses &amp; Spring Data'!$I$3+'Vel,Acc,Jer (Inlet)'!C44))</f>
        <v>2305.7504161094766</v>
      </c>
      <c r="Z44" s="10">
        <f t="shared" si="15"/>
        <v>2498.8845261210677</v>
      </c>
      <c r="AA44" s="10">
        <f t="shared" si="16"/>
        <v>3097.0553868532943</v>
      </c>
      <c r="AB44" s="10">
        <f t="shared" si="17"/>
        <v>4043.9574062137963</v>
      </c>
      <c r="AC44" s="10">
        <f t="shared" si="18"/>
        <v>5395.8961762949348</v>
      </c>
      <c r="AD44" s="10">
        <f t="shared" si="19"/>
        <v>7134.1031663992544</v>
      </c>
      <c r="AE44" s="10">
        <f t="shared" si="20"/>
        <v>9258.5783765267552</v>
      </c>
    </row>
    <row r="45" spans="1:31" x14ac:dyDescent="0.2">
      <c r="A45" s="5">
        <v>-276</v>
      </c>
      <c r="B45" s="5">
        <f t="shared" si="21"/>
        <v>42</v>
      </c>
      <c r="C45" s="36">
        <v>5.2826978891167171E-4</v>
      </c>
      <c r="D45" s="6">
        <f t="shared" si="1"/>
        <v>7.9488871058809563E-5</v>
      </c>
      <c r="E45" s="7">
        <f t="shared" si="2"/>
        <v>0.9538664527057148</v>
      </c>
      <c r="F45" s="7">
        <f t="shared" si="3"/>
        <v>1.9077329054114296</v>
      </c>
      <c r="G45" s="7">
        <f t="shared" si="4"/>
        <v>2.8615993581171444</v>
      </c>
      <c r="H45" s="7">
        <f t="shared" si="5"/>
        <v>3.8154658108228592</v>
      </c>
      <c r="I45" s="7">
        <f t="shared" si="6"/>
        <v>4.7693322635285735</v>
      </c>
      <c r="J45" s="7">
        <f t="shared" si="7"/>
        <v>5.7231987162342888</v>
      </c>
      <c r="K45" s="12">
        <f t="shared" si="8"/>
        <v>1.0764117955880436E-5</v>
      </c>
      <c r="L45" s="9">
        <f t="shared" si="22"/>
        <v>1550.0329856467827</v>
      </c>
      <c r="M45" s="9">
        <f t="shared" si="9"/>
        <v>6200.1319425871307</v>
      </c>
      <c r="N45" s="9">
        <f t="shared" si="10"/>
        <v>13950.296870821045</v>
      </c>
      <c r="O45" s="9">
        <f t="shared" si="11"/>
        <v>24800.527770348523</v>
      </c>
      <c r="P45" s="9">
        <f t="shared" si="12"/>
        <v>38750.824641169565</v>
      </c>
      <c r="Q45" s="9">
        <f t="shared" si="13"/>
        <v>55801.187483284179</v>
      </c>
      <c r="R45" s="8">
        <f>'Masses &amp; Spring Data'!$G$29</f>
        <v>0.12460000000000002</v>
      </c>
      <c r="S45" s="8">
        <f t="shared" si="14"/>
        <v>193.13411001158914</v>
      </c>
      <c r="T45" s="8">
        <f t="shared" si="14"/>
        <v>772.53644004635657</v>
      </c>
      <c r="U45" s="8">
        <f t="shared" si="14"/>
        <v>1738.2069901043023</v>
      </c>
      <c r="V45" s="8">
        <f t="shared" si="14"/>
        <v>3090.1457601854263</v>
      </c>
      <c r="W45" s="8">
        <f t="shared" si="14"/>
        <v>4828.3527502897286</v>
      </c>
      <c r="X45" s="8">
        <f t="shared" si="14"/>
        <v>6952.8279604172094</v>
      </c>
      <c r="Y45" s="3">
        <f>SUM('Masses &amp; Spring Data'!$K$41*('Masses &amp; Spring Data'!$I$3+'Vel,Acc,Jer (Inlet)'!C45))</f>
        <v>2324.5189468069298</v>
      </c>
      <c r="Z45" s="10">
        <f t="shared" si="15"/>
        <v>2517.653056818519</v>
      </c>
      <c r="AA45" s="10">
        <f t="shared" si="16"/>
        <v>3118.7635669370875</v>
      </c>
      <c r="AB45" s="10">
        <f t="shared" si="17"/>
        <v>4062.7259369112321</v>
      </c>
      <c r="AC45" s="10">
        <f t="shared" si="18"/>
        <v>5414.6647069923565</v>
      </c>
      <c r="AD45" s="10">
        <f t="shared" si="19"/>
        <v>7152.871697096658</v>
      </c>
      <c r="AE45" s="10">
        <f t="shared" si="20"/>
        <v>9277.3469072241387</v>
      </c>
    </row>
    <row r="46" spans="1:31" x14ac:dyDescent="0.2">
      <c r="A46" s="5">
        <v>-274</v>
      </c>
      <c r="B46" s="5">
        <f t="shared" si="21"/>
        <v>43</v>
      </c>
      <c r="C46" s="36">
        <v>6.0775865997048128E-4</v>
      </c>
      <c r="D46" s="6">
        <f t="shared" si="1"/>
        <v>9.0252989014689999E-5</v>
      </c>
      <c r="E46" s="7">
        <f t="shared" si="2"/>
        <v>1.0830358681762799</v>
      </c>
      <c r="F46" s="7">
        <f t="shared" si="3"/>
        <v>2.1660717363525599</v>
      </c>
      <c r="G46" s="7">
        <f t="shared" si="4"/>
        <v>3.2491076045288398</v>
      </c>
      <c r="H46" s="7">
        <f t="shared" si="5"/>
        <v>4.3321434727051198</v>
      </c>
      <c r="I46" s="7">
        <f t="shared" si="6"/>
        <v>5.4151793408813997</v>
      </c>
      <c r="J46" s="7">
        <f t="shared" si="7"/>
        <v>6.4982152090576797</v>
      </c>
      <c r="K46" s="12">
        <f t="shared" si="8"/>
        <v>1.2420136102938998E-5</v>
      </c>
      <c r="L46" s="9">
        <f t="shared" si="22"/>
        <v>1788.4995988232156</v>
      </c>
      <c r="M46" s="9">
        <f t="shared" si="9"/>
        <v>7153.9983952928624</v>
      </c>
      <c r="N46" s="9">
        <f t="shared" si="10"/>
        <v>16096.496389408941</v>
      </c>
      <c r="O46" s="9">
        <f t="shared" si="11"/>
        <v>28615.993581171449</v>
      </c>
      <c r="P46" s="9">
        <f t="shared" si="12"/>
        <v>44712.489970580391</v>
      </c>
      <c r="Q46" s="9">
        <f t="shared" si="13"/>
        <v>64385.985557635766</v>
      </c>
      <c r="R46" s="8">
        <f>'Masses &amp; Spring Data'!$G$29</f>
        <v>0.12460000000000002</v>
      </c>
      <c r="S46" s="8">
        <f t="shared" si="14"/>
        <v>222.84705001337269</v>
      </c>
      <c r="T46" s="8">
        <f t="shared" si="14"/>
        <v>891.38820005349078</v>
      </c>
      <c r="U46" s="8">
        <f t="shared" si="14"/>
        <v>2005.6234501203544</v>
      </c>
      <c r="V46" s="8">
        <f t="shared" si="14"/>
        <v>3565.5528002139631</v>
      </c>
      <c r="W46" s="8">
        <f t="shared" si="14"/>
        <v>5571.176250334317</v>
      </c>
      <c r="X46" s="8">
        <f t="shared" si="14"/>
        <v>8022.4938004814176</v>
      </c>
      <c r="Y46" s="3">
        <f>SUM('Masses &amp; Spring Data'!$K$41*('Masses &amp; Spring Data'!$I$3+'Vel,Acc,Jer (Inlet)'!C46))</f>
        <v>2346.2271268907311</v>
      </c>
      <c r="Z46" s="10">
        <f t="shared" si="15"/>
        <v>2569.0741769041038</v>
      </c>
      <c r="AA46" s="10">
        <f t="shared" si="16"/>
        <v>3262.2631564143712</v>
      </c>
      <c r="AB46" s="10">
        <f t="shared" si="17"/>
        <v>4351.850577011086</v>
      </c>
      <c r="AC46" s="10">
        <f t="shared" si="18"/>
        <v>5911.7799271046943</v>
      </c>
      <c r="AD46" s="10">
        <f t="shared" si="19"/>
        <v>7917.4033772250477</v>
      </c>
      <c r="AE46" s="10">
        <f t="shared" si="20"/>
        <v>10368.720927372149</v>
      </c>
    </row>
    <row r="47" spans="1:31" x14ac:dyDescent="0.2">
      <c r="A47" s="5">
        <v>-272</v>
      </c>
      <c r="B47" s="5">
        <f t="shared" si="21"/>
        <v>44</v>
      </c>
      <c r="C47" s="36">
        <v>6.9801164898517128E-4</v>
      </c>
      <c r="D47" s="6">
        <f t="shared" si="1"/>
        <v>1.02673125117629E-4</v>
      </c>
      <c r="E47" s="7">
        <f t="shared" si="2"/>
        <v>1.2320775014115479</v>
      </c>
      <c r="F47" s="7">
        <f t="shared" si="3"/>
        <v>2.4641550028230959</v>
      </c>
      <c r="G47" s="7">
        <f t="shared" si="4"/>
        <v>3.696232504234644</v>
      </c>
      <c r="H47" s="7">
        <f t="shared" si="5"/>
        <v>4.9283100056461917</v>
      </c>
      <c r="I47" s="7">
        <f t="shared" si="6"/>
        <v>6.1603875070577399</v>
      </c>
      <c r="J47" s="7">
        <f t="shared" si="7"/>
        <v>7.392465008469288</v>
      </c>
      <c r="K47" s="12">
        <f t="shared" si="8"/>
        <v>1.5732172397056121E-5</v>
      </c>
      <c r="L47" s="9">
        <f t="shared" si="22"/>
        <v>2265.4328251760817</v>
      </c>
      <c r="M47" s="9">
        <f t="shared" si="9"/>
        <v>9061.7313007043267</v>
      </c>
      <c r="N47" s="9">
        <f t="shared" si="10"/>
        <v>20388.895426584735</v>
      </c>
      <c r="O47" s="9">
        <f t="shared" si="11"/>
        <v>36246.925202817307</v>
      </c>
      <c r="P47" s="9">
        <f t="shared" si="12"/>
        <v>56635.820629402035</v>
      </c>
      <c r="Q47" s="9">
        <f t="shared" si="13"/>
        <v>81555.58170633894</v>
      </c>
      <c r="R47" s="8">
        <f>'Masses &amp; Spring Data'!$G$29</f>
        <v>0.12460000000000002</v>
      </c>
      <c r="S47" s="8">
        <f t="shared" si="14"/>
        <v>282.27293001693982</v>
      </c>
      <c r="T47" s="8">
        <f t="shared" si="14"/>
        <v>1129.0917200677593</v>
      </c>
      <c r="U47" s="8">
        <f t="shared" si="14"/>
        <v>2540.4563701524585</v>
      </c>
      <c r="V47" s="8">
        <f t="shared" si="14"/>
        <v>4516.3668802710372</v>
      </c>
      <c r="W47" s="8">
        <f t="shared" si="14"/>
        <v>7056.8232504234948</v>
      </c>
      <c r="X47" s="8">
        <f t="shared" si="14"/>
        <v>10161.825480609834</v>
      </c>
      <c r="Y47" s="3">
        <f>SUM('Masses &amp; Spring Data'!$K$41*('Masses &amp; Spring Data'!$I$3+'Vel,Acc,Jer (Inlet)'!C47))</f>
        <v>2370.8749563608803</v>
      </c>
      <c r="Z47" s="10">
        <f t="shared" si="15"/>
        <v>2653.1478863778202</v>
      </c>
      <c r="AA47" s="10">
        <f t="shared" si="16"/>
        <v>3528.0064090368833</v>
      </c>
      <c r="AB47" s="10">
        <f t="shared" si="17"/>
        <v>4911.3313265133384</v>
      </c>
      <c r="AC47" s="10">
        <f t="shared" si="18"/>
        <v>6887.241836631918</v>
      </c>
      <c r="AD47" s="10">
        <f t="shared" si="19"/>
        <v>9427.6982067843746</v>
      </c>
      <c r="AE47" s="10">
        <f t="shared" si="20"/>
        <v>12532.700436970714</v>
      </c>
    </row>
    <row r="48" spans="1:31" x14ac:dyDescent="0.2">
      <c r="A48" s="5">
        <v>-270</v>
      </c>
      <c r="B48" s="5">
        <f t="shared" si="21"/>
        <v>45</v>
      </c>
      <c r="C48" s="36">
        <v>8.0068477410280027E-4</v>
      </c>
      <c r="D48" s="6">
        <f t="shared" si="1"/>
        <v>1.1840529751468512E-4</v>
      </c>
      <c r="E48" s="7">
        <f t="shared" si="2"/>
        <v>1.4208635701762213</v>
      </c>
      <c r="F48" s="7">
        <f t="shared" si="3"/>
        <v>2.8417271403524427</v>
      </c>
      <c r="G48" s="7">
        <f t="shared" si="4"/>
        <v>4.2625907105286647</v>
      </c>
      <c r="H48" s="7">
        <f t="shared" si="5"/>
        <v>5.6834542807048853</v>
      </c>
      <c r="I48" s="7">
        <f t="shared" si="6"/>
        <v>7.1043178508811069</v>
      </c>
      <c r="J48" s="7">
        <f t="shared" si="7"/>
        <v>8.5251814210573293</v>
      </c>
      <c r="K48" s="12">
        <f t="shared" si="8"/>
        <v>1.4076154249997451E-5</v>
      </c>
      <c r="L48" s="9">
        <f t="shared" si="22"/>
        <v>2026.9662119996331</v>
      </c>
      <c r="M48" s="9">
        <f t="shared" si="9"/>
        <v>8107.8648479985322</v>
      </c>
      <c r="N48" s="9">
        <f t="shared" si="10"/>
        <v>18242.695907996698</v>
      </c>
      <c r="O48" s="9">
        <f t="shared" si="11"/>
        <v>32431.459391994129</v>
      </c>
      <c r="P48" s="9">
        <f t="shared" si="12"/>
        <v>50674.155299990824</v>
      </c>
      <c r="Q48" s="9">
        <f t="shared" si="13"/>
        <v>72970.783631986793</v>
      </c>
      <c r="R48" s="8">
        <f>'Masses &amp; Spring Data'!$G$29</f>
        <v>0.12460000000000002</v>
      </c>
      <c r="S48" s="8">
        <f t="shared" si="14"/>
        <v>252.55999001515431</v>
      </c>
      <c r="T48" s="8">
        <f t="shared" si="14"/>
        <v>1010.2399600606172</v>
      </c>
      <c r="U48" s="8">
        <f t="shared" si="14"/>
        <v>2273.0399101363887</v>
      </c>
      <c r="V48" s="8">
        <f t="shared" si="14"/>
        <v>4040.959840242469</v>
      </c>
      <c r="W48" s="8">
        <f t="shared" si="14"/>
        <v>6313.9997503788572</v>
      </c>
      <c r="X48" s="8">
        <f t="shared" si="14"/>
        <v>9092.1596405455548</v>
      </c>
      <c r="Y48" s="3">
        <f>SUM('Masses &amp; Spring Data'!$K$41*('Masses &amp; Spring Data'!$I$3+'Vel,Acc,Jer (Inlet)'!C48))</f>
        <v>2398.9146889691242</v>
      </c>
      <c r="Z48" s="10">
        <f t="shared" si="15"/>
        <v>2651.4746789842784</v>
      </c>
      <c r="AA48" s="10">
        <f t="shared" si="16"/>
        <v>3441.4907922795705</v>
      </c>
      <c r="AB48" s="10">
        <f t="shared" si="17"/>
        <v>4671.9545991055129</v>
      </c>
      <c r="AC48" s="10">
        <f t="shared" si="18"/>
        <v>6439.8745292115927</v>
      </c>
      <c r="AD48" s="10">
        <f t="shared" si="19"/>
        <v>8712.9144393479819</v>
      </c>
      <c r="AE48" s="10">
        <f t="shared" si="20"/>
        <v>11491.074329514679</v>
      </c>
    </row>
    <row r="49" spans="1:31" x14ac:dyDescent="0.2">
      <c r="A49" s="5">
        <v>-268</v>
      </c>
      <c r="B49" s="5">
        <f t="shared" si="21"/>
        <v>46</v>
      </c>
      <c r="C49" s="36">
        <v>9.1909007161748539E-4</v>
      </c>
      <c r="D49" s="6">
        <f t="shared" si="1"/>
        <v>1.3248145176468257E-4</v>
      </c>
      <c r="E49" s="7">
        <f t="shared" si="2"/>
        <v>1.5897774211761908</v>
      </c>
      <c r="F49" s="7">
        <f t="shared" si="3"/>
        <v>3.1795548423523816</v>
      </c>
      <c r="G49" s="7">
        <f t="shared" si="4"/>
        <v>4.7693322635285726</v>
      </c>
      <c r="H49" s="7">
        <f t="shared" si="5"/>
        <v>6.3591096847047632</v>
      </c>
      <c r="I49" s="7">
        <f t="shared" si="6"/>
        <v>7.9488871058809538</v>
      </c>
      <c r="J49" s="7">
        <f t="shared" si="7"/>
        <v>9.5386645270571453</v>
      </c>
      <c r="K49" s="12">
        <f t="shared" si="8"/>
        <v>1.6560181470585402E-5</v>
      </c>
      <c r="L49" s="9">
        <f t="shared" si="22"/>
        <v>2384.6661317642979</v>
      </c>
      <c r="M49" s="9">
        <f t="shared" si="9"/>
        <v>9538.6645270571917</v>
      </c>
      <c r="N49" s="9">
        <f t="shared" si="10"/>
        <v>21461.995185878681</v>
      </c>
      <c r="O49" s="9">
        <f t="shared" si="11"/>
        <v>38154.658108228767</v>
      </c>
      <c r="P49" s="9">
        <f t="shared" si="12"/>
        <v>59616.653294107447</v>
      </c>
      <c r="Q49" s="9">
        <f t="shared" si="13"/>
        <v>85847.980743514723</v>
      </c>
      <c r="R49" s="8">
        <f>'Masses &amp; Spring Data'!$G$29</f>
        <v>0.12460000000000002</v>
      </c>
      <c r="S49" s="8">
        <f t="shared" si="14"/>
        <v>297.12940001783159</v>
      </c>
      <c r="T49" s="8">
        <f t="shared" si="14"/>
        <v>1188.5176000713263</v>
      </c>
      <c r="U49" s="8">
        <f t="shared" si="14"/>
        <v>2674.164600160484</v>
      </c>
      <c r="V49" s="8">
        <f t="shared" si="14"/>
        <v>4754.0704002853054</v>
      </c>
      <c r="W49" s="8">
        <f t="shared" si="14"/>
        <v>7428.2350004457885</v>
      </c>
      <c r="X49" s="8">
        <f t="shared" si="14"/>
        <v>10696.658400641936</v>
      </c>
      <c r="Y49" s="3">
        <f>SUM('Masses &amp; Spring Data'!$K$41*('Masses &amp; Spring Data'!$I$3+'Vel,Acc,Jer (Inlet)'!C49))</f>
        <v>2431.2508322189533</v>
      </c>
      <c r="Z49" s="10">
        <f t="shared" si="15"/>
        <v>2728.3802322367847</v>
      </c>
      <c r="AA49" s="10">
        <f t="shared" si="16"/>
        <v>3655.9487324299484</v>
      </c>
      <c r="AB49" s="10">
        <f t="shared" si="17"/>
        <v>5105.4154323794373</v>
      </c>
      <c r="AC49" s="10">
        <f t="shared" si="18"/>
        <v>7185.3212325042587</v>
      </c>
      <c r="AD49" s="10">
        <f t="shared" si="19"/>
        <v>9859.4858326647409</v>
      </c>
      <c r="AE49" s="10">
        <f t="shared" si="20"/>
        <v>13127.909232860889</v>
      </c>
    </row>
    <row r="50" spans="1:31" x14ac:dyDescent="0.2">
      <c r="A50" s="5">
        <v>-266</v>
      </c>
      <c r="B50" s="5">
        <f t="shared" si="21"/>
        <v>47</v>
      </c>
      <c r="C50" s="36">
        <v>1.051571523382168E-3</v>
      </c>
      <c r="D50" s="6">
        <f t="shared" si="1"/>
        <v>1.4904163323526797E-4</v>
      </c>
      <c r="E50" s="7">
        <f t="shared" si="2"/>
        <v>1.7884995988232157</v>
      </c>
      <c r="F50" s="7">
        <f t="shared" si="3"/>
        <v>3.5769991976464315</v>
      </c>
      <c r="G50" s="7">
        <f t="shared" si="4"/>
        <v>5.3654987964696472</v>
      </c>
      <c r="H50" s="7">
        <f t="shared" si="5"/>
        <v>7.153998395292863</v>
      </c>
      <c r="I50" s="7">
        <f t="shared" si="6"/>
        <v>8.9424979941160778</v>
      </c>
      <c r="J50" s="7">
        <f t="shared" si="7"/>
        <v>10.730997592939294</v>
      </c>
      <c r="K50" s="12">
        <f t="shared" si="8"/>
        <v>2.4840272205877995E-5</v>
      </c>
      <c r="L50" s="9">
        <f t="shared" si="22"/>
        <v>3576.9991976464312</v>
      </c>
      <c r="M50" s="9">
        <f t="shared" si="9"/>
        <v>14307.996790585725</v>
      </c>
      <c r="N50" s="9">
        <f t="shared" si="10"/>
        <v>32192.992778817883</v>
      </c>
      <c r="O50" s="9">
        <f t="shared" si="11"/>
        <v>57231.987162342899</v>
      </c>
      <c r="P50" s="9">
        <f t="shared" si="12"/>
        <v>89424.979941160782</v>
      </c>
      <c r="Q50" s="9">
        <f t="shared" si="13"/>
        <v>128771.97111527153</v>
      </c>
      <c r="R50" s="8">
        <f>'Masses &amp; Spring Data'!$G$29</f>
        <v>0.12460000000000002</v>
      </c>
      <c r="S50" s="8">
        <f t="shared" si="14"/>
        <v>445.69410002674539</v>
      </c>
      <c r="T50" s="8">
        <f t="shared" si="14"/>
        <v>1782.7764001069816</v>
      </c>
      <c r="U50" s="8">
        <f t="shared" si="14"/>
        <v>4011.2469002407088</v>
      </c>
      <c r="V50" s="8">
        <f t="shared" si="14"/>
        <v>7131.1056004279262</v>
      </c>
      <c r="W50" s="8">
        <f t="shared" si="14"/>
        <v>11142.352500668634</v>
      </c>
      <c r="X50" s="8">
        <f t="shared" si="14"/>
        <v>16044.987600962835</v>
      </c>
      <c r="Y50" s="3">
        <f>SUM('Masses &amp; Spring Data'!$K$41*('Masses &amp; Spring Data'!$I$3+'Vel,Acc,Jer (Inlet)'!C50))</f>
        <v>2467.4311323586221</v>
      </c>
      <c r="Z50" s="10">
        <f t="shared" si="15"/>
        <v>2913.1252323853673</v>
      </c>
      <c r="AA50" s="10">
        <f t="shared" si="16"/>
        <v>4290.9103701227314</v>
      </c>
      <c r="AB50" s="10">
        <f t="shared" si="17"/>
        <v>6478.6780325993313</v>
      </c>
      <c r="AC50" s="10">
        <f t="shared" si="18"/>
        <v>9598.5367327865479</v>
      </c>
      <c r="AD50" s="10">
        <f t="shared" si="19"/>
        <v>13609.783633027257</v>
      </c>
      <c r="AE50" s="10">
        <f t="shared" si="20"/>
        <v>18512.418733321458</v>
      </c>
    </row>
    <row r="51" spans="1:31" x14ac:dyDescent="0.2">
      <c r="A51" s="5">
        <v>-264</v>
      </c>
      <c r="B51" s="5">
        <f t="shared" si="21"/>
        <v>48</v>
      </c>
      <c r="C51" s="36">
        <v>1.2006131566174359E-3</v>
      </c>
      <c r="D51" s="6">
        <f t="shared" si="1"/>
        <v>1.7388190544114597E-4</v>
      </c>
      <c r="E51" s="7">
        <f t="shared" si="2"/>
        <v>2.0865828652937517</v>
      </c>
      <c r="F51" s="7">
        <f t="shared" si="3"/>
        <v>4.1731657305875034</v>
      </c>
      <c r="G51" s="7">
        <f t="shared" si="4"/>
        <v>6.2597485958812547</v>
      </c>
      <c r="H51" s="7">
        <f t="shared" si="5"/>
        <v>8.3463314611750068</v>
      </c>
      <c r="I51" s="7">
        <f t="shared" si="6"/>
        <v>10.432914326468758</v>
      </c>
      <c r="J51" s="7">
        <f t="shared" si="7"/>
        <v>12.519497191762509</v>
      </c>
      <c r="K51" s="12">
        <f t="shared" si="8"/>
        <v>1.6560181470585186E-5</v>
      </c>
      <c r="L51" s="9">
        <f t="shared" si="22"/>
        <v>2384.6661317642665</v>
      </c>
      <c r="M51" s="9">
        <f t="shared" si="9"/>
        <v>9538.6645270570662</v>
      </c>
      <c r="N51" s="9">
        <f t="shared" si="10"/>
        <v>21461.995185878401</v>
      </c>
      <c r="O51" s="9">
        <f t="shared" si="11"/>
        <v>38154.658108228265</v>
      </c>
      <c r="P51" s="9">
        <f t="shared" si="12"/>
        <v>59616.653294106669</v>
      </c>
      <c r="Q51" s="9">
        <f t="shared" si="13"/>
        <v>85847.980743513603</v>
      </c>
      <c r="R51" s="8">
        <f>'Masses &amp; Spring Data'!$G$29</f>
        <v>0.12460000000000002</v>
      </c>
      <c r="S51" s="8">
        <f t="shared" si="14"/>
        <v>297.12940001782766</v>
      </c>
      <c r="T51" s="8">
        <f t="shared" si="14"/>
        <v>1188.5176000713107</v>
      </c>
      <c r="U51" s="8">
        <f t="shared" si="14"/>
        <v>2674.164600160449</v>
      </c>
      <c r="V51" s="8">
        <f t="shared" si="14"/>
        <v>4754.0704002852426</v>
      </c>
      <c r="W51" s="8">
        <f t="shared" si="14"/>
        <v>7428.2350004456921</v>
      </c>
      <c r="X51" s="8">
        <f t="shared" si="14"/>
        <v>10696.658400641796</v>
      </c>
      <c r="Y51" s="3">
        <f>SUM('Masses &amp; Spring Data'!$K$41*('Masses &amp; Spring Data'!$I$3+'Vel,Acc,Jer (Inlet)'!C51))</f>
        <v>2508.13397001575</v>
      </c>
      <c r="Z51" s="10">
        <f t="shared" si="15"/>
        <v>2805.2633700335778</v>
      </c>
      <c r="AA51" s="10">
        <f t="shared" si="16"/>
        <v>3744.1382140203759</v>
      </c>
      <c r="AB51" s="10">
        <f t="shared" si="17"/>
        <v>5182.2985701761991</v>
      </c>
      <c r="AC51" s="10">
        <f t="shared" si="18"/>
        <v>7262.2043703009931</v>
      </c>
      <c r="AD51" s="10">
        <f t="shared" si="19"/>
        <v>9936.3689704614426</v>
      </c>
      <c r="AE51" s="10">
        <f t="shared" si="20"/>
        <v>13204.792370657546</v>
      </c>
    </row>
    <row r="52" spans="1:31" x14ac:dyDescent="0.2">
      <c r="A52" s="5">
        <v>-262</v>
      </c>
      <c r="B52" s="5">
        <f t="shared" si="21"/>
        <v>49</v>
      </c>
      <c r="C52" s="36">
        <v>1.3744950620585819E-3</v>
      </c>
      <c r="D52" s="6">
        <f t="shared" si="1"/>
        <v>1.9044208691173115E-4</v>
      </c>
      <c r="E52" s="7">
        <f t="shared" si="2"/>
        <v>2.2853050429407737</v>
      </c>
      <c r="F52" s="7">
        <f t="shared" si="3"/>
        <v>4.5706100858815475</v>
      </c>
      <c r="G52" s="7">
        <f t="shared" si="4"/>
        <v>6.8559151288223212</v>
      </c>
      <c r="H52" s="7">
        <f t="shared" si="5"/>
        <v>9.141220171763095</v>
      </c>
      <c r="I52" s="7">
        <f t="shared" si="6"/>
        <v>11.426525214703869</v>
      </c>
      <c r="J52" s="7">
        <f t="shared" si="7"/>
        <v>13.711830257644642</v>
      </c>
      <c r="K52" s="12">
        <f t="shared" si="8"/>
        <v>3.3120362941170805E-5</v>
      </c>
      <c r="L52" s="9">
        <f t="shared" si="22"/>
        <v>4769.3322635285958</v>
      </c>
      <c r="M52" s="9">
        <f t="shared" si="9"/>
        <v>19077.329054114383</v>
      </c>
      <c r="N52" s="9">
        <f t="shared" si="10"/>
        <v>42923.990371757362</v>
      </c>
      <c r="O52" s="9">
        <f t="shared" si="11"/>
        <v>76309.316216457533</v>
      </c>
      <c r="P52" s="9">
        <f t="shared" si="12"/>
        <v>119233.30658821489</v>
      </c>
      <c r="Q52" s="9">
        <f t="shared" si="13"/>
        <v>171695.96148702945</v>
      </c>
      <c r="R52" s="8">
        <f>'Masses &amp; Spring Data'!$G$29</f>
        <v>0.12460000000000002</v>
      </c>
      <c r="S52" s="8">
        <f t="shared" si="14"/>
        <v>594.25880003566317</v>
      </c>
      <c r="T52" s="8">
        <f t="shared" si="14"/>
        <v>2377.0352001426527</v>
      </c>
      <c r="U52" s="8">
        <f t="shared" si="14"/>
        <v>5348.3292003209681</v>
      </c>
      <c r="V52" s="8">
        <f t="shared" si="14"/>
        <v>9508.1408005706107</v>
      </c>
      <c r="W52" s="8">
        <f t="shared" si="14"/>
        <v>14856.470000891577</v>
      </c>
      <c r="X52" s="8">
        <f t="shared" si="14"/>
        <v>21393.316801283872</v>
      </c>
      <c r="Y52" s="3">
        <f>SUM('Masses &amp; Spring Data'!$K$41*('Masses &amp; Spring Data'!$I$3+'Vel,Acc,Jer (Inlet)'!C52))</f>
        <v>2555.620613949065</v>
      </c>
      <c r="Z52" s="10">
        <f t="shared" si="15"/>
        <v>3149.8794139847282</v>
      </c>
      <c r="AA52" s="10">
        <f t="shared" si="16"/>
        <v>4984.6649955424928</v>
      </c>
      <c r="AB52" s="10">
        <f t="shared" si="17"/>
        <v>7903.9498142700331</v>
      </c>
      <c r="AC52" s="10">
        <f t="shared" si="18"/>
        <v>12063.761414519675</v>
      </c>
      <c r="AD52" s="10">
        <f t="shared" si="19"/>
        <v>17412.090614840643</v>
      </c>
      <c r="AE52" s="10">
        <f t="shared" si="20"/>
        <v>23948.937415232936</v>
      </c>
    </row>
    <row r="53" spans="1:31" x14ac:dyDescent="0.2">
      <c r="A53" s="5">
        <v>-260</v>
      </c>
      <c r="B53" s="5">
        <f t="shared" si="21"/>
        <v>50</v>
      </c>
      <c r="C53" s="36">
        <v>1.5649371489703131E-3</v>
      </c>
      <c r="D53" s="6">
        <f t="shared" si="1"/>
        <v>2.2356244985290196E-4</v>
      </c>
      <c r="E53" s="7">
        <f t="shared" si="2"/>
        <v>2.6827493982348236</v>
      </c>
      <c r="F53" s="7">
        <f t="shared" si="3"/>
        <v>5.3654987964696472</v>
      </c>
      <c r="G53" s="7">
        <f t="shared" si="4"/>
        <v>8.0482481947044704</v>
      </c>
      <c r="H53" s="7">
        <f t="shared" si="5"/>
        <v>10.730997592939294</v>
      </c>
      <c r="I53" s="7">
        <f t="shared" si="6"/>
        <v>13.413746991174117</v>
      </c>
      <c r="J53" s="7">
        <f t="shared" si="7"/>
        <v>16.096496389408941</v>
      </c>
      <c r="K53" s="12">
        <f t="shared" si="8"/>
        <v>2.4840272205878212E-5</v>
      </c>
      <c r="L53" s="9">
        <f t="shared" si="22"/>
        <v>3576.9991976464626</v>
      </c>
      <c r="M53" s="9">
        <f t="shared" si="9"/>
        <v>14307.99679058585</v>
      </c>
      <c r="N53" s="9">
        <f t="shared" si="10"/>
        <v>32192.992778818163</v>
      </c>
      <c r="O53" s="9">
        <f t="shared" si="11"/>
        <v>57231.987162343401</v>
      </c>
      <c r="P53" s="9">
        <f t="shared" si="12"/>
        <v>89424.979941161568</v>
      </c>
      <c r="Q53" s="9">
        <f t="shared" si="13"/>
        <v>128771.97111527265</v>
      </c>
      <c r="R53" s="8">
        <f>'Masses &amp; Spring Data'!$G$29</f>
        <v>0.12460000000000002</v>
      </c>
      <c r="S53" s="8">
        <f t="shared" si="14"/>
        <v>445.69410002674931</v>
      </c>
      <c r="T53" s="8">
        <f t="shared" si="14"/>
        <v>1782.7764001069972</v>
      </c>
      <c r="U53" s="8">
        <f t="shared" si="14"/>
        <v>4011.2469002407438</v>
      </c>
      <c r="V53" s="8">
        <f t="shared" si="14"/>
        <v>7131.105600427989</v>
      </c>
      <c r="W53" s="8">
        <f t="shared" si="14"/>
        <v>11142.352500668732</v>
      </c>
      <c r="X53" s="8">
        <f t="shared" si="14"/>
        <v>16044.987600962975</v>
      </c>
      <c r="Y53" s="3">
        <f>SUM('Masses &amp; Spring Data'!$K$41*('Masses &amp; Spring Data'!$I$3+'Vel,Acc,Jer (Inlet)'!C53))</f>
        <v>2607.6297953998396</v>
      </c>
      <c r="Z53" s="10">
        <f t="shared" si="15"/>
        <v>3053.3238954265889</v>
      </c>
      <c r="AA53" s="10">
        <f t="shared" si="16"/>
        <v>4451.4604519925279</v>
      </c>
      <c r="AB53" s="10">
        <f t="shared" si="17"/>
        <v>6618.8766956405834</v>
      </c>
      <c r="AC53" s="10">
        <f t="shared" si="18"/>
        <v>9738.7353958278291</v>
      </c>
      <c r="AD53" s="10">
        <f t="shared" si="19"/>
        <v>13749.982296068572</v>
      </c>
      <c r="AE53" s="10">
        <f t="shared" si="20"/>
        <v>18652.617396362813</v>
      </c>
    </row>
    <row r="54" spans="1:31" x14ac:dyDescent="0.2">
      <c r="A54" s="5">
        <v>-258</v>
      </c>
      <c r="B54" s="5">
        <f t="shared" si="21"/>
        <v>51</v>
      </c>
      <c r="C54" s="36">
        <v>1.788499598823215E-3</v>
      </c>
      <c r="D54" s="6">
        <f t="shared" si="1"/>
        <v>2.4840272205878017E-4</v>
      </c>
      <c r="E54" s="7">
        <f t="shared" si="2"/>
        <v>2.9808326647053622</v>
      </c>
      <c r="F54" s="7">
        <f t="shared" si="3"/>
        <v>5.9616653294107245</v>
      </c>
      <c r="G54" s="7">
        <f t="shared" si="4"/>
        <v>8.9424979941160867</v>
      </c>
      <c r="H54" s="7">
        <f t="shared" si="5"/>
        <v>11.923330658821449</v>
      </c>
      <c r="I54" s="7">
        <f t="shared" si="6"/>
        <v>14.904163323526809</v>
      </c>
      <c r="J54" s="7">
        <f t="shared" si="7"/>
        <v>17.884995988232173</v>
      </c>
      <c r="K54" s="12">
        <f t="shared" si="8"/>
        <v>3.3120362941169721E-5</v>
      </c>
      <c r="L54" s="9">
        <f t="shared" si="22"/>
        <v>4769.3322635284394</v>
      </c>
      <c r="M54" s="9">
        <f t="shared" si="9"/>
        <v>19077.329054113758</v>
      </c>
      <c r="N54" s="9">
        <f t="shared" si="10"/>
        <v>42923.990371755957</v>
      </c>
      <c r="O54" s="9">
        <f t="shared" si="11"/>
        <v>76309.31621645503</v>
      </c>
      <c r="P54" s="9">
        <f t="shared" si="12"/>
        <v>119233.30658821099</v>
      </c>
      <c r="Q54" s="9">
        <f t="shared" si="13"/>
        <v>171695.96148702383</v>
      </c>
      <c r="R54" s="8">
        <f>'Masses &amp; Spring Data'!$G$29</f>
        <v>0.12460000000000002</v>
      </c>
      <c r="S54" s="8">
        <f t="shared" si="14"/>
        <v>594.25880003564362</v>
      </c>
      <c r="T54" s="8">
        <f t="shared" si="14"/>
        <v>2377.0352001425745</v>
      </c>
      <c r="U54" s="8">
        <f t="shared" si="14"/>
        <v>5348.3292003207926</v>
      </c>
      <c r="V54" s="8">
        <f t="shared" si="14"/>
        <v>9508.1408005702979</v>
      </c>
      <c r="W54" s="8">
        <f t="shared" si="14"/>
        <v>14856.470000891091</v>
      </c>
      <c r="X54" s="8">
        <f t="shared" si="14"/>
        <v>21393.31680128317</v>
      </c>
      <c r="Y54" s="3">
        <f>SUM('Masses &amp; Spring Data'!$K$41*('Masses &amp; Spring Data'!$I$3+'Vel,Acc,Jer (Inlet)'!C54))</f>
        <v>2668.6840518855306</v>
      </c>
      <c r="Z54" s="10">
        <f t="shared" si="15"/>
        <v>3262.9428519211742</v>
      </c>
      <c r="AA54" s="10">
        <f t="shared" si="16"/>
        <v>5113.557314789985</v>
      </c>
      <c r="AB54" s="10">
        <f t="shared" si="17"/>
        <v>8017.0132522063232</v>
      </c>
      <c r="AC54" s="10">
        <f t="shared" si="18"/>
        <v>12176.824852455829</v>
      </c>
      <c r="AD54" s="10">
        <f t="shared" si="19"/>
        <v>17525.154052776623</v>
      </c>
      <c r="AE54" s="10">
        <f t="shared" si="20"/>
        <v>24062.000853168702</v>
      </c>
    </row>
    <row r="55" spans="1:31" x14ac:dyDescent="0.2">
      <c r="A55" s="5">
        <v>-256</v>
      </c>
      <c r="B55" s="5">
        <f t="shared" si="21"/>
        <v>52</v>
      </c>
      <c r="C55" s="36">
        <v>2.0369023208819952E-3</v>
      </c>
      <c r="D55" s="6">
        <f t="shared" si="1"/>
        <v>2.8152308499994989E-4</v>
      </c>
      <c r="E55" s="7">
        <f t="shared" si="2"/>
        <v>3.3782770199993988</v>
      </c>
      <c r="F55" s="7">
        <f t="shared" si="3"/>
        <v>6.7565540399987976</v>
      </c>
      <c r="G55" s="7">
        <f t="shared" si="4"/>
        <v>10.134831059998197</v>
      </c>
      <c r="H55" s="7">
        <f t="shared" si="5"/>
        <v>13.513108079997595</v>
      </c>
      <c r="I55" s="7">
        <f t="shared" si="6"/>
        <v>16.891385099996992</v>
      </c>
      <c r="J55" s="7">
        <f t="shared" si="7"/>
        <v>20.269662119996394</v>
      </c>
      <c r="K55" s="12">
        <f t="shared" si="8"/>
        <v>3.3120362941171239E-5</v>
      </c>
      <c r="L55" s="9">
        <f t="shared" si="22"/>
        <v>4769.3322635286586</v>
      </c>
      <c r="M55" s="9">
        <f t="shared" si="9"/>
        <v>19077.329054114634</v>
      </c>
      <c r="N55" s="9">
        <f t="shared" si="10"/>
        <v>42923.990371757922</v>
      </c>
      <c r="O55" s="9">
        <f t="shared" si="11"/>
        <v>76309.316216458537</v>
      </c>
      <c r="P55" s="9">
        <f t="shared" si="12"/>
        <v>119233.30658821645</v>
      </c>
      <c r="Q55" s="9">
        <f t="shared" si="13"/>
        <v>171695.96148703169</v>
      </c>
      <c r="R55" s="8">
        <f>'Masses &amp; Spring Data'!$G$29</f>
        <v>0.12460000000000002</v>
      </c>
      <c r="S55" s="8">
        <f t="shared" si="14"/>
        <v>594.2588000356709</v>
      </c>
      <c r="T55" s="8">
        <f t="shared" si="14"/>
        <v>2377.0352001426836</v>
      </c>
      <c r="U55" s="8">
        <f t="shared" si="14"/>
        <v>5348.3292003210381</v>
      </c>
      <c r="V55" s="8">
        <f t="shared" si="14"/>
        <v>9508.1408005707344</v>
      </c>
      <c r="W55" s="8">
        <f t="shared" si="14"/>
        <v>14856.470000891772</v>
      </c>
      <c r="X55" s="8">
        <f t="shared" si="14"/>
        <v>21393.316801284152</v>
      </c>
      <c r="Y55" s="3">
        <f>SUM('Masses &amp; Spring Data'!$K$41*('Masses &amp; Spring Data'!$I$3+'Vel,Acc,Jer (Inlet)'!C55))</f>
        <v>2736.52211464741</v>
      </c>
      <c r="Z55" s="10">
        <f t="shared" si="15"/>
        <v>3330.7809146830809</v>
      </c>
      <c r="AA55" s="10">
        <f t="shared" si="16"/>
        <v>5190.4404525868904</v>
      </c>
      <c r="AB55" s="10">
        <f t="shared" si="17"/>
        <v>8084.8513149684477</v>
      </c>
      <c r="AC55" s="10">
        <f t="shared" si="18"/>
        <v>12244.662915218145</v>
      </c>
      <c r="AD55" s="10">
        <f t="shared" si="19"/>
        <v>17592.992115539182</v>
      </c>
      <c r="AE55" s="10">
        <f t="shared" si="20"/>
        <v>24129.838915931563</v>
      </c>
    </row>
    <row r="56" spans="1:31" x14ac:dyDescent="0.2">
      <c r="A56" s="5">
        <v>-254</v>
      </c>
      <c r="B56" s="5">
        <f t="shared" si="21"/>
        <v>53</v>
      </c>
      <c r="C56" s="36">
        <v>2.3184254058819451E-3</v>
      </c>
      <c r="D56" s="6">
        <f t="shared" si="1"/>
        <v>3.1464344794112113E-4</v>
      </c>
      <c r="E56" s="7">
        <f t="shared" si="2"/>
        <v>3.7757213752934535</v>
      </c>
      <c r="F56" s="7">
        <f t="shared" si="3"/>
        <v>7.5514427505869071</v>
      </c>
      <c r="G56" s="7">
        <f t="shared" si="4"/>
        <v>11.32716412588036</v>
      </c>
      <c r="H56" s="7">
        <f t="shared" si="5"/>
        <v>15.102885501173814</v>
      </c>
      <c r="I56" s="7">
        <f t="shared" si="6"/>
        <v>18.878606876467266</v>
      </c>
      <c r="J56" s="7">
        <f t="shared" si="7"/>
        <v>22.65432825176072</v>
      </c>
      <c r="K56" s="12">
        <f t="shared" si="8"/>
        <v>4.9680544411755557E-5</v>
      </c>
      <c r="L56" s="9">
        <f t="shared" si="22"/>
        <v>7153.9983952928005</v>
      </c>
      <c r="M56" s="9">
        <f t="shared" si="9"/>
        <v>28615.993581171202</v>
      </c>
      <c r="N56" s="9">
        <f t="shared" si="10"/>
        <v>64385.985557635198</v>
      </c>
      <c r="O56" s="9">
        <f t="shared" si="11"/>
        <v>114463.97432468481</v>
      </c>
      <c r="P56" s="9">
        <f t="shared" si="12"/>
        <v>178849.95988231999</v>
      </c>
      <c r="Q56" s="9">
        <f t="shared" si="13"/>
        <v>257543.94223054079</v>
      </c>
      <c r="R56" s="8">
        <f>'Masses &amp; Spring Data'!$G$29</f>
        <v>0.12460000000000002</v>
      </c>
      <c r="S56" s="8">
        <f t="shared" si="14"/>
        <v>891.38820005348305</v>
      </c>
      <c r="T56" s="8">
        <f t="shared" si="14"/>
        <v>3565.5528002139322</v>
      </c>
      <c r="U56" s="8">
        <f t="shared" si="14"/>
        <v>8022.4938004813466</v>
      </c>
      <c r="V56" s="8">
        <f t="shared" si="14"/>
        <v>14262.211200855729</v>
      </c>
      <c r="W56" s="8">
        <f t="shared" si="14"/>
        <v>22284.705001337075</v>
      </c>
      <c r="X56" s="8">
        <f t="shared" si="14"/>
        <v>32089.975201925387</v>
      </c>
      <c r="Y56" s="3">
        <f>SUM('Masses &amp; Spring Data'!$K$41*('Masses &amp; Spring Data'!$I$3+'Vel,Acc,Jer (Inlet)'!C56))</f>
        <v>2813.4052524442063</v>
      </c>
      <c r="Z56" s="10">
        <f t="shared" si="15"/>
        <v>3704.7934524976895</v>
      </c>
      <c r="AA56" s="10">
        <f t="shared" si="16"/>
        <v>6464.886265489853</v>
      </c>
      <c r="AB56" s="10">
        <f t="shared" si="17"/>
        <v>10835.899052925553</v>
      </c>
      <c r="AC56" s="10">
        <f t="shared" si="18"/>
        <v>17075.616453299936</v>
      </c>
      <c r="AD56" s="10">
        <f t="shared" si="19"/>
        <v>25098.11025378128</v>
      </c>
      <c r="AE56" s="10">
        <f t="shared" si="20"/>
        <v>34903.380454369595</v>
      </c>
    </row>
    <row r="57" spans="1:31" x14ac:dyDescent="0.2">
      <c r="A57" s="5">
        <v>-252</v>
      </c>
      <c r="B57" s="5">
        <f t="shared" si="21"/>
        <v>54</v>
      </c>
      <c r="C57" s="36">
        <v>2.6330688538230662E-3</v>
      </c>
      <c r="D57" s="6">
        <f t="shared" si="1"/>
        <v>3.6432399235287669E-4</v>
      </c>
      <c r="E57" s="7">
        <f t="shared" si="2"/>
        <v>4.3718879082345206</v>
      </c>
      <c r="F57" s="7">
        <f t="shared" si="3"/>
        <v>8.7437758164690411</v>
      </c>
      <c r="G57" s="7">
        <f t="shared" si="4"/>
        <v>13.115663724703561</v>
      </c>
      <c r="H57" s="7">
        <f t="shared" si="5"/>
        <v>17.487551632938082</v>
      </c>
      <c r="I57" s="7">
        <f t="shared" si="6"/>
        <v>21.859439541172602</v>
      </c>
      <c r="J57" s="7">
        <f t="shared" si="7"/>
        <v>26.231327449407122</v>
      </c>
      <c r="K57" s="12">
        <f t="shared" si="8"/>
        <v>3.3120362941171239E-5</v>
      </c>
      <c r="L57" s="9">
        <f t="shared" si="22"/>
        <v>4769.3322635286586</v>
      </c>
      <c r="M57" s="9">
        <f t="shared" si="9"/>
        <v>19077.329054114634</v>
      </c>
      <c r="N57" s="9">
        <f t="shared" si="10"/>
        <v>42923.990371757922</v>
      </c>
      <c r="O57" s="9">
        <f t="shared" si="11"/>
        <v>76309.316216458537</v>
      </c>
      <c r="P57" s="9">
        <f t="shared" si="12"/>
        <v>119233.30658821645</v>
      </c>
      <c r="Q57" s="9">
        <f t="shared" si="13"/>
        <v>171695.96148703169</v>
      </c>
      <c r="R57" s="8">
        <f>'Masses &amp; Spring Data'!$G$29</f>
        <v>0.12460000000000002</v>
      </c>
      <c r="S57" s="8">
        <f t="shared" si="14"/>
        <v>594.2588000356709</v>
      </c>
      <c r="T57" s="8">
        <f t="shared" si="14"/>
        <v>2377.0352001426836</v>
      </c>
      <c r="U57" s="8">
        <f t="shared" si="14"/>
        <v>5348.3292003210381</v>
      </c>
      <c r="V57" s="8">
        <f t="shared" si="14"/>
        <v>9508.1408005707344</v>
      </c>
      <c r="W57" s="8">
        <f t="shared" si="14"/>
        <v>14856.470000891772</v>
      </c>
      <c r="X57" s="8">
        <f t="shared" si="14"/>
        <v>21393.316801284152</v>
      </c>
      <c r="Y57" s="3">
        <f>SUM('Masses &amp; Spring Data'!$K$41*('Masses &amp; Spring Data'!$I$3+'Vel,Acc,Jer (Inlet)'!C57))</f>
        <v>2899.3334652759204</v>
      </c>
      <c r="Z57" s="10">
        <f t="shared" si="15"/>
        <v>3493.5922653115913</v>
      </c>
      <c r="AA57" s="10">
        <f t="shared" si="16"/>
        <v>5375.8644908026936</v>
      </c>
      <c r="AB57" s="10">
        <f t="shared" si="17"/>
        <v>8247.6626655969594</v>
      </c>
      <c r="AC57" s="10">
        <f t="shared" si="18"/>
        <v>12407.474265846655</v>
      </c>
      <c r="AD57" s="10">
        <f t="shared" si="19"/>
        <v>17755.803466167694</v>
      </c>
      <c r="AE57" s="10">
        <f t="shared" si="20"/>
        <v>24292.650266560071</v>
      </c>
    </row>
    <row r="58" spans="1:31" x14ac:dyDescent="0.2">
      <c r="A58" s="5">
        <v>-250</v>
      </c>
      <c r="B58" s="5">
        <f t="shared" si="21"/>
        <v>55</v>
      </c>
      <c r="C58" s="36">
        <v>2.9973928461759429E-3</v>
      </c>
      <c r="D58" s="6">
        <f t="shared" si="1"/>
        <v>3.9744435529404792E-4</v>
      </c>
      <c r="E58" s="7">
        <f t="shared" si="2"/>
        <v>4.7693322635285753</v>
      </c>
      <c r="F58" s="7">
        <f t="shared" si="3"/>
        <v>9.5386645270571506</v>
      </c>
      <c r="G58" s="7">
        <f t="shared" si="4"/>
        <v>14.307996790585726</v>
      </c>
      <c r="H58" s="7">
        <f t="shared" si="5"/>
        <v>19.077329054114301</v>
      </c>
      <c r="I58" s="7">
        <f t="shared" si="6"/>
        <v>23.846661317642877</v>
      </c>
      <c r="J58" s="7">
        <f t="shared" si="7"/>
        <v>28.615993581171452</v>
      </c>
      <c r="K58" s="12">
        <f t="shared" si="8"/>
        <v>5.7960635147048366E-5</v>
      </c>
      <c r="L58" s="9">
        <f t="shared" si="22"/>
        <v>8346.3314611749647</v>
      </c>
      <c r="M58" s="9">
        <f t="shared" si="9"/>
        <v>33385.325844699859</v>
      </c>
      <c r="N58" s="9">
        <f t="shared" si="10"/>
        <v>75116.983150574684</v>
      </c>
      <c r="O58" s="9">
        <f t="shared" si="11"/>
        <v>133541.30337879944</v>
      </c>
      <c r="P58" s="9">
        <f t="shared" si="12"/>
        <v>208658.28652937411</v>
      </c>
      <c r="Q58" s="9">
        <f t="shared" si="13"/>
        <v>300467.93260229874</v>
      </c>
      <c r="R58" s="8">
        <f>'Masses &amp; Spring Data'!$G$29</f>
        <v>0.12460000000000002</v>
      </c>
      <c r="S58" s="8">
        <f t="shared" si="14"/>
        <v>1039.9529000624007</v>
      </c>
      <c r="T58" s="8">
        <f t="shared" si="14"/>
        <v>4159.8116002496026</v>
      </c>
      <c r="U58" s="8">
        <f t="shared" si="14"/>
        <v>9359.5761005616077</v>
      </c>
      <c r="V58" s="8">
        <f t="shared" si="14"/>
        <v>16639.246400998411</v>
      </c>
      <c r="W58" s="8">
        <f t="shared" si="14"/>
        <v>25998.822501560018</v>
      </c>
      <c r="X58" s="8">
        <f t="shared" si="14"/>
        <v>37438.304402246431</v>
      </c>
      <c r="Y58" s="3">
        <f>SUM('Masses &amp; Spring Data'!$K$41*('Masses &amp; Spring Data'!$I$3+'Vel,Acc,Jer (Inlet)'!C58))</f>
        <v>2998.82929066001</v>
      </c>
      <c r="Z58" s="10">
        <f t="shared" si="15"/>
        <v>4038.7821907224106</v>
      </c>
      <c r="AA58" s="10">
        <f t="shared" si="16"/>
        <v>7267.1817913286195</v>
      </c>
      <c r="AB58" s="10">
        <f t="shared" si="17"/>
        <v>12358.405391221619</v>
      </c>
      <c r="AC58" s="10">
        <f t="shared" si="18"/>
        <v>19638.075691658421</v>
      </c>
      <c r="AD58" s="10">
        <f t="shared" si="19"/>
        <v>28997.651792220029</v>
      </c>
      <c r="AE58" s="10">
        <f t="shared" si="20"/>
        <v>40437.133692906442</v>
      </c>
    </row>
    <row r="59" spans="1:31" x14ac:dyDescent="0.2">
      <c r="A59" s="5">
        <v>-248</v>
      </c>
      <c r="B59" s="5">
        <f t="shared" si="21"/>
        <v>56</v>
      </c>
      <c r="C59" s="36">
        <v>3.3948372014699908E-3</v>
      </c>
      <c r="D59" s="6">
        <f t="shared" si="1"/>
        <v>4.5540499044109629E-4</v>
      </c>
      <c r="E59" s="7">
        <f t="shared" si="2"/>
        <v>5.4648598852931558</v>
      </c>
      <c r="F59" s="7">
        <f t="shared" si="3"/>
        <v>10.929719770586312</v>
      </c>
      <c r="G59" s="7">
        <f t="shared" si="4"/>
        <v>16.394579655879465</v>
      </c>
      <c r="H59" s="7">
        <f t="shared" si="5"/>
        <v>21.859439541172623</v>
      </c>
      <c r="I59" s="7">
        <f t="shared" si="6"/>
        <v>27.324299426465778</v>
      </c>
      <c r="J59" s="7">
        <f t="shared" si="7"/>
        <v>32.78915931175893</v>
      </c>
      <c r="K59" s="12">
        <f t="shared" si="8"/>
        <v>5.7960635147049234E-5</v>
      </c>
      <c r="L59" s="9">
        <f t="shared" si="22"/>
        <v>8346.3314611750902</v>
      </c>
      <c r="M59" s="9">
        <f t="shared" si="9"/>
        <v>33385.325844700361</v>
      </c>
      <c r="N59" s="9">
        <f t="shared" si="10"/>
        <v>75116.983150575805</v>
      </c>
      <c r="O59" s="9">
        <f t="shared" si="11"/>
        <v>133541.30337880144</v>
      </c>
      <c r="P59" s="9">
        <f t="shared" si="12"/>
        <v>208658.28652937725</v>
      </c>
      <c r="Q59" s="9">
        <f t="shared" si="13"/>
        <v>300467.93260230322</v>
      </c>
      <c r="R59" s="8">
        <f>'Masses &amp; Spring Data'!$G$29</f>
        <v>0.12460000000000002</v>
      </c>
      <c r="S59" s="8">
        <f t="shared" ref="S59:X122" si="23">SUM($R$3*L59)</f>
        <v>1039.9529000624163</v>
      </c>
      <c r="T59" s="8">
        <f t="shared" si="23"/>
        <v>4159.8116002496654</v>
      </c>
      <c r="U59" s="8">
        <f t="shared" si="23"/>
        <v>9359.576100561746</v>
      </c>
      <c r="V59" s="8">
        <f t="shared" si="23"/>
        <v>16639.246400998662</v>
      </c>
      <c r="W59" s="8">
        <f t="shared" si="23"/>
        <v>25998.822501560408</v>
      </c>
      <c r="X59" s="8">
        <f t="shared" si="23"/>
        <v>37438.304402246984</v>
      </c>
      <c r="Y59" s="3">
        <f>SUM('Masses &amp; Spring Data'!$K$41*('Masses &amp; Spring Data'!$I$3+'Vel,Acc,Jer (Inlet)'!C59))</f>
        <v>3107.3701910790169</v>
      </c>
      <c r="Z59" s="10">
        <f t="shared" si="15"/>
        <v>4147.323091141433</v>
      </c>
      <c r="AA59" s="10">
        <f t="shared" si="16"/>
        <v>7391.551573058794</v>
      </c>
      <c r="AB59" s="10">
        <f t="shared" si="17"/>
        <v>12466.946291640763</v>
      </c>
      <c r="AC59" s="10">
        <f t="shared" si="18"/>
        <v>19746.616592077677</v>
      </c>
      <c r="AD59" s="10">
        <f t="shared" si="19"/>
        <v>29106.192692639423</v>
      </c>
      <c r="AE59" s="10">
        <f t="shared" si="20"/>
        <v>40545.674593326003</v>
      </c>
    </row>
    <row r="60" spans="1:31" x14ac:dyDescent="0.2">
      <c r="A60" s="5">
        <v>-246</v>
      </c>
      <c r="B60" s="5">
        <f t="shared" si="21"/>
        <v>57</v>
      </c>
      <c r="C60" s="36">
        <v>3.8502421919110871E-3</v>
      </c>
      <c r="D60" s="6">
        <f t="shared" si="1"/>
        <v>5.1336562558814552E-4</v>
      </c>
      <c r="E60" s="7">
        <f t="shared" si="2"/>
        <v>6.1603875070577461</v>
      </c>
      <c r="F60" s="7">
        <f t="shared" si="3"/>
        <v>12.320775014115492</v>
      </c>
      <c r="G60" s="7">
        <f t="shared" si="4"/>
        <v>18.481162521173239</v>
      </c>
      <c r="H60" s="7">
        <f t="shared" si="5"/>
        <v>24.641550028230984</v>
      </c>
      <c r="I60" s="7">
        <f t="shared" si="6"/>
        <v>30.801937535288733</v>
      </c>
      <c r="J60" s="7">
        <f t="shared" si="7"/>
        <v>36.962325042346478</v>
      </c>
      <c r="K60" s="12">
        <f t="shared" si="8"/>
        <v>5.7960635147047933E-5</v>
      </c>
      <c r="L60" s="9">
        <f t="shared" si="22"/>
        <v>8346.3314611749029</v>
      </c>
      <c r="M60" s="9">
        <f t="shared" si="9"/>
        <v>33385.325844699611</v>
      </c>
      <c r="N60" s="9">
        <f t="shared" si="10"/>
        <v>75116.983150574117</v>
      </c>
      <c r="O60" s="9">
        <f t="shared" si="11"/>
        <v>133541.30337879845</v>
      </c>
      <c r="P60" s="9">
        <f t="shared" si="12"/>
        <v>208658.28652937256</v>
      </c>
      <c r="Q60" s="9">
        <f t="shared" si="13"/>
        <v>300467.93260229647</v>
      </c>
      <c r="R60" s="8">
        <f>'Masses &amp; Spring Data'!$G$29</f>
        <v>0.12460000000000002</v>
      </c>
      <c r="S60" s="8">
        <f t="shared" si="23"/>
        <v>1039.9529000623929</v>
      </c>
      <c r="T60" s="8">
        <f t="shared" si="23"/>
        <v>4159.8116002495717</v>
      </c>
      <c r="U60" s="8">
        <f t="shared" si="23"/>
        <v>9359.5761005615368</v>
      </c>
      <c r="V60" s="8">
        <f t="shared" si="23"/>
        <v>16639.246400998287</v>
      </c>
      <c r="W60" s="8">
        <f t="shared" si="23"/>
        <v>25998.822501559825</v>
      </c>
      <c r="X60" s="8">
        <f t="shared" si="23"/>
        <v>37438.304402246147</v>
      </c>
      <c r="Y60" s="3">
        <f>SUM('Masses &amp; Spring Data'!$K$41*('Masses &amp; Spring Data'!$I$3+'Vel,Acc,Jer (Inlet)'!C60))</f>
        <v>3231.7399728091286</v>
      </c>
      <c r="Z60" s="10">
        <f t="shared" si="15"/>
        <v>4271.6928728715211</v>
      </c>
      <c r="AA60" s="10">
        <f t="shared" si="16"/>
        <v>7531.7502360999188</v>
      </c>
      <c r="AB60" s="10">
        <f t="shared" si="17"/>
        <v>12591.316073370665</v>
      </c>
      <c r="AC60" s="10">
        <f t="shared" si="18"/>
        <v>19870.986373807416</v>
      </c>
      <c r="AD60" s="10">
        <f t="shared" si="19"/>
        <v>29230.562474368955</v>
      </c>
      <c r="AE60" s="10">
        <f t="shared" si="20"/>
        <v>40670.044375055273</v>
      </c>
    </row>
    <row r="61" spans="1:31" x14ac:dyDescent="0.2">
      <c r="A61" s="5">
        <v>-244</v>
      </c>
      <c r="B61" s="5">
        <f t="shared" si="21"/>
        <v>58</v>
      </c>
      <c r="C61" s="36">
        <v>4.3636078174992326E-3</v>
      </c>
      <c r="D61" s="6">
        <f t="shared" si="1"/>
        <v>5.7132626073519346E-4</v>
      </c>
      <c r="E61" s="7">
        <f t="shared" si="2"/>
        <v>6.8559151288223212</v>
      </c>
      <c r="F61" s="7">
        <f t="shared" si="3"/>
        <v>13.711830257644642</v>
      </c>
      <c r="G61" s="7">
        <f t="shared" si="4"/>
        <v>20.567745386466964</v>
      </c>
      <c r="H61" s="7">
        <f t="shared" si="5"/>
        <v>27.423660515289285</v>
      </c>
      <c r="I61" s="7">
        <f t="shared" si="6"/>
        <v>34.27957564411161</v>
      </c>
      <c r="J61" s="7">
        <f t="shared" si="7"/>
        <v>41.135490772933927</v>
      </c>
      <c r="K61" s="12">
        <f t="shared" si="8"/>
        <v>6.624072588234161E-5</v>
      </c>
      <c r="L61" s="9">
        <f t="shared" si="22"/>
        <v>9538.6645270571917</v>
      </c>
      <c r="M61" s="9">
        <f t="shared" si="9"/>
        <v>38154.658108228767</v>
      </c>
      <c r="N61" s="9">
        <f t="shared" si="10"/>
        <v>85847.980743514723</v>
      </c>
      <c r="O61" s="9">
        <f t="shared" si="11"/>
        <v>152618.63243291507</v>
      </c>
      <c r="P61" s="9">
        <f t="shared" si="12"/>
        <v>238466.61317642979</v>
      </c>
      <c r="Q61" s="9">
        <f t="shared" si="13"/>
        <v>343391.92297405889</v>
      </c>
      <c r="R61" s="8">
        <f>'Masses &amp; Spring Data'!$G$29</f>
        <v>0.12460000000000002</v>
      </c>
      <c r="S61" s="8">
        <f t="shared" si="23"/>
        <v>1188.5176000713263</v>
      </c>
      <c r="T61" s="8">
        <f t="shared" si="23"/>
        <v>4754.0704002853054</v>
      </c>
      <c r="U61" s="8">
        <f t="shared" si="23"/>
        <v>10696.658400641936</v>
      </c>
      <c r="V61" s="8">
        <f t="shared" si="23"/>
        <v>19016.281601141221</v>
      </c>
      <c r="W61" s="8">
        <f t="shared" si="23"/>
        <v>29712.940001783154</v>
      </c>
      <c r="X61" s="8">
        <f t="shared" si="23"/>
        <v>42786.633602567745</v>
      </c>
      <c r="Y61" s="3">
        <f>SUM('Masses &amp; Spring Data'!$K$41*('Masses &amp; Spring Data'!$I$3+'Vel,Acc,Jer (Inlet)'!C61))</f>
        <v>3371.9386358503466</v>
      </c>
      <c r="Z61" s="10">
        <f t="shared" si="15"/>
        <v>4560.4562359216725</v>
      </c>
      <c r="AA61" s="10">
        <f t="shared" si="16"/>
        <v>8282.0365804879748</v>
      </c>
      <c r="AB61" s="10">
        <f t="shared" si="17"/>
        <v>14068.597036492283</v>
      </c>
      <c r="AC61" s="10">
        <f t="shared" si="18"/>
        <v>22388.220236991569</v>
      </c>
      <c r="AD61" s="10">
        <f t="shared" si="19"/>
        <v>33084.878637633497</v>
      </c>
      <c r="AE61" s="10">
        <f t="shared" si="20"/>
        <v>46158.572238418092</v>
      </c>
    </row>
    <row r="62" spans="1:31" x14ac:dyDescent="0.2">
      <c r="A62" s="5">
        <v>-242</v>
      </c>
      <c r="B62" s="5">
        <f t="shared" si="21"/>
        <v>59</v>
      </c>
      <c r="C62" s="36">
        <v>4.9349340782344261E-3</v>
      </c>
      <c r="D62" s="6">
        <f t="shared" si="1"/>
        <v>6.3756698661753507E-4</v>
      </c>
      <c r="E62" s="7">
        <f t="shared" si="2"/>
        <v>7.650803839410421</v>
      </c>
      <c r="F62" s="7">
        <f t="shared" si="3"/>
        <v>15.301607678820842</v>
      </c>
      <c r="G62" s="7">
        <f t="shared" si="4"/>
        <v>22.952411518231262</v>
      </c>
      <c r="H62" s="7">
        <f t="shared" si="5"/>
        <v>30.603215357641684</v>
      </c>
      <c r="I62" s="7">
        <f t="shared" si="6"/>
        <v>38.254019197052102</v>
      </c>
      <c r="J62" s="7">
        <f t="shared" si="7"/>
        <v>45.904823036462524</v>
      </c>
      <c r="K62" s="12">
        <f t="shared" si="8"/>
        <v>8.2800907352926362E-5</v>
      </c>
      <c r="L62" s="9">
        <f t="shared" si="22"/>
        <v>11923.330658821396</v>
      </c>
      <c r="M62" s="9">
        <f t="shared" si="9"/>
        <v>47693.322635285585</v>
      </c>
      <c r="N62" s="9">
        <f t="shared" si="10"/>
        <v>107309.97592939256</v>
      </c>
      <c r="O62" s="9">
        <f t="shared" si="11"/>
        <v>190773.29054114234</v>
      </c>
      <c r="P62" s="9">
        <f t="shared" si="12"/>
        <v>298083.2664705349</v>
      </c>
      <c r="Q62" s="9">
        <f t="shared" si="13"/>
        <v>429239.90371757024</v>
      </c>
      <c r="R62" s="8">
        <f>'Masses &amp; Spring Data'!$G$29</f>
        <v>0.12460000000000002</v>
      </c>
      <c r="S62" s="8">
        <f t="shared" si="23"/>
        <v>1485.6470000891461</v>
      </c>
      <c r="T62" s="8">
        <f t="shared" si="23"/>
        <v>5942.5880003565844</v>
      </c>
      <c r="U62" s="8">
        <f t="shared" si="23"/>
        <v>13370.823000802315</v>
      </c>
      <c r="V62" s="8">
        <f t="shared" si="23"/>
        <v>23770.352001426338</v>
      </c>
      <c r="W62" s="8">
        <f t="shared" si="23"/>
        <v>37141.175002228651</v>
      </c>
      <c r="X62" s="8">
        <f t="shared" si="23"/>
        <v>53483.292003209259</v>
      </c>
      <c r="Y62" s="3">
        <f>SUM('Masses &amp; Spring Data'!$K$41*('Masses &amp; Spring Data'!$I$3+'Vel,Acc,Jer (Inlet)'!C62))</f>
        <v>3527.966180202669</v>
      </c>
      <c r="Z62" s="10">
        <f t="shared" si="15"/>
        <v>5013.6131802918153</v>
      </c>
      <c r="AA62" s="10">
        <f t="shared" si="16"/>
        <v>9644.6718749814099</v>
      </c>
      <c r="AB62" s="10">
        <f t="shared" si="17"/>
        <v>16898.789181004984</v>
      </c>
      <c r="AC62" s="10">
        <f t="shared" si="18"/>
        <v>27298.318181629005</v>
      </c>
      <c r="AD62" s="10">
        <f t="shared" si="19"/>
        <v>40669.141182431318</v>
      </c>
      <c r="AE62" s="10">
        <f t="shared" si="20"/>
        <v>57011.258183411926</v>
      </c>
    </row>
    <row r="63" spans="1:31" x14ac:dyDescent="0.2">
      <c r="A63" s="5">
        <v>-240</v>
      </c>
      <c r="B63" s="5">
        <f t="shared" si="21"/>
        <v>60</v>
      </c>
      <c r="C63" s="36">
        <v>5.5725010648519611E-3</v>
      </c>
      <c r="D63" s="6">
        <f t="shared" si="1"/>
        <v>7.2036789397046143E-4</v>
      </c>
      <c r="E63" s="7">
        <f t="shared" si="2"/>
        <v>8.6444147276455379</v>
      </c>
      <c r="F63" s="7">
        <f t="shared" si="3"/>
        <v>17.288829455291076</v>
      </c>
      <c r="G63" s="7">
        <f t="shared" si="4"/>
        <v>25.933244182936612</v>
      </c>
      <c r="H63" s="7">
        <f t="shared" si="5"/>
        <v>34.577658910582151</v>
      </c>
      <c r="I63" s="7">
        <f t="shared" si="6"/>
        <v>43.222073638227684</v>
      </c>
      <c r="J63" s="7">
        <f t="shared" si="7"/>
        <v>51.866488365873224</v>
      </c>
      <c r="K63" s="12">
        <f t="shared" si="8"/>
        <v>8.2800907352926362E-5</v>
      </c>
      <c r="L63" s="9">
        <f t="shared" si="22"/>
        <v>11923.330658821396</v>
      </c>
      <c r="M63" s="9">
        <f t="shared" si="9"/>
        <v>47693.322635285585</v>
      </c>
      <c r="N63" s="9">
        <f t="shared" si="10"/>
        <v>107309.97592939256</v>
      </c>
      <c r="O63" s="9">
        <f t="shared" si="11"/>
        <v>190773.29054114234</v>
      </c>
      <c r="P63" s="9">
        <f t="shared" si="12"/>
        <v>298083.2664705349</v>
      </c>
      <c r="Q63" s="9">
        <f t="shared" si="13"/>
        <v>429239.90371757024</v>
      </c>
      <c r="R63" s="8">
        <f>'Masses &amp; Spring Data'!$G$29</f>
        <v>0.12460000000000002</v>
      </c>
      <c r="S63" s="8">
        <f t="shared" si="23"/>
        <v>1485.6470000891461</v>
      </c>
      <c r="T63" s="8">
        <f t="shared" si="23"/>
        <v>5942.5880003565844</v>
      </c>
      <c r="U63" s="8">
        <f t="shared" si="23"/>
        <v>13370.823000802315</v>
      </c>
      <c r="V63" s="8">
        <f t="shared" si="23"/>
        <v>23770.352001426338</v>
      </c>
      <c r="W63" s="8">
        <f t="shared" si="23"/>
        <v>37141.175002228651</v>
      </c>
      <c r="X63" s="8">
        <f t="shared" si="23"/>
        <v>53483.292003209259</v>
      </c>
      <c r="Y63" s="3">
        <f>SUM('Masses &amp; Spring Data'!$K$41*('Masses &amp; Spring Data'!$I$3+'Vel,Acc,Jer (Inlet)'!C63))</f>
        <v>3702.0838746248255</v>
      </c>
      <c r="Z63" s="10">
        <f t="shared" si="15"/>
        <v>5187.7308747139714</v>
      </c>
      <c r="AA63" s="10">
        <f t="shared" si="16"/>
        <v>9841.4022569908593</v>
      </c>
      <c r="AB63" s="10">
        <f t="shared" si="17"/>
        <v>17072.906875427139</v>
      </c>
      <c r="AC63" s="10">
        <f t="shared" si="18"/>
        <v>27472.435876051164</v>
      </c>
      <c r="AD63" s="10">
        <f t="shared" si="19"/>
        <v>40843.258876853477</v>
      </c>
      <c r="AE63" s="10">
        <f t="shared" si="20"/>
        <v>57185.375877834085</v>
      </c>
    </row>
    <row r="64" spans="1:31" x14ac:dyDescent="0.2">
      <c r="A64" s="5">
        <v>-238</v>
      </c>
      <c r="B64" s="5">
        <f t="shared" si="21"/>
        <v>61</v>
      </c>
      <c r="C64" s="36">
        <v>6.2928689588224226E-3</v>
      </c>
      <c r="D64" s="6">
        <f t="shared" si="1"/>
        <v>8.0316880132338779E-4</v>
      </c>
      <c r="E64" s="7">
        <f t="shared" si="2"/>
        <v>9.6380256158806539</v>
      </c>
      <c r="F64" s="7">
        <f t="shared" si="3"/>
        <v>19.276051231761308</v>
      </c>
      <c r="G64" s="7">
        <f t="shared" si="4"/>
        <v>28.914076847641962</v>
      </c>
      <c r="H64" s="7">
        <f t="shared" si="5"/>
        <v>38.552102463522615</v>
      </c>
      <c r="I64" s="7">
        <f t="shared" si="6"/>
        <v>48.190128079403266</v>
      </c>
      <c r="J64" s="7">
        <f t="shared" si="7"/>
        <v>57.828153695283923</v>
      </c>
      <c r="K64" s="12">
        <f t="shared" si="8"/>
        <v>9.9361088823511981E-5</v>
      </c>
      <c r="L64" s="9">
        <f t="shared" si="22"/>
        <v>14307.996790585725</v>
      </c>
      <c r="M64" s="9">
        <f t="shared" si="9"/>
        <v>57231.987162342899</v>
      </c>
      <c r="N64" s="9">
        <f t="shared" si="10"/>
        <v>128771.97111527153</v>
      </c>
      <c r="O64" s="9">
        <f t="shared" si="11"/>
        <v>228927.9486493716</v>
      </c>
      <c r="P64" s="9">
        <f t="shared" si="12"/>
        <v>357699.91976464313</v>
      </c>
      <c r="Q64" s="9">
        <f t="shared" si="13"/>
        <v>515087.88446108613</v>
      </c>
      <c r="R64" s="8">
        <f>'Masses &amp; Spring Data'!$G$29</f>
        <v>0.12460000000000002</v>
      </c>
      <c r="S64" s="8">
        <f t="shared" si="23"/>
        <v>1782.7764001069816</v>
      </c>
      <c r="T64" s="8">
        <f t="shared" si="23"/>
        <v>7131.1056004279262</v>
      </c>
      <c r="U64" s="8">
        <f t="shared" si="23"/>
        <v>16044.987600962835</v>
      </c>
      <c r="V64" s="8">
        <f t="shared" si="23"/>
        <v>28524.422401711705</v>
      </c>
      <c r="W64" s="8">
        <f t="shared" si="23"/>
        <v>44569.410002674536</v>
      </c>
      <c r="X64" s="8">
        <f t="shared" si="23"/>
        <v>64179.950403851341</v>
      </c>
      <c r="Y64" s="3">
        <f>SUM('Masses &amp; Spring Data'!$K$41*('Masses &amp; Spring Data'!$I$3+'Vel,Acc,Jer (Inlet)'!C64))</f>
        <v>3898.8142566342758</v>
      </c>
      <c r="Z64" s="10">
        <f t="shared" si="15"/>
        <v>5681.5906567412576</v>
      </c>
      <c r="AA64" s="10">
        <f t="shared" si="16"/>
        <v>11249.262926658945</v>
      </c>
      <c r="AB64" s="10">
        <f t="shared" si="17"/>
        <v>19943.801857597111</v>
      </c>
      <c r="AC64" s="10">
        <f t="shared" si="18"/>
        <v>32423.236658345981</v>
      </c>
      <c r="AD64" s="10">
        <f t="shared" si="19"/>
        <v>48468.224259308816</v>
      </c>
      <c r="AE64" s="10">
        <f t="shared" si="20"/>
        <v>68078.764660485613</v>
      </c>
    </row>
    <row r="65" spans="1:31" x14ac:dyDescent="0.2">
      <c r="A65" s="5">
        <v>-236</v>
      </c>
      <c r="B65" s="5">
        <f t="shared" si="21"/>
        <v>62</v>
      </c>
      <c r="C65" s="36">
        <v>7.0960377601458104E-3</v>
      </c>
      <c r="D65" s="6">
        <f t="shared" si="1"/>
        <v>9.0252989014689977E-4</v>
      </c>
      <c r="E65" s="7">
        <f t="shared" si="2"/>
        <v>10.830358681762798</v>
      </c>
      <c r="F65" s="7">
        <f t="shared" si="3"/>
        <v>21.660717363525595</v>
      </c>
      <c r="G65" s="7">
        <f t="shared" si="4"/>
        <v>32.491076045288395</v>
      </c>
      <c r="H65" s="7">
        <f t="shared" si="5"/>
        <v>43.321434727051191</v>
      </c>
      <c r="I65" s="7">
        <f t="shared" si="6"/>
        <v>54.151793408813987</v>
      </c>
      <c r="J65" s="7">
        <f t="shared" si="7"/>
        <v>64.98215209057679</v>
      </c>
      <c r="K65" s="12">
        <f t="shared" si="8"/>
        <v>1.2420136102939128E-4</v>
      </c>
      <c r="L65" s="9">
        <f t="shared" si="22"/>
        <v>17884.995988232346</v>
      </c>
      <c r="M65" s="9">
        <f t="shared" si="9"/>
        <v>71539.983952929382</v>
      </c>
      <c r="N65" s="9">
        <f t="shared" si="10"/>
        <v>160964.96389409108</v>
      </c>
      <c r="O65" s="9">
        <f t="shared" si="11"/>
        <v>286159.93581171753</v>
      </c>
      <c r="P65" s="9">
        <f t="shared" si="12"/>
        <v>447124.89970580861</v>
      </c>
      <c r="Q65" s="9">
        <f t="shared" si="13"/>
        <v>643859.85557636432</v>
      </c>
      <c r="R65" s="8">
        <f>'Masses &amp; Spring Data'!$G$29</f>
        <v>0.12460000000000002</v>
      </c>
      <c r="S65" s="8">
        <f t="shared" si="23"/>
        <v>2228.4705001337506</v>
      </c>
      <c r="T65" s="8">
        <f t="shared" si="23"/>
        <v>8913.8820005350026</v>
      </c>
      <c r="U65" s="8">
        <f t="shared" si="23"/>
        <v>20056.234501203751</v>
      </c>
      <c r="V65" s="8">
        <f t="shared" si="23"/>
        <v>35655.52800214001</v>
      </c>
      <c r="W65" s="8">
        <f t="shared" si="23"/>
        <v>55711.762503343758</v>
      </c>
      <c r="X65" s="8">
        <f t="shared" si="23"/>
        <v>80224.938004815005</v>
      </c>
      <c r="Y65" s="3">
        <f>SUM('Masses &amp; Spring Data'!$K$41*('Masses &amp; Spring Data'!$I$3+'Vel,Acc,Jer (Inlet)'!C65))</f>
        <v>4118.1573262310185</v>
      </c>
      <c r="Z65" s="10">
        <f t="shared" si="15"/>
        <v>6346.6278263647691</v>
      </c>
      <c r="AA65" s="10">
        <f t="shared" si="16"/>
        <v>13278.517621467516</v>
      </c>
      <c r="AB65" s="10">
        <f t="shared" si="17"/>
        <v>24174.391827434771</v>
      </c>
      <c r="AC65" s="10">
        <f t="shared" si="18"/>
        <v>39773.68532837103</v>
      </c>
      <c r="AD65" s="10">
        <f t="shared" si="19"/>
        <v>59829.919829574777</v>
      </c>
      <c r="AE65" s="10">
        <f t="shared" si="20"/>
        <v>84343.095331046017</v>
      </c>
    </row>
    <row r="66" spans="1:31" x14ac:dyDescent="0.2">
      <c r="A66" s="5">
        <v>-234</v>
      </c>
      <c r="B66" s="5">
        <f t="shared" si="21"/>
        <v>63</v>
      </c>
      <c r="C66" s="36">
        <v>7.9985676502927101E-3</v>
      </c>
      <c r="D66" s="6">
        <f t="shared" si="1"/>
        <v>1.026731251176291E-3</v>
      </c>
      <c r="E66" s="7">
        <f t="shared" si="2"/>
        <v>12.320775014115492</v>
      </c>
      <c r="F66" s="7">
        <f t="shared" si="3"/>
        <v>24.641550028230984</v>
      </c>
      <c r="G66" s="7">
        <f t="shared" si="4"/>
        <v>36.962325042346478</v>
      </c>
      <c r="H66" s="7">
        <f t="shared" si="5"/>
        <v>49.283100056461969</v>
      </c>
      <c r="I66" s="7">
        <f t="shared" si="6"/>
        <v>61.603875070577466</v>
      </c>
      <c r="J66" s="7">
        <f t="shared" si="7"/>
        <v>73.924650084692956</v>
      </c>
      <c r="K66" s="12">
        <f t="shared" si="8"/>
        <v>4.9680544411758593E-5</v>
      </c>
      <c r="L66" s="9">
        <f t="shared" si="22"/>
        <v>7153.9983952932371</v>
      </c>
      <c r="M66" s="9">
        <f t="shared" si="9"/>
        <v>28615.993581172948</v>
      </c>
      <c r="N66" s="9">
        <f t="shared" si="10"/>
        <v>64385.985557639135</v>
      </c>
      <c r="O66" s="9">
        <f t="shared" si="11"/>
        <v>114463.97432469179</v>
      </c>
      <c r="P66" s="9">
        <f t="shared" si="12"/>
        <v>178849.95988233094</v>
      </c>
      <c r="Q66" s="9">
        <f t="shared" si="13"/>
        <v>257543.94223055654</v>
      </c>
      <c r="R66" s="8">
        <f>'Masses &amp; Spring Data'!$G$29</f>
        <v>0.12460000000000002</v>
      </c>
      <c r="S66" s="8">
        <f t="shared" si="23"/>
        <v>891.3882000535375</v>
      </c>
      <c r="T66" s="8">
        <f t="shared" si="23"/>
        <v>3565.55280021415</v>
      </c>
      <c r="U66" s="8">
        <f t="shared" si="23"/>
        <v>8022.4938004818368</v>
      </c>
      <c r="V66" s="8">
        <f t="shared" si="23"/>
        <v>14262.2112008566</v>
      </c>
      <c r="W66" s="8">
        <f t="shared" si="23"/>
        <v>22284.705001338436</v>
      </c>
      <c r="X66" s="8">
        <f t="shared" si="23"/>
        <v>32089.975201927347</v>
      </c>
      <c r="Y66" s="3">
        <f>SUM('Masses &amp; Spring Data'!$K$41*('Masses &amp; Spring Data'!$I$3+'Vel,Acc,Jer (Inlet)'!C66))</f>
        <v>4364.6356209325131</v>
      </c>
      <c r="Z66" s="10">
        <f t="shared" si="15"/>
        <v>5256.0238209860509</v>
      </c>
      <c r="AA66" s="10">
        <f t="shared" si="16"/>
        <v>8210.5857472290954</v>
      </c>
      <c r="AB66" s="10">
        <f t="shared" si="17"/>
        <v>12387.129421414349</v>
      </c>
      <c r="AC66" s="10">
        <f t="shared" si="18"/>
        <v>18626.846821789113</v>
      </c>
      <c r="AD66" s="10">
        <f t="shared" si="19"/>
        <v>26649.340622270949</v>
      </c>
      <c r="AE66" s="10">
        <f t="shared" si="20"/>
        <v>36454.61082285986</v>
      </c>
    </row>
    <row r="67" spans="1:31" x14ac:dyDescent="0.2">
      <c r="A67" s="5">
        <v>-232</v>
      </c>
      <c r="B67" s="5">
        <f t="shared" si="21"/>
        <v>64</v>
      </c>
      <c r="C67" s="36">
        <v>9.0252989014690012E-3</v>
      </c>
      <c r="D67" s="6">
        <f t="shared" si="1"/>
        <v>1.0764117955880496E-3</v>
      </c>
      <c r="E67" s="7">
        <f t="shared" si="2"/>
        <v>12.916941547056595</v>
      </c>
      <c r="F67" s="7">
        <f t="shared" si="3"/>
        <v>25.83388309411319</v>
      </c>
      <c r="G67" s="7">
        <f t="shared" si="4"/>
        <v>38.750824641169785</v>
      </c>
      <c r="H67" s="7">
        <f t="shared" si="5"/>
        <v>51.667766188226381</v>
      </c>
      <c r="I67" s="7">
        <f t="shared" si="6"/>
        <v>64.584707735282976</v>
      </c>
      <c r="J67" s="7">
        <f t="shared" si="7"/>
        <v>77.501649282339571</v>
      </c>
      <c r="K67" s="12">
        <f t="shared" si="8"/>
        <v>1.6560181470584925E-4</v>
      </c>
      <c r="L67" s="9">
        <f t="shared" si="22"/>
        <v>23846.661317642294</v>
      </c>
      <c r="M67" s="9">
        <f t="shared" si="9"/>
        <v>95386.645270569177</v>
      </c>
      <c r="N67" s="9">
        <f t="shared" si="10"/>
        <v>214619.95185878064</v>
      </c>
      <c r="O67" s="9">
        <f t="shared" si="11"/>
        <v>381546.58108227671</v>
      </c>
      <c r="P67" s="9">
        <f t="shared" si="12"/>
        <v>596166.53294105735</v>
      </c>
      <c r="Q67" s="9">
        <f t="shared" si="13"/>
        <v>858479.80743512255</v>
      </c>
      <c r="R67" s="8">
        <f>'Masses &amp; Spring Data'!$G$29</f>
        <v>0.12460000000000002</v>
      </c>
      <c r="S67" s="8">
        <f t="shared" si="23"/>
        <v>2971.2940001782304</v>
      </c>
      <c r="T67" s="8">
        <f t="shared" si="23"/>
        <v>11885.176000712921</v>
      </c>
      <c r="U67" s="8">
        <f t="shared" si="23"/>
        <v>26741.646001604069</v>
      </c>
      <c r="V67" s="8">
        <f t="shared" si="23"/>
        <v>47540.704002851686</v>
      </c>
      <c r="W67" s="8">
        <f t="shared" si="23"/>
        <v>74282.350004455759</v>
      </c>
      <c r="X67" s="8">
        <f t="shared" si="23"/>
        <v>106966.58400641628</v>
      </c>
      <c r="Y67" s="3">
        <f>SUM('Masses &amp; Spring Data'!$K$41*('Masses &amp; Spring Data'!$I$3+'Vel,Acc,Jer (Inlet)'!C67))</f>
        <v>4645.0329470149463</v>
      </c>
      <c r="Z67" s="10">
        <f t="shared" si="15"/>
        <v>7616.3269471931762</v>
      </c>
      <c r="AA67" s="10">
        <f t="shared" si="16"/>
        <v>16824.173886362682</v>
      </c>
      <c r="AB67" s="10">
        <f t="shared" si="17"/>
        <v>31386.678948619017</v>
      </c>
      <c r="AC67" s="10">
        <f t="shared" si="18"/>
        <v>52185.73694986663</v>
      </c>
      <c r="AD67" s="10">
        <f t="shared" si="19"/>
        <v>78927.382951470703</v>
      </c>
      <c r="AE67" s="10">
        <f t="shared" si="20"/>
        <v>111611.61695343122</v>
      </c>
    </row>
    <row r="68" spans="1:31" x14ac:dyDescent="0.2">
      <c r="A68" s="5">
        <v>-230</v>
      </c>
      <c r="B68" s="5">
        <f t="shared" si="21"/>
        <v>65</v>
      </c>
      <c r="C68" s="36">
        <v>1.0101710697057051E-2</v>
      </c>
      <c r="D68" s="6">
        <f t="shared" ref="D68:D131" si="24">SUM((C69-C68)/(B69-B68))</f>
        <v>1.2420136102938989E-3</v>
      </c>
      <c r="E68" s="7">
        <f t="shared" ref="E68:E131" si="25">SUM(D68*(6*2000))</f>
        <v>14.904163323526786</v>
      </c>
      <c r="F68" s="7">
        <f t="shared" ref="F68:F131" si="26">SUM(D68*(6*4000))</f>
        <v>29.808326647053573</v>
      </c>
      <c r="G68" s="7">
        <f t="shared" ref="G68:G131" si="27">SUM(D68*(6*6000))</f>
        <v>44.712489970580357</v>
      </c>
      <c r="H68" s="7">
        <f t="shared" ref="H68:H131" si="28">SUM(D68*(6*8000))</f>
        <v>59.616653294107145</v>
      </c>
      <c r="I68" s="7">
        <f t="shared" ref="I68:I131" si="29">SUM(D68*(6*10000))</f>
        <v>74.52081661763394</v>
      </c>
      <c r="J68" s="7">
        <f t="shared" ref="J68:J131" si="30">SUM(D68*(6*12000))</f>
        <v>89.424979941160714</v>
      </c>
      <c r="K68" s="12">
        <f t="shared" ref="K68:K131" si="31">SUM((C70-(2*C69)+C68)/((B69-B68)^2))</f>
        <v>1.6560181470585099E-4</v>
      </c>
      <c r="L68" s="9">
        <f t="shared" ref="L68:L131" si="32">SUM(K68*((6*2000)^2))</f>
        <v>23846.661317642542</v>
      </c>
      <c r="M68" s="9">
        <f t="shared" ref="M68:M131" si="33">SUM(K68*((6*4000)^2))</f>
        <v>95386.645270570167</v>
      </c>
      <c r="N68" s="9">
        <f t="shared" ref="N68:N131" si="34">SUM(K68*((6*6000)^2))</f>
        <v>214619.95185878288</v>
      </c>
      <c r="O68" s="9">
        <f t="shared" ref="O68:O131" si="35">SUM(K68*((6*8000)^2))</f>
        <v>381546.58108228067</v>
      </c>
      <c r="P68" s="9">
        <f t="shared" ref="P68:P131" si="36">SUM(K68*((6*10000)^2))</f>
        <v>596166.53294106352</v>
      </c>
      <c r="Q68" s="9">
        <f t="shared" ref="Q68:Q131" si="37">SUM(K68*((6*12000)^2))</f>
        <v>858479.80743513152</v>
      </c>
      <c r="R68" s="8">
        <f>'Masses &amp; Spring Data'!$G$29</f>
        <v>0.12460000000000002</v>
      </c>
      <c r="S68" s="8">
        <f t="shared" si="23"/>
        <v>2971.2940001782613</v>
      </c>
      <c r="T68" s="8">
        <f t="shared" si="23"/>
        <v>11885.176000713045</v>
      </c>
      <c r="U68" s="8">
        <f t="shared" si="23"/>
        <v>26741.646001604349</v>
      </c>
      <c r="V68" s="8">
        <f t="shared" si="23"/>
        <v>47540.704002852181</v>
      </c>
      <c r="W68" s="8">
        <f t="shared" si="23"/>
        <v>74282.35000445653</v>
      </c>
      <c r="X68" s="8">
        <f t="shared" si="23"/>
        <v>106966.5840064174</v>
      </c>
      <c r="Y68" s="3">
        <f>SUM('Masses &amp; Spring Data'!$K$41*('Masses &amp; Spring Data'!$I$3+'Vel,Acc,Jer (Inlet)'!C68))</f>
        <v>4938.9978856497582</v>
      </c>
      <c r="Z68" s="10">
        <f t="shared" ref="Z68:Z131" si="38">SUM(S68+Y68)</f>
        <v>7910.2918858280191</v>
      </c>
      <c r="AA68" s="10">
        <f t="shared" ref="AA68:AA131" si="39">SUM(T68+Y69)</f>
        <v>17163.3642001722</v>
      </c>
      <c r="AB68" s="10">
        <f t="shared" ref="AB68:AB131" si="40">SUM(U68+Y68)</f>
        <v>31680.643887254108</v>
      </c>
      <c r="AC68" s="10">
        <f t="shared" ref="AC68:AC131" si="41">SUM(V68+Y68)</f>
        <v>52479.701888501935</v>
      </c>
      <c r="AD68" s="10">
        <f t="shared" ref="AD68:AD131" si="42">SUM(W68+Y68)</f>
        <v>79221.347890106292</v>
      </c>
      <c r="AE68" s="10">
        <f t="shared" ref="AE68:AE131" si="43">SUM(X68+Y68)</f>
        <v>111905.58189206716</v>
      </c>
    </row>
    <row r="69" spans="1:31" x14ac:dyDescent="0.2">
      <c r="A69" s="5">
        <v>-228</v>
      </c>
      <c r="B69" s="5">
        <f t="shared" ref="B69:B132" si="44">B68+1</f>
        <v>66</v>
      </c>
      <c r="C69" s="36">
        <v>1.134372430735095E-2</v>
      </c>
      <c r="D69" s="6">
        <f t="shared" si="24"/>
        <v>1.4076154249997499E-3</v>
      </c>
      <c r="E69" s="7">
        <f t="shared" si="25"/>
        <v>16.891385099996999</v>
      </c>
      <c r="F69" s="7">
        <f t="shared" si="26"/>
        <v>33.782770199993998</v>
      </c>
      <c r="G69" s="7">
        <f t="shared" si="27"/>
        <v>50.674155299990993</v>
      </c>
      <c r="H69" s="7">
        <f t="shared" si="28"/>
        <v>67.565540399987995</v>
      </c>
      <c r="I69" s="7">
        <f t="shared" si="29"/>
        <v>84.45692549998499</v>
      </c>
      <c r="J69" s="7">
        <f t="shared" si="30"/>
        <v>101.34831059998199</v>
      </c>
      <c r="K69" s="12">
        <f t="shared" si="31"/>
        <v>1.6560181470585099E-4</v>
      </c>
      <c r="L69" s="9">
        <f t="shared" si="32"/>
        <v>23846.661317642542</v>
      </c>
      <c r="M69" s="9">
        <f t="shared" si="33"/>
        <v>95386.645270570167</v>
      </c>
      <c r="N69" s="9">
        <f t="shared" si="34"/>
        <v>214619.95185878288</v>
      </c>
      <c r="O69" s="9">
        <f t="shared" si="35"/>
        <v>381546.58108228067</v>
      </c>
      <c r="P69" s="9">
        <f t="shared" si="36"/>
        <v>596166.53294106352</v>
      </c>
      <c r="Q69" s="9">
        <f t="shared" si="37"/>
        <v>858479.80743513152</v>
      </c>
      <c r="R69" s="8">
        <f>'Masses &amp; Spring Data'!$G$29</f>
        <v>0.12460000000000002</v>
      </c>
      <c r="S69" s="8">
        <f t="shared" si="23"/>
        <v>2971.2940001782613</v>
      </c>
      <c r="T69" s="8">
        <f t="shared" si="23"/>
        <v>11885.176000713045</v>
      </c>
      <c r="U69" s="8">
        <f t="shared" si="23"/>
        <v>26741.646001604349</v>
      </c>
      <c r="V69" s="8">
        <f t="shared" si="23"/>
        <v>47540.704002852181</v>
      </c>
      <c r="W69" s="8">
        <f t="shared" si="23"/>
        <v>74282.35000445653</v>
      </c>
      <c r="X69" s="8">
        <f t="shared" si="23"/>
        <v>106966.5840064174</v>
      </c>
      <c r="Y69" s="3">
        <f>SUM('Masses &amp; Spring Data'!$K$41*('Masses &amp; Spring Data'!$I$3+'Vel,Acc,Jer (Inlet)'!C69))</f>
        <v>5278.1881994591549</v>
      </c>
      <c r="Z69" s="10">
        <f t="shared" si="38"/>
        <v>8249.4821996374158</v>
      </c>
      <c r="AA69" s="10">
        <f t="shared" si="39"/>
        <v>17547.779889156183</v>
      </c>
      <c r="AB69" s="10">
        <f t="shared" si="40"/>
        <v>32019.834201063502</v>
      </c>
      <c r="AC69" s="10">
        <f t="shared" si="41"/>
        <v>52818.892202311334</v>
      </c>
      <c r="AD69" s="10">
        <f t="shared" si="42"/>
        <v>79560.538203915683</v>
      </c>
      <c r="AE69" s="10">
        <f t="shared" si="43"/>
        <v>112244.77220587655</v>
      </c>
    </row>
    <row r="70" spans="1:31" x14ac:dyDescent="0.2">
      <c r="A70" s="5">
        <v>-226</v>
      </c>
      <c r="B70" s="5">
        <f t="shared" si="44"/>
        <v>67</v>
      </c>
      <c r="C70" s="36">
        <v>1.27513397323507E-2</v>
      </c>
      <c r="D70" s="6">
        <f t="shared" si="24"/>
        <v>1.5732172397056009E-3</v>
      </c>
      <c r="E70" s="7">
        <f t="shared" si="25"/>
        <v>18.878606876467209</v>
      </c>
      <c r="F70" s="7">
        <f t="shared" si="26"/>
        <v>37.757213752934419</v>
      </c>
      <c r="G70" s="7">
        <f t="shared" si="27"/>
        <v>56.635820629401628</v>
      </c>
      <c r="H70" s="7">
        <f t="shared" si="28"/>
        <v>75.514427505868838</v>
      </c>
      <c r="I70" s="7">
        <f t="shared" si="29"/>
        <v>94.393034382336054</v>
      </c>
      <c r="J70" s="7">
        <f t="shared" si="30"/>
        <v>113.27164125880326</v>
      </c>
      <c r="K70" s="12">
        <f t="shared" si="31"/>
        <v>8.2800907352938505E-5</v>
      </c>
      <c r="L70" s="9">
        <f t="shared" si="32"/>
        <v>11923.330658823144</v>
      </c>
      <c r="M70" s="9">
        <f t="shared" si="33"/>
        <v>47693.322635292578</v>
      </c>
      <c r="N70" s="9">
        <f t="shared" si="34"/>
        <v>107309.97592940831</v>
      </c>
      <c r="O70" s="9">
        <f t="shared" si="35"/>
        <v>190773.29054117031</v>
      </c>
      <c r="P70" s="9">
        <f t="shared" si="36"/>
        <v>298083.26647057862</v>
      </c>
      <c r="Q70" s="9">
        <f t="shared" si="37"/>
        <v>429239.90371763322</v>
      </c>
      <c r="R70" s="8">
        <f>'Masses &amp; Spring Data'!$G$29</f>
        <v>0.12460000000000002</v>
      </c>
      <c r="S70" s="8">
        <f t="shared" si="23"/>
        <v>1485.6470000893639</v>
      </c>
      <c r="T70" s="8">
        <f t="shared" si="23"/>
        <v>5942.5880003574557</v>
      </c>
      <c r="U70" s="8">
        <f t="shared" si="23"/>
        <v>13370.823000804277</v>
      </c>
      <c r="V70" s="8">
        <f t="shared" si="23"/>
        <v>23770.352001429823</v>
      </c>
      <c r="W70" s="8">
        <f t="shared" si="23"/>
        <v>37141.1750022341</v>
      </c>
      <c r="X70" s="8">
        <f t="shared" si="23"/>
        <v>53483.29200321711</v>
      </c>
      <c r="Y70" s="3">
        <f>SUM('Masses &amp; Spring Data'!$K$41*('Masses &amp; Spring Data'!$I$3+'Vel,Acc,Jer (Inlet)'!C70))</f>
        <v>5662.6038884431364</v>
      </c>
      <c r="Z70" s="10">
        <f t="shared" si="38"/>
        <v>7148.2508885325005</v>
      </c>
      <c r="AA70" s="10">
        <f t="shared" si="39"/>
        <v>12034.832952959161</v>
      </c>
      <c r="AB70" s="10">
        <f t="shared" si="40"/>
        <v>19033.426889247414</v>
      </c>
      <c r="AC70" s="10">
        <f t="shared" si="41"/>
        <v>29432.955889872959</v>
      </c>
      <c r="AD70" s="10">
        <f t="shared" si="42"/>
        <v>42803.778890677233</v>
      </c>
      <c r="AE70" s="10">
        <f t="shared" si="43"/>
        <v>59145.895891660242</v>
      </c>
    </row>
    <row r="71" spans="1:31" x14ac:dyDescent="0.2">
      <c r="A71" s="5">
        <v>-224</v>
      </c>
      <c r="B71" s="5">
        <f t="shared" si="44"/>
        <v>68</v>
      </c>
      <c r="C71" s="36">
        <v>1.43245569720563E-2</v>
      </c>
      <c r="D71" s="6">
        <f t="shared" si="24"/>
        <v>1.6560181470585394E-3</v>
      </c>
      <c r="E71" s="7">
        <f t="shared" si="25"/>
        <v>19.872217764702473</v>
      </c>
      <c r="F71" s="7">
        <f t="shared" si="26"/>
        <v>39.744435529404946</v>
      </c>
      <c r="G71" s="7">
        <f t="shared" si="27"/>
        <v>59.616653294107415</v>
      </c>
      <c r="H71" s="7">
        <f t="shared" si="28"/>
        <v>79.488871058809892</v>
      </c>
      <c r="I71" s="7">
        <f t="shared" si="29"/>
        <v>99.361088823512361</v>
      </c>
      <c r="J71" s="7">
        <f t="shared" si="30"/>
        <v>119.23330658821483</v>
      </c>
      <c r="K71" s="12">
        <f t="shared" si="31"/>
        <v>2.4840272205877041E-4</v>
      </c>
      <c r="L71" s="9">
        <f t="shared" si="32"/>
        <v>35769.991976462938</v>
      </c>
      <c r="M71" s="9">
        <f t="shared" si="33"/>
        <v>143079.96790585175</v>
      </c>
      <c r="N71" s="9">
        <f t="shared" si="34"/>
        <v>321929.92778816645</v>
      </c>
      <c r="O71" s="9">
        <f t="shared" si="35"/>
        <v>572319.871623407</v>
      </c>
      <c r="P71" s="9">
        <f t="shared" si="36"/>
        <v>894249.79941157345</v>
      </c>
      <c r="Q71" s="9">
        <f t="shared" si="37"/>
        <v>1287719.7111526658</v>
      </c>
      <c r="R71" s="8">
        <f>'Masses &amp; Spring Data'!$G$29</f>
        <v>0.12460000000000002</v>
      </c>
      <c r="S71" s="8">
        <f t="shared" si="23"/>
        <v>4456.941000267283</v>
      </c>
      <c r="T71" s="8">
        <f t="shared" si="23"/>
        <v>17827.764001069132</v>
      </c>
      <c r="U71" s="8">
        <f t="shared" si="23"/>
        <v>40112.469002405545</v>
      </c>
      <c r="V71" s="8">
        <f t="shared" si="23"/>
        <v>71311.056004276528</v>
      </c>
      <c r="W71" s="8">
        <f t="shared" si="23"/>
        <v>111423.52500668206</v>
      </c>
      <c r="X71" s="8">
        <f t="shared" si="23"/>
        <v>160449.87600962218</v>
      </c>
      <c r="Y71" s="3">
        <f>SUM('Masses &amp; Spring Data'!$K$41*('Masses &amp; Spring Data'!$I$3+'Vel,Acc,Jer (Inlet)'!C71))</f>
        <v>6092.2449526017062</v>
      </c>
      <c r="Z71" s="10">
        <f t="shared" si="38"/>
        <v>10549.185952868989</v>
      </c>
      <c r="AA71" s="10">
        <f t="shared" si="39"/>
        <v>24372.262705416702</v>
      </c>
      <c r="AB71" s="10">
        <f t="shared" si="40"/>
        <v>46204.713955007253</v>
      </c>
      <c r="AC71" s="10">
        <f t="shared" si="41"/>
        <v>77403.300956878229</v>
      </c>
      <c r="AD71" s="10">
        <f t="shared" si="42"/>
        <v>117515.76995928376</v>
      </c>
      <c r="AE71" s="10">
        <f t="shared" si="43"/>
        <v>166542.12096222388</v>
      </c>
    </row>
    <row r="72" spans="1:31" x14ac:dyDescent="0.2">
      <c r="A72" s="5">
        <v>-222</v>
      </c>
      <c r="B72" s="5">
        <f t="shared" si="44"/>
        <v>69</v>
      </c>
      <c r="C72" s="36">
        <v>1.598057511911484E-2</v>
      </c>
      <c r="D72" s="6">
        <f t="shared" si="24"/>
        <v>1.9044208691173098E-3</v>
      </c>
      <c r="E72" s="7">
        <f t="shared" si="25"/>
        <v>22.853050429407716</v>
      </c>
      <c r="F72" s="7">
        <f t="shared" si="26"/>
        <v>45.706100858815432</v>
      </c>
      <c r="G72" s="7">
        <f t="shared" si="27"/>
        <v>68.559151288223148</v>
      </c>
      <c r="H72" s="7">
        <f t="shared" si="28"/>
        <v>91.412201717630865</v>
      </c>
      <c r="I72" s="7">
        <f t="shared" si="29"/>
        <v>114.26525214703858</v>
      </c>
      <c r="J72" s="7">
        <f t="shared" si="30"/>
        <v>137.1183025764463</v>
      </c>
      <c r="K72" s="12">
        <f t="shared" si="31"/>
        <v>2.4840272205877909E-4</v>
      </c>
      <c r="L72" s="9">
        <f t="shared" si="32"/>
        <v>35769.991976464189</v>
      </c>
      <c r="M72" s="9">
        <f t="shared" si="33"/>
        <v>143079.96790585676</v>
      </c>
      <c r="N72" s="9">
        <f t="shared" si="34"/>
        <v>321929.92778817768</v>
      </c>
      <c r="O72" s="9">
        <f t="shared" si="35"/>
        <v>572319.87162342703</v>
      </c>
      <c r="P72" s="9">
        <f t="shared" si="36"/>
        <v>894249.79941160476</v>
      </c>
      <c r="Q72" s="9">
        <f t="shared" si="37"/>
        <v>1287719.7111527107</v>
      </c>
      <c r="R72" s="8">
        <f>'Masses &amp; Spring Data'!$G$29</f>
        <v>0.12460000000000002</v>
      </c>
      <c r="S72" s="8">
        <f t="shared" si="23"/>
        <v>4456.9410002674385</v>
      </c>
      <c r="T72" s="8">
        <f t="shared" si="23"/>
        <v>17827.764001069754</v>
      </c>
      <c r="U72" s="8">
        <f t="shared" si="23"/>
        <v>40112.469002406942</v>
      </c>
      <c r="V72" s="8">
        <f t="shared" si="23"/>
        <v>71311.056004279017</v>
      </c>
      <c r="W72" s="8">
        <f t="shared" si="23"/>
        <v>111423.52500668597</v>
      </c>
      <c r="X72" s="8">
        <f t="shared" si="23"/>
        <v>160449.87600962777</v>
      </c>
      <c r="Y72" s="3">
        <f>SUM('Masses &amp; Spring Data'!$K$41*('Masses &amp; Spring Data'!$I$3+'Vel,Acc,Jer (Inlet)'!C72))</f>
        <v>6544.4987043475685</v>
      </c>
      <c r="Z72" s="10">
        <f t="shared" si="38"/>
        <v>11001.439704615008</v>
      </c>
      <c r="AA72" s="10">
        <f t="shared" si="39"/>
        <v>24892.354519925066</v>
      </c>
      <c r="AB72" s="10">
        <f t="shared" si="40"/>
        <v>46656.967706754513</v>
      </c>
      <c r="AC72" s="10">
        <f t="shared" si="41"/>
        <v>77855.554708626587</v>
      </c>
      <c r="AD72" s="10">
        <f t="shared" si="42"/>
        <v>117968.02371103354</v>
      </c>
      <c r="AE72" s="10">
        <f t="shared" si="43"/>
        <v>166994.37471397532</v>
      </c>
    </row>
    <row r="73" spans="1:31" x14ac:dyDescent="0.2">
      <c r="A73" s="5">
        <v>-220</v>
      </c>
      <c r="B73" s="5">
        <f t="shared" si="44"/>
        <v>70</v>
      </c>
      <c r="C73" s="36">
        <v>1.788499598823215E-2</v>
      </c>
      <c r="D73" s="6">
        <f t="shared" si="24"/>
        <v>2.1528235911760889E-3</v>
      </c>
      <c r="E73" s="7">
        <f t="shared" si="25"/>
        <v>25.833883094113066</v>
      </c>
      <c r="F73" s="7">
        <f t="shared" si="26"/>
        <v>51.667766188226132</v>
      </c>
      <c r="G73" s="7">
        <f t="shared" si="27"/>
        <v>77.501649282339201</v>
      </c>
      <c r="H73" s="7">
        <f t="shared" si="28"/>
        <v>103.33553237645226</v>
      </c>
      <c r="I73" s="7">
        <f t="shared" si="29"/>
        <v>129.16941547056533</v>
      </c>
      <c r="J73" s="7">
        <f t="shared" si="30"/>
        <v>155.0032985646784</v>
      </c>
      <c r="K73" s="12">
        <f t="shared" si="31"/>
        <v>1.6560181470585272E-4</v>
      </c>
      <c r="L73" s="9">
        <f t="shared" si="32"/>
        <v>23846.661317642793</v>
      </c>
      <c r="M73" s="9">
        <f t="shared" si="33"/>
        <v>95386.645270571171</v>
      </c>
      <c r="N73" s="9">
        <f t="shared" si="34"/>
        <v>214619.95185878512</v>
      </c>
      <c r="O73" s="9">
        <f t="shared" si="35"/>
        <v>381546.58108228468</v>
      </c>
      <c r="P73" s="9">
        <f t="shared" si="36"/>
        <v>596166.5329410698</v>
      </c>
      <c r="Q73" s="9">
        <f t="shared" si="37"/>
        <v>858479.80743514048</v>
      </c>
      <c r="R73" s="8">
        <f>'Masses &amp; Spring Data'!$G$29</f>
        <v>0.12460000000000002</v>
      </c>
      <c r="S73" s="8">
        <f t="shared" si="23"/>
        <v>2971.2940001782922</v>
      </c>
      <c r="T73" s="8">
        <f t="shared" si="23"/>
        <v>11885.176000713169</v>
      </c>
      <c r="U73" s="8">
        <f t="shared" si="23"/>
        <v>26741.646001604629</v>
      </c>
      <c r="V73" s="8">
        <f t="shared" si="23"/>
        <v>47540.704002852675</v>
      </c>
      <c r="W73" s="8">
        <f t="shared" si="23"/>
        <v>74282.350004457301</v>
      </c>
      <c r="X73" s="8">
        <f t="shared" si="23"/>
        <v>106966.58400641852</v>
      </c>
      <c r="Y73" s="3">
        <f>SUM('Masses &amp; Spring Data'!$K$41*('Masses &amp; Spring Data'!$I$3+'Vel,Acc,Jer (Inlet)'!C73))</f>
        <v>7064.5905188553106</v>
      </c>
      <c r="Z73" s="10">
        <f t="shared" si="38"/>
        <v>10035.884519033603</v>
      </c>
      <c r="AA73" s="10">
        <f t="shared" si="39"/>
        <v>19537.696396838099</v>
      </c>
      <c r="AB73" s="10">
        <f t="shared" si="40"/>
        <v>33806.236520459941</v>
      </c>
      <c r="AC73" s="10">
        <f t="shared" si="41"/>
        <v>54605.294521707983</v>
      </c>
      <c r="AD73" s="10">
        <f t="shared" si="42"/>
        <v>81346.940523312616</v>
      </c>
      <c r="AE73" s="10">
        <f t="shared" si="43"/>
        <v>114031.17452527383</v>
      </c>
    </row>
    <row r="74" spans="1:31" x14ac:dyDescent="0.2">
      <c r="A74" s="5">
        <v>-218</v>
      </c>
      <c r="B74" s="5">
        <f t="shared" si="44"/>
        <v>71</v>
      </c>
      <c r="C74" s="36">
        <v>2.0037819579408239E-2</v>
      </c>
      <c r="D74" s="6">
        <f t="shared" si="24"/>
        <v>2.3184254058819416E-3</v>
      </c>
      <c r="E74" s="7">
        <f t="shared" si="25"/>
        <v>27.821104870583298</v>
      </c>
      <c r="F74" s="7">
        <f t="shared" si="26"/>
        <v>55.642209741166596</v>
      </c>
      <c r="G74" s="7">
        <f t="shared" si="27"/>
        <v>83.463314611749894</v>
      </c>
      <c r="H74" s="7">
        <f t="shared" si="28"/>
        <v>111.28441948233319</v>
      </c>
      <c r="I74" s="7">
        <f t="shared" si="29"/>
        <v>139.10552435291649</v>
      </c>
      <c r="J74" s="7">
        <f t="shared" si="30"/>
        <v>166.92662922349979</v>
      </c>
      <c r="K74" s="12">
        <f t="shared" si="31"/>
        <v>2.4840272205878949E-4</v>
      </c>
      <c r="L74" s="9">
        <f t="shared" si="32"/>
        <v>35769.991976465688</v>
      </c>
      <c r="M74" s="9">
        <f t="shared" si="33"/>
        <v>143079.96790586275</v>
      </c>
      <c r="N74" s="9">
        <f t="shared" si="34"/>
        <v>321929.92778819118</v>
      </c>
      <c r="O74" s="9">
        <f t="shared" si="35"/>
        <v>572319.87162345101</v>
      </c>
      <c r="P74" s="9">
        <f t="shared" si="36"/>
        <v>894249.79941164213</v>
      </c>
      <c r="Q74" s="9">
        <f t="shared" si="37"/>
        <v>1287719.7111527647</v>
      </c>
      <c r="R74" s="8">
        <f>'Masses &amp; Spring Data'!$G$29</f>
        <v>0.12460000000000002</v>
      </c>
      <c r="S74" s="8">
        <f t="shared" si="23"/>
        <v>4456.941000267625</v>
      </c>
      <c r="T74" s="8">
        <f t="shared" si="23"/>
        <v>17827.7640010705</v>
      </c>
      <c r="U74" s="8">
        <f t="shared" si="23"/>
        <v>40112.46900240863</v>
      </c>
      <c r="V74" s="8">
        <f t="shared" si="23"/>
        <v>71311.056004282</v>
      </c>
      <c r="W74" s="8">
        <f t="shared" si="23"/>
        <v>111423.52500669063</v>
      </c>
      <c r="X74" s="8">
        <f t="shared" si="23"/>
        <v>160449.87600963452</v>
      </c>
      <c r="Y74" s="3">
        <f>SUM('Masses &amp; Spring Data'!$K$41*('Masses &amp; Spring Data'!$I$3+'Vel,Acc,Jer (Inlet)'!C74))</f>
        <v>7652.5203961249299</v>
      </c>
      <c r="Z74" s="10">
        <f t="shared" si="38"/>
        <v>12109.461396392555</v>
      </c>
      <c r="AA74" s="10">
        <f t="shared" si="39"/>
        <v>26113.439649639637</v>
      </c>
      <c r="AB74" s="10">
        <f t="shared" si="40"/>
        <v>47764.989398533558</v>
      </c>
      <c r="AC74" s="10">
        <f t="shared" si="41"/>
        <v>78963.576400406935</v>
      </c>
      <c r="AD74" s="10">
        <f t="shared" si="42"/>
        <v>119076.04540281557</v>
      </c>
      <c r="AE74" s="10">
        <f t="shared" si="43"/>
        <v>168102.39640575944</v>
      </c>
    </row>
    <row r="75" spans="1:31" x14ac:dyDescent="0.2">
      <c r="A75" s="5">
        <v>-216</v>
      </c>
      <c r="B75" s="5">
        <f t="shared" si="44"/>
        <v>72</v>
      </c>
      <c r="C75" s="36">
        <v>2.235624498529018E-2</v>
      </c>
      <c r="D75" s="6">
        <f t="shared" si="24"/>
        <v>2.5668281279407311E-3</v>
      </c>
      <c r="E75" s="7">
        <f t="shared" si="25"/>
        <v>30.801937535288772</v>
      </c>
      <c r="F75" s="7">
        <f t="shared" si="26"/>
        <v>61.603875070577544</v>
      </c>
      <c r="G75" s="7">
        <f t="shared" si="27"/>
        <v>92.405812605866316</v>
      </c>
      <c r="H75" s="7">
        <f t="shared" si="28"/>
        <v>123.20775014115509</v>
      </c>
      <c r="I75" s="7">
        <f t="shared" si="29"/>
        <v>154.00968767644386</v>
      </c>
      <c r="J75" s="7">
        <f t="shared" si="30"/>
        <v>184.81162521173263</v>
      </c>
      <c r="K75" s="12">
        <f t="shared" si="31"/>
        <v>2.4840272205877909E-4</v>
      </c>
      <c r="L75" s="9">
        <f t="shared" si="32"/>
        <v>35769.991976464189</v>
      </c>
      <c r="M75" s="9">
        <f t="shared" si="33"/>
        <v>143079.96790585676</v>
      </c>
      <c r="N75" s="9">
        <f t="shared" si="34"/>
        <v>321929.92778817768</v>
      </c>
      <c r="O75" s="9">
        <f t="shared" si="35"/>
        <v>572319.87162342703</v>
      </c>
      <c r="P75" s="9">
        <f t="shared" si="36"/>
        <v>894249.79941160476</v>
      </c>
      <c r="Q75" s="9">
        <f t="shared" si="37"/>
        <v>1287719.7111527107</v>
      </c>
      <c r="R75" s="8">
        <f>'Masses &amp; Spring Data'!$G$29</f>
        <v>0.12460000000000002</v>
      </c>
      <c r="S75" s="8">
        <f t="shared" si="23"/>
        <v>4456.9410002674385</v>
      </c>
      <c r="T75" s="8">
        <f t="shared" si="23"/>
        <v>17827.764001069754</v>
      </c>
      <c r="U75" s="8">
        <f t="shared" si="23"/>
        <v>40112.469002406942</v>
      </c>
      <c r="V75" s="8">
        <f t="shared" si="23"/>
        <v>71311.056004279017</v>
      </c>
      <c r="W75" s="8">
        <f t="shared" si="23"/>
        <v>111423.52500668597</v>
      </c>
      <c r="X75" s="8">
        <f t="shared" si="23"/>
        <v>160449.87600962777</v>
      </c>
      <c r="Y75" s="3">
        <f>SUM('Masses &amp; Spring Data'!$K$41*('Masses &amp; Spring Data'!$I$3+'Vel,Acc,Jer (Inlet)'!C75))</f>
        <v>8285.6756485691367</v>
      </c>
      <c r="Z75" s="10">
        <f t="shared" si="38"/>
        <v>12742.616648836574</v>
      </c>
      <c r="AA75" s="10">
        <f t="shared" si="39"/>
        <v>26814.432964844978</v>
      </c>
      <c r="AB75" s="10">
        <f t="shared" si="40"/>
        <v>48398.144650976079</v>
      </c>
      <c r="AC75" s="10">
        <f t="shared" si="41"/>
        <v>79596.731652848161</v>
      </c>
      <c r="AD75" s="10">
        <f t="shared" si="42"/>
        <v>119709.20065525512</v>
      </c>
      <c r="AE75" s="10">
        <f t="shared" si="43"/>
        <v>168735.5516581969</v>
      </c>
    </row>
    <row r="76" spans="1:31" x14ac:dyDescent="0.2">
      <c r="A76" s="5">
        <v>-214</v>
      </c>
      <c r="B76" s="5">
        <f t="shared" si="44"/>
        <v>73</v>
      </c>
      <c r="C76" s="36">
        <v>2.4923073113230911E-2</v>
      </c>
      <c r="D76" s="6">
        <f t="shared" si="24"/>
        <v>2.8152308499995102E-3</v>
      </c>
      <c r="E76" s="7">
        <f t="shared" si="25"/>
        <v>33.782770199994125</v>
      </c>
      <c r="F76" s="7">
        <f t="shared" si="26"/>
        <v>67.565540399988251</v>
      </c>
      <c r="G76" s="7">
        <f t="shared" si="27"/>
        <v>101.34831059998237</v>
      </c>
      <c r="H76" s="7">
        <f t="shared" si="28"/>
        <v>135.1310807999765</v>
      </c>
      <c r="I76" s="7">
        <f t="shared" si="29"/>
        <v>168.91385099997061</v>
      </c>
      <c r="J76" s="7">
        <f t="shared" si="30"/>
        <v>202.69662119996474</v>
      </c>
      <c r="K76" s="12">
        <f t="shared" si="31"/>
        <v>3.312036294116881E-4</v>
      </c>
      <c r="L76" s="9">
        <f t="shared" si="32"/>
        <v>47693.32263528309</v>
      </c>
      <c r="M76" s="9">
        <f t="shared" si="33"/>
        <v>190773.29054113236</v>
      </c>
      <c r="N76" s="9">
        <f t="shared" si="34"/>
        <v>429239.90371754777</v>
      </c>
      <c r="O76" s="9">
        <f t="shared" si="35"/>
        <v>763093.16216452944</v>
      </c>
      <c r="P76" s="9">
        <f t="shared" si="36"/>
        <v>1192333.0658820772</v>
      </c>
      <c r="Q76" s="9">
        <f t="shared" si="37"/>
        <v>1716959.6148701911</v>
      </c>
      <c r="R76" s="8">
        <f>'Masses &amp; Spring Data'!$G$29</f>
        <v>0.12460000000000002</v>
      </c>
      <c r="S76" s="8">
        <f t="shared" si="23"/>
        <v>5942.5880003562734</v>
      </c>
      <c r="T76" s="8">
        <f t="shared" si="23"/>
        <v>23770.352001425093</v>
      </c>
      <c r="U76" s="8">
        <f t="shared" si="23"/>
        <v>53483.292003206458</v>
      </c>
      <c r="V76" s="8">
        <f t="shared" si="23"/>
        <v>95081.408005700374</v>
      </c>
      <c r="W76" s="8">
        <f t="shared" si="23"/>
        <v>148564.70000890683</v>
      </c>
      <c r="X76" s="8">
        <f t="shared" si="23"/>
        <v>213933.16801282583</v>
      </c>
      <c r="Y76" s="3">
        <f>SUM('Masses &amp; Spring Data'!$K$41*('Masses &amp; Spring Data'!$I$3+'Vel,Acc,Jer (Inlet)'!C76))</f>
        <v>8986.6689637752243</v>
      </c>
      <c r="Z76" s="10">
        <f t="shared" si="38"/>
        <v>14929.256964131499</v>
      </c>
      <c r="AA76" s="10">
        <f t="shared" si="39"/>
        <v>33525.852343168284</v>
      </c>
      <c r="AB76" s="10">
        <f t="shared" si="40"/>
        <v>62469.960966981685</v>
      </c>
      <c r="AC76" s="10">
        <f t="shared" si="41"/>
        <v>104068.0769694756</v>
      </c>
      <c r="AD76" s="10">
        <f t="shared" si="42"/>
        <v>157551.36897268204</v>
      </c>
      <c r="AE76" s="10">
        <f t="shared" si="43"/>
        <v>222919.83697660104</v>
      </c>
    </row>
    <row r="77" spans="1:31" x14ac:dyDescent="0.2">
      <c r="A77" s="5">
        <v>-212</v>
      </c>
      <c r="B77" s="5">
        <f t="shared" si="44"/>
        <v>74</v>
      </c>
      <c r="C77" s="36">
        <v>2.7738303963230421E-2</v>
      </c>
      <c r="D77" s="6">
        <f t="shared" si="24"/>
        <v>3.1464344794111983E-3</v>
      </c>
      <c r="E77" s="7">
        <f t="shared" si="25"/>
        <v>37.757213752934376</v>
      </c>
      <c r="F77" s="7">
        <f t="shared" si="26"/>
        <v>75.514427505868753</v>
      </c>
      <c r="G77" s="7">
        <f t="shared" si="27"/>
        <v>113.27164125880314</v>
      </c>
      <c r="H77" s="7">
        <f t="shared" si="28"/>
        <v>151.02885501173751</v>
      </c>
      <c r="I77" s="7">
        <f t="shared" si="29"/>
        <v>188.78606876467191</v>
      </c>
      <c r="J77" s="7">
        <f t="shared" si="30"/>
        <v>226.54328251760629</v>
      </c>
      <c r="K77" s="12">
        <f t="shared" si="31"/>
        <v>3.3120362941172973E-4</v>
      </c>
      <c r="L77" s="9">
        <f t="shared" si="32"/>
        <v>47693.322635289085</v>
      </c>
      <c r="M77" s="9">
        <f t="shared" si="33"/>
        <v>190773.29054115634</v>
      </c>
      <c r="N77" s="9">
        <f t="shared" si="34"/>
        <v>429239.90371760173</v>
      </c>
      <c r="O77" s="9">
        <f t="shared" si="35"/>
        <v>763093.16216462536</v>
      </c>
      <c r="P77" s="9">
        <f t="shared" si="36"/>
        <v>1192333.0658822272</v>
      </c>
      <c r="Q77" s="9">
        <f t="shared" si="37"/>
        <v>1716959.6148704069</v>
      </c>
      <c r="R77" s="8">
        <f>'Masses &amp; Spring Data'!$G$29</f>
        <v>0.12460000000000002</v>
      </c>
      <c r="S77" s="8">
        <f t="shared" si="23"/>
        <v>5942.588000357021</v>
      </c>
      <c r="T77" s="8">
        <f t="shared" si="23"/>
        <v>23770.352001428084</v>
      </c>
      <c r="U77" s="8">
        <f t="shared" si="23"/>
        <v>53483.292003213181</v>
      </c>
      <c r="V77" s="8">
        <f t="shared" si="23"/>
        <v>95081.408005712336</v>
      </c>
      <c r="W77" s="8">
        <f t="shared" si="23"/>
        <v>148564.70000892552</v>
      </c>
      <c r="X77" s="8">
        <f t="shared" si="23"/>
        <v>213933.16801285272</v>
      </c>
      <c r="Y77" s="3">
        <f>SUM('Masses &amp; Spring Data'!$K$41*('Masses &amp; Spring Data'!$I$3+'Vel,Acc,Jer (Inlet)'!C77))</f>
        <v>9755.500341743189</v>
      </c>
      <c r="Z77" s="10">
        <f t="shared" si="38"/>
        <v>15698.088342100211</v>
      </c>
      <c r="AA77" s="10">
        <f t="shared" si="39"/>
        <v>34385.134471488411</v>
      </c>
      <c r="AB77" s="10">
        <f t="shared" si="40"/>
        <v>63238.792344956368</v>
      </c>
      <c r="AC77" s="10">
        <f t="shared" si="41"/>
        <v>104836.90834745552</v>
      </c>
      <c r="AD77" s="10">
        <f t="shared" si="42"/>
        <v>158320.20035066872</v>
      </c>
      <c r="AE77" s="10">
        <f t="shared" si="43"/>
        <v>223688.66835459592</v>
      </c>
    </row>
    <row r="78" spans="1:31" x14ac:dyDescent="0.2">
      <c r="A78" s="5">
        <v>-210</v>
      </c>
      <c r="B78" s="5">
        <f t="shared" si="44"/>
        <v>75</v>
      </c>
      <c r="C78" s="36">
        <v>3.088473844264162E-2</v>
      </c>
      <c r="D78" s="6">
        <f t="shared" si="24"/>
        <v>3.477638108822928E-3</v>
      </c>
      <c r="E78" s="7">
        <f t="shared" si="25"/>
        <v>41.731657305875139</v>
      </c>
      <c r="F78" s="7">
        <f t="shared" si="26"/>
        <v>83.463314611750278</v>
      </c>
      <c r="G78" s="7">
        <f t="shared" si="27"/>
        <v>125.19497191762541</v>
      </c>
      <c r="H78" s="7">
        <f t="shared" si="28"/>
        <v>166.92662922350056</v>
      </c>
      <c r="I78" s="7">
        <f t="shared" si="29"/>
        <v>208.65828652937569</v>
      </c>
      <c r="J78" s="7">
        <f t="shared" si="30"/>
        <v>250.38994383525082</v>
      </c>
      <c r="K78" s="12">
        <f t="shared" si="31"/>
        <v>3.3120362941169157E-4</v>
      </c>
      <c r="L78" s="9">
        <f t="shared" si="32"/>
        <v>47693.322635283585</v>
      </c>
      <c r="M78" s="9">
        <f t="shared" si="33"/>
        <v>190773.29054113434</v>
      </c>
      <c r="N78" s="9">
        <f t="shared" si="34"/>
        <v>429239.90371755225</v>
      </c>
      <c r="O78" s="9">
        <f t="shared" si="35"/>
        <v>763093.16216453735</v>
      </c>
      <c r="P78" s="9">
        <f t="shared" si="36"/>
        <v>1192333.0658820895</v>
      </c>
      <c r="Q78" s="9">
        <f t="shared" si="37"/>
        <v>1716959.614870209</v>
      </c>
      <c r="R78" s="8">
        <f>'Masses &amp; Spring Data'!$G$29</f>
        <v>0.12460000000000002</v>
      </c>
      <c r="S78" s="8">
        <f t="shared" si="23"/>
        <v>5942.5880003563352</v>
      </c>
      <c r="T78" s="8">
        <f t="shared" si="23"/>
        <v>23770.352001425341</v>
      </c>
      <c r="U78" s="8">
        <f t="shared" si="23"/>
        <v>53483.292003207018</v>
      </c>
      <c r="V78" s="8">
        <f t="shared" si="23"/>
        <v>95081.408005701363</v>
      </c>
      <c r="W78" s="8">
        <f t="shared" si="23"/>
        <v>148564.70000890837</v>
      </c>
      <c r="X78" s="8">
        <f t="shared" si="23"/>
        <v>213933.16801282807</v>
      </c>
      <c r="Y78" s="3">
        <f>SUM('Masses &amp; Spring Data'!$K$41*('Masses &amp; Spring Data'!$I$3+'Vel,Acc,Jer (Inlet)'!C78))</f>
        <v>10614.782470060325</v>
      </c>
      <c r="Z78" s="10">
        <f t="shared" si="38"/>
        <v>16557.370470416659</v>
      </c>
      <c r="AA78" s="10">
        <f t="shared" si="39"/>
        <v>35334.867350151981</v>
      </c>
      <c r="AB78" s="10">
        <f t="shared" si="40"/>
        <v>64098.074473267341</v>
      </c>
      <c r="AC78" s="10">
        <f t="shared" si="41"/>
        <v>105696.19047576169</v>
      </c>
      <c r="AD78" s="10">
        <f t="shared" si="42"/>
        <v>159179.48247896871</v>
      </c>
      <c r="AE78" s="10">
        <f t="shared" si="43"/>
        <v>224547.95048288841</v>
      </c>
    </row>
    <row r="79" spans="1:31" x14ac:dyDescent="0.2">
      <c r="A79" s="5">
        <v>-208</v>
      </c>
      <c r="B79" s="5">
        <f t="shared" si="44"/>
        <v>76</v>
      </c>
      <c r="C79" s="36">
        <v>3.4362376551464548E-2</v>
      </c>
      <c r="D79" s="6">
        <f t="shared" si="24"/>
        <v>3.8088417382346196E-3</v>
      </c>
      <c r="E79" s="7">
        <f t="shared" si="25"/>
        <v>45.706100858815432</v>
      </c>
      <c r="F79" s="7">
        <f t="shared" si="26"/>
        <v>91.412201717630865</v>
      </c>
      <c r="G79" s="7">
        <f t="shared" si="27"/>
        <v>137.1183025764463</v>
      </c>
      <c r="H79" s="7">
        <f t="shared" si="28"/>
        <v>182.82440343526173</v>
      </c>
      <c r="I79" s="7">
        <f t="shared" si="29"/>
        <v>228.53050429407716</v>
      </c>
      <c r="J79" s="7">
        <f t="shared" si="30"/>
        <v>274.23660515289259</v>
      </c>
      <c r="K79" s="12">
        <f t="shared" si="31"/>
        <v>3.5413948074847212E-4</v>
      </c>
      <c r="L79" s="9">
        <f t="shared" si="32"/>
        <v>50996.085227779986</v>
      </c>
      <c r="M79" s="9">
        <f t="shared" si="33"/>
        <v>203984.34091111994</v>
      </c>
      <c r="N79" s="9">
        <f t="shared" si="34"/>
        <v>458964.76705001987</v>
      </c>
      <c r="O79" s="9">
        <f t="shared" si="35"/>
        <v>815937.36364447977</v>
      </c>
      <c r="P79" s="9">
        <f t="shared" si="36"/>
        <v>1274902.1306944997</v>
      </c>
      <c r="Q79" s="9">
        <f t="shared" si="37"/>
        <v>1835859.0682000795</v>
      </c>
      <c r="R79" s="8">
        <f>'Masses &amp; Spring Data'!$G$29</f>
        <v>0.12460000000000002</v>
      </c>
      <c r="S79" s="8">
        <f t="shared" si="23"/>
        <v>6354.1122193813871</v>
      </c>
      <c r="T79" s="8">
        <f t="shared" si="23"/>
        <v>25416.448877525549</v>
      </c>
      <c r="U79" s="8">
        <f t="shared" si="23"/>
        <v>57187.009974432483</v>
      </c>
      <c r="V79" s="8">
        <f t="shared" si="23"/>
        <v>101665.79551010219</v>
      </c>
      <c r="W79" s="8">
        <f t="shared" si="23"/>
        <v>158852.80548453468</v>
      </c>
      <c r="X79" s="8">
        <f t="shared" si="23"/>
        <v>228748.03989772993</v>
      </c>
      <c r="Y79" s="3">
        <f>SUM('Masses &amp; Spring Data'!$K$41*('Masses &amp; Spring Data'!$I$3+'Vel,Acc,Jer (Inlet)'!C79))</f>
        <v>11564.515348726638</v>
      </c>
      <c r="Z79" s="10">
        <f t="shared" si="38"/>
        <v>17918.627568108026</v>
      </c>
      <c r="AA79" s="10">
        <f t="shared" si="39"/>
        <v>38021.147855267671</v>
      </c>
      <c r="AB79" s="10">
        <f t="shared" si="40"/>
        <v>68751.52532315912</v>
      </c>
      <c r="AC79" s="10">
        <f t="shared" si="41"/>
        <v>113230.31085882883</v>
      </c>
      <c r="AD79" s="10">
        <f t="shared" si="42"/>
        <v>170417.32083326133</v>
      </c>
      <c r="AE79" s="10">
        <f t="shared" si="43"/>
        <v>240312.55524645658</v>
      </c>
    </row>
    <row r="80" spans="1:31" x14ac:dyDescent="0.2">
      <c r="A80" s="5">
        <v>-206</v>
      </c>
      <c r="B80" s="5">
        <f t="shared" si="44"/>
        <v>77</v>
      </c>
      <c r="C80" s="36">
        <v>3.8171218289699167E-2</v>
      </c>
      <c r="D80" s="6">
        <f t="shared" si="24"/>
        <v>4.1629812189830917E-3</v>
      </c>
      <c r="E80" s="7">
        <f t="shared" si="25"/>
        <v>49.955774627797098</v>
      </c>
      <c r="F80" s="7">
        <f t="shared" si="26"/>
        <v>99.911549255594196</v>
      </c>
      <c r="G80" s="7">
        <f t="shared" si="27"/>
        <v>149.86732388339129</v>
      </c>
      <c r="H80" s="7">
        <f t="shared" si="28"/>
        <v>199.82309851118839</v>
      </c>
      <c r="I80" s="7">
        <f t="shared" si="29"/>
        <v>249.77887313898549</v>
      </c>
      <c r="J80" s="7">
        <f t="shared" si="30"/>
        <v>299.73464776678259</v>
      </c>
      <c r="K80" s="12">
        <f t="shared" si="31"/>
        <v>4.2990231097638637E-4</v>
      </c>
      <c r="L80" s="9">
        <f t="shared" si="32"/>
        <v>61905.932780599636</v>
      </c>
      <c r="M80" s="9">
        <f t="shared" si="33"/>
        <v>247623.73112239855</v>
      </c>
      <c r="N80" s="9">
        <f t="shared" si="34"/>
        <v>557153.39502539672</v>
      </c>
      <c r="O80" s="9">
        <f t="shared" si="35"/>
        <v>990494.92448959418</v>
      </c>
      <c r="P80" s="9">
        <f t="shared" si="36"/>
        <v>1547648.319514991</v>
      </c>
      <c r="Q80" s="9">
        <f t="shared" si="37"/>
        <v>2228613.5801015869</v>
      </c>
      <c r="R80" s="8">
        <f>'Masses &amp; Spring Data'!$G$29</f>
        <v>0.12460000000000002</v>
      </c>
      <c r="S80" s="8">
        <f t="shared" si="23"/>
        <v>7713.479224462716</v>
      </c>
      <c r="T80" s="8">
        <f t="shared" si="23"/>
        <v>30853.916897850864</v>
      </c>
      <c r="U80" s="8">
        <f t="shared" si="23"/>
        <v>69421.313020164438</v>
      </c>
      <c r="V80" s="8">
        <f t="shared" si="23"/>
        <v>123415.66759140346</v>
      </c>
      <c r="W80" s="8">
        <f t="shared" si="23"/>
        <v>192836.98061156791</v>
      </c>
      <c r="X80" s="8">
        <f t="shared" si="23"/>
        <v>277685.25208065775</v>
      </c>
      <c r="Y80" s="3">
        <f>SUM('Masses &amp; Spring Data'!$K$41*('Masses &amp; Spring Data'!$I$3+'Vel,Acc,Jer (Inlet)'!C80))</f>
        <v>12604.698977742119</v>
      </c>
      <c r="Z80" s="10">
        <f t="shared" si="38"/>
        <v>20318.178202204836</v>
      </c>
      <c r="AA80" s="10">
        <f t="shared" si="39"/>
        <v>44595.51396941932</v>
      </c>
      <c r="AB80" s="10">
        <f t="shared" si="40"/>
        <v>82026.011997906549</v>
      </c>
      <c r="AC80" s="10">
        <f t="shared" si="41"/>
        <v>136020.36656914558</v>
      </c>
      <c r="AD80" s="10">
        <f t="shared" si="42"/>
        <v>205441.67958931002</v>
      </c>
      <c r="AE80" s="10">
        <f t="shared" si="43"/>
        <v>290289.95105839986</v>
      </c>
    </row>
    <row r="81" spans="1:31" x14ac:dyDescent="0.2">
      <c r="A81" s="5">
        <v>-204</v>
      </c>
      <c r="B81" s="5">
        <f t="shared" si="44"/>
        <v>78</v>
      </c>
      <c r="C81" s="36">
        <v>4.2334199508682259E-2</v>
      </c>
      <c r="D81" s="6">
        <f t="shared" si="24"/>
        <v>4.5928835299594781E-3</v>
      </c>
      <c r="E81" s="7">
        <f t="shared" si="25"/>
        <v>55.114602359513739</v>
      </c>
      <c r="F81" s="7">
        <f t="shared" si="26"/>
        <v>110.22920471902748</v>
      </c>
      <c r="G81" s="7">
        <f t="shared" si="27"/>
        <v>165.3438070785412</v>
      </c>
      <c r="H81" s="7">
        <f t="shared" si="28"/>
        <v>220.45840943805496</v>
      </c>
      <c r="I81" s="7">
        <f t="shared" si="29"/>
        <v>275.57301179756871</v>
      </c>
      <c r="J81" s="7">
        <f t="shared" si="30"/>
        <v>330.68761415708241</v>
      </c>
      <c r="K81" s="12">
        <f t="shared" si="31"/>
        <v>4.4563448337346656E-4</v>
      </c>
      <c r="L81" s="9">
        <f t="shared" si="32"/>
        <v>64171.365605779181</v>
      </c>
      <c r="M81" s="9">
        <f t="shared" si="33"/>
        <v>256685.46242311673</v>
      </c>
      <c r="N81" s="9">
        <f t="shared" si="34"/>
        <v>577542.29045201268</v>
      </c>
      <c r="O81" s="9">
        <f t="shared" si="35"/>
        <v>1026741.8496924669</v>
      </c>
      <c r="P81" s="9">
        <f t="shared" si="36"/>
        <v>1604284.1401444797</v>
      </c>
      <c r="Q81" s="9">
        <f t="shared" si="37"/>
        <v>2310169.1618080507</v>
      </c>
      <c r="R81" s="8">
        <f>'Masses &amp; Spring Data'!$G$29</f>
        <v>0.12460000000000002</v>
      </c>
      <c r="S81" s="8">
        <f t="shared" si="23"/>
        <v>7995.7521544800875</v>
      </c>
      <c r="T81" s="8">
        <f t="shared" si="23"/>
        <v>31983.00861792035</v>
      </c>
      <c r="U81" s="8">
        <f t="shared" si="23"/>
        <v>71961.769390320784</v>
      </c>
      <c r="V81" s="8">
        <f t="shared" si="23"/>
        <v>127932.0344716814</v>
      </c>
      <c r="W81" s="8">
        <f t="shared" si="23"/>
        <v>199893.80386200218</v>
      </c>
      <c r="X81" s="8">
        <f t="shared" si="23"/>
        <v>287847.07756128313</v>
      </c>
      <c r="Y81" s="3">
        <f>SUM('Masses &amp; Spring Data'!$K$41*('Masses &amp; Spring Data'!$I$3+'Vel,Acc,Jer (Inlet)'!C81))</f>
        <v>13741.597071568454</v>
      </c>
      <c r="Z81" s="10">
        <f t="shared" si="38"/>
        <v>21737.349226048544</v>
      </c>
      <c r="AA81" s="10">
        <f t="shared" si="39"/>
        <v>46978.908857268361</v>
      </c>
      <c r="AB81" s="10">
        <f t="shared" si="40"/>
        <v>85703.366461889236</v>
      </c>
      <c r="AC81" s="10">
        <f t="shared" si="41"/>
        <v>141673.63154324985</v>
      </c>
      <c r="AD81" s="10">
        <f t="shared" si="42"/>
        <v>213635.40093357064</v>
      </c>
      <c r="AE81" s="10">
        <f t="shared" si="43"/>
        <v>301588.67463285162</v>
      </c>
    </row>
    <row r="82" spans="1:31" x14ac:dyDescent="0.2">
      <c r="A82" s="5">
        <v>-202</v>
      </c>
      <c r="B82" s="5">
        <f t="shared" si="44"/>
        <v>79</v>
      </c>
      <c r="C82" s="36">
        <v>4.6927083038641737E-2</v>
      </c>
      <c r="D82" s="6">
        <f t="shared" si="24"/>
        <v>5.0385180133329446E-3</v>
      </c>
      <c r="E82" s="7">
        <f t="shared" si="25"/>
        <v>60.462216159995336</v>
      </c>
      <c r="F82" s="7">
        <f t="shared" si="26"/>
        <v>120.92443231999067</v>
      </c>
      <c r="G82" s="7">
        <f t="shared" si="27"/>
        <v>181.38664847998601</v>
      </c>
      <c r="H82" s="7">
        <f t="shared" si="28"/>
        <v>241.84886463998134</v>
      </c>
      <c r="I82" s="7">
        <f t="shared" si="29"/>
        <v>302.31108079997665</v>
      </c>
      <c r="J82" s="7">
        <f t="shared" si="30"/>
        <v>362.77329695997201</v>
      </c>
      <c r="K82" s="12">
        <f t="shared" si="31"/>
        <v>4.8272928986755476E-4</v>
      </c>
      <c r="L82" s="9">
        <f t="shared" si="32"/>
        <v>69513.017740927884</v>
      </c>
      <c r="M82" s="9">
        <f t="shared" si="33"/>
        <v>278052.07096371154</v>
      </c>
      <c r="N82" s="9">
        <f t="shared" si="34"/>
        <v>625617.15966835094</v>
      </c>
      <c r="O82" s="9">
        <f t="shared" si="35"/>
        <v>1112208.2838548461</v>
      </c>
      <c r="P82" s="9">
        <f t="shared" si="36"/>
        <v>1737825.4435231972</v>
      </c>
      <c r="Q82" s="9">
        <f t="shared" si="37"/>
        <v>2502468.6386734038</v>
      </c>
      <c r="R82" s="8">
        <f>'Masses &amp; Spring Data'!$G$29</f>
        <v>0.12460000000000002</v>
      </c>
      <c r="S82" s="8">
        <f t="shared" si="23"/>
        <v>8661.322010519616</v>
      </c>
      <c r="T82" s="8">
        <f t="shared" si="23"/>
        <v>34645.288042078464</v>
      </c>
      <c r="U82" s="8">
        <f t="shared" si="23"/>
        <v>77951.898094676537</v>
      </c>
      <c r="V82" s="8">
        <f t="shared" si="23"/>
        <v>138581.15216831386</v>
      </c>
      <c r="W82" s="8">
        <f t="shared" si="23"/>
        <v>216533.05026299041</v>
      </c>
      <c r="X82" s="8">
        <f t="shared" si="23"/>
        <v>311807.59237870615</v>
      </c>
      <c r="Y82" s="3">
        <f>SUM('Masses &amp; Spring Data'!$K$41*('Masses &amp; Spring Data'!$I$3+'Vel,Acc,Jer (Inlet)'!C82))</f>
        <v>14995.900239348013</v>
      </c>
      <c r="Z82" s="10">
        <f t="shared" si="38"/>
        <v>23657.222249867627</v>
      </c>
      <c r="AA82" s="10">
        <f t="shared" si="39"/>
        <v>51017.192933800849</v>
      </c>
      <c r="AB82" s="10">
        <f t="shared" si="40"/>
        <v>92947.798334024556</v>
      </c>
      <c r="AC82" s="10">
        <f t="shared" si="41"/>
        <v>153577.05240766186</v>
      </c>
      <c r="AD82" s="10">
        <f t="shared" si="42"/>
        <v>231528.95050233841</v>
      </c>
      <c r="AE82" s="10">
        <f t="shared" si="43"/>
        <v>326803.49261805415</v>
      </c>
    </row>
    <row r="83" spans="1:31" x14ac:dyDescent="0.2">
      <c r="A83" s="5">
        <v>-200</v>
      </c>
      <c r="B83" s="5">
        <f t="shared" si="44"/>
        <v>80</v>
      </c>
      <c r="C83" s="36">
        <v>5.1965601051974682E-2</v>
      </c>
      <c r="D83" s="6">
        <f t="shared" si="24"/>
        <v>5.5212473032004994E-3</v>
      </c>
      <c r="E83" s="7">
        <f t="shared" si="25"/>
        <v>66.254967638405986</v>
      </c>
      <c r="F83" s="7">
        <f t="shared" si="26"/>
        <v>132.50993527681197</v>
      </c>
      <c r="G83" s="7">
        <f t="shared" si="27"/>
        <v>198.76490291521799</v>
      </c>
      <c r="H83" s="7">
        <f t="shared" si="28"/>
        <v>265.01987055362395</v>
      </c>
      <c r="I83" s="7">
        <f t="shared" si="29"/>
        <v>331.27483819202996</v>
      </c>
      <c r="J83" s="7">
        <f t="shared" si="30"/>
        <v>397.52980583043598</v>
      </c>
      <c r="K83" s="12">
        <f t="shared" si="31"/>
        <v>5.2214252176755599E-4</v>
      </c>
      <c r="L83" s="9">
        <f t="shared" si="32"/>
        <v>75188.523134528063</v>
      </c>
      <c r="M83" s="9">
        <f t="shared" si="33"/>
        <v>300754.09253811225</v>
      </c>
      <c r="N83" s="9">
        <f t="shared" si="34"/>
        <v>676696.70821075258</v>
      </c>
      <c r="O83" s="9">
        <f t="shared" si="35"/>
        <v>1203016.370152449</v>
      </c>
      <c r="P83" s="9">
        <f t="shared" si="36"/>
        <v>1879713.0783632016</v>
      </c>
      <c r="Q83" s="9">
        <f t="shared" si="37"/>
        <v>2706786.8328430103</v>
      </c>
      <c r="R83" s="8">
        <f>'Masses &amp; Spring Data'!$G$29</f>
        <v>0.12460000000000002</v>
      </c>
      <c r="S83" s="8">
        <f t="shared" si="23"/>
        <v>9368.4899825621978</v>
      </c>
      <c r="T83" s="8">
        <f t="shared" si="23"/>
        <v>37473.959930248791</v>
      </c>
      <c r="U83" s="8">
        <f t="shared" si="23"/>
        <v>84316.409843059781</v>
      </c>
      <c r="V83" s="8">
        <f t="shared" si="23"/>
        <v>149895.83972099517</v>
      </c>
      <c r="W83" s="8">
        <f t="shared" si="23"/>
        <v>234212.24956405495</v>
      </c>
      <c r="X83" s="8">
        <f t="shared" si="23"/>
        <v>337265.63937223912</v>
      </c>
      <c r="Y83" s="3">
        <f>SUM('Masses &amp; Spring Data'!$K$41*('Masses &amp; Spring Data'!$I$3+'Vel,Acc,Jer (Inlet)'!C83))</f>
        <v>16371.904891722386</v>
      </c>
      <c r="Z83" s="10">
        <f t="shared" si="38"/>
        <v>25740.394874284582</v>
      </c>
      <c r="AA83" s="10">
        <f t="shared" si="39"/>
        <v>55353.701442979465</v>
      </c>
      <c r="AB83" s="10">
        <f t="shared" si="40"/>
        <v>100688.31473478217</v>
      </c>
      <c r="AC83" s="10">
        <f t="shared" si="41"/>
        <v>166267.74461271756</v>
      </c>
      <c r="AD83" s="10">
        <f t="shared" si="42"/>
        <v>250584.15445577734</v>
      </c>
      <c r="AE83" s="10">
        <f t="shared" si="43"/>
        <v>353637.54426396149</v>
      </c>
    </row>
    <row r="84" spans="1:31" x14ac:dyDescent="0.2">
      <c r="A84" s="5">
        <v>-198</v>
      </c>
      <c r="B84" s="5">
        <f t="shared" si="44"/>
        <v>81</v>
      </c>
      <c r="C84" s="36">
        <v>5.7486848355175181E-2</v>
      </c>
      <c r="D84" s="6">
        <f t="shared" si="24"/>
        <v>6.0433898249680554E-3</v>
      </c>
      <c r="E84" s="7">
        <f t="shared" si="25"/>
        <v>72.520677899616658</v>
      </c>
      <c r="F84" s="7">
        <f t="shared" si="26"/>
        <v>145.04135579923332</v>
      </c>
      <c r="G84" s="7">
        <f t="shared" si="27"/>
        <v>217.56203369885</v>
      </c>
      <c r="H84" s="7">
        <f t="shared" si="28"/>
        <v>290.08271159846663</v>
      </c>
      <c r="I84" s="7">
        <f t="shared" si="29"/>
        <v>362.60338949808335</v>
      </c>
      <c r="J84" s="7">
        <f t="shared" si="30"/>
        <v>435.1240673977</v>
      </c>
      <c r="K84" s="12">
        <f t="shared" si="31"/>
        <v>5.6420538270284676E-4</v>
      </c>
      <c r="L84" s="9">
        <f t="shared" si="32"/>
        <v>81245.575109209938</v>
      </c>
      <c r="M84" s="9">
        <f t="shared" si="33"/>
        <v>324982.30043683975</v>
      </c>
      <c r="N84" s="9">
        <f t="shared" si="34"/>
        <v>731210.17598288937</v>
      </c>
      <c r="O84" s="9">
        <f t="shared" si="35"/>
        <v>1299929.201747359</v>
      </c>
      <c r="P84" s="9">
        <f t="shared" si="36"/>
        <v>2031139.3777302483</v>
      </c>
      <c r="Q84" s="9">
        <f t="shared" si="37"/>
        <v>2924840.7039315575</v>
      </c>
      <c r="R84" s="8">
        <f>'Masses &amp; Spring Data'!$G$29</f>
        <v>0.12460000000000002</v>
      </c>
      <c r="S84" s="8">
        <f t="shared" si="23"/>
        <v>10123.19865860756</v>
      </c>
      <c r="T84" s="8">
        <f t="shared" si="23"/>
        <v>40492.79463443024</v>
      </c>
      <c r="U84" s="8">
        <f t="shared" si="23"/>
        <v>91108.787927468031</v>
      </c>
      <c r="V84" s="8">
        <f t="shared" si="23"/>
        <v>161971.17853772096</v>
      </c>
      <c r="W84" s="8">
        <f t="shared" si="23"/>
        <v>253079.96646518898</v>
      </c>
      <c r="X84" s="8">
        <f t="shared" si="23"/>
        <v>364435.15170987212</v>
      </c>
      <c r="Y84" s="3">
        <f>SUM('Masses &amp; Spring Data'!$K$41*('Masses &amp; Spring Data'!$I$3+'Vel,Acc,Jer (Inlet)'!C84))</f>
        <v>17879.741512730678</v>
      </c>
      <c r="Z84" s="10">
        <f t="shared" si="38"/>
        <v>28002.940171338239</v>
      </c>
      <c r="AA84" s="10">
        <f t="shared" si="39"/>
        <v>60022.968376094679</v>
      </c>
      <c r="AB84" s="10">
        <f t="shared" si="40"/>
        <v>108988.5294401987</v>
      </c>
      <c r="AC84" s="10">
        <f t="shared" si="41"/>
        <v>179850.92005045165</v>
      </c>
      <c r="AD84" s="10">
        <f t="shared" si="42"/>
        <v>270959.70797791966</v>
      </c>
      <c r="AE84" s="10">
        <f t="shared" si="43"/>
        <v>382314.89322260278</v>
      </c>
    </row>
    <row r="85" spans="1:31" x14ac:dyDescent="0.2">
      <c r="A85" s="5">
        <v>-196</v>
      </c>
      <c r="B85" s="5">
        <f t="shared" si="44"/>
        <v>82</v>
      </c>
      <c r="C85" s="36">
        <v>6.3530238180143236E-2</v>
      </c>
      <c r="D85" s="6">
        <f t="shared" si="24"/>
        <v>6.6075952076709021E-3</v>
      </c>
      <c r="E85" s="7">
        <f t="shared" si="25"/>
        <v>79.291142492050824</v>
      </c>
      <c r="F85" s="7">
        <f t="shared" si="26"/>
        <v>158.58228498410165</v>
      </c>
      <c r="G85" s="7">
        <f t="shared" si="27"/>
        <v>237.87342747615247</v>
      </c>
      <c r="H85" s="7">
        <f t="shared" si="28"/>
        <v>317.1645699682033</v>
      </c>
      <c r="I85" s="7">
        <f t="shared" si="29"/>
        <v>396.45571246025412</v>
      </c>
      <c r="J85" s="7">
        <f t="shared" si="30"/>
        <v>475.74685495230494</v>
      </c>
      <c r="K85" s="12">
        <f t="shared" si="31"/>
        <v>6.0875227085870065E-4</v>
      </c>
      <c r="L85" s="9">
        <f t="shared" si="32"/>
        <v>87660.327003652899</v>
      </c>
      <c r="M85" s="9">
        <f t="shared" si="33"/>
        <v>350641.3080146116</v>
      </c>
      <c r="N85" s="9">
        <f t="shared" si="34"/>
        <v>788942.94303287601</v>
      </c>
      <c r="O85" s="9">
        <f t="shared" si="35"/>
        <v>1402565.2320584464</v>
      </c>
      <c r="P85" s="9">
        <f t="shared" si="36"/>
        <v>2191508.1750913225</v>
      </c>
      <c r="Q85" s="9">
        <f t="shared" si="37"/>
        <v>3155771.772131504</v>
      </c>
      <c r="R85" s="8">
        <f>'Masses &amp; Spring Data'!$G$29</f>
        <v>0.12460000000000002</v>
      </c>
      <c r="S85" s="8">
        <f t="shared" si="23"/>
        <v>10922.476744655152</v>
      </c>
      <c r="T85" s="8">
        <f t="shared" si="23"/>
        <v>43689.906978620609</v>
      </c>
      <c r="U85" s="8">
        <f t="shared" si="23"/>
        <v>98302.29070189636</v>
      </c>
      <c r="V85" s="8">
        <f t="shared" si="23"/>
        <v>174759.62791448244</v>
      </c>
      <c r="W85" s="8">
        <f t="shared" si="23"/>
        <v>273061.9186163788</v>
      </c>
      <c r="X85" s="8">
        <f t="shared" si="23"/>
        <v>393209.16280758544</v>
      </c>
      <c r="Y85" s="3">
        <f>SUM('Masses &amp; Spring Data'!$K$41*('Masses &amp; Spring Data'!$I$3+'Vel,Acc,Jer (Inlet)'!C85))</f>
        <v>19530.173741664439</v>
      </c>
      <c r="Z85" s="10">
        <f t="shared" si="38"/>
        <v>30452.650486319591</v>
      </c>
      <c r="AA85" s="10">
        <f t="shared" si="39"/>
        <v>65024.59580243862</v>
      </c>
      <c r="AB85" s="10">
        <f t="shared" si="40"/>
        <v>117832.46444356081</v>
      </c>
      <c r="AC85" s="10">
        <f t="shared" si="41"/>
        <v>194289.80165614688</v>
      </c>
      <c r="AD85" s="10">
        <f t="shared" si="42"/>
        <v>292592.09235804324</v>
      </c>
      <c r="AE85" s="10">
        <f t="shared" si="43"/>
        <v>412739.33654924989</v>
      </c>
    </row>
    <row r="86" spans="1:31" x14ac:dyDescent="0.2">
      <c r="A86" s="5">
        <v>-194</v>
      </c>
      <c r="B86" s="5">
        <f t="shared" si="44"/>
        <v>83</v>
      </c>
      <c r="C86" s="36">
        <v>7.0137833387814139E-2</v>
      </c>
      <c r="D86" s="6">
        <f t="shared" si="24"/>
        <v>7.2163474785296028E-3</v>
      </c>
      <c r="E86" s="7">
        <f t="shared" si="25"/>
        <v>86.596169742355229</v>
      </c>
      <c r="F86" s="7">
        <f t="shared" si="26"/>
        <v>173.19233948471046</v>
      </c>
      <c r="G86" s="7">
        <f t="shared" si="27"/>
        <v>259.78850922706567</v>
      </c>
      <c r="H86" s="7">
        <f t="shared" si="28"/>
        <v>346.38467896942092</v>
      </c>
      <c r="I86" s="7">
        <f t="shared" si="29"/>
        <v>432.98084871177616</v>
      </c>
      <c r="J86" s="7">
        <f t="shared" si="30"/>
        <v>519.57701845413135</v>
      </c>
      <c r="K86" s="12">
        <f t="shared" si="31"/>
        <v>6.5644559349400944E-4</v>
      </c>
      <c r="L86" s="9">
        <f t="shared" si="32"/>
        <v>94528.165463137353</v>
      </c>
      <c r="M86" s="9">
        <f t="shared" si="33"/>
        <v>378112.66185254941</v>
      </c>
      <c r="N86" s="9">
        <f t="shared" si="34"/>
        <v>850753.48916823626</v>
      </c>
      <c r="O86" s="9">
        <f t="shared" si="35"/>
        <v>1512450.6474101976</v>
      </c>
      <c r="P86" s="9">
        <f t="shared" si="36"/>
        <v>2363204.1365784341</v>
      </c>
      <c r="Q86" s="9">
        <f t="shared" si="37"/>
        <v>3403013.9566729451</v>
      </c>
      <c r="R86" s="8">
        <f>'Masses &amp; Spring Data'!$G$29</f>
        <v>0.12460000000000002</v>
      </c>
      <c r="S86" s="8">
        <f t="shared" si="23"/>
        <v>11778.209416706915</v>
      </c>
      <c r="T86" s="8">
        <f t="shared" si="23"/>
        <v>47112.837666827661</v>
      </c>
      <c r="U86" s="8">
        <f t="shared" si="23"/>
        <v>106003.88475036225</v>
      </c>
      <c r="V86" s="8">
        <f t="shared" si="23"/>
        <v>188451.35066731065</v>
      </c>
      <c r="W86" s="8">
        <f t="shared" si="23"/>
        <v>294455.23541767296</v>
      </c>
      <c r="X86" s="8">
        <f t="shared" si="23"/>
        <v>424015.53900144901</v>
      </c>
      <c r="Y86" s="3">
        <f>SUM('Masses &amp; Spring Data'!$K$41*('Masses &amp; Spring Data'!$I$3+'Vel,Acc,Jer (Inlet)'!C86))</f>
        <v>21334.688823818014</v>
      </c>
      <c r="Z86" s="10">
        <f t="shared" si="38"/>
        <v>33112.898240524926</v>
      </c>
      <c r="AA86" s="10">
        <f t="shared" si="39"/>
        <v>70418.290051941032</v>
      </c>
      <c r="AB86" s="10">
        <f t="shared" si="40"/>
        <v>127338.57357418026</v>
      </c>
      <c r="AC86" s="10">
        <f t="shared" si="41"/>
        <v>209786.03949112867</v>
      </c>
      <c r="AD86" s="10">
        <f t="shared" si="42"/>
        <v>315789.92424149095</v>
      </c>
      <c r="AE86" s="10">
        <f t="shared" si="43"/>
        <v>445350.22782526701</v>
      </c>
    </row>
    <row r="87" spans="1:31" x14ac:dyDescent="0.2">
      <c r="A87" s="5">
        <v>-192</v>
      </c>
      <c r="B87" s="5">
        <f t="shared" si="44"/>
        <v>84</v>
      </c>
      <c r="C87" s="36">
        <v>7.7354180866343741E-2</v>
      </c>
      <c r="D87" s="6">
        <f t="shared" si="24"/>
        <v>7.8727930720236122E-3</v>
      </c>
      <c r="E87" s="7">
        <f t="shared" si="25"/>
        <v>94.47351686428334</v>
      </c>
      <c r="F87" s="7">
        <f t="shared" si="26"/>
        <v>188.94703372856668</v>
      </c>
      <c r="G87" s="7">
        <f t="shared" si="27"/>
        <v>283.42055059285002</v>
      </c>
      <c r="H87" s="7">
        <f t="shared" si="28"/>
        <v>377.89406745713336</v>
      </c>
      <c r="I87" s="7">
        <f t="shared" si="29"/>
        <v>472.36758432141676</v>
      </c>
      <c r="J87" s="7">
        <f t="shared" si="30"/>
        <v>566.84110118570004</v>
      </c>
      <c r="K87" s="12">
        <f t="shared" si="31"/>
        <v>7.0538092973958244E-4</v>
      </c>
      <c r="L87" s="9">
        <f t="shared" si="32"/>
        <v>101574.85388249987</v>
      </c>
      <c r="M87" s="9">
        <f t="shared" si="33"/>
        <v>406299.41552999947</v>
      </c>
      <c r="N87" s="9">
        <f t="shared" si="34"/>
        <v>914173.6849424988</v>
      </c>
      <c r="O87" s="9">
        <f t="shared" si="35"/>
        <v>1625197.6621199979</v>
      </c>
      <c r="P87" s="9">
        <f t="shared" si="36"/>
        <v>2539371.3470624969</v>
      </c>
      <c r="Q87" s="9">
        <f t="shared" si="37"/>
        <v>3656694.7397699952</v>
      </c>
      <c r="R87" s="8">
        <f>'Masses &amp; Spring Data'!$G$29</f>
        <v>0.12460000000000002</v>
      </c>
      <c r="S87" s="8">
        <f t="shared" si="23"/>
        <v>12656.226793759486</v>
      </c>
      <c r="T87" s="8">
        <f t="shared" si="23"/>
        <v>50624.907175037944</v>
      </c>
      <c r="U87" s="8">
        <f t="shared" si="23"/>
        <v>113906.04114383536</v>
      </c>
      <c r="V87" s="8">
        <f t="shared" si="23"/>
        <v>202499.62870015178</v>
      </c>
      <c r="W87" s="8">
        <f t="shared" si="23"/>
        <v>316405.66984398715</v>
      </c>
      <c r="X87" s="8">
        <f t="shared" si="23"/>
        <v>455624.16457534145</v>
      </c>
      <c r="Y87" s="3">
        <f>SUM('Masses &amp; Spring Data'!$K$41*('Masses &amp; Spring Data'!$I$3+'Vel,Acc,Jer (Inlet)'!C87))</f>
        <v>23305.452385113371</v>
      </c>
      <c r="Z87" s="10">
        <f t="shared" si="38"/>
        <v>35961.679178872859</v>
      </c>
      <c r="AA87" s="10">
        <f t="shared" si="39"/>
        <v>76080.396508638732</v>
      </c>
      <c r="AB87" s="10">
        <f t="shared" si="40"/>
        <v>137211.49352894875</v>
      </c>
      <c r="AC87" s="10">
        <f t="shared" si="41"/>
        <v>225805.08108526515</v>
      </c>
      <c r="AD87" s="10">
        <f t="shared" si="42"/>
        <v>339711.12222910055</v>
      </c>
      <c r="AE87" s="10">
        <f t="shared" si="43"/>
        <v>478929.61696045485</v>
      </c>
    </row>
    <row r="88" spans="1:31" x14ac:dyDescent="0.2">
      <c r="A88" s="5">
        <v>-190</v>
      </c>
      <c r="B88" s="5">
        <f t="shared" si="44"/>
        <v>85</v>
      </c>
      <c r="C88" s="36">
        <v>8.5226973938367354E-2</v>
      </c>
      <c r="D88" s="6">
        <f t="shared" si="24"/>
        <v>8.5781740017631947E-3</v>
      </c>
      <c r="E88" s="7">
        <f t="shared" si="25"/>
        <v>102.93808802115834</v>
      </c>
      <c r="F88" s="7">
        <f t="shared" si="26"/>
        <v>205.87617604231667</v>
      </c>
      <c r="G88" s="7">
        <f t="shared" si="27"/>
        <v>308.81426406347498</v>
      </c>
      <c r="H88" s="7">
        <f t="shared" si="28"/>
        <v>411.75235208463334</v>
      </c>
      <c r="I88" s="7">
        <f t="shared" si="29"/>
        <v>514.69044010579171</v>
      </c>
      <c r="J88" s="7">
        <f t="shared" si="30"/>
        <v>617.62852812694996</v>
      </c>
      <c r="K88" s="12">
        <f t="shared" si="31"/>
        <v>7.5928432042635108E-4</v>
      </c>
      <c r="L88" s="9">
        <f t="shared" si="32"/>
        <v>109336.94214139455</v>
      </c>
      <c r="M88" s="9">
        <f t="shared" si="33"/>
        <v>437347.76856557821</v>
      </c>
      <c r="N88" s="9">
        <f t="shared" si="34"/>
        <v>984032.47927255102</v>
      </c>
      <c r="O88" s="9">
        <f t="shared" si="35"/>
        <v>1749391.0742623128</v>
      </c>
      <c r="P88" s="9">
        <f t="shared" si="36"/>
        <v>2733423.553534864</v>
      </c>
      <c r="Q88" s="9">
        <f t="shared" si="37"/>
        <v>3936129.9170902041</v>
      </c>
      <c r="R88" s="8">
        <f>'Masses &amp; Spring Data'!$G$29</f>
        <v>0.12460000000000002</v>
      </c>
      <c r="S88" s="8">
        <f t="shared" si="23"/>
        <v>13623.382990817763</v>
      </c>
      <c r="T88" s="8">
        <f t="shared" si="23"/>
        <v>54493.531963271053</v>
      </c>
      <c r="U88" s="8">
        <f t="shared" si="23"/>
        <v>122610.44691735988</v>
      </c>
      <c r="V88" s="8">
        <f t="shared" si="23"/>
        <v>217974.12785308421</v>
      </c>
      <c r="W88" s="8">
        <f t="shared" si="23"/>
        <v>340584.57477044407</v>
      </c>
      <c r="X88" s="8">
        <f t="shared" si="23"/>
        <v>490441.78766943951</v>
      </c>
      <c r="Y88" s="3">
        <f>SUM('Masses &amp; Spring Data'!$K$41*('Masses &amp; Spring Data'!$I$3+'Vel,Acc,Jer (Inlet)'!C88))</f>
        <v>25455.489333600784</v>
      </c>
      <c r="Z88" s="10">
        <f t="shared" si="38"/>
        <v>39078.872324418546</v>
      </c>
      <c r="AA88" s="10">
        <f t="shared" si="39"/>
        <v>82291.695730915395</v>
      </c>
      <c r="AB88" s="10">
        <f t="shared" si="40"/>
        <v>148065.93625096066</v>
      </c>
      <c r="AC88" s="10">
        <f t="shared" si="41"/>
        <v>243429.61718668501</v>
      </c>
      <c r="AD88" s="10">
        <f t="shared" si="42"/>
        <v>366040.06410404487</v>
      </c>
      <c r="AE88" s="10">
        <f t="shared" si="43"/>
        <v>515897.2770030403</v>
      </c>
    </row>
    <row r="89" spans="1:31" x14ac:dyDescent="0.2">
      <c r="A89" s="5">
        <v>-188</v>
      </c>
      <c r="B89" s="5">
        <f t="shared" si="44"/>
        <v>86</v>
      </c>
      <c r="C89" s="36">
        <v>9.3805147940130548E-2</v>
      </c>
      <c r="D89" s="6">
        <f t="shared" si="24"/>
        <v>9.3374583221895457E-3</v>
      </c>
      <c r="E89" s="7">
        <f t="shared" si="25"/>
        <v>112.04949986627454</v>
      </c>
      <c r="F89" s="7">
        <f t="shared" si="26"/>
        <v>224.09899973254909</v>
      </c>
      <c r="G89" s="7">
        <f t="shared" si="27"/>
        <v>336.14849959882366</v>
      </c>
      <c r="H89" s="7">
        <f t="shared" si="28"/>
        <v>448.19799946509818</v>
      </c>
      <c r="I89" s="7">
        <f t="shared" si="29"/>
        <v>560.24749933137275</v>
      </c>
      <c r="J89" s="7">
        <f t="shared" si="30"/>
        <v>672.29699919764732</v>
      </c>
      <c r="K89" s="12">
        <f t="shared" si="31"/>
        <v>8.1476092835275349E-4</v>
      </c>
      <c r="L89" s="9">
        <f t="shared" si="32"/>
        <v>117325.5736827965</v>
      </c>
      <c r="M89" s="9">
        <f t="shared" si="33"/>
        <v>469302.294731186</v>
      </c>
      <c r="N89" s="9">
        <f t="shared" si="34"/>
        <v>1055930.1631451685</v>
      </c>
      <c r="O89" s="9">
        <f t="shared" si="35"/>
        <v>1877209.178924744</v>
      </c>
      <c r="P89" s="9">
        <f t="shared" si="36"/>
        <v>2933139.3420699127</v>
      </c>
      <c r="Q89" s="9">
        <f t="shared" si="37"/>
        <v>4223720.6525806738</v>
      </c>
      <c r="R89" s="8">
        <f>'Masses &amp; Spring Data'!$G$29</f>
        <v>0.12460000000000002</v>
      </c>
      <c r="S89" s="8">
        <f t="shared" si="23"/>
        <v>14618.766480876446</v>
      </c>
      <c r="T89" s="8">
        <f t="shared" si="23"/>
        <v>58475.065923505783</v>
      </c>
      <c r="U89" s="8">
        <f t="shared" si="23"/>
        <v>131568.89832788802</v>
      </c>
      <c r="V89" s="8">
        <f t="shared" si="23"/>
        <v>233900.26369402313</v>
      </c>
      <c r="W89" s="8">
        <f t="shared" si="23"/>
        <v>365469.16202191118</v>
      </c>
      <c r="X89" s="8">
        <f t="shared" si="23"/>
        <v>526275.59331155207</v>
      </c>
      <c r="Y89" s="3">
        <f>SUM('Masses &amp; Spring Data'!$K$41*('Masses &amp; Spring Data'!$I$3+'Vel,Acc,Jer (Inlet)'!C89))</f>
        <v>27798.163767644346</v>
      </c>
      <c r="Z89" s="10">
        <f t="shared" si="38"/>
        <v>42416.930248520788</v>
      </c>
      <c r="AA89" s="10">
        <f t="shared" si="39"/>
        <v>88823.262470369169</v>
      </c>
      <c r="AB89" s="10">
        <f t="shared" si="40"/>
        <v>159367.06209553237</v>
      </c>
      <c r="AC89" s="10">
        <f t="shared" si="41"/>
        <v>261698.42746166748</v>
      </c>
      <c r="AD89" s="10">
        <f t="shared" si="42"/>
        <v>393267.3257895555</v>
      </c>
      <c r="AE89" s="10">
        <f t="shared" si="43"/>
        <v>554073.7570791964</v>
      </c>
    </row>
    <row r="90" spans="1:31" x14ac:dyDescent="0.2">
      <c r="A90" s="5">
        <v>-186</v>
      </c>
      <c r="B90" s="5">
        <f t="shared" si="44"/>
        <v>87</v>
      </c>
      <c r="C90" s="36">
        <v>0.10314260626232009</v>
      </c>
      <c r="D90" s="6">
        <f t="shared" si="24"/>
        <v>1.0152219250542299E-2</v>
      </c>
      <c r="E90" s="7">
        <f t="shared" si="25"/>
        <v>121.8266310065076</v>
      </c>
      <c r="F90" s="7">
        <f t="shared" si="26"/>
        <v>243.65326201301519</v>
      </c>
      <c r="G90" s="7">
        <f t="shared" si="27"/>
        <v>365.47989301952276</v>
      </c>
      <c r="H90" s="7">
        <f t="shared" si="28"/>
        <v>487.30652402603039</v>
      </c>
      <c r="I90" s="7">
        <f t="shared" si="29"/>
        <v>609.13315503253796</v>
      </c>
      <c r="J90" s="7">
        <f t="shared" si="30"/>
        <v>730.95978603904553</v>
      </c>
      <c r="K90" s="12">
        <f t="shared" si="31"/>
        <v>8.7272156349990637E-4</v>
      </c>
      <c r="L90" s="9">
        <f t="shared" si="32"/>
        <v>125671.90514398651</v>
      </c>
      <c r="M90" s="9">
        <f t="shared" si="33"/>
        <v>502687.62057594606</v>
      </c>
      <c r="N90" s="9">
        <f t="shared" si="34"/>
        <v>1131047.1462958786</v>
      </c>
      <c r="O90" s="9">
        <f t="shared" si="35"/>
        <v>2010750.4823037842</v>
      </c>
      <c r="P90" s="9">
        <f t="shared" si="36"/>
        <v>3141797.6285996628</v>
      </c>
      <c r="Q90" s="9">
        <f t="shared" si="37"/>
        <v>4524188.5851835143</v>
      </c>
      <c r="R90" s="8">
        <f>'Masses &amp; Spring Data'!$G$29</f>
        <v>0.12460000000000002</v>
      </c>
      <c r="S90" s="8">
        <f t="shared" si="23"/>
        <v>15658.719380940722</v>
      </c>
      <c r="T90" s="8">
        <f t="shared" si="23"/>
        <v>62634.877523762887</v>
      </c>
      <c r="U90" s="8">
        <f t="shared" si="23"/>
        <v>140928.47442846649</v>
      </c>
      <c r="V90" s="8">
        <f t="shared" si="23"/>
        <v>250539.51009505155</v>
      </c>
      <c r="W90" s="8">
        <f t="shared" si="23"/>
        <v>391467.98452351801</v>
      </c>
      <c r="X90" s="8">
        <f t="shared" si="23"/>
        <v>563713.89771386597</v>
      </c>
      <c r="Y90" s="3">
        <f>SUM('Masses &amp; Spring Data'!$K$41*('Masses &amp; Spring Data'!$I$3+'Vel,Acc,Jer (Inlet)'!C90))</f>
        <v>30348.196546863393</v>
      </c>
      <c r="Z90" s="10">
        <f t="shared" si="38"/>
        <v>46006.915927804119</v>
      </c>
      <c r="AA90" s="10">
        <f t="shared" si="39"/>
        <v>95755.615695704299</v>
      </c>
      <c r="AB90" s="10">
        <f t="shared" si="40"/>
        <v>171276.67097532988</v>
      </c>
      <c r="AC90" s="10">
        <f t="shared" si="41"/>
        <v>280887.70664191496</v>
      </c>
      <c r="AD90" s="10">
        <f t="shared" si="42"/>
        <v>421816.18107038143</v>
      </c>
      <c r="AE90" s="10">
        <f t="shared" si="43"/>
        <v>594062.09426072938</v>
      </c>
    </row>
    <row r="91" spans="1:31" x14ac:dyDescent="0.2">
      <c r="A91" s="5">
        <v>-184</v>
      </c>
      <c r="B91" s="5">
        <f t="shared" si="44"/>
        <v>88</v>
      </c>
      <c r="C91" s="36">
        <v>0.11329482551286239</v>
      </c>
      <c r="D91" s="6">
        <f t="shared" si="24"/>
        <v>1.1024940814042206E-2</v>
      </c>
      <c r="E91" s="7">
        <f t="shared" si="25"/>
        <v>132.29928976850647</v>
      </c>
      <c r="F91" s="7">
        <f t="shared" si="26"/>
        <v>264.59857953701294</v>
      </c>
      <c r="G91" s="7">
        <f t="shared" si="27"/>
        <v>396.89786930551941</v>
      </c>
      <c r="H91" s="7">
        <f t="shared" si="28"/>
        <v>529.19715907402588</v>
      </c>
      <c r="I91" s="7">
        <f t="shared" si="29"/>
        <v>661.49644884253235</v>
      </c>
      <c r="J91" s="7">
        <f t="shared" si="30"/>
        <v>793.79573861103881</v>
      </c>
      <c r="K91" s="12">
        <f t="shared" si="31"/>
        <v>9.3482224401449099E-4</v>
      </c>
      <c r="L91" s="9">
        <f t="shared" si="32"/>
        <v>134614.40313808669</v>
      </c>
      <c r="M91" s="9">
        <f t="shared" si="33"/>
        <v>538457.61255234678</v>
      </c>
      <c r="N91" s="9">
        <f t="shared" si="34"/>
        <v>1211529.6282427802</v>
      </c>
      <c r="O91" s="9">
        <f t="shared" si="35"/>
        <v>2153830.4502093871</v>
      </c>
      <c r="P91" s="9">
        <f t="shared" si="36"/>
        <v>3365360.0784521676</v>
      </c>
      <c r="Q91" s="9">
        <f t="shared" si="37"/>
        <v>4846118.5129711209</v>
      </c>
      <c r="R91" s="8">
        <f>'Masses &amp; Spring Data'!$G$29</f>
        <v>0.12460000000000002</v>
      </c>
      <c r="S91" s="8">
        <f t="shared" si="23"/>
        <v>16772.954631005603</v>
      </c>
      <c r="T91" s="8">
        <f t="shared" si="23"/>
        <v>67091.818524022412</v>
      </c>
      <c r="U91" s="8">
        <f t="shared" si="23"/>
        <v>150956.59167905044</v>
      </c>
      <c r="V91" s="8">
        <f t="shared" si="23"/>
        <v>268367.27409608965</v>
      </c>
      <c r="W91" s="8">
        <f t="shared" si="23"/>
        <v>419323.86577514012</v>
      </c>
      <c r="X91" s="8">
        <f t="shared" si="23"/>
        <v>603826.36671620177</v>
      </c>
      <c r="Y91" s="3">
        <f>SUM('Masses &amp; Spring Data'!$K$41*('Masses &amp; Spring Data'!$I$3+'Vel,Acc,Jer (Inlet)'!C91))</f>
        <v>33120.738171941404</v>
      </c>
      <c r="Z91" s="10">
        <f t="shared" si="38"/>
        <v>49893.692802947007</v>
      </c>
      <c r="AA91" s="10">
        <f t="shared" si="39"/>
        <v>103223.43604821191</v>
      </c>
      <c r="AB91" s="10">
        <f t="shared" si="40"/>
        <v>184077.32985099184</v>
      </c>
      <c r="AC91" s="10">
        <f t="shared" si="41"/>
        <v>301488.01226803107</v>
      </c>
      <c r="AD91" s="10">
        <f t="shared" si="42"/>
        <v>452444.60394708154</v>
      </c>
      <c r="AE91" s="10">
        <f t="shared" si="43"/>
        <v>636947.10488814313</v>
      </c>
    </row>
    <row r="92" spans="1:31" x14ac:dyDescent="0.2">
      <c r="A92" s="5">
        <v>-182</v>
      </c>
      <c r="B92" s="5">
        <f t="shared" si="44"/>
        <v>89</v>
      </c>
      <c r="C92" s="36">
        <v>0.1243197663269046</v>
      </c>
      <c r="D92" s="6">
        <f t="shared" si="24"/>
        <v>1.1959763058056697E-2</v>
      </c>
      <c r="E92" s="7">
        <f t="shared" si="25"/>
        <v>143.51715669668036</v>
      </c>
      <c r="F92" s="7">
        <f t="shared" si="26"/>
        <v>287.03431339336072</v>
      </c>
      <c r="G92" s="7">
        <f t="shared" si="27"/>
        <v>430.55147009004105</v>
      </c>
      <c r="H92" s="7">
        <f t="shared" si="28"/>
        <v>574.06862678672144</v>
      </c>
      <c r="I92" s="7">
        <f t="shared" si="29"/>
        <v>717.58578348340177</v>
      </c>
      <c r="J92" s="7">
        <f t="shared" si="30"/>
        <v>861.1029401800821</v>
      </c>
      <c r="K92" s="12">
        <f t="shared" si="31"/>
        <v>9.9940695174989547E-4</v>
      </c>
      <c r="L92" s="9">
        <f t="shared" si="32"/>
        <v>143914.60105198494</v>
      </c>
      <c r="M92" s="9">
        <f t="shared" si="33"/>
        <v>575658.40420793975</v>
      </c>
      <c r="N92" s="9">
        <f t="shared" si="34"/>
        <v>1295231.4094678645</v>
      </c>
      <c r="O92" s="9">
        <f t="shared" si="35"/>
        <v>2302633.616831759</v>
      </c>
      <c r="P92" s="9">
        <f t="shared" si="36"/>
        <v>3597865.0262996238</v>
      </c>
      <c r="Q92" s="9">
        <f t="shared" si="37"/>
        <v>5180925.6378714582</v>
      </c>
      <c r="R92" s="8">
        <f>'Masses &amp; Spring Data'!$G$29</f>
        <v>0.12460000000000002</v>
      </c>
      <c r="S92" s="8">
        <f t="shared" si="23"/>
        <v>17931.759291077324</v>
      </c>
      <c r="T92" s="8">
        <f t="shared" si="23"/>
        <v>71727.037164309295</v>
      </c>
      <c r="U92" s="8">
        <f t="shared" si="23"/>
        <v>161385.83361969594</v>
      </c>
      <c r="V92" s="8">
        <f t="shared" si="23"/>
        <v>286908.14865723718</v>
      </c>
      <c r="W92" s="8">
        <f t="shared" si="23"/>
        <v>448293.98227693321</v>
      </c>
      <c r="X92" s="8">
        <f t="shared" si="23"/>
        <v>645543.33447878377</v>
      </c>
      <c r="Y92" s="3">
        <f>SUM('Masses &amp; Spring Data'!$K$41*('Masses &amp; Spring Data'!$I$3+'Vel,Acc,Jer (Inlet)'!C92))</f>
        <v>36131.617524189489</v>
      </c>
      <c r="Z92" s="10">
        <f t="shared" si="38"/>
        <v>54063.376815266813</v>
      </c>
      <c r="AA92" s="10">
        <f t="shared" si="39"/>
        <v>111124.8312836074</v>
      </c>
      <c r="AB92" s="10">
        <f t="shared" si="40"/>
        <v>197517.45114388544</v>
      </c>
      <c r="AC92" s="10">
        <f t="shared" si="41"/>
        <v>323039.76618142665</v>
      </c>
      <c r="AD92" s="10">
        <f t="shared" si="42"/>
        <v>484425.59980112268</v>
      </c>
      <c r="AE92" s="10">
        <f t="shared" si="43"/>
        <v>681674.9520029733</v>
      </c>
    </row>
    <row r="93" spans="1:31" x14ac:dyDescent="0.2">
      <c r="A93" s="5">
        <v>-180</v>
      </c>
      <c r="B93" s="5">
        <f t="shared" si="44"/>
        <v>90</v>
      </c>
      <c r="C93" s="36">
        <v>0.1362795293849613</v>
      </c>
      <c r="D93" s="6">
        <f t="shared" si="24"/>
        <v>1.2959170009806592E-2</v>
      </c>
      <c r="E93" s="7">
        <f t="shared" si="25"/>
        <v>155.5100401176791</v>
      </c>
      <c r="F93" s="7">
        <f t="shared" si="26"/>
        <v>311.02008023535819</v>
      </c>
      <c r="G93" s="7">
        <f t="shared" si="27"/>
        <v>466.53012035303732</v>
      </c>
      <c r="H93" s="7">
        <f t="shared" si="28"/>
        <v>622.04016047071639</v>
      </c>
      <c r="I93" s="7">
        <f t="shared" si="29"/>
        <v>777.55020058839557</v>
      </c>
      <c r="J93" s="7">
        <f t="shared" si="30"/>
        <v>933.06024070607464</v>
      </c>
      <c r="K93" s="12">
        <f t="shared" si="31"/>
        <v>1.0664756867056202E-3</v>
      </c>
      <c r="L93" s="9">
        <f t="shared" si="32"/>
        <v>153572.4988856093</v>
      </c>
      <c r="M93" s="9">
        <f t="shared" si="33"/>
        <v>614289.99554243719</v>
      </c>
      <c r="N93" s="9">
        <f t="shared" si="34"/>
        <v>1382152.4899704838</v>
      </c>
      <c r="O93" s="9">
        <f t="shared" si="35"/>
        <v>2457159.9821697487</v>
      </c>
      <c r="P93" s="9">
        <f t="shared" si="36"/>
        <v>3839312.4721402326</v>
      </c>
      <c r="Q93" s="9">
        <f t="shared" si="37"/>
        <v>5528609.9598819353</v>
      </c>
      <c r="R93" s="8">
        <f>'Masses &amp; Spring Data'!$G$29</f>
        <v>0.12460000000000002</v>
      </c>
      <c r="S93" s="8">
        <f t="shared" si="23"/>
        <v>19135.13336114692</v>
      </c>
      <c r="T93" s="8">
        <f t="shared" si="23"/>
        <v>76540.53344458768</v>
      </c>
      <c r="U93" s="8">
        <f t="shared" si="23"/>
        <v>172216.20025032232</v>
      </c>
      <c r="V93" s="8">
        <f t="shared" si="23"/>
        <v>306162.13377835072</v>
      </c>
      <c r="W93" s="8">
        <f t="shared" si="23"/>
        <v>478378.33402867307</v>
      </c>
      <c r="X93" s="8">
        <f t="shared" si="23"/>
        <v>688864.80100128928</v>
      </c>
      <c r="Y93" s="3">
        <f>SUM('Masses &amp; Spring Data'!$K$41*('Masses &amp; Spring Data'!$I$3+'Vel,Acc,Jer (Inlet)'!C93))</f>
        <v>39397.794119298116</v>
      </c>
      <c r="Z93" s="10">
        <f t="shared" si="38"/>
        <v>58532.92748044504</v>
      </c>
      <c r="AA93" s="10">
        <f t="shared" si="39"/>
        <v>119477.43929817303</v>
      </c>
      <c r="AB93" s="10">
        <f t="shared" si="40"/>
        <v>211613.99436962043</v>
      </c>
      <c r="AC93" s="10">
        <f t="shared" si="41"/>
        <v>345559.92789764883</v>
      </c>
      <c r="AD93" s="10">
        <f t="shared" si="42"/>
        <v>517776.12814797118</v>
      </c>
      <c r="AE93" s="10">
        <f t="shared" si="43"/>
        <v>728262.59512058739</v>
      </c>
    </row>
    <row r="94" spans="1:31" x14ac:dyDescent="0.2">
      <c r="A94" s="5">
        <v>-178</v>
      </c>
      <c r="B94" s="5">
        <f t="shared" si="44"/>
        <v>91</v>
      </c>
      <c r="C94" s="36">
        <v>0.14923869939476789</v>
      </c>
      <c r="D94" s="6">
        <f t="shared" si="24"/>
        <v>1.4025645696512212E-2</v>
      </c>
      <c r="E94" s="7">
        <f t="shared" si="25"/>
        <v>168.30774835814654</v>
      </c>
      <c r="F94" s="7">
        <f t="shared" si="26"/>
        <v>336.61549671629308</v>
      </c>
      <c r="G94" s="7">
        <f t="shared" si="27"/>
        <v>504.92324507443965</v>
      </c>
      <c r="H94" s="7">
        <f t="shared" si="28"/>
        <v>673.23099343258616</v>
      </c>
      <c r="I94" s="7">
        <f t="shared" si="29"/>
        <v>841.53874179073273</v>
      </c>
      <c r="J94" s="7">
        <f t="shared" si="30"/>
        <v>1009.8464901488793</v>
      </c>
      <c r="K94" s="12">
        <f t="shared" si="31"/>
        <v>1.137684467029193E-3</v>
      </c>
      <c r="L94" s="9">
        <f t="shared" si="32"/>
        <v>163826.56325220381</v>
      </c>
      <c r="M94" s="9">
        <f t="shared" si="33"/>
        <v>655306.25300881523</v>
      </c>
      <c r="N94" s="9">
        <f t="shared" si="34"/>
        <v>1474439.0692698341</v>
      </c>
      <c r="O94" s="9">
        <f t="shared" si="35"/>
        <v>2621225.0120352609</v>
      </c>
      <c r="P94" s="9">
        <f t="shared" si="36"/>
        <v>4095664.081305095</v>
      </c>
      <c r="Q94" s="9">
        <f t="shared" si="37"/>
        <v>5897756.2770793363</v>
      </c>
      <c r="R94" s="8">
        <f>'Masses &amp; Spring Data'!$G$29</f>
        <v>0.12460000000000002</v>
      </c>
      <c r="S94" s="8">
        <f t="shared" si="23"/>
        <v>20412.789781224597</v>
      </c>
      <c r="T94" s="8">
        <f t="shared" si="23"/>
        <v>81651.15912489839</v>
      </c>
      <c r="U94" s="8">
        <f t="shared" si="23"/>
        <v>183715.10803102134</v>
      </c>
      <c r="V94" s="8">
        <f t="shared" si="23"/>
        <v>326604.63649959356</v>
      </c>
      <c r="W94" s="8">
        <f t="shared" si="23"/>
        <v>510319.74453061493</v>
      </c>
      <c r="X94" s="8">
        <f t="shared" si="23"/>
        <v>734860.43212408538</v>
      </c>
      <c r="Y94" s="3">
        <f>SUM('Masses &amp; Spring Data'!$K$41*('Masses &amp; Spring Data'!$I$3+'Vel,Acc,Jer (Inlet)'!C94))</f>
        <v>42936.905853585355</v>
      </c>
      <c r="Z94" s="10">
        <f t="shared" si="38"/>
        <v>63349.695634809948</v>
      </c>
      <c r="AA94" s="10">
        <f t="shared" si="39"/>
        <v>128418.42812889529</v>
      </c>
      <c r="AB94" s="10">
        <f t="shared" si="40"/>
        <v>226652.01388460671</v>
      </c>
      <c r="AC94" s="10">
        <f t="shared" si="41"/>
        <v>369541.5423531789</v>
      </c>
      <c r="AD94" s="10">
        <f t="shared" si="42"/>
        <v>553256.65038420027</v>
      </c>
      <c r="AE94" s="10">
        <f t="shared" si="43"/>
        <v>777797.33797767072</v>
      </c>
    </row>
    <row r="95" spans="1:31" x14ac:dyDescent="0.2">
      <c r="A95" s="5">
        <v>-176</v>
      </c>
      <c r="B95" s="5">
        <f t="shared" si="44"/>
        <v>92</v>
      </c>
      <c r="C95" s="36">
        <v>0.1632643450912801</v>
      </c>
      <c r="D95" s="6">
        <f t="shared" si="24"/>
        <v>1.5163330163541405E-2</v>
      </c>
      <c r="E95" s="7">
        <f t="shared" si="25"/>
        <v>181.95996196249686</v>
      </c>
      <c r="F95" s="7">
        <f t="shared" si="26"/>
        <v>363.91992392499372</v>
      </c>
      <c r="G95" s="7">
        <f t="shared" si="27"/>
        <v>545.87988588749056</v>
      </c>
      <c r="H95" s="7">
        <f t="shared" si="28"/>
        <v>727.83984784998745</v>
      </c>
      <c r="I95" s="7">
        <f t="shared" si="29"/>
        <v>909.79980981248434</v>
      </c>
      <c r="J95" s="7">
        <f t="shared" si="30"/>
        <v>1091.7597717749811</v>
      </c>
      <c r="K95" s="12">
        <f t="shared" si="31"/>
        <v>1.2105492654998773E-3</v>
      </c>
      <c r="L95" s="9">
        <f t="shared" si="32"/>
        <v>174319.09423198234</v>
      </c>
      <c r="M95" s="9">
        <f t="shared" si="33"/>
        <v>697276.37692792935</v>
      </c>
      <c r="N95" s="9">
        <f t="shared" si="34"/>
        <v>1568871.8480878409</v>
      </c>
      <c r="O95" s="9">
        <f t="shared" si="35"/>
        <v>2789105.5077117174</v>
      </c>
      <c r="P95" s="9">
        <f t="shared" si="36"/>
        <v>4357977.3557995586</v>
      </c>
      <c r="Q95" s="9">
        <f t="shared" si="37"/>
        <v>6275487.3923513638</v>
      </c>
      <c r="R95" s="8">
        <f>'Masses &amp; Spring Data'!$G$29</f>
        <v>0.12460000000000002</v>
      </c>
      <c r="S95" s="8">
        <f t="shared" si="23"/>
        <v>21720.159141305001</v>
      </c>
      <c r="T95" s="8">
        <f t="shared" si="23"/>
        <v>86880.636565220004</v>
      </c>
      <c r="U95" s="8">
        <f t="shared" si="23"/>
        <v>195481.432271745</v>
      </c>
      <c r="V95" s="8">
        <f t="shared" si="23"/>
        <v>347522.54626088002</v>
      </c>
      <c r="W95" s="8">
        <f t="shared" si="23"/>
        <v>543003.97853262501</v>
      </c>
      <c r="X95" s="8">
        <f t="shared" si="23"/>
        <v>781925.72908697999</v>
      </c>
      <c r="Y95" s="3">
        <f>SUM('Masses &amp; Spring Data'!$K$41*('Masses &amp; Spring Data'!$I$3+'Vel,Acc,Jer (Inlet)'!C95))</f>
        <v>46767.269003996909</v>
      </c>
      <c r="Z95" s="10">
        <f t="shared" si="38"/>
        <v>68487.428145301907</v>
      </c>
      <c r="AA95" s="10">
        <f t="shared" si="39"/>
        <v>137788.96704707789</v>
      </c>
      <c r="AB95" s="10">
        <f t="shared" si="40"/>
        <v>242248.70127574191</v>
      </c>
      <c r="AC95" s="10">
        <f t="shared" si="41"/>
        <v>394289.81526487693</v>
      </c>
      <c r="AD95" s="10">
        <f t="shared" si="42"/>
        <v>589771.24753662187</v>
      </c>
      <c r="AE95" s="10">
        <f t="shared" si="43"/>
        <v>828692.99809097685</v>
      </c>
    </row>
    <row r="96" spans="1:31" x14ac:dyDescent="0.2">
      <c r="A96" s="5">
        <v>-174</v>
      </c>
      <c r="B96" s="5">
        <f t="shared" si="44"/>
        <v>93</v>
      </c>
      <c r="C96" s="36">
        <v>0.17842767525482151</v>
      </c>
      <c r="D96" s="6">
        <f t="shared" si="24"/>
        <v>1.6373879429041283E-2</v>
      </c>
      <c r="E96" s="7">
        <f t="shared" si="25"/>
        <v>196.4865531484954</v>
      </c>
      <c r="F96" s="7">
        <f t="shared" si="26"/>
        <v>392.97310629699081</v>
      </c>
      <c r="G96" s="7">
        <f t="shared" si="27"/>
        <v>589.45965944548618</v>
      </c>
      <c r="H96" s="7">
        <f t="shared" si="28"/>
        <v>785.94621259398161</v>
      </c>
      <c r="I96" s="7">
        <f t="shared" si="29"/>
        <v>982.43276574247693</v>
      </c>
      <c r="J96" s="7">
        <f t="shared" si="30"/>
        <v>1178.9193188909724</v>
      </c>
      <c r="K96" s="12">
        <f t="shared" si="31"/>
        <v>1.2867261002644237E-3</v>
      </c>
      <c r="L96" s="9">
        <f t="shared" si="32"/>
        <v>185288.55843807702</v>
      </c>
      <c r="M96" s="9">
        <f t="shared" si="33"/>
        <v>741154.23375230806</v>
      </c>
      <c r="N96" s="9">
        <f t="shared" si="34"/>
        <v>1667597.025942693</v>
      </c>
      <c r="O96" s="9">
        <f t="shared" si="35"/>
        <v>2964616.9350092323</v>
      </c>
      <c r="P96" s="9">
        <f t="shared" si="36"/>
        <v>4632213.9609519253</v>
      </c>
      <c r="Q96" s="9">
        <f t="shared" si="37"/>
        <v>6670388.103770772</v>
      </c>
      <c r="R96" s="8">
        <f>'Masses &amp; Spring Data'!$G$29</f>
        <v>0.12460000000000002</v>
      </c>
      <c r="S96" s="8">
        <f t="shared" si="23"/>
        <v>23086.954381384399</v>
      </c>
      <c r="T96" s="8">
        <f t="shared" si="23"/>
        <v>92347.817525537597</v>
      </c>
      <c r="U96" s="8">
        <f t="shared" si="23"/>
        <v>207782.58943245959</v>
      </c>
      <c r="V96" s="8">
        <f t="shared" si="23"/>
        <v>369391.27010215039</v>
      </c>
      <c r="W96" s="8">
        <f t="shared" si="23"/>
        <v>577173.85953460995</v>
      </c>
      <c r="X96" s="8">
        <f t="shared" si="23"/>
        <v>831130.35772983835</v>
      </c>
      <c r="Y96" s="3">
        <f>SUM('Masses &amp; Spring Data'!$K$41*('Masses &amp; Spring Data'!$I$3+'Vel,Acc,Jer (Inlet)'!C96))</f>
        <v>50908.330481857891</v>
      </c>
      <c r="Z96" s="10">
        <f t="shared" si="38"/>
        <v>73995.284863242297</v>
      </c>
      <c r="AA96" s="10">
        <f t="shared" si="39"/>
        <v>147727.80697778272</v>
      </c>
      <c r="AB96" s="10">
        <f t="shared" si="40"/>
        <v>258690.91991431749</v>
      </c>
      <c r="AC96" s="10">
        <f t="shared" si="41"/>
        <v>420299.60058400827</v>
      </c>
      <c r="AD96" s="10">
        <f t="shared" si="42"/>
        <v>628082.19001646782</v>
      </c>
      <c r="AE96" s="10">
        <f t="shared" si="43"/>
        <v>882038.68821169622</v>
      </c>
    </row>
    <row r="97" spans="1:31" x14ac:dyDescent="0.2">
      <c r="A97" s="5">
        <v>-172</v>
      </c>
      <c r="B97" s="5">
        <f t="shared" si="44"/>
        <v>94</v>
      </c>
      <c r="C97" s="36">
        <v>0.19480155468386279</v>
      </c>
      <c r="D97" s="6">
        <f t="shared" si="24"/>
        <v>1.7660605529305706E-2</v>
      </c>
      <c r="E97" s="7">
        <f t="shared" si="25"/>
        <v>211.92726635166846</v>
      </c>
      <c r="F97" s="7">
        <f t="shared" si="26"/>
        <v>423.85453270333693</v>
      </c>
      <c r="G97" s="7">
        <f t="shared" si="27"/>
        <v>635.78179905500542</v>
      </c>
      <c r="H97" s="7">
        <f t="shared" si="28"/>
        <v>847.70906540667386</v>
      </c>
      <c r="I97" s="7">
        <f t="shared" si="29"/>
        <v>1059.6363317583423</v>
      </c>
      <c r="J97" s="7">
        <f t="shared" si="30"/>
        <v>1271.5635981100108</v>
      </c>
      <c r="K97" s="12">
        <f t="shared" si="31"/>
        <v>1.3670429803968043E-3</v>
      </c>
      <c r="L97" s="9">
        <f t="shared" si="32"/>
        <v>196854.18917713981</v>
      </c>
      <c r="M97" s="9">
        <f t="shared" si="33"/>
        <v>787416.75670855923</v>
      </c>
      <c r="N97" s="9">
        <f t="shared" si="34"/>
        <v>1771687.7025942584</v>
      </c>
      <c r="O97" s="9">
        <f t="shared" si="35"/>
        <v>3149667.0268342369</v>
      </c>
      <c r="P97" s="9">
        <f t="shared" si="36"/>
        <v>4921354.7294284953</v>
      </c>
      <c r="Q97" s="9">
        <f t="shared" si="37"/>
        <v>7086750.8103770334</v>
      </c>
      <c r="R97" s="8">
        <f>'Masses &amp; Spring Data'!$G$29</f>
        <v>0.12460000000000002</v>
      </c>
      <c r="S97" s="8">
        <f t="shared" si="23"/>
        <v>24528.031971471624</v>
      </c>
      <c r="T97" s="8">
        <f t="shared" si="23"/>
        <v>98112.127885886497</v>
      </c>
      <c r="U97" s="8">
        <f t="shared" si="23"/>
        <v>220752.28774324461</v>
      </c>
      <c r="V97" s="8">
        <f t="shared" si="23"/>
        <v>392448.51154354599</v>
      </c>
      <c r="W97" s="8">
        <f t="shared" si="23"/>
        <v>613200.79928679054</v>
      </c>
      <c r="X97" s="8">
        <f t="shared" si="23"/>
        <v>883009.15097297844</v>
      </c>
      <c r="Y97" s="3">
        <f>SUM('Masses &amp; Spring Data'!$K$41*('Masses &amp; Spring Data'!$I$3+'Vel,Acc,Jer (Inlet)'!C97))</f>
        <v>55379.989452245114</v>
      </c>
      <c r="Z97" s="10">
        <f t="shared" si="38"/>
        <v>79908.021423716738</v>
      </c>
      <c r="AA97" s="10">
        <f t="shared" si="39"/>
        <v>158315.17747362534</v>
      </c>
      <c r="AB97" s="10">
        <f t="shared" si="40"/>
        <v>276132.27719548973</v>
      </c>
      <c r="AC97" s="10">
        <f t="shared" si="41"/>
        <v>447828.50099579111</v>
      </c>
      <c r="AD97" s="10">
        <f t="shared" si="42"/>
        <v>668580.7887390356</v>
      </c>
      <c r="AE97" s="10">
        <f t="shared" si="43"/>
        <v>938389.14042522351</v>
      </c>
    </row>
    <row r="98" spans="1:31" x14ac:dyDescent="0.2">
      <c r="A98" s="5">
        <v>-170</v>
      </c>
      <c r="B98" s="5">
        <f t="shared" si="44"/>
        <v>95</v>
      </c>
      <c r="C98" s="36">
        <v>0.21246216021316849</v>
      </c>
      <c r="D98" s="6">
        <f t="shared" si="24"/>
        <v>1.9027648509702511E-2</v>
      </c>
      <c r="E98" s="7">
        <f t="shared" si="25"/>
        <v>228.33178211643013</v>
      </c>
      <c r="F98" s="7">
        <f t="shared" si="26"/>
        <v>456.66356423286027</v>
      </c>
      <c r="G98" s="7">
        <f t="shared" si="27"/>
        <v>684.99534634929034</v>
      </c>
      <c r="H98" s="7">
        <f t="shared" si="28"/>
        <v>913.32712846572053</v>
      </c>
      <c r="I98" s="7">
        <f t="shared" si="29"/>
        <v>1141.6589105821506</v>
      </c>
      <c r="J98" s="7">
        <f t="shared" si="30"/>
        <v>1369.9906926985807</v>
      </c>
      <c r="K98" s="12">
        <f t="shared" si="31"/>
        <v>1.4481878696027684E-3</v>
      </c>
      <c r="L98" s="9">
        <f t="shared" si="32"/>
        <v>208539.05322279866</v>
      </c>
      <c r="M98" s="9">
        <f t="shared" si="33"/>
        <v>834156.21289119462</v>
      </c>
      <c r="N98" s="9">
        <f t="shared" si="34"/>
        <v>1876851.4790051877</v>
      </c>
      <c r="O98" s="9">
        <f t="shared" si="35"/>
        <v>3336624.8515647785</v>
      </c>
      <c r="P98" s="9">
        <f t="shared" si="36"/>
        <v>5213476.3305699658</v>
      </c>
      <c r="Q98" s="9">
        <f t="shared" si="37"/>
        <v>7507405.916020751</v>
      </c>
      <c r="R98" s="8">
        <f>'Masses &amp; Spring Data'!$G$29</f>
        <v>0.12460000000000002</v>
      </c>
      <c r="S98" s="8">
        <f t="shared" si="23"/>
        <v>25983.966031560714</v>
      </c>
      <c r="T98" s="8">
        <f t="shared" si="23"/>
        <v>103935.86412624286</v>
      </c>
      <c r="U98" s="8">
        <f t="shared" si="23"/>
        <v>233855.69428404642</v>
      </c>
      <c r="V98" s="8">
        <f t="shared" si="23"/>
        <v>415743.45650497143</v>
      </c>
      <c r="W98" s="8">
        <f t="shared" si="23"/>
        <v>649599.15078901779</v>
      </c>
      <c r="X98" s="8">
        <f t="shared" si="23"/>
        <v>935422.77713618567</v>
      </c>
      <c r="Y98" s="3">
        <f>SUM('Masses &amp; Spring Data'!$K$41*('Masses &amp; Spring Data'!$I$3+'Vel,Acc,Jer (Inlet)'!C98))</f>
        <v>60203.049587738846</v>
      </c>
      <c r="Z98" s="10">
        <f t="shared" si="38"/>
        <v>86187.015619299564</v>
      </c>
      <c r="AA98" s="10">
        <f t="shared" si="39"/>
        <v>169335.30932154166</v>
      </c>
      <c r="AB98" s="10">
        <f t="shared" si="40"/>
        <v>294058.74387178523</v>
      </c>
      <c r="AC98" s="10">
        <f t="shared" si="41"/>
        <v>475946.5060927103</v>
      </c>
      <c r="AD98" s="10">
        <f t="shared" si="42"/>
        <v>709802.20037675661</v>
      </c>
      <c r="AE98" s="10">
        <f t="shared" si="43"/>
        <v>995625.82672392449</v>
      </c>
    </row>
    <row r="99" spans="1:31" x14ac:dyDescent="0.2">
      <c r="A99" s="5">
        <v>-168</v>
      </c>
      <c r="B99" s="5">
        <f t="shared" si="44"/>
        <v>96</v>
      </c>
      <c r="C99" s="36">
        <v>0.231489808722871</v>
      </c>
      <c r="D99" s="6">
        <f t="shared" si="24"/>
        <v>2.0475836379305279E-2</v>
      </c>
      <c r="E99" s="7">
        <f t="shared" si="25"/>
        <v>245.71003655166334</v>
      </c>
      <c r="F99" s="7">
        <f t="shared" si="26"/>
        <v>491.42007310332667</v>
      </c>
      <c r="G99" s="7">
        <f t="shared" si="27"/>
        <v>737.13010965499006</v>
      </c>
      <c r="H99" s="7">
        <f t="shared" si="28"/>
        <v>982.84014620665334</v>
      </c>
      <c r="I99" s="7">
        <f t="shared" si="29"/>
        <v>1228.5501827583166</v>
      </c>
      <c r="J99" s="7">
        <f t="shared" si="30"/>
        <v>1474.2602193099801</v>
      </c>
      <c r="K99" s="12">
        <f t="shared" si="31"/>
        <v>1.5334728041761503E-3</v>
      </c>
      <c r="L99" s="9">
        <f t="shared" si="32"/>
        <v>220820.08380136563</v>
      </c>
      <c r="M99" s="9">
        <f t="shared" si="33"/>
        <v>883280.33520546253</v>
      </c>
      <c r="N99" s="9">
        <f t="shared" si="34"/>
        <v>1987380.7542122907</v>
      </c>
      <c r="O99" s="9">
        <f t="shared" si="35"/>
        <v>3533121.3408218501</v>
      </c>
      <c r="P99" s="9">
        <f t="shared" si="36"/>
        <v>5520502.0950341411</v>
      </c>
      <c r="Q99" s="9">
        <f t="shared" si="37"/>
        <v>7949523.016849163</v>
      </c>
      <c r="R99" s="8">
        <f>'Masses &amp; Spring Data'!$G$29</f>
        <v>0.12460000000000002</v>
      </c>
      <c r="S99" s="8">
        <f t="shared" si="23"/>
        <v>27514.182441650162</v>
      </c>
      <c r="T99" s="8">
        <f t="shared" si="23"/>
        <v>110056.72976660065</v>
      </c>
      <c r="U99" s="8">
        <f t="shared" si="23"/>
        <v>247627.64197485146</v>
      </c>
      <c r="V99" s="8">
        <f t="shared" si="23"/>
        <v>440226.9190664026</v>
      </c>
      <c r="W99" s="8">
        <f t="shared" si="23"/>
        <v>687854.56104125408</v>
      </c>
      <c r="X99" s="8">
        <f t="shared" si="23"/>
        <v>990510.56789940584</v>
      </c>
      <c r="Y99" s="3">
        <f>SUM('Masses &amp; Spring Data'!$K$41*('Masses &amp; Spring Data'!$I$3+'Vel,Acc,Jer (Inlet)'!C99))</f>
        <v>65399.445195298809</v>
      </c>
      <c r="Z99" s="10">
        <f t="shared" si="38"/>
        <v>92913.627636948979</v>
      </c>
      <c r="AA99" s="10">
        <f t="shared" si="39"/>
        <v>181048.06647536118</v>
      </c>
      <c r="AB99" s="10">
        <f t="shared" si="40"/>
        <v>313027.08717015025</v>
      </c>
      <c r="AC99" s="10">
        <f t="shared" si="41"/>
        <v>505626.36426170141</v>
      </c>
      <c r="AD99" s="10">
        <f t="shared" si="42"/>
        <v>753254.00623655284</v>
      </c>
      <c r="AE99" s="10">
        <f t="shared" si="43"/>
        <v>1055910.0130947046</v>
      </c>
    </row>
    <row r="100" spans="1:31" x14ac:dyDescent="0.2">
      <c r="A100" s="5">
        <v>-166</v>
      </c>
      <c r="B100" s="5">
        <f t="shared" si="44"/>
        <v>97</v>
      </c>
      <c r="C100" s="36">
        <v>0.25196564510217628</v>
      </c>
      <c r="D100" s="6">
        <f t="shared" si="24"/>
        <v>2.2009309183481429E-2</v>
      </c>
      <c r="E100" s="7">
        <f t="shared" si="25"/>
        <v>264.11171020177716</v>
      </c>
      <c r="F100" s="7">
        <f t="shared" si="26"/>
        <v>528.22342040355431</v>
      </c>
      <c r="G100" s="7">
        <f t="shared" si="27"/>
        <v>792.33513060533141</v>
      </c>
      <c r="H100" s="7">
        <f t="shared" si="28"/>
        <v>1056.4468408071086</v>
      </c>
      <c r="I100" s="7">
        <f t="shared" si="29"/>
        <v>1320.5585510088858</v>
      </c>
      <c r="J100" s="7">
        <f t="shared" si="30"/>
        <v>1584.6702612106628</v>
      </c>
      <c r="K100" s="12">
        <f t="shared" si="31"/>
        <v>1.6212417659702827E-3</v>
      </c>
      <c r="L100" s="9">
        <f t="shared" si="32"/>
        <v>233458.81429972072</v>
      </c>
      <c r="M100" s="9">
        <f t="shared" si="33"/>
        <v>933835.25719888287</v>
      </c>
      <c r="N100" s="9">
        <f t="shared" si="34"/>
        <v>2101129.3286974863</v>
      </c>
      <c r="O100" s="9">
        <f t="shared" si="35"/>
        <v>3735341.0287955315</v>
      </c>
      <c r="P100" s="9">
        <f t="shared" si="36"/>
        <v>5836470.3574930178</v>
      </c>
      <c r="Q100" s="9">
        <f t="shared" si="37"/>
        <v>8404517.3147899453</v>
      </c>
      <c r="R100" s="8">
        <f>'Masses &amp; Spring Data'!$G$29</f>
        <v>0.12460000000000002</v>
      </c>
      <c r="S100" s="8">
        <f t="shared" si="23"/>
        <v>29088.968261745205</v>
      </c>
      <c r="T100" s="8">
        <f t="shared" si="23"/>
        <v>116355.87304698082</v>
      </c>
      <c r="U100" s="8">
        <f t="shared" si="23"/>
        <v>261800.71435570682</v>
      </c>
      <c r="V100" s="8">
        <f t="shared" si="23"/>
        <v>465423.49218792329</v>
      </c>
      <c r="W100" s="8">
        <f t="shared" si="23"/>
        <v>727224.20654363011</v>
      </c>
      <c r="X100" s="8">
        <f t="shared" si="23"/>
        <v>1047202.8574228273</v>
      </c>
      <c r="Y100" s="3">
        <f>SUM('Masses &amp; Spring Data'!$K$41*('Masses &amp; Spring Data'!$I$3+'Vel,Acc,Jer (Inlet)'!C100))</f>
        <v>70991.336708760515</v>
      </c>
      <c r="Z100" s="10">
        <f t="shared" si="38"/>
        <v>100080.30497050572</v>
      </c>
      <c r="AA100" s="10">
        <f t="shared" si="39"/>
        <v>193357.8882433197</v>
      </c>
      <c r="AB100" s="10">
        <f t="shared" si="40"/>
        <v>332792.05106446735</v>
      </c>
      <c r="AC100" s="10">
        <f t="shared" si="41"/>
        <v>536414.82889668376</v>
      </c>
      <c r="AD100" s="10">
        <f t="shared" si="42"/>
        <v>798215.54325239058</v>
      </c>
      <c r="AE100" s="10">
        <f t="shared" si="43"/>
        <v>1118194.1941315879</v>
      </c>
    </row>
    <row r="101" spans="1:31" x14ac:dyDescent="0.2">
      <c r="A101" s="5">
        <v>-164</v>
      </c>
      <c r="B101" s="5">
        <f t="shared" si="44"/>
        <v>98</v>
      </c>
      <c r="C101" s="36">
        <v>0.27397495428565771</v>
      </c>
      <c r="D101" s="6">
        <f t="shared" si="24"/>
        <v>2.3630550949451712E-2</v>
      </c>
      <c r="E101" s="7">
        <f t="shared" si="25"/>
        <v>283.56661139342054</v>
      </c>
      <c r="F101" s="7">
        <f t="shared" si="26"/>
        <v>567.13322278684109</v>
      </c>
      <c r="G101" s="7">
        <f t="shared" si="27"/>
        <v>850.69983418026163</v>
      </c>
      <c r="H101" s="7">
        <f t="shared" si="28"/>
        <v>1134.2664455736822</v>
      </c>
      <c r="I101" s="7">
        <f t="shared" si="29"/>
        <v>1417.8330569671027</v>
      </c>
      <c r="J101" s="7">
        <f t="shared" si="30"/>
        <v>1701.3996683605233</v>
      </c>
      <c r="K101" s="12">
        <f t="shared" si="31"/>
        <v>1.7098387368379431E-3</v>
      </c>
      <c r="L101" s="9">
        <f t="shared" si="32"/>
        <v>246216.7781046638</v>
      </c>
      <c r="M101" s="9">
        <f t="shared" si="33"/>
        <v>984867.11241865519</v>
      </c>
      <c r="N101" s="9">
        <f t="shared" si="34"/>
        <v>2215951.0029419744</v>
      </c>
      <c r="O101" s="9">
        <f t="shared" si="35"/>
        <v>3939468.4496746208</v>
      </c>
      <c r="P101" s="9">
        <f t="shared" si="36"/>
        <v>6155419.4526165947</v>
      </c>
      <c r="Q101" s="9">
        <f t="shared" si="37"/>
        <v>8863804.0117678978</v>
      </c>
      <c r="R101" s="8">
        <f>'Masses &amp; Spring Data'!$G$29</f>
        <v>0.12460000000000002</v>
      </c>
      <c r="S101" s="8">
        <f t="shared" si="23"/>
        <v>30678.610551841113</v>
      </c>
      <c r="T101" s="8">
        <f t="shared" si="23"/>
        <v>122714.44220736445</v>
      </c>
      <c r="U101" s="8">
        <f t="shared" si="23"/>
        <v>276107.49496657006</v>
      </c>
      <c r="V101" s="8">
        <f t="shared" ref="S101:X164" si="45">SUM($R$3*O101)</f>
        <v>490857.76882945781</v>
      </c>
      <c r="W101" s="8">
        <f t="shared" si="45"/>
        <v>766965.26379602775</v>
      </c>
      <c r="X101" s="8">
        <f t="shared" si="45"/>
        <v>1104429.9798662802</v>
      </c>
      <c r="Y101" s="3">
        <f>SUM('Masses &amp; Spring Data'!$K$41*('Masses &amp; Spring Data'!$I$3+'Vel,Acc,Jer (Inlet)'!C101))</f>
        <v>77002.015196338893</v>
      </c>
      <c r="Z101" s="10">
        <f t="shared" si="38"/>
        <v>107680.62574818</v>
      </c>
      <c r="AA101" s="10">
        <f t="shared" si="39"/>
        <v>206169.89231424092</v>
      </c>
      <c r="AB101" s="10">
        <f t="shared" si="40"/>
        <v>353109.51016290893</v>
      </c>
      <c r="AC101" s="10">
        <f t="shared" si="41"/>
        <v>567859.78402579669</v>
      </c>
      <c r="AD101" s="10">
        <f t="shared" si="42"/>
        <v>843967.27899236663</v>
      </c>
      <c r="AE101" s="10">
        <f t="shared" si="43"/>
        <v>1181431.9950626192</v>
      </c>
    </row>
    <row r="102" spans="1:31" x14ac:dyDescent="0.2">
      <c r="A102" s="5">
        <v>-162</v>
      </c>
      <c r="B102" s="5">
        <f t="shared" si="44"/>
        <v>99</v>
      </c>
      <c r="C102" s="36">
        <v>0.29760550523510942</v>
      </c>
      <c r="D102" s="6">
        <f t="shared" si="24"/>
        <v>2.5340389686289655E-2</v>
      </c>
      <c r="E102" s="7">
        <f t="shared" si="25"/>
        <v>304.08467623547585</v>
      </c>
      <c r="F102" s="7">
        <f t="shared" si="26"/>
        <v>608.16935247095171</v>
      </c>
      <c r="G102" s="7">
        <f t="shared" si="27"/>
        <v>912.25402870642756</v>
      </c>
      <c r="H102" s="7">
        <f t="shared" si="28"/>
        <v>1216.3387049419034</v>
      </c>
      <c r="I102" s="7">
        <f t="shared" si="29"/>
        <v>1520.4233811773793</v>
      </c>
      <c r="J102" s="7">
        <f t="shared" si="30"/>
        <v>1824.5080574128551</v>
      </c>
      <c r="K102" s="12">
        <f t="shared" si="31"/>
        <v>1.8034037621467713E-3</v>
      </c>
      <c r="L102" s="9">
        <f t="shared" si="32"/>
        <v>259690.14174913507</v>
      </c>
      <c r="M102" s="9">
        <f t="shared" si="33"/>
        <v>1038760.5669965403</v>
      </c>
      <c r="N102" s="9">
        <f t="shared" si="34"/>
        <v>2337211.2757422156</v>
      </c>
      <c r="O102" s="9">
        <f t="shared" si="35"/>
        <v>4155042.2679861612</v>
      </c>
      <c r="P102" s="9">
        <f t="shared" si="36"/>
        <v>6492253.5437283767</v>
      </c>
      <c r="Q102" s="9">
        <f t="shared" si="37"/>
        <v>9348845.1029688623</v>
      </c>
      <c r="R102" s="8">
        <f>'Masses &amp; Spring Data'!$G$29</f>
        <v>0.12460000000000002</v>
      </c>
      <c r="S102" s="8">
        <f t="shared" si="45"/>
        <v>32357.391661942234</v>
      </c>
      <c r="T102" s="8">
        <f t="shared" si="45"/>
        <v>129429.56664776894</v>
      </c>
      <c r="U102" s="8">
        <f t="shared" si="45"/>
        <v>291216.52495748008</v>
      </c>
      <c r="V102" s="8">
        <f t="shared" si="45"/>
        <v>517718.26659107575</v>
      </c>
      <c r="W102" s="8">
        <f t="shared" si="45"/>
        <v>808934.79154855583</v>
      </c>
      <c r="X102" s="8">
        <f t="shared" si="45"/>
        <v>1164866.0998299203</v>
      </c>
      <c r="Y102" s="3">
        <f>SUM('Masses &amp; Spring Data'!$K$41*('Masses &amp; Spring Data'!$I$3+'Vel,Acc,Jer (Inlet)'!C102))</f>
        <v>83455.450106876466</v>
      </c>
      <c r="Z102" s="10">
        <f t="shared" si="38"/>
        <v>115812.8417688187</v>
      </c>
      <c r="AA102" s="10">
        <f t="shared" si="39"/>
        <v>219805.40366386058</v>
      </c>
      <c r="AB102" s="10">
        <f t="shared" si="40"/>
        <v>374671.97506435658</v>
      </c>
      <c r="AC102" s="10">
        <f t="shared" si="41"/>
        <v>601173.71669795224</v>
      </c>
      <c r="AD102" s="10">
        <f t="shared" si="42"/>
        <v>892390.24165543227</v>
      </c>
      <c r="AE102" s="10">
        <f t="shared" si="43"/>
        <v>1248321.5499367968</v>
      </c>
    </row>
    <row r="103" spans="1:31" x14ac:dyDescent="0.2">
      <c r="A103" s="5">
        <v>-160</v>
      </c>
      <c r="B103" s="5">
        <f t="shared" si="44"/>
        <v>100</v>
      </c>
      <c r="C103" s="36">
        <v>0.32294589492139908</v>
      </c>
      <c r="D103" s="6">
        <f t="shared" si="24"/>
        <v>2.7143793448436426E-2</v>
      </c>
      <c r="E103" s="7">
        <f t="shared" si="25"/>
        <v>325.72552138123712</v>
      </c>
      <c r="F103" s="7">
        <f t="shared" si="26"/>
        <v>651.45104276247423</v>
      </c>
      <c r="G103" s="7">
        <f t="shared" si="27"/>
        <v>977.1765641437114</v>
      </c>
      <c r="H103" s="7">
        <f t="shared" si="28"/>
        <v>1302.9020855249485</v>
      </c>
      <c r="I103" s="7">
        <f t="shared" si="29"/>
        <v>1628.6276069061855</v>
      </c>
      <c r="J103" s="7">
        <f t="shared" si="30"/>
        <v>1954.3531282874228</v>
      </c>
      <c r="K103" s="12">
        <f t="shared" si="31"/>
        <v>1.8961407783819606E-3</v>
      </c>
      <c r="L103" s="9">
        <f t="shared" si="32"/>
        <v>273044.27208700235</v>
      </c>
      <c r="M103" s="9">
        <f t="shared" si="33"/>
        <v>1092177.0883480094</v>
      </c>
      <c r="N103" s="9">
        <f t="shared" si="34"/>
        <v>2457398.448783021</v>
      </c>
      <c r="O103" s="9">
        <f t="shared" si="35"/>
        <v>4368708.3533920376</v>
      </c>
      <c r="P103" s="9">
        <f t="shared" si="36"/>
        <v>6826106.8021750581</v>
      </c>
      <c r="Q103" s="9">
        <f t="shared" si="37"/>
        <v>9829593.7951320838</v>
      </c>
      <c r="R103" s="8">
        <f>'Masses &amp; Spring Data'!$G$29</f>
        <v>0.12460000000000002</v>
      </c>
      <c r="S103" s="8">
        <f t="shared" si="45"/>
        <v>34021.316302040497</v>
      </c>
      <c r="T103" s="8">
        <f t="shared" si="45"/>
        <v>136085.26520816199</v>
      </c>
      <c r="U103" s="8">
        <f t="shared" si="45"/>
        <v>306191.84671836445</v>
      </c>
      <c r="V103" s="8">
        <f t="shared" si="45"/>
        <v>544341.06083264796</v>
      </c>
      <c r="W103" s="8">
        <f t="shared" si="45"/>
        <v>850532.90755101235</v>
      </c>
      <c r="X103" s="8">
        <f t="shared" si="45"/>
        <v>1224767.3868734578</v>
      </c>
      <c r="Y103" s="3">
        <f>SUM('Masses &amp; Spring Data'!$K$41*('Masses &amp; Spring Data'!$I$3+'Vel,Acc,Jer (Inlet)'!C103))</f>
        <v>90375.837016091653</v>
      </c>
      <c r="Z103" s="10">
        <f t="shared" si="38"/>
        <v>124397.15331813216</v>
      </c>
      <c r="AA103" s="10">
        <f t="shared" si="39"/>
        <v>233873.99346912006</v>
      </c>
      <c r="AB103" s="10">
        <f t="shared" si="40"/>
        <v>396567.68373445608</v>
      </c>
      <c r="AC103" s="10">
        <f t="shared" si="41"/>
        <v>634716.89784873964</v>
      </c>
      <c r="AD103" s="10">
        <f t="shared" si="42"/>
        <v>940908.74456710403</v>
      </c>
      <c r="AE103" s="10">
        <f t="shared" si="43"/>
        <v>1315143.2238895495</v>
      </c>
    </row>
    <row r="104" spans="1:31" x14ac:dyDescent="0.2">
      <c r="A104" s="5">
        <v>-158</v>
      </c>
      <c r="B104" s="5">
        <f t="shared" si="44"/>
        <v>101</v>
      </c>
      <c r="C104" s="36">
        <v>0.35008968836983551</v>
      </c>
      <c r="D104" s="6">
        <f t="shared" si="24"/>
        <v>2.9039934226818387E-2</v>
      </c>
      <c r="E104" s="7">
        <f t="shared" si="25"/>
        <v>348.47921072182066</v>
      </c>
      <c r="F104" s="7">
        <f t="shared" si="26"/>
        <v>696.95842144364133</v>
      </c>
      <c r="G104" s="7">
        <f t="shared" si="27"/>
        <v>1045.437632165462</v>
      </c>
      <c r="H104" s="7">
        <f t="shared" si="28"/>
        <v>1393.9168428872827</v>
      </c>
      <c r="I104" s="7">
        <f t="shared" si="29"/>
        <v>1742.3960536091033</v>
      </c>
      <c r="J104" s="7">
        <f t="shared" si="30"/>
        <v>2090.875264330924</v>
      </c>
      <c r="K104" s="12">
        <f t="shared" si="31"/>
        <v>1.9930178399850118E-3</v>
      </c>
      <c r="L104" s="9">
        <f t="shared" si="32"/>
        <v>286994.56895784172</v>
      </c>
      <c r="M104" s="9">
        <f t="shared" si="33"/>
        <v>1147978.2758313669</v>
      </c>
      <c r="N104" s="9">
        <f t="shared" si="34"/>
        <v>2582951.1206205753</v>
      </c>
      <c r="O104" s="9">
        <f t="shared" si="35"/>
        <v>4591913.1033254676</v>
      </c>
      <c r="P104" s="9">
        <f t="shared" si="36"/>
        <v>7174864.2239460424</v>
      </c>
      <c r="Q104" s="9">
        <f t="shared" si="37"/>
        <v>10331804.482482301</v>
      </c>
      <c r="R104" s="8">
        <f>'Masses &amp; Spring Data'!$G$29</f>
        <v>0.12460000000000002</v>
      </c>
      <c r="S104" s="8">
        <f t="shared" si="45"/>
        <v>35759.523292147082</v>
      </c>
      <c r="T104" s="8">
        <f t="shared" si="45"/>
        <v>143038.09316858833</v>
      </c>
      <c r="U104" s="8">
        <f t="shared" si="45"/>
        <v>321835.70962932374</v>
      </c>
      <c r="V104" s="8">
        <f t="shared" si="45"/>
        <v>572152.3726743533</v>
      </c>
      <c r="W104" s="8">
        <f t="shared" si="45"/>
        <v>893988.08230367699</v>
      </c>
      <c r="X104" s="8">
        <f t="shared" si="45"/>
        <v>1287342.838517295</v>
      </c>
      <c r="Y104" s="3">
        <f>SUM('Masses &amp; Spring Data'!$K$41*('Masses &amp; Spring Data'!$I$3+'Vel,Acc,Jer (Inlet)'!C104))</f>
        <v>97788.728260958072</v>
      </c>
      <c r="Z104" s="10">
        <f t="shared" si="38"/>
        <v>133548.25155310516</v>
      </c>
      <c r="AA104" s="10">
        <f t="shared" si="39"/>
        <v>248757.54322016181</v>
      </c>
      <c r="AB104" s="10">
        <f t="shared" si="40"/>
        <v>419624.43789028178</v>
      </c>
      <c r="AC104" s="10">
        <f t="shared" si="41"/>
        <v>669941.10093531141</v>
      </c>
      <c r="AD104" s="10">
        <f t="shared" si="42"/>
        <v>991776.81056463509</v>
      </c>
      <c r="AE104" s="10">
        <f t="shared" si="43"/>
        <v>1385131.5667782531</v>
      </c>
    </row>
    <row r="105" spans="1:31" x14ac:dyDescent="0.2">
      <c r="A105" s="5">
        <v>-156</v>
      </c>
      <c r="B105" s="5">
        <f t="shared" si="44"/>
        <v>102</v>
      </c>
      <c r="C105" s="36">
        <v>0.37912962259665389</v>
      </c>
      <c r="D105" s="6">
        <f t="shared" si="24"/>
        <v>3.1032952066803399E-2</v>
      </c>
      <c r="E105" s="7">
        <f t="shared" si="25"/>
        <v>372.39542480164079</v>
      </c>
      <c r="F105" s="7">
        <f t="shared" si="26"/>
        <v>744.79084960328157</v>
      </c>
      <c r="G105" s="7">
        <f t="shared" si="27"/>
        <v>1117.1862744049224</v>
      </c>
      <c r="H105" s="7">
        <f t="shared" si="28"/>
        <v>1489.5816992065631</v>
      </c>
      <c r="I105" s="7">
        <f t="shared" si="29"/>
        <v>1861.9771240082039</v>
      </c>
      <c r="J105" s="7">
        <f t="shared" si="30"/>
        <v>2234.3725488098448</v>
      </c>
      <c r="K105" s="12">
        <f t="shared" si="31"/>
        <v>2.0915509197347859E-3</v>
      </c>
      <c r="L105" s="9">
        <f t="shared" si="32"/>
        <v>301183.33244180918</v>
      </c>
      <c r="M105" s="9">
        <f t="shared" si="33"/>
        <v>1204733.3297672367</v>
      </c>
      <c r="N105" s="9">
        <f t="shared" si="34"/>
        <v>2710649.9919762826</v>
      </c>
      <c r="O105" s="9">
        <f t="shared" si="35"/>
        <v>4818933.3190689469</v>
      </c>
      <c r="P105" s="9">
        <f t="shared" si="36"/>
        <v>7529583.3110452294</v>
      </c>
      <c r="Q105" s="9">
        <f t="shared" si="37"/>
        <v>10842599.96790513</v>
      </c>
      <c r="R105" s="8">
        <f>'Masses &amp; Spring Data'!$G$29</f>
        <v>0.12460000000000002</v>
      </c>
      <c r="S105" s="8">
        <f t="shared" si="45"/>
        <v>37527.443222249429</v>
      </c>
      <c r="T105" s="8">
        <f t="shared" si="45"/>
        <v>150109.77288899772</v>
      </c>
      <c r="U105" s="8">
        <f t="shared" si="45"/>
        <v>337746.98900024482</v>
      </c>
      <c r="V105" s="8">
        <f t="shared" si="45"/>
        <v>600439.09155599086</v>
      </c>
      <c r="W105" s="8">
        <f t="shared" si="45"/>
        <v>938186.08055623574</v>
      </c>
      <c r="X105" s="8">
        <f t="shared" si="45"/>
        <v>1350987.9560009793</v>
      </c>
      <c r="Y105" s="3">
        <f>SUM('Masses &amp; Spring Data'!$K$41*('Masses &amp; Spring Data'!$I$3+'Vel,Acc,Jer (Inlet)'!C105))</f>
        <v>105719.4500515735</v>
      </c>
      <c r="Z105" s="10">
        <f t="shared" si="38"/>
        <v>143246.89327382293</v>
      </c>
      <c r="AA105" s="10">
        <f t="shared" si="39"/>
        <v>264304.23212141282</v>
      </c>
      <c r="AB105" s="10">
        <f t="shared" si="40"/>
        <v>443466.43905181834</v>
      </c>
      <c r="AC105" s="10">
        <f t="shared" si="41"/>
        <v>706158.54160756432</v>
      </c>
      <c r="AD105" s="10">
        <f t="shared" si="42"/>
        <v>1043905.5306078092</v>
      </c>
      <c r="AE105" s="10">
        <f t="shared" si="43"/>
        <v>1456707.4060525529</v>
      </c>
    </row>
    <row r="106" spans="1:31" x14ac:dyDescent="0.2">
      <c r="A106" s="5">
        <v>-154</v>
      </c>
      <c r="B106" s="5">
        <f t="shared" si="44"/>
        <v>103</v>
      </c>
      <c r="C106" s="36">
        <v>0.41016257466345729</v>
      </c>
      <c r="D106" s="6">
        <f t="shared" si="24"/>
        <v>3.3124502986538185E-2</v>
      </c>
      <c r="E106" s="7">
        <f t="shared" si="25"/>
        <v>397.49403583845822</v>
      </c>
      <c r="F106" s="7">
        <f t="shared" si="26"/>
        <v>794.98807167691643</v>
      </c>
      <c r="G106" s="7">
        <f t="shared" si="27"/>
        <v>1192.4821075153745</v>
      </c>
      <c r="H106" s="7">
        <f t="shared" si="28"/>
        <v>1589.9761433538329</v>
      </c>
      <c r="I106" s="7">
        <f t="shared" si="29"/>
        <v>1987.470179192291</v>
      </c>
      <c r="J106" s="7">
        <f t="shared" si="30"/>
        <v>2384.9642150307491</v>
      </c>
      <c r="K106" s="12">
        <f t="shared" si="31"/>
        <v>2.1892559904115316E-3</v>
      </c>
      <c r="L106" s="9">
        <f t="shared" si="32"/>
        <v>315252.86261926056</v>
      </c>
      <c r="M106" s="9">
        <f t="shared" si="33"/>
        <v>1261011.4504770422</v>
      </c>
      <c r="N106" s="9">
        <f t="shared" si="34"/>
        <v>2837275.7635733448</v>
      </c>
      <c r="O106" s="9">
        <f t="shared" si="35"/>
        <v>5044045.8019081689</v>
      </c>
      <c r="P106" s="9">
        <f t="shared" si="36"/>
        <v>7881321.5654815137</v>
      </c>
      <c r="Q106" s="9">
        <f t="shared" si="37"/>
        <v>11349103.054293379</v>
      </c>
      <c r="R106" s="8">
        <f>'Masses &amp; Spring Data'!$G$29</f>
        <v>0.12460000000000002</v>
      </c>
      <c r="S106" s="8">
        <f t="shared" si="45"/>
        <v>39280.506682359868</v>
      </c>
      <c r="T106" s="8">
        <f t="shared" si="45"/>
        <v>157122.02672943947</v>
      </c>
      <c r="U106" s="8">
        <f t="shared" si="45"/>
        <v>353524.56014123879</v>
      </c>
      <c r="V106" s="8">
        <f t="shared" si="45"/>
        <v>628488.10691775789</v>
      </c>
      <c r="W106" s="8">
        <f t="shared" si="45"/>
        <v>982012.66705899674</v>
      </c>
      <c r="X106" s="8">
        <f t="shared" si="45"/>
        <v>1414098.2405649552</v>
      </c>
      <c r="Y106" s="3">
        <f>SUM('Masses &amp; Spring Data'!$K$41*('Masses &amp; Spring Data'!$I$3+'Vel,Acc,Jer (Inlet)'!C106))</f>
        <v>114194.45923241512</v>
      </c>
      <c r="Z106" s="10">
        <f t="shared" si="38"/>
        <v>153474.96591477498</v>
      </c>
      <c r="AA106" s="10">
        <f t="shared" si="39"/>
        <v>280362.69163115119</v>
      </c>
      <c r="AB106" s="10">
        <f t="shared" si="40"/>
        <v>467719.01937365392</v>
      </c>
      <c r="AC106" s="10">
        <f t="shared" si="41"/>
        <v>742682.56615017296</v>
      </c>
      <c r="AD106" s="10">
        <f t="shared" si="42"/>
        <v>1096207.1262914119</v>
      </c>
      <c r="AE106" s="10">
        <f t="shared" si="43"/>
        <v>1528292.6997973702</v>
      </c>
    </row>
    <row r="107" spans="1:31" x14ac:dyDescent="0.2">
      <c r="A107" s="5">
        <v>-152</v>
      </c>
      <c r="B107" s="5">
        <f t="shared" si="44"/>
        <v>104</v>
      </c>
      <c r="C107" s="36">
        <v>0.44328707764999548</v>
      </c>
      <c r="D107" s="6">
        <f t="shared" si="24"/>
        <v>3.5313758976949716E-2</v>
      </c>
      <c r="E107" s="7">
        <f t="shared" si="25"/>
        <v>423.76510772339657</v>
      </c>
      <c r="F107" s="7">
        <f t="shared" si="26"/>
        <v>847.53021544679314</v>
      </c>
      <c r="G107" s="7">
        <f t="shared" si="27"/>
        <v>1271.2953231701897</v>
      </c>
      <c r="H107" s="7">
        <f t="shared" si="28"/>
        <v>1695.0604308935863</v>
      </c>
      <c r="I107" s="7">
        <f t="shared" si="29"/>
        <v>2118.8255386169831</v>
      </c>
      <c r="J107" s="7">
        <f t="shared" si="30"/>
        <v>2542.5906463403794</v>
      </c>
      <c r="K107" s="12">
        <f t="shared" si="31"/>
        <v>2.2894450883083617E-3</v>
      </c>
      <c r="L107" s="9">
        <f t="shared" si="32"/>
        <v>329680.09271640406</v>
      </c>
      <c r="M107" s="9">
        <f t="shared" si="33"/>
        <v>1318720.3708656162</v>
      </c>
      <c r="N107" s="9">
        <f t="shared" si="34"/>
        <v>2967120.8344476367</v>
      </c>
      <c r="O107" s="9">
        <f t="shared" si="35"/>
        <v>5274881.483462465</v>
      </c>
      <c r="P107" s="9">
        <f t="shared" si="36"/>
        <v>8242002.3179101022</v>
      </c>
      <c r="Q107" s="9">
        <f t="shared" si="37"/>
        <v>11868483.337790547</v>
      </c>
      <c r="R107" s="8">
        <f>'Masses &amp; Spring Data'!$G$29</f>
        <v>0.12460000000000002</v>
      </c>
      <c r="S107" s="8">
        <f t="shared" si="45"/>
        <v>41078.139552463952</v>
      </c>
      <c r="T107" s="8">
        <f t="shared" si="45"/>
        <v>164312.55820985581</v>
      </c>
      <c r="U107" s="8">
        <f t="shared" si="45"/>
        <v>369703.25597217557</v>
      </c>
      <c r="V107" s="8">
        <f t="shared" si="45"/>
        <v>657250.23283942323</v>
      </c>
      <c r="W107" s="8">
        <f t="shared" si="45"/>
        <v>1026953.4888115989</v>
      </c>
      <c r="X107" s="8">
        <f t="shared" si="45"/>
        <v>1478813.0238887023</v>
      </c>
      <c r="Y107" s="3">
        <f>SUM('Masses &amp; Spring Data'!$K$41*('Masses &amp; Spring Data'!$I$3+'Vel,Acc,Jer (Inlet)'!C107))</f>
        <v>123240.6649017117</v>
      </c>
      <c r="Z107" s="10">
        <f t="shared" si="38"/>
        <v>164318.80445417564</v>
      </c>
      <c r="AA107" s="10">
        <f t="shared" si="39"/>
        <v>297197.30824067217</v>
      </c>
      <c r="AB107" s="10">
        <f t="shared" si="40"/>
        <v>492943.92087388725</v>
      </c>
      <c r="AC107" s="10">
        <f t="shared" si="41"/>
        <v>780490.89774113498</v>
      </c>
      <c r="AD107" s="10">
        <f t="shared" si="42"/>
        <v>1150194.1537133106</v>
      </c>
      <c r="AE107" s="10">
        <f t="shared" si="43"/>
        <v>1602053.688790414</v>
      </c>
    </row>
    <row r="108" spans="1:31" x14ac:dyDescent="0.2">
      <c r="A108" s="5">
        <v>-150</v>
      </c>
      <c r="B108" s="5">
        <f t="shared" si="44"/>
        <v>105</v>
      </c>
      <c r="C108" s="36">
        <v>0.47860083662694519</v>
      </c>
      <c r="D108" s="6">
        <f t="shared" si="24"/>
        <v>3.7603204065258078E-2</v>
      </c>
      <c r="E108" s="7">
        <f t="shared" si="25"/>
        <v>451.23844878309694</v>
      </c>
      <c r="F108" s="7">
        <f t="shared" si="26"/>
        <v>902.47689756619388</v>
      </c>
      <c r="G108" s="7">
        <f t="shared" si="27"/>
        <v>1353.7153463492907</v>
      </c>
      <c r="H108" s="7">
        <f t="shared" si="28"/>
        <v>1804.9537951323878</v>
      </c>
      <c r="I108" s="7">
        <f t="shared" si="29"/>
        <v>2256.1922439154846</v>
      </c>
      <c r="J108" s="7">
        <f t="shared" si="30"/>
        <v>2707.4306926985814</v>
      </c>
      <c r="K108" s="12">
        <f t="shared" si="31"/>
        <v>2.3912902043525808E-3</v>
      </c>
      <c r="L108" s="9">
        <f t="shared" si="32"/>
        <v>344345.78942677163</v>
      </c>
      <c r="M108" s="9">
        <f t="shared" si="33"/>
        <v>1377383.1577070865</v>
      </c>
      <c r="N108" s="9">
        <f t="shared" si="34"/>
        <v>3099112.1048409445</v>
      </c>
      <c r="O108" s="9">
        <f t="shared" si="35"/>
        <v>5509532.6308283461</v>
      </c>
      <c r="P108" s="9">
        <f t="shared" si="36"/>
        <v>8608644.7356692906</v>
      </c>
      <c r="Q108" s="9">
        <f t="shared" si="37"/>
        <v>12396448.419363778</v>
      </c>
      <c r="R108" s="8">
        <f>'Masses &amp; Spring Data'!$G$29</f>
        <v>0.12460000000000002</v>
      </c>
      <c r="S108" s="8">
        <f t="shared" si="45"/>
        <v>42905.485362575753</v>
      </c>
      <c r="T108" s="8">
        <f t="shared" si="45"/>
        <v>171621.94145030301</v>
      </c>
      <c r="U108" s="8">
        <f t="shared" si="45"/>
        <v>386149.36826318176</v>
      </c>
      <c r="V108" s="8">
        <f t="shared" si="45"/>
        <v>686487.76580121205</v>
      </c>
      <c r="W108" s="8">
        <f t="shared" si="45"/>
        <v>1072637.1340643938</v>
      </c>
      <c r="X108" s="8">
        <f t="shared" si="45"/>
        <v>1544597.4730527271</v>
      </c>
      <c r="Y108" s="3">
        <f>SUM('Masses &amp; Spring Data'!$K$41*('Masses &amp; Spring Data'!$I$3+'Vel,Acc,Jer (Inlet)'!C108))</f>
        <v>132884.75003081636</v>
      </c>
      <c r="Z108" s="10">
        <f t="shared" si="38"/>
        <v>175790.2353933921</v>
      </c>
      <c r="AA108" s="10">
        <f t="shared" si="39"/>
        <v>314776.01742201264</v>
      </c>
      <c r="AB108" s="10">
        <f t="shared" si="40"/>
        <v>519034.11829399812</v>
      </c>
      <c r="AC108" s="10">
        <f t="shared" si="41"/>
        <v>819372.51583202835</v>
      </c>
      <c r="AD108" s="10">
        <f t="shared" si="42"/>
        <v>1205521.8840952101</v>
      </c>
      <c r="AE108" s="10">
        <f t="shared" si="43"/>
        <v>1677482.2230835434</v>
      </c>
    </row>
    <row r="109" spans="1:31" x14ac:dyDescent="0.2">
      <c r="A109" s="5">
        <v>-148</v>
      </c>
      <c r="B109" s="5">
        <f t="shared" si="44"/>
        <v>106</v>
      </c>
      <c r="C109" s="36">
        <v>0.51620404069220327</v>
      </c>
      <c r="D109" s="6">
        <f t="shared" si="24"/>
        <v>3.9994494269610659E-2</v>
      </c>
      <c r="E109" s="7">
        <f t="shared" si="25"/>
        <v>479.93393123532792</v>
      </c>
      <c r="F109" s="7">
        <f t="shared" si="26"/>
        <v>959.86786247065584</v>
      </c>
      <c r="G109" s="7">
        <f t="shared" si="27"/>
        <v>1439.8017937059838</v>
      </c>
      <c r="H109" s="7">
        <f t="shared" si="28"/>
        <v>1919.7357249413117</v>
      </c>
      <c r="I109" s="7">
        <f t="shared" si="29"/>
        <v>2399.6696561766394</v>
      </c>
      <c r="J109" s="7">
        <f t="shared" si="30"/>
        <v>2879.6035874119675</v>
      </c>
      <c r="K109" s="12">
        <f t="shared" si="31"/>
        <v>2.4906512931759384E-3</v>
      </c>
      <c r="L109" s="9">
        <f t="shared" si="32"/>
        <v>358653.78621733515</v>
      </c>
      <c r="M109" s="9">
        <f t="shared" si="33"/>
        <v>1434615.1448693406</v>
      </c>
      <c r="N109" s="9">
        <f t="shared" si="34"/>
        <v>3227884.0759560163</v>
      </c>
      <c r="O109" s="9">
        <f t="shared" si="35"/>
        <v>5738460.5794773623</v>
      </c>
      <c r="P109" s="9">
        <f t="shared" si="36"/>
        <v>8966344.6554333773</v>
      </c>
      <c r="Q109" s="9">
        <f t="shared" si="37"/>
        <v>12911536.303824065</v>
      </c>
      <c r="R109" s="8">
        <f>'Masses &amp; Spring Data'!$G$29</f>
        <v>0.12460000000000002</v>
      </c>
      <c r="S109" s="8">
        <f t="shared" si="45"/>
        <v>44688.261762679962</v>
      </c>
      <c r="T109" s="8">
        <f t="shared" si="45"/>
        <v>178753.04705071985</v>
      </c>
      <c r="U109" s="8">
        <f t="shared" si="45"/>
        <v>402194.35586411966</v>
      </c>
      <c r="V109" s="8">
        <f t="shared" si="45"/>
        <v>715012.18820287939</v>
      </c>
      <c r="W109" s="8">
        <f t="shared" si="45"/>
        <v>1117206.5440669989</v>
      </c>
      <c r="X109" s="8">
        <f t="shared" si="45"/>
        <v>1608777.4234564786</v>
      </c>
      <c r="Y109" s="3">
        <f>SUM('Masses &amp; Spring Data'!$K$41*('Masses &amp; Spring Data'!$I$3+'Vel,Acc,Jer (Inlet)'!C109))</f>
        <v>143154.07597170962</v>
      </c>
      <c r="Z109" s="10">
        <f t="shared" si="38"/>
        <v>187842.33773438958</v>
      </c>
      <c r="AA109" s="10">
        <f t="shared" si="39"/>
        <v>332829.50338084379</v>
      </c>
      <c r="AB109" s="10">
        <f t="shared" si="40"/>
        <v>545348.43183582928</v>
      </c>
      <c r="AC109" s="10">
        <f t="shared" si="41"/>
        <v>858166.26417458896</v>
      </c>
      <c r="AD109" s="10">
        <f t="shared" si="42"/>
        <v>1260360.6200387084</v>
      </c>
      <c r="AE109" s="10">
        <f t="shared" si="43"/>
        <v>1751931.4994281882</v>
      </c>
    </row>
    <row r="110" spans="1:31" x14ac:dyDescent="0.2">
      <c r="A110" s="5">
        <v>-146</v>
      </c>
      <c r="B110" s="5">
        <f t="shared" si="44"/>
        <v>107</v>
      </c>
      <c r="C110" s="36">
        <v>0.55619853496181393</v>
      </c>
      <c r="D110" s="6">
        <f t="shared" si="24"/>
        <v>4.2485145562786597E-2</v>
      </c>
      <c r="E110" s="7">
        <f t="shared" si="25"/>
        <v>509.82174675343919</v>
      </c>
      <c r="F110" s="7">
        <f t="shared" si="26"/>
        <v>1019.6434935068784</v>
      </c>
      <c r="G110" s="7">
        <f t="shared" si="27"/>
        <v>1529.4652402603174</v>
      </c>
      <c r="H110" s="7">
        <f t="shared" si="28"/>
        <v>2039.2869870137567</v>
      </c>
      <c r="I110" s="7">
        <f t="shared" si="29"/>
        <v>2549.1087337671956</v>
      </c>
      <c r="J110" s="7">
        <f t="shared" si="30"/>
        <v>3058.9304805206348</v>
      </c>
      <c r="K110" s="12">
        <f t="shared" si="31"/>
        <v>2.5933244182937409E-3</v>
      </c>
      <c r="L110" s="9">
        <f t="shared" si="32"/>
        <v>373438.71623429871</v>
      </c>
      <c r="M110" s="9">
        <f t="shared" si="33"/>
        <v>1493754.8649371949</v>
      </c>
      <c r="N110" s="9">
        <f t="shared" si="34"/>
        <v>3360948.4461086881</v>
      </c>
      <c r="O110" s="9">
        <f t="shared" si="35"/>
        <v>5975019.4597487794</v>
      </c>
      <c r="P110" s="9">
        <f t="shared" si="36"/>
        <v>9335967.905857468</v>
      </c>
      <c r="Q110" s="9">
        <f t="shared" si="37"/>
        <v>13443793.784434753</v>
      </c>
      <c r="R110" s="8">
        <f>'Masses &amp; Spring Data'!$G$29</f>
        <v>0.12460000000000002</v>
      </c>
      <c r="S110" s="8">
        <f t="shared" si="45"/>
        <v>46530.464042793625</v>
      </c>
      <c r="T110" s="8">
        <f t="shared" si="45"/>
        <v>186121.8561711745</v>
      </c>
      <c r="U110" s="8">
        <f t="shared" si="45"/>
        <v>418774.17638514261</v>
      </c>
      <c r="V110" s="8">
        <f t="shared" si="45"/>
        <v>744487.42468469799</v>
      </c>
      <c r="W110" s="8">
        <f t="shared" si="45"/>
        <v>1163261.6010698406</v>
      </c>
      <c r="X110" s="8">
        <f t="shared" si="45"/>
        <v>1675096.7055405704</v>
      </c>
      <c r="Y110" s="3">
        <f>SUM('Masses &amp; Spring Data'!$K$41*('Masses &amp; Spring Data'!$I$3+'Vel,Acc,Jer (Inlet)'!C110))</f>
        <v>154076.45633012394</v>
      </c>
      <c r="Z110" s="10">
        <f t="shared" si="38"/>
        <v>200606.92037291755</v>
      </c>
      <c r="AA110" s="10">
        <f t="shared" si="39"/>
        <v>351800.8825023385</v>
      </c>
      <c r="AB110" s="10">
        <f t="shared" si="40"/>
        <v>572850.63271526655</v>
      </c>
      <c r="AC110" s="10">
        <f t="shared" si="41"/>
        <v>898563.88101482193</v>
      </c>
      <c r="AD110" s="10">
        <f t="shared" si="42"/>
        <v>1317338.0573999644</v>
      </c>
      <c r="AE110" s="10">
        <f t="shared" si="43"/>
        <v>1829173.1618706943</v>
      </c>
    </row>
    <row r="111" spans="1:31" x14ac:dyDescent="0.2">
      <c r="A111" s="5">
        <v>-144</v>
      </c>
      <c r="B111" s="5">
        <f t="shared" si="44"/>
        <v>108</v>
      </c>
      <c r="C111" s="36">
        <v>0.59868368052460053</v>
      </c>
      <c r="D111" s="6">
        <f t="shared" si="24"/>
        <v>4.5078469981080338E-2</v>
      </c>
      <c r="E111" s="7">
        <f t="shared" si="25"/>
        <v>540.94163977296409</v>
      </c>
      <c r="F111" s="7">
        <f t="shared" si="26"/>
        <v>1081.8832795459282</v>
      </c>
      <c r="G111" s="7">
        <f t="shared" si="27"/>
        <v>1622.8249193188922</v>
      </c>
      <c r="H111" s="7">
        <f t="shared" si="28"/>
        <v>2163.7665590918564</v>
      </c>
      <c r="I111" s="7">
        <f t="shared" si="29"/>
        <v>2704.7081988648201</v>
      </c>
      <c r="J111" s="7">
        <f t="shared" si="30"/>
        <v>3245.6498386377843</v>
      </c>
      <c r="K111" s="12">
        <f t="shared" si="31"/>
        <v>2.6926855071172096E-3</v>
      </c>
      <c r="L111" s="9">
        <f t="shared" si="32"/>
        <v>387746.71302487818</v>
      </c>
      <c r="M111" s="9">
        <f t="shared" si="33"/>
        <v>1550986.8520995127</v>
      </c>
      <c r="N111" s="9">
        <f t="shared" si="34"/>
        <v>3489720.4172239034</v>
      </c>
      <c r="O111" s="9">
        <f t="shared" si="35"/>
        <v>6203947.4083980508</v>
      </c>
      <c r="P111" s="9">
        <f t="shared" si="36"/>
        <v>9693667.8256219551</v>
      </c>
      <c r="Q111" s="9">
        <f t="shared" si="37"/>
        <v>13958881.668895613</v>
      </c>
      <c r="R111" s="8">
        <f>'Masses &amp; Spring Data'!$G$29</f>
        <v>0.12460000000000002</v>
      </c>
      <c r="S111" s="8">
        <f t="shared" si="45"/>
        <v>48313.240442899827</v>
      </c>
      <c r="T111" s="8">
        <f t="shared" si="45"/>
        <v>193252.96177159931</v>
      </c>
      <c r="U111" s="8">
        <f t="shared" si="45"/>
        <v>434819.16398609843</v>
      </c>
      <c r="V111" s="8">
        <f t="shared" si="45"/>
        <v>773011.84708639723</v>
      </c>
      <c r="W111" s="8">
        <f t="shared" si="45"/>
        <v>1207831.0110724957</v>
      </c>
      <c r="X111" s="8">
        <f t="shared" si="45"/>
        <v>1739276.6559443937</v>
      </c>
      <c r="Y111" s="3">
        <f>SUM('Masses &amp; Spring Data'!$K$41*('Masses &amp; Spring Data'!$I$3+'Vel,Acc,Jer (Inlet)'!C111))</f>
        <v>165679.026331164</v>
      </c>
      <c r="Z111" s="10">
        <f t="shared" si="38"/>
        <v>213992.26677406381</v>
      </c>
      <c r="AA111" s="10">
        <f t="shared" si="39"/>
        <v>371242.78747903742</v>
      </c>
      <c r="AB111" s="10">
        <f t="shared" si="40"/>
        <v>600498.19031726243</v>
      </c>
      <c r="AC111" s="10">
        <f t="shared" si="41"/>
        <v>938690.87341756118</v>
      </c>
      <c r="AD111" s="10">
        <f t="shared" si="42"/>
        <v>1373510.0374036597</v>
      </c>
      <c r="AE111" s="10">
        <f t="shared" si="43"/>
        <v>1904955.6822755577</v>
      </c>
    </row>
    <row r="112" spans="1:31" x14ac:dyDescent="0.2">
      <c r="A112" s="5">
        <v>-142</v>
      </c>
      <c r="B112" s="5">
        <f t="shared" si="44"/>
        <v>109</v>
      </c>
      <c r="C112" s="36">
        <v>0.64376215050568086</v>
      </c>
      <c r="D112" s="6">
        <f t="shared" si="24"/>
        <v>4.7771155488197548E-2</v>
      </c>
      <c r="E112" s="7">
        <f t="shared" si="25"/>
        <v>573.25386585837055</v>
      </c>
      <c r="F112" s="7">
        <f t="shared" si="26"/>
        <v>1146.5077317167411</v>
      </c>
      <c r="G112" s="7">
        <f t="shared" si="27"/>
        <v>1719.7615975751116</v>
      </c>
      <c r="H112" s="7">
        <f t="shared" si="28"/>
        <v>2293.0154634334822</v>
      </c>
      <c r="I112" s="7">
        <f t="shared" si="29"/>
        <v>2866.269329291853</v>
      </c>
      <c r="J112" s="7">
        <f t="shared" si="30"/>
        <v>3439.5231951502233</v>
      </c>
      <c r="K112" s="12">
        <f t="shared" si="31"/>
        <v>2.7920465959405671E-3</v>
      </c>
      <c r="L112" s="9">
        <f t="shared" si="32"/>
        <v>402054.70981544169</v>
      </c>
      <c r="M112" s="9">
        <f t="shared" si="33"/>
        <v>1608218.8392617668</v>
      </c>
      <c r="N112" s="9">
        <f t="shared" si="34"/>
        <v>3618492.3883389751</v>
      </c>
      <c r="O112" s="9">
        <f t="shared" si="35"/>
        <v>6432875.357047067</v>
      </c>
      <c r="P112" s="9">
        <f t="shared" si="36"/>
        <v>10051367.745386042</v>
      </c>
      <c r="Q112" s="9">
        <f t="shared" si="37"/>
        <v>14473969.553355901</v>
      </c>
      <c r="R112" s="8">
        <f>'Masses &amp; Spring Data'!$G$29</f>
        <v>0.12460000000000002</v>
      </c>
      <c r="S112" s="8">
        <f t="shared" si="45"/>
        <v>50096.016843004043</v>
      </c>
      <c r="T112" s="8">
        <f t="shared" si="45"/>
        <v>200384.06737201617</v>
      </c>
      <c r="U112" s="8">
        <f t="shared" si="45"/>
        <v>450864.15158703638</v>
      </c>
      <c r="V112" s="8">
        <f t="shared" si="45"/>
        <v>801536.26948806469</v>
      </c>
      <c r="W112" s="8">
        <f t="shared" si="45"/>
        <v>1252400.421075101</v>
      </c>
      <c r="X112" s="8">
        <f t="shared" si="45"/>
        <v>1803456.6063481455</v>
      </c>
      <c r="Y112" s="3">
        <f>SUM('Masses &amp; Spring Data'!$K$41*('Masses &amp; Spring Data'!$I$3+'Vel,Acc,Jer (Inlet)'!C112))</f>
        <v>177989.82570743814</v>
      </c>
      <c r="Z112" s="10">
        <f t="shared" si="38"/>
        <v>228085.84255044218</v>
      </c>
      <c r="AA112" s="10">
        <f t="shared" si="39"/>
        <v>391420.05705606716</v>
      </c>
      <c r="AB112" s="10">
        <f t="shared" si="40"/>
        <v>628853.97729447449</v>
      </c>
      <c r="AC112" s="10">
        <f t="shared" si="41"/>
        <v>979526.09519550286</v>
      </c>
      <c r="AD112" s="10">
        <f t="shared" si="42"/>
        <v>1430390.2467825392</v>
      </c>
      <c r="AE112" s="10">
        <f t="shared" si="43"/>
        <v>1981446.4320555837</v>
      </c>
    </row>
    <row r="113" spans="1:31" x14ac:dyDescent="0.2">
      <c r="A113" s="5">
        <v>-140</v>
      </c>
      <c r="B113" s="5">
        <f t="shared" si="44"/>
        <v>110</v>
      </c>
      <c r="C113" s="36">
        <v>0.69153330599387841</v>
      </c>
      <c r="D113" s="6">
        <f t="shared" si="24"/>
        <v>5.0563202084138115E-2</v>
      </c>
      <c r="E113" s="7">
        <f t="shared" si="25"/>
        <v>606.75842500965734</v>
      </c>
      <c r="F113" s="7">
        <f t="shared" si="26"/>
        <v>1213.5168500193147</v>
      </c>
      <c r="G113" s="7">
        <f t="shared" si="27"/>
        <v>1820.2752750289721</v>
      </c>
      <c r="H113" s="7">
        <f t="shared" si="28"/>
        <v>2427.0337000386294</v>
      </c>
      <c r="I113" s="7">
        <f t="shared" si="29"/>
        <v>3033.7921250482868</v>
      </c>
      <c r="J113" s="7">
        <f t="shared" si="30"/>
        <v>3640.5505500579443</v>
      </c>
      <c r="K113" s="12">
        <f t="shared" si="31"/>
        <v>2.8905796756907298E-3</v>
      </c>
      <c r="L113" s="9">
        <f t="shared" si="32"/>
        <v>416243.47329946508</v>
      </c>
      <c r="M113" s="9">
        <f t="shared" si="33"/>
        <v>1664973.8931978603</v>
      </c>
      <c r="N113" s="9">
        <f t="shared" si="34"/>
        <v>3746191.2596951858</v>
      </c>
      <c r="O113" s="9">
        <f t="shared" si="35"/>
        <v>6659895.5727914413</v>
      </c>
      <c r="P113" s="9">
        <f t="shared" si="36"/>
        <v>10406086.832486628</v>
      </c>
      <c r="Q113" s="9">
        <f t="shared" si="37"/>
        <v>14984765.038780743</v>
      </c>
      <c r="R113" s="8">
        <f>'Masses &amp; Spring Data'!$G$29</f>
        <v>0.12460000000000002</v>
      </c>
      <c r="S113" s="8">
        <f t="shared" si="45"/>
        <v>51863.936773113353</v>
      </c>
      <c r="T113" s="8">
        <f t="shared" si="45"/>
        <v>207455.74709245341</v>
      </c>
      <c r="U113" s="8">
        <f t="shared" si="45"/>
        <v>466775.43095802021</v>
      </c>
      <c r="V113" s="8">
        <f t="shared" si="45"/>
        <v>829822.98836981365</v>
      </c>
      <c r="W113" s="8">
        <f t="shared" si="45"/>
        <v>1296598.4193278339</v>
      </c>
      <c r="X113" s="8">
        <f t="shared" si="45"/>
        <v>1867101.7238320808</v>
      </c>
      <c r="Y113" s="3">
        <f>SUM('Masses &amp; Spring Data'!$K$41*('Masses &amp; Spring Data'!$I$3+'Vel,Acc,Jer (Inlet)'!C113))</f>
        <v>191035.98968405102</v>
      </c>
      <c r="Z113" s="10">
        <f t="shared" si="38"/>
        <v>242899.92645716437</v>
      </c>
      <c r="AA113" s="10">
        <f t="shared" si="39"/>
        <v>412300.40057856083</v>
      </c>
      <c r="AB113" s="10">
        <f t="shared" si="40"/>
        <v>657811.42064207117</v>
      </c>
      <c r="AC113" s="10">
        <f t="shared" si="41"/>
        <v>1020858.9780538647</v>
      </c>
      <c r="AD113" s="10">
        <f t="shared" si="42"/>
        <v>1487634.4090118851</v>
      </c>
      <c r="AE113" s="10">
        <f t="shared" si="43"/>
        <v>2058137.713516132</v>
      </c>
    </row>
    <row r="114" spans="1:31" x14ac:dyDescent="0.2">
      <c r="A114" s="5">
        <v>-138</v>
      </c>
      <c r="B114" s="5">
        <f t="shared" si="44"/>
        <v>111</v>
      </c>
      <c r="C114" s="36">
        <v>0.74209650807801653</v>
      </c>
      <c r="D114" s="6">
        <f t="shared" si="24"/>
        <v>5.3453781759828844E-2</v>
      </c>
      <c r="E114" s="7">
        <f t="shared" si="25"/>
        <v>641.44538111794611</v>
      </c>
      <c r="F114" s="7">
        <f t="shared" si="26"/>
        <v>1282.8907622358922</v>
      </c>
      <c r="G114" s="7">
        <f t="shared" si="27"/>
        <v>1924.3361433538385</v>
      </c>
      <c r="H114" s="7">
        <f t="shared" si="28"/>
        <v>2565.7815244717845</v>
      </c>
      <c r="I114" s="7">
        <f t="shared" si="29"/>
        <v>3207.2269055897304</v>
      </c>
      <c r="J114" s="7">
        <f t="shared" si="30"/>
        <v>3848.6722867076769</v>
      </c>
      <c r="K114" s="12">
        <f t="shared" si="31"/>
        <v>2.9841447009995026E-3</v>
      </c>
      <c r="L114" s="9">
        <f t="shared" si="32"/>
        <v>429716.83694392839</v>
      </c>
      <c r="M114" s="9">
        <f t="shared" si="33"/>
        <v>1718867.3477757135</v>
      </c>
      <c r="N114" s="9">
        <f t="shared" si="34"/>
        <v>3867451.5324953552</v>
      </c>
      <c r="O114" s="9">
        <f t="shared" si="35"/>
        <v>6875469.3911028542</v>
      </c>
      <c r="P114" s="9">
        <f t="shared" si="36"/>
        <v>10742920.923598209</v>
      </c>
      <c r="Q114" s="9">
        <f t="shared" si="37"/>
        <v>15469806.129981421</v>
      </c>
      <c r="R114" s="8">
        <f>'Masses &amp; Spring Data'!$G$29</f>
        <v>0.12460000000000002</v>
      </c>
      <c r="S114" s="8">
        <f t="shared" si="45"/>
        <v>53542.717883213481</v>
      </c>
      <c r="T114" s="8">
        <f t="shared" si="45"/>
        <v>214170.87153285393</v>
      </c>
      <c r="U114" s="8">
        <f t="shared" si="45"/>
        <v>481884.46094892133</v>
      </c>
      <c r="V114" s="8">
        <f t="shared" si="45"/>
        <v>856683.4861314157</v>
      </c>
      <c r="W114" s="8">
        <f t="shared" si="45"/>
        <v>1338567.947080337</v>
      </c>
      <c r="X114" s="8">
        <f t="shared" si="45"/>
        <v>1927537.8437956853</v>
      </c>
      <c r="Y114" s="3">
        <f>SUM('Masses &amp; Spring Data'!$K$41*('Masses &amp; Spring Data'!$I$3+'Vel,Acc,Jer (Inlet)'!C114))</f>
        <v>204844.65348610742</v>
      </c>
      <c r="Z114" s="10">
        <f t="shared" si="38"/>
        <v>258387.3713693209</v>
      </c>
      <c r="AA114" s="10">
        <f t="shared" si="39"/>
        <v>433613.59774469014</v>
      </c>
      <c r="AB114" s="10">
        <f t="shared" si="40"/>
        <v>686729.11443502875</v>
      </c>
      <c r="AC114" s="10">
        <f t="shared" si="41"/>
        <v>1061528.1396175232</v>
      </c>
      <c r="AD114" s="10">
        <f t="shared" si="42"/>
        <v>1543412.6005664445</v>
      </c>
      <c r="AE114" s="10">
        <f t="shared" si="43"/>
        <v>2132382.4972817926</v>
      </c>
    </row>
    <row r="115" spans="1:31" x14ac:dyDescent="0.2">
      <c r="A115" s="5">
        <v>-136</v>
      </c>
      <c r="B115" s="5">
        <f t="shared" si="44"/>
        <v>112</v>
      </c>
      <c r="C115" s="36">
        <v>0.79555028983784537</v>
      </c>
      <c r="D115" s="6">
        <f t="shared" si="24"/>
        <v>5.6437926460828347E-2</v>
      </c>
      <c r="E115" s="7">
        <f t="shared" si="25"/>
        <v>677.25511752994021</v>
      </c>
      <c r="F115" s="7">
        <f t="shared" si="26"/>
        <v>1354.5102350598804</v>
      </c>
      <c r="G115" s="7">
        <f t="shared" si="27"/>
        <v>2031.7653525898204</v>
      </c>
      <c r="H115" s="7">
        <f t="shared" si="28"/>
        <v>2709.0204701197608</v>
      </c>
      <c r="I115" s="7">
        <f t="shared" si="29"/>
        <v>3386.2755876497008</v>
      </c>
      <c r="J115" s="7">
        <f t="shared" si="30"/>
        <v>4063.5307051796408</v>
      </c>
      <c r="K115" s="12">
        <f t="shared" si="31"/>
        <v>3.0876458351906111E-3</v>
      </c>
      <c r="L115" s="9">
        <f t="shared" si="32"/>
        <v>444621.00026744802</v>
      </c>
      <c r="M115" s="9">
        <f t="shared" si="33"/>
        <v>1778484.0010697921</v>
      </c>
      <c r="N115" s="9">
        <f t="shared" si="34"/>
        <v>4001589.0024070321</v>
      </c>
      <c r="O115" s="9">
        <f t="shared" si="35"/>
        <v>7113936.0042791683</v>
      </c>
      <c r="P115" s="9">
        <f t="shared" si="36"/>
        <v>11115525.006686199</v>
      </c>
      <c r="Q115" s="9">
        <f t="shared" si="37"/>
        <v>16006356.009628128</v>
      </c>
      <c r="R115" s="8">
        <f>'Masses &amp; Spring Data'!$G$29</f>
        <v>0.12460000000000002</v>
      </c>
      <c r="S115" s="8">
        <f t="shared" si="45"/>
        <v>55399.776633324029</v>
      </c>
      <c r="T115" s="8">
        <f t="shared" si="45"/>
        <v>221599.10653329612</v>
      </c>
      <c r="U115" s="8">
        <f t="shared" si="45"/>
        <v>498597.98969991627</v>
      </c>
      <c r="V115" s="8">
        <f t="shared" si="45"/>
        <v>886396.42613318446</v>
      </c>
      <c r="W115" s="8">
        <f t="shared" si="45"/>
        <v>1384994.4158331007</v>
      </c>
      <c r="X115" s="8">
        <f t="shared" si="45"/>
        <v>1994391.9587996651</v>
      </c>
      <c r="Y115" s="3">
        <f>SUM('Masses &amp; Spring Data'!$K$41*('Masses &amp; Spring Data'!$I$3+'Vel,Acc,Jer (Inlet)'!C115))</f>
        <v>219442.72621183624</v>
      </c>
      <c r="Z115" s="10">
        <f t="shared" si="38"/>
        <v>274842.50284516026</v>
      </c>
      <c r="AA115" s="10">
        <f t="shared" si="39"/>
        <v>456454.86673150724</v>
      </c>
      <c r="AB115" s="10">
        <f t="shared" si="40"/>
        <v>718040.71591175254</v>
      </c>
      <c r="AC115" s="10">
        <f t="shared" si="41"/>
        <v>1105839.1523450208</v>
      </c>
      <c r="AD115" s="10">
        <f t="shared" si="42"/>
        <v>1604437.142044937</v>
      </c>
      <c r="AE115" s="10">
        <f t="shared" si="43"/>
        <v>2213834.6850115014</v>
      </c>
    </row>
    <row r="116" spans="1:31" x14ac:dyDescent="0.2">
      <c r="A116" s="5">
        <v>-134</v>
      </c>
      <c r="B116" s="5">
        <f t="shared" si="44"/>
        <v>113</v>
      </c>
      <c r="C116" s="36">
        <v>0.85198821629867372</v>
      </c>
      <c r="D116" s="6">
        <f t="shared" si="24"/>
        <v>5.9525572296018958E-2</v>
      </c>
      <c r="E116" s="7">
        <f t="shared" si="25"/>
        <v>714.30686755222746</v>
      </c>
      <c r="F116" s="7">
        <f t="shared" si="26"/>
        <v>1428.6137351044549</v>
      </c>
      <c r="G116" s="7">
        <f t="shared" si="27"/>
        <v>2142.9206026566826</v>
      </c>
      <c r="H116" s="7">
        <f t="shared" si="28"/>
        <v>2857.2274702089098</v>
      </c>
      <c r="I116" s="7">
        <f t="shared" si="29"/>
        <v>3571.5343377611375</v>
      </c>
      <c r="J116" s="7">
        <f t="shared" si="30"/>
        <v>4285.8412053133652</v>
      </c>
      <c r="K116" s="12">
        <f t="shared" si="31"/>
        <v>3.1629946608817683E-3</v>
      </c>
      <c r="L116" s="9">
        <f t="shared" si="32"/>
        <v>455471.23116697464</v>
      </c>
      <c r="M116" s="9">
        <f t="shared" si="33"/>
        <v>1821884.9246678986</v>
      </c>
      <c r="N116" s="9">
        <f t="shared" si="34"/>
        <v>4099241.0805027718</v>
      </c>
      <c r="O116" s="9">
        <f t="shared" si="35"/>
        <v>7287539.6986715943</v>
      </c>
      <c r="P116" s="9">
        <f t="shared" si="36"/>
        <v>11386780.779174365</v>
      </c>
      <c r="Q116" s="9">
        <f t="shared" si="37"/>
        <v>16396964.322011087</v>
      </c>
      <c r="R116" s="8">
        <f>'Masses &amp; Spring Data'!$G$29</f>
        <v>0.12460000000000002</v>
      </c>
      <c r="S116" s="8">
        <f t="shared" si="45"/>
        <v>56751.715403405047</v>
      </c>
      <c r="T116" s="8">
        <f t="shared" si="45"/>
        <v>227006.86161362019</v>
      </c>
      <c r="U116" s="8">
        <f t="shared" si="45"/>
        <v>510765.43863064545</v>
      </c>
      <c r="V116" s="8">
        <f t="shared" si="45"/>
        <v>908027.44645448076</v>
      </c>
      <c r="W116" s="8">
        <f t="shared" si="45"/>
        <v>1418792.8850851262</v>
      </c>
      <c r="X116" s="8">
        <f t="shared" si="45"/>
        <v>2043061.7545225818</v>
      </c>
      <c r="Y116" s="3">
        <f>SUM('Masses &amp; Spring Data'!$K$41*('Masses &amp; Spring Data'!$I$3+'Vel,Acc,Jer (Inlet)'!C116))</f>
        <v>234855.76019821109</v>
      </c>
      <c r="Z116" s="10">
        <f t="shared" si="38"/>
        <v>291607.47560161614</v>
      </c>
      <c r="AA116" s="10">
        <f t="shared" si="39"/>
        <v>478118.88291833631</v>
      </c>
      <c r="AB116" s="10">
        <f t="shared" si="40"/>
        <v>745621.19882885658</v>
      </c>
      <c r="AC116" s="10">
        <f t="shared" si="41"/>
        <v>1142883.2066526918</v>
      </c>
      <c r="AD116" s="10">
        <f t="shared" si="42"/>
        <v>1653648.6452833372</v>
      </c>
      <c r="AE116" s="10">
        <f t="shared" si="43"/>
        <v>2277917.5147207929</v>
      </c>
    </row>
    <row r="117" spans="1:31" x14ac:dyDescent="0.2">
      <c r="A117" s="5">
        <v>-132</v>
      </c>
      <c r="B117" s="5">
        <f t="shared" si="44"/>
        <v>114</v>
      </c>
      <c r="C117" s="36">
        <v>0.91151378859469268</v>
      </c>
      <c r="D117" s="6">
        <f t="shared" si="24"/>
        <v>6.2688566956900726E-2</v>
      </c>
      <c r="E117" s="7">
        <f t="shared" si="25"/>
        <v>752.26280348280875</v>
      </c>
      <c r="F117" s="7">
        <f t="shared" si="26"/>
        <v>1504.5256069656175</v>
      </c>
      <c r="G117" s="7">
        <f t="shared" si="27"/>
        <v>2256.788410448426</v>
      </c>
      <c r="H117" s="7">
        <f t="shared" si="28"/>
        <v>3009.051213931235</v>
      </c>
      <c r="I117" s="7">
        <f t="shared" si="29"/>
        <v>3761.3140174140435</v>
      </c>
      <c r="J117" s="7">
        <f t="shared" si="30"/>
        <v>4513.576820896852</v>
      </c>
      <c r="K117" s="12">
        <f t="shared" si="31"/>
        <v>3.2540756589698461E-3</v>
      </c>
      <c r="L117" s="9">
        <f t="shared" si="32"/>
        <v>468586.89489165781</v>
      </c>
      <c r="M117" s="9">
        <f t="shared" si="33"/>
        <v>1874347.5795666312</v>
      </c>
      <c r="N117" s="9">
        <f t="shared" si="34"/>
        <v>4217282.0540249208</v>
      </c>
      <c r="O117" s="9">
        <f t="shared" si="35"/>
        <v>7497390.3182665249</v>
      </c>
      <c r="P117" s="9">
        <f t="shared" si="36"/>
        <v>11714672.372291446</v>
      </c>
      <c r="Q117" s="9">
        <f t="shared" si="37"/>
        <v>16869128.216099683</v>
      </c>
      <c r="R117" s="8">
        <f>'Masses &amp; Spring Data'!$G$29</f>
        <v>0.12460000000000002</v>
      </c>
      <c r="S117" s="8">
        <f t="shared" si="45"/>
        <v>58385.927103500573</v>
      </c>
      <c r="T117" s="8">
        <f t="shared" si="45"/>
        <v>233543.70841400229</v>
      </c>
      <c r="U117" s="8">
        <f t="shared" si="45"/>
        <v>525473.34393150522</v>
      </c>
      <c r="V117" s="8">
        <f t="shared" si="45"/>
        <v>934174.83365600917</v>
      </c>
      <c r="W117" s="8">
        <f t="shared" si="45"/>
        <v>1459648.1775875143</v>
      </c>
      <c r="X117" s="8">
        <f t="shared" si="45"/>
        <v>2101893.3757260209</v>
      </c>
      <c r="Y117" s="3">
        <f>SUM('Masses &amp; Spring Data'!$K$41*('Masses &amp; Spring Data'!$I$3+'Vel,Acc,Jer (Inlet)'!C117))</f>
        <v>251112.02130471615</v>
      </c>
      <c r="Z117" s="10">
        <f t="shared" si="38"/>
        <v>309497.9484082167</v>
      </c>
      <c r="AA117" s="10">
        <f t="shared" si="39"/>
        <v>501775.79549105815</v>
      </c>
      <c r="AB117" s="10">
        <f t="shared" si="40"/>
        <v>776585.36523622135</v>
      </c>
      <c r="AC117" s="10">
        <f t="shared" si="41"/>
        <v>1185286.8549607254</v>
      </c>
      <c r="AD117" s="10">
        <f t="shared" si="42"/>
        <v>1710760.1988922304</v>
      </c>
      <c r="AE117" s="10">
        <f t="shared" si="43"/>
        <v>2353005.3970307373</v>
      </c>
    </row>
    <row r="118" spans="1:31" x14ac:dyDescent="0.2">
      <c r="A118" s="5">
        <v>-130</v>
      </c>
      <c r="B118" s="5">
        <f t="shared" si="44"/>
        <v>115</v>
      </c>
      <c r="C118" s="36">
        <v>0.9742023555515934</v>
      </c>
      <c r="D118" s="6">
        <f t="shared" si="24"/>
        <v>6.5942642615870573E-2</v>
      </c>
      <c r="E118" s="7">
        <f t="shared" si="25"/>
        <v>791.31171139044682</v>
      </c>
      <c r="F118" s="7">
        <f t="shared" si="26"/>
        <v>1582.6234227808936</v>
      </c>
      <c r="G118" s="7">
        <f t="shared" si="27"/>
        <v>2373.9351341713405</v>
      </c>
      <c r="H118" s="7">
        <f t="shared" si="28"/>
        <v>3165.2468455617873</v>
      </c>
      <c r="I118" s="7">
        <f t="shared" si="29"/>
        <v>3956.5585569522345</v>
      </c>
      <c r="J118" s="7">
        <f t="shared" si="30"/>
        <v>4747.8702683426809</v>
      </c>
      <c r="K118" s="12">
        <f t="shared" si="31"/>
        <v>3.345156657058479E-3</v>
      </c>
      <c r="L118" s="9">
        <f t="shared" si="32"/>
        <v>481702.55861642095</v>
      </c>
      <c r="M118" s="9">
        <f t="shared" si="33"/>
        <v>1926810.2344656838</v>
      </c>
      <c r="N118" s="9">
        <f t="shared" si="34"/>
        <v>4335323.0275477888</v>
      </c>
      <c r="O118" s="9">
        <f t="shared" si="35"/>
        <v>7707240.9378627352</v>
      </c>
      <c r="P118" s="9">
        <f t="shared" si="36"/>
        <v>12042563.965410525</v>
      </c>
      <c r="Q118" s="9">
        <f t="shared" si="37"/>
        <v>17341292.110191155</v>
      </c>
      <c r="R118" s="8">
        <f>'Masses &amp; Spring Data'!$G$29</f>
        <v>0.12460000000000002</v>
      </c>
      <c r="S118" s="8">
        <f t="shared" si="45"/>
        <v>60020.13880360606</v>
      </c>
      <c r="T118" s="8">
        <f t="shared" si="45"/>
        <v>240080.55521442424</v>
      </c>
      <c r="U118" s="8">
        <f t="shared" si="45"/>
        <v>540181.24923245457</v>
      </c>
      <c r="V118" s="8">
        <f t="shared" si="45"/>
        <v>960322.22085769696</v>
      </c>
      <c r="W118" s="8">
        <f t="shared" si="45"/>
        <v>1500503.4700901515</v>
      </c>
      <c r="X118" s="8">
        <f t="shared" si="45"/>
        <v>2160724.9969298183</v>
      </c>
      <c r="Y118" s="3">
        <f>SUM('Masses &amp; Spring Data'!$K$41*('Masses &amp; Spring Data'!$I$3+'Vel,Acc,Jer (Inlet)'!C118))</f>
        <v>268232.08707705582</v>
      </c>
      <c r="Z118" s="10">
        <f t="shared" si="38"/>
        <v>328252.22588066186</v>
      </c>
      <c r="AA118" s="10">
        <f t="shared" si="39"/>
        <v>526321.38668600016</v>
      </c>
      <c r="AB118" s="10">
        <f t="shared" si="40"/>
        <v>808413.3363095104</v>
      </c>
      <c r="AC118" s="10">
        <f t="shared" si="41"/>
        <v>1228554.3079347527</v>
      </c>
      <c r="AD118" s="10">
        <f t="shared" si="42"/>
        <v>1768735.5571672074</v>
      </c>
      <c r="AE118" s="10">
        <f t="shared" si="43"/>
        <v>2428957.0840068739</v>
      </c>
    </row>
    <row r="119" spans="1:31" x14ac:dyDescent="0.2">
      <c r="A119" s="5">
        <v>-128</v>
      </c>
      <c r="B119" s="5">
        <f t="shared" si="44"/>
        <v>116</v>
      </c>
      <c r="C119" s="36">
        <v>1.040144998167464</v>
      </c>
      <c r="D119" s="6">
        <f t="shared" si="24"/>
        <v>6.9287799272929051E-2</v>
      </c>
      <c r="E119" s="7">
        <f t="shared" si="25"/>
        <v>831.4535912751486</v>
      </c>
      <c r="F119" s="7">
        <f t="shared" si="26"/>
        <v>1662.9071825502972</v>
      </c>
      <c r="G119" s="7">
        <f t="shared" si="27"/>
        <v>2494.3607738254459</v>
      </c>
      <c r="H119" s="7">
        <f t="shared" si="28"/>
        <v>3325.8143651005944</v>
      </c>
      <c r="I119" s="7">
        <f t="shared" si="29"/>
        <v>4157.2679563757429</v>
      </c>
      <c r="J119" s="7">
        <f t="shared" si="30"/>
        <v>4988.7215476508918</v>
      </c>
      <c r="K119" s="12">
        <f t="shared" si="31"/>
        <v>3.4196774736758861E-3</v>
      </c>
      <c r="L119" s="9">
        <f t="shared" si="32"/>
        <v>492433.55620932759</v>
      </c>
      <c r="M119" s="9">
        <f t="shared" si="33"/>
        <v>1969734.2248373104</v>
      </c>
      <c r="N119" s="9">
        <f t="shared" si="34"/>
        <v>4431902.0058839489</v>
      </c>
      <c r="O119" s="9">
        <f t="shared" si="35"/>
        <v>7878936.8993492415</v>
      </c>
      <c r="P119" s="9">
        <f t="shared" si="36"/>
        <v>12310838.905233189</v>
      </c>
      <c r="Q119" s="9">
        <f t="shared" si="37"/>
        <v>17727608.023535796</v>
      </c>
      <c r="R119" s="8">
        <f>'Masses &amp; Spring Data'!$G$29</f>
        <v>0.12460000000000002</v>
      </c>
      <c r="S119" s="8">
        <f t="shared" si="45"/>
        <v>61357.221103682226</v>
      </c>
      <c r="T119" s="8">
        <f t="shared" si="45"/>
        <v>245428.88441472891</v>
      </c>
      <c r="U119" s="8">
        <f t="shared" si="45"/>
        <v>552214.98993314011</v>
      </c>
      <c r="V119" s="8">
        <f t="shared" si="45"/>
        <v>981715.53765891562</v>
      </c>
      <c r="W119" s="8">
        <f t="shared" si="45"/>
        <v>1533930.5275920555</v>
      </c>
      <c r="X119" s="8">
        <f t="shared" si="45"/>
        <v>2208859.9597325604</v>
      </c>
      <c r="Y119" s="3">
        <f>SUM('Masses &amp; Spring Data'!$K$41*('Masses &amp; Spring Data'!$I$3+'Vel,Acc,Jer (Inlet)'!C119))</f>
        <v>286240.83147157595</v>
      </c>
      <c r="Z119" s="10">
        <f t="shared" si="38"/>
        <v>347598.05257525819</v>
      </c>
      <c r="AA119" s="10">
        <f t="shared" si="39"/>
        <v>550592.0128593517</v>
      </c>
      <c r="AB119" s="10">
        <f t="shared" si="40"/>
        <v>838455.821404716</v>
      </c>
      <c r="AC119" s="10">
        <f t="shared" si="41"/>
        <v>1267956.3691304915</v>
      </c>
      <c r="AD119" s="10">
        <f t="shared" si="42"/>
        <v>1820171.3590636314</v>
      </c>
      <c r="AE119" s="10">
        <f t="shared" si="43"/>
        <v>2495100.7912041363</v>
      </c>
    </row>
    <row r="120" spans="1:31" x14ac:dyDescent="0.2">
      <c r="A120" s="5">
        <v>-126</v>
      </c>
      <c r="B120" s="5">
        <f t="shared" si="44"/>
        <v>117</v>
      </c>
      <c r="C120" s="36">
        <v>1.109432797440393</v>
      </c>
      <c r="D120" s="6">
        <f t="shared" si="24"/>
        <v>7.2707476746604938E-2</v>
      </c>
      <c r="E120" s="7">
        <f t="shared" si="25"/>
        <v>872.48972095925922</v>
      </c>
      <c r="F120" s="7">
        <f t="shared" si="26"/>
        <v>1744.9794419185184</v>
      </c>
      <c r="G120" s="7">
        <f t="shared" si="27"/>
        <v>2617.4691628777778</v>
      </c>
      <c r="H120" s="7">
        <f t="shared" si="28"/>
        <v>3489.9588838370369</v>
      </c>
      <c r="I120" s="7">
        <f t="shared" si="29"/>
        <v>4362.4486047962964</v>
      </c>
      <c r="J120" s="7">
        <f t="shared" si="30"/>
        <v>5234.9383257555555</v>
      </c>
      <c r="K120" s="12">
        <f t="shared" si="31"/>
        <v>3.4776381088230668E-3</v>
      </c>
      <c r="L120" s="9">
        <f t="shared" si="32"/>
        <v>500779.88767052162</v>
      </c>
      <c r="M120" s="9">
        <f t="shared" si="33"/>
        <v>2003119.5506820865</v>
      </c>
      <c r="N120" s="9">
        <f t="shared" si="34"/>
        <v>4507018.9890346946</v>
      </c>
      <c r="O120" s="9">
        <f t="shared" si="35"/>
        <v>8012478.202728346</v>
      </c>
      <c r="P120" s="9">
        <f t="shared" si="36"/>
        <v>12519497.19176304</v>
      </c>
      <c r="Q120" s="9">
        <f t="shared" si="37"/>
        <v>18028075.956138778</v>
      </c>
      <c r="R120" s="8">
        <f>'Masses &amp; Spring Data'!$G$29</f>
        <v>0.12460000000000002</v>
      </c>
      <c r="S120" s="8">
        <f t="shared" si="45"/>
        <v>62397.174003747001</v>
      </c>
      <c r="T120" s="8">
        <f t="shared" si="45"/>
        <v>249588.696014988</v>
      </c>
      <c r="U120" s="8">
        <f t="shared" si="45"/>
        <v>561574.56603372307</v>
      </c>
      <c r="V120" s="8">
        <f t="shared" si="45"/>
        <v>998354.78405995201</v>
      </c>
      <c r="W120" s="8">
        <f t="shared" si="45"/>
        <v>1559929.3500936748</v>
      </c>
      <c r="X120" s="8">
        <f t="shared" si="45"/>
        <v>2246298.2641348923</v>
      </c>
      <c r="Y120" s="3">
        <f>SUM('Masses &amp; Spring Data'!$K$41*('Masses &amp; Spring Data'!$I$3+'Vel,Acc,Jer (Inlet)'!C120))</f>
        <v>305163.12844462274</v>
      </c>
      <c r="Z120" s="10">
        <f t="shared" si="38"/>
        <v>367560.30244836974</v>
      </c>
      <c r="AA120" s="10">
        <f t="shared" si="39"/>
        <v>574608.02543001284</v>
      </c>
      <c r="AB120" s="10">
        <f t="shared" si="40"/>
        <v>866737.6944783458</v>
      </c>
      <c r="AC120" s="10">
        <f t="shared" si="41"/>
        <v>1303517.9125045747</v>
      </c>
      <c r="AD120" s="10">
        <f t="shared" si="42"/>
        <v>1865092.4785382976</v>
      </c>
      <c r="AE120" s="10">
        <f t="shared" si="43"/>
        <v>2551461.392579515</v>
      </c>
    </row>
    <row r="121" spans="1:31" x14ac:dyDescent="0.2">
      <c r="A121" s="5">
        <v>-124</v>
      </c>
      <c r="B121" s="5">
        <f t="shared" si="44"/>
        <v>118</v>
      </c>
      <c r="C121" s="36">
        <v>1.182140274186998</v>
      </c>
      <c r="D121" s="6">
        <f t="shared" si="24"/>
        <v>7.6185114855428004E-2</v>
      </c>
      <c r="E121" s="7">
        <f t="shared" si="25"/>
        <v>914.22137826513608</v>
      </c>
      <c r="F121" s="7">
        <f t="shared" si="26"/>
        <v>1828.4427565302722</v>
      </c>
      <c r="G121" s="7">
        <f t="shared" si="27"/>
        <v>2742.6641347954082</v>
      </c>
      <c r="H121" s="7">
        <f t="shared" si="28"/>
        <v>3656.8855130605443</v>
      </c>
      <c r="I121" s="7">
        <f t="shared" si="29"/>
        <v>4571.1068913256804</v>
      </c>
      <c r="J121" s="7">
        <f t="shared" si="30"/>
        <v>5485.3282695908165</v>
      </c>
      <c r="K121" s="12">
        <f t="shared" si="31"/>
        <v>3.5604390161749766E-3</v>
      </c>
      <c r="L121" s="9">
        <f t="shared" si="32"/>
        <v>512703.21832919662</v>
      </c>
      <c r="M121" s="9">
        <f t="shared" si="33"/>
        <v>2050812.8733167865</v>
      </c>
      <c r="N121" s="9">
        <f t="shared" si="34"/>
        <v>4614328.9649627693</v>
      </c>
      <c r="O121" s="9">
        <f t="shared" si="35"/>
        <v>8203251.4932671459</v>
      </c>
      <c r="P121" s="9">
        <f t="shared" si="36"/>
        <v>12817580.458229916</v>
      </c>
      <c r="Q121" s="9">
        <f t="shared" si="37"/>
        <v>18457315.859851077</v>
      </c>
      <c r="R121" s="8">
        <f>'Masses &amp; Spring Data'!$G$29</f>
        <v>0.12460000000000002</v>
      </c>
      <c r="S121" s="8">
        <f t="shared" si="45"/>
        <v>63882.82100381791</v>
      </c>
      <c r="T121" s="8">
        <f t="shared" si="45"/>
        <v>255531.28401527164</v>
      </c>
      <c r="U121" s="8">
        <f t="shared" si="45"/>
        <v>574945.38903436111</v>
      </c>
      <c r="V121" s="8">
        <f t="shared" si="45"/>
        <v>1022125.1360610866</v>
      </c>
      <c r="W121" s="8">
        <f t="shared" si="45"/>
        <v>1597070.5250954477</v>
      </c>
      <c r="X121" s="8">
        <f t="shared" si="45"/>
        <v>2299781.5561374445</v>
      </c>
      <c r="Y121" s="3">
        <f>SUM('Masses &amp; Spring Data'!$K$41*('Masses &amp; Spring Data'!$I$3+'Vel,Acc,Jer (Inlet)'!C121))</f>
        <v>325019.32941502484</v>
      </c>
      <c r="Z121" s="10">
        <f t="shared" si="38"/>
        <v>388902.15041884274</v>
      </c>
      <c r="AA121" s="10">
        <f t="shared" si="39"/>
        <v>601356.54727936478</v>
      </c>
      <c r="AB121" s="10">
        <f t="shared" si="40"/>
        <v>899964.71844938595</v>
      </c>
      <c r="AC121" s="10">
        <f t="shared" si="41"/>
        <v>1347144.4654761115</v>
      </c>
      <c r="AD121" s="10">
        <f t="shared" si="42"/>
        <v>1922089.8545104726</v>
      </c>
      <c r="AE121" s="10">
        <f t="shared" si="43"/>
        <v>2624800.8855524692</v>
      </c>
    </row>
    <row r="122" spans="1:31" x14ac:dyDescent="0.2">
      <c r="A122" s="5">
        <v>-122</v>
      </c>
      <c r="B122" s="5">
        <f t="shared" si="44"/>
        <v>119</v>
      </c>
      <c r="C122" s="36">
        <v>1.258325389042426</v>
      </c>
      <c r="D122" s="6">
        <f t="shared" si="24"/>
        <v>7.9745553871602981E-2</v>
      </c>
      <c r="E122" s="7">
        <f t="shared" si="25"/>
        <v>956.94664645923581</v>
      </c>
      <c r="F122" s="7">
        <f t="shared" si="26"/>
        <v>1913.8932929184716</v>
      </c>
      <c r="G122" s="7">
        <f t="shared" si="27"/>
        <v>2870.8399393777072</v>
      </c>
      <c r="H122" s="7">
        <f t="shared" si="28"/>
        <v>3827.7865858369432</v>
      </c>
      <c r="I122" s="7">
        <f t="shared" si="29"/>
        <v>4784.7332322961793</v>
      </c>
      <c r="J122" s="7">
        <f t="shared" si="30"/>
        <v>5741.6798787554144</v>
      </c>
      <c r="K122" s="12">
        <f t="shared" si="31"/>
        <v>3.6183996513241556E-3</v>
      </c>
      <c r="L122" s="9">
        <f t="shared" si="32"/>
        <v>521049.54979067843</v>
      </c>
      <c r="M122" s="9">
        <f t="shared" si="33"/>
        <v>2084198.1991627137</v>
      </c>
      <c r="N122" s="9">
        <f t="shared" si="34"/>
        <v>4689445.948116106</v>
      </c>
      <c r="O122" s="9">
        <f t="shared" si="35"/>
        <v>8336792.7966508549</v>
      </c>
      <c r="P122" s="9">
        <f t="shared" si="36"/>
        <v>13026238.74476696</v>
      </c>
      <c r="Q122" s="9">
        <f t="shared" si="37"/>
        <v>18757783.792464424</v>
      </c>
      <c r="R122" s="8">
        <f>'Masses &amp; Spring Data'!$G$29</f>
        <v>0.12460000000000002</v>
      </c>
      <c r="S122" s="8">
        <f t="shared" si="45"/>
        <v>64922.77390391854</v>
      </c>
      <c r="T122" s="8">
        <f t="shared" si="45"/>
        <v>259691.09561567416</v>
      </c>
      <c r="U122" s="8">
        <f t="shared" si="45"/>
        <v>584304.96513526689</v>
      </c>
      <c r="V122" s="8">
        <f t="shared" si="45"/>
        <v>1038764.3824626966</v>
      </c>
      <c r="W122" s="8">
        <f t="shared" si="45"/>
        <v>1623069.3475979634</v>
      </c>
      <c r="X122" s="8">
        <f t="shared" si="45"/>
        <v>2337219.8605410676</v>
      </c>
      <c r="Y122" s="3">
        <f>SUM('Masses &amp; Spring Data'!$K$41*('Masses &amp; Spring Data'!$I$3+'Vel,Acc,Jer (Inlet)'!C122))</f>
        <v>345825.26326409314</v>
      </c>
      <c r="Z122" s="10">
        <f t="shared" si="38"/>
        <v>410748.03716801165</v>
      </c>
      <c r="AA122" s="10">
        <f t="shared" si="39"/>
        <v>627294.63829508936</v>
      </c>
      <c r="AB122" s="10">
        <f t="shared" si="40"/>
        <v>930130.22839936009</v>
      </c>
      <c r="AC122" s="10">
        <f t="shared" si="41"/>
        <v>1384589.6457267897</v>
      </c>
      <c r="AD122" s="10">
        <f t="shared" si="42"/>
        <v>1968894.6108620565</v>
      </c>
      <c r="AE122" s="10">
        <f t="shared" si="43"/>
        <v>2683045.1238051606</v>
      </c>
    </row>
    <row r="123" spans="1:31" x14ac:dyDescent="0.2">
      <c r="A123" s="5">
        <v>-120</v>
      </c>
      <c r="B123" s="5">
        <f t="shared" si="44"/>
        <v>120</v>
      </c>
      <c r="C123" s="36">
        <v>1.3380709429140289</v>
      </c>
      <c r="D123" s="6">
        <f t="shared" si="24"/>
        <v>8.3363953522927137E-2</v>
      </c>
      <c r="E123" s="7">
        <f t="shared" si="25"/>
        <v>1000.3674422751257</v>
      </c>
      <c r="F123" s="7">
        <f t="shared" si="26"/>
        <v>2000.7348845502513</v>
      </c>
      <c r="G123" s="7">
        <f t="shared" si="27"/>
        <v>3001.1023268253771</v>
      </c>
      <c r="H123" s="7">
        <f t="shared" si="28"/>
        <v>4001.4697691005026</v>
      </c>
      <c r="I123" s="7">
        <f t="shared" si="29"/>
        <v>5001.8372113756286</v>
      </c>
      <c r="J123" s="7">
        <f t="shared" si="30"/>
        <v>6002.2046536507542</v>
      </c>
      <c r="K123" s="12">
        <f t="shared" si="31"/>
        <v>3.6515200142628323E-3</v>
      </c>
      <c r="L123" s="9">
        <f t="shared" si="32"/>
        <v>525818.88205384789</v>
      </c>
      <c r="M123" s="9">
        <f t="shared" si="33"/>
        <v>2103275.5282153916</v>
      </c>
      <c r="N123" s="9">
        <f t="shared" si="34"/>
        <v>4732369.9384846305</v>
      </c>
      <c r="O123" s="9">
        <f t="shared" si="35"/>
        <v>8413102.1128615662</v>
      </c>
      <c r="P123" s="9">
        <f t="shared" si="36"/>
        <v>13145472.051346196</v>
      </c>
      <c r="Q123" s="9">
        <f t="shared" si="37"/>
        <v>18929479.753938522</v>
      </c>
      <c r="R123" s="8">
        <f>'Masses &amp; Spring Data'!$G$29</f>
        <v>0.12460000000000002</v>
      </c>
      <c r="S123" s="8">
        <f t="shared" si="45"/>
        <v>65517.032703909455</v>
      </c>
      <c r="T123" s="8">
        <f t="shared" si="45"/>
        <v>262068.13081563782</v>
      </c>
      <c r="U123" s="8">
        <f t="shared" si="45"/>
        <v>589653.29433518508</v>
      </c>
      <c r="V123" s="8">
        <f t="shared" si="45"/>
        <v>1048272.5232625513</v>
      </c>
      <c r="W123" s="8">
        <f t="shared" si="45"/>
        <v>1637925.8175977361</v>
      </c>
      <c r="X123" s="8">
        <f t="shared" si="45"/>
        <v>2358613.1773407403</v>
      </c>
      <c r="Y123" s="3">
        <f>SUM('Masses &amp; Spring Data'!$K$41*('Masses &amp; Spring Data'!$I$3+'Vel,Acc,Jer (Inlet)'!C123))</f>
        <v>367603.54267941526</v>
      </c>
      <c r="Z123" s="10">
        <f t="shared" si="38"/>
        <v>433120.5753833247</v>
      </c>
      <c r="AA123" s="10">
        <f t="shared" si="39"/>
        <v>652438.12735793972</v>
      </c>
      <c r="AB123" s="10">
        <f t="shared" si="40"/>
        <v>957256.8370146004</v>
      </c>
      <c r="AC123" s="10">
        <f t="shared" si="41"/>
        <v>1415876.0659419666</v>
      </c>
      <c r="AD123" s="10">
        <f t="shared" si="42"/>
        <v>2005529.3602771515</v>
      </c>
      <c r="AE123" s="10">
        <f t="shared" si="43"/>
        <v>2726216.7200201554</v>
      </c>
    </row>
    <row r="124" spans="1:31" x14ac:dyDescent="0.2">
      <c r="A124" s="5">
        <v>-118</v>
      </c>
      <c r="B124" s="5">
        <f t="shared" si="44"/>
        <v>121</v>
      </c>
      <c r="C124" s="36">
        <v>1.4214348964369561</v>
      </c>
      <c r="D124" s="6">
        <f t="shared" si="24"/>
        <v>8.7015473537189969E-2</v>
      </c>
      <c r="E124" s="7">
        <f t="shared" si="25"/>
        <v>1044.1856824462795</v>
      </c>
      <c r="F124" s="7">
        <f t="shared" si="26"/>
        <v>2088.3713648925591</v>
      </c>
      <c r="G124" s="7">
        <f t="shared" si="27"/>
        <v>3132.5570473388389</v>
      </c>
      <c r="H124" s="7">
        <f t="shared" si="28"/>
        <v>4176.7427297851182</v>
      </c>
      <c r="I124" s="7">
        <f t="shared" si="29"/>
        <v>5220.9284122313984</v>
      </c>
      <c r="J124" s="7">
        <f t="shared" si="30"/>
        <v>6265.1140946776777</v>
      </c>
      <c r="K124" s="12">
        <f t="shared" si="31"/>
        <v>3.7177607401470691E-3</v>
      </c>
      <c r="L124" s="9">
        <f t="shared" si="32"/>
        <v>535357.54658117797</v>
      </c>
      <c r="M124" s="9">
        <f t="shared" si="33"/>
        <v>2141430.1863247119</v>
      </c>
      <c r="N124" s="9">
        <f t="shared" si="34"/>
        <v>4818217.9192306018</v>
      </c>
      <c r="O124" s="9">
        <f t="shared" si="35"/>
        <v>8565720.7452988476</v>
      </c>
      <c r="P124" s="9">
        <f t="shared" si="36"/>
        <v>13383938.664529448</v>
      </c>
      <c r="Q124" s="9">
        <f t="shared" si="37"/>
        <v>19272871.676922407</v>
      </c>
      <c r="R124" s="8">
        <f>'Masses &amp; Spring Data'!$G$29</f>
        <v>0.12460000000000002</v>
      </c>
      <c r="S124" s="8">
        <f t="shared" si="45"/>
        <v>66705.550304014789</v>
      </c>
      <c r="T124" s="8">
        <f t="shared" si="45"/>
        <v>266822.20121605915</v>
      </c>
      <c r="U124" s="8">
        <f t="shared" si="45"/>
        <v>600349.95273613301</v>
      </c>
      <c r="V124" s="8">
        <f t="shared" si="45"/>
        <v>1067288.8048642366</v>
      </c>
      <c r="W124" s="8">
        <f t="shared" si="45"/>
        <v>1667638.7576003694</v>
      </c>
      <c r="X124" s="8">
        <f t="shared" si="45"/>
        <v>2401399.810944532</v>
      </c>
      <c r="Y124" s="3">
        <f>SUM('Masses &amp; Spring Data'!$K$41*('Masses &amp; Spring Data'!$I$3+'Vel,Acc,Jer (Inlet)'!C124))</f>
        <v>390369.99654230184</v>
      </c>
      <c r="Z124" s="10">
        <f t="shared" si="38"/>
        <v>457075.54684631666</v>
      </c>
      <c r="AA124" s="10">
        <f t="shared" si="39"/>
        <v>680955.87114384735</v>
      </c>
      <c r="AB124" s="10">
        <f t="shared" si="40"/>
        <v>990719.94927843485</v>
      </c>
      <c r="AC124" s="10">
        <f t="shared" si="41"/>
        <v>1457658.8014065386</v>
      </c>
      <c r="AD124" s="10">
        <f t="shared" si="42"/>
        <v>2058008.7541426714</v>
      </c>
      <c r="AE124" s="10">
        <f t="shared" si="43"/>
        <v>2791769.807486834</v>
      </c>
    </row>
    <row r="125" spans="1:31" x14ac:dyDescent="0.2">
      <c r="A125" s="5">
        <v>-116</v>
      </c>
      <c r="B125" s="5">
        <f t="shared" si="44"/>
        <v>122</v>
      </c>
      <c r="C125" s="36">
        <v>1.5084503699741461</v>
      </c>
      <c r="D125" s="6">
        <f t="shared" si="24"/>
        <v>9.0733234277337038E-2</v>
      </c>
      <c r="E125" s="7">
        <f t="shared" si="25"/>
        <v>1088.7988113280444</v>
      </c>
      <c r="F125" s="7">
        <f t="shared" si="26"/>
        <v>2177.5976226560888</v>
      </c>
      <c r="G125" s="7">
        <f t="shared" si="27"/>
        <v>3266.3964339841332</v>
      </c>
      <c r="H125" s="7">
        <f t="shared" si="28"/>
        <v>4355.1952453121776</v>
      </c>
      <c r="I125" s="7">
        <f t="shared" si="29"/>
        <v>5443.994056640222</v>
      </c>
      <c r="J125" s="7">
        <f t="shared" si="30"/>
        <v>6532.7928679682664</v>
      </c>
      <c r="K125" s="12">
        <f t="shared" si="31"/>
        <v>3.7260408308819049E-3</v>
      </c>
      <c r="L125" s="9">
        <f t="shared" si="32"/>
        <v>536549.87964699429</v>
      </c>
      <c r="M125" s="9">
        <f t="shared" si="33"/>
        <v>2146199.5185879772</v>
      </c>
      <c r="N125" s="9">
        <f t="shared" si="34"/>
        <v>4828948.9168229485</v>
      </c>
      <c r="O125" s="9">
        <f t="shared" si="35"/>
        <v>8584798.0743519086</v>
      </c>
      <c r="P125" s="9">
        <f t="shared" si="36"/>
        <v>13413746.991174858</v>
      </c>
      <c r="Q125" s="9">
        <f t="shared" si="37"/>
        <v>19315795.667291794</v>
      </c>
      <c r="R125" s="8">
        <f>'Masses &amp; Spring Data'!$G$29</f>
        <v>0.12460000000000002</v>
      </c>
      <c r="S125" s="8">
        <f t="shared" si="45"/>
        <v>66854.115004015504</v>
      </c>
      <c r="T125" s="8">
        <f t="shared" si="45"/>
        <v>267416.46001606202</v>
      </c>
      <c r="U125" s="8">
        <f t="shared" si="45"/>
        <v>601687.03503613942</v>
      </c>
      <c r="V125" s="8">
        <f t="shared" si="45"/>
        <v>1069665.8400642481</v>
      </c>
      <c r="W125" s="8">
        <f t="shared" si="45"/>
        <v>1671352.8751003875</v>
      </c>
      <c r="X125" s="8">
        <f t="shared" si="45"/>
        <v>2406748.1401445577</v>
      </c>
      <c r="Y125" s="3">
        <f>SUM('Masses &amp; Spring Data'!$K$41*('Masses &amp; Spring Data'!$I$3+'Vel,Acc,Jer (Inlet)'!C125))</f>
        <v>414133.6699277882</v>
      </c>
      <c r="Z125" s="10">
        <f t="shared" si="38"/>
        <v>480987.7849318037</v>
      </c>
      <c r="AA125" s="10">
        <f t="shared" si="39"/>
        <v>706329.11300200596</v>
      </c>
      <c r="AB125" s="10">
        <f t="shared" si="40"/>
        <v>1015820.7049639276</v>
      </c>
      <c r="AC125" s="10">
        <f t="shared" si="41"/>
        <v>1483799.5099920363</v>
      </c>
      <c r="AD125" s="10">
        <f t="shared" si="42"/>
        <v>2085486.5450281757</v>
      </c>
      <c r="AE125" s="10">
        <f t="shared" si="43"/>
        <v>2820881.8100723457</v>
      </c>
    </row>
    <row r="126" spans="1:31" x14ac:dyDescent="0.2">
      <c r="A126" s="5">
        <v>-114</v>
      </c>
      <c r="B126" s="5">
        <f t="shared" si="44"/>
        <v>123</v>
      </c>
      <c r="C126" s="36">
        <v>1.5991836042514831</v>
      </c>
      <c r="D126" s="6">
        <f t="shared" si="24"/>
        <v>9.4459275108218943E-2</v>
      </c>
      <c r="E126" s="7">
        <f t="shared" si="25"/>
        <v>1133.5113012986274</v>
      </c>
      <c r="F126" s="7">
        <f t="shared" si="26"/>
        <v>2267.0226025972547</v>
      </c>
      <c r="G126" s="7">
        <f t="shared" si="27"/>
        <v>3400.5339038958818</v>
      </c>
      <c r="H126" s="7">
        <f t="shared" si="28"/>
        <v>4534.0452051945094</v>
      </c>
      <c r="I126" s="7">
        <f t="shared" si="29"/>
        <v>5667.556506493137</v>
      </c>
      <c r="J126" s="7">
        <f t="shared" si="30"/>
        <v>6801.0678077917637</v>
      </c>
      <c r="K126" s="12">
        <f t="shared" si="31"/>
        <v>3.7757213752929175E-3</v>
      </c>
      <c r="L126" s="9">
        <f t="shared" si="32"/>
        <v>543703.87804218009</v>
      </c>
      <c r="M126" s="9">
        <f t="shared" si="33"/>
        <v>2174815.5121687204</v>
      </c>
      <c r="N126" s="9">
        <f t="shared" si="34"/>
        <v>4893334.9023796208</v>
      </c>
      <c r="O126" s="9">
        <f t="shared" si="35"/>
        <v>8699262.0486748815</v>
      </c>
      <c r="P126" s="9">
        <f t="shared" si="36"/>
        <v>13592596.951054502</v>
      </c>
      <c r="Q126" s="9">
        <f t="shared" si="37"/>
        <v>19573339.609518483</v>
      </c>
      <c r="R126" s="8">
        <f>'Masses &amp; Spring Data'!$G$29</f>
        <v>0.12460000000000002</v>
      </c>
      <c r="S126" s="8">
        <f t="shared" si="45"/>
        <v>67745.503204055654</v>
      </c>
      <c r="T126" s="8">
        <f t="shared" si="45"/>
        <v>270982.01281622262</v>
      </c>
      <c r="U126" s="8">
        <f t="shared" si="45"/>
        <v>609709.52883650083</v>
      </c>
      <c r="V126" s="8">
        <f t="shared" si="45"/>
        <v>1083928.0512648905</v>
      </c>
      <c r="W126" s="8">
        <f t="shared" si="45"/>
        <v>1693637.5801013913</v>
      </c>
      <c r="X126" s="8">
        <f t="shared" si="45"/>
        <v>2438838.1153460033</v>
      </c>
      <c r="Y126" s="3">
        <f>SUM('Masses &amp; Spring Data'!$K$41*('Masses &amp; Spring Data'!$I$3+'Vel,Acc,Jer (Inlet)'!C126))</f>
        <v>438912.65298594401</v>
      </c>
      <c r="Z126" s="10">
        <f t="shared" si="38"/>
        <v>506658.15618999966</v>
      </c>
      <c r="AA126" s="10">
        <f t="shared" si="39"/>
        <v>735691.21980175073</v>
      </c>
      <c r="AB126" s="10">
        <f t="shared" si="40"/>
        <v>1048622.1818224448</v>
      </c>
      <c r="AC126" s="10">
        <f t="shared" si="41"/>
        <v>1522840.7042508344</v>
      </c>
      <c r="AD126" s="10">
        <f t="shared" si="42"/>
        <v>2132550.2330873352</v>
      </c>
      <c r="AE126" s="10">
        <f t="shared" si="43"/>
        <v>2877750.7683319473</v>
      </c>
    </row>
    <row r="127" spans="1:31" x14ac:dyDescent="0.2">
      <c r="A127" s="5">
        <v>-112</v>
      </c>
      <c r="B127" s="5">
        <f t="shared" si="44"/>
        <v>124</v>
      </c>
      <c r="C127" s="36">
        <v>1.693642879359702</v>
      </c>
      <c r="D127" s="6">
        <f t="shared" si="24"/>
        <v>9.8234996483511861E-2</v>
      </c>
      <c r="E127" s="7">
        <f t="shared" si="25"/>
        <v>1178.8199578021424</v>
      </c>
      <c r="F127" s="7">
        <f t="shared" si="26"/>
        <v>2357.6399156042849</v>
      </c>
      <c r="G127" s="7">
        <f t="shared" si="27"/>
        <v>3536.4598734064271</v>
      </c>
      <c r="H127" s="7">
        <f t="shared" si="28"/>
        <v>4715.2798312085697</v>
      </c>
      <c r="I127" s="7">
        <f t="shared" si="29"/>
        <v>5894.0997890107119</v>
      </c>
      <c r="J127" s="7">
        <f t="shared" si="30"/>
        <v>7072.9197468128541</v>
      </c>
      <c r="K127" s="12">
        <f t="shared" si="31"/>
        <v>3.7674412845583038E-3</v>
      </c>
      <c r="L127" s="9">
        <f t="shared" si="32"/>
        <v>542511.54497639579</v>
      </c>
      <c r="M127" s="9">
        <f t="shared" si="33"/>
        <v>2170046.1799055832</v>
      </c>
      <c r="N127" s="9">
        <f t="shared" si="34"/>
        <v>4882603.9047875619</v>
      </c>
      <c r="O127" s="9">
        <f t="shared" si="35"/>
        <v>8680184.7196223326</v>
      </c>
      <c r="P127" s="9">
        <f t="shared" si="36"/>
        <v>13562788.624409894</v>
      </c>
      <c r="Q127" s="9">
        <f t="shared" si="37"/>
        <v>19530415.619150247</v>
      </c>
      <c r="R127" s="8">
        <f>'Masses &amp; Spring Data'!$G$29</f>
        <v>0.12460000000000002</v>
      </c>
      <c r="S127" s="8">
        <f t="shared" si="45"/>
        <v>67596.938504058926</v>
      </c>
      <c r="T127" s="8">
        <f t="shared" si="45"/>
        <v>270387.7540162357</v>
      </c>
      <c r="U127" s="8">
        <f t="shared" si="45"/>
        <v>608372.44653653027</v>
      </c>
      <c r="V127" s="8">
        <f t="shared" si="45"/>
        <v>1081551.0160649428</v>
      </c>
      <c r="W127" s="8">
        <f t="shared" si="45"/>
        <v>1689923.4626014729</v>
      </c>
      <c r="X127" s="8">
        <f t="shared" si="45"/>
        <v>2433489.7861461211</v>
      </c>
      <c r="Y127" s="3">
        <f>SUM('Masses &amp; Spring Data'!$K$41*('Masses &amp; Spring Data'!$I$3+'Vel,Acc,Jer (Inlet)'!C127))</f>
        <v>464709.20698552806</v>
      </c>
      <c r="Z127" s="10">
        <f t="shared" si="38"/>
        <v>532306.14548958698</v>
      </c>
      <c r="AA127" s="10">
        <f t="shared" si="39"/>
        <v>761924.65355532803</v>
      </c>
      <c r="AB127" s="10">
        <f t="shared" si="40"/>
        <v>1073081.6535220584</v>
      </c>
      <c r="AC127" s="10">
        <f t="shared" si="41"/>
        <v>1546260.2230504709</v>
      </c>
      <c r="AD127" s="10">
        <f t="shared" si="42"/>
        <v>2154632.6695870007</v>
      </c>
      <c r="AE127" s="10">
        <f t="shared" si="43"/>
        <v>2898198.9931316492</v>
      </c>
    </row>
    <row r="128" spans="1:31" x14ac:dyDescent="0.2">
      <c r="A128" s="5">
        <v>-110</v>
      </c>
      <c r="B128" s="5">
        <f t="shared" si="44"/>
        <v>125</v>
      </c>
      <c r="C128" s="36">
        <v>1.7918778758432139</v>
      </c>
      <c r="D128" s="6">
        <f t="shared" si="24"/>
        <v>0.10200243776807016</v>
      </c>
      <c r="E128" s="7">
        <f t="shared" si="25"/>
        <v>1224.0292532168419</v>
      </c>
      <c r="F128" s="7">
        <f t="shared" si="26"/>
        <v>2448.0585064336838</v>
      </c>
      <c r="G128" s="7">
        <f t="shared" si="27"/>
        <v>3672.0877596505261</v>
      </c>
      <c r="H128" s="7">
        <f t="shared" si="28"/>
        <v>4896.1170128673675</v>
      </c>
      <c r="I128" s="7">
        <f t="shared" si="29"/>
        <v>6120.1462660842099</v>
      </c>
      <c r="J128" s="7">
        <f t="shared" si="30"/>
        <v>7344.1755193010522</v>
      </c>
      <c r="K128" s="12">
        <f t="shared" si="31"/>
        <v>3.7840014660288634E-3</v>
      </c>
      <c r="L128" s="9">
        <f t="shared" si="32"/>
        <v>544896.21110815636</v>
      </c>
      <c r="M128" s="9">
        <f t="shared" si="33"/>
        <v>2179584.8444326255</v>
      </c>
      <c r="N128" s="9">
        <f t="shared" si="34"/>
        <v>4904065.8999734074</v>
      </c>
      <c r="O128" s="9">
        <f t="shared" si="35"/>
        <v>8718339.3777305018</v>
      </c>
      <c r="P128" s="9">
        <f t="shared" si="36"/>
        <v>13622405.277703909</v>
      </c>
      <c r="Q128" s="9">
        <f t="shared" si="37"/>
        <v>19616263.59989363</v>
      </c>
      <c r="R128" s="8">
        <f>'Masses &amp; Spring Data'!$G$29</f>
        <v>0.12460000000000002</v>
      </c>
      <c r="S128" s="8">
        <f t="shared" si="45"/>
        <v>67894.067904076292</v>
      </c>
      <c r="T128" s="8">
        <f t="shared" si="45"/>
        <v>271576.27161630517</v>
      </c>
      <c r="U128" s="8">
        <f t="shared" si="45"/>
        <v>611046.61113668664</v>
      </c>
      <c r="V128" s="8">
        <f t="shared" si="45"/>
        <v>1086305.0864652207</v>
      </c>
      <c r="W128" s="8">
        <f t="shared" si="45"/>
        <v>1697351.6976019074</v>
      </c>
      <c r="X128" s="8">
        <f t="shared" si="45"/>
        <v>2444186.4445467466</v>
      </c>
      <c r="Y128" s="3">
        <f>SUM('Masses &amp; Spring Data'!$K$41*('Masses &amp; Spring Data'!$I$3+'Vel,Acc,Jer (Inlet)'!C128))</f>
        <v>491536.89953909238</v>
      </c>
      <c r="Z128" s="10">
        <f t="shared" si="38"/>
        <v>559430.96744316863</v>
      </c>
      <c r="AA128" s="10">
        <f t="shared" si="39"/>
        <v>790969.74099418405</v>
      </c>
      <c r="AB128" s="10">
        <f t="shared" si="40"/>
        <v>1102583.5106757791</v>
      </c>
      <c r="AC128" s="10">
        <f t="shared" si="41"/>
        <v>1577841.986004313</v>
      </c>
      <c r="AD128" s="10">
        <f t="shared" si="42"/>
        <v>2188888.597141</v>
      </c>
      <c r="AE128" s="10">
        <f t="shared" si="43"/>
        <v>2935723.3440858391</v>
      </c>
    </row>
    <row r="129" spans="1:31" x14ac:dyDescent="0.2">
      <c r="A129" s="5">
        <v>-108</v>
      </c>
      <c r="B129" s="5">
        <f t="shared" si="44"/>
        <v>126</v>
      </c>
      <c r="C129" s="36">
        <v>1.8938803136112841</v>
      </c>
      <c r="D129" s="6">
        <f t="shared" si="24"/>
        <v>0.10578643923409903</v>
      </c>
      <c r="E129" s="7">
        <f t="shared" si="25"/>
        <v>1269.4372708091882</v>
      </c>
      <c r="F129" s="7">
        <f t="shared" si="26"/>
        <v>2538.8745416183765</v>
      </c>
      <c r="G129" s="7">
        <f t="shared" si="27"/>
        <v>3808.3118124275652</v>
      </c>
      <c r="H129" s="7">
        <f t="shared" si="28"/>
        <v>5077.749083236753</v>
      </c>
      <c r="I129" s="7">
        <f t="shared" si="29"/>
        <v>6347.1863540459417</v>
      </c>
      <c r="J129" s="7">
        <f t="shared" si="30"/>
        <v>7616.6236248551304</v>
      </c>
      <c r="K129" s="12">
        <f t="shared" si="31"/>
        <v>3.7674412845587479E-3</v>
      </c>
      <c r="L129" s="9">
        <f t="shared" si="32"/>
        <v>542511.5449764597</v>
      </c>
      <c r="M129" s="9">
        <f t="shared" si="33"/>
        <v>2170046.1799058388</v>
      </c>
      <c r="N129" s="9">
        <f t="shared" si="34"/>
        <v>4882603.9047881374</v>
      </c>
      <c r="O129" s="9">
        <f t="shared" si="35"/>
        <v>8680184.7196233552</v>
      </c>
      <c r="P129" s="9">
        <f t="shared" si="36"/>
        <v>13562788.624411492</v>
      </c>
      <c r="Q129" s="9">
        <f t="shared" si="37"/>
        <v>19530415.61915255</v>
      </c>
      <c r="R129" s="8">
        <f>'Masses &amp; Spring Data'!$G$29</f>
        <v>0.12460000000000002</v>
      </c>
      <c r="S129" s="8">
        <f t="shared" si="45"/>
        <v>67596.938504066886</v>
      </c>
      <c r="T129" s="8">
        <f t="shared" si="45"/>
        <v>270387.75401626754</v>
      </c>
      <c r="U129" s="8">
        <f t="shared" si="45"/>
        <v>608372.44653660199</v>
      </c>
      <c r="V129" s="8">
        <f t="shared" si="45"/>
        <v>1081551.0160650702</v>
      </c>
      <c r="W129" s="8">
        <f t="shared" si="45"/>
        <v>1689923.4626016722</v>
      </c>
      <c r="X129" s="8">
        <f t="shared" si="45"/>
        <v>2433489.7861464079</v>
      </c>
      <c r="Y129" s="3">
        <f>SUM('Masses &amp; Spring Data'!$K$41*('Masses &amp; Spring Data'!$I$3+'Vel,Acc,Jer (Inlet)'!C129))</f>
        <v>519393.46937787894</v>
      </c>
      <c r="Z129" s="10">
        <f t="shared" si="38"/>
        <v>586990.40788194584</v>
      </c>
      <c r="AA129" s="10">
        <f t="shared" si="39"/>
        <v>818671.19305567211</v>
      </c>
      <c r="AB129" s="10">
        <f t="shared" si="40"/>
        <v>1127765.915914481</v>
      </c>
      <c r="AC129" s="10">
        <f t="shared" si="41"/>
        <v>1600944.485442949</v>
      </c>
      <c r="AD129" s="10">
        <f t="shared" si="42"/>
        <v>2209316.931979551</v>
      </c>
      <c r="AE129" s="10">
        <f t="shared" si="43"/>
        <v>2952883.255524287</v>
      </c>
    </row>
    <row r="130" spans="1:31" x14ac:dyDescent="0.2">
      <c r="A130" s="5">
        <v>-106</v>
      </c>
      <c r="B130" s="5">
        <f t="shared" si="44"/>
        <v>127</v>
      </c>
      <c r="C130" s="36">
        <v>1.9996667528453831</v>
      </c>
      <c r="D130" s="6">
        <f t="shared" si="24"/>
        <v>0.10955388051865778</v>
      </c>
      <c r="E130" s="7">
        <f t="shared" si="25"/>
        <v>1314.6465662238934</v>
      </c>
      <c r="F130" s="7">
        <f t="shared" si="26"/>
        <v>2629.2931324477868</v>
      </c>
      <c r="G130" s="7">
        <f t="shared" si="27"/>
        <v>3943.9396986716797</v>
      </c>
      <c r="H130" s="7">
        <f t="shared" si="28"/>
        <v>5258.5862648955735</v>
      </c>
      <c r="I130" s="7">
        <f t="shared" si="29"/>
        <v>6573.2328311194669</v>
      </c>
      <c r="J130" s="7">
        <f t="shared" si="30"/>
        <v>7887.8793973433594</v>
      </c>
      <c r="K130" s="12">
        <f t="shared" si="31"/>
        <v>3.750881103086412E-3</v>
      </c>
      <c r="L130" s="9">
        <f t="shared" si="32"/>
        <v>540126.87884444336</v>
      </c>
      <c r="M130" s="9">
        <f t="shared" si="33"/>
        <v>2160507.5153777734</v>
      </c>
      <c r="N130" s="9">
        <f t="shared" si="34"/>
        <v>4861141.9095999897</v>
      </c>
      <c r="O130" s="9">
        <f t="shared" si="35"/>
        <v>8642030.0615110938</v>
      </c>
      <c r="P130" s="9">
        <f t="shared" si="36"/>
        <v>13503171.971111083</v>
      </c>
      <c r="Q130" s="9">
        <f t="shared" si="37"/>
        <v>19444567.638399959</v>
      </c>
      <c r="R130" s="8">
        <f>'Masses &amp; Spring Data'!$G$29</f>
        <v>0.12460000000000002</v>
      </c>
      <c r="S130" s="8">
        <f t="shared" si="45"/>
        <v>67299.809104017651</v>
      </c>
      <c r="T130" s="8">
        <f t="shared" si="45"/>
        <v>269199.23641607061</v>
      </c>
      <c r="U130" s="8">
        <f t="shared" si="45"/>
        <v>605698.28193615878</v>
      </c>
      <c r="V130" s="8">
        <f t="shared" si="45"/>
        <v>1076796.9456642824</v>
      </c>
      <c r="W130" s="8">
        <f t="shared" si="45"/>
        <v>1682495.2276004413</v>
      </c>
      <c r="X130" s="8">
        <f t="shared" si="45"/>
        <v>2422793.1277446351</v>
      </c>
      <c r="Y130" s="3">
        <f>SUM('Masses &amp; Spring Data'!$K$41*('Masses &amp; Spring Data'!$I$3+'Vel,Acc,Jer (Inlet)'!C130))</f>
        <v>548283.4390394045</v>
      </c>
      <c r="Z130" s="10">
        <f t="shared" si="38"/>
        <v>615583.24814342218</v>
      </c>
      <c r="AA130" s="10">
        <f t="shared" si="39"/>
        <v>847401.5224022225</v>
      </c>
      <c r="AB130" s="10">
        <f t="shared" si="40"/>
        <v>1153981.7209755634</v>
      </c>
      <c r="AC130" s="10">
        <f t="shared" si="41"/>
        <v>1625080.3847036869</v>
      </c>
      <c r="AD130" s="10">
        <f t="shared" si="42"/>
        <v>2230778.6666398458</v>
      </c>
      <c r="AE130" s="10">
        <f t="shared" si="43"/>
        <v>2971076.5667840396</v>
      </c>
    </row>
    <row r="131" spans="1:31" x14ac:dyDescent="0.2">
      <c r="A131" s="5">
        <v>-104</v>
      </c>
      <c r="B131" s="5">
        <f t="shared" si="44"/>
        <v>128</v>
      </c>
      <c r="C131" s="36">
        <v>2.1092206333640409</v>
      </c>
      <c r="D131" s="6">
        <f t="shared" si="24"/>
        <v>0.11330476162174419</v>
      </c>
      <c r="E131" s="7">
        <f t="shared" si="25"/>
        <v>1359.6571394609302</v>
      </c>
      <c r="F131" s="7">
        <f t="shared" si="26"/>
        <v>2719.3142789218605</v>
      </c>
      <c r="G131" s="7">
        <f t="shared" si="27"/>
        <v>4078.9714183827909</v>
      </c>
      <c r="H131" s="7">
        <f t="shared" si="28"/>
        <v>5438.628557843721</v>
      </c>
      <c r="I131" s="7">
        <f t="shared" si="29"/>
        <v>6798.285697304651</v>
      </c>
      <c r="J131" s="7">
        <f t="shared" si="30"/>
        <v>8157.9428367655819</v>
      </c>
      <c r="K131" s="12">
        <f t="shared" si="31"/>
        <v>3.7177607401477353E-3</v>
      </c>
      <c r="L131" s="9">
        <f t="shared" si="32"/>
        <v>535357.5465812739</v>
      </c>
      <c r="M131" s="9">
        <f t="shared" si="33"/>
        <v>2141430.1863250956</v>
      </c>
      <c r="N131" s="9">
        <f t="shared" si="34"/>
        <v>4818217.9192314651</v>
      </c>
      <c r="O131" s="9">
        <f t="shared" si="35"/>
        <v>8565720.7453003824</v>
      </c>
      <c r="P131" s="9">
        <f t="shared" si="36"/>
        <v>13383938.664531847</v>
      </c>
      <c r="Q131" s="9">
        <f t="shared" si="37"/>
        <v>19272871.67692586</v>
      </c>
      <c r="R131" s="8">
        <f>'Masses &amp; Spring Data'!$G$29</f>
        <v>0.12460000000000002</v>
      </c>
      <c r="S131" s="8">
        <f t="shared" si="45"/>
        <v>66705.550304026736</v>
      </c>
      <c r="T131" s="8">
        <f t="shared" si="45"/>
        <v>266822.20121610694</v>
      </c>
      <c r="U131" s="8">
        <f t="shared" si="45"/>
        <v>600349.95273624058</v>
      </c>
      <c r="V131" s="8">
        <f t="shared" si="45"/>
        <v>1067288.8048644278</v>
      </c>
      <c r="W131" s="8">
        <f t="shared" si="45"/>
        <v>1667638.7576006684</v>
      </c>
      <c r="X131" s="8">
        <f t="shared" si="45"/>
        <v>2401399.8109449623</v>
      </c>
      <c r="Y131" s="3">
        <f>SUM('Masses &amp; Spring Data'!$K$41*('Masses &amp; Spring Data'!$I$3+'Vel,Acc,Jer (Inlet)'!C131))</f>
        <v>578202.2859861519</v>
      </c>
      <c r="Z131" s="10">
        <f t="shared" si="38"/>
        <v>644907.83629017859</v>
      </c>
      <c r="AA131" s="10">
        <f t="shared" si="39"/>
        <v>875967.68889671098</v>
      </c>
      <c r="AB131" s="10">
        <f t="shared" si="40"/>
        <v>1178552.2387223924</v>
      </c>
      <c r="AC131" s="10">
        <f t="shared" si="41"/>
        <v>1645491.0908505796</v>
      </c>
      <c r="AD131" s="10">
        <f t="shared" si="42"/>
        <v>2245841.0435868204</v>
      </c>
      <c r="AE131" s="10">
        <f t="shared" si="43"/>
        <v>2979602.0969311143</v>
      </c>
    </row>
    <row r="132" spans="1:31" x14ac:dyDescent="0.2">
      <c r="A132" s="5">
        <v>-102</v>
      </c>
      <c r="B132" s="5">
        <f t="shared" si="44"/>
        <v>129</v>
      </c>
      <c r="C132" s="36">
        <v>2.2225253949857851</v>
      </c>
      <c r="D132" s="6">
        <f t="shared" ref="D132:D195" si="46">SUM((C133-C132)/(B133-B132))</f>
        <v>0.11702252236189192</v>
      </c>
      <c r="E132" s="7">
        <f t="shared" ref="E132:E195" si="47">SUM(D132*(6*2000))</f>
        <v>1404.270268342703</v>
      </c>
      <c r="F132" s="7">
        <f t="shared" ref="F132:F195" si="48">SUM(D132*(6*4000))</f>
        <v>2808.5405366854061</v>
      </c>
      <c r="G132" s="7">
        <f t="shared" ref="G132:G195" si="49">SUM(D132*(6*6000))</f>
        <v>4212.8108050281089</v>
      </c>
      <c r="H132" s="7">
        <f t="shared" ref="H132:H195" si="50">SUM(D132*(6*8000))</f>
        <v>5617.0810733708122</v>
      </c>
      <c r="I132" s="7">
        <f t="shared" ref="I132:I195" si="51">SUM(D132*(6*10000))</f>
        <v>7021.3513417135155</v>
      </c>
      <c r="J132" s="7">
        <f t="shared" ref="J132:J195" si="52">SUM(D132*(6*12000))</f>
        <v>8425.6216100562178</v>
      </c>
      <c r="K132" s="12">
        <f t="shared" ref="K132:K195" si="53">SUM((C134-(2*C133)+C132)/((B133-B132)^2))</f>
        <v>3.6598001049981121E-3</v>
      </c>
      <c r="L132" s="9">
        <f t="shared" ref="L132:L195" si="54">SUM(K132*((6*2000)^2))</f>
        <v>527011.21511972812</v>
      </c>
      <c r="M132" s="9">
        <f t="shared" ref="M132:M195" si="55">SUM(K132*((6*4000)^2))</f>
        <v>2108044.8604789125</v>
      </c>
      <c r="N132" s="9">
        <f t="shared" ref="N132:N195" si="56">SUM(K132*((6*6000)^2))</f>
        <v>4743100.9360775538</v>
      </c>
      <c r="O132" s="9">
        <f t="shared" ref="O132:O195" si="57">SUM(K132*((6*8000)^2))</f>
        <v>8432179.4419156499</v>
      </c>
      <c r="P132" s="9">
        <f t="shared" ref="P132:P195" si="58">SUM(K132*((6*10000)^2))</f>
        <v>13175280.377993204</v>
      </c>
      <c r="Q132" s="9">
        <f t="shared" ref="Q132:Q195" si="59">SUM(K132*((6*12000)^2))</f>
        <v>18972403.744310215</v>
      </c>
      <c r="R132" s="8">
        <f>'Masses &amp; Spring Data'!$G$29</f>
        <v>0.12460000000000002</v>
      </c>
      <c r="S132" s="8">
        <f t="shared" si="45"/>
        <v>65665.597403918131</v>
      </c>
      <c r="T132" s="8">
        <f t="shared" si="45"/>
        <v>262662.38961567252</v>
      </c>
      <c r="U132" s="8">
        <f t="shared" si="45"/>
        <v>590990.37663526332</v>
      </c>
      <c r="V132" s="8">
        <f t="shared" si="45"/>
        <v>1050649.5584626901</v>
      </c>
      <c r="W132" s="8">
        <f t="shared" si="45"/>
        <v>1641639.9350979533</v>
      </c>
      <c r="X132" s="8">
        <f t="shared" si="45"/>
        <v>2363961.5065410533</v>
      </c>
      <c r="Y132" s="3">
        <f>SUM('Masses &amp; Spring Data'!$K$41*('Masses &amp; Spring Data'!$I$3+'Vel,Acc,Jer (Inlet)'!C132))</f>
        <v>609145.48768060398</v>
      </c>
      <c r="Z132" s="10">
        <f t="shared" ref="Z132:Z195" si="60">SUM(S132+Y132)</f>
        <v>674811.08508452214</v>
      </c>
      <c r="AA132" s="10">
        <f t="shared" ref="AA132:AA195" si="61">SUM(T132+Y133)</f>
        <v>903766.38866339764</v>
      </c>
      <c r="AB132" s="10">
        <f t="shared" ref="AB132:AB195" si="62">SUM(U132+Y132)</f>
        <v>1200135.8643158674</v>
      </c>
      <c r="AC132" s="10">
        <f t="shared" ref="AC132:AC195" si="63">SUM(V132+Y132)</f>
        <v>1659795.0461432941</v>
      </c>
      <c r="AD132" s="10">
        <f t="shared" ref="AD132:AD195" si="64">SUM(W132+Y132)</f>
        <v>2250785.4227785571</v>
      </c>
      <c r="AE132" s="10">
        <f t="shared" ref="AE132:AE195" si="65">SUM(X132+Y132)</f>
        <v>2973106.9942216575</v>
      </c>
    </row>
    <row r="133" spans="1:31" x14ac:dyDescent="0.2">
      <c r="A133" s="5">
        <v>-100</v>
      </c>
      <c r="B133" s="5">
        <f t="shared" ref="B133:B196" si="66">B132+1</f>
        <v>130</v>
      </c>
      <c r="C133" s="36">
        <v>2.339547917347677</v>
      </c>
      <c r="D133" s="6">
        <f t="shared" si="46"/>
        <v>0.12068232246689004</v>
      </c>
      <c r="E133" s="7">
        <f t="shared" si="47"/>
        <v>1448.1878696026804</v>
      </c>
      <c r="F133" s="7">
        <f t="shared" si="48"/>
        <v>2896.3757392053608</v>
      </c>
      <c r="G133" s="7">
        <f t="shared" si="49"/>
        <v>4344.563608808041</v>
      </c>
      <c r="H133" s="7">
        <f t="shared" si="50"/>
        <v>5792.7514784107216</v>
      </c>
      <c r="I133" s="7">
        <f t="shared" si="51"/>
        <v>7240.9393480134022</v>
      </c>
      <c r="J133" s="7">
        <f t="shared" si="52"/>
        <v>8689.1272176160819</v>
      </c>
      <c r="K133" s="12">
        <f t="shared" si="53"/>
        <v>3.6101195605890979E-3</v>
      </c>
      <c r="L133" s="9">
        <f t="shared" si="54"/>
        <v>519857.2167248301</v>
      </c>
      <c r="M133" s="9">
        <f t="shared" si="55"/>
        <v>2079428.8668993204</v>
      </c>
      <c r="N133" s="9">
        <f t="shared" si="56"/>
        <v>4678714.9505234705</v>
      </c>
      <c r="O133" s="9">
        <f t="shared" si="57"/>
        <v>8317715.4675972816</v>
      </c>
      <c r="P133" s="9">
        <f t="shared" si="58"/>
        <v>12996430.418120753</v>
      </c>
      <c r="Q133" s="9">
        <f t="shared" si="59"/>
        <v>18714859.802093882</v>
      </c>
      <c r="R133" s="8">
        <f>'Masses &amp; Spring Data'!$G$29</f>
        <v>0.12460000000000002</v>
      </c>
      <c r="S133" s="8">
        <f t="shared" si="45"/>
        <v>64774.209203913837</v>
      </c>
      <c r="T133" s="8">
        <f t="shared" si="45"/>
        <v>259096.83681565535</v>
      </c>
      <c r="U133" s="8">
        <f t="shared" si="45"/>
        <v>582967.8828352245</v>
      </c>
      <c r="V133" s="8">
        <f t="shared" si="45"/>
        <v>1036387.3472626214</v>
      </c>
      <c r="W133" s="8">
        <f t="shared" si="45"/>
        <v>1619355.2300978461</v>
      </c>
      <c r="X133" s="8">
        <f t="shared" si="45"/>
        <v>2331871.531340898</v>
      </c>
      <c r="Y133" s="3">
        <f>SUM('Masses &amp; Spring Data'!$K$41*('Masses &amp; Spring Data'!$I$3+'Vel,Acc,Jer (Inlet)'!C133))</f>
        <v>641103.99904772511</v>
      </c>
      <c r="Z133" s="10">
        <f t="shared" si="60"/>
        <v>705878.20825163892</v>
      </c>
      <c r="AA133" s="10">
        <f t="shared" si="61"/>
        <v>933158.8280218601</v>
      </c>
      <c r="AB133" s="10">
        <f t="shared" si="62"/>
        <v>1224071.8818829497</v>
      </c>
      <c r="AC133" s="10">
        <f t="shared" si="63"/>
        <v>1677491.3463103464</v>
      </c>
      <c r="AD133" s="10">
        <f t="shared" si="64"/>
        <v>2260459.2291455711</v>
      </c>
      <c r="AE133" s="10">
        <f t="shared" si="65"/>
        <v>2972975.530388623</v>
      </c>
    </row>
    <row r="134" spans="1:31" x14ac:dyDescent="0.2">
      <c r="A134" s="5">
        <v>-98</v>
      </c>
      <c r="B134" s="5">
        <f t="shared" si="66"/>
        <v>131</v>
      </c>
      <c r="C134" s="36">
        <v>2.460230239814567</v>
      </c>
      <c r="D134" s="6">
        <f t="shared" si="46"/>
        <v>0.12429244202747913</v>
      </c>
      <c r="E134" s="7">
        <f t="shared" si="47"/>
        <v>1491.5093043297495</v>
      </c>
      <c r="F134" s="7">
        <f t="shared" si="48"/>
        <v>2983.018608659499</v>
      </c>
      <c r="G134" s="7">
        <f t="shared" si="49"/>
        <v>4474.5279129892488</v>
      </c>
      <c r="H134" s="7">
        <f t="shared" si="50"/>
        <v>5966.037217318998</v>
      </c>
      <c r="I134" s="7">
        <f t="shared" si="51"/>
        <v>7457.5465216487482</v>
      </c>
      <c r="J134" s="7">
        <f t="shared" si="52"/>
        <v>8949.0558259784975</v>
      </c>
      <c r="K134" s="12">
        <f t="shared" si="53"/>
        <v>3.5273186532327472E-3</v>
      </c>
      <c r="L134" s="9">
        <f t="shared" si="54"/>
        <v>507933.88606551557</v>
      </c>
      <c r="M134" s="9">
        <f t="shared" si="55"/>
        <v>2031735.5442620623</v>
      </c>
      <c r="N134" s="9">
        <f t="shared" si="56"/>
        <v>4571404.9745896403</v>
      </c>
      <c r="O134" s="9">
        <f t="shared" si="57"/>
        <v>8126942.1770482492</v>
      </c>
      <c r="P134" s="9">
        <f t="shared" si="58"/>
        <v>12698347.151637889</v>
      </c>
      <c r="Q134" s="9">
        <f t="shared" si="59"/>
        <v>18285619.898358561</v>
      </c>
      <c r="R134" s="8">
        <f>'Masses &amp; Spring Data'!$G$29</f>
        <v>0.12460000000000002</v>
      </c>
      <c r="S134" s="8">
        <f t="shared" si="45"/>
        <v>63288.562203763249</v>
      </c>
      <c r="T134" s="8">
        <f t="shared" si="45"/>
        <v>253154.248815053</v>
      </c>
      <c r="U134" s="8">
        <f t="shared" si="45"/>
        <v>569597.05983386922</v>
      </c>
      <c r="V134" s="8">
        <f t="shared" si="45"/>
        <v>1012616.995260212</v>
      </c>
      <c r="W134" s="8">
        <f t="shared" si="45"/>
        <v>1582214.0550940812</v>
      </c>
      <c r="X134" s="8">
        <f t="shared" si="45"/>
        <v>2278388.2393354769</v>
      </c>
      <c r="Y134" s="3">
        <f>SUM('Masses &amp; Spring Data'!$K$41*('Masses &amp; Spring Data'!$I$3+'Vel,Acc,Jer (Inlet)'!C134))</f>
        <v>674061.99120620475</v>
      </c>
      <c r="Z134" s="10">
        <f t="shared" si="60"/>
        <v>737350.55340996804</v>
      </c>
      <c r="AA134" s="10">
        <f t="shared" si="61"/>
        <v>961160.14535854361</v>
      </c>
      <c r="AB134" s="10">
        <f t="shared" si="62"/>
        <v>1243659.0510400739</v>
      </c>
      <c r="AC134" s="10">
        <f t="shared" si="63"/>
        <v>1686678.9864664166</v>
      </c>
      <c r="AD134" s="10">
        <f t="shared" si="64"/>
        <v>2256276.046300286</v>
      </c>
      <c r="AE134" s="10">
        <f t="shared" si="65"/>
        <v>2952450.2305416819</v>
      </c>
    </row>
    <row r="135" spans="1:31" x14ac:dyDescent="0.2">
      <c r="A135" s="5">
        <v>-96</v>
      </c>
      <c r="B135" s="5">
        <f t="shared" si="66"/>
        <v>132</v>
      </c>
      <c r="C135" s="36">
        <v>2.5845226818420461</v>
      </c>
      <c r="D135" s="6">
        <f t="shared" si="46"/>
        <v>0.12781976068071188</v>
      </c>
      <c r="E135" s="7">
        <f t="shared" si="47"/>
        <v>1533.8371281685427</v>
      </c>
      <c r="F135" s="7">
        <f t="shared" si="48"/>
        <v>3067.6742563370854</v>
      </c>
      <c r="G135" s="7">
        <f t="shared" si="49"/>
        <v>4601.5113845056276</v>
      </c>
      <c r="H135" s="7">
        <f t="shared" si="50"/>
        <v>6135.3485126741707</v>
      </c>
      <c r="I135" s="7">
        <f t="shared" si="51"/>
        <v>7669.1856408427129</v>
      </c>
      <c r="J135" s="7">
        <f t="shared" si="52"/>
        <v>9203.0227690112551</v>
      </c>
      <c r="K135" s="12">
        <f t="shared" si="53"/>
        <v>3.4362376551468898E-3</v>
      </c>
      <c r="L135" s="9">
        <f t="shared" si="54"/>
        <v>494818.22234115214</v>
      </c>
      <c r="M135" s="9">
        <f t="shared" si="55"/>
        <v>1979272.8893646086</v>
      </c>
      <c r="N135" s="9">
        <f t="shared" si="56"/>
        <v>4453364.001070369</v>
      </c>
      <c r="O135" s="9">
        <f t="shared" si="57"/>
        <v>7917091.5574584343</v>
      </c>
      <c r="P135" s="9">
        <f t="shared" si="58"/>
        <v>12370455.558528803</v>
      </c>
      <c r="Q135" s="9">
        <f t="shared" si="59"/>
        <v>17813456.004281476</v>
      </c>
      <c r="R135" s="8">
        <f>'Masses &amp; Spring Data'!$G$29</f>
        <v>0.12460000000000002</v>
      </c>
      <c r="S135" s="8">
        <f t="shared" si="45"/>
        <v>61654.350503707567</v>
      </c>
      <c r="T135" s="8">
        <f t="shared" si="45"/>
        <v>246617.40201483027</v>
      </c>
      <c r="U135" s="8">
        <f t="shared" si="45"/>
        <v>554889.15453336807</v>
      </c>
      <c r="V135" s="8">
        <f t="shared" si="45"/>
        <v>986469.60805932106</v>
      </c>
      <c r="W135" s="8">
        <f t="shared" si="45"/>
        <v>1541358.7625926891</v>
      </c>
      <c r="X135" s="8">
        <f t="shared" si="45"/>
        <v>2219556.6181334723</v>
      </c>
      <c r="Y135" s="3">
        <f>SUM('Masses &amp; Spring Data'!$K$41*('Masses &amp; Spring Data'!$I$3+'Vel,Acc,Jer (Inlet)'!C135))</f>
        <v>708005.89654349058</v>
      </c>
      <c r="Z135" s="10">
        <f t="shared" si="60"/>
        <v>769660.24704719812</v>
      </c>
      <c r="AA135" s="10">
        <f t="shared" si="61"/>
        <v>989530.50438682502</v>
      </c>
      <c r="AB135" s="10">
        <f t="shared" si="62"/>
        <v>1262895.0510768588</v>
      </c>
      <c r="AC135" s="10">
        <f t="shared" si="63"/>
        <v>1694475.5046028118</v>
      </c>
      <c r="AD135" s="10">
        <f t="shared" si="64"/>
        <v>2249364.6591361798</v>
      </c>
      <c r="AE135" s="10">
        <f t="shared" si="65"/>
        <v>2927562.514676963</v>
      </c>
    </row>
    <row r="136" spans="1:31" x14ac:dyDescent="0.2">
      <c r="A136" s="5">
        <v>-94</v>
      </c>
      <c r="B136" s="5">
        <f t="shared" si="66"/>
        <v>133</v>
      </c>
      <c r="C136" s="36">
        <v>2.712342442522758</v>
      </c>
      <c r="D136" s="6">
        <f t="shared" si="46"/>
        <v>0.13125599833585877</v>
      </c>
      <c r="E136" s="7">
        <f t="shared" si="47"/>
        <v>1575.0719800303052</v>
      </c>
      <c r="F136" s="7">
        <f t="shared" si="48"/>
        <v>3150.1439600606104</v>
      </c>
      <c r="G136" s="7">
        <f t="shared" si="49"/>
        <v>4725.2159400909159</v>
      </c>
      <c r="H136" s="7">
        <f t="shared" si="50"/>
        <v>6300.2879201212208</v>
      </c>
      <c r="I136" s="7">
        <f t="shared" si="51"/>
        <v>7875.3599001515258</v>
      </c>
      <c r="J136" s="7">
        <f t="shared" si="52"/>
        <v>9450.4318801818317</v>
      </c>
      <c r="K136" s="12">
        <f t="shared" si="53"/>
        <v>3.3285964755882524E-3</v>
      </c>
      <c r="L136" s="9">
        <f t="shared" si="54"/>
        <v>479317.89248470834</v>
      </c>
      <c r="M136" s="9">
        <f t="shared" si="55"/>
        <v>1917271.5699388334</v>
      </c>
      <c r="N136" s="9">
        <f t="shared" si="56"/>
        <v>4313861.0323623754</v>
      </c>
      <c r="O136" s="9">
        <f t="shared" si="57"/>
        <v>7669086.2797553334</v>
      </c>
      <c r="P136" s="9">
        <f t="shared" si="58"/>
        <v>11982947.312117709</v>
      </c>
      <c r="Q136" s="9">
        <f t="shared" si="59"/>
        <v>17255444.129449502</v>
      </c>
      <c r="R136" s="8">
        <f>'Masses &amp; Spring Data'!$G$29</f>
        <v>0.12460000000000002</v>
      </c>
      <c r="S136" s="8">
        <f t="shared" si="45"/>
        <v>59723.009403594668</v>
      </c>
      <c r="T136" s="8">
        <f t="shared" si="45"/>
        <v>238892.03761437867</v>
      </c>
      <c r="U136" s="8">
        <f t="shared" si="45"/>
        <v>537507.08463235199</v>
      </c>
      <c r="V136" s="8">
        <f t="shared" si="45"/>
        <v>955568.15045751468</v>
      </c>
      <c r="W136" s="8">
        <f t="shared" si="45"/>
        <v>1493075.2350898667</v>
      </c>
      <c r="X136" s="8">
        <f t="shared" si="45"/>
        <v>2150028.338529408</v>
      </c>
      <c r="Y136" s="3">
        <f>SUM('Masses &amp; Spring Data'!$K$41*('Masses &amp; Spring Data'!$I$3+'Vel,Acc,Jer (Inlet)'!C136))</f>
        <v>742913.10237199476</v>
      </c>
      <c r="Z136" s="10">
        <f t="shared" si="60"/>
        <v>802636.11177558941</v>
      </c>
      <c r="AA136" s="10">
        <f t="shared" si="61"/>
        <v>1017650.7723497506</v>
      </c>
      <c r="AB136" s="10">
        <f t="shared" si="62"/>
        <v>1280420.1870043469</v>
      </c>
      <c r="AC136" s="10">
        <f t="shared" si="63"/>
        <v>1698481.2528295093</v>
      </c>
      <c r="AD136" s="10">
        <f t="shared" si="64"/>
        <v>2235988.3374618613</v>
      </c>
      <c r="AE136" s="10">
        <f t="shared" si="65"/>
        <v>2892941.4409014028</v>
      </c>
    </row>
    <row r="137" spans="1:31" x14ac:dyDescent="0.2">
      <c r="A137" s="5">
        <v>-92</v>
      </c>
      <c r="B137" s="5">
        <f t="shared" si="66"/>
        <v>134</v>
      </c>
      <c r="C137" s="36">
        <v>2.8435984408586168</v>
      </c>
      <c r="D137" s="6">
        <f t="shared" si="46"/>
        <v>0.13458459481144702</v>
      </c>
      <c r="E137" s="7">
        <f t="shared" si="47"/>
        <v>1615.0151377373643</v>
      </c>
      <c r="F137" s="7">
        <f t="shared" si="48"/>
        <v>3230.0302754747286</v>
      </c>
      <c r="G137" s="7">
        <f t="shared" si="49"/>
        <v>4845.0454132120931</v>
      </c>
      <c r="H137" s="7">
        <f t="shared" si="50"/>
        <v>6460.0605509494571</v>
      </c>
      <c r="I137" s="7">
        <f t="shared" si="51"/>
        <v>8075.0756886868212</v>
      </c>
      <c r="J137" s="7">
        <f t="shared" si="52"/>
        <v>9690.0908264241862</v>
      </c>
      <c r="K137" s="12">
        <f t="shared" si="53"/>
        <v>3.220955296029171E-3</v>
      </c>
      <c r="L137" s="9">
        <f t="shared" si="54"/>
        <v>463817.56262820063</v>
      </c>
      <c r="M137" s="9">
        <f t="shared" si="55"/>
        <v>1855270.2505128025</v>
      </c>
      <c r="N137" s="9">
        <f t="shared" si="56"/>
        <v>4174358.0636538058</v>
      </c>
      <c r="O137" s="9">
        <f t="shared" si="57"/>
        <v>7421081.00205121</v>
      </c>
      <c r="P137" s="9">
        <f t="shared" si="58"/>
        <v>11595439.065705016</v>
      </c>
      <c r="Q137" s="9">
        <f t="shared" si="59"/>
        <v>16697432.254615223</v>
      </c>
      <c r="R137" s="8">
        <f>'Masses &amp; Spring Data'!$G$29</f>
        <v>0.12460000000000002</v>
      </c>
      <c r="S137" s="8">
        <f t="shared" si="45"/>
        <v>57791.668303473809</v>
      </c>
      <c r="T137" s="8">
        <f t="shared" si="45"/>
        <v>231166.67321389524</v>
      </c>
      <c r="U137" s="8">
        <f t="shared" si="45"/>
        <v>520125.01473126427</v>
      </c>
      <c r="V137" s="8">
        <f t="shared" si="45"/>
        <v>924666.69285558094</v>
      </c>
      <c r="W137" s="8">
        <f t="shared" si="45"/>
        <v>1444791.7075868452</v>
      </c>
      <c r="X137" s="8">
        <f t="shared" si="45"/>
        <v>2080500.0589250571</v>
      </c>
      <c r="Y137" s="3">
        <f>SUM('Masses &amp; Spring Data'!$K$41*('Masses &amp; Spring Data'!$I$3+'Vel,Acc,Jer (Inlet)'!C137))</f>
        <v>778758.73473537201</v>
      </c>
      <c r="Z137" s="10">
        <f t="shared" si="60"/>
        <v>836550.40303884586</v>
      </c>
      <c r="AA137" s="10">
        <f t="shared" si="61"/>
        <v>1046680.0703536535</v>
      </c>
      <c r="AB137" s="10">
        <f t="shared" si="62"/>
        <v>1298883.7494666362</v>
      </c>
      <c r="AC137" s="10">
        <f t="shared" si="63"/>
        <v>1703425.427590953</v>
      </c>
      <c r="AD137" s="10">
        <f t="shared" si="64"/>
        <v>2223550.4423222169</v>
      </c>
      <c r="AE137" s="10">
        <f t="shared" si="65"/>
        <v>2859258.7936604293</v>
      </c>
    </row>
    <row r="138" spans="1:31" x14ac:dyDescent="0.2">
      <c r="A138" s="5">
        <v>-90</v>
      </c>
      <c r="B138" s="5">
        <f t="shared" si="66"/>
        <v>135</v>
      </c>
      <c r="C138" s="36">
        <v>2.9781830356700638</v>
      </c>
      <c r="D138" s="6">
        <f t="shared" si="46"/>
        <v>0.13780555010747619</v>
      </c>
      <c r="E138" s="7">
        <f t="shared" si="47"/>
        <v>1653.6666012897144</v>
      </c>
      <c r="F138" s="7">
        <f t="shared" si="48"/>
        <v>3307.3332025794289</v>
      </c>
      <c r="G138" s="7">
        <f t="shared" si="49"/>
        <v>4960.9998038691429</v>
      </c>
      <c r="H138" s="7">
        <f t="shared" si="50"/>
        <v>6614.6664051588577</v>
      </c>
      <c r="I138" s="7">
        <f t="shared" si="51"/>
        <v>8268.3330064485708</v>
      </c>
      <c r="J138" s="7">
        <f t="shared" si="52"/>
        <v>9921.9996077382857</v>
      </c>
      <c r="K138" s="12">
        <f t="shared" si="53"/>
        <v>3.0636335720579666E-3</v>
      </c>
      <c r="L138" s="9">
        <f t="shared" si="54"/>
        <v>441163.23437634722</v>
      </c>
      <c r="M138" s="9">
        <f t="shared" si="55"/>
        <v>1764652.9375053889</v>
      </c>
      <c r="N138" s="9">
        <f t="shared" si="56"/>
        <v>3970469.1093871249</v>
      </c>
      <c r="O138" s="9">
        <f t="shared" si="57"/>
        <v>7058611.7500215555</v>
      </c>
      <c r="P138" s="9">
        <f t="shared" si="58"/>
        <v>11029080.85940868</v>
      </c>
      <c r="Q138" s="9">
        <f t="shared" si="59"/>
        <v>15881876.4375485</v>
      </c>
      <c r="R138" s="8">
        <f>'Masses &amp; Spring Data'!$G$29</f>
        <v>0.12460000000000002</v>
      </c>
      <c r="S138" s="8">
        <f t="shared" si="45"/>
        <v>54968.939003292871</v>
      </c>
      <c r="T138" s="8">
        <f t="shared" si="45"/>
        <v>219875.75601317149</v>
      </c>
      <c r="U138" s="8">
        <f t="shared" si="45"/>
        <v>494720.45102963585</v>
      </c>
      <c r="V138" s="8">
        <f t="shared" si="45"/>
        <v>879503.02405268594</v>
      </c>
      <c r="W138" s="8">
        <f t="shared" si="45"/>
        <v>1374223.4750823218</v>
      </c>
      <c r="X138" s="8">
        <f t="shared" si="45"/>
        <v>1978881.8041185434</v>
      </c>
      <c r="Y138" s="3">
        <f>SUM('Masses &amp; Spring Data'!$K$41*('Masses &amp; Spring Data'!$I$3+'Vel,Acc,Jer (Inlet)'!C138))</f>
        <v>815513.39713975822</v>
      </c>
      <c r="Z138" s="10">
        <f t="shared" si="60"/>
        <v>870482.33614305104</v>
      </c>
      <c r="AA138" s="10">
        <f t="shared" si="61"/>
        <v>1073023.4491044616</v>
      </c>
      <c r="AB138" s="10">
        <f t="shared" si="62"/>
        <v>1310233.8481693941</v>
      </c>
      <c r="AC138" s="10">
        <f t="shared" si="63"/>
        <v>1695016.4211924442</v>
      </c>
      <c r="AD138" s="10">
        <f t="shared" si="64"/>
        <v>2189736.8722220799</v>
      </c>
      <c r="AE138" s="10">
        <f t="shared" si="65"/>
        <v>2794395.2012583017</v>
      </c>
    </row>
    <row r="139" spans="1:31" x14ac:dyDescent="0.2">
      <c r="A139" s="5">
        <v>-88</v>
      </c>
      <c r="B139" s="5">
        <f t="shared" si="66"/>
        <v>136</v>
      </c>
      <c r="C139" s="36">
        <v>3.11598858577754</v>
      </c>
      <c r="D139" s="6">
        <f t="shared" si="46"/>
        <v>0.14086918367953416</v>
      </c>
      <c r="E139" s="7">
        <f t="shared" si="47"/>
        <v>1690.4302041544099</v>
      </c>
      <c r="F139" s="7">
        <f t="shared" si="48"/>
        <v>3380.8604083088198</v>
      </c>
      <c r="G139" s="7">
        <f t="shared" si="49"/>
        <v>5071.29061246323</v>
      </c>
      <c r="H139" s="7">
        <f t="shared" si="50"/>
        <v>6761.7208166176397</v>
      </c>
      <c r="I139" s="7">
        <f t="shared" si="51"/>
        <v>8452.1510207720494</v>
      </c>
      <c r="J139" s="7">
        <f t="shared" si="52"/>
        <v>10142.58122492646</v>
      </c>
      <c r="K139" s="12">
        <f t="shared" si="53"/>
        <v>2.9228720295586541E-3</v>
      </c>
      <c r="L139" s="9">
        <f t="shared" si="54"/>
        <v>420893.57225644618</v>
      </c>
      <c r="M139" s="9">
        <f t="shared" si="55"/>
        <v>1683574.2890257847</v>
      </c>
      <c r="N139" s="9">
        <f t="shared" si="56"/>
        <v>3788042.1503080158</v>
      </c>
      <c r="O139" s="9">
        <f t="shared" si="57"/>
        <v>6734297.1561031388</v>
      </c>
      <c r="P139" s="9">
        <f t="shared" si="58"/>
        <v>10522339.306411155</v>
      </c>
      <c r="Q139" s="9">
        <f t="shared" si="59"/>
        <v>15152168.601232063</v>
      </c>
      <c r="R139" s="8">
        <f>'Masses &amp; Spring Data'!$G$29</f>
        <v>0.12460000000000002</v>
      </c>
      <c r="S139" s="8">
        <f t="shared" si="45"/>
        <v>52443.339103153201</v>
      </c>
      <c r="T139" s="8">
        <f t="shared" si="45"/>
        <v>209773.3564126128</v>
      </c>
      <c r="U139" s="8">
        <f t="shared" si="45"/>
        <v>471990.05192837882</v>
      </c>
      <c r="V139" s="8">
        <f t="shared" si="45"/>
        <v>839093.42565045122</v>
      </c>
      <c r="W139" s="8">
        <f t="shared" si="45"/>
        <v>1311083.47757883</v>
      </c>
      <c r="X139" s="8">
        <f t="shared" si="45"/>
        <v>1887960.2077135153</v>
      </c>
      <c r="Y139" s="3">
        <f>SUM('Masses &amp; Spring Data'!$K$41*('Masses &amp; Spring Data'!$I$3+'Vel,Acc,Jer (Inlet)'!C139))</f>
        <v>853147.69309129007</v>
      </c>
      <c r="Z139" s="10">
        <f t="shared" si="60"/>
        <v>905591.03219444328</v>
      </c>
      <c r="AA139" s="10">
        <f t="shared" si="61"/>
        <v>1101392.0148961644</v>
      </c>
      <c r="AB139" s="10">
        <f t="shared" si="62"/>
        <v>1325137.7450196689</v>
      </c>
      <c r="AC139" s="10">
        <f t="shared" si="63"/>
        <v>1692241.1187417414</v>
      </c>
      <c r="AD139" s="10">
        <f t="shared" si="64"/>
        <v>2164231.17067012</v>
      </c>
      <c r="AE139" s="10">
        <f t="shared" si="65"/>
        <v>2741107.9008048056</v>
      </c>
    </row>
    <row r="140" spans="1:31" x14ac:dyDescent="0.2">
      <c r="A140" s="5">
        <v>-86</v>
      </c>
      <c r="B140" s="5">
        <f t="shared" si="66"/>
        <v>137</v>
      </c>
      <c r="C140" s="36">
        <v>3.2568577694570742</v>
      </c>
      <c r="D140" s="6">
        <f t="shared" si="46"/>
        <v>0.14379205570909281</v>
      </c>
      <c r="E140" s="7">
        <f t="shared" si="47"/>
        <v>1725.5046685091138</v>
      </c>
      <c r="F140" s="7">
        <f t="shared" si="48"/>
        <v>3451.0093370182276</v>
      </c>
      <c r="G140" s="7">
        <f t="shared" si="49"/>
        <v>5176.5140055273414</v>
      </c>
      <c r="H140" s="7">
        <f t="shared" si="50"/>
        <v>6902.0186740364552</v>
      </c>
      <c r="I140" s="7">
        <f t="shared" si="51"/>
        <v>8627.5233425455681</v>
      </c>
      <c r="J140" s="7">
        <f t="shared" si="52"/>
        <v>10353.028011054683</v>
      </c>
      <c r="K140" s="12">
        <f t="shared" si="53"/>
        <v>2.748990124116002E-3</v>
      </c>
      <c r="L140" s="9">
        <f t="shared" si="54"/>
        <v>395854.57787270431</v>
      </c>
      <c r="M140" s="9">
        <f t="shared" si="55"/>
        <v>1583418.3114908172</v>
      </c>
      <c r="N140" s="9">
        <f t="shared" si="56"/>
        <v>3562691.2008543387</v>
      </c>
      <c r="O140" s="9">
        <f t="shared" si="57"/>
        <v>6333673.2459632689</v>
      </c>
      <c r="P140" s="9">
        <f t="shared" si="58"/>
        <v>9896364.4468176067</v>
      </c>
      <c r="Q140" s="9">
        <f t="shared" si="59"/>
        <v>14250764.803417355</v>
      </c>
      <c r="R140" s="8">
        <f>'Masses &amp; Spring Data'!$G$29</f>
        <v>0.12460000000000002</v>
      </c>
      <c r="S140" s="8">
        <f t="shared" si="45"/>
        <v>49323.480402938963</v>
      </c>
      <c r="T140" s="8">
        <f t="shared" si="45"/>
        <v>197293.92161175585</v>
      </c>
      <c r="U140" s="8">
        <f t="shared" si="45"/>
        <v>443911.32362645067</v>
      </c>
      <c r="V140" s="8">
        <f t="shared" si="45"/>
        <v>789175.68644702341</v>
      </c>
      <c r="W140" s="8">
        <f t="shared" si="45"/>
        <v>1233087.0100734739</v>
      </c>
      <c r="X140" s="8">
        <f t="shared" si="45"/>
        <v>1775645.2945058027</v>
      </c>
      <c r="Y140" s="3">
        <f>SUM('Masses &amp; Spring Data'!$K$41*('Masses &amp; Spring Data'!$I$3+'Vel,Acc,Jer (Inlet)'!C140))</f>
        <v>891618.65848355158</v>
      </c>
      <c r="Z140" s="10">
        <f t="shared" si="60"/>
        <v>940942.1388864906</v>
      </c>
      <c r="AA140" s="10">
        <f t="shared" si="61"/>
        <v>1128181.7733594009</v>
      </c>
      <c r="AB140" s="10">
        <f t="shared" si="62"/>
        <v>1335529.9821100023</v>
      </c>
      <c r="AC140" s="10">
        <f t="shared" si="63"/>
        <v>1680794.344930575</v>
      </c>
      <c r="AD140" s="10">
        <f t="shared" si="64"/>
        <v>2124705.6685570255</v>
      </c>
      <c r="AE140" s="10">
        <f t="shared" si="65"/>
        <v>2667263.9529893543</v>
      </c>
    </row>
    <row r="141" spans="1:31" x14ac:dyDescent="0.2">
      <c r="A141" s="5">
        <v>-84</v>
      </c>
      <c r="B141" s="5">
        <f t="shared" si="66"/>
        <v>138</v>
      </c>
      <c r="C141" s="36">
        <v>3.400649825166167</v>
      </c>
      <c r="D141" s="6">
        <f t="shared" si="46"/>
        <v>0.14654104583320882</v>
      </c>
      <c r="E141" s="7">
        <f t="shared" si="47"/>
        <v>1758.4925499985059</v>
      </c>
      <c r="F141" s="7">
        <f t="shared" si="48"/>
        <v>3516.9850999970117</v>
      </c>
      <c r="G141" s="7">
        <f t="shared" si="49"/>
        <v>5275.4776499955178</v>
      </c>
      <c r="H141" s="7">
        <f t="shared" si="50"/>
        <v>7033.9701999940235</v>
      </c>
      <c r="I141" s="7">
        <f t="shared" si="51"/>
        <v>8792.4627499925282</v>
      </c>
      <c r="J141" s="7">
        <f t="shared" si="52"/>
        <v>10550.955299991036</v>
      </c>
      <c r="K141" s="12">
        <f t="shared" si="53"/>
        <v>2.5751082186764584E-3</v>
      </c>
      <c r="L141" s="9">
        <f t="shared" si="54"/>
        <v>370815.58348941</v>
      </c>
      <c r="M141" s="9">
        <f t="shared" si="55"/>
        <v>1483262.33395764</v>
      </c>
      <c r="N141" s="9">
        <f t="shared" si="56"/>
        <v>3337340.2514046901</v>
      </c>
      <c r="O141" s="9">
        <f t="shared" si="57"/>
        <v>5933049.33583056</v>
      </c>
      <c r="P141" s="9">
        <f t="shared" si="58"/>
        <v>9270389.5872352496</v>
      </c>
      <c r="Q141" s="9">
        <f t="shared" si="59"/>
        <v>13349361.00561876</v>
      </c>
      <c r="R141" s="8">
        <f>'Masses &amp; Spring Data'!$G$29</f>
        <v>0.12460000000000002</v>
      </c>
      <c r="S141" s="8">
        <f t="shared" si="45"/>
        <v>46203.621702780489</v>
      </c>
      <c r="T141" s="8">
        <f t="shared" si="45"/>
        <v>184814.48681112195</v>
      </c>
      <c r="U141" s="8">
        <f t="shared" si="45"/>
        <v>415832.59532502445</v>
      </c>
      <c r="V141" s="8">
        <f t="shared" si="45"/>
        <v>739257.94724448782</v>
      </c>
      <c r="W141" s="8">
        <f t="shared" si="45"/>
        <v>1155090.5425695123</v>
      </c>
      <c r="X141" s="8">
        <f t="shared" si="45"/>
        <v>1663330.3813000978</v>
      </c>
      <c r="Y141" s="3">
        <f>SUM('Masses &amp; Spring Data'!$K$41*('Masses &amp; Spring Data'!$I$3+'Vel,Acc,Jer (Inlet)'!C141))</f>
        <v>930887.85174764507</v>
      </c>
      <c r="Z141" s="10">
        <f t="shared" si="60"/>
        <v>977091.47345042555</v>
      </c>
      <c r="AA141" s="10">
        <f t="shared" si="61"/>
        <v>1155722.2730507583</v>
      </c>
      <c r="AB141" s="10">
        <f t="shared" si="62"/>
        <v>1346720.4470726694</v>
      </c>
      <c r="AC141" s="10">
        <f t="shared" si="63"/>
        <v>1670145.7989921328</v>
      </c>
      <c r="AD141" s="10">
        <f t="shared" si="64"/>
        <v>2085978.3943171573</v>
      </c>
      <c r="AE141" s="10">
        <f t="shared" si="65"/>
        <v>2594218.2330477429</v>
      </c>
    </row>
    <row r="142" spans="1:31" x14ac:dyDescent="0.2">
      <c r="A142" s="5">
        <v>-82</v>
      </c>
      <c r="B142" s="5">
        <f t="shared" si="66"/>
        <v>139</v>
      </c>
      <c r="C142" s="36">
        <v>3.5471908709993758</v>
      </c>
      <c r="D142" s="6">
        <f t="shared" si="46"/>
        <v>0.14911615405188527</v>
      </c>
      <c r="E142" s="7">
        <f t="shared" si="47"/>
        <v>1789.3938486226234</v>
      </c>
      <c r="F142" s="7">
        <f t="shared" si="48"/>
        <v>3578.7876972452468</v>
      </c>
      <c r="G142" s="7">
        <f t="shared" si="49"/>
        <v>5368.1815458678702</v>
      </c>
      <c r="H142" s="7">
        <f t="shared" si="50"/>
        <v>7157.5753944904936</v>
      </c>
      <c r="I142" s="7">
        <f t="shared" si="51"/>
        <v>8946.969243113117</v>
      </c>
      <c r="J142" s="7">
        <f t="shared" si="52"/>
        <v>10736.36309173574</v>
      </c>
      <c r="K142" s="12">
        <f t="shared" si="53"/>
        <v>2.3598258595596278E-3</v>
      </c>
      <c r="L142" s="9">
        <f t="shared" si="54"/>
        <v>339814.92377658642</v>
      </c>
      <c r="M142" s="9">
        <f t="shared" si="55"/>
        <v>1359259.6951063457</v>
      </c>
      <c r="N142" s="9">
        <f t="shared" si="56"/>
        <v>3058334.3139892775</v>
      </c>
      <c r="O142" s="9">
        <f t="shared" si="57"/>
        <v>5437038.7804253828</v>
      </c>
      <c r="P142" s="9">
        <f t="shared" si="58"/>
        <v>8495373.0944146607</v>
      </c>
      <c r="Q142" s="9">
        <f t="shared" si="59"/>
        <v>12233337.25595711</v>
      </c>
      <c r="R142" s="8">
        <f>'Masses &amp; Spring Data'!$G$29</f>
        <v>0.12460000000000002</v>
      </c>
      <c r="S142" s="8">
        <f t="shared" si="45"/>
        <v>42340.939502562673</v>
      </c>
      <c r="T142" s="8">
        <f t="shared" si="45"/>
        <v>169363.75801025069</v>
      </c>
      <c r="U142" s="8">
        <f t="shared" si="45"/>
        <v>381068.45552306401</v>
      </c>
      <c r="V142" s="8">
        <f t="shared" si="45"/>
        <v>677455.03204100276</v>
      </c>
      <c r="W142" s="8">
        <f t="shared" si="45"/>
        <v>1058523.4875640669</v>
      </c>
      <c r="X142" s="8">
        <f t="shared" si="45"/>
        <v>1524273.822092256</v>
      </c>
      <c r="Y142" s="3">
        <f>SUM('Masses &amp; Spring Data'!$K$41*('Masses &amp; Spring Data'!$I$3+'Vel,Acc,Jer (Inlet)'!C142))</f>
        <v>970907.78623963636</v>
      </c>
      <c r="Z142" s="10">
        <f t="shared" si="60"/>
        <v>1013248.725742199</v>
      </c>
      <c r="AA142" s="10">
        <f t="shared" si="61"/>
        <v>1180994.7333258432</v>
      </c>
      <c r="AB142" s="10">
        <f t="shared" si="62"/>
        <v>1351976.2417627005</v>
      </c>
      <c r="AC142" s="10">
        <f t="shared" si="63"/>
        <v>1648362.8182806391</v>
      </c>
      <c r="AD142" s="10">
        <f t="shared" si="64"/>
        <v>2029431.2738037033</v>
      </c>
      <c r="AE142" s="10">
        <f t="shared" si="65"/>
        <v>2495181.6083318926</v>
      </c>
    </row>
    <row r="143" spans="1:31" x14ac:dyDescent="0.2">
      <c r="A143" s="5">
        <v>-80</v>
      </c>
      <c r="B143" s="5">
        <f t="shared" si="66"/>
        <v>140</v>
      </c>
      <c r="C143" s="36">
        <v>3.6963070250512611</v>
      </c>
      <c r="D143" s="6">
        <f t="shared" si="46"/>
        <v>0.1514759799114449</v>
      </c>
      <c r="E143" s="7">
        <f t="shared" si="47"/>
        <v>1817.7117589373388</v>
      </c>
      <c r="F143" s="7">
        <f t="shared" si="48"/>
        <v>3635.4235178746776</v>
      </c>
      <c r="G143" s="7">
        <f t="shared" si="49"/>
        <v>5453.1352768120169</v>
      </c>
      <c r="H143" s="7">
        <f t="shared" si="50"/>
        <v>7270.8470357493552</v>
      </c>
      <c r="I143" s="7">
        <f t="shared" si="51"/>
        <v>9088.5587946866945</v>
      </c>
      <c r="J143" s="7">
        <f t="shared" si="52"/>
        <v>10906.270553624034</v>
      </c>
      <c r="K143" s="12">
        <f t="shared" si="53"/>
        <v>2.1528235911740801E-3</v>
      </c>
      <c r="L143" s="9">
        <f t="shared" si="54"/>
        <v>310006.59712906752</v>
      </c>
      <c r="M143" s="9">
        <f t="shared" si="55"/>
        <v>1240026.3885162701</v>
      </c>
      <c r="N143" s="9">
        <f t="shared" si="56"/>
        <v>2790059.3741616076</v>
      </c>
      <c r="O143" s="9">
        <f t="shared" si="57"/>
        <v>4960105.5540650804</v>
      </c>
      <c r="P143" s="9">
        <f t="shared" si="58"/>
        <v>7750164.9282266879</v>
      </c>
      <c r="Q143" s="9">
        <f t="shared" si="59"/>
        <v>11160237.49664643</v>
      </c>
      <c r="R143" s="8">
        <f>'Masses &amp; Spring Data'!$G$29</f>
        <v>0.12460000000000002</v>
      </c>
      <c r="S143" s="8">
        <f t="shared" si="45"/>
        <v>38626.82200228182</v>
      </c>
      <c r="T143" s="8">
        <f t="shared" si="45"/>
        <v>154507.28800912728</v>
      </c>
      <c r="U143" s="8">
        <f t="shared" si="45"/>
        <v>347641.39802053635</v>
      </c>
      <c r="V143" s="8">
        <f t="shared" si="45"/>
        <v>618029.15203650913</v>
      </c>
      <c r="W143" s="8">
        <f t="shared" si="45"/>
        <v>965670.55005704542</v>
      </c>
      <c r="X143" s="8">
        <f t="shared" si="45"/>
        <v>1390565.5920821454</v>
      </c>
      <c r="Y143" s="3">
        <f>SUM('Masses &amp; Spring Data'!$K$41*('Masses &amp; Spring Data'!$I$3+'Vel,Acc,Jer (Inlet)'!C143))</f>
        <v>1011630.9753155925</v>
      </c>
      <c r="Z143" s="10">
        <f t="shared" si="60"/>
        <v>1050257.7973178744</v>
      </c>
      <c r="AA143" s="10">
        <f t="shared" si="61"/>
        <v>1207505.9139969139</v>
      </c>
      <c r="AB143" s="10">
        <f t="shared" si="62"/>
        <v>1359272.3733361289</v>
      </c>
      <c r="AC143" s="10">
        <f t="shared" si="63"/>
        <v>1629660.1273521017</v>
      </c>
      <c r="AD143" s="10">
        <f t="shared" si="64"/>
        <v>1977301.5253726379</v>
      </c>
      <c r="AE143" s="10">
        <f t="shared" si="65"/>
        <v>2402196.5673977379</v>
      </c>
    </row>
    <row r="144" spans="1:31" x14ac:dyDescent="0.2">
      <c r="A144" s="5">
        <v>-78</v>
      </c>
      <c r="B144" s="5">
        <f t="shared" si="66"/>
        <v>141</v>
      </c>
      <c r="C144" s="36">
        <v>3.847783004962706</v>
      </c>
      <c r="D144" s="6">
        <f t="shared" si="46"/>
        <v>0.15362880350261898</v>
      </c>
      <c r="E144" s="7">
        <f t="shared" si="47"/>
        <v>1843.5456420314279</v>
      </c>
      <c r="F144" s="7">
        <f t="shared" si="48"/>
        <v>3687.0912840628557</v>
      </c>
      <c r="G144" s="7">
        <f t="shared" si="49"/>
        <v>5530.6369260942838</v>
      </c>
      <c r="H144" s="7">
        <f t="shared" si="50"/>
        <v>7374.1825681257114</v>
      </c>
      <c r="I144" s="7">
        <f t="shared" si="51"/>
        <v>9217.7282101571382</v>
      </c>
      <c r="J144" s="7">
        <f t="shared" si="52"/>
        <v>11061.273852188568</v>
      </c>
      <c r="K144" s="12">
        <f t="shared" si="53"/>
        <v>1.9127009598540745E-3</v>
      </c>
      <c r="L144" s="9">
        <f t="shared" si="54"/>
        <v>275428.93821898673</v>
      </c>
      <c r="M144" s="9">
        <f t="shared" si="55"/>
        <v>1101715.7528759469</v>
      </c>
      <c r="N144" s="9">
        <f t="shared" si="56"/>
        <v>2478860.4439708805</v>
      </c>
      <c r="O144" s="9">
        <f t="shared" si="57"/>
        <v>4406863.0115037877</v>
      </c>
      <c r="P144" s="9">
        <f t="shared" si="58"/>
        <v>6885723.4554746682</v>
      </c>
      <c r="Q144" s="9">
        <f t="shared" si="59"/>
        <v>9915441.7758835219</v>
      </c>
      <c r="R144" s="8">
        <f>'Masses &amp; Spring Data'!$G$29</f>
        <v>0.12460000000000002</v>
      </c>
      <c r="S144" s="8">
        <f t="shared" ref="S144:X207" si="67">SUM($R$3*L144)</f>
        <v>34318.445702085752</v>
      </c>
      <c r="T144" s="8">
        <f t="shared" si="67"/>
        <v>137273.78280834301</v>
      </c>
      <c r="U144" s="8">
        <f t="shared" si="67"/>
        <v>308866.01131877175</v>
      </c>
      <c r="V144" s="8">
        <f t="shared" si="67"/>
        <v>549095.13123337203</v>
      </c>
      <c r="W144" s="8">
        <f t="shared" si="67"/>
        <v>857961.14255214378</v>
      </c>
      <c r="X144" s="8">
        <f t="shared" si="67"/>
        <v>1235464.045275087</v>
      </c>
      <c r="Y144" s="3">
        <f>SUM('Masses &amp; Spring Data'!$K$41*('Masses &amp; Spring Data'!$I$3+'Vel,Acc,Jer (Inlet)'!C144))</f>
        <v>1052998.6259877866</v>
      </c>
      <c r="Z144" s="10">
        <f t="shared" si="60"/>
        <v>1087317.0716898723</v>
      </c>
      <c r="AA144" s="10">
        <f t="shared" si="61"/>
        <v>1232227.9893455931</v>
      </c>
      <c r="AB144" s="10">
        <f t="shared" si="62"/>
        <v>1361864.6373065584</v>
      </c>
      <c r="AC144" s="10">
        <f t="shared" si="63"/>
        <v>1602093.7572211586</v>
      </c>
      <c r="AD144" s="10">
        <f t="shared" si="64"/>
        <v>1910959.7685399302</v>
      </c>
      <c r="AE144" s="10">
        <f t="shared" si="65"/>
        <v>2288462.6712628733</v>
      </c>
    </row>
    <row r="145" spans="1:31" x14ac:dyDescent="0.2">
      <c r="A145" s="5">
        <v>-76</v>
      </c>
      <c r="B145" s="5">
        <f t="shared" si="66"/>
        <v>142</v>
      </c>
      <c r="C145" s="36">
        <v>4.001411808465325</v>
      </c>
      <c r="D145" s="6">
        <f t="shared" si="46"/>
        <v>0.15554150446247306</v>
      </c>
      <c r="E145" s="7">
        <f t="shared" si="47"/>
        <v>1866.4980535496766</v>
      </c>
      <c r="F145" s="7">
        <f t="shared" si="48"/>
        <v>3732.9961070993531</v>
      </c>
      <c r="G145" s="7">
        <f t="shared" si="49"/>
        <v>5599.4941606490302</v>
      </c>
      <c r="H145" s="7">
        <f t="shared" si="50"/>
        <v>7465.9922141987063</v>
      </c>
      <c r="I145" s="7">
        <f t="shared" si="51"/>
        <v>9332.4902677483842</v>
      </c>
      <c r="J145" s="7">
        <f t="shared" si="52"/>
        <v>11198.98832129806</v>
      </c>
      <c r="K145" s="12">
        <f t="shared" si="53"/>
        <v>1.6808584192640197E-3</v>
      </c>
      <c r="L145" s="9">
        <f t="shared" si="54"/>
        <v>242043.61237401885</v>
      </c>
      <c r="M145" s="9">
        <f t="shared" si="55"/>
        <v>968174.44949607539</v>
      </c>
      <c r="N145" s="9">
        <f t="shared" si="56"/>
        <v>2178392.5113661694</v>
      </c>
      <c r="O145" s="9">
        <f t="shared" si="57"/>
        <v>3872697.7979843016</v>
      </c>
      <c r="P145" s="9">
        <f t="shared" si="58"/>
        <v>6051090.309350471</v>
      </c>
      <c r="Q145" s="9">
        <f t="shared" si="59"/>
        <v>8713570.0454646777</v>
      </c>
      <c r="R145" s="8">
        <f>'Masses &amp; Spring Data'!$G$29</f>
        <v>0.12460000000000002</v>
      </c>
      <c r="S145" s="8">
        <f t="shared" si="67"/>
        <v>30158.634101802752</v>
      </c>
      <c r="T145" s="8">
        <f t="shared" si="67"/>
        <v>120634.53640721101</v>
      </c>
      <c r="U145" s="8">
        <f t="shared" si="67"/>
        <v>271427.70691622474</v>
      </c>
      <c r="V145" s="8">
        <f t="shared" si="67"/>
        <v>482538.14562884404</v>
      </c>
      <c r="W145" s="8">
        <f t="shared" si="67"/>
        <v>753965.85254506883</v>
      </c>
      <c r="X145" s="8">
        <f t="shared" si="67"/>
        <v>1085710.8276648989</v>
      </c>
      <c r="Y145" s="3">
        <f>SUM('Masses &amp; Spring Data'!$K$41*('Masses &amp; Spring Data'!$I$3+'Vel,Acc,Jer (Inlet)'!C145))</f>
        <v>1094954.2065372502</v>
      </c>
      <c r="Z145" s="10">
        <f t="shared" si="60"/>
        <v>1125112.8406390529</v>
      </c>
      <c r="AA145" s="10">
        <f t="shared" si="61"/>
        <v>1258066.6765771913</v>
      </c>
      <c r="AB145" s="10">
        <f t="shared" si="62"/>
        <v>1366381.9134534749</v>
      </c>
      <c r="AC145" s="10">
        <f t="shared" si="63"/>
        <v>1577492.3521660944</v>
      </c>
      <c r="AD145" s="10">
        <f t="shared" si="64"/>
        <v>1848920.059082319</v>
      </c>
      <c r="AE145" s="10">
        <f t="shared" si="65"/>
        <v>2180665.0342021491</v>
      </c>
    </row>
    <row r="146" spans="1:31" x14ac:dyDescent="0.2">
      <c r="A146" s="5">
        <v>-74</v>
      </c>
      <c r="B146" s="5">
        <f t="shared" si="66"/>
        <v>143</v>
      </c>
      <c r="C146" s="36">
        <v>4.156953312927798</v>
      </c>
      <c r="D146" s="6">
        <f t="shared" si="46"/>
        <v>0.15722236288173708</v>
      </c>
      <c r="E146" s="7">
        <f t="shared" si="47"/>
        <v>1886.6683545808448</v>
      </c>
      <c r="F146" s="7">
        <f t="shared" si="48"/>
        <v>3773.3367091616897</v>
      </c>
      <c r="G146" s="7">
        <f t="shared" si="49"/>
        <v>5660.0050637425347</v>
      </c>
      <c r="H146" s="7">
        <f t="shared" si="50"/>
        <v>7546.6734183233793</v>
      </c>
      <c r="I146" s="7">
        <f t="shared" si="51"/>
        <v>9433.3417729042249</v>
      </c>
      <c r="J146" s="7">
        <f t="shared" si="52"/>
        <v>11320.010127485069</v>
      </c>
      <c r="K146" s="12">
        <f t="shared" si="53"/>
        <v>1.4076154250002304E-3</v>
      </c>
      <c r="L146" s="9">
        <f t="shared" si="54"/>
        <v>202696.62120003317</v>
      </c>
      <c r="M146" s="9">
        <f t="shared" si="55"/>
        <v>810786.48480013269</v>
      </c>
      <c r="N146" s="9">
        <f t="shared" si="56"/>
        <v>1824269.5908002986</v>
      </c>
      <c r="O146" s="9">
        <f t="shared" si="57"/>
        <v>3243145.9392005308</v>
      </c>
      <c r="P146" s="9">
        <f t="shared" si="58"/>
        <v>5067415.5300008291</v>
      </c>
      <c r="Q146" s="9">
        <f t="shared" si="59"/>
        <v>7297078.3632011944</v>
      </c>
      <c r="R146" s="8">
        <f>'Masses &amp; Spring Data'!$G$29</f>
        <v>0.12460000000000002</v>
      </c>
      <c r="S146" s="8">
        <f t="shared" si="67"/>
        <v>25255.999001524138</v>
      </c>
      <c r="T146" s="8">
        <f t="shared" si="67"/>
        <v>101023.99600609655</v>
      </c>
      <c r="U146" s="8">
        <f t="shared" si="67"/>
        <v>227303.99101371723</v>
      </c>
      <c r="V146" s="8">
        <f t="shared" si="67"/>
        <v>404095.98402438621</v>
      </c>
      <c r="W146" s="8">
        <f t="shared" si="67"/>
        <v>631399.97503810341</v>
      </c>
      <c r="X146" s="8">
        <f t="shared" si="67"/>
        <v>909215.96405486891</v>
      </c>
      <c r="Y146" s="3">
        <f>SUM('Masses &amp; Spring Data'!$K$41*('Masses &amp; Spring Data'!$I$3+'Vel,Acc,Jer (Inlet)'!C146))</f>
        <v>1137432.1401699802</v>
      </c>
      <c r="Z146" s="10">
        <f t="shared" si="60"/>
        <v>1162688.1391715044</v>
      </c>
      <c r="AA146" s="10">
        <f t="shared" si="61"/>
        <v>1281393.1073668285</v>
      </c>
      <c r="AB146" s="10">
        <f t="shared" si="62"/>
        <v>1364736.1311836974</v>
      </c>
      <c r="AC146" s="10">
        <f t="shared" si="63"/>
        <v>1541528.1241943664</v>
      </c>
      <c r="AD146" s="10">
        <f t="shared" si="64"/>
        <v>1768832.1152080838</v>
      </c>
      <c r="AE146" s="10">
        <f t="shared" si="65"/>
        <v>2046648.104224849</v>
      </c>
    </row>
    <row r="147" spans="1:31" x14ac:dyDescent="0.2">
      <c r="A147" s="5">
        <v>-72</v>
      </c>
      <c r="B147" s="5">
        <f t="shared" si="66"/>
        <v>144</v>
      </c>
      <c r="C147" s="36">
        <v>4.3141756758095351</v>
      </c>
      <c r="D147" s="6">
        <f t="shared" si="46"/>
        <v>0.15862997830673731</v>
      </c>
      <c r="E147" s="7">
        <f t="shared" si="47"/>
        <v>1903.5597396808478</v>
      </c>
      <c r="F147" s="7">
        <f t="shared" si="48"/>
        <v>3807.1194793616955</v>
      </c>
      <c r="G147" s="7">
        <f t="shared" si="49"/>
        <v>5710.6792190425431</v>
      </c>
      <c r="H147" s="7">
        <f t="shared" si="50"/>
        <v>7614.2389587233911</v>
      </c>
      <c r="I147" s="7">
        <f t="shared" si="51"/>
        <v>9517.7986984042382</v>
      </c>
      <c r="J147" s="7">
        <f t="shared" si="52"/>
        <v>11421.358438085086</v>
      </c>
      <c r="K147" s="12">
        <f t="shared" si="53"/>
        <v>1.1343724307346648E-3</v>
      </c>
      <c r="L147" s="9">
        <f t="shared" si="54"/>
        <v>163349.63002579173</v>
      </c>
      <c r="M147" s="9">
        <f t="shared" si="55"/>
        <v>653398.52010316693</v>
      </c>
      <c r="N147" s="9">
        <f t="shared" si="56"/>
        <v>1470146.6702321256</v>
      </c>
      <c r="O147" s="9">
        <f t="shared" si="57"/>
        <v>2613594.0804126677</v>
      </c>
      <c r="P147" s="9">
        <f t="shared" si="58"/>
        <v>4083740.7506447933</v>
      </c>
      <c r="Q147" s="9">
        <f t="shared" si="59"/>
        <v>5880586.6809285022</v>
      </c>
      <c r="R147" s="8">
        <f>'Masses &amp; Spring Data'!$G$29</f>
        <v>0.12460000000000002</v>
      </c>
      <c r="S147" s="8">
        <f t="shared" si="67"/>
        <v>20353.363901213652</v>
      </c>
      <c r="T147" s="8">
        <f t="shared" si="67"/>
        <v>81413.455604854607</v>
      </c>
      <c r="U147" s="8">
        <f t="shared" si="67"/>
        <v>183180.27511092287</v>
      </c>
      <c r="V147" s="8">
        <f t="shared" si="67"/>
        <v>325653.82241941843</v>
      </c>
      <c r="W147" s="8">
        <f t="shared" si="67"/>
        <v>508834.0975303413</v>
      </c>
      <c r="X147" s="8">
        <f t="shared" si="67"/>
        <v>732721.10044369148</v>
      </c>
      <c r="Y147" s="3">
        <f>SUM('Masses &amp; Spring Data'!$K$41*('Masses &amp; Spring Data'!$I$3+'Vel,Acc,Jer (Inlet)'!C147))</f>
        <v>1180369.111360732</v>
      </c>
      <c r="Z147" s="10">
        <f t="shared" si="60"/>
        <v>1200722.4752619457</v>
      </c>
      <c r="AA147" s="10">
        <f t="shared" si="61"/>
        <v>1305103.9538453231</v>
      </c>
      <c r="AB147" s="10">
        <f t="shared" si="62"/>
        <v>1363549.3864716548</v>
      </c>
      <c r="AC147" s="10">
        <f t="shared" si="63"/>
        <v>1506022.9337801505</v>
      </c>
      <c r="AD147" s="10">
        <f t="shared" si="64"/>
        <v>1689203.2088910732</v>
      </c>
      <c r="AE147" s="10">
        <f t="shared" si="65"/>
        <v>1913090.2118044235</v>
      </c>
    </row>
    <row r="148" spans="1:31" x14ac:dyDescent="0.2">
      <c r="A148" s="5">
        <v>-70</v>
      </c>
      <c r="B148" s="5">
        <f t="shared" si="66"/>
        <v>145</v>
      </c>
      <c r="C148" s="36">
        <v>4.4728056541162724</v>
      </c>
      <c r="D148" s="6">
        <f t="shared" si="46"/>
        <v>0.15976435073747197</v>
      </c>
      <c r="E148" s="7">
        <f t="shared" si="47"/>
        <v>1917.1722088496635</v>
      </c>
      <c r="F148" s="7">
        <f t="shared" si="48"/>
        <v>3834.3444176993271</v>
      </c>
      <c r="G148" s="7">
        <f t="shared" si="49"/>
        <v>5751.5166265489906</v>
      </c>
      <c r="H148" s="7">
        <f t="shared" si="50"/>
        <v>7668.6888353986542</v>
      </c>
      <c r="I148" s="7">
        <f t="shared" si="51"/>
        <v>9585.8610442483186</v>
      </c>
      <c r="J148" s="7">
        <f t="shared" si="52"/>
        <v>11503.033253097981</v>
      </c>
      <c r="K148" s="12">
        <f t="shared" si="53"/>
        <v>8.445692549994277E-4</v>
      </c>
      <c r="L148" s="9">
        <f t="shared" si="54"/>
        <v>121617.97271991758</v>
      </c>
      <c r="M148" s="9">
        <f t="shared" si="55"/>
        <v>486471.89087967033</v>
      </c>
      <c r="N148" s="9">
        <f t="shared" si="56"/>
        <v>1094561.7544792583</v>
      </c>
      <c r="O148" s="9">
        <f t="shared" si="57"/>
        <v>1945887.5635186813</v>
      </c>
      <c r="P148" s="9">
        <f t="shared" si="58"/>
        <v>3040449.3179979399</v>
      </c>
      <c r="Q148" s="9">
        <f t="shared" si="59"/>
        <v>4378247.0179170333</v>
      </c>
      <c r="R148" s="8">
        <f>'Masses &amp; Spring Data'!$G$29</f>
        <v>0.12460000000000002</v>
      </c>
      <c r="S148" s="8">
        <f t="shared" si="67"/>
        <v>15153.599400901732</v>
      </c>
      <c r="T148" s="8">
        <f t="shared" si="67"/>
        <v>60614.397603606929</v>
      </c>
      <c r="U148" s="8">
        <f t="shared" si="67"/>
        <v>136382.3946081156</v>
      </c>
      <c r="V148" s="8">
        <f t="shared" si="67"/>
        <v>242457.59041442772</v>
      </c>
      <c r="W148" s="8">
        <f t="shared" si="67"/>
        <v>378839.98502254335</v>
      </c>
      <c r="X148" s="8">
        <f t="shared" si="67"/>
        <v>545529.57843246241</v>
      </c>
      <c r="Y148" s="3">
        <f>SUM('Masses &amp; Spring Data'!$K$41*('Masses &amp; Spring Data'!$I$3+'Vel,Acc,Jer (Inlet)'!C148))</f>
        <v>1223690.4982404686</v>
      </c>
      <c r="Z148" s="10">
        <f t="shared" si="60"/>
        <v>1238844.0976413703</v>
      </c>
      <c r="AA148" s="10">
        <f t="shared" si="61"/>
        <v>1327936.0765437577</v>
      </c>
      <c r="AB148" s="10">
        <f t="shared" si="62"/>
        <v>1360072.8928485841</v>
      </c>
      <c r="AC148" s="10">
        <f t="shared" si="63"/>
        <v>1466148.0886548962</v>
      </c>
      <c r="AD148" s="10">
        <f t="shared" si="64"/>
        <v>1602530.483263012</v>
      </c>
      <c r="AE148" s="10">
        <f t="shared" si="65"/>
        <v>1769220.076672931</v>
      </c>
    </row>
    <row r="149" spans="1:31" x14ac:dyDescent="0.2">
      <c r="A149" s="5">
        <v>-68</v>
      </c>
      <c r="B149" s="5">
        <f t="shared" si="66"/>
        <v>146</v>
      </c>
      <c r="C149" s="36">
        <v>4.6325700048537444</v>
      </c>
      <c r="D149" s="6">
        <f t="shared" si="46"/>
        <v>0.1606089199924714</v>
      </c>
      <c r="E149" s="7">
        <f t="shared" si="47"/>
        <v>1927.3070399096569</v>
      </c>
      <c r="F149" s="7">
        <f t="shared" si="48"/>
        <v>3854.6140798193137</v>
      </c>
      <c r="G149" s="7">
        <f t="shared" si="49"/>
        <v>5781.9211197289706</v>
      </c>
      <c r="H149" s="7">
        <f t="shared" si="50"/>
        <v>7709.2281596386274</v>
      </c>
      <c r="I149" s="7">
        <f t="shared" si="51"/>
        <v>9636.5351995482833</v>
      </c>
      <c r="J149" s="7">
        <f t="shared" si="52"/>
        <v>11563.842239457941</v>
      </c>
      <c r="K149" s="12">
        <f t="shared" si="53"/>
        <v>5.4648598853024311E-4</v>
      </c>
      <c r="L149" s="9">
        <f t="shared" si="54"/>
        <v>78693.982348355014</v>
      </c>
      <c r="M149" s="9">
        <f t="shared" si="55"/>
        <v>314775.92939342005</v>
      </c>
      <c r="N149" s="9">
        <f t="shared" si="56"/>
        <v>708245.84113519511</v>
      </c>
      <c r="O149" s="9">
        <f t="shared" si="57"/>
        <v>1259103.7175736802</v>
      </c>
      <c r="P149" s="9">
        <f t="shared" si="58"/>
        <v>1967349.5587088752</v>
      </c>
      <c r="Q149" s="9">
        <f t="shared" si="59"/>
        <v>2832983.3645407804</v>
      </c>
      <c r="R149" s="8">
        <f>'Masses &amp; Spring Data'!$G$29</f>
        <v>0.12460000000000002</v>
      </c>
      <c r="S149" s="8">
        <f t="shared" si="67"/>
        <v>9805.2702006050367</v>
      </c>
      <c r="T149" s="8">
        <f t="shared" si="67"/>
        <v>39221.080802420147</v>
      </c>
      <c r="U149" s="8">
        <f t="shared" si="67"/>
        <v>88247.431805445318</v>
      </c>
      <c r="V149" s="8">
        <f t="shared" si="67"/>
        <v>156884.32320968059</v>
      </c>
      <c r="W149" s="8">
        <f t="shared" si="67"/>
        <v>245131.75501512588</v>
      </c>
      <c r="X149" s="8">
        <f t="shared" si="67"/>
        <v>352989.72722178127</v>
      </c>
      <c r="Y149" s="3">
        <f>SUM('Masses &amp; Spring Data'!$K$41*('Masses &amp; Spring Data'!$I$3+'Vel,Acc,Jer (Inlet)'!C149))</f>
        <v>1267321.6789401507</v>
      </c>
      <c r="Z149" s="10">
        <f t="shared" si="60"/>
        <v>1277126.9491407557</v>
      </c>
      <c r="AA149" s="10">
        <f t="shared" si="61"/>
        <v>1350404.589855643</v>
      </c>
      <c r="AB149" s="10">
        <f t="shared" si="62"/>
        <v>1355569.110745596</v>
      </c>
      <c r="AC149" s="10">
        <f t="shared" si="63"/>
        <v>1424206.0021498313</v>
      </c>
      <c r="AD149" s="10">
        <f t="shared" si="64"/>
        <v>1512453.4339552766</v>
      </c>
      <c r="AE149" s="10">
        <f t="shared" si="65"/>
        <v>1620311.4061619318</v>
      </c>
    </row>
    <row r="150" spans="1:31" x14ac:dyDescent="0.2">
      <c r="A150" s="5">
        <v>-66</v>
      </c>
      <c r="B150" s="5">
        <f t="shared" si="66"/>
        <v>147</v>
      </c>
      <c r="C150" s="36">
        <v>4.7931789248462158</v>
      </c>
      <c r="D150" s="6">
        <f t="shared" si="46"/>
        <v>0.16115540598100164</v>
      </c>
      <c r="E150" s="7">
        <f t="shared" si="47"/>
        <v>1933.8648717720198</v>
      </c>
      <c r="F150" s="7">
        <f t="shared" si="48"/>
        <v>3867.7297435440396</v>
      </c>
      <c r="G150" s="7">
        <f t="shared" si="49"/>
        <v>5801.5946153160594</v>
      </c>
      <c r="H150" s="7">
        <f t="shared" si="50"/>
        <v>7735.4594870880792</v>
      </c>
      <c r="I150" s="7">
        <f t="shared" si="51"/>
        <v>9669.3243588600981</v>
      </c>
      <c r="J150" s="7">
        <f t="shared" si="52"/>
        <v>11603.189230632119</v>
      </c>
      <c r="K150" s="12">
        <f t="shared" si="53"/>
        <v>2.2356244985122231E-4</v>
      </c>
      <c r="L150" s="9">
        <f t="shared" si="54"/>
        <v>32192.992778576012</v>
      </c>
      <c r="M150" s="9">
        <f t="shared" si="55"/>
        <v>128771.97111430405</v>
      </c>
      <c r="N150" s="9">
        <f t="shared" si="56"/>
        <v>289736.9350071841</v>
      </c>
      <c r="O150" s="9">
        <f t="shared" si="57"/>
        <v>515087.88445721619</v>
      </c>
      <c r="P150" s="9">
        <f t="shared" si="58"/>
        <v>804824.81946440029</v>
      </c>
      <c r="Q150" s="9">
        <f t="shared" si="59"/>
        <v>1158947.7400287364</v>
      </c>
      <c r="R150" s="8">
        <f>'Masses &amp; Spring Data'!$G$29</f>
        <v>0.12460000000000002</v>
      </c>
      <c r="S150" s="8">
        <f t="shared" si="67"/>
        <v>4011.2469002105718</v>
      </c>
      <c r="T150" s="8">
        <f t="shared" si="67"/>
        <v>16044.987600842287</v>
      </c>
      <c r="U150" s="8">
        <f t="shared" si="67"/>
        <v>36101.222101895146</v>
      </c>
      <c r="V150" s="8">
        <f t="shared" si="67"/>
        <v>64179.950403369148</v>
      </c>
      <c r="W150" s="8">
        <f t="shared" si="67"/>
        <v>100281.17250526429</v>
      </c>
      <c r="X150" s="8">
        <f t="shared" si="67"/>
        <v>144404.88840758058</v>
      </c>
      <c r="Y150" s="3">
        <f>SUM('Masses &amp; Spring Data'!$K$41*('Masses &amp; Spring Data'!$I$3+'Vel,Acc,Jer (Inlet)'!C150))</f>
        <v>1311183.5090532228</v>
      </c>
      <c r="Z150" s="10">
        <f t="shared" si="60"/>
        <v>1315194.7559534335</v>
      </c>
      <c r="AA150" s="10">
        <f t="shared" si="61"/>
        <v>1371239.5705052139</v>
      </c>
      <c r="AB150" s="10">
        <f t="shared" si="62"/>
        <v>1347284.731155118</v>
      </c>
      <c r="AC150" s="10">
        <f t="shared" si="63"/>
        <v>1375363.4594565919</v>
      </c>
      <c r="AD150" s="10">
        <f t="shared" si="64"/>
        <v>1411464.681558487</v>
      </c>
      <c r="AE150" s="10">
        <f t="shared" si="65"/>
        <v>1455588.3974608034</v>
      </c>
    </row>
    <row r="151" spans="1:31" x14ac:dyDescent="0.2">
      <c r="A151" s="5">
        <v>-64</v>
      </c>
      <c r="B151" s="5">
        <f t="shared" si="66"/>
        <v>148</v>
      </c>
      <c r="C151" s="36">
        <v>4.9543343308272174</v>
      </c>
      <c r="D151" s="6">
        <f t="shared" si="46"/>
        <v>0.16137896843085286</v>
      </c>
      <c r="E151" s="7">
        <f t="shared" si="47"/>
        <v>1936.5476211702344</v>
      </c>
      <c r="F151" s="7">
        <f t="shared" si="48"/>
        <v>3873.0952423404688</v>
      </c>
      <c r="G151" s="7">
        <f t="shared" si="49"/>
        <v>5809.6428635107031</v>
      </c>
      <c r="H151" s="7">
        <f t="shared" si="50"/>
        <v>7746.1904846809375</v>
      </c>
      <c r="I151" s="7">
        <f t="shared" si="51"/>
        <v>9682.738105851171</v>
      </c>
      <c r="J151" s="7">
        <f t="shared" si="52"/>
        <v>11619.285727021406</v>
      </c>
      <c r="K151" s="12">
        <f t="shared" si="53"/>
        <v>-8.2800907351021635E-5</v>
      </c>
      <c r="L151" s="9">
        <f t="shared" si="54"/>
        <v>-11923.330658547115</v>
      </c>
      <c r="M151" s="9">
        <f t="shared" si="55"/>
        <v>-47693.322634188458</v>
      </c>
      <c r="N151" s="9">
        <f t="shared" si="56"/>
        <v>-107309.97592692405</v>
      </c>
      <c r="O151" s="9">
        <f t="shared" si="57"/>
        <v>-190773.29053675383</v>
      </c>
      <c r="P151" s="9">
        <f t="shared" si="58"/>
        <v>-298083.26646367786</v>
      </c>
      <c r="Q151" s="9">
        <f t="shared" si="59"/>
        <v>-429239.90370769618</v>
      </c>
      <c r="R151" s="8">
        <f>'Masses &amp; Spring Data'!$G$29</f>
        <v>0.12460000000000002</v>
      </c>
      <c r="S151" s="8">
        <f t="shared" si="67"/>
        <v>-1485.6470000549707</v>
      </c>
      <c r="T151" s="8">
        <f t="shared" si="67"/>
        <v>-5942.5880002198828</v>
      </c>
      <c r="U151" s="8">
        <f t="shared" si="67"/>
        <v>-13370.823000494738</v>
      </c>
      <c r="V151" s="8">
        <f t="shared" si="67"/>
        <v>-23770.352000879531</v>
      </c>
      <c r="W151" s="8">
        <f t="shared" si="67"/>
        <v>-37141.175001374264</v>
      </c>
      <c r="X151" s="8">
        <f t="shared" si="67"/>
        <v>-53483.292001978953</v>
      </c>
      <c r="Y151" s="3">
        <f>SUM('Masses &amp; Spring Data'!$K$41*('Masses &amp; Spring Data'!$I$3+'Vel,Acc,Jer (Inlet)'!C151))</f>
        <v>1355194.5829043717</v>
      </c>
      <c r="Z151" s="10">
        <f t="shared" si="60"/>
        <v>1353708.9359043166</v>
      </c>
      <c r="AA151" s="10">
        <f t="shared" si="61"/>
        <v>1393324.123011786</v>
      </c>
      <c r="AB151" s="10">
        <f t="shared" si="62"/>
        <v>1341823.759903877</v>
      </c>
      <c r="AC151" s="10">
        <f t="shared" si="63"/>
        <v>1331424.2309034921</v>
      </c>
      <c r="AD151" s="10">
        <f t="shared" si="64"/>
        <v>1318053.4079029975</v>
      </c>
      <c r="AE151" s="10">
        <f t="shared" si="65"/>
        <v>1301711.2909023927</v>
      </c>
    </row>
    <row r="152" spans="1:31" x14ac:dyDescent="0.2">
      <c r="A152" s="5">
        <v>-62</v>
      </c>
      <c r="B152" s="5">
        <f t="shared" si="66"/>
        <v>149</v>
      </c>
      <c r="C152" s="36">
        <v>5.1157132992580703</v>
      </c>
      <c r="D152" s="6">
        <f t="shared" si="46"/>
        <v>0.16129616752350184</v>
      </c>
      <c r="E152" s="7">
        <f t="shared" si="47"/>
        <v>1935.5540102820221</v>
      </c>
      <c r="F152" s="7">
        <f t="shared" si="48"/>
        <v>3871.1080205640442</v>
      </c>
      <c r="G152" s="7">
        <f t="shared" si="49"/>
        <v>5806.662030846066</v>
      </c>
      <c r="H152" s="7">
        <f t="shared" si="50"/>
        <v>7742.2160411280884</v>
      </c>
      <c r="I152" s="7">
        <f t="shared" si="51"/>
        <v>9677.7700514101107</v>
      </c>
      <c r="J152" s="7">
        <f t="shared" si="52"/>
        <v>11613.324061692132</v>
      </c>
      <c r="K152" s="12">
        <f t="shared" si="53"/>
        <v>-4.3884480897116163E-4</v>
      </c>
      <c r="L152" s="9">
        <f t="shared" si="54"/>
        <v>-63193.652491847271</v>
      </c>
      <c r="M152" s="9">
        <f t="shared" si="55"/>
        <v>-252774.60996738909</v>
      </c>
      <c r="N152" s="9">
        <f t="shared" si="56"/>
        <v>-568742.87242662546</v>
      </c>
      <c r="O152" s="9">
        <f t="shared" si="57"/>
        <v>-1011098.4398695563</v>
      </c>
      <c r="P152" s="9">
        <f t="shared" si="58"/>
        <v>-1579841.3122961819</v>
      </c>
      <c r="Q152" s="9">
        <f t="shared" si="59"/>
        <v>-2274971.4897065018</v>
      </c>
      <c r="R152" s="8">
        <f>'Masses &amp; Spring Data'!$G$29</f>
        <v>0.12460000000000002</v>
      </c>
      <c r="S152" s="8">
        <f t="shared" si="67"/>
        <v>-7873.9291004841707</v>
      </c>
      <c r="T152" s="8">
        <f t="shared" si="67"/>
        <v>-31495.716401936683</v>
      </c>
      <c r="U152" s="8">
        <f t="shared" si="67"/>
        <v>-70865.361904357545</v>
      </c>
      <c r="V152" s="8">
        <f t="shared" si="67"/>
        <v>-125982.86560774673</v>
      </c>
      <c r="W152" s="8">
        <f t="shared" si="67"/>
        <v>-196848.22751210429</v>
      </c>
      <c r="X152" s="8">
        <f t="shared" si="67"/>
        <v>-283461.44761743018</v>
      </c>
      <c r="Y152" s="3">
        <f>SUM('Masses &amp; Spring Data'!$K$41*('Masses &amp; Spring Data'!$I$3+'Vel,Acc,Jer (Inlet)'!C152))</f>
        <v>1399266.7110120058</v>
      </c>
      <c r="Z152" s="10">
        <f t="shared" si="60"/>
        <v>1391392.7819115217</v>
      </c>
      <c r="AA152" s="10">
        <f t="shared" si="61"/>
        <v>1411820.510030116</v>
      </c>
      <c r="AB152" s="10">
        <f t="shared" si="62"/>
        <v>1328401.3491076482</v>
      </c>
      <c r="AC152" s="10">
        <f t="shared" si="63"/>
        <v>1273283.8454042592</v>
      </c>
      <c r="AD152" s="10">
        <f t="shared" si="64"/>
        <v>1202418.4834999016</v>
      </c>
      <c r="AE152" s="10">
        <f t="shared" si="65"/>
        <v>1115805.2633945756</v>
      </c>
    </row>
    <row r="153" spans="1:31" x14ac:dyDescent="0.2">
      <c r="A153" s="5">
        <v>-60</v>
      </c>
      <c r="B153" s="5">
        <f t="shared" si="66"/>
        <v>150</v>
      </c>
      <c r="C153" s="36">
        <v>5.2770094667815721</v>
      </c>
      <c r="D153" s="6">
        <f t="shared" si="46"/>
        <v>0.16085732271453068</v>
      </c>
      <c r="E153" s="7">
        <f t="shared" si="47"/>
        <v>1930.2878725743681</v>
      </c>
      <c r="F153" s="7">
        <f t="shared" si="48"/>
        <v>3860.5757451487361</v>
      </c>
      <c r="G153" s="7">
        <f t="shared" si="49"/>
        <v>5790.8636177231047</v>
      </c>
      <c r="H153" s="7">
        <f t="shared" si="50"/>
        <v>7721.1514902974723</v>
      </c>
      <c r="I153" s="7">
        <f t="shared" si="51"/>
        <v>9651.4393628718408</v>
      </c>
      <c r="J153" s="7">
        <f t="shared" si="52"/>
        <v>11581.727235446209</v>
      </c>
      <c r="K153" s="12">
        <f t="shared" si="53"/>
        <v>-7.6176834764840606E-4</v>
      </c>
      <c r="L153" s="9">
        <f t="shared" si="54"/>
        <v>-109694.64206137047</v>
      </c>
      <c r="M153" s="9">
        <f t="shared" si="55"/>
        <v>-438778.56824548187</v>
      </c>
      <c r="N153" s="9">
        <f t="shared" si="56"/>
        <v>-987251.77855233429</v>
      </c>
      <c r="O153" s="9">
        <f t="shared" si="57"/>
        <v>-1755114.2729819275</v>
      </c>
      <c r="P153" s="9">
        <f t="shared" si="58"/>
        <v>-2742366.051534262</v>
      </c>
      <c r="Q153" s="9">
        <f t="shared" si="59"/>
        <v>-3949007.1142093372</v>
      </c>
      <c r="R153" s="8">
        <f>'Masses &amp; Spring Data'!$G$29</f>
        <v>0.12460000000000002</v>
      </c>
      <c r="S153" s="8">
        <f t="shared" si="67"/>
        <v>-13667.952400846762</v>
      </c>
      <c r="T153" s="8">
        <f t="shared" si="67"/>
        <v>-54671.809603387046</v>
      </c>
      <c r="U153" s="8">
        <f t="shared" si="67"/>
        <v>-123011.57160762086</v>
      </c>
      <c r="V153" s="8">
        <f t="shared" si="67"/>
        <v>-218687.23841354818</v>
      </c>
      <c r="W153" s="8">
        <f t="shared" si="67"/>
        <v>-341698.81002116908</v>
      </c>
      <c r="X153" s="8">
        <f t="shared" si="67"/>
        <v>-492046.28643048345</v>
      </c>
      <c r="Y153" s="3">
        <f>SUM('Masses &amp; Spring Data'!$K$41*('Masses &amp; Spring Data'!$I$3+'Vel,Acc,Jer (Inlet)'!C153))</f>
        <v>1443316.2264320527</v>
      </c>
      <c r="Z153" s="10">
        <f t="shared" si="60"/>
        <v>1429648.2740312058</v>
      </c>
      <c r="AA153" s="10">
        <f t="shared" si="61"/>
        <v>1432574.0850045003</v>
      </c>
      <c r="AB153" s="10">
        <f t="shared" si="62"/>
        <v>1320304.6548244318</v>
      </c>
      <c r="AC153" s="10">
        <f t="shared" si="63"/>
        <v>1224628.9880185046</v>
      </c>
      <c r="AD153" s="10">
        <f t="shared" si="64"/>
        <v>1101617.4164108837</v>
      </c>
      <c r="AE153" s="10">
        <f t="shared" si="65"/>
        <v>951269.94000156922</v>
      </c>
    </row>
    <row r="154" spans="1:31" x14ac:dyDescent="0.2">
      <c r="A154" s="5">
        <v>-58</v>
      </c>
      <c r="B154" s="5">
        <f t="shared" si="66"/>
        <v>151</v>
      </c>
      <c r="C154" s="36">
        <v>5.4378667894961028</v>
      </c>
      <c r="D154" s="6">
        <f t="shared" si="46"/>
        <v>0.16009555436688228</v>
      </c>
      <c r="E154" s="7">
        <f t="shared" si="47"/>
        <v>1921.1466524025873</v>
      </c>
      <c r="F154" s="7">
        <f t="shared" si="48"/>
        <v>3842.2933048051746</v>
      </c>
      <c r="G154" s="7">
        <f t="shared" si="49"/>
        <v>5763.4399572077618</v>
      </c>
      <c r="H154" s="7">
        <f t="shared" si="50"/>
        <v>7684.5866096103491</v>
      </c>
      <c r="I154" s="7">
        <f t="shared" si="51"/>
        <v>9605.7332620129364</v>
      </c>
      <c r="J154" s="7">
        <f t="shared" si="52"/>
        <v>11526.879914415524</v>
      </c>
      <c r="K154" s="12">
        <f t="shared" si="53"/>
        <v>-1.1343724307337766E-3</v>
      </c>
      <c r="L154" s="9">
        <f t="shared" si="54"/>
        <v>-163349.63002566382</v>
      </c>
      <c r="M154" s="9">
        <f t="shared" si="55"/>
        <v>-653398.52010265528</v>
      </c>
      <c r="N154" s="9">
        <f t="shared" si="56"/>
        <v>-1470146.6702309744</v>
      </c>
      <c r="O154" s="9">
        <f t="shared" si="57"/>
        <v>-2613594.0804106211</v>
      </c>
      <c r="P154" s="9">
        <f t="shared" si="58"/>
        <v>-4083740.7506415956</v>
      </c>
      <c r="Q154" s="9">
        <f t="shared" si="59"/>
        <v>-5880586.6809238978</v>
      </c>
      <c r="R154" s="8">
        <f>'Masses &amp; Spring Data'!$G$29</f>
        <v>0.12460000000000002</v>
      </c>
      <c r="S154" s="8">
        <f t="shared" si="67"/>
        <v>-20353.363901197714</v>
      </c>
      <c r="T154" s="8">
        <f t="shared" si="67"/>
        <v>-81413.455604790855</v>
      </c>
      <c r="U154" s="8">
        <f t="shared" si="67"/>
        <v>-183180.27511077945</v>
      </c>
      <c r="V154" s="8">
        <f t="shared" si="67"/>
        <v>-325653.82241916342</v>
      </c>
      <c r="W154" s="8">
        <f t="shared" si="67"/>
        <v>-508834.09752994287</v>
      </c>
      <c r="X154" s="8">
        <f t="shared" si="67"/>
        <v>-732721.10044311779</v>
      </c>
      <c r="Y154" s="3">
        <f>SUM('Masses &amp; Spring Data'!$K$41*('Masses &amp; Spring Data'!$I$3+'Vel,Acc,Jer (Inlet)'!C154))</f>
        <v>1487245.8946078874</v>
      </c>
      <c r="Z154" s="10">
        <f t="shared" si="60"/>
        <v>1466892.5307066897</v>
      </c>
      <c r="AA154" s="10">
        <f t="shared" si="61"/>
        <v>1449554.0704531274</v>
      </c>
      <c r="AB154" s="10">
        <f t="shared" si="62"/>
        <v>1304065.6194971078</v>
      </c>
      <c r="AC154" s="10">
        <f t="shared" si="63"/>
        <v>1161592.0721887238</v>
      </c>
      <c r="AD154" s="10">
        <f t="shared" si="64"/>
        <v>978411.7970779445</v>
      </c>
      <c r="AE154" s="10">
        <f t="shared" si="65"/>
        <v>754524.79416476958</v>
      </c>
    </row>
    <row r="155" spans="1:31" x14ac:dyDescent="0.2">
      <c r="A155" s="5">
        <v>-56</v>
      </c>
      <c r="B155" s="5">
        <f t="shared" si="66"/>
        <v>152</v>
      </c>
      <c r="C155" s="36">
        <v>5.5979623438629851</v>
      </c>
      <c r="D155" s="6">
        <f t="shared" si="46"/>
        <v>0.1589611819361485</v>
      </c>
      <c r="E155" s="7">
        <f t="shared" si="47"/>
        <v>1907.534183233782</v>
      </c>
      <c r="F155" s="7">
        <f t="shared" si="48"/>
        <v>3815.0683664675639</v>
      </c>
      <c r="G155" s="7">
        <f t="shared" si="49"/>
        <v>5722.6025497013461</v>
      </c>
      <c r="H155" s="7">
        <f t="shared" si="50"/>
        <v>7630.1367329351278</v>
      </c>
      <c r="I155" s="7">
        <f t="shared" si="51"/>
        <v>9537.6709161689105</v>
      </c>
      <c r="J155" s="7">
        <f t="shared" si="52"/>
        <v>11445.205099402692</v>
      </c>
      <c r="K155" s="12">
        <f t="shared" si="53"/>
        <v>-1.4738561508824688E-3</v>
      </c>
      <c r="L155" s="9">
        <f t="shared" si="54"/>
        <v>-212235.2857270755</v>
      </c>
      <c r="M155" s="9">
        <f t="shared" si="55"/>
        <v>-848941.14290830202</v>
      </c>
      <c r="N155" s="9">
        <f t="shared" si="56"/>
        <v>-1910117.5715436796</v>
      </c>
      <c r="O155" s="9">
        <f t="shared" si="57"/>
        <v>-3395764.5716332081</v>
      </c>
      <c r="P155" s="9">
        <f t="shared" si="58"/>
        <v>-5305882.1431768881</v>
      </c>
      <c r="Q155" s="9">
        <f t="shared" si="59"/>
        <v>-7640470.2861747183</v>
      </c>
      <c r="R155" s="8">
        <f>'Masses &amp; Spring Data'!$G$29</f>
        <v>0.12460000000000002</v>
      </c>
      <c r="S155" s="8">
        <f t="shared" si="67"/>
        <v>-26444.516601593612</v>
      </c>
      <c r="T155" s="8">
        <f t="shared" si="67"/>
        <v>-105778.06640637445</v>
      </c>
      <c r="U155" s="8">
        <f t="shared" si="67"/>
        <v>-238000.64941434251</v>
      </c>
      <c r="V155" s="8">
        <f t="shared" si="67"/>
        <v>-423112.26562549779</v>
      </c>
      <c r="W155" s="8">
        <f t="shared" si="67"/>
        <v>-661112.91503984039</v>
      </c>
      <c r="X155" s="8">
        <f t="shared" si="67"/>
        <v>-952002.59765737003</v>
      </c>
      <c r="Y155" s="3">
        <f>SUM('Masses &amp; Spring Data'!$K$41*('Masses &amp; Spring Data'!$I$3+'Vel,Acc,Jer (Inlet)'!C155))</f>
        <v>1530967.5260579183</v>
      </c>
      <c r="Z155" s="10">
        <f t="shared" si="60"/>
        <v>1504523.0094563246</v>
      </c>
      <c r="AA155" s="10">
        <f t="shared" si="61"/>
        <v>1468601.2972816289</v>
      </c>
      <c r="AB155" s="10">
        <f t="shared" si="62"/>
        <v>1292966.8766435757</v>
      </c>
      <c r="AC155" s="10">
        <f t="shared" si="63"/>
        <v>1107855.2604324205</v>
      </c>
      <c r="AD155" s="10">
        <f t="shared" si="64"/>
        <v>869854.61101807794</v>
      </c>
      <c r="AE155" s="10">
        <f t="shared" si="65"/>
        <v>578964.92840054829</v>
      </c>
    </row>
    <row r="156" spans="1:31" x14ac:dyDescent="0.2">
      <c r="A156" s="5">
        <v>-54</v>
      </c>
      <c r="B156" s="5">
        <f t="shared" si="66"/>
        <v>153</v>
      </c>
      <c r="C156" s="36">
        <v>5.7569235257991336</v>
      </c>
      <c r="D156" s="6">
        <f t="shared" si="46"/>
        <v>0.15748732578526603</v>
      </c>
      <c r="E156" s="7">
        <f t="shared" si="47"/>
        <v>1889.8479094231923</v>
      </c>
      <c r="F156" s="7">
        <f t="shared" si="48"/>
        <v>3779.6958188463846</v>
      </c>
      <c r="G156" s="7">
        <f t="shared" si="49"/>
        <v>5669.5437282695775</v>
      </c>
      <c r="H156" s="7">
        <f t="shared" si="50"/>
        <v>7559.3916376927691</v>
      </c>
      <c r="I156" s="7">
        <f t="shared" si="51"/>
        <v>9449.2395471159616</v>
      </c>
      <c r="J156" s="7">
        <f t="shared" si="52"/>
        <v>11339.087456539155</v>
      </c>
      <c r="K156" s="12">
        <f t="shared" si="53"/>
        <v>-1.8547403247035632E-3</v>
      </c>
      <c r="L156" s="9">
        <f t="shared" si="54"/>
        <v>-267082.60675731313</v>
      </c>
      <c r="M156" s="9">
        <f t="shared" si="55"/>
        <v>-1068330.4270292525</v>
      </c>
      <c r="N156" s="9">
        <f t="shared" si="56"/>
        <v>-2403743.460815818</v>
      </c>
      <c r="O156" s="9">
        <f t="shared" si="57"/>
        <v>-4273321.7081170101</v>
      </c>
      <c r="P156" s="9">
        <f t="shared" si="58"/>
        <v>-6677065.1689328272</v>
      </c>
      <c r="Q156" s="9">
        <f t="shared" si="59"/>
        <v>-9614973.8432632722</v>
      </c>
      <c r="R156" s="8">
        <f>'Masses &amp; Spring Data'!$G$29</f>
        <v>0.12460000000000002</v>
      </c>
      <c r="S156" s="8">
        <f t="shared" si="67"/>
        <v>-33278.49280196122</v>
      </c>
      <c r="T156" s="8">
        <f t="shared" si="67"/>
        <v>-133113.97120784488</v>
      </c>
      <c r="U156" s="8">
        <f t="shared" si="67"/>
        <v>-299506.43521765096</v>
      </c>
      <c r="V156" s="8">
        <f t="shared" si="67"/>
        <v>-532455.88483137952</v>
      </c>
      <c r="W156" s="8">
        <f t="shared" si="67"/>
        <v>-831962.32004903036</v>
      </c>
      <c r="X156" s="8">
        <f t="shared" si="67"/>
        <v>-1198025.7408706038</v>
      </c>
      <c r="Y156" s="3">
        <f>SUM('Masses &amp; Spring Data'!$K$41*('Masses &amp; Spring Data'!$I$3+'Vel,Acc,Jer (Inlet)'!C156))</f>
        <v>1574379.3636880035</v>
      </c>
      <c r="Z156" s="10">
        <f t="shared" si="60"/>
        <v>1541100.8708860422</v>
      </c>
      <c r="AA156" s="10">
        <f t="shared" si="61"/>
        <v>1484274.7242711901</v>
      </c>
      <c r="AB156" s="10">
        <f t="shared" si="62"/>
        <v>1274872.9284703527</v>
      </c>
      <c r="AC156" s="10">
        <f t="shared" si="63"/>
        <v>1041923.478856624</v>
      </c>
      <c r="AD156" s="10">
        <f t="shared" si="64"/>
        <v>742417.04363897315</v>
      </c>
      <c r="AE156" s="10">
        <f t="shared" si="65"/>
        <v>376353.62281739968</v>
      </c>
    </row>
    <row r="157" spans="1:31" x14ac:dyDescent="0.2">
      <c r="A157" s="5">
        <v>-52</v>
      </c>
      <c r="B157" s="5">
        <f t="shared" si="66"/>
        <v>154</v>
      </c>
      <c r="C157" s="36">
        <v>5.9144108515843996</v>
      </c>
      <c r="D157" s="6">
        <f t="shared" si="46"/>
        <v>0.15563258546056247</v>
      </c>
      <c r="E157" s="7">
        <f t="shared" si="47"/>
        <v>1867.5910255267495</v>
      </c>
      <c r="F157" s="7">
        <f t="shared" si="48"/>
        <v>3735.182051053499</v>
      </c>
      <c r="G157" s="7">
        <f t="shared" si="49"/>
        <v>5602.7730765802489</v>
      </c>
      <c r="H157" s="7">
        <f t="shared" si="50"/>
        <v>7470.364102106998</v>
      </c>
      <c r="I157" s="7">
        <f t="shared" si="51"/>
        <v>9337.9551276337479</v>
      </c>
      <c r="J157" s="7">
        <f t="shared" si="52"/>
        <v>11205.546153160498</v>
      </c>
      <c r="K157" s="12">
        <f t="shared" si="53"/>
        <v>-2.2107842263245914E-3</v>
      </c>
      <c r="L157" s="9">
        <f t="shared" si="54"/>
        <v>-318352.92859074118</v>
      </c>
      <c r="M157" s="9">
        <f t="shared" si="55"/>
        <v>-1273411.7143629647</v>
      </c>
      <c r="N157" s="9">
        <f t="shared" si="56"/>
        <v>-2865176.3573166705</v>
      </c>
      <c r="O157" s="9">
        <f t="shared" si="57"/>
        <v>-5093646.8574518589</v>
      </c>
      <c r="P157" s="9">
        <f t="shared" si="58"/>
        <v>-7958823.2147685289</v>
      </c>
      <c r="Q157" s="9">
        <f t="shared" si="59"/>
        <v>-11460705.429266682</v>
      </c>
      <c r="R157" s="8">
        <f>'Masses &amp; Spring Data'!$G$29</f>
        <v>0.12460000000000002</v>
      </c>
      <c r="S157" s="8">
        <f t="shared" si="67"/>
        <v>-39666.77490240636</v>
      </c>
      <c r="T157" s="8">
        <f t="shared" si="67"/>
        <v>-158667.09960962544</v>
      </c>
      <c r="U157" s="8">
        <f t="shared" si="67"/>
        <v>-357000.9741216572</v>
      </c>
      <c r="V157" s="8">
        <f t="shared" si="67"/>
        <v>-634668.39843850175</v>
      </c>
      <c r="W157" s="8">
        <f t="shared" si="67"/>
        <v>-991669.37256015884</v>
      </c>
      <c r="X157" s="8">
        <f t="shared" si="67"/>
        <v>-1428003.8964866288</v>
      </c>
      <c r="Y157" s="3">
        <f>SUM('Masses &amp; Spring Data'!$K$41*('Masses &amp; Spring Data'!$I$3+'Vel,Acc,Jer (Inlet)'!C157))</f>
        <v>1617388.6954790349</v>
      </c>
      <c r="Z157" s="10">
        <f t="shared" si="60"/>
        <v>1577721.9205766285</v>
      </c>
      <c r="AA157" s="10">
        <f t="shared" si="61"/>
        <v>1501224.4034584861</v>
      </c>
      <c r="AB157" s="10">
        <f t="shared" si="62"/>
        <v>1260387.7213573777</v>
      </c>
      <c r="AC157" s="10">
        <f t="shared" si="63"/>
        <v>982720.29704053316</v>
      </c>
      <c r="AD157" s="10">
        <f t="shared" si="64"/>
        <v>625719.32291887607</v>
      </c>
      <c r="AE157" s="10">
        <f t="shared" si="65"/>
        <v>189384.79899240611</v>
      </c>
    </row>
    <row r="158" spans="1:31" x14ac:dyDescent="0.2">
      <c r="A158" s="5">
        <v>-50</v>
      </c>
      <c r="B158" s="5">
        <f t="shared" si="66"/>
        <v>155</v>
      </c>
      <c r="C158" s="36">
        <v>6.0700434370449621</v>
      </c>
      <c r="D158" s="6">
        <f t="shared" si="46"/>
        <v>0.15342180123423788</v>
      </c>
      <c r="E158" s="7">
        <f t="shared" si="47"/>
        <v>1841.0616148108545</v>
      </c>
      <c r="F158" s="7">
        <f t="shared" si="48"/>
        <v>3682.123229621709</v>
      </c>
      <c r="G158" s="7">
        <f t="shared" si="49"/>
        <v>5523.1848444325633</v>
      </c>
      <c r="H158" s="7">
        <f t="shared" si="50"/>
        <v>7364.246459243418</v>
      </c>
      <c r="I158" s="7">
        <f t="shared" si="51"/>
        <v>9205.3080740542719</v>
      </c>
      <c r="J158" s="7">
        <f t="shared" si="52"/>
        <v>11046.369688865127</v>
      </c>
      <c r="K158" s="12">
        <f t="shared" si="53"/>
        <v>-2.5916684001474621E-3</v>
      </c>
      <c r="L158" s="9">
        <f t="shared" si="54"/>
        <v>-373200.24962123454</v>
      </c>
      <c r="M158" s="9">
        <f t="shared" si="55"/>
        <v>-1492800.9984849382</v>
      </c>
      <c r="N158" s="9">
        <f t="shared" si="56"/>
        <v>-3358802.2465911107</v>
      </c>
      <c r="O158" s="9">
        <f t="shared" si="57"/>
        <v>-5971203.9939397527</v>
      </c>
      <c r="P158" s="9">
        <f t="shared" si="58"/>
        <v>-9330006.2405308634</v>
      </c>
      <c r="Q158" s="9">
        <f t="shared" si="59"/>
        <v>-13435208.986364443</v>
      </c>
      <c r="R158" s="8">
        <f>'Masses &amp; Spring Data'!$G$29</f>
        <v>0.12460000000000002</v>
      </c>
      <c r="S158" s="8">
        <f t="shared" si="67"/>
        <v>-46500.751102805829</v>
      </c>
      <c r="T158" s="8">
        <f t="shared" si="67"/>
        <v>-186003.00441122332</v>
      </c>
      <c r="U158" s="8">
        <f t="shared" si="67"/>
        <v>-418506.75992525247</v>
      </c>
      <c r="V158" s="8">
        <f t="shared" si="67"/>
        <v>-744012.01764489326</v>
      </c>
      <c r="W158" s="8">
        <f t="shared" si="67"/>
        <v>-1162518.7775701457</v>
      </c>
      <c r="X158" s="8">
        <f t="shared" si="67"/>
        <v>-1674027.0397010099</v>
      </c>
      <c r="Y158" s="3">
        <f>SUM('Masses &amp; Spring Data'!$K$41*('Masses &amp; Spring Data'!$I$3+'Vel,Acc,Jer (Inlet)'!C158))</f>
        <v>1659891.5030681116</v>
      </c>
      <c r="Z158" s="10">
        <f t="shared" si="60"/>
        <v>1613390.7519653058</v>
      </c>
      <c r="AA158" s="10">
        <f t="shared" si="61"/>
        <v>1515787.5474873832</v>
      </c>
      <c r="AB158" s="10">
        <f t="shared" si="62"/>
        <v>1241384.7431428591</v>
      </c>
      <c r="AC158" s="10">
        <f t="shared" si="63"/>
        <v>915879.48542321834</v>
      </c>
      <c r="AD158" s="10">
        <f t="shared" si="64"/>
        <v>497372.72549796593</v>
      </c>
      <c r="AE158" s="10">
        <f t="shared" si="65"/>
        <v>-14135.536632898264</v>
      </c>
    </row>
    <row r="159" spans="1:31" x14ac:dyDescent="0.2">
      <c r="A159" s="5">
        <v>-48</v>
      </c>
      <c r="B159" s="5">
        <f t="shared" si="66"/>
        <v>156</v>
      </c>
      <c r="C159" s="36">
        <v>6.2234652382792</v>
      </c>
      <c r="D159" s="6">
        <f t="shared" si="46"/>
        <v>0.15083013283409041</v>
      </c>
      <c r="E159" s="7">
        <f t="shared" si="47"/>
        <v>1809.961594009085</v>
      </c>
      <c r="F159" s="7">
        <f t="shared" si="48"/>
        <v>3619.9231880181701</v>
      </c>
      <c r="G159" s="7">
        <f t="shared" si="49"/>
        <v>5429.8847820272549</v>
      </c>
      <c r="H159" s="7">
        <f t="shared" si="50"/>
        <v>7239.8463760363402</v>
      </c>
      <c r="I159" s="7">
        <f t="shared" si="51"/>
        <v>9049.8079700454255</v>
      </c>
      <c r="J159" s="7">
        <f t="shared" si="52"/>
        <v>10859.76956405451</v>
      </c>
      <c r="K159" s="12">
        <f t="shared" si="53"/>
        <v>-2.9477123017631612E-3</v>
      </c>
      <c r="L159" s="9">
        <f t="shared" si="54"/>
        <v>-424470.57145389525</v>
      </c>
      <c r="M159" s="9">
        <f t="shared" si="55"/>
        <v>-1697882.285815581</v>
      </c>
      <c r="N159" s="9">
        <f t="shared" si="56"/>
        <v>-3820235.1430850569</v>
      </c>
      <c r="O159" s="9">
        <f t="shared" si="57"/>
        <v>-6791529.1432623239</v>
      </c>
      <c r="P159" s="9">
        <f t="shared" si="58"/>
        <v>-10611764.28634738</v>
      </c>
      <c r="Q159" s="9">
        <f t="shared" si="59"/>
        <v>-15280940.572340228</v>
      </c>
      <c r="R159" s="8">
        <f>'Masses &amp; Spring Data'!$G$29</f>
        <v>0.12460000000000002</v>
      </c>
      <c r="S159" s="8">
        <f t="shared" si="67"/>
        <v>-52889.033203155355</v>
      </c>
      <c r="T159" s="8">
        <f t="shared" si="67"/>
        <v>-211556.13281262142</v>
      </c>
      <c r="U159" s="8">
        <f t="shared" si="67"/>
        <v>-476001.29882839817</v>
      </c>
      <c r="V159" s="8">
        <f t="shared" si="67"/>
        <v>-846224.53125048568</v>
      </c>
      <c r="W159" s="8">
        <f t="shared" si="67"/>
        <v>-1322225.8300788838</v>
      </c>
      <c r="X159" s="8">
        <f t="shared" si="67"/>
        <v>-1904005.1953135927</v>
      </c>
      <c r="Y159" s="3">
        <f>SUM('Masses &amp; Spring Data'!$K$41*('Masses &amp; Spring Data'!$I$3+'Vel,Acc,Jer (Inlet)'!C159))</f>
        <v>1701790.5518986066</v>
      </c>
      <c r="Z159" s="10">
        <f t="shared" si="60"/>
        <v>1648901.5186954513</v>
      </c>
      <c r="AA159" s="10">
        <f t="shared" si="61"/>
        <v>1531425.6907949983</v>
      </c>
      <c r="AB159" s="10">
        <f t="shared" si="62"/>
        <v>1225789.2530702085</v>
      </c>
      <c r="AC159" s="10">
        <f t="shared" si="63"/>
        <v>855566.0206481209</v>
      </c>
      <c r="AD159" s="10">
        <f t="shared" si="64"/>
        <v>379564.72181972279</v>
      </c>
      <c r="AE159" s="10">
        <f t="shared" si="65"/>
        <v>-202214.64341498609</v>
      </c>
    </row>
    <row r="160" spans="1:31" x14ac:dyDescent="0.2">
      <c r="A160" s="5">
        <v>-46</v>
      </c>
      <c r="B160" s="5">
        <f t="shared" si="66"/>
        <v>157</v>
      </c>
      <c r="C160" s="36">
        <v>6.3742953711132904</v>
      </c>
      <c r="D160" s="6">
        <f t="shared" si="46"/>
        <v>0.14788242053232725</v>
      </c>
      <c r="E160" s="7">
        <f t="shared" si="47"/>
        <v>1774.5890463879271</v>
      </c>
      <c r="F160" s="7">
        <f t="shared" si="48"/>
        <v>3549.1780927758541</v>
      </c>
      <c r="G160" s="7">
        <f t="shared" si="49"/>
        <v>5323.7671391637814</v>
      </c>
      <c r="H160" s="7">
        <f t="shared" si="50"/>
        <v>7098.3561855517082</v>
      </c>
      <c r="I160" s="7">
        <f t="shared" si="51"/>
        <v>8872.9452319396351</v>
      </c>
      <c r="J160" s="7">
        <f t="shared" si="52"/>
        <v>10647.534278327563</v>
      </c>
      <c r="K160" s="12">
        <f t="shared" si="53"/>
        <v>-3.3368765663235322E-3</v>
      </c>
      <c r="L160" s="9">
        <f t="shared" si="54"/>
        <v>-480510.22555058863</v>
      </c>
      <c r="M160" s="9">
        <f t="shared" si="55"/>
        <v>-1922040.9022023545</v>
      </c>
      <c r="N160" s="9">
        <f t="shared" si="56"/>
        <v>-4324592.0299552977</v>
      </c>
      <c r="O160" s="9">
        <f t="shared" si="57"/>
        <v>-7688163.608809418</v>
      </c>
      <c r="P160" s="9">
        <f t="shared" si="58"/>
        <v>-12012755.638764717</v>
      </c>
      <c r="Q160" s="9">
        <f t="shared" si="59"/>
        <v>-17298368.119821191</v>
      </c>
      <c r="R160" s="8">
        <f>'Masses &amp; Spring Data'!$G$29</f>
        <v>0.12460000000000002</v>
      </c>
      <c r="S160" s="8">
        <f t="shared" si="67"/>
        <v>-59871.574103603351</v>
      </c>
      <c r="T160" s="8">
        <f t="shared" si="67"/>
        <v>-239486.2964144134</v>
      </c>
      <c r="U160" s="8">
        <f t="shared" si="67"/>
        <v>-538844.16693243012</v>
      </c>
      <c r="V160" s="8">
        <f t="shared" si="67"/>
        <v>-957945.18565765361</v>
      </c>
      <c r="W160" s="8">
        <f t="shared" si="67"/>
        <v>-1496789.3525900838</v>
      </c>
      <c r="X160" s="8">
        <f t="shared" si="67"/>
        <v>-2155376.6677297205</v>
      </c>
      <c r="Y160" s="3">
        <f>SUM('Masses &amp; Spring Data'!$K$41*('Masses &amp; Spring Data'!$I$3+'Vel,Acc,Jer (Inlet)'!C160))</f>
        <v>1742981.8236076196</v>
      </c>
      <c r="Z160" s="10">
        <f t="shared" si="60"/>
        <v>1683110.2495040162</v>
      </c>
      <c r="AA160" s="10">
        <f t="shared" si="61"/>
        <v>1543881.7872241118</v>
      </c>
      <c r="AB160" s="10">
        <f t="shared" si="62"/>
        <v>1204137.6566751895</v>
      </c>
      <c r="AC160" s="10">
        <f t="shared" si="63"/>
        <v>785036.63794996601</v>
      </c>
      <c r="AD160" s="10">
        <f t="shared" si="64"/>
        <v>246192.47101753578</v>
      </c>
      <c r="AE160" s="10">
        <f t="shared" si="65"/>
        <v>-412394.84412210085</v>
      </c>
    </row>
    <row r="161" spans="1:31" x14ac:dyDescent="0.2">
      <c r="A161" s="5">
        <v>-44</v>
      </c>
      <c r="B161" s="5">
        <f t="shared" si="66"/>
        <v>158</v>
      </c>
      <c r="C161" s="36">
        <v>6.5221777916456176</v>
      </c>
      <c r="D161" s="6">
        <f t="shared" si="46"/>
        <v>0.14454554396600372</v>
      </c>
      <c r="E161" s="7">
        <f t="shared" si="47"/>
        <v>1734.5465275920446</v>
      </c>
      <c r="F161" s="7">
        <f t="shared" si="48"/>
        <v>3469.0930551840893</v>
      </c>
      <c r="G161" s="7">
        <f t="shared" si="49"/>
        <v>5203.6395827761335</v>
      </c>
      <c r="H161" s="7">
        <f t="shared" si="50"/>
        <v>6938.1861103681786</v>
      </c>
      <c r="I161" s="7">
        <f t="shared" si="51"/>
        <v>8672.7326379602237</v>
      </c>
      <c r="J161" s="7">
        <f t="shared" si="52"/>
        <v>10407.279165552267</v>
      </c>
      <c r="K161" s="12">
        <f t="shared" si="53"/>
        <v>-3.7012005586758434E-3</v>
      </c>
      <c r="L161" s="9">
        <f t="shared" si="54"/>
        <v>-532972.88044932147</v>
      </c>
      <c r="M161" s="9">
        <f t="shared" si="55"/>
        <v>-2131891.5217972859</v>
      </c>
      <c r="N161" s="9">
        <f t="shared" si="56"/>
        <v>-4796755.9240438929</v>
      </c>
      <c r="O161" s="9">
        <f t="shared" si="57"/>
        <v>-8527566.0871891435</v>
      </c>
      <c r="P161" s="9">
        <f t="shared" si="58"/>
        <v>-13324322.011233035</v>
      </c>
      <c r="Q161" s="9">
        <f t="shared" si="59"/>
        <v>-19187023.696175572</v>
      </c>
      <c r="R161" s="8">
        <f>'Masses &amp; Spring Data'!$G$29</f>
        <v>0.12460000000000002</v>
      </c>
      <c r="S161" s="8">
        <f t="shared" si="67"/>
        <v>-66408.420903985461</v>
      </c>
      <c r="T161" s="8">
        <f t="shared" si="67"/>
        <v>-265633.68361594185</v>
      </c>
      <c r="U161" s="8">
        <f t="shared" si="67"/>
        <v>-597675.78813586908</v>
      </c>
      <c r="V161" s="8">
        <f t="shared" si="67"/>
        <v>-1062534.7344637674</v>
      </c>
      <c r="W161" s="8">
        <f t="shared" si="67"/>
        <v>-1660210.5225996363</v>
      </c>
      <c r="X161" s="8">
        <f t="shared" si="67"/>
        <v>-2390703.1525434763</v>
      </c>
      <c r="Y161" s="3">
        <f>SUM('Masses &amp; Spring Data'!$K$41*('Masses &amp; Spring Data'!$I$3+'Vel,Acc,Jer (Inlet)'!C161))</f>
        <v>1783368.0836385253</v>
      </c>
      <c r="Z161" s="10">
        <f t="shared" si="60"/>
        <v>1716959.6627345399</v>
      </c>
      <c r="AA161" s="10">
        <f t="shared" si="61"/>
        <v>1557209.3687437209</v>
      </c>
      <c r="AB161" s="10">
        <f t="shared" si="62"/>
        <v>1185692.2955026561</v>
      </c>
      <c r="AC161" s="10">
        <f t="shared" si="63"/>
        <v>720833.34917475795</v>
      </c>
      <c r="AD161" s="10">
        <f t="shared" si="64"/>
        <v>123157.56103888899</v>
      </c>
      <c r="AE161" s="10">
        <f t="shared" si="65"/>
        <v>-607335.06890495098</v>
      </c>
    </row>
    <row r="162" spans="1:31" x14ac:dyDescent="0.2">
      <c r="A162" s="5">
        <v>-42</v>
      </c>
      <c r="B162" s="5">
        <f t="shared" si="66"/>
        <v>159</v>
      </c>
      <c r="C162" s="36">
        <v>6.6667233356116213</v>
      </c>
      <c r="D162" s="6">
        <f t="shared" si="46"/>
        <v>0.14084434340732788</v>
      </c>
      <c r="E162" s="7">
        <f t="shared" si="47"/>
        <v>1690.1321208879344</v>
      </c>
      <c r="F162" s="7">
        <f t="shared" si="48"/>
        <v>3380.2642417758689</v>
      </c>
      <c r="G162" s="7">
        <f t="shared" si="49"/>
        <v>5070.3963626638033</v>
      </c>
      <c r="H162" s="7">
        <f t="shared" si="50"/>
        <v>6760.5284835517377</v>
      </c>
      <c r="I162" s="7">
        <f t="shared" si="51"/>
        <v>8450.6606044396722</v>
      </c>
      <c r="J162" s="7">
        <f t="shared" si="52"/>
        <v>10140.792725327607</v>
      </c>
      <c r="K162" s="12">
        <f t="shared" si="53"/>
        <v>-4.0655245510290428E-3</v>
      </c>
      <c r="L162" s="9">
        <f t="shared" si="54"/>
        <v>-585435.53534818219</v>
      </c>
      <c r="M162" s="9">
        <f t="shared" si="55"/>
        <v>-2341742.1413927288</v>
      </c>
      <c r="N162" s="9">
        <f t="shared" si="56"/>
        <v>-5268919.8181336392</v>
      </c>
      <c r="O162" s="9">
        <f t="shared" si="57"/>
        <v>-9366968.5655709151</v>
      </c>
      <c r="P162" s="9">
        <f t="shared" si="58"/>
        <v>-14635888.383704554</v>
      </c>
      <c r="Q162" s="9">
        <f t="shared" si="59"/>
        <v>-21075679.272534557</v>
      </c>
      <c r="R162" s="8">
        <f>'Masses &amp; Spring Data'!$G$29</f>
        <v>0.12460000000000002</v>
      </c>
      <c r="S162" s="8">
        <f t="shared" si="67"/>
        <v>-72945.267704383514</v>
      </c>
      <c r="T162" s="8">
        <f t="shared" si="67"/>
        <v>-291781.07081753406</v>
      </c>
      <c r="U162" s="8">
        <f t="shared" si="67"/>
        <v>-656507.40933945158</v>
      </c>
      <c r="V162" s="8">
        <f t="shared" si="67"/>
        <v>-1167124.2832701362</v>
      </c>
      <c r="W162" s="8">
        <f t="shared" si="67"/>
        <v>-1823631.6926095877</v>
      </c>
      <c r="X162" s="8">
        <f t="shared" si="67"/>
        <v>-2626029.6373578063</v>
      </c>
      <c r="Y162" s="3">
        <f>SUM('Masses &amp; Spring Data'!$K$41*('Masses &amp; Spring Data'!$I$3+'Vel,Acc,Jer (Inlet)'!C162))</f>
        <v>1822843.0523596627</v>
      </c>
      <c r="Z162" s="10">
        <f t="shared" si="60"/>
        <v>1749897.7846552792</v>
      </c>
      <c r="AA162" s="10">
        <f t="shared" si="61"/>
        <v>1569526.1631281141</v>
      </c>
      <c r="AB162" s="10">
        <f t="shared" si="62"/>
        <v>1166335.6430202113</v>
      </c>
      <c r="AC162" s="10">
        <f t="shared" si="63"/>
        <v>655718.7690895265</v>
      </c>
      <c r="AD162" s="10">
        <f t="shared" si="64"/>
        <v>-788.64024992496707</v>
      </c>
      <c r="AE162" s="10">
        <f t="shared" si="65"/>
        <v>-803186.5849981436</v>
      </c>
    </row>
    <row r="163" spans="1:31" x14ac:dyDescent="0.2">
      <c r="A163" s="5">
        <v>-40</v>
      </c>
      <c r="B163" s="5">
        <f t="shared" si="66"/>
        <v>160</v>
      </c>
      <c r="C163" s="36">
        <v>6.8075676790189492</v>
      </c>
      <c r="D163" s="6">
        <f t="shared" si="46"/>
        <v>0.13677881885629883</v>
      </c>
      <c r="E163" s="7">
        <f t="shared" si="47"/>
        <v>1641.345826275586</v>
      </c>
      <c r="F163" s="7">
        <f t="shared" si="48"/>
        <v>3282.691652551172</v>
      </c>
      <c r="G163" s="7">
        <f t="shared" si="49"/>
        <v>4924.0374788267582</v>
      </c>
      <c r="H163" s="7">
        <f t="shared" si="50"/>
        <v>6565.3833051023439</v>
      </c>
      <c r="I163" s="7">
        <f t="shared" si="51"/>
        <v>8206.7291313779297</v>
      </c>
      <c r="J163" s="7">
        <f t="shared" si="52"/>
        <v>9848.0749576535163</v>
      </c>
      <c r="K163" s="12">
        <f t="shared" si="53"/>
        <v>-4.4215684526447419E-3</v>
      </c>
      <c r="L163" s="9">
        <f t="shared" si="54"/>
        <v>-636705.85718084278</v>
      </c>
      <c r="M163" s="9">
        <f t="shared" si="55"/>
        <v>-2546823.4287233711</v>
      </c>
      <c r="N163" s="9">
        <f t="shared" si="56"/>
        <v>-5730352.7146275854</v>
      </c>
      <c r="O163" s="9">
        <f t="shared" si="57"/>
        <v>-10187293.714893484</v>
      </c>
      <c r="P163" s="9">
        <f t="shared" si="58"/>
        <v>-15917646.429521071</v>
      </c>
      <c r="Q163" s="9">
        <f t="shared" si="59"/>
        <v>-22921410.858510341</v>
      </c>
      <c r="R163" s="8">
        <f>'Masses &amp; Spring Data'!$G$29</f>
        <v>0.12460000000000002</v>
      </c>
      <c r="S163" s="8">
        <f t="shared" si="67"/>
        <v>-79333.549804733018</v>
      </c>
      <c r="T163" s="8">
        <f t="shared" si="67"/>
        <v>-317334.19921893207</v>
      </c>
      <c r="U163" s="8">
        <f t="shared" si="67"/>
        <v>-714001.94824259728</v>
      </c>
      <c r="V163" s="8">
        <f t="shared" si="67"/>
        <v>-1269336.7968757283</v>
      </c>
      <c r="W163" s="8">
        <f t="shared" si="67"/>
        <v>-1983338.7451183256</v>
      </c>
      <c r="X163" s="8">
        <f t="shared" si="67"/>
        <v>-2856007.7929703891</v>
      </c>
      <c r="Y163" s="3">
        <f>SUM('Masses &amp; Spring Data'!$K$41*('Masses &amp; Spring Data'!$I$3+'Vel,Acc,Jer (Inlet)'!C163))</f>
        <v>1861307.2339456482</v>
      </c>
      <c r="Z163" s="10">
        <f t="shared" si="60"/>
        <v>1781973.6841409151</v>
      </c>
      <c r="AA163" s="10">
        <f t="shared" si="61"/>
        <v>1581326.9333521654</v>
      </c>
      <c r="AB163" s="10">
        <f t="shared" si="62"/>
        <v>1147305.2857030509</v>
      </c>
      <c r="AC163" s="10">
        <f t="shared" si="63"/>
        <v>591970.43706991989</v>
      </c>
      <c r="AD163" s="10">
        <f t="shared" si="64"/>
        <v>-122031.51117267739</v>
      </c>
      <c r="AE163" s="10">
        <f t="shared" si="65"/>
        <v>-994700.55902474094</v>
      </c>
    </row>
    <row r="164" spans="1:31" x14ac:dyDescent="0.2">
      <c r="A164" s="5">
        <v>-38</v>
      </c>
      <c r="B164" s="5">
        <f t="shared" si="66"/>
        <v>161</v>
      </c>
      <c r="C164" s="36">
        <v>6.944346497875248</v>
      </c>
      <c r="D164" s="6">
        <f t="shared" si="46"/>
        <v>0.13235725040365409</v>
      </c>
      <c r="E164" s="7">
        <f t="shared" si="47"/>
        <v>1588.287004843849</v>
      </c>
      <c r="F164" s="7">
        <f t="shared" si="48"/>
        <v>3176.574009687698</v>
      </c>
      <c r="G164" s="7">
        <f t="shared" si="49"/>
        <v>4764.861014531547</v>
      </c>
      <c r="H164" s="7">
        <f t="shared" si="50"/>
        <v>6353.148019375396</v>
      </c>
      <c r="I164" s="7">
        <f t="shared" si="51"/>
        <v>7941.4350242192459</v>
      </c>
      <c r="J164" s="7">
        <f t="shared" si="52"/>
        <v>9529.7220290630939</v>
      </c>
      <c r="K164" s="12">
        <f t="shared" si="53"/>
        <v>-4.7858924449988294E-3</v>
      </c>
      <c r="L164" s="9">
        <f t="shared" si="54"/>
        <v>-689168.51207983145</v>
      </c>
      <c r="M164" s="9">
        <f t="shared" si="55"/>
        <v>-2756674.0483193258</v>
      </c>
      <c r="N164" s="9">
        <f t="shared" si="56"/>
        <v>-6202516.6087184828</v>
      </c>
      <c r="O164" s="9">
        <f t="shared" si="57"/>
        <v>-11026696.193277303</v>
      </c>
      <c r="P164" s="9">
        <f t="shared" si="58"/>
        <v>-17229212.801995784</v>
      </c>
      <c r="Q164" s="9">
        <f t="shared" si="59"/>
        <v>-24810066.434873931</v>
      </c>
      <c r="R164" s="8">
        <f>'Masses &amp; Spring Data'!$G$29</f>
        <v>0.12460000000000002</v>
      </c>
      <c r="S164" s="8">
        <f t="shared" si="67"/>
        <v>-85870.396605147005</v>
      </c>
      <c r="T164" s="8">
        <f t="shared" si="67"/>
        <v>-343481.58642058802</v>
      </c>
      <c r="U164" s="8">
        <f t="shared" si="67"/>
        <v>-772833.56944632309</v>
      </c>
      <c r="V164" s="8">
        <f t="shared" si="67"/>
        <v>-1373926.3456823521</v>
      </c>
      <c r="W164" s="8">
        <f t="shared" si="67"/>
        <v>-2146759.9151286748</v>
      </c>
      <c r="X164" s="8">
        <f t="shared" si="67"/>
        <v>-3091334.2777852924</v>
      </c>
      <c r="Y164" s="3">
        <f>SUM('Masses &amp; Spring Data'!$K$41*('Masses &amp; Spring Data'!$I$3+'Vel,Acc,Jer (Inlet)'!C164))</f>
        <v>1898661.1325710975</v>
      </c>
      <c r="Z164" s="10">
        <f t="shared" si="60"/>
        <v>1812790.7359659504</v>
      </c>
      <c r="AA164" s="10">
        <f t="shared" si="61"/>
        <v>1591325.9272587977</v>
      </c>
      <c r="AB164" s="10">
        <f t="shared" si="62"/>
        <v>1125827.5631247745</v>
      </c>
      <c r="AC164" s="10">
        <f t="shared" si="63"/>
        <v>524734.78688874538</v>
      </c>
      <c r="AD164" s="10">
        <f t="shared" si="64"/>
        <v>-248098.78255757736</v>
      </c>
      <c r="AE164" s="10">
        <f t="shared" si="65"/>
        <v>-1192673.1452141949</v>
      </c>
    </row>
    <row r="165" spans="1:31" x14ac:dyDescent="0.2">
      <c r="A165" s="5">
        <v>-36</v>
      </c>
      <c r="B165" s="5">
        <f t="shared" si="66"/>
        <v>162</v>
      </c>
      <c r="C165" s="36">
        <v>7.0767037482789021</v>
      </c>
      <c r="D165" s="6">
        <f t="shared" si="46"/>
        <v>0.12757135795865526</v>
      </c>
      <c r="E165" s="7">
        <f t="shared" si="47"/>
        <v>1530.8562955038631</v>
      </c>
      <c r="F165" s="7">
        <f t="shared" si="48"/>
        <v>3061.7125910077261</v>
      </c>
      <c r="G165" s="7">
        <f t="shared" si="49"/>
        <v>4592.5688865115899</v>
      </c>
      <c r="H165" s="7">
        <f t="shared" si="50"/>
        <v>6123.4251820154523</v>
      </c>
      <c r="I165" s="7">
        <f t="shared" si="51"/>
        <v>7654.2814775193156</v>
      </c>
      <c r="J165" s="7">
        <f t="shared" si="52"/>
        <v>9185.1377730231798</v>
      </c>
      <c r="K165" s="12">
        <f t="shared" si="53"/>
        <v>-5.1336562558850218E-3</v>
      </c>
      <c r="L165" s="9">
        <f t="shared" si="54"/>
        <v>-739246.50084744312</v>
      </c>
      <c r="M165" s="9">
        <f t="shared" si="55"/>
        <v>-2956986.0033897725</v>
      </c>
      <c r="N165" s="9">
        <f t="shared" si="56"/>
        <v>-6653218.507626988</v>
      </c>
      <c r="O165" s="9">
        <f t="shared" si="57"/>
        <v>-11827944.01355909</v>
      </c>
      <c r="P165" s="9">
        <f t="shared" si="58"/>
        <v>-18481162.52118608</v>
      </c>
      <c r="Q165" s="9">
        <f t="shared" si="59"/>
        <v>-26612874.030507952</v>
      </c>
      <c r="R165" s="8">
        <f>'Masses &amp; Spring Data'!$G$29</f>
        <v>0.12460000000000002</v>
      </c>
      <c r="S165" s="8">
        <f t="shared" si="67"/>
        <v>-92110.114005591429</v>
      </c>
      <c r="T165" s="8">
        <f t="shared" si="67"/>
        <v>-368440.45602236572</v>
      </c>
      <c r="U165" s="8">
        <f t="shared" si="67"/>
        <v>-828991.02605032281</v>
      </c>
      <c r="V165" s="8">
        <f t="shared" si="67"/>
        <v>-1473761.8240894629</v>
      </c>
      <c r="W165" s="8">
        <f t="shared" si="67"/>
        <v>-2302752.850139786</v>
      </c>
      <c r="X165" s="8">
        <f t="shared" si="67"/>
        <v>-3315964.1042012912</v>
      </c>
      <c r="Y165" s="3">
        <f>SUM('Masses &amp; Spring Data'!$K$41*('Masses &amp; Spring Data'!$I$3+'Vel,Acc,Jer (Inlet)'!C165))</f>
        <v>1934807.5136793857</v>
      </c>
      <c r="Z165" s="10">
        <f t="shared" si="60"/>
        <v>1842697.3996737942</v>
      </c>
      <c r="AA165" s="10">
        <f t="shared" si="61"/>
        <v>1601206.4254227625</v>
      </c>
      <c r="AB165" s="10">
        <f t="shared" si="62"/>
        <v>1105816.487629063</v>
      </c>
      <c r="AC165" s="10">
        <f t="shared" si="63"/>
        <v>461045.68958992278</v>
      </c>
      <c r="AD165" s="10">
        <f t="shared" si="64"/>
        <v>-367945.33646040037</v>
      </c>
      <c r="AE165" s="10">
        <f t="shared" si="65"/>
        <v>-1381156.5905219056</v>
      </c>
    </row>
    <row r="166" spans="1:31" x14ac:dyDescent="0.2">
      <c r="A166" s="5">
        <v>-34</v>
      </c>
      <c r="B166" s="5">
        <f t="shared" si="66"/>
        <v>163</v>
      </c>
      <c r="C166" s="36">
        <v>7.2042751062375574</v>
      </c>
      <c r="D166" s="6">
        <f t="shared" si="46"/>
        <v>0.12243770170277024</v>
      </c>
      <c r="E166" s="7">
        <f t="shared" si="47"/>
        <v>1469.2524204332428</v>
      </c>
      <c r="F166" s="7">
        <f t="shared" si="48"/>
        <v>2938.5048408664857</v>
      </c>
      <c r="G166" s="7">
        <f t="shared" si="49"/>
        <v>4407.7572612997283</v>
      </c>
      <c r="H166" s="7">
        <f t="shared" si="50"/>
        <v>5877.0096817329713</v>
      </c>
      <c r="I166" s="7">
        <f t="shared" si="51"/>
        <v>7346.2621021662144</v>
      </c>
      <c r="J166" s="7">
        <f t="shared" si="52"/>
        <v>8815.5145225994565</v>
      </c>
      <c r="K166" s="12">
        <f t="shared" si="53"/>
        <v>-5.4648598852891084E-3</v>
      </c>
      <c r="L166" s="9">
        <f t="shared" si="54"/>
        <v>-786939.82348163158</v>
      </c>
      <c r="M166" s="9">
        <f t="shared" si="55"/>
        <v>-3147759.2939265263</v>
      </c>
      <c r="N166" s="9">
        <f t="shared" si="56"/>
        <v>-7082458.4113346841</v>
      </c>
      <c r="O166" s="9">
        <f t="shared" si="57"/>
        <v>-12591037.175706105</v>
      </c>
      <c r="P166" s="9">
        <f t="shared" si="58"/>
        <v>-19673495.587040789</v>
      </c>
      <c r="Q166" s="9">
        <f t="shared" si="59"/>
        <v>-28329833.645338736</v>
      </c>
      <c r="R166" s="8">
        <f>'Masses &amp; Spring Data'!$G$29</f>
        <v>0.12460000000000002</v>
      </c>
      <c r="S166" s="8">
        <f t="shared" si="67"/>
        <v>-98052.702005811312</v>
      </c>
      <c r="T166" s="8">
        <f t="shared" si="67"/>
        <v>-392210.80802324525</v>
      </c>
      <c r="U166" s="8">
        <f t="shared" si="67"/>
        <v>-882474.31805230177</v>
      </c>
      <c r="V166" s="8">
        <f t="shared" si="67"/>
        <v>-1568843.232092981</v>
      </c>
      <c r="W166" s="8">
        <f t="shared" si="67"/>
        <v>-2451317.5501452829</v>
      </c>
      <c r="X166" s="8">
        <f t="shared" si="67"/>
        <v>-3529897.2722092071</v>
      </c>
      <c r="Y166" s="3">
        <f>SUM('Masses &amp; Spring Data'!$K$41*('Masses &amp; Spring Data'!$I$3+'Vel,Acc,Jer (Inlet)'!C166))</f>
        <v>1969646.8814451282</v>
      </c>
      <c r="Z166" s="10">
        <f t="shared" si="60"/>
        <v>1871594.179439317</v>
      </c>
      <c r="AA166" s="10">
        <f t="shared" si="61"/>
        <v>1610873.454557213</v>
      </c>
      <c r="AB166" s="10">
        <f t="shared" si="62"/>
        <v>1087172.5633928264</v>
      </c>
      <c r="AC166" s="10">
        <f t="shared" si="63"/>
        <v>400803.64935214724</v>
      </c>
      <c r="AD166" s="10">
        <f t="shared" si="64"/>
        <v>-481670.66870015464</v>
      </c>
      <c r="AE166" s="10">
        <f t="shared" si="65"/>
        <v>-1560250.3907640788</v>
      </c>
    </row>
    <row r="167" spans="1:31" x14ac:dyDescent="0.2">
      <c r="A167" s="5">
        <v>-32</v>
      </c>
      <c r="B167" s="5">
        <f t="shared" si="66"/>
        <v>164</v>
      </c>
      <c r="C167" s="36">
        <v>7.3267128079403276</v>
      </c>
      <c r="D167" s="6">
        <f t="shared" si="46"/>
        <v>0.11697284181748113</v>
      </c>
      <c r="E167" s="7">
        <f t="shared" si="47"/>
        <v>1403.6741018097737</v>
      </c>
      <c r="F167" s="7">
        <f t="shared" si="48"/>
        <v>2807.3482036195473</v>
      </c>
      <c r="G167" s="7">
        <f t="shared" si="49"/>
        <v>4211.022305429321</v>
      </c>
      <c r="H167" s="7">
        <f t="shared" si="50"/>
        <v>5614.6964072390947</v>
      </c>
      <c r="I167" s="7">
        <f t="shared" si="51"/>
        <v>7018.3705090488684</v>
      </c>
      <c r="J167" s="7">
        <f t="shared" si="52"/>
        <v>8422.044610858642</v>
      </c>
      <c r="K167" s="12">
        <f t="shared" si="53"/>
        <v>-5.7877834239716819E-3</v>
      </c>
      <c r="L167" s="9">
        <f t="shared" si="54"/>
        <v>-833440.81305192225</v>
      </c>
      <c r="M167" s="9">
        <f t="shared" si="55"/>
        <v>-3333763.252207689</v>
      </c>
      <c r="N167" s="9">
        <f t="shared" si="56"/>
        <v>-7500967.3174672993</v>
      </c>
      <c r="O167" s="9">
        <f t="shared" si="57"/>
        <v>-13335053.008830756</v>
      </c>
      <c r="P167" s="9">
        <f t="shared" si="58"/>
        <v>-20836020.326298054</v>
      </c>
      <c r="Q167" s="9">
        <f t="shared" si="59"/>
        <v>-30003869.269869197</v>
      </c>
      <c r="R167" s="8">
        <f>'Masses &amp; Spring Data'!$G$29</f>
        <v>0.12460000000000002</v>
      </c>
      <c r="S167" s="8">
        <f t="shared" si="67"/>
        <v>-103846.72530626952</v>
      </c>
      <c r="T167" s="8">
        <f t="shared" si="67"/>
        <v>-415386.90122507809</v>
      </c>
      <c r="U167" s="8">
        <f t="shared" si="67"/>
        <v>-934620.52775642567</v>
      </c>
      <c r="V167" s="8">
        <f t="shared" si="67"/>
        <v>-1661547.6049003124</v>
      </c>
      <c r="W167" s="8">
        <f t="shared" si="67"/>
        <v>-2596168.1326567377</v>
      </c>
      <c r="X167" s="8">
        <f t="shared" si="67"/>
        <v>-3738482.1110257027</v>
      </c>
      <c r="Y167" s="3">
        <f>SUM('Masses &amp; Spring Data'!$K$41*('Masses &amp; Spring Data'!$I$3+'Vel,Acc,Jer (Inlet)'!C167))</f>
        <v>2003084.2625804583</v>
      </c>
      <c r="Z167" s="10">
        <f t="shared" si="60"/>
        <v>1899237.5372741888</v>
      </c>
      <c r="AA167" s="10">
        <f t="shared" si="61"/>
        <v>1619642.3051099495</v>
      </c>
      <c r="AB167" s="10">
        <f t="shared" si="62"/>
        <v>1068463.7348240325</v>
      </c>
      <c r="AC167" s="10">
        <f t="shared" si="63"/>
        <v>341536.65768014593</v>
      </c>
      <c r="AD167" s="10">
        <f t="shared" si="64"/>
        <v>-593083.87007627939</v>
      </c>
      <c r="AE167" s="10">
        <f t="shared" si="65"/>
        <v>-1735397.8484452444</v>
      </c>
    </row>
    <row r="168" spans="1:31" x14ac:dyDescent="0.2">
      <c r="A168" s="5">
        <v>-30</v>
      </c>
      <c r="B168" s="5">
        <f t="shared" si="66"/>
        <v>165</v>
      </c>
      <c r="C168" s="36">
        <v>7.4436856497578088</v>
      </c>
      <c r="D168" s="6">
        <f t="shared" si="46"/>
        <v>0.11118505839350945</v>
      </c>
      <c r="E168" s="7">
        <f t="shared" si="47"/>
        <v>1334.2207007221134</v>
      </c>
      <c r="F168" s="7">
        <f t="shared" si="48"/>
        <v>2668.4414014442268</v>
      </c>
      <c r="G168" s="7">
        <f t="shared" si="49"/>
        <v>4002.6621021663404</v>
      </c>
      <c r="H168" s="7">
        <f t="shared" si="50"/>
        <v>5336.8828028884536</v>
      </c>
      <c r="I168" s="7">
        <f t="shared" si="51"/>
        <v>6671.1035036105668</v>
      </c>
      <c r="J168" s="7">
        <f t="shared" si="52"/>
        <v>8005.3242043326809</v>
      </c>
      <c r="K168" s="12">
        <f t="shared" si="53"/>
        <v>-6.1107069626462618E-3</v>
      </c>
      <c r="L168" s="9">
        <f t="shared" si="54"/>
        <v>-879941.80262106168</v>
      </c>
      <c r="M168" s="9">
        <f t="shared" si="55"/>
        <v>-3519767.2104842467</v>
      </c>
      <c r="N168" s="9">
        <f t="shared" si="56"/>
        <v>-7919476.2235895554</v>
      </c>
      <c r="O168" s="9">
        <f t="shared" si="57"/>
        <v>-14079068.841936987</v>
      </c>
      <c r="P168" s="9">
        <f t="shared" si="58"/>
        <v>-21998545.065526541</v>
      </c>
      <c r="Q168" s="9">
        <f t="shared" si="59"/>
        <v>-31677904.894358221</v>
      </c>
      <c r="R168" s="8">
        <f>'Masses &amp; Spring Data'!$G$29</f>
        <v>0.12460000000000002</v>
      </c>
      <c r="S168" s="8">
        <f t="shared" si="67"/>
        <v>-109640.7486065843</v>
      </c>
      <c r="T168" s="8">
        <f t="shared" si="67"/>
        <v>-438562.99442633719</v>
      </c>
      <c r="U168" s="8">
        <f t="shared" si="67"/>
        <v>-986766.73745925876</v>
      </c>
      <c r="V168" s="8">
        <f t="shared" si="67"/>
        <v>-1754251.9777053487</v>
      </c>
      <c r="W168" s="8">
        <f t="shared" si="67"/>
        <v>-2741018.7151646074</v>
      </c>
      <c r="X168" s="8">
        <f t="shared" si="67"/>
        <v>-3947066.949837035</v>
      </c>
      <c r="Y168" s="3">
        <f>SUM('Masses &amp; Spring Data'!$K$41*('Masses &amp; Spring Data'!$I$3+'Vel,Acc,Jer (Inlet)'!C168))</f>
        <v>2035029.2063350277</v>
      </c>
      <c r="Z168" s="10">
        <f t="shared" si="60"/>
        <v>1925388.4577284434</v>
      </c>
      <c r="AA168" s="10">
        <f t="shared" si="61"/>
        <v>1626830.5288009075</v>
      </c>
      <c r="AB168" s="10">
        <f t="shared" si="62"/>
        <v>1048262.4688757689</v>
      </c>
      <c r="AC168" s="10">
        <f t="shared" si="63"/>
        <v>280777.22862967895</v>
      </c>
      <c r="AD168" s="10">
        <f t="shared" si="64"/>
        <v>-705989.50882957969</v>
      </c>
      <c r="AE168" s="10">
        <f t="shared" si="65"/>
        <v>-1912037.7435020073</v>
      </c>
    </row>
    <row r="169" spans="1:31" x14ac:dyDescent="0.2">
      <c r="A169" s="5">
        <v>-28</v>
      </c>
      <c r="B169" s="5">
        <f t="shared" si="66"/>
        <v>166</v>
      </c>
      <c r="C169" s="36">
        <v>7.5548707081513182</v>
      </c>
      <c r="D169" s="6">
        <f t="shared" si="46"/>
        <v>0.10507435143086319</v>
      </c>
      <c r="E169" s="7">
        <f t="shared" si="47"/>
        <v>1260.8922171703582</v>
      </c>
      <c r="F169" s="7">
        <f t="shared" si="48"/>
        <v>2521.7844343407164</v>
      </c>
      <c r="G169" s="7">
        <f t="shared" si="49"/>
        <v>3782.6766515110749</v>
      </c>
      <c r="H169" s="7">
        <f t="shared" si="50"/>
        <v>5043.5688686814328</v>
      </c>
      <c r="I169" s="7">
        <f t="shared" si="51"/>
        <v>6304.4610858517917</v>
      </c>
      <c r="J169" s="7">
        <f t="shared" si="52"/>
        <v>7565.3533030221497</v>
      </c>
      <c r="K169" s="12">
        <f t="shared" si="53"/>
        <v>-6.4087902291154464E-3</v>
      </c>
      <c r="L169" s="9">
        <f t="shared" si="54"/>
        <v>-922865.79299262422</v>
      </c>
      <c r="M169" s="9">
        <f t="shared" si="55"/>
        <v>-3691463.1719704969</v>
      </c>
      <c r="N169" s="9">
        <f t="shared" si="56"/>
        <v>-8305792.1369336182</v>
      </c>
      <c r="O169" s="9">
        <f t="shared" si="57"/>
        <v>-14765852.687881988</v>
      </c>
      <c r="P169" s="9">
        <f t="shared" si="58"/>
        <v>-23071644.824815609</v>
      </c>
      <c r="Q169" s="9">
        <f t="shared" si="59"/>
        <v>-33223168.547734473</v>
      </c>
      <c r="R169" s="8">
        <f>'Masses &amp; Spring Data'!$G$29</f>
        <v>0.12460000000000002</v>
      </c>
      <c r="S169" s="8">
        <f t="shared" si="67"/>
        <v>-114989.07780688099</v>
      </c>
      <c r="T169" s="8">
        <f t="shared" si="67"/>
        <v>-459956.31122752395</v>
      </c>
      <c r="U169" s="8">
        <f t="shared" si="67"/>
        <v>-1034901.700261929</v>
      </c>
      <c r="V169" s="8">
        <f t="shared" si="67"/>
        <v>-1839825.2449100958</v>
      </c>
      <c r="W169" s="8">
        <f t="shared" si="67"/>
        <v>-2874726.9451720254</v>
      </c>
      <c r="X169" s="8">
        <f t="shared" si="67"/>
        <v>-4139606.8010477158</v>
      </c>
      <c r="Y169" s="3">
        <f>SUM('Masses &amp; Spring Data'!$K$41*('Masses &amp; Spring Data'!$I$3+'Vel,Acc,Jer (Inlet)'!C169))</f>
        <v>2065393.5232272448</v>
      </c>
      <c r="Z169" s="10">
        <f t="shared" si="60"/>
        <v>1950404.4454203639</v>
      </c>
      <c r="AA169" s="10">
        <f t="shared" si="61"/>
        <v>1634132.7125479956</v>
      </c>
      <c r="AB169" s="10">
        <f t="shared" si="62"/>
        <v>1030491.8229653159</v>
      </c>
      <c r="AC169" s="10">
        <f t="shared" si="63"/>
        <v>225568.27831714903</v>
      </c>
      <c r="AD169" s="10">
        <f t="shared" si="64"/>
        <v>-809333.42194478051</v>
      </c>
      <c r="AE169" s="10">
        <f t="shared" si="65"/>
        <v>-2074213.277820471</v>
      </c>
    </row>
    <row r="170" spans="1:31" x14ac:dyDescent="0.2">
      <c r="A170" s="5">
        <v>-26</v>
      </c>
      <c r="B170" s="5">
        <f t="shared" si="66"/>
        <v>167</v>
      </c>
      <c r="C170" s="36">
        <v>7.6599450595821814</v>
      </c>
      <c r="D170" s="6">
        <f t="shared" si="46"/>
        <v>9.8665561201747742E-2</v>
      </c>
      <c r="E170" s="7">
        <f t="shared" si="47"/>
        <v>1183.9867344209729</v>
      </c>
      <c r="F170" s="7">
        <f t="shared" si="48"/>
        <v>2367.9734688419458</v>
      </c>
      <c r="G170" s="7">
        <f t="shared" si="49"/>
        <v>3551.9602032629186</v>
      </c>
      <c r="H170" s="7">
        <f t="shared" si="50"/>
        <v>4735.9469376838915</v>
      </c>
      <c r="I170" s="7">
        <f t="shared" si="51"/>
        <v>5919.9336721048649</v>
      </c>
      <c r="J170" s="7">
        <f t="shared" si="52"/>
        <v>7103.9204065258373</v>
      </c>
      <c r="K170" s="12">
        <f t="shared" si="53"/>
        <v>-6.6903133141167359E-3</v>
      </c>
      <c r="L170" s="9">
        <f t="shared" si="54"/>
        <v>-963405.11723281001</v>
      </c>
      <c r="M170" s="9">
        <f t="shared" si="55"/>
        <v>-3853620.46893124</v>
      </c>
      <c r="N170" s="9">
        <f t="shared" si="56"/>
        <v>-8670646.0550952889</v>
      </c>
      <c r="O170" s="9">
        <f t="shared" si="57"/>
        <v>-15414481.87572496</v>
      </c>
      <c r="P170" s="9">
        <f t="shared" si="58"/>
        <v>-24085127.930820249</v>
      </c>
      <c r="Q170" s="9">
        <f t="shared" si="59"/>
        <v>-34682584.220381156</v>
      </c>
      <c r="R170" s="8">
        <f>'Masses &amp; Spring Data'!$G$29</f>
        <v>0.12460000000000002</v>
      </c>
      <c r="S170" s="8">
        <f t="shared" si="67"/>
        <v>-120040.27760720815</v>
      </c>
      <c r="T170" s="8">
        <f t="shared" si="67"/>
        <v>-480161.11042883259</v>
      </c>
      <c r="U170" s="8">
        <f t="shared" si="67"/>
        <v>-1080362.4984648731</v>
      </c>
      <c r="V170" s="8">
        <f t="shared" si="67"/>
        <v>-1920644.4417153304</v>
      </c>
      <c r="W170" s="8">
        <f t="shared" si="67"/>
        <v>-3001006.9401802034</v>
      </c>
      <c r="X170" s="8">
        <f t="shared" si="67"/>
        <v>-4321449.9938594922</v>
      </c>
      <c r="Y170" s="3">
        <f>SUM('Masses &amp; Spring Data'!$K$41*('Masses &amp; Spring Data'!$I$3+'Vel,Acc,Jer (Inlet)'!C170))</f>
        <v>2094089.0237755196</v>
      </c>
      <c r="Z170" s="10">
        <f t="shared" si="60"/>
        <v>1974048.7461683115</v>
      </c>
      <c r="AA170" s="10">
        <f t="shared" si="61"/>
        <v>1640873.191875706</v>
      </c>
      <c r="AB170" s="10">
        <f t="shared" si="62"/>
        <v>1013726.5253106465</v>
      </c>
      <c r="AC170" s="10">
        <f t="shared" si="63"/>
        <v>173444.58206018922</v>
      </c>
      <c r="AD170" s="10">
        <f t="shared" si="64"/>
        <v>-906917.91640468384</v>
      </c>
      <c r="AE170" s="10">
        <f t="shared" si="65"/>
        <v>-2227360.9700839724</v>
      </c>
    </row>
    <row r="171" spans="1:31" x14ac:dyDescent="0.2">
      <c r="A171" s="5">
        <v>-24</v>
      </c>
      <c r="B171" s="5">
        <f t="shared" si="66"/>
        <v>168</v>
      </c>
      <c r="C171" s="36">
        <v>7.7586106207839292</v>
      </c>
      <c r="D171" s="6">
        <f t="shared" si="46"/>
        <v>9.1975247887631006E-2</v>
      </c>
      <c r="E171" s="7">
        <f t="shared" si="47"/>
        <v>1103.702974651572</v>
      </c>
      <c r="F171" s="7">
        <f t="shared" si="48"/>
        <v>2207.4059493031441</v>
      </c>
      <c r="G171" s="7">
        <f t="shared" si="49"/>
        <v>3311.1089239547164</v>
      </c>
      <c r="H171" s="7">
        <f t="shared" si="50"/>
        <v>4414.8118986062882</v>
      </c>
      <c r="I171" s="7">
        <f t="shared" si="51"/>
        <v>5518.51487325786</v>
      </c>
      <c r="J171" s="7">
        <f t="shared" si="52"/>
        <v>6622.2178479094327</v>
      </c>
      <c r="K171" s="12">
        <f t="shared" si="53"/>
        <v>-6.9469961269099656E-3</v>
      </c>
      <c r="L171" s="9">
        <f t="shared" si="54"/>
        <v>-1000367.4422750351</v>
      </c>
      <c r="M171" s="9">
        <f t="shared" si="55"/>
        <v>-4001469.7691001403</v>
      </c>
      <c r="N171" s="9">
        <f t="shared" si="56"/>
        <v>-9003306.9804753158</v>
      </c>
      <c r="O171" s="9">
        <f t="shared" si="57"/>
        <v>-16005879.076400561</v>
      </c>
      <c r="P171" s="9">
        <f t="shared" si="58"/>
        <v>-25009186.056875877</v>
      </c>
      <c r="Q171" s="9">
        <f t="shared" si="59"/>
        <v>-36013227.921901263</v>
      </c>
      <c r="R171" s="8">
        <f>'Masses &amp; Spring Data'!$G$29</f>
        <v>0.12460000000000002</v>
      </c>
      <c r="S171" s="8">
        <f t="shared" si="67"/>
        <v>-124645.78330746939</v>
      </c>
      <c r="T171" s="8">
        <f t="shared" si="67"/>
        <v>-498583.13322987757</v>
      </c>
      <c r="U171" s="8">
        <f t="shared" si="67"/>
        <v>-1121812.0497672246</v>
      </c>
      <c r="V171" s="8">
        <f t="shared" si="67"/>
        <v>-1994332.5329195103</v>
      </c>
      <c r="W171" s="8">
        <f t="shared" si="67"/>
        <v>-3116144.5826867349</v>
      </c>
      <c r="X171" s="8">
        <f t="shared" si="67"/>
        <v>-4487248.1990688983</v>
      </c>
      <c r="Y171" s="3">
        <f>SUM('Masses &amp; Spring Data'!$K$41*('Masses &amp; Spring Data'!$I$3+'Vel,Acc,Jer (Inlet)'!C171))</f>
        <v>2121034.3023045384</v>
      </c>
      <c r="Z171" s="10">
        <f t="shared" si="60"/>
        <v>1996388.518997069</v>
      </c>
      <c r="AA171" s="10">
        <f t="shared" si="61"/>
        <v>1647569.3424466259</v>
      </c>
      <c r="AB171" s="10">
        <f t="shared" si="62"/>
        <v>999222.25253731385</v>
      </c>
      <c r="AC171" s="10">
        <f t="shared" si="63"/>
        <v>126701.76938502816</v>
      </c>
      <c r="AD171" s="10">
        <f t="shared" si="64"/>
        <v>-995110.28038219642</v>
      </c>
      <c r="AE171" s="10">
        <f t="shared" si="65"/>
        <v>-2366213.8967643599</v>
      </c>
    </row>
    <row r="172" spans="1:31" x14ac:dyDescent="0.2">
      <c r="A172" s="5">
        <v>-22</v>
      </c>
      <c r="B172" s="5">
        <f t="shared" si="66"/>
        <v>169</v>
      </c>
      <c r="C172" s="36">
        <v>7.8505858686715602</v>
      </c>
      <c r="D172" s="6">
        <f t="shared" si="46"/>
        <v>8.5028251760721041E-2</v>
      </c>
      <c r="E172" s="7">
        <f t="shared" si="47"/>
        <v>1020.3390211286525</v>
      </c>
      <c r="F172" s="7">
        <f t="shared" si="48"/>
        <v>2040.6780422573049</v>
      </c>
      <c r="G172" s="7">
        <f t="shared" si="49"/>
        <v>3061.0170633859575</v>
      </c>
      <c r="H172" s="7">
        <f t="shared" si="50"/>
        <v>4081.3560845146098</v>
      </c>
      <c r="I172" s="7">
        <f t="shared" si="51"/>
        <v>5101.6951056432627</v>
      </c>
      <c r="J172" s="7">
        <f t="shared" si="52"/>
        <v>6122.034126771915</v>
      </c>
      <c r="K172" s="12">
        <f t="shared" si="53"/>
        <v>-7.2119590304424719E-3</v>
      </c>
      <c r="L172" s="9">
        <f t="shared" si="54"/>
        <v>-1038522.1003837159</v>
      </c>
      <c r="M172" s="9">
        <f t="shared" si="55"/>
        <v>-4154088.4015348637</v>
      </c>
      <c r="N172" s="9">
        <f t="shared" si="56"/>
        <v>-9346698.9034534432</v>
      </c>
      <c r="O172" s="9">
        <f t="shared" si="57"/>
        <v>-16616353.606139455</v>
      </c>
      <c r="P172" s="9">
        <f t="shared" si="58"/>
        <v>-25963052.509592898</v>
      </c>
      <c r="Q172" s="9">
        <f t="shared" si="59"/>
        <v>-37386795.613813773</v>
      </c>
      <c r="R172" s="8">
        <f>'Masses &amp; Spring Data'!$G$29</f>
        <v>0.12460000000000002</v>
      </c>
      <c r="S172" s="8">
        <f t="shared" si="67"/>
        <v>-129399.85370781102</v>
      </c>
      <c r="T172" s="8">
        <f t="shared" si="67"/>
        <v>-517599.4148312441</v>
      </c>
      <c r="U172" s="8">
        <f t="shared" si="67"/>
        <v>-1164598.6833702992</v>
      </c>
      <c r="V172" s="8">
        <f t="shared" si="67"/>
        <v>-2070397.6593249764</v>
      </c>
      <c r="W172" s="8">
        <f t="shared" si="67"/>
        <v>-3234996.3426952753</v>
      </c>
      <c r="X172" s="8">
        <f t="shared" si="67"/>
        <v>-4658394.7334811967</v>
      </c>
      <c r="Y172" s="3">
        <f>SUM('Masses &amp; Spring Data'!$K$41*('Masses &amp; Spring Data'!$I$3+'Vel,Acc,Jer (Inlet)'!C172))</f>
        <v>2146152.4756765035</v>
      </c>
      <c r="Z172" s="10">
        <f t="shared" si="60"/>
        <v>2016752.6219686924</v>
      </c>
      <c r="AA172" s="10">
        <f t="shared" si="61"/>
        <v>1651774.0297286508</v>
      </c>
      <c r="AB172" s="10">
        <f t="shared" si="62"/>
        <v>981553.79230620433</v>
      </c>
      <c r="AC172" s="10">
        <f t="shared" si="63"/>
        <v>75754.816351527115</v>
      </c>
      <c r="AD172" s="10">
        <f t="shared" si="64"/>
        <v>-1088843.8670187718</v>
      </c>
      <c r="AE172" s="10">
        <f t="shared" si="65"/>
        <v>-2512242.2578046932</v>
      </c>
    </row>
    <row r="173" spans="1:31" x14ac:dyDescent="0.2">
      <c r="A173" s="5">
        <v>-20</v>
      </c>
      <c r="B173" s="5">
        <f t="shared" si="66"/>
        <v>170</v>
      </c>
      <c r="C173" s="36">
        <v>7.9356141204322812</v>
      </c>
      <c r="D173" s="6">
        <f t="shared" si="46"/>
        <v>7.7816292730278569E-2</v>
      </c>
      <c r="E173" s="7">
        <f t="shared" si="47"/>
        <v>933.7955127633428</v>
      </c>
      <c r="F173" s="7">
        <f t="shared" si="48"/>
        <v>1867.5910255266856</v>
      </c>
      <c r="G173" s="7">
        <f t="shared" si="49"/>
        <v>2801.3865382900285</v>
      </c>
      <c r="H173" s="7">
        <f t="shared" si="50"/>
        <v>3735.1820510533712</v>
      </c>
      <c r="I173" s="7">
        <f t="shared" si="51"/>
        <v>4668.9775638167139</v>
      </c>
      <c r="J173" s="7">
        <f t="shared" si="52"/>
        <v>5602.773076580057</v>
      </c>
      <c r="K173" s="12">
        <f t="shared" si="53"/>
        <v>-7.4355214802901415E-3</v>
      </c>
      <c r="L173" s="9">
        <f t="shared" si="54"/>
        <v>-1070715.0931617804</v>
      </c>
      <c r="M173" s="9">
        <f t="shared" si="55"/>
        <v>-4282860.3726471215</v>
      </c>
      <c r="N173" s="9">
        <f t="shared" si="56"/>
        <v>-9636435.8384560235</v>
      </c>
      <c r="O173" s="9">
        <f t="shared" si="57"/>
        <v>-17131441.490588486</v>
      </c>
      <c r="P173" s="9">
        <f t="shared" si="58"/>
        <v>-26767877.32904451</v>
      </c>
      <c r="Q173" s="9">
        <f t="shared" si="59"/>
        <v>-38545743.353824094</v>
      </c>
      <c r="R173" s="8">
        <f>'Masses &amp; Spring Data'!$G$29</f>
        <v>0.12460000000000002</v>
      </c>
      <c r="S173" s="8">
        <f t="shared" si="67"/>
        <v>-133411.10060795787</v>
      </c>
      <c r="T173" s="8">
        <f t="shared" si="67"/>
        <v>-533644.40243183146</v>
      </c>
      <c r="U173" s="8">
        <f t="shared" si="67"/>
        <v>-1200699.9054716206</v>
      </c>
      <c r="V173" s="8">
        <f t="shared" si="67"/>
        <v>-2134577.6097273258</v>
      </c>
      <c r="W173" s="8">
        <f t="shared" si="67"/>
        <v>-3335277.5151989465</v>
      </c>
      <c r="X173" s="8">
        <f t="shared" si="67"/>
        <v>-4802799.6218864825</v>
      </c>
      <c r="Y173" s="3">
        <f>SUM('Masses &amp; Spring Data'!$K$41*('Masses &amp; Spring Data'!$I$3+'Vel,Acc,Jer (Inlet)'!C173))</f>
        <v>2169373.444559895</v>
      </c>
      <c r="Z173" s="10">
        <f t="shared" si="60"/>
        <v>2035962.343951937</v>
      </c>
      <c r="AA173" s="10">
        <f t="shared" si="61"/>
        <v>1656980.4459226008</v>
      </c>
      <c r="AB173" s="10">
        <f t="shared" si="62"/>
        <v>968673.53908827435</v>
      </c>
      <c r="AC173" s="10">
        <f t="shared" si="63"/>
        <v>34795.834832569119</v>
      </c>
      <c r="AD173" s="10">
        <f t="shared" si="64"/>
        <v>-1165904.0706390515</v>
      </c>
      <c r="AE173" s="10">
        <f t="shared" si="65"/>
        <v>-2633426.1773265875</v>
      </c>
    </row>
    <row r="174" spans="1:31" x14ac:dyDescent="0.2">
      <c r="A174" s="5">
        <v>-18</v>
      </c>
      <c r="B174" s="5">
        <f t="shared" si="66"/>
        <v>171</v>
      </c>
      <c r="C174" s="36">
        <v>8.0134304131625598</v>
      </c>
      <c r="D174" s="6">
        <f t="shared" si="46"/>
        <v>7.0380771249988427E-2</v>
      </c>
      <c r="E174" s="7">
        <f t="shared" si="47"/>
        <v>844.56925499986119</v>
      </c>
      <c r="F174" s="7">
        <f t="shared" si="48"/>
        <v>1689.1385099997224</v>
      </c>
      <c r="G174" s="7">
        <f t="shared" si="49"/>
        <v>2533.7077649995836</v>
      </c>
      <c r="H174" s="7">
        <f t="shared" si="50"/>
        <v>3378.2770199994447</v>
      </c>
      <c r="I174" s="7">
        <f t="shared" si="51"/>
        <v>4222.8462749993059</v>
      </c>
      <c r="J174" s="7">
        <f t="shared" si="52"/>
        <v>5067.4155299991671</v>
      </c>
      <c r="K174" s="12">
        <f t="shared" si="53"/>
        <v>-7.6425237486752451E-3</v>
      </c>
      <c r="L174" s="9">
        <f t="shared" si="54"/>
        <v>-1100523.4198092353</v>
      </c>
      <c r="M174" s="9">
        <f t="shared" si="55"/>
        <v>-4402093.679236941</v>
      </c>
      <c r="N174" s="9">
        <f t="shared" si="56"/>
        <v>-9904710.7782831173</v>
      </c>
      <c r="O174" s="9">
        <f t="shared" si="57"/>
        <v>-17608374.716947764</v>
      </c>
      <c r="P174" s="9">
        <f t="shared" si="58"/>
        <v>-27513085.495230883</v>
      </c>
      <c r="Q174" s="9">
        <f t="shared" si="59"/>
        <v>-39618843.113132469</v>
      </c>
      <c r="R174" s="8">
        <f>'Masses &amp; Spring Data'!$G$29</f>
        <v>0.12460000000000002</v>
      </c>
      <c r="S174" s="8">
        <f t="shared" si="67"/>
        <v>-137125.21810823074</v>
      </c>
      <c r="T174" s="8">
        <f t="shared" si="67"/>
        <v>-548500.87243292294</v>
      </c>
      <c r="U174" s="8">
        <f t="shared" si="67"/>
        <v>-1234126.9629740766</v>
      </c>
      <c r="V174" s="8">
        <f t="shared" si="67"/>
        <v>-2194003.4897316918</v>
      </c>
      <c r="W174" s="8">
        <f t="shared" si="67"/>
        <v>-3428130.4527057684</v>
      </c>
      <c r="X174" s="8">
        <f t="shared" si="67"/>
        <v>-4936507.8518963065</v>
      </c>
      <c r="Y174" s="3">
        <f>SUM('Masses &amp; Spring Data'!$K$41*('Masses &amp; Spring Data'!$I$3+'Vel,Acc,Jer (Inlet)'!C174))</f>
        <v>2190624.8483544323</v>
      </c>
      <c r="Z174" s="10">
        <f t="shared" si="60"/>
        <v>2053499.6302462015</v>
      </c>
      <c r="AA174" s="10">
        <f t="shared" si="61"/>
        <v>1661344.760370709</v>
      </c>
      <c r="AB174" s="10">
        <f t="shared" si="62"/>
        <v>956497.88538035564</v>
      </c>
      <c r="AC174" s="10">
        <f t="shared" si="63"/>
        <v>-3378.6413772595115</v>
      </c>
      <c r="AD174" s="10">
        <f t="shared" si="64"/>
        <v>-1237505.6043513361</v>
      </c>
      <c r="AE174" s="10">
        <f t="shared" si="65"/>
        <v>-2745883.0035418742</v>
      </c>
    </row>
    <row r="175" spans="1:31" x14ac:dyDescent="0.2">
      <c r="A175" s="5">
        <v>-16</v>
      </c>
      <c r="B175" s="5">
        <f t="shared" si="66"/>
        <v>172</v>
      </c>
      <c r="C175" s="36">
        <v>8.0838111844125482</v>
      </c>
      <c r="D175" s="6">
        <f t="shared" si="46"/>
        <v>6.2738247501313182E-2</v>
      </c>
      <c r="E175" s="7">
        <f t="shared" si="47"/>
        <v>752.85897001575813</v>
      </c>
      <c r="F175" s="7">
        <f t="shared" si="48"/>
        <v>1505.7179400315163</v>
      </c>
      <c r="G175" s="7">
        <f t="shared" si="49"/>
        <v>2258.5769100472744</v>
      </c>
      <c r="H175" s="7">
        <f t="shared" si="50"/>
        <v>3011.4358800630325</v>
      </c>
      <c r="I175" s="7">
        <f t="shared" si="51"/>
        <v>3764.2948500787911</v>
      </c>
      <c r="J175" s="7">
        <f t="shared" si="52"/>
        <v>4517.1538200945488</v>
      </c>
      <c r="K175" s="12">
        <f t="shared" si="53"/>
        <v>-7.8246857448522888E-3</v>
      </c>
      <c r="L175" s="9">
        <f t="shared" si="54"/>
        <v>-1126754.7472587295</v>
      </c>
      <c r="M175" s="9">
        <f t="shared" si="55"/>
        <v>-4507018.9890349181</v>
      </c>
      <c r="N175" s="9">
        <f t="shared" si="56"/>
        <v>-10140792.725328567</v>
      </c>
      <c r="O175" s="9">
        <f t="shared" si="57"/>
        <v>-18028075.956139673</v>
      </c>
      <c r="P175" s="9">
        <f t="shared" si="58"/>
        <v>-28168868.681468241</v>
      </c>
      <c r="Q175" s="9">
        <f t="shared" si="59"/>
        <v>-40563170.901314266</v>
      </c>
      <c r="R175" s="8">
        <f>'Masses &amp; Spring Data'!$G$29</f>
        <v>0.12460000000000002</v>
      </c>
      <c r="S175" s="8">
        <f t="shared" si="67"/>
        <v>-140393.64150843772</v>
      </c>
      <c r="T175" s="8">
        <f t="shared" si="67"/>
        <v>-561574.56603375089</v>
      </c>
      <c r="U175" s="8">
        <f t="shared" si="67"/>
        <v>-1263542.7735759395</v>
      </c>
      <c r="V175" s="8">
        <f t="shared" si="67"/>
        <v>-2246298.2641350036</v>
      </c>
      <c r="W175" s="8">
        <f t="shared" si="67"/>
        <v>-3509841.0377109433</v>
      </c>
      <c r="X175" s="8">
        <f t="shared" si="67"/>
        <v>-5054171.0943037579</v>
      </c>
      <c r="Y175" s="3">
        <f>SUM('Masses &amp; Spring Data'!$K$41*('Masses &amp; Spring Data'!$I$3+'Vel,Acc,Jer (Inlet)'!C175))</f>
        <v>2209845.6328036319</v>
      </c>
      <c r="Z175" s="10">
        <f t="shared" si="60"/>
        <v>2069451.9912951943</v>
      </c>
      <c r="AA175" s="10">
        <f t="shared" si="61"/>
        <v>1665404.700154773</v>
      </c>
      <c r="AB175" s="10">
        <f t="shared" si="62"/>
        <v>946302.85922769248</v>
      </c>
      <c r="AC175" s="10">
        <f t="shared" si="63"/>
        <v>-36452.631331371609</v>
      </c>
      <c r="AD175" s="10">
        <f t="shared" si="64"/>
        <v>-1299995.4049073113</v>
      </c>
      <c r="AE175" s="10">
        <f t="shared" si="65"/>
        <v>-2844325.4615001259</v>
      </c>
    </row>
    <row r="176" spans="1:31" x14ac:dyDescent="0.2">
      <c r="A176" s="5">
        <v>-14</v>
      </c>
      <c r="B176" s="5">
        <f t="shared" si="66"/>
        <v>173</v>
      </c>
      <c r="C176" s="36">
        <v>8.1465494319138614</v>
      </c>
      <c r="D176" s="6">
        <f t="shared" si="46"/>
        <v>5.4913561756460894E-2</v>
      </c>
      <c r="E176" s="7">
        <f t="shared" si="47"/>
        <v>658.96274107753072</v>
      </c>
      <c r="F176" s="7">
        <f t="shared" si="48"/>
        <v>1317.9254821550614</v>
      </c>
      <c r="G176" s="7">
        <f t="shared" si="49"/>
        <v>1976.8882232325923</v>
      </c>
      <c r="H176" s="7">
        <f t="shared" si="50"/>
        <v>2635.8509643101229</v>
      </c>
      <c r="I176" s="7">
        <f t="shared" si="51"/>
        <v>3294.8137053876535</v>
      </c>
      <c r="J176" s="7">
        <f t="shared" si="52"/>
        <v>3953.7764464651846</v>
      </c>
      <c r="K176" s="12">
        <f t="shared" si="53"/>
        <v>-7.9985676502936087E-3</v>
      </c>
      <c r="L176" s="9">
        <f t="shared" si="54"/>
        <v>-1151793.7416422796</v>
      </c>
      <c r="M176" s="9">
        <f t="shared" si="55"/>
        <v>-4607174.9665691182</v>
      </c>
      <c r="N176" s="9">
        <f t="shared" si="56"/>
        <v>-10366143.674780518</v>
      </c>
      <c r="O176" s="9">
        <f t="shared" si="57"/>
        <v>-18428699.866276473</v>
      </c>
      <c r="P176" s="9">
        <f t="shared" si="58"/>
        <v>-28794843.541056991</v>
      </c>
      <c r="Q176" s="9">
        <f t="shared" si="59"/>
        <v>-41464574.699122071</v>
      </c>
      <c r="R176" s="8">
        <f>'Masses &amp; Spring Data'!$G$29</f>
        <v>0.12460000000000002</v>
      </c>
      <c r="S176" s="8">
        <f t="shared" si="67"/>
        <v>-143513.50020862804</v>
      </c>
      <c r="T176" s="8">
        <f t="shared" si="67"/>
        <v>-574054.00083451218</v>
      </c>
      <c r="U176" s="8">
        <f t="shared" si="67"/>
        <v>-1291621.5018776527</v>
      </c>
      <c r="V176" s="8">
        <f t="shared" si="67"/>
        <v>-2296216.0033380487</v>
      </c>
      <c r="W176" s="8">
        <f t="shared" si="67"/>
        <v>-3587837.5052157016</v>
      </c>
      <c r="X176" s="8">
        <f t="shared" si="67"/>
        <v>-5166486.0075106109</v>
      </c>
      <c r="Y176" s="3">
        <f>SUM('Masses &amp; Spring Data'!$K$41*('Masses &amp; Spring Data'!$I$3+'Vel,Acc,Jer (Inlet)'!C176))</f>
        <v>2226979.2661885237</v>
      </c>
      <c r="Z176" s="10">
        <f t="shared" si="60"/>
        <v>2083465.7659798956</v>
      </c>
      <c r="AA176" s="10">
        <f t="shared" si="61"/>
        <v>1667921.9997619046</v>
      </c>
      <c r="AB176" s="10">
        <f t="shared" si="62"/>
        <v>935357.76431087102</v>
      </c>
      <c r="AC176" s="10">
        <f t="shared" si="63"/>
        <v>-69236.737149524968</v>
      </c>
      <c r="AD176" s="10">
        <f t="shared" si="64"/>
        <v>-1360858.2390271779</v>
      </c>
      <c r="AE176" s="10">
        <f t="shared" si="65"/>
        <v>-2939506.7413220871</v>
      </c>
    </row>
    <row r="177" spans="1:31" x14ac:dyDescent="0.2">
      <c r="A177" s="5">
        <v>-12</v>
      </c>
      <c r="B177" s="5">
        <f t="shared" si="66"/>
        <v>174</v>
      </c>
      <c r="C177" s="36">
        <v>8.2014629936703223</v>
      </c>
      <c r="D177" s="6">
        <f t="shared" si="46"/>
        <v>4.6914994106167285E-2</v>
      </c>
      <c r="E177" s="7">
        <f t="shared" si="47"/>
        <v>562.97992927400742</v>
      </c>
      <c r="F177" s="7">
        <f t="shared" si="48"/>
        <v>1125.9598585480148</v>
      </c>
      <c r="G177" s="7">
        <f t="shared" si="49"/>
        <v>1688.9397878220223</v>
      </c>
      <c r="H177" s="7">
        <f t="shared" si="50"/>
        <v>2251.9197170960297</v>
      </c>
      <c r="I177" s="7">
        <f t="shared" si="51"/>
        <v>2814.8996463700369</v>
      </c>
      <c r="J177" s="7">
        <f t="shared" si="52"/>
        <v>3377.8795756440445</v>
      </c>
      <c r="K177" s="12">
        <f t="shared" si="53"/>
        <v>-8.1641694649974283E-3</v>
      </c>
      <c r="L177" s="9">
        <f t="shared" si="54"/>
        <v>-1175640.4029596297</v>
      </c>
      <c r="M177" s="9">
        <f t="shared" si="55"/>
        <v>-4702561.6118385186</v>
      </c>
      <c r="N177" s="9">
        <f t="shared" si="56"/>
        <v>-10580763.626636667</v>
      </c>
      <c r="O177" s="9">
        <f t="shared" si="57"/>
        <v>-18810246.447354075</v>
      </c>
      <c r="P177" s="9">
        <f t="shared" si="58"/>
        <v>-29391010.073990744</v>
      </c>
      <c r="Q177" s="9">
        <f t="shared" si="59"/>
        <v>-42323054.506546669</v>
      </c>
      <c r="R177" s="8">
        <f>'Masses &amp; Spring Data'!$G$29</f>
        <v>0.12460000000000002</v>
      </c>
      <c r="S177" s="8">
        <f t="shared" si="67"/>
        <v>-146484.79420876986</v>
      </c>
      <c r="T177" s="8">
        <f t="shared" si="67"/>
        <v>-585939.17683507944</v>
      </c>
      <c r="U177" s="8">
        <f t="shared" si="67"/>
        <v>-1318363.1478789288</v>
      </c>
      <c r="V177" s="8">
        <f t="shared" si="67"/>
        <v>-2343756.7073403178</v>
      </c>
      <c r="W177" s="8">
        <f t="shared" si="67"/>
        <v>-3662119.8552192473</v>
      </c>
      <c r="X177" s="8">
        <f t="shared" si="67"/>
        <v>-5273452.5915157152</v>
      </c>
      <c r="Y177" s="3">
        <f>SUM('Masses &amp; Spring Data'!$K$41*('Masses &amp; Spring Data'!$I$3+'Vel,Acc,Jer (Inlet)'!C177))</f>
        <v>2241976.0005964166</v>
      </c>
      <c r="Z177" s="10">
        <f t="shared" si="60"/>
        <v>2095491.2063876467</v>
      </c>
      <c r="AA177" s="10">
        <f t="shared" si="61"/>
        <v>1668849.1725482971</v>
      </c>
      <c r="AB177" s="10">
        <f t="shared" si="62"/>
        <v>923612.85271748784</v>
      </c>
      <c r="AC177" s="10">
        <f t="shared" si="63"/>
        <v>-101780.70674390113</v>
      </c>
      <c r="AD177" s="10">
        <f t="shared" si="64"/>
        <v>-1420143.8546228306</v>
      </c>
      <c r="AE177" s="10">
        <f t="shared" si="65"/>
        <v>-3031476.5909192986</v>
      </c>
    </row>
    <row r="178" spans="1:31" x14ac:dyDescent="0.2">
      <c r="A178" s="5">
        <v>-10</v>
      </c>
      <c r="B178" s="5">
        <f t="shared" si="66"/>
        <v>175</v>
      </c>
      <c r="C178" s="36">
        <v>8.2483779877764896</v>
      </c>
      <c r="D178" s="6">
        <f t="shared" si="46"/>
        <v>3.8750824641169856E-2</v>
      </c>
      <c r="E178" s="7">
        <f t="shared" si="47"/>
        <v>465.00989569403828</v>
      </c>
      <c r="F178" s="7">
        <f t="shared" si="48"/>
        <v>930.01979138807656</v>
      </c>
      <c r="G178" s="7">
        <f t="shared" si="49"/>
        <v>1395.0296870821148</v>
      </c>
      <c r="H178" s="7">
        <f t="shared" si="50"/>
        <v>1860.0395827761531</v>
      </c>
      <c r="I178" s="7">
        <f t="shared" si="51"/>
        <v>2325.0494784701914</v>
      </c>
      <c r="J178" s="7">
        <f t="shared" si="52"/>
        <v>2790.0593741642297</v>
      </c>
      <c r="K178" s="12">
        <f t="shared" si="53"/>
        <v>-8.1972898279385475E-3</v>
      </c>
      <c r="L178" s="9">
        <f t="shared" si="54"/>
        <v>-1180409.7352231508</v>
      </c>
      <c r="M178" s="9">
        <f t="shared" si="55"/>
        <v>-4721638.9408926032</v>
      </c>
      <c r="N178" s="9">
        <f t="shared" si="56"/>
        <v>-10623687.617008358</v>
      </c>
      <c r="O178" s="9">
        <f t="shared" si="57"/>
        <v>-18886555.763570413</v>
      </c>
      <c r="P178" s="9">
        <f t="shared" si="58"/>
        <v>-29510243.380578771</v>
      </c>
      <c r="Q178" s="9">
        <f t="shared" si="59"/>
        <v>-42494750.468033433</v>
      </c>
      <c r="R178" s="8">
        <f>'Masses &amp; Spring Data'!$G$29</f>
        <v>0.12460000000000002</v>
      </c>
      <c r="S178" s="8">
        <f t="shared" si="67"/>
        <v>-147079.05300880462</v>
      </c>
      <c r="T178" s="8">
        <f t="shared" si="67"/>
        <v>-588316.21203521849</v>
      </c>
      <c r="U178" s="8">
        <f t="shared" si="67"/>
        <v>-1323711.4770792415</v>
      </c>
      <c r="V178" s="8">
        <f t="shared" si="67"/>
        <v>-2353264.8481408739</v>
      </c>
      <c r="W178" s="8">
        <f t="shared" si="67"/>
        <v>-3676976.3252201155</v>
      </c>
      <c r="X178" s="8">
        <f t="shared" si="67"/>
        <v>-5294845.9083169661</v>
      </c>
      <c r="Y178" s="3">
        <f>SUM('Masses &amp; Spring Data'!$K$41*('Masses &amp; Spring Data'!$I$3+'Vel,Acc,Jer (Inlet)'!C178))</f>
        <v>2254788.3493833765</v>
      </c>
      <c r="Z178" s="10">
        <f t="shared" si="60"/>
        <v>2107709.296374572</v>
      </c>
      <c r="AA178" s="10">
        <f t="shared" si="61"/>
        <v>1677054.8751390113</v>
      </c>
      <c r="AB178" s="10">
        <f t="shared" si="62"/>
        <v>931076.872304135</v>
      </c>
      <c r="AC178" s="10">
        <f t="shared" si="63"/>
        <v>-98476.498757497407</v>
      </c>
      <c r="AD178" s="10">
        <f t="shared" si="64"/>
        <v>-1422187.9758367389</v>
      </c>
      <c r="AE178" s="10">
        <f t="shared" si="65"/>
        <v>-3040057.5589335896</v>
      </c>
    </row>
    <row r="179" spans="1:31" x14ac:dyDescent="0.2">
      <c r="A179" s="5">
        <v>-8</v>
      </c>
      <c r="B179" s="5">
        <f t="shared" si="66"/>
        <v>176</v>
      </c>
      <c r="C179" s="36">
        <v>8.2871288124176594</v>
      </c>
      <c r="D179" s="6">
        <f t="shared" si="46"/>
        <v>3.0553534813231309E-2</v>
      </c>
      <c r="E179" s="7">
        <f t="shared" si="47"/>
        <v>366.64241775877571</v>
      </c>
      <c r="F179" s="7">
        <f t="shared" si="48"/>
        <v>733.28483551755141</v>
      </c>
      <c r="G179" s="7">
        <f t="shared" si="49"/>
        <v>1099.9272532763271</v>
      </c>
      <c r="H179" s="7">
        <f t="shared" si="50"/>
        <v>1466.5696710351028</v>
      </c>
      <c r="I179" s="7">
        <f t="shared" si="51"/>
        <v>1833.2120887938786</v>
      </c>
      <c r="J179" s="7">
        <f t="shared" si="52"/>
        <v>2199.8545065526541</v>
      </c>
      <c r="K179" s="12">
        <f t="shared" si="53"/>
        <v>-8.3628916426476962E-3</v>
      </c>
      <c r="L179" s="9">
        <f t="shared" si="54"/>
        <v>-1204256.3965412683</v>
      </c>
      <c r="M179" s="9">
        <f t="shared" si="55"/>
        <v>-4817025.5861650733</v>
      </c>
      <c r="N179" s="9">
        <f t="shared" si="56"/>
        <v>-10838307.568871414</v>
      </c>
      <c r="O179" s="9">
        <f t="shared" si="57"/>
        <v>-19268102.344660293</v>
      </c>
      <c r="P179" s="9">
        <f t="shared" si="58"/>
        <v>-30106409.913531706</v>
      </c>
      <c r="Q179" s="9">
        <f t="shared" si="59"/>
        <v>-43353230.275485657</v>
      </c>
      <c r="R179" s="8">
        <f>'Masses &amp; Spring Data'!$G$29</f>
        <v>0.12460000000000002</v>
      </c>
      <c r="S179" s="8">
        <f t="shared" si="67"/>
        <v>-150050.34700904205</v>
      </c>
      <c r="T179" s="8">
        <f t="shared" si="67"/>
        <v>-600201.38803616818</v>
      </c>
      <c r="U179" s="8">
        <f t="shared" si="67"/>
        <v>-1350453.1230813784</v>
      </c>
      <c r="V179" s="8">
        <f t="shared" si="67"/>
        <v>-2400805.5521446727</v>
      </c>
      <c r="W179" s="8">
        <f t="shared" si="67"/>
        <v>-3751258.6752260509</v>
      </c>
      <c r="X179" s="8">
        <f t="shared" si="67"/>
        <v>-5401812.4923255136</v>
      </c>
      <c r="Y179" s="3">
        <f>SUM('Masses &amp; Spring Data'!$K$41*('Masses &amp; Spring Data'!$I$3+'Vel,Acc,Jer (Inlet)'!C179))</f>
        <v>2265371.0871742298</v>
      </c>
      <c r="Z179" s="10">
        <f t="shared" si="60"/>
        <v>2115320.740165188</v>
      </c>
      <c r="AA179" s="10">
        <f t="shared" si="61"/>
        <v>1673513.780857773</v>
      </c>
      <c r="AB179" s="10">
        <f t="shared" si="62"/>
        <v>914917.96409285138</v>
      </c>
      <c r="AC179" s="10">
        <f t="shared" si="63"/>
        <v>-135434.46497044293</v>
      </c>
      <c r="AD179" s="10">
        <f t="shared" si="64"/>
        <v>-1485887.5880518211</v>
      </c>
      <c r="AE179" s="10">
        <f t="shared" si="65"/>
        <v>-3136441.4051512838</v>
      </c>
    </row>
    <row r="180" spans="1:31" x14ac:dyDescent="0.2">
      <c r="A180" s="5">
        <v>-6</v>
      </c>
      <c r="B180" s="5">
        <f t="shared" si="66"/>
        <v>177</v>
      </c>
      <c r="C180" s="36">
        <v>8.3176823472308907</v>
      </c>
      <c r="D180" s="6">
        <f t="shared" si="46"/>
        <v>2.2190643170583613E-2</v>
      </c>
      <c r="E180" s="7">
        <f t="shared" si="47"/>
        <v>266.28771804700335</v>
      </c>
      <c r="F180" s="7">
        <f t="shared" si="48"/>
        <v>532.5754360940067</v>
      </c>
      <c r="G180" s="7">
        <f t="shared" si="49"/>
        <v>798.86315414101</v>
      </c>
      <c r="H180" s="7">
        <f t="shared" si="50"/>
        <v>1065.1508721880134</v>
      </c>
      <c r="I180" s="7">
        <f t="shared" si="51"/>
        <v>1331.4385902350168</v>
      </c>
      <c r="J180" s="7">
        <f t="shared" si="52"/>
        <v>1597.72630828202</v>
      </c>
      <c r="K180" s="12">
        <f t="shared" si="53"/>
        <v>-8.4456925499978297E-3</v>
      </c>
      <c r="L180" s="9">
        <f t="shared" si="54"/>
        <v>-1216179.7271996874</v>
      </c>
      <c r="M180" s="9">
        <f t="shared" si="55"/>
        <v>-4864718.9087987496</v>
      </c>
      <c r="N180" s="9">
        <f t="shared" si="56"/>
        <v>-10945617.544797188</v>
      </c>
      <c r="O180" s="9">
        <f t="shared" si="57"/>
        <v>-19458875.635194998</v>
      </c>
      <c r="P180" s="9">
        <f t="shared" si="58"/>
        <v>-30404493.179992188</v>
      </c>
      <c r="Q180" s="9">
        <f t="shared" si="59"/>
        <v>-43782470.179188751</v>
      </c>
      <c r="R180" s="8">
        <f>'Masses &amp; Spring Data'!$G$29</f>
        <v>0.12460000000000002</v>
      </c>
      <c r="S180" s="8">
        <f t="shared" si="67"/>
        <v>-151535.99400908107</v>
      </c>
      <c r="T180" s="8">
        <f t="shared" si="67"/>
        <v>-606143.97603632428</v>
      </c>
      <c r="U180" s="8">
        <f t="shared" si="67"/>
        <v>-1363823.9460817298</v>
      </c>
      <c r="V180" s="8">
        <f t="shared" si="67"/>
        <v>-2424575.9041452971</v>
      </c>
      <c r="W180" s="8">
        <f t="shared" si="67"/>
        <v>-3788399.8502270272</v>
      </c>
      <c r="X180" s="8">
        <f t="shared" si="67"/>
        <v>-5455295.7843269194</v>
      </c>
      <c r="Y180" s="3">
        <f>SUM('Masses &amp; Spring Data'!$K$41*('Masses &amp; Spring Data'!$I$3+'Vel,Acc,Jer (Inlet)'!C180))</f>
        <v>2273715.1688939412</v>
      </c>
      <c r="Z180" s="10">
        <f t="shared" si="60"/>
        <v>2122179.1748848599</v>
      </c>
      <c r="AA180" s="10">
        <f t="shared" si="61"/>
        <v>1673631.3931310116</v>
      </c>
      <c r="AB180" s="10">
        <f t="shared" si="62"/>
        <v>909891.22281221137</v>
      </c>
      <c r="AC180" s="10">
        <f t="shared" si="63"/>
        <v>-150860.73525135592</v>
      </c>
      <c r="AD180" s="10">
        <f t="shared" si="64"/>
        <v>-1514684.681333086</v>
      </c>
      <c r="AE180" s="10">
        <f t="shared" si="65"/>
        <v>-3181580.6154329781</v>
      </c>
    </row>
    <row r="181" spans="1:31" x14ac:dyDescent="0.2">
      <c r="A181" s="5">
        <v>-4</v>
      </c>
      <c r="B181" s="5">
        <f t="shared" si="66"/>
        <v>178</v>
      </c>
      <c r="C181" s="36">
        <v>8.3398729904014743</v>
      </c>
      <c r="D181" s="6">
        <f t="shared" si="46"/>
        <v>1.3744950620585783E-2</v>
      </c>
      <c r="E181" s="7">
        <f t="shared" si="47"/>
        <v>164.9394074470294</v>
      </c>
      <c r="F181" s="7">
        <f t="shared" si="48"/>
        <v>329.87881489405879</v>
      </c>
      <c r="G181" s="7">
        <f t="shared" si="49"/>
        <v>494.81822234108819</v>
      </c>
      <c r="H181" s="7">
        <f t="shared" si="50"/>
        <v>659.75762978811758</v>
      </c>
      <c r="I181" s="7">
        <f t="shared" si="51"/>
        <v>824.69703723514704</v>
      </c>
      <c r="J181" s="7">
        <f t="shared" si="52"/>
        <v>989.63644468217637</v>
      </c>
      <c r="K181" s="12">
        <f t="shared" si="53"/>
        <v>-8.3628916426459199E-3</v>
      </c>
      <c r="L181" s="9">
        <f t="shared" si="54"/>
        <v>-1204256.3965410125</v>
      </c>
      <c r="M181" s="9">
        <f t="shared" si="55"/>
        <v>-4817025.5861640498</v>
      </c>
      <c r="N181" s="9">
        <f t="shared" si="56"/>
        <v>-10838307.568869112</v>
      </c>
      <c r="O181" s="9">
        <f t="shared" si="57"/>
        <v>-19268102.344656199</v>
      </c>
      <c r="P181" s="9">
        <f t="shared" si="58"/>
        <v>-30106409.913525313</v>
      </c>
      <c r="Q181" s="9">
        <f t="shared" si="59"/>
        <v>-43353230.275476448</v>
      </c>
      <c r="R181" s="8">
        <f>'Masses &amp; Spring Data'!$G$29</f>
        <v>0.12460000000000002</v>
      </c>
      <c r="S181" s="8">
        <f t="shared" si="67"/>
        <v>-150050.34700901018</v>
      </c>
      <c r="T181" s="8">
        <f t="shared" si="67"/>
        <v>-600201.38803604071</v>
      </c>
      <c r="U181" s="8">
        <f t="shared" si="67"/>
        <v>-1350453.1230810916</v>
      </c>
      <c r="V181" s="8">
        <f t="shared" si="67"/>
        <v>-2400805.5521441628</v>
      </c>
      <c r="W181" s="8">
        <f t="shared" si="67"/>
        <v>-3751258.6752252546</v>
      </c>
      <c r="X181" s="8">
        <f t="shared" si="67"/>
        <v>-5401812.4923243662</v>
      </c>
      <c r="Y181" s="3">
        <f>SUM('Masses &amp; Spring Data'!$K$41*('Masses &amp; Spring Data'!$I$3+'Vel,Acc,Jer (Inlet)'!C181))</f>
        <v>2279775.3691673358</v>
      </c>
      <c r="Z181" s="10">
        <f t="shared" si="60"/>
        <v>2129725.0221583256</v>
      </c>
      <c r="AA181" s="10">
        <f t="shared" si="61"/>
        <v>1683327.6872707857</v>
      </c>
      <c r="AB181" s="10">
        <f t="shared" si="62"/>
        <v>929322.24608624424</v>
      </c>
      <c r="AC181" s="10">
        <f t="shared" si="63"/>
        <v>-121030.18297682703</v>
      </c>
      <c r="AD181" s="10">
        <f t="shared" si="64"/>
        <v>-1471483.3060579188</v>
      </c>
      <c r="AE181" s="10">
        <f t="shared" si="65"/>
        <v>-3122037.1231570304</v>
      </c>
    </row>
    <row r="182" spans="1:31" x14ac:dyDescent="0.2">
      <c r="A182" s="5">
        <v>-2</v>
      </c>
      <c r="B182" s="5">
        <f t="shared" si="66"/>
        <v>179</v>
      </c>
      <c r="C182" s="36">
        <v>8.3536179410220601</v>
      </c>
      <c r="D182" s="6">
        <f t="shared" si="46"/>
        <v>5.3820589779398631E-3</v>
      </c>
      <c r="E182" s="7">
        <f t="shared" si="47"/>
        <v>64.584707735278357</v>
      </c>
      <c r="F182" s="7">
        <f t="shared" si="48"/>
        <v>129.16941547055671</v>
      </c>
      <c r="G182" s="7">
        <f t="shared" si="49"/>
        <v>193.75412320583507</v>
      </c>
      <c r="H182" s="7">
        <f t="shared" si="50"/>
        <v>258.33883094111343</v>
      </c>
      <c r="I182" s="7">
        <f t="shared" si="51"/>
        <v>322.92353867639179</v>
      </c>
      <c r="J182" s="7">
        <f t="shared" si="52"/>
        <v>387.50824641167014</v>
      </c>
      <c r="K182" s="12">
        <f t="shared" si="53"/>
        <v>-8.5284934573515159E-3</v>
      </c>
      <c r="L182" s="9">
        <f t="shared" si="54"/>
        <v>-1228103.0578586182</v>
      </c>
      <c r="M182" s="9">
        <f t="shared" si="55"/>
        <v>-4912412.2314344728</v>
      </c>
      <c r="N182" s="9">
        <f t="shared" si="56"/>
        <v>-11052927.520727564</v>
      </c>
      <c r="O182" s="9">
        <f t="shared" si="57"/>
        <v>-19649648.925737891</v>
      </c>
      <c r="P182" s="9">
        <f t="shared" si="58"/>
        <v>-30702576.446465459</v>
      </c>
      <c r="Q182" s="9">
        <f t="shared" si="59"/>
        <v>-44211710.082910255</v>
      </c>
      <c r="R182" s="8">
        <f>'Masses &amp; Spring Data'!$G$29</f>
        <v>0.12460000000000002</v>
      </c>
      <c r="S182" s="8">
        <f t="shared" si="67"/>
        <v>-153021.64100918386</v>
      </c>
      <c r="T182" s="8">
        <f t="shared" si="67"/>
        <v>-612086.56403673545</v>
      </c>
      <c r="U182" s="8">
        <f t="shared" si="67"/>
        <v>-1377194.7690826545</v>
      </c>
      <c r="V182" s="8">
        <f t="shared" si="67"/>
        <v>-2448346.2561469418</v>
      </c>
      <c r="W182" s="8">
        <f t="shared" si="67"/>
        <v>-3825541.0252295965</v>
      </c>
      <c r="X182" s="8">
        <f t="shared" si="67"/>
        <v>-5508779.076330618</v>
      </c>
      <c r="Y182" s="3">
        <f>SUM('Masses &amp; Spring Data'!$K$41*('Masses &amp; Spring Data'!$I$3+'Vel,Acc,Jer (Inlet)'!C182))</f>
        <v>2283529.0753068263</v>
      </c>
      <c r="Z182" s="10">
        <f t="shared" si="60"/>
        <v>2130507.4342976422</v>
      </c>
      <c r="AA182" s="10">
        <f t="shared" si="61"/>
        <v>1672912.335963265</v>
      </c>
      <c r="AB182" s="10">
        <f t="shared" si="62"/>
        <v>906334.30622417177</v>
      </c>
      <c r="AC182" s="10">
        <f t="shared" si="63"/>
        <v>-164817.18084011553</v>
      </c>
      <c r="AD182" s="10">
        <f t="shared" si="64"/>
        <v>-1542011.9499227703</v>
      </c>
      <c r="AE182" s="10">
        <f t="shared" si="65"/>
        <v>-3225250.0010237917</v>
      </c>
    </row>
    <row r="183" spans="1:31" x14ac:dyDescent="0.2">
      <c r="A183" s="5">
        <v>0</v>
      </c>
      <c r="B183" s="5">
        <f t="shared" si="66"/>
        <v>180</v>
      </c>
      <c r="C183" s="36">
        <v>8.359</v>
      </c>
      <c r="D183" s="6">
        <f t="shared" si="46"/>
        <v>-3.1464344794116528E-3</v>
      </c>
      <c r="E183" s="7">
        <f t="shared" si="47"/>
        <v>-37.757213752939833</v>
      </c>
      <c r="F183" s="7">
        <f t="shared" si="48"/>
        <v>-75.514427505879667</v>
      </c>
      <c r="G183" s="7">
        <f t="shared" si="49"/>
        <v>-113.2716412588195</v>
      </c>
      <c r="H183" s="7">
        <f t="shared" si="50"/>
        <v>-151.02885501175933</v>
      </c>
      <c r="I183" s="7">
        <f t="shared" si="51"/>
        <v>-188.78606876469917</v>
      </c>
      <c r="J183" s="7">
        <f t="shared" si="52"/>
        <v>-226.543282517639</v>
      </c>
      <c r="K183" s="12">
        <f t="shared" si="53"/>
        <v>-8.5284934573497395E-3</v>
      </c>
      <c r="L183" s="9">
        <f t="shared" si="54"/>
        <v>-1228103.0578583626</v>
      </c>
      <c r="M183" s="9">
        <f t="shared" si="55"/>
        <v>-4912412.2314334502</v>
      </c>
      <c r="N183" s="9">
        <f t="shared" si="56"/>
        <v>-11052927.520725263</v>
      </c>
      <c r="O183" s="9">
        <f t="shared" si="57"/>
        <v>-19649648.925733801</v>
      </c>
      <c r="P183" s="9">
        <f t="shared" si="58"/>
        <v>-30702576.446459062</v>
      </c>
      <c r="Q183" s="9">
        <f t="shared" si="59"/>
        <v>-44211710.082901053</v>
      </c>
      <c r="R183" s="8">
        <f>'Masses &amp; Spring Data'!$G$29</f>
        <v>0.12460000000000002</v>
      </c>
      <c r="S183" s="8">
        <f t="shared" si="67"/>
        <v>-153021.64100915199</v>
      </c>
      <c r="T183" s="8">
        <f t="shared" si="67"/>
        <v>-612086.56403660798</v>
      </c>
      <c r="U183" s="8">
        <f t="shared" si="67"/>
        <v>-1377194.7690823679</v>
      </c>
      <c r="V183" s="8">
        <f t="shared" si="67"/>
        <v>-2448346.2561464319</v>
      </c>
      <c r="W183" s="8">
        <f t="shared" si="67"/>
        <v>-3825541.0252287998</v>
      </c>
      <c r="X183" s="8">
        <f t="shared" si="67"/>
        <v>-5508779.0763294715</v>
      </c>
      <c r="Y183" s="3">
        <f>SUM('Masses &amp; Spring Data'!$K$41*('Masses &amp; Spring Data'!$I$3+'Vel,Acc,Jer (Inlet)'!C183))</f>
        <v>2284998.9000000004</v>
      </c>
      <c r="Z183" s="10">
        <f t="shared" si="60"/>
        <v>2131977.2589908484</v>
      </c>
      <c r="AA183" s="10">
        <f t="shared" si="61"/>
        <v>1672053.0538350756</v>
      </c>
      <c r="AB183" s="10">
        <f t="shared" si="62"/>
        <v>907804.13091763249</v>
      </c>
      <c r="AC183" s="10">
        <f t="shared" si="63"/>
        <v>-163347.35614643153</v>
      </c>
      <c r="AD183" s="10">
        <f t="shared" si="64"/>
        <v>-1540542.1252287994</v>
      </c>
      <c r="AE183" s="10">
        <f t="shared" si="65"/>
        <v>-3223780.1763294712</v>
      </c>
    </row>
    <row r="184" spans="1:31" x14ac:dyDescent="0.2">
      <c r="A184" s="5">
        <v>2</v>
      </c>
      <c r="B184" s="5">
        <f t="shared" si="66"/>
        <v>181</v>
      </c>
      <c r="C184" s="36">
        <v>8.3558535655205883</v>
      </c>
      <c r="D184" s="6">
        <f t="shared" si="46"/>
        <v>-1.1674927936761392E-2</v>
      </c>
      <c r="E184" s="7">
        <f t="shared" si="47"/>
        <v>-140.09913524113671</v>
      </c>
      <c r="F184" s="7">
        <f t="shared" si="48"/>
        <v>-280.19827048227341</v>
      </c>
      <c r="G184" s="7">
        <f t="shared" si="49"/>
        <v>-420.29740572341012</v>
      </c>
      <c r="H184" s="7">
        <f t="shared" si="50"/>
        <v>-560.39654096454683</v>
      </c>
      <c r="I184" s="7">
        <f t="shared" si="51"/>
        <v>-700.49567620568359</v>
      </c>
      <c r="J184" s="7">
        <f t="shared" si="52"/>
        <v>-840.59481144682024</v>
      </c>
      <c r="K184" s="12">
        <f t="shared" si="53"/>
        <v>-8.2800907352940101E-3</v>
      </c>
      <c r="L184" s="9">
        <f t="shared" si="54"/>
        <v>-1192333.0658823375</v>
      </c>
      <c r="M184" s="9">
        <f t="shared" si="55"/>
        <v>-4769332.26352935</v>
      </c>
      <c r="N184" s="9">
        <f t="shared" si="56"/>
        <v>-10730997.592941036</v>
      </c>
      <c r="O184" s="9">
        <f t="shared" si="57"/>
        <v>-19077329.0541174</v>
      </c>
      <c r="P184" s="9">
        <f t="shared" si="58"/>
        <v>-29808326.647058435</v>
      </c>
      <c r="Q184" s="9">
        <f t="shared" si="59"/>
        <v>-42923990.371764146</v>
      </c>
      <c r="R184" s="8">
        <f>'Masses &amp; Spring Data'!$G$29</f>
        <v>0.12460000000000002</v>
      </c>
      <c r="S184" s="8">
        <f t="shared" si="67"/>
        <v>-148564.70000893928</v>
      </c>
      <c r="T184" s="8">
        <f t="shared" si="67"/>
        <v>-594258.80003575713</v>
      </c>
      <c r="U184" s="8">
        <f t="shared" si="67"/>
        <v>-1337082.3000804533</v>
      </c>
      <c r="V184" s="8">
        <f t="shared" si="67"/>
        <v>-2377035.2001430285</v>
      </c>
      <c r="W184" s="8">
        <f t="shared" si="67"/>
        <v>-3714117.5002234816</v>
      </c>
      <c r="X184" s="8">
        <f t="shared" si="67"/>
        <v>-5348329.2003218131</v>
      </c>
      <c r="Y184" s="3">
        <f>SUM('Masses &amp; Spring Data'!$K$41*('Masses &amp; Spring Data'!$I$3+'Vel,Acc,Jer (Inlet)'!C184))</f>
        <v>2284139.6178716836</v>
      </c>
      <c r="Z184" s="10">
        <f t="shared" si="60"/>
        <v>2135574.9178627441</v>
      </c>
      <c r="AA184" s="10">
        <f t="shared" si="61"/>
        <v>1686692.4288861179</v>
      </c>
      <c r="AB184" s="10">
        <f t="shared" si="62"/>
        <v>947057.31779123028</v>
      </c>
      <c r="AC184" s="10">
        <f t="shared" si="63"/>
        <v>-92895.58227134496</v>
      </c>
      <c r="AD184" s="10">
        <f t="shared" si="64"/>
        <v>-1429977.882351798</v>
      </c>
      <c r="AE184" s="10">
        <f t="shared" si="65"/>
        <v>-3064189.5824501296</v>
      </c>
    </row>
    <row r="185" spans="1:31" x14ac:dyDescent="0.2">
      <c r="A185" s="5">
        <v>4</v>
      </c>
      <c r="B185" s="5">
        <f t="shared" si="66"/>
        <v>182</v>
      </c>
      <c r="C185" s="36">
        <v>8.3441786375838269</v>
      </c>
      <c r="D185" s="6">
        <f t="shared" si="46"/>
        <v>-1.9955018672055402E-2</v>
      </c>
      <c r="E185" s="7">
        <f t="shared" si="47"/>
        <v>-239.46022406466483</v>
      </c>
      <c r="F185" s="7">
        <f t="shared" si="48"/>
        <v>-478.92044812932966</v>
      </c>
      <c r="G185" s="7">
        <f t="shared" si="49"/>
        <v>-718.38067219399454</v>
      </c>
      <c r="H185" s="7">
        <f t="shared" si="50"/>
        <v>-957.84089625865931</v>
      </c>
      <c r="I185" s="7">
        <f t="shared" si="51"/>
        <v>-1197.3011203233241</v>
      </c>
      <c r="J185" s="7">
        <f t="shared" si="52"/>
        <v>-1436.7613443879891</v>
      </c>
      <c r="K185" s="12">
        <f t="shared" si="53"/>
        <v>-8.4456925499996061E-3</v>
      </c>
      <c r="L185" s="9">
        <f t="shared" si="54"/>
        <v>-1216179.7271999433</v>
      </c>
      <c r="M185" s="9">
        <f t="shared" si="55"/>
        <v>-4864718.9087997731</v>
      </c>
      <c r="N185" s="9">
        <f t="shared" si="56"/>
        <v>-10945617.54479949</v>
      </c>
      <c r="O185" s="9">
        <f t="shared" si="57"/>
        <v>-19458875.635199092</v>
      </c>
      <c r="P185" s="9">
        <f t="shared" si="58"/>
        <v>-30404493.17999858</v>
      </c>
      <c r="Q185" s="9">
        <f t="shared" si="59"/>
        <v>-43782470.17919796</v>
      </c>
      <c r="R185" s="8">
        <f>'Masses &amp; Spring Data'!$G$29</f>
        <v>0.12460000000000002</v>
      </c>
      <c r="S185" s="8">
        <f t="shared" si="67"/>
        <v>-151535.99400911294</v>
      </c>
      <c r="T185" s="8">
        <f t="shared" si="67"/>
        <v>-606143.97603645176</v>
      </c>
      <c r="U185" s="8">
        <f t="shared" si="67"/>
        <v>-1363823.9460820167</v>
      </c>
      <c r="V185" s="8">
        <f t="shared" si="67"/>
        <v>-2424575.904145807</v>
      </c>
      <c r="W185" s="8">
        <f t="shared" si="67"/>
        <v>-3788399.8502278235</v>
      </c>
      <c r="X185" s="8">
        <f t="shared" si="67"/>
        <v>-5455295.7843280667</v>
      </c>
      <c r="Y185" s="3">
        <f>SUM('Masses &amp; Spring Data'!$K$41*('Masses &amp; Spring Data'!$I$3+'Vel,Acc,Jer (Inlet)'!C185))</f>
        <v>2280951.2289218749</v>
      </c>
      <c r="Z185" s="10">
        <f t="shared" si="60"/>
        <v>2129415.234912762</v>
      </c>
      <c r="AA185" s="10">
        <f t="shared" si="61"/>
        <v>1669357.5951768854</v>
      </c>
      <c r="AB185" s="10">
        <f t="shared" si="62"/>
        <v>917127.28283985821</v>
      </c>
      <c r="AC185" s="10">
        <f t="shared" si="63"/>
        <v>-143624.67522393214</v>
      </c>
      <c r="AD185" s="10">
        <f t="shared" si="64"/>
        <v>-1507448.6213059486</v>
      </c>
      <c r="AE185" s="10">
        <f t="shared" si="65"/>
        <v>-3174344.5554061919</v>
      </c>
    </row>
    <row r="186" spans="1:31" x14ac:dyDescent="0.2">
      <c r="A186" s="5">
        <v>6</v>
      </c>
      <c r="B186" s="5">
        <f t="shared" si="66"/>
        <v>183</v>
      </c>
      <c r="C186" s="36">
        <v>8.3242236189117715</v>
      </c>
      <c r="D186" s="6">
        <f t="shared" si="46"/>
        <v>-2.8400711222055008E-2</v>
      </c>
      <c r="E186" s="7">
        <f t="shared" si="47"/>
        <v>-340.8085346646601</v>
      </c>
      <c r="F186" s="7">
        <f t="shared" si="48"/>
        <v>-681.6170693293202</v>
      </c>
      <c r="G186" s="7">
        <f t="shared" si="49"/>
        <v>-1022.4256039939803</v>
      </c>
      <c r="H186" s="7">
        <f t="shared" si="50"/>
        <v>-1363.2341386586404</v>
      </c>
      <c r="I186" s="7">
        <f t="shared" si="51"/>
        <v>-1704.0426733233005</v>
      </c>
      <c r="J186" s="7">
        <f t="shared" si="52"/>
        <v>-2044.8512079879606</v>
      </c>
      <c r="K186" s="12">
        <f t="shared" si="53"/>
        <v>-8.304931007497629E-3</v>
      </c>
      <c r="L186" s="9">
        <f t="shared" si="54"/>
        <v>-1195910.0650796585</v>
      </c>
      <c r="M186" s="9">
        <f t="shared" si="55"/>
        <v>-4783640.2603186341</v>
      </c>
      <c r="N186" s="9">
        <f t="shared" si="56"/>
        <v>-10763190.585716927</v>
      </c>
      <c r="O186" s="9">
        <f t="shared" si="57"/>
        <v>-19134561.041274536</v>
      </c>
      <c r="P186" s="9">
        <f t="shared" si="58"/>
        <v>-29897751.626991466</v>
      </c>
      <c r="Q186" s="9">
        <f t="shared" si="59"/>
        <v>-43052762.34286771</v>
      </c>
      <c r="R186" s="8">
        <f>'Masses &amp; Spring Data'!$G$29</f>
        <v>0.12460000000000002</v>
      </c>
      <c r="S186" s="8">
        <f t="shared" si="67"/>
        <v>-149010.39410892548</v>
      </c>
      <c r="T186" s="8">
        <f t="shared" si="67"/>
        <v>-596041.57643570192</v>
      </c>
      <c r="U186" s="8">
        <f t="shared" si="67"/>
        <v>-1341093.5469803293</v>
      </c>
      <c r="V186" s="8">
        <f t="shared" ref="V186:X249" si="68">SUM($R$3*O186)</f>
        <v>-2384166.3057428077</v>
      </c>
      <c r="W186" s="8">
        <f t="shared" si="68"/>
        <v>-3725259.852723137</v>
      </c>
      <c r="X186" s="8">
        <f t="shared" si="68"/>
        <v>-5364374.1879213173</v>
      </c>
      <c r="Y186" s="3">
        <f>SUM('Masses &amp; Spring Data'!$K$41*('Masses &amp; Spring Data'!$I$3+'Vel,Acc,Jer (Inlet)'!C186))</f>
        <v>2275501.5712133371</v>
      </c>
      <c r="Z186" s="10">
        <f t="shared" si="60"/>
        <v>2126491.1771044116</v>
      </c>
      <c r="AA186" s="10">
        <f t="shared" si="61"/>
        <v>1671703.8429351938</v>
      </c>
      <c r="AB186" s="10">
        <f t="shared" si="62"/>
        <v>934408.0242330078</v>
      </c>
      <c r="AC186" s="10">
        <f t="shared" si="63"/>
        <v>-108664.73452947056</v>
      </c>
      <c r="AD186" s="10">
        <f t="shared" si="64"/>
        <v>-1449758.2815097999</v>
      </c>
      <c r="AE186" s="10">
        <f t="shared" si="65"/>
        <v>-3088872.6167079802</v>
      </c>
    </row>
    <row r="187" spans="1:31" x14ac:dyDescent="0.2">
      <c r="A187" s="5">
        <v>8</v>
      </c>
      <c r="B187" s="5">
        <f t="shared" si="66"/>
        <v>184</v>
      </c>
      <c r="C187" s="36">
        <v>8.2958229076897165</v>
      </c>
      <c r="D187" s="6">
        <f t="shared" si="46"/>
        <v>-3.6705642229552637E-2</v>
      </c>
      <c r="E187" s="7">
        <f t="shared" si="47"/>
        <v>-440.46770675463165</v>
      </c>
      <c r="F187" s="7">
        <f t="shared" si="48"/>
        <v>-880.9354135092633</v>
      </c>
      <c r="G187" s="7">
        <f t="shared" si="49"/>
        <v>-1321.4031202638948</v>
      </c>
      <c r="H187" s="7">
        <f t="shared" si="50"/>
        <v>-1761.8708270185266</v>
      </c>
      <c r="I187" s="7">
        <f t="shared" si="51"/>
        <v>-2202.3385337731584</v>
      </c>
      <c r="J187" s="7">
        <f t="shared" si="52"/>
        <v>-2642.8062405277897</v>
      </c>
      <c r="K187" s="12">
        <f t="shared" si="53"/>
        <v>-8.139329192792033E-3</v>
      </c>
      <c r="L187" s="9">
        <f t="shared" si="54"/>
        <v>-1172063.4037620528</v>
      </c>
      <c r="M187" s="9">
        <f t="shared" si="55"/>
        <v>-4688253.6150482111</v>
      </c>
      <c r="N187" s="9">
        <f t="shared" si="56"/>
        <v>-10548570.633858474</v>
      </c>
      <c r="O187" s="9">
        <f t="shared" si="57"/>
        <v>-18753014.460192844</v>
      </c>
      <c r="P187" s="9">
        <f t="shared" si="58"/>
        <v>-29301585.09405132</v>
      </c>
      <c r="Q187" s="9">
        <f t="shared" si="59"/>
        <v>-42194282.535433896</v>
      </c>
      <c r="R187" s="8">
        <f>'Masses &amp; Spring Data'!$G$29</f>
        <v>0.12460000000000002</v>
      </c>
      <c r="S187" s="8">
        <f t="shared" ref="S187:X250" si="69">SUM($R$3*L187)</f>
        <v>-146039.10010875179</v>
      </c>
      <c r="T187" s="8">
        <f t="shared" si="69"/>
        <v>-584156.40043500718</v>
      </c>
      <c r="U187" s="8">
        <f t="shared" si="69"/>
        <v>-1314351.9009787659</v>
      </c>
      <c r="V187" s="8">
        <f t="shared" si="68"/>
        <v>-2336625.6017400287</v>
      </c>
      <c r="W187" s="8">
        <f t="shared" si="68"/>
        <v>-3650977.5027187951</v>
      </c>
      <c r="X187" s="8">
        <f t="shared" si="68"/>
        <v>-5257407.6039150637</v>
      </c>
      <c r="Y187" s="3">
        <f>SUM('Masses &amp; Spring Data'!$K$41*('Masses &amp; Spring Data'!$I$3+'Vel,Acc,Jer (Inlet)'!C187))</f>
        <v>2267745.4193708957</v>
      </c>
      <c r="Z187" s="10">
        <f t="shared" si="60"/>
        <v>2121706.3192621442</v>
      </c>
      <c r="AA187" s="10">
        <f t="shared" si="61"/>
        <v>1673564.8145284411</v>
      </c>
      <c r="AB187" s="10">
        <f t="shared" si="62"/>
        <v>953393.5183921298</v>
      </c>
      <c r="AC187" s="10">
        <f t="shared" si="63"/>
        <v>-68880.182369132992</v>
      </c>
      <c r="AD187" s="10">
        <f t="shared" si="64"/>
        <v>-1383232.0833478994</v>
      </c>
      <c r="AE187" s="10">
        <f t="shared" si="65"/>
        <v>-2989662.1845441679</v>
      </c>
    </row>
    <row r="188" spans="1:31" x14ac:dyDescent="0.2">
      <c r="A188" s="5">
        <v>10</v>
      </c>
      <c r="B188" s="5">
        <f t="shared" si="66"/>
        <v>185</v>
      </c>
      <c r="C188" s="36">
        <v>8.2591172654601639</v>
      </c>
      <c r="D188" s="6">
        <f t="shared" si="46"/>
        <v>-4.484497142234467E-2</v>
      </c>
      <c r="E188" s="7">
        <f t="shared" si="47"/>
        <v>-538.1396570681361</v>
      </c>
      <c r="F188" s="7">
        <f t="shared" si="48"/>
        <v>-1076.2793141362722</v>
      </c>
      <c r="G188" s="7">
        <f t="shared" si="49"/>
        <v>-1614.4189712044081</v>
      </c>
      <c r="H188" s="7">
        <f t="shared" si="50"/>
        <v>-2152.5586282725444</v>
      </c>
      <c r="I188" s="7">
        <f t="shared" si="51"/>
        <v>-2690.6982853406803</v>
      </c>
      <c r="J188" s="7">
        <f t="shared" si="52"/>
        <v>-3228.8379424088162</v>
      </c>
      <c r="K188" s="12">
        <f t="shared" si="53"/>
        <v>-8.0316880132347279E-3</v>
      </c>
      <c r="L188" s="9">
        <f t="shared" si="54"/>
        <v>-1156563.0739058009</v>
      </c>
      <c r="M188" s="9">
        <f t="shared" si="55"/>
        <v>-4626252.2956232037</v>
      </c>
      <c r="N188" s="9">
        <f t="shared" si="56"/>
        <v>-10409067.665152207</v>
      </c>
      <c r="O188" s="9">
        <f t="shared" si="57"/>
        <v>-18505009.182492815</v>
      </c>
      <c r="P188" s="9">
        <f t="shared" si="58"/>
        <v>-28914076.847645022</v>
      </c>
      <c r="Q188" s="9">
        <f t="shared" si="59"/>
        <v>-41636270.660608828</v>
      </c>
      <c r="R188" s="8">
        <f>'Masses &amp; Spring Data'!$G$29</f>
        <v>0.12460000000000002</v>
      </c>
      <c r="S188" s="8">
        <f t="shared" si="69"/>
        <v>-144107.7590086628</v>
      </c>
      <c r="T188" s="8">
        <f t="shared" si="69"/>
        <v>-576431.03603465122</v>
      </c>
      <c r="U188" s="8">
        <f t="shared" si="69"/>
        <v>-1296969.8310779652</v>
      </c>
      <c r="V188" s="8">
        <f t="shared" si="68"/>
        <v>-2305724.1441386049</v>
      </c>
      <c r="W188" s="8">
        <f t="shared" si="68"/>
        <v>-3602693.9752165703</v>
      </c>
      <c r="X188" s="8">
        <f t="shared" si="68"/>
        <v>-5187879.3243118608</v>
      </c>
      <c r="Y188" s="3">
        <f>SUM('Masses &amp; Spring Data'!$K$41*('Masses &amp; Spring Data'!$I$3+'Vel,Acc,Jer (Inlet)'!C188))</f>
        <v>2257721.2149634482</v>
      </c>
      <c r="Z188" s="10">
        <f t="shared" si="60"/>
        <v>2113613.4559547855</v>
      </c>
      <c r="AA188" s="10">
        <f t="shared" si="61"/>
        <v>1669043.1473315195</v>
      </c>
      <c r="AB188" s="10">
        <f t="shared" si="62"/>
        <v>960751.38388548302</v>
      </c>
      <c r="AC188" s="10">
        <f t="shared" si="63"/>
        <v>-48002.929175156634</v>
      </c>
      <c r="AD188" s="10">
        <f t="shared" si="64"/>
        <v>-1344972.7602531221</v>
      </c>
      <c r="AE188" s="10">
        <f t="shared" si="65"/>
        <v>-2930158.1093484126</v>
      </c>
    </row>
    <row r="189" spans="1:31" x14ac:dyDescent="0.2">
      <c r="A189" s="5">
        <v>12</v>
      </c>
      <c r="B189" s="5">
        <f t="shared" si="66"/>
        <v>186</v>
      </c>
      <c r="C189" s="36">
        <v>8.2142722940378192</v>
      </c>
      <c r="D189" s="6">
        <f t="shared" si="46"/>
        <v>-5.2876659435579398E-2</v>
      </c>
      <c r="E189" s="7">
        <f t="shared" si="47"/>
        <v>-634.51991322695278</v>
      </c>
      <c r="F189" s="7">
        <f t="shared" si="48"/>
        <v>-1269.0398264539056</v>
      </c>
      <c r="G189" s="7">
        <f t="shared" si="49"/>
        <v>-1903.5597396808585</v>
      </c>
      <c r="H189" s="7">
        <f t="shared" si="50"/>
        <v>-2538.0796529078111</v>
      </c>
      <c r="I189" s="7">
        <f t="shared" si="51"/>
        <v>-3172.5995661347638</v>
      </c>
      <c r="J189" s="7">
        <f t="shared" si="52"/>
        <v>-3807.1194793617169</v>
      </c>
      <c r="K189" s="12">
        <f t="shared" si="53"/>
        <v>-7.8660861985273556E-3</v>
      </c>
      <c r="L189" s="9">
        <f t="shared" si="54"/>
        <v>-1132716.4125879393</v>
      </c>
      <c r="M189" s="9">
        <f t="shared" si="55"/>
        <v>-4530865.6503517572</v>
      </c>
      <c r="N189" s="9">
        <f t="shared" si="56"/>
        <v>-10194447.713291453</v>
      </c>
      <c r="O189" s="9">
        <f t="shared" si="57"/>
        <v>-18123462.601407029</v>
      </c>
      <c r="P189" s="9">
        <f t="shared" si="58"/>
        <v>-28317910.31469848</v>
      </c>
      <c r="Q189" s="9">
        <f t="shared" si="59"/>
        <v>-40777790.853165813</v>
      </c>
      <c r="R189" s="8">
        <f>'Masses &amp; Spring Data'!$G$29</f>
        <v>0.12460000000000002</v>
      </c>
      <c r="S189" s="8">
        <f t="shared" si="69"/>
        <v>-141136.46500845725</v>
      </c>
      <c r="T189" s="8">
        <f t="shared" si="69"/>
        <v>-564545.860033829</v>
      </c>
      <c r="U189" s="8">
        <f t="shared" si="69"/>
        <v>-1270228.1850761152</v>
      </c>
      <c r="V189" s="8">
        <f t="shared" si="68"/>
        <v>-2258183.440135316</v>
      </c>
      <c r="W189" s="8">
        <f t="shared" si="68"/>
        <v>-3528411.6252114312</v>
      </c>
      <c r="X189" s="8">
        <f t="shared" si="68"/>
        <v>-5080912.7403044607</v>
      </c>
      <c r="Y189" s="3">
        <f>SUM('Masses &amp; Spring Data'!$K$41*('Masses &amp; Spring Data'!$I$3+'Vel,Acc,Jer (Inlet)'!C189))</f>
        <v>2245474.1833661706</v>
      </c>
      <c r="Z189" s="10">
        <f t="shared" si="60"/>
        <v>2104337.7183577134</v>
      </c>
      <c r="AA189" s="10">
        <f t="shared" si="61"/>
        <v>1666487.8610390963</v>
      </c>
      <c r="AB189" s="10">
        <f t="shared" si="62"/>
        <v>975245.99829005543</v>
      </c>
      <c r="AC189" s="10">
        <f t="shared" si="63"/>
        <v>-12709.256769145373</v>
      </c>
      <c r="AD189" s="10">
        <f t="shared" si="64"/>
        <v>-1282937.4418452606</v>
      </c>
      <c r="AE189" s="10">
        <f t="shared" si="65"/>
        <v>-2835438.5569382901</v>
      </c>
    </row>
    <row r="190" spans="1:31" x14ac:dyDescent="0.2">
      <c r="A190" s="5">
        <v>14</v>
      </c>
      <c r="B190" s="5">
        <f t="shared" si="66"/>
        <v>187</v>
      </c>
      <c r="C190" s="36">
        <v>8.1613956346022398</v>
      </c>
      <c r="D190" s="6">
        <f t="shared" si="46"/>
        <v>-6.0742745634106754E-2</v>
      </c>
      <c r="E190" s="7">
        <f t="shared" si="47"/>
        <v>-728.91294760928099</v>
      </c>
      <c r="F190" s="7">
        <f t="shared" si="48"/>
        <v>-1457.825895218562</v>
      </c>
      <c r="G190" s="7">
        <f t="shared" si="49"/>
        <v>-2186.7388428278432</v>
      </c>
      <c r="H190" s="7">
        <f t="shared" si="50"/>
        <v>-2915.651790437124</v>
      </c>
      <c r="I190" s="7">
        <f t="shared" si="51"/>
        <v>-3644.5647380464052</v>
      </c>
      <c r="J190" s="7">
        <f t="shared" si="52"/>
        <v>-4373.4776856556864</v>
      </c>
      <c r="K190" s="12">
        <f t="shared" si="53"/>
        <v>-7.7004843838217596E-3</v>
      </c>
      <c r="L190" s="9">
        <f t="shared" si="54"/>
        <v>-1108869.7512703333</v>
      </c>
      <c r="M190" s="9">
        <f t="shared" si="55"/>
        <v>-4435479.0050813332</v>
      </c>
      <c r="N190" s="9">
        <f t="shared" si="56"/>
        <v>-9979827.7614329997</v>
      </c>
      <c r="O190" s="9">
        <f t="shared" si="57"/>
        <v>-17741916.020325333</v>
      </c>
      <c r="P190" s="9">
        <f t="shared" si="58"/>
        <v>-27721743.781758334</v>
      </c>
      <c r="Q190" s="9">
        <f t="shared" si="59"/>
        <v>-39919311.045731999</v>
      </c>
      <c r="R190" s="8">
        <f>'Masses &amp; Spring Data'!$G$29</f>
        <v>0.12460000000000002</v>
      </c>
      <c r="S190" s="8">
        <f t="shared" si="69"/>
        <v>-138165.17100828353</v>
      </c>
      <c r="T190" s="8">
        <f t="shared" si="69"/>
        <v>-552660.68403313414</v>
      </c>
      <c r="U190" s="8">
        <f t="shared" si="69"/>
        <v>-1243486.539074552</v>
      </c>
      <c r="V190" s="8">
        <f t="shared" si="68"/>
        <v>-2210642.7361325365</v>
      </c>
      <c r="W190" s="8">
        <f t="shared" si="68"/>
        <v>-3454129.2752070888</v>
      </c>
      <c r="X190" s="8">
        <f t="shared" si="68"/>
        <v>-4973946.1562982081</v>
      </c>
      <c r="Y190" s="3">
        <f>SUM('Masses &amp; Spring Data'!$K$41*('Masses &amp; Spring Data'!$I$3+'Vel,Acc,Jer (Inlet)'!C190))</f>
        <v>2231033.7210729253</v>
      </c>
      <c r="Z190" s="10">
        <f t="shared" si="60"/>
        <v>2092868.5500646417</v>
      </c>
      <c r="AA190" s="10">
        <f t="shared" si="61"/>
        <v>1661784.3694257531</v>
      </c>
      <c r="AB190" s="10">
        <f t="shared" si="62"/>
        <v>987547.18199837324</v>
      </c>
      <c r="AC190" s="10">
        <f t="shared" si="63"/>
        <v>20390.984940388706</v>
      </c>
      <c r="AD190" s="10">
        <f t="shared" si="64"/>
        <v>-1223095.5541341635</v>
      </c>
      <c r="AE190" s="10">
        <f t="shared" si="65"/>
        <v>-2742912.4352252828</v>
      </c>
    </row>
    <row r="191" spans="1:31" x14ac:dyDescent="0.2">
      <c r="A191" s="5">
        <v>16</v>
      </c>
      <c r="B191" s="5">
        <f t="shared" si="66"/>
        <v>188</v>
      </c>
      <c r="C191" s="36">
        <v>8.1006528889681331</v>
      </c>
      <c r="D191" s="6">
        <f t="shared" si="46"/>
        <v>-6.8443230017928514E-2</v>
      </c>
      <c r="E191" s="7">
        <f t="shared" si="47"/>
        <v>-821.31876021514222</v>
      </c>
      <c r="F191" s="7">
        <f t="shared" si="48"/>
        <v>-1642.6375204302844</v>
      </c>
      <c r="G191" s="7">
        <f t="shared" si="49"/>
        <v>-2463.9562806454264</v>
      </c>
      <c r="H191" s="7">
        <f t="shared" si="50"/>
        <v>-3285.2750408605689</v>
      </c>
      <c r="I191" s="7">
        <f t="shared" si="51"/>
        <v>-4106.5938010757109</v>
      </c>
      <c r="J191" s="7">
        <f t="shared" si="52"/>
        <v>-4927.9125612908529</v>
      </c>
      <c r="K191" s="12">
        <f t="shared" si="53"/>
        <v>-7.485202024705373E-3</v>
      </c>
      <c r="L191" s="9">
        <f t="shared" si="54"/>
        <v>-1077869.0915575738</v>
      </c>
      <c r="M191" s="9">
        <f t="shared" si="55"/>
        <v>-4311476.366230295</v>
      </c>
      <c r="N191" s="9">
        <f t="shared" si="56"/>
        <v>-9700821.8240181636</v>
      </c>
      <c r="O191" s="9">
        <f t="shared" si="57"/>
        <v>-17245905.46492118</v>
      </c>
      <c r="P191" s="9">
        <f t="shared" si="58"/>
        <v>-26946727.288939342</v>
      </c>
      <c r="Q191" s="9">
        <f t="shared" si="59"/>
        <v>-38803287.296072654</v>
      </c>
      <c r="R191" s="8">
        <f>'Masses &amp; Spring Data'!$G$29</f>
        <v>0.12460000000000002</v>
      </c>
      <c r="S191" s="8">
        <f t="shared" si="69"/>
        <v>-134302.48880807371</v>
      </c>
      <c r="T191" s="8">
        <f t="shared" si="69"/>
        <v>-537209.95523229486</v>
      </c>
      <c r="U191" s="8">
        <f t="shared" si="69"/>
        <v>-1208722.3992726633</v>
      </c>
      <c r="V191" s="8">
        <f t="shared" si="68"/>
        <v>-2148839.8209291794</v>
      </c>
      <c r="W191" s="8">
        <f t="shared" si="68"/>
        <v>-3357562.2202018425</v>
      </c>
      <c r="X191" s="8">
        <f t="shared" si="68"/>
        <v>-4834889.5970906531</v>
      </c>
      <c r="Y191" s="3">
        <f>SUM('Masses &amp; Spring Data'!$K$41*('Masses &amp; Spring Data'!$I$3+'Vel,Acc,Jer (Inlet)'!C191))</f>
        <v>2214445.0534588872</v>
      </c>
      <c r="Z191" s="10">
        <f t="shared" si="60"/>
        <v>2080142.5646508134</v>
      </c>
      <c r="AA191" s="10">
        <f t="shared" si="61"/>
        <v>1658543.4506669361</v>
      </c>
      <c r="AB191" s="10">
        <f t="shared" si="62"/>
        <v>1005722.6541862239</v>
      </c>
      <c r="AC191" s="10">
        <f t="shared" si="63"/>
        <v>65605.232529707719</v>
      </c>
      <c r="AD191" s="10">
        <f t="shared" si="64"/>
        <v>-1143117.1667429553</v>
      </c>
      <c r="AE191" s="10">
        <f t="shared" si="65"/>
        <v>-2620444.543631766</v>
      </c>
    </row>
    <row r="192" spans="1:31" x14ac:dyDescent="0.2">
      <c r="A192" s="5">
        <v>18</v>
      </c>
      <c r="B192" s="5">
        <f t="shared" si="66"/>
        <v>189</v>
      </c>
      <c r="C192" s="36">
        <v>8.0322096589502046</v>
      </c>
      <c r="D192" s="6">
        <f t="shared" si="46"/>
        <v>-7.5928432042632998E-2</v>
      </c>
      <c r="E192" s="7">
        <f t="shared" si="47"/>
        <v>-911.14118451159595</v>
      </c>
      <c r="F192" s="7">
        <f t="shared" si="48"/>
        <v>-1822.2823690231919</v>
      </c>
      <c r="G192" s="7">
        <f t="shared" si="49"/>
        <v>-2733.423553534788</v>
      </c>
      <c r="H192" s="7">
        <f t="shared" si="50"/>
        <v>-3644.5647380463838</v>
      </c>
      <c r="I192" s="7">
        <f t="shared" si="51"/>
        <v>-4555.7059225579796</v>
      </c>
      <c r="J192" s="7">
        <f t="shared" si="52"/>
        <v>-5466.8471070695759</v>
      </c>
      <c r="K192" s="12">
        <f t="shared" si="53"/>
        <v>-7.2699196655889864E-3</v>
      </c>
      <c r="L192" s="9">
        <f t="shared" si="54"/>
        <v>-1046868.431844814</v>
      </c>
      <c r="M192" s="9">
        <f t="shared" si="55"/>
        <v>-4187473.7273792559</v>
      </c>
      <c r="N192" s="9">
        <f t="shared" si="56"/>
        <v>-9421815.8866033256</v>
      </c>
      <c r="O192" s="9">
        <f t="shared" si="57"/>
        <v>-16749894.909517024</v>
      </c>
      <c r="P192" s="9">
        <f t="shared" si="58"/>
        <v>-26171710.796120349</v>
      </c>
      <c r="Q192" s="9">
        <f t="shared" si="59"/>
        <v>-37687263.546413302</v>
      </c>
      <c r="R192" s="8">
        <f>'Masses &amp; Spring Data'!$G$29</f>
        <v>0.12460000000000002</v>
      </c>
      <c r="S192" s="8">
        <f t="shared" si="69"/>
        <v>-130439.80660786384</v>
      </c>
      <c r="T192" s="8">
        <f t="shared" si="69"/>
        <v>-521759.22643145535</v>
      </c>
      <c r="U192" s="8">
        <f t="shared" si="69"/>
        <v>-1173958.2594707746</v>
      </c>
      <c r="V192" s="8">
        <f t="shared" si="68"/>
        <v>-2087036.9057258214</v>
      </c>
      <c r="W192" s="8">
        <f t="shared" si="68"/>
        <v>-3260995.1651965962</v>
      </c>
      <c r="X192" s="8">
        <f t="shared" si="68"/>
        <v>-4695833.0378830982</v>
      </c>
      <c r="Y192" s="3">
        <f>SUM('Masses &amp; Spring Data'!$K$41*('Masses &amp; Spring Data'!$I$3+'Vel,Acc,Jer (Inlet)'!C192))</f>
        <v>2195753.4058992309</v>
      </c>
      <c r="Z192" s="10">
        <f t="shared" si="60"/>
        <v>2065313.599291367</v>
      </c>
      <c r="AA192" s="10">
        <f t="shared" si="61"/>
        <v>1653258.3449502275</v>
      </c>
      <c r="AB192" s="10">
        <f t="shared" si="62"/>
        <v>1021795.1464284563</v>
      </c>
      <c r="AC192" s="10">
        <f t="shared" si="63"/>
        <v>108716.50017340947</v>
      </c>
      <c r="AD192" s="10">
        <f t="shared" si="64"/>
        <v>-1065241.7592973653</v>
      </c>
      <c r="AE192" s="10">
        <f t="shared" si="65"/>
        <v>-2500079.6319838674</v>
      </c>
    </row>
    <row r="193" spans="1:31" x14ac:dyDescent="0.2">
      <c r="A193" s="5">
        <v>20</v>
      </c>
      <c r="B193" s="5">
        <f t="shared" si="66"/>
        <v>190</v>
      </c>
      <c r="C193" s="36">
        <v>7.9562812269075716</v>
      </c>
      <c r="D193" s="6">
        <f t="shared" si="46"/>
        <v>-8.3198351708221985E-2</v>
      </c>
      <c r="E193" s="7">
        <f t="shared" si="47"/>
        <v>-998.38022049866379</v>
      </c>
      <c r="F193" s="7">
        <f t="shared" si="48"/>
        <v>-1996.7604409973276</v>
      </c>
      <c r="G193" s="7">
        <f t="shared" si="49"/>
        <v>-2995.1406614959915</v>
      </c>
      <c r="H193" s="7">
        <f t="shared" si="50"/>
        <v>-3993.5208819946552</v>
      </c>
      <c r="I193" s="7">
        <f t="shared" si="51"/>
        <v>-4991.9011024933188</v>
      </c>
      <c r="J193" s="7">
        <f t="shared" si="52"/>
        <v>-5990.281322991983</v>
      </c>
      <c r="K193" s="12">
        <f t="shared" si="53"/>
        <v>-7.0215169435261515E-3</v>
      </c>
      <c r="L193" s="9">
        <f t="shared" si="54"/>
        <v>-1011098.4398677659</v>
      </c>
      <c r="M193" s="9">
        <f t="shared" si="55"/>
        <v>-4044393.7594710635</v>
      </c>
      <c r="N193" s="9">
        <f t="shared" si="56"/>
        <v>-9099885.9588098917</v>
      </c>
      <c r="O193" s="9">
        <f t="shared" si="57"/>
        <v>-16177575.037884254</v>
      </c>
      <c r="P193" s="9">
        <f t="shared" si="58"/>
        <v>-25277460.996694144</v>
      </c>
      <c r="Q193" s="9">
        <f t="shared" si="59"/>
        <v>-36399543.835239567</v>
      </c>
      <c r="R193" s="8">
        <f>'Masses &amp; Spring Data'!$G$29</f>
        <v>0.12460000000000002</v>
      </c>
      <c r="S193" s="8">
        <f t="shared" si="69"/>
        <v>-125982.86560752365</v>
      </c>
      <c r="T193" s="8">
        <f t="shared" si="69"/>
        <v>-503931.4624300946</v>
      </c>
      <c r="U193" s="8">
        <f t="shared" si="69"/>
        <v>-1133845.7904677126</v>
      </c>
      <c r="V193" s="8">
        <f t="shared" si="68"/>
        <v>-2015725.8497203784</v>
      </c>
      <c r="W193" s="8">
        <f t="shared" si="68"/>
        <v>-3149571.640188091</v>
      </c>
      <c r="X193" s="8">
        <f t="shared" si="68"/>
        <v>-4535383.1618708503</v>
      </c>
      <c r="Y193" s="3">
        <f>SUM('Masses &amp; Spring Data'!$K$41*('Masses &amp; Spring Data'!$I$3+'Vel,Acc,Jer (Inlet)'!C193))</f>
        <v>2175017.571381683</v>
      </c>
      <c r="Z193" s="10">
        <f t="shared" si="60"/>
        <v>2049034.7057741594</v>
      </c>
      <c r="AA193" s="10">
        <f t="shared" si="61"/>
        <v>1648364.8804638761</v>
      </c>
      <c r="AB193" s="10">
        <f t="shared" si="62"/>
        <v>1041171.7809139704</v>
      </c>
      <c r="AC193" s="10">
        <f t="shared" si="63"/>
        <v>159291.72166130459</v>
      </c>
      <c r="AD193" s="10">
        <f t="shared" si="64"/>
        <v>-974554.06880640797</v>
      </c>
      <c r="AE193" s="10">
        <f t="shared" si="65"/>
        <v>-2360365.5904891673</v>
      </c>
    </row>
    <row r="194" spans="1:31" x14ac:dyDescent="0.2">
      <c r="A194" s="5">
        <v>22</v>
      </c>
      <c r="B194" s="5">
        <f t="shared" si="66"/>
        <v>191</v>
      </c>
      <c r="C194" s="36">
        <v>7.8730828751993496</v>
      </c>
      <c r="D194" s="6">
        <f t="shared" si="46"/>
        <v>-9.0219868651748136E-2</v>
      </c>
      <c r="E194" s="7">
        <f t="shared" si="47"/>
        <v>-1082.6384238209776</v>
      </c>
      <c r="F194" s="7">
        <f t="shared" si="48"/>
        <v>-2165.2768476419551</v>
      </c>
      <c r="G194" s="7">
        <f t="shared" si="49"/>
        <v>-3247.9152714629331</v>
      </c>
      <c r="H194" s="7">
        <f t="shared" si="50"/>
        <v>-4330.5536952839102</v>
      </c>
      <c r="I194" s="7">
        <f t="shared" si="51"/>
        <v>-5413.1921191048878</v>
      </c>
      <c r="J194" s="7">
        <f t="shared" si="52"/>
        <v>-6495.8305429258662</v>
      </c>
      <c r="K194" s="12">
        <f t="shared" si="53"/>
        <v>-6.7565540399998625E-3</v>
      </c>
      <c r="L194" s="9">
        <f t="shared" si="54"/>
        <v>-972943.78175998025</v>
      </c>
      <c r="M194" s="9">
        <f t="shared" si="55"/>
        <v>-3891775.127039921</v>
      </c>
      <c r="N194" s="9">
        <f t="shared" si="56"/>
        <v>-8756494.0358398221</v>
      </c>
      <c r="O194" s="9">
        <f t="shared" si="57"/>
        <v>-15567100.508159684</v>
      </c>
      <c r="P194" s="9">
        <f t="shared" si="58"/>
        <v>-24323594.543999504</v>
      </c>
      <c r="Q194" s="9">
        <f t="shared" si="59"/>
        <v>-35025976.143359289</v>
      </c>
      <c r="R194" s="8">
        <f>'Masses &amp; Spring Data'!$G$29</f>
        <v>0.12460000000000002</v>
      </c>
      <c r="S194" s="8">
        <f t="shared" si="69"/>
        <v>-121228.79520729356</v>
      </c>
      <c r="T194" s="8">
        <f t="shared" si="69"/>
        <v>-484915.18082917423</v>
      </c>
      <c r="U194" s="8">
        <f t="shared" si="69"/>
        <v>-1091059.1568656419</v>
      </c>
      <c r="V194" s="8">
        <f t="shared" si="68"/>
        <v>-1939660.7233166969</v>
      </c>
      <c r="W194" s="8">
        <f t="shared" si="68"/>
        <v>-3030719.8801823384</v>
      </c>
      <c r="X194" s="8">
        <f t="shared" si="68"/>
        <v>-4364236.6274625678</v>
      </c>
      <c r="Y194" s="3">
        <f>SUM('Masses &amp; Spring Data'!$K$41*('Masses &amp; Spring Data'!$I$3+'Vel,Acc,Jer (Inlet)'!C194))</f>
        <v>2152296.3428939707</v>
      </c>
      <c r="Z194" s="10">
        <f t="shared" si="60"/>
        <v>2031067.5476866772</v>
      </c>
      <c r="AA194" s="10">
        <f t="shared" si="61"/>
        <v>1642742.3776696818</v>
      </c>
      <c r="AB194" s="10">
        <f t="shared" si="62"/>
        <v>1061237.1860283287</v>
      </c>
      <c r="AC194" s="10">
        <f t="shared" si="63"/>
        <v>212635.61957727373</v>
      </c>
      <c r="AD194" s="10">
        <f t="shared" si="64"/>
        <v>-878423.53728836775</v>
      </c>
      <c r="AE194" s="10">
        <f t="shared" si="65"/>
        <v>-2211940.2845685971</v>
      </c>
    </row>
    <row r="195" spans="1:31" x14ac:dyDescent="0.2">
      <c r="A195" s="5">
        <v>24</v>
      </c>
      <c r="B195" s="5">
        <f t="shared" si="66"/>
        <v>192</v>
      </c>
      <c r="C195" s="36">
        <v>7.7828630065476014</v>
      </c>
      <c r="D195" s="6">
        <f t="shared" si="46"/>
        <v>-9.6976422691747999E-2</v>
      </c>
      <c r="E195" s="7">
        <f t="shared" si="47"/>
        <v>-1163.717072300976</v>
      </c>
      <c r="F195" s="7">
        <f t="shared" si="48"/>
        <v>-2327.4341446019521</v>
      </c>
      <c r="G195" s="7">
        <f t="shared" si="49"/>
        <v>-3491.1512169029279</v>
      </c>
      <c r="H195" s="7">
        <f t="shared" si="50"/>
        <v>-4654.8682892039042</v>
      </c>
      <c r="I195" s="7">
        <f t="shared" si="51"/>
        <v>-5818.58536150488</v>
      </c>
      <c r="J195" s="7">
        <f t="shared" si="52"/>
        <v>-6982.3024338058558</v>
      </c>
      <c r="K195" s="12">
        <f t="shared" si="53"/>
        <v>-6.4833110457334087E-3</v>
      </c>
      <c r="L195" s="9">
        <f t="shared" si="54"/>
        <v>-933596.7905856109</v>
      </c>
      <c r="M195" s="9">
        <f t="shared" si="55"/>
        <v>-3734387.1623424436</v>
      </c>
      <c r="N195" s="9">
        <f t="shared" si="56"/>
        <v>-8402371.1152704973</v>
      </c>
      <c r="O195" s="9">
        <f t="shared" si="57"/>
        <v>-14937548.649369774</v>
      </c>
      <c r="P195" s="9">
        <f t="shared" si="58"/>
        <v>-23339919.764640272</v>
      </c>
      <c r="Q195" s="9">
        <f t="shared" si="59"/>
        <v>-33609484.461081989</v>
      </c>
      <c r="R195" s="8">
        <f>'Masses &amp; Spring Data'!$G$29</f>
        <v>0.12460000000000002</v>
      </c>
      <c r="S195" s="8">
        <f t="shared" si="69"/>
        <v>-116326.16010696713</v>
      </c>
      <c r="T195" s="8">
        <f t="shared" si="69"/>
        <v>-465304.64042786852</v>
      </c>
      <c r="U195" s="8">
        <f t="shared" si="69"/>
        <v>-1046935.4409627041</v>
      </c>
      <c r="V195" s="8">
        <f t="shared" si="69"/>
        <v>-1861218.5617114741</v>
      </c>
      <c r="W195" s="8">
        <f t="shared" si="69"/>
        <v>-2908154.0026741782</v>
      </c>
      <c r="X195" s="8">
        <f t="shared" si="69"/>
        <v>-4187741.7638508165</v>
      </c>
      <c r="Y195" s="3">
        <f>SUM('Masses &amp; Spring Data'!$K$41*('Masses &amp; Spring Data'!$I$3+'Vel,Acc,Jer (Inlet)'!C195))</f>
        <v>2127657.5584988561</v>
      </c>
      <c r="Z195" s="10">
        <f t="shared" si="60"/>
        <v>2011331.3983918889</v>
      </c>
      <c r="AA195" s="10">
        <f t="shared" si="61"/>
        <v>1635868.93836875</v>
      </c>
      <c r="AB195" s="10">
        <f t="shared" si="62"/>
        <v>1080722.117536152</v>
      </c>
      <c r="AC195" s="10">
        <f t="shared" si="63"/>
        <v>266438.99678738206</v>
      </c>
      <c r="AD195" s="10">
        <f t="shared" si="64"/>
        <v>-780496.44417532207</v>
      </c>
      <c r="AE195" s="10">
        <f t="shared" si="65"/>
        <v>-2060084.2053519604</v>
      </c>
    </row>
    <row r="196" spans="1:31" x14ac:dyDescent="0.2">
      <c r="A196" s="5">
        <v>26</v>
      </c>
      <c r="B196" s="5">
        <f t="shared" si="66"/>
        <v>193</v>
      </c>
      <c r="C196" s="36">
        <v>7.6858865838558534</v>
      </c>
      <c r="D196" s="6">
        <f t="shared" ref="D196:D259" si="70">SUM((C197-C196)/(B197-B196))</f>
        <v>-0.10345973373748141</v>
      </c>
      <c r="E196" s="7">
        <f t="shared" ref="E196:E259" si="71">SUM(D196*(6*2000))</f>
        <v>-1241.5168048497769</v>
      </c>
      <c r="F196" s="7">
        <f t="shared" ref="F196:F259" si="72">SUM(D196*(6*4000))</f>
        <v>-2483.0336096995538</v>
      </c>
      <c r="G196" s="7">
        <f t="shared" ref="G196:G259" si="73">SUM(D196*(6*6000))</f>
        <v>-3724.5504145493305</v>
      </c>
      <c r="H196" s="7">
        <f t="shared" ref="H196:H259" si="74">SUM(D196*(6*8000))</f>
        <v>-4966.0672193991077</v>
      </c>
      <c r="I196" s="7">
        <f t="shared" ref="I196:I259" si="75">SUM(D196*(6*10000))</f>
        <v>-6207.5840242488848</v>
      </c>
      <c r="J196" s="7">
        <f t="shared" ref="J196:J259" si="76">SUM(D196*(6*12000))</f>
        <v>-7449.1008290986611</v>
      </c>
      <c r="K196" s="12">
        <f t="shared" ref="K196:K259" si="77">SUM((C198-(2*C197)+C196)/((B197-B196)^2))</f>
        <v>-6.1852277792642241E-3</v>
      </c>
      <c r="L196" s="9">
        <f t="shared" ref="L196:L259" si="78">SUM(K196*((6*2000)^2))</f>
        <v>-890672.80021404824</v>
      </c>
      <c r="M196" s="9">
        <f t="shared" ref="M196:M259" si="79">SUM(K196*((6*4000)^2))</f>
        <v>-3562691.200856193</v>
      </c>
      <c r="N196" s="9">
        <f t="shared" ref="N196:N259" si="80">SUM(K196*((6*6000)^2))</f>
        <v>-8016055.2019264344</v>
      </c>
      <c r="O196" s="9">
        <f t="shared" ref="O196:O259" si="81">SUM(K196*((6*8000)^2))</f>
        <v>-14250764.803424772</v>
      </c>
      <c r="P196" s="9">
        <f t="shared" ref="P196:P259" si="82">SUM(K196*((6*10000)^2))</f>
        <v>-22266820.005351208</v>
      </c>
      <c r="Q196" s="9">
        <f t="shared" ref="Q196:Q259" si="83">SUM(K196*((6*12000)^2))</f>
        <v>-32064220.807705738</v>
      </c>
      <c r="R196" s="8">
        <f>'Masses &amp; Spring Data'!$G$29</f>
        <v>0.12460000000000002</v>
      </c>
      <c r="S196" s="8">
        <f t="shared" si="69"/>
        <v>-110977.83090667042</v>
      </c>
      <c r="T196" s="8">
        <f t="shared" si="69"/>
        <v>-443911.3236266817</v>
      </c>
      <c r="U196" s="8">
        <f t="shared" si="69"/>
        <v>-998800.47816003382</v>
      </c>
      <c r="V196" s="8">
        <f t="shared" si="69"/>
        <v>-1775645.2945067268</v>
      </c>
      <c r="W196" s="8">
        <f t="shared" si="69"/>
        <v>-2774445.7726667607</v>
      </c>
      <c r="X196" s="8">
        <f t="shared" si="69"/>
        <v>-3995201.9126401353</v>
      </c>
      <c r="Y196" s="3">
        <f>SUM('Masses &amp; Spring Data'!$K$41*('Masses &amp; Spring Data'!$I$3+'Vel,Acc,Jer (Inlet)'!C196))</f>
        <v>2101173.5787966186</v>
      </c>
      <c r="Z196" s="10">
        <f t="shared" ref="Z196:Z259" si="84">SUM(S196+Y196)</f>
        <v>1990195.7478899481</v>
      </c>
      <c r="AA196" s="10">
        <f t="shared" ref="AA196:AA259" si="85">SUM(T196+Y197)</f>
        <v>1629007.702029614</v>
      </c>
      <c r="AB196" s="10">
        <f t="shared" ref="AB196:AB259" si="86">SUM(U196+Y196)</f>
        <v>1102373.1006365847</v>
      </c>
      <c r="AC196" s="10">
        <f t="shared" ref="AC196:AC259" si="87">SUM(V196+Y196)</f>
        <v>325528.28428989183</v>
      </c>
      <c r="AD196" s="10">
        <f t="shared" ref="AD196:AD259" si="88">SUM(W196+Y196)</f>
        <v>-673272.1938701421</v>
      </c>
      <c r="AE196" s="10">
        <f t="shared" ref="AE196:AE259" si="89">SUM(X196+Y196)</f>
        <v>-1894028.3338435167</v>
      </c>
    </row>
    <row r="197" spans="1:31" x14ac:dyDescent="0.2">
      <c r="A197" s="5">
        <v>28</v>
      </c>
      <c r="B197" s="5">
        <f t="shared" ref="B197:B260" si="90">B196+1</f>
        <v>194</v>
      </c>
      <c r="C197" s="36">
        <v>7.582426850118372</v>
      </c>
      <c r="D197" s="6">
        <f t="shared" si="70"/>
        <v>-0.10964496151674563</v>
      </c>
      <c r="E197" s="7">
        <f t="shared" si="71"/>
        <v>-1315.7395382009477</v>
      </c>
      <c r="F197" s="7">
        <f t="shared" si="72"/>
        <v>-2631.4790764018953</v>
      </c>
      <c r="G197" s="7">
        <f t="shared" si="73"/>
        <v>-3947.2186146028425</v>
      </c>
      <c r="H197" s="7">
        <f t="shared" si="74"/>
        <v>-5262.9581528037907</v>
      </c>
      <c r="I197" s="7">
        <f t="shared" si="75"/>
        <v>-6578.6976910047379</v>
      </c>
      <c r="J197" s="7">
        <f t="shared" si="76"/>
        <v>-7894.4372292056851</v>
      </c>
      <c r="K197" s="12">
        <f t="shared" si="77"/>
        <v>-5.8705843313218153E-3</v>
      </c>
      <c r="L197" s="9">
        <f t="shared" si="78"/>
        <v>-845364.14371034142</v>
      </c>
      <c r="M197" s="9">
        <f t="shared" si="79"/>
        <v>-3381456.5748413657</v>
      </c>
      <c r="N197" s="9">
        <f t="shared" si="80"/>
        <v>-7608277.2933930727</v>
      </c>
      <c r="O197" s="9">
        <f t="shared" si="81"/>
        <v>-13525826.299365463</v>
      </c>
      <c r="P197" s="9">
        <f t="shared" si="82"/>
        <v>-21134103.592758536</v>
      </c>
      <c r="Q197" s="9">
        <f t="shared" si="83"/>
        <v>-30433109.173572291</v>
      </c>
      <c r="R197" s="8">
        <f>'Masses &amp; Spring Data'!$G$29</f>
        <v>0.12460000000000002</v>
      </c>
      <c r="S197" s="8">
        <f t="shared" si="69"/>
        <v>-105332.37230630855</v>
      </c>
      <c r="T197" s="8">
        <f t="shared" si="69"/>
        <v>-421329.4892252342</v>
      </c>
      <c r="U197" s="8">
        <f t="shared" si="69"/>
        <v>-947991.35075677698</v>
      </c>
      <c r="V197" s="8">
        <f t="shared" si="69"/>
        <v>-1685317.9569009368</v>
      </c>
      <c r="W197" s="8">
        <f t="shared" si="69"/>
        <v>-2633309.307657714</v>
      </c>
      <c r="X197" s="8">
        <f t="shared" si="69"/>
        <v>-3791965.4030271079</v>
      </c>
      <c r="Y197" s="3">
        <f>SUM('Masses &amp; Spring Data'!$K$41*('Masses &amp; Spring Data'!$I$3+'Vel,Acc,Jer (Inlet)'!C197))</f>
        <v>2072919.0256562957</v>
      </c>
      <c r="Z197" s="10">
        <f t="shared" si="84"/>
        <v>1967586.6533499872</v>
      </c>
      <c r="AA197" s="10">
        <f t="shared" si="85"/>
        <v>1621645.8155279681</v>
      </c>
      <c r="AB197" s="10">
        <f t="shared" si="86"/>
        <v>1124927.6748995187</v>
      </c>
      <c r="AC197" s="10">
        <f t="shared" si="87"/>
        <v>387601.06875535892</v>
      </c>
      <c r="AD197" s="10">
        <f t="shared" si="88"/>
        <v>-560390.28200141829</v>
      </c>
      <c r="AE197" s="10">
        <f t="shared" si="89"/>
        <v>-1719046.3773708122</v>
      </c>
    </row>
    <row r="198" spans="1:31" x14ac:dyDescent="0.2">
      <c r="A198" s="5">
        <v>30</v>
      </c>
      <c r="B198" s="5">
        <f t="shared" si="90"/>
        <v>195</v>
      </c>
      <c r="C198" s="36">
        <v>7.4727818886016264</v>
      </c>
      <c r="D198" s="6">
        <f t="shared" si="70"/>
        <v>-0.11551554584806745</v>
      </c>
      <c r="E198" s="7">
        <f t="shared" si="71"/>
        <v>-1386.1865501768093</v>
      </c>
      <c r="F198" s="7">
        <f t="shared" si="72"/>
        <v>-2772.3731003536186</v>
      </c>
      <c r="G198" s="7">
        <f t="shared" si="73"/>
        <v>-4158.5596505304284</v>
      </c>
      <c r="H198" s="7">
        <f t="shared" si="74"/>
        <v>-5544.7462007072372</v>
      </c>
      <c r="I198" s="7">
        <f t="shared" si="75"/>
        <v>-6930.932750884047</v>
      </c>
      <c r="J198" s="7">
        <f t="shared" si="76"/>
        <v>-8317.1193010608567</v>
      </c>
      <c r="K198" s="12">
        <f t="shared" si="77"/>
        <v>-5.5559408833820711E-3</v>
      </c>
      <c r="L198" s="9">
        <f t="shared" si="78"/>
        <v>-800055.48720701819</v>
      </c>
      <c r="M198" s="9">
        <f t="shared" si="79"/>
        <v>-3200221.9488280728</v>
      </c>
      <c r="N198" s="9">
        <f t="shared" si="80"/>
        <v>-7200499.3848631643</v>
      </c>
      <c r="O198" s="9">
        <f t="shared" si="81"/>
        <v>-12800887.795312291</v>
      </c>
      <c r="P198" s="9">
        <f t="shared" si="82"/>
        <v>-20001387.180175457</v>
      </c>
      <c r="Q198" s="9">
        <f t="shared" si="83"/>
        <v>-28801997.539452657</v>
      </c>
      <c r="R198" s="8">
        <f>'Masses &amp; Spring Data'!$G$29</f>
        <v>0.12460000000000002</v>
      </c>
      <c r="S198" s="8">
        <f t="shared" si="69"/>
        <v>-99686.913705994477</v>
      </c>
      <c r="T198" s="8">
        <f t="shared" si="69"/>
        <v>-398747.65482397791</v>
      </c>
      <c r="U198" s="8">
        <f t="shared" si="69"/>
        <v>-897182.22335395042</v>
      </c>
      <c r="V198" s="8">
        <f t="shared" si="69"/>
        <v>-1594990.6192959116</v>
      </c>
      <c r="W198" s="8">
        <f t="shared" si="69"/>
        <v>-2492172.8426498622</v>
      </c>
      <c r="X198" s="8">
        <f t="shared" si="69"/>
        <v>-3588728.8934158017</v>
      </c>
      <c r="Y198" s="3">
        <f>SUM('Masses &amp; Spring Data'!$K$41*('Masses &amp; Spring Data'!$I$3+'Vel,Acc,Jer (Inlet)'!C198))</f>
        <v>2042975.3047532022</v>
      </c>
      <c r="Z198" s="10">
        <f t="shared" si="84"/>
        <v>1943288.3910472079</v>
      </c>
      <c r="AA198" s="10">
        <f t="shared" si="85"/>
        <v>1612680.6894761918</v>
      </c>
      <c r="AB198" s="10">
        <f t="shared" si="86"/>
        <v>1145793.0813992517</v>
      </c>
      <c r="AC198" s="10">
        <f t="shared" si="87"/>
        <v>447984.68545729062</v>
      </c>
      <c r="AD198" s="10">
        <f t="shared" si="88"/>
        <v>-449197.53789665992</v>
      </c>
      <c r="AE198" s="10">
        <f t="shared" si="89"/>
        <v>-1545753.5886625994</v>
      </c>
    </row>
    <row r="199" spans="1:31" x14ac:dyDescent="0.2">
      <c r="A199" s="5">
        <v>32</v>
      </c>
      <c r="B199" s="5">
        <f t="shared" si="90"/>
        <v>196</v>
      </c>
      <c r="C199" s="36">
        <v>7.357266342753559</v>
      </c>
      <c r="D199" s="6">
        <f t="shared" si="70"/>
        <v>-0.12107148673144952</v>
      </c>
      <c r="E199" s="7">
        <f t="shared" si="71"/>
        <v>-1452.8578407773941</v>
      </c>
      <c r="F199" s="7">
        <f t="shared" si="72"/>
        <v>-2905.7156815547883</v>
      </c>
      <c r="G199" s="7">
        <f t="shared" si="73"/>
        <v>-4358.5735223321826</v>
      </c>
      <c r="H199" s="7">
        <f t="shared" si="74"/>
        <v>-5811.4313631095765</v>
      </c>
      <c r="I199" s="7">
        <f t="shared" si="75"/>
        <v>-7264.2892038869713</v>
      </c>
      <c r="J199" s="7">
        <f t="shared" si="76"/>
        <v>-8717.1470446643652</v>
      </c>
      <c r="K199" s="12">
        <f t="shared" si="77"/>
        <v>-5.2164571632342671E-3</v>
      </c>
      <c r="L199" s="9">
        <f t="shared" si="78"/>
        <v>-751169.83150573447</v>
      </c>
      <c r="M199" s="9">
        <f t="shared" si="79"/>
        <v>-3004679.3260229379</v>
      </c>
      <c r="N199" s="9">
        <f t="shared" si="80"/>
        <v>-6760528.4835516103</v>
      </c>
      <c r="O199" s="9">
        <f t="shared" si="81"/>
        <v>-12018717.304091752</v>
      </c>
      <c r="P199" s="9">
        <f t="shared" si="82"/>
        <v>-18779245.787643362</v>
      </c>
      <c r="Q199" s="9">
        <f t="shared" si="83"/>
        <v>-27042113.934206441</v>
      </c>
      <c r="R199" s="8">
        <f>'Masses &amp; Spring Data'!$G$29</f>
        <v>0.12460000000000002</v>
      </c>
      <c r="S199" s="8">
        <f t="shared" si="69"/>
        <v>-93595.76100561452</v>
      </c>
      <c r="T199" s="8">
        <f t="shared" si="69"/>
        <v>-374383.04402245808</v>
      </c>
      <c r="U199" s="8">
        <f t="shared" si="69"/>
        <v>-842361.8490505307</v>
      </c>
      <c r="V199" s="8">
        <f t="shared" si="69"/>
        <v>-1497532.1760898323</v>
      </c>
      <c r="W199" s="8">
        <f t="shared" si="69"/>
        <v>-2339894.0251403633</v>
      </c>
      <c r="X199" s="8">
        <f t="shared" si="69"/>
        <v>-3369447.3962021228</v>
      </c>
      <c r="Y199" s="3">
        <f>SUM('Masses &amp; Spring Data'!$K$41*('Masses &amp; Spring Data'!$I$3+'Vel,Acc,Jer (Inlet)'!C199))</f>
        <v>2011428.3443001697</v>
      </c>
      <c r="Z199" s="10">
        <f t="shared" si="84"/>
        <v>1917832.5832945553</v>
      </c>
      <c r="AA199" s="10">
        <f t="shared" si="85"/>
        <v>1603981.0284875713</v>
      </c>
      <c r="AB199" s="10">
        <f t="shared" si="86"/>
        <v>1169066.495249639</v>
      </c>
      <c r="AC199" s="10">
        <f t="shared" si="87"/>
        <v>513896.1682103374</v>
      </c>
      <c r="AD199" s="10">
        <f t="shared" si="88"/>
        <v>-328465.68084019353</v>
      </c>
      <c r="AE199" s="10">
        <f t="shared" si="89"/>
        <v>-1358019.0519019531</v>
      </c>
    </row>
    <row r="200" spans="1:31" x14ac:dyDescent="0.2">
      <c r="A200" s="5">
        <v>34</v>
      </c>
      <c r="B200" s="5">
        <f t="shared" si="90"/>
        <v>197</v>
      </c>
      <c r="C200" s="36">
        <v>7.2361948560221094</v>
      </c>
      <c r="D200" s="6">
        <f t="shared" si="70"/>
        <v>-0.12628794389468379</v>
      </c>
      <c r="E200" s="7">
        <f t="shared" si="71"/>
        <v>-1515.4553267362055</v>
      </c>
      <c r="F200" s="7">
        <f t="shared" si="72"/>
        <v>-3030.910653472411</v>
      </c>
      <c r="G200" s="7">
        <f t="shared" si="73"/>
        <v>-4546.3659802086158</v>
      </c>
      <c r="H200" s="7">
        <f t="shared" si="74"/>
        <v>-6061.821306944822</v>
      </c>
      <c r="I200" s="7">
        <f t="shared" si="75"/>
        <v>-7577.2766336810273</v>
      </c>
      <c r="J200" s="7">
        <f t="shared" si="76"/>
        <v>-9092.7319604172317</v>
      </c>
      <c r="K200" s="12">
        <f t="shared" si="77"/>
        <v>-4.8686933523516274E-3</v>
      </c>
      <c r="L200" s="9">
        <f t="shared" si="78"/>
        <v>-701091.84273863432</v>
      </c>
      <c r="M200" s="9">
        <f t="shared" si="79"/>
        <v>-2804367.3709545373</v>
      </c>
      <c r="N200" s="9">
        <f t="shared" si="80"/>
        <v>-6309826.5846477095</v>
      </c>
      <c r="O200" s="9">
        <f t="shared" si="81"/>
        <v>-11217469.483818149</v>
      </c>
      <c r="P200" s="9">
        <f t="shared" si="82"/>
        <v>-17527296.068465859</v>
      </c>
      <c r="Q200" s="9">
        <f t="shared" si="83"/>
        <v>-25239306.338590838</v>
      </c>
      <c r="R200" s="8">
        <f>'Masses &amp; Spring Data'!$G$29</f>
        <v>0.12460000000000002</v>
      </c>
      <c r="S200" s="8">
        <f t="shared" si="69"/>
        <v>-87356.043605233848</v>
      </c>
      <c r="T200" s="8">
        <f t="shared" si="69"/>
        <v>-349424.17442093539</v>
      </c>
      <c r="U200" s="8">
        <f t="shared" si="69"/>
        <v>-786204.39244710468</v>
      </c>
      <c r="V200" s="8">
        <f t="shared" si="69"/>
        <v>-1397696.6976837416</v>
      </c>
      <c r="W200" s="8">
        <f t="shared" si="69"/>
        <v>-2183901.0901308465</v>
      </c>
      <c r="X200" s="8">
        <f t="shared" si="69"/>
        <v>-3144817.5697884187</v>
      </c>
      <c r="Y200" s="3">
        <f>SUM('Masses &amp; Spring Data'!$K$41*('Masses &amp; Spring Data'!$I$3+'Vel,Acc,Jer (Inlet)'!C200))</f>
        <v>1978364.0725100294</v>
      </c>
      <c r="Z200" s="10">
        <f t="shared" si="84"/>
        <v>1891008.0289047956</v>
      </c>
      <c r="AA200" s="10">
        <f t="shared" si="85"/>
        <v>1594451.0269809552</v>
      </c>
      <c r="AB200" s="10">
        <f t="shared" si="86"/>
        <v>1192159.6800629247</v>
      </c>
      <c r="AC200" s="10">
        <f t="shared" si="87"/>
        <v>580667.37482628785</v>
      </c>
      <c r="AD200" s="10">
        <f t="shared" si="88"/>
        <v>-205537.01762081706</v>
      </c>
      <c r="AE200" s="10">
        <f t="shared" si="89"/>
        <v>-1166453.4972783893</v>
      </c>
    </row>
    <row r="201" spans="1:31" x14ac:dyDescent="0.2">
      <c r="A201" s="5">
        <v>36</v>
      </c>
      <c r="B201" s="5">
        <f t="shared" si="90"/>
        <v>198</v>
      </c>
      <c r="C201" s="36">
        <v>7.1099069121274256</v>
      </c>
      <c r="D201" s="6">
        <f t="shared" si="70"/>
        <v>-0.13115663724703541</v>
      </c>
      <c r="E201" s="7">
        <f t="shared" si="71"/>
        <v>-1573.8796469644249</v>
      </c>
      <c r="F201" s="7">
        <f t="shared" si="72"/>
        <v>-3147.7592939288497</v>
      </c>
      <c r="G201" s="7">
        <f t="shared" si="73"/>
        <v>-4721.6389408932746</v>
      </c>
      <c r="H201" s="7">
        <f t="shared" si="74"/>
        <v>-6295.5185878576995</v>
      </c>
      <c r="I201" s="7">
        <f t="shared" si="75"/>
        <v>-7869.3982348221243</v>
      </c>
      <c r="J201" s="7">
        <f t="shared" si="76"/>
        <v>-9443.2778817865492</v>
      </c>
      <c r="K201" s="12">
        <f t="shared" si="77"/>
        <v>-4.520929541470764E-3</v>
      </c>
      <c r="L201" s="9">
        <f t="shared" si="78"/>
        <v>-651013.85397179006</v>
      </c>
      <c r="M201" s="9">
        <f t="shared" si="79"/>
        <v>-2604055.4158871602</v>
      </c>
      <c r="N201" s="9">
        <f t="shared" si="80"/>
        <v>-5859124.68574611</v>
      </c>
      <c r="O201" s="9">
        <f t="shared" si="81"/>
        <v>-10416221.663548641</v>
      </c>
      <c r="P201" s="9">
        <f t="shared" si="82"/>
        <v>-16275346.34929475</v>
      </c>
      <c r="Q201" s="9">
        <f t="shared" si="83"/>
        <v>-23436498.74298444</v>
      </c>
      <c r="R201" s="8">
        <f>'Masses &amp; Spring Data'!$G$29</f>
        <v>0.12460000000000002</v>
      </c>
      <c r="S201" s="8">
        <f t="shared" si="69"/>
        <v>-81116.326204885045</v>
      </c>
      <c r="T201" s="8">
        <f t="shared" si="69"/>
        <v>-324465.30481954018</v>
      </c>
      <c r="U201" s="8">
        <f t="shared" si="69"/>
        <v>-730046.93584396539</v>
      </c>
      <c r="V201" s="8">
        <f t="shared" si="69"/>
        <v>-1297861.2192781607</v>
      </c>
      <c r="W201" s="8">
        <f t="shared" si="69"/>
        <v>-2027908.1551221262</v>
      </c>
      <c r="X201" s="8">
        <f t="shared" si="69"/>
        <v>-2920187.7433758616</v>
      </c>
      <c r="Y201" s="3">
        <f>SUM('Masses &amp; Spring Data'!$K$41*('Masses &amp; Spring Data'!$I$3+'Vel,Acc,Jer (Inlet)'!C201))</f>
        <v>1943875.2014018905</v>
      </c>
      <c r="Z201" s="10">
        <f t="shared" si="84"/>
        <v>1862758.8751970055</v>
      </c>
      <c r="AA201" s="10">
        <f t="shared" si="85"/>
        <v>1583591.3994440779</v>
      </c>
      <c r="AB201" s="10">
        <f t="shared" si="86"/>
        <v>1213828.2655579252</v>
      </c>
      <c r="AC201" s="10">
        <f t="shared" si="87"/>
        <v>646013.98212372977</v>
      </c>
      <c r="AD201" s="10">
        <f t="shared" si="88"/>
        <v>-84032.953720235731</v>
      </c>
      <c r="AE201" s="10">
        <f t="shared" si="89"/>
        <v>-976312.54197397106</v>
      </c>
    </row>
    <row r="202" spans="1:31" x14ac:dyDescent="0.2">
      <c r="A202" s="5">
        <v>38</v>
      </c>
      <c r="B202" s="5">
        <f t="shared" si="90"/>
        <v>199</v>
      </c>
      <c r="C202" s="36">
        <v>6.9787502748803902</v>
      </c>
      <c r="D202" s="6">
        <f t="shared" si="70"/>
        <v>-0.13567756678850618</v>
      </c>
      <c r="E202" s="7">
        <f t="shared" si="71"/>
        <v>-1628.130801462074</v>
      </c>
      <c r="F202" s="7">
        <f t="shared" si="72"/>
        <v>-3256.2616029241481</v>
      </c>
      <c r="G202" s="7">
        <f t="shared" si="73"/>
        <v>-4884.3924043862226</v>
      </c>
      <c r="H202" s="7">
        <f t="shared" si="74"/>
        <v>-6512.5232058482961</v>
      </c>
      <c r="I202" s="7">
        <f t="shared" si="75"/>
        <v>-8140.6540073103706</v>
      </c>
      <c r="J202" s="7">
        <f t="shared" si="76"/>
        <v>-9768.7848087724451</v>
      </c>
      <c r="K202" s="12">
        <f t="shared" si="77"/>
        <v>-4.1648856398532885E-3</v>
      </c>
      <c r="L202" s="9">
        <f t="shared" si="78"/>
        <v>-599743.53213887359</v>
      </c>
      <c r="M202" s="9">
        <f t="shared" si="79"/>
        <v>-2398974.1285554944</v>
      </c>
      <c r="N202" s="9">
        <f t="shared" si="80"/>
        <v>-5397691.7892498616</v>
      </c>
      <c r="O202" s="9">
        <f t="shared" si="81"/>
        <v>-9595896.5142219774</v>
      </c>
      <c r="P202" s="9">
        <f t="shared" si="82"/>
        <v>-14993588.303471839</v>
      </c>
      <c r="Q202" s="9">
        <f t="shared" si="83"/>
        <v>-21590767.156999446</v>
      </c>
      <c r="R202" s="8">
        <f>'Masses &amp; Spring Data'!$G$29</f>
        <v>0.12460000000000002</v>
      </c>
      <c r="S202" s="8">
        <f t="shared" si="69"/>
        <v>-74728.044104503657</v>
      </c>
      <c r="T202" s="8">
        <f t="shared" si="69"/>
        <v>-298912.17641801463</v>
      </c>
      <c r="U202" s="8">
        <f t="shared" si="69"/>
        <v>-672552.39694053284</v>
      </c>
      <c r="V202" s="8">
        <f t="shared" si="69"/>
        <v>-1195648.7056720585</v>
      </c>
      <c r="W202" s="8">
        <f t="shared" si="69"/>
        <v>-1868201.1026125913</v>
      </c>
      <c r="X202" s="8">
        <f t="shared" si="69"/>
        <v>-2690209.5877621314</v>
      </c>
      <c r="Y202" s="3">
        <f>SUM('Masses &amp; Spring Data'!$K$41*('Masses &amp; Spring Data'!$I$3+'Vel,Acc,Jer (Inlet)'!C202))</f>
        <v>1908056.704263618</v>
      </c>
      <c r="Z202" s="10">
        <f t="shared" si="84"/>
        <v>1833328.6601591143</v>
      </c>
      <c r="AA202" s="10">
        <f t="shared" si="85"/>
        <v>1572091.3779650647</v>
      </c>
      <c r="AB202" s="10">
        <f t="shared" si="86"/>
        <v>1235504.3073230851</v>
      </c>
      <c r="AC202" s="10">
        <f t="shared" si="87"/>
        <v>712407.99859155947</v>
      </c>
      <c r="AD202" s="10">
        <f t="shared" si="88"/>
        <v>39855.601651026634</v>
      </c>
      <c r="AE202" s="10">
        <f t="shared" si="89"/>
        <v>-782152.88349851337</v>
      </c>
    </row>
    <row r="203" spans="1:31" x14ac:dyDescent="0.2">
      <c r="A203" s="5">
        <v>40</v>
      </c>
      <c r="B203" s="5">
        <f t="shared" si="90"/>
        <v>200</v>
      </c>
      <c r="C203" s="36">
        <v>6.8430727080918841</v>
      </c>
      <c r="D203" s="6">
        <f t="shared" si="70"/>
        <v>-0.13984245242835946</v>
      </c>
      <c r="E203" s="7">
        <f t="shared" si="71"/>
        <v>-1678.1094291403135</v>
      </c>
      <c r="F203" s="7">
        <f t="shared" si="72"/>
        <v>-3356.218858280627</v>
      </c>
      <c r="G203" s="7">
        <f t="shared" si="73"/>
        <v>-5034.3282874209408</v>
      </c>
      <c r="H203" s="7">
        <f t="shared" si="74"/>
        <v>-6712.4377165612541</v>
      </c>
      <c r="I203" s="7">
        <f t="shared" si="75"/>
        <v>-8390.5471457015683</v>
      </c>
      <c r="J203" s="7">
        <f t="shared" si="76"/>
        <v>-10068.656574841882</v>
      </c>
      <c r="K203" s="12">
        <f t="shared" si="77"/>
        <v>-3.7840014660250887E-3</v>
      </c>
      <c r="L203" s="9">
        <f t="shared" si="78"/>
        <v>-544896.21110761282</v>
      </c>
      <c r="M203" s="9">
        <f t="shared" si="79"/>
        <v>-2179584.8444304513</v>
      </c>
      <c r="N203" s="9">
        <f t="shared" si="80"/>
        <v>-4904065.8999685152</v>
      </c>
      <c r="O203" s="9">
        <f t="shared" si="81"/>
        <v>-8718339.3777218051</v>
      </c>
      <c r="P203" s="9">
        <f t="shared" si="82"/>
        <v>-13622405.277690319</v>
      </c>
      <c r="Q203" s="9">
        <f t="shared" si="83"/>
        <v>-19616263.599874061</v>
      </c>
      <c r="R203" s="8">
        <f>'Masses &amp; Spring Data'!$G$29</f>
        <v>0.12460000000000002</v>
      </c>
      <c r="S203" s="8">
        <f t="shared" si="69"/>
        <v>-67894.067904008567</v>
      </c>
      <c r="T203" s="8">
        <f t="shared" si="69"/>
        <v>-271576.27161603427</v>
      </c>
      <c r="U203" s="8">
        <f t="shared" si="69"/>
        <v>-611046.61113607709</v>
      </c>
      <c r="V203" s="8">
        <f t="shared" si="69"/>
        <v>-1086305.0864641371</v>
      </c>
      <c r="W203" s="8">
        <f t="shared" si="69"/>
        <v>-1697351.697600214</v>
      </c>
      <c r="X203" s="8">
        <f t="shared" si="69"/>
        <v>-2444186.4445443084</v>
      </c>
      <c r="Y203" s="3">
        <f>SUM('Masses &amp; Spring Data'!$K$41*('Masses &amp; Spring Data'!$I$3+'Vel,Acc,Jer (Inlet)'!C203))</f>
        <v>1871003.5543830793</v>
      </c>
      <c r="Z203" s="10">
        <f t="shared" si="84"/>
        <v>1803109.4864790707</v>
      </c>
      <c r="AA203" s="10">
        <f t="shared" si="85"/>
        <v>1561236.7147008658</v>
      </c>
      <c r="AB203" s="10">
        <f t="shared" si="86"/>
        <v>1259956.9432470021</v>
      </c>
      <c r="AC203" s="10">
        <f t="shared" si="87"/>
        <v>784698.46791894222</v>
      </c>
      <c r="AD203" s="10">
        <f t="shared" si="88"/>
        <v>173651.85678286524</v>
      </c>
      <c r="AE203" s="10">
        <f t="shared" si="89"/>
        <v>-573182.89016122906</v>
      </c>
    </row>
    <row r="204" spans="1:31" x14ac:dyDescent="0.2">
      <c r="A204" s="5">
        <v>42</v>
      </c>
      <c r="B204" s="5">
        <f t="shared" si="90"/>
        <v>201</v>
      </c>
      <c r="C204" s="36">
        <v>6.7032302556635246</v>
      </c>
      <c r="D204" s="6">
        <f t="shared" si="70"/>
        <v>-0.14362645389438455</v>
      </c>
      <c r="E204" s="7">
        <f t="shared" si="71"/>
        <v>-1723.5174467326146</v>
      </c>
      <c r="F204" s="7">
        <f t="shared" si="72"/>
        <v>-3447.0348934652293</v>
      </c>
      <c r="G204" s="7">
        <f t="shared" si="73"/>
        <v>-5170.5523401978444</v>
      </c>
      <c r="H204" s="7">
        <f t="shared" si="74"/>
        <v>-6894.0697869304586</v>
      </c>
      <c r="I204" s="7">
        <f t="shared" si="75"/>
        <v>-8617.5872336630728</v>
      </c>
      <c r="J204" s="7">
        <f t="shared" si="76"/>
        <v>-10341.104680395689</v>
      </c>
      <c r="K204" s="12">
        <f t="shared" si="77"/>
        <v>-3.4362376551486662E-3</v>
      </c>
      <c r="L204" s="9">
        <f t="shared" si="78"/>
        <v>-494818.22234140791</v>
      </c>
      <c r="M204" s="9">
        <f t="shared" si="79"/>
        <v>-1979272.8893656316</v>
      </c>
      <c r="N204" s="9">
        <f t="shared" si="80"/>
        <v>-4453364.0010726713</v>
      </c>
      <c r="O204" s="9">
        <f t="shared" si="81"/>
        <v>-7917091.5574625265</v>
      </c>
      <c r="P204" s="9">
        <f t="shared" si="82"/>
        <v>-12370455.558535198</v>
      </c>
      <c r="Q204" s="9">
        <f t="shared" si="83"/>
        <v>-17813456.004290685</v>
      </c>
      <c r="R204" s="8">
        <f>'Masses &amp; Spring Data'!$G$29</f>
        <v>0.12460000000000002</v>
      </c>
      <c r="S204" s="8">
        <f t="shared" si="69"/>
        <v>-61654.350503739435</v>
      </c>
      <c r="T204" s="8">
        <f t="shared" si="69"/>
        <v>-246617.40201495774</v>
      </c>
      <c r="U204" s="8">
        <f t="shared" si="69"/>
        <v>-554889.15453365492</v>
      </c>
      <c r="V204" s="8">
        <f t="shared" si="69"/>
        <v>-986469.60805983096</v>
      </c>
      <c r="W204" s="8">
        <f t="shared" si="69"/>
        <v>-1541358.7625934859</v>
      </c>
      <c r="X204" s="8">
        <f t="shared" si="69"/>
        <v>-2219556.6181346197</v>
      </c>
      <c r="Y204" s="3">
        <f>SUM('Masses &amp; Spring Data'!$K$41*('Masses &amp; Spring Data'!$I$3+'Vel,Acc,Jer (Inlet)'!C204))</f>
        <v>1832812.9863169</v>
      </c>
      <c r="Z204" s="10">
        <f t="shared" si="84"/>
        <v>1771158.6358131606</v>
      </c>
      <c r="AA204" s="10">
        <f t="shared" si="85"/>
        <v>1546971.6164130238</v>
      </c>
      <c r="AB204" s="10">
        <f t="shared" si="86"/>
        <v>1277923.8317832451</v>
      </c>
      <c r="AC204" s="10">
        <f t="shared" si="87"/>
        <v>846343.37825706904</v>
      </c>
      <c r="AD204" s="10">
        <f t="shared" si="88"/>
        <v>291454.22372341412</v>
      </c>
      <c r="AE204" s="10">
        <f t="shared" si="89"/>
        <v>-386743.63181771967</v>
      </c>
    </row>
    <row r="205" spans="1:31" x14ac:dyDescent="0.2">
      <c r="A205" s="5">
        <v>44</v>
      </c>
      <c r="B205" s="5">
        <f t="shared" si="90"/>
        <v>202</v>
      </c>
      <c r="C205" s="36">
        <v>6.55960380176914</v>
      </c>
      <c r="D205" s="6">
        <f t="shared" si="70"/>
        <v>-0.14706269154953322</v>
      </c>
      <c r="E205" s="7">
        <f t="shared" si="71"/>
        <v>-1764.7522985943986</v>
      </c>
      <c r="F205" s="7">
        <f t="shared" si="72"/>
        <v>-3529.5045971887971</v>
      </c>
      <c r="G205" s="7">
        <f t="shared" si="73"/>
        <v>-5294.2568957831963</v>
      </c>
      <c r="H205" s="7">
        <f t="shared" si="74"/>
        <v>-7059.0091943775942</v>
      </c>
      <c r="I205" s="7">
        <f t="shared" si="75"/>
        <v>-8823.761492971993</v>
      </c>
      <c r="J205" s="7">
        <f t="shared" si="76"/>
        <v>-10588.513791566393</v>
      </c>
      <c r="K205" s="12">
        <f t="shared" si="77"/>
        <v>-3.047073390587407E-3</v>
      </c>
      <c r="L205" s="9">
        <f t="shared" si="78"/>
        <v>-438778.56824458658</v>
      </c>
      <c r="M205" s="9">
        <f t="shared" si="79"/>
        <v>-1755114.2729783463</v>
      </c>
      <c r="N205" s="9">
        <f t="shared" si="80"/>
        <v>-3949007.1142012794</v>
      </c>
      <c r="O205" s="9">
        <f t="shared" si="81"/>
        <v>-7020457.0919133853</v>
      </c>
      <c r="P205" s="9">
        <f t="shared" si="82"/>
        <v>-10969464.206114665</v>
      </c>
      <c r="Q205" s="9">
        <f t="shared" si="83"/>
        <v>-15796028.456805117</v>
      </c>
      <c r="R205" s="8">
        <f>'Masses &amp; Spring Data'!$G$29</f>
        <v>0.12460000000000002</v>
      </c>
      <c r="S205" s="8">
        <f t="shared" si="69"/>
        <v>-54671.809603275498</v>
      </c>
      <c r="T205" s="8">
        <f t="shared" si="69"/>
        <v>-218687.23841310199</v>
      </c>
      <c r="U205" s="8">
        <f t="shared" si="69"/>
        <v>-492046.28642947949</v>
      </c>
      <c r="V205" s="8">
        <f t="shared" si="69"/>
        <v>-874748.95365240797</v>
      </c>
      <c r="W205" s="8">
        <f t="shared" si="69"/>
        <v>-1366795.2400818875</v>
      </c>
      <c r="X205" s="8">
        <f t="shared" si="69"/>
        <v>-1968185.1457179179</v>
      </c>
      <c r="Y205" s="3">
        <f>SUM('Masses &amp; Spring Data'!$K$41*('Masses &amp; Spring Data'!$I$3+'Vel,Acc,Jer (Inlet)'!C205))</f>
        <v>1793589.0184279815</v>
      </c>
      <c r="Z205" s="10">
        <f t="shared" si="84"/>
        <v>1738917.208824706</v>
      </c>
      <c r="AA205" s="10">
        <f t="shared" si="85"/>
        <v>1534739.3855910883</v>
      </c>
      <c r="AB205" s="10">
        <f t="shared" si="86"/>
        <v>1301542.731998502</v>
      </c>
      <c r="AC205" s="10">
        <f t="shared" si="87"/>
        <v>918840.06477557356</v>
      </c>
      <c r="AD205" s="10">
        <f t="shared" si="88"/>
        <v>426793.77834609407</v>
      </c>
      <c r="AE205" s="10">
        <f t="shared" si="89"/>
        <v>-174596.12728993641</v>
      </c>
    </row>
    <row r="206" spans="1:31" x14ac:dyDescent="0.2">
      <c r="A206" s="5">
        <v>46</v>
      </c>
      <c r="B206" s="5">
        <f t="shared" si="90"/>
        <v>203</v>
      </c>
      <c r="C206" s="36">
        <v>6.4125411102196068</v>
      </c>
      <c r="D206" s="6">
        <f t="shared" si="70"/>
        <v>-0.15010976494012063</v>
      </c>
      <c r="E206" s="7">
        <f t="shared" si="71"/>
        <v>-1801.3171792814476</v>
      </c>
      <c r="F206" s="7">
        <f t="shared" si="72"/>
        <v>-3602.6343585628952</v>
      </c>
      <c r="G206" s="7">
        <f t="shared" si="73"/>
        <v>-5403.951537844343</v>
      </c>
      <c r="H206" s="7">
        <f t="shared" si="74"/>
        <v>-7205.2687171257903</v>
      </c>
      <c r="I206" s="7">
        <f t="shared" si="75"/>
        <v>-9006.5858964072377</v>
      </c>
      <c r="J206" s="7">
        <f t="shared" si="76"/>
        <v>-10807.903075688686</v>
      </c>
      <c r="K206" s="12">
        <f t="shared" si="77"/>
        <v>-2.682749398235984E-3</v>
      </c>
      <c r="L206" s="9">
        <f t="shared" si="78"/>
        <v>-386315.91334598168</v>
      </c>
      <c r="M206" s="9">
        <f t="shared" si="79"/>
        <v>-1545263.6533839267</v>
      </c>
      <c r="N206" s="9">
        <f t="shared" si="80"/>
        <v>-3476843.2201138353</v>
      </c>
      <c r="O206" s="9">
        <f t="shared" si="81"/>
        <v>-6181054.6135357069</v>
      </c>
      <c r="P206" s="9">
        <f t="shared" si="82"/>
        <v>-9657897.8336495422</v>
      </c>
      <c r="Q206" s="9">
        <f t="shared" si="83"/>
        <v>-13907372.880455341</v>
      </c>
      <c r="R206" s="8">
        <f>'Masses &amp; Spring Data'!$G$29</f>
        <v>0.12460000000000002</v>
      </c>
      <c r="S206" s="8">
        <f t="shared" si="69"/>
        <v>-48134.962802909322</v>
      </c>
      <c r="T206" s="8">
        <f t="shared" si="69"/>
        <v>-192539.85121163729</v>
      </c>
      <c r="U206" s="8">
        <f t="shared" si="69"/>
        <v>-433214.66522618395</v>
      </c>
      <c r="V206" s="8">
        <f t="shared" si="69"/>
        <v>-770159.40484654915</v>
      </c>
      <c r="W206" s="8">
        <f t="shared" si="69"/>
        <v>-1203374.0700727331</v>
      </c>
      <c r="X206" s="8">
        <f t="shared" si="69"/>
        <v>-1732858.6609047358</v>
      </c>
      <c r="Y206" s="3">
        <f>SUM('Masses &amp; Spring Data'!$K$41*('Masses &amp; Spring Data'!$I$3+'Vel,Acc,Jer (Inlet)'!C206))</f>
        <v>1753426.6240041903</v>
      </c>
      <c r="Z206" s="10">
        <f t="shared" si="84"/>
        <v>1705291.661201281</v>
      </c>
      <c r="AA206" s="10">
        <f t="shared" si="85"/>
        <v>1519892.2314655494</v>
      </c>
      <c r="AB206" s="10">
        <f t="shared" si="86"/>
        <v>1320211.9587780065</v>
      </c>
      <c r="AC206" s="10">
        <f t="shared" si="87"/>
        <v>983267.21915764117</v>
      </c>
      <c r="AD206" s="10">
        <f t="shared" si="88"/>
        <v>550052.55393145722</v>
      </c>
      <c r="AE206" s="10">
        <f t="shared" si="89"/>
        <v>20567.96309945453</v>
      </c>
    </row>
    <row r="207" spans="1:31" x14ac:dyDescent="0.2">
      <c r="A207" s="5">
        <v>48</v>
      </c>
      <c r="B207" s="5">
        <f t="shared" si="90"/>
        <v>204</v>
      </c>
      <c r="C207" s="36">
        <v>6.2624313452794862</v>
      </c>
      <c r="D207" s="6">
        <f t="shared" si="70"/>
        <v>-0.15279251433835661</v>
      </c>
      <c r="E207" s="7">
        <f t="shared" si="71"/>
        <v>-1833.5101720602793</v>
      </c>
      <c r="F207" s="7">
        <f t="shared" si="72"/>
        <v>-3667.0203441205585</v>
      </c>
      <c r="G207" s="7">
        <f t="shared" si="73"/>
        <v>-5500.5305161808383</v>
      </c>
      <c r="H207" s="7">
        <f t="shared" si="74"/>
        <v>-7334.0406882411171</v>
      </c>
      <c r="I207" s="7">
        <f t="shared" si="75"/>
        <v>-9167.5508603013968</v>
      </c>
      <c r="J207" s="7">
        <f t="shared" si="76"/>
        <v>-11001.061032361677</v>
      </c>
      <c r="K207" s="12">
        <f t="shared" si="77"/>
        <v>-2.3101453151443962E-3</v>
      </c>
      <c r="L207" s="9">
        <f t="shared" si="78"/>
        <v>-332660.92538079305</v>
      </c>
      <c r="M207" s="9">
        <f t="shared" si="79"/>
        <v>-1330643.7015231722</v>
      </c>
      <c r="N207" s="9">
        <f t="shared" si="80"/>
        <v>-2993948.3284271373</v>
      </c>
      <c r="O207" s="9">
        <f t="shared" si="81"/>
        <v>-5322574.8060926888</v>
      </c>
      <c r="P207" s="9">
        <f t="shared" si="82"/>
        <v>-8316523.1345198266</v>
      </c>
      <c r="Q207" s="9">
        <f t="shared" si="83"/>
        <v>-11975793.313708549</v>
      </c>
      <c r="R207" s="8">
        <f>'Masses &amp; Spring Data'!$G$29</f>
        <v>0.12460000000000002</v>
      </c>
      <c r="S207" s="8">
        <f t="shared" si="69"/>
        <v>-41449.551302446816</v>
      </c>
      <c r="T207" s="8">
        <f t="shared" si="69"/>
        <v>-165798.20520978727</v>
      </c>
      <c r="U207" s="8">
        <f t="shared" si="69"/>
        <v>-373045.96172202134</v>
      </c>
      <c r="V207" s="8">
        <f t="shared" si="69"/>
        <v>-663192.82083914906</v>
      </c>
      <c r="W207" s="8">
        <f t="shared" si="69"/>
        <v>-1036238.7825611705</v>
      </c>
      <c r="X207" s="8">
        <f t="shared" si="69"/>
        <v>-1492183.8468880854</v>
      </c>
      <c r="Y207" s="3">
        <f>SUM('Masses &amp; Spring Data'!$K$41*('Masses &amp; Spring Data'!$I$3+'Vel,Acc,Jer (Inlet)'!C207))</f>
        <v>1712432.0826771867</v>
      </c>
      <c r="Z207" s="10">
        <f t="shared" si="84"/>
        <v>1670982.5313747399</v>
      </c>
      <c r="AA207" s="10">
        <f t="shared" si="85"/>
        <v>1504906.6850625675</v>
      </c>
      <c r="AB207" s="10">
        <f t="shared" si="86"/>
        <v>1339386.1209551655</v>
      </c>
      <c r="AC207" s="10">
        <f t="shared" si="87"/>
        <v>1049239.2618380375</v>
      </c>
      <c r="AD207" s="10">
        <f t="shared" si="88"/>
        <v>676193.30011601618</v>
      </c>
      <c r="AE207" s="10">
        <f t="shared" si="89"/>
        <v>220248.23578910134</v>
      </c>
    </row>
    <row r="208" spans="1:31" x14ac:dyDescent="0.2">
      <c r="A208" s="5">
        <v>50</v>
      </c>
      <c r="B208" s="5">
        <f t="shared" si="90"/>
        <v>205</v>
      </c>
      <c r="C208" s="36">
        <v>6.1096388309411296</v>
      </c>
      <c r="D208" s="6">
        <f t="shared" si="70"/>
        <v>-0.15510265965350101</v>
      </c>
      <c r="E208" s="7">
        <f t="shared" si="71"/>
        <v>-1861.2319158420121</v>
      </c>
      <c r="F208" s="7">
        <f t="shared" si="72"/>
        <v>-3722.4638316840242</v>
      </c>
      <c r="G208" s="7">
        <f t="shared" si="73"/>
        <v>-5583.695747526036</v>
      </c>
      <c r="H208" s="7">
        <f t="shared" si="74"/>
        <v>-7444.9276633680483</v>
      </c>
      <c r="I208" s="7">
        <f t="shared" si="75"/>
        <v>-9306.1595792100597</v>
      </c>
      <c r="J208" s="7">
        <f t="shared" si="76"/>
        <v>-11167.391495052072</v>
      </c>
      <c r="K208" s="12">
        <f t="shared" si="77"/>
        <v>-1.9375412320581376E-3</v>
      </c>
      <c r="L208" s="9">
        <f t="shared" si="78"/>
        <v>-279005.93741637183</v>
      </c>
      <c r="M208" s="9">
        <f t="shared" si="79"/>
        <v>-1116023.7496654873</v>
      </c>
      <c r="N208" s="9">
        <f t="shared" si="80"/>
        <v>-2511053.4367473461</v>
      </c>
      <c r="O208" s="9">
        <f t="shared" si="81"/>
        <v>-4464094.9986619493</v>
      </c>
      <c r="P208" s="9">
        <f t="shared" si="82"/>
        <v>-6975148.4354092954</v>
      </c>
      <c r="Q208" s="9">
        <f t="shared" si="83"/>
        <v>-10044213.746989384</v>
      </c>
      <c r="R208" s="8">
        <f>'Masses &amp; Spring Data'!$G$29</f>
        <v>0.12460000000000002</v>
      </c>
      <c r="S208" s="8">
        <f t="shared" si="69"/>
        <v>-34764.139802079932</v>
      </c>
      <c r="T208" s="8">
        <f t="shared" si="69"/>
        <v>-139056.55920831973</v>
      </c>
      <c r="U208" s="8">
        <f t="shared" si="69"/>
        <v>-312877.25821871933</v>
      </c>
      <c r="V208" s="8">
        <f t="shared" si="69"/>
        <v>-556226.2368332789</v>
      </c>
      <c r="W208" s="8">
        <f t="shared" si="69"/>
        <v>-869103.4950519983</v>
      </c>
      <c r="X208" s="8">
        <f t="shared" si="69"/>
        <v>-1251509.0328748773</v>
      </c>
      <c r="Y208" s="3">
        <f>SUM('Masses &amp; Spring Data'!$K$41*('Masses &amp; Spring Data'!$I$3+'Vel,Acc,Jer (Inlet)'!C208))</f>
        <v>1670704.8902723547</v>
      </c>
      <c r="Z208" s="10">
        <f t="shared" si="84"/>
        <v>1635940.7504702748</v>
      </c>
      <c r="AA208" s="10">
        <f t="shared" si="85"/>
        <v>1489290.2446755175</v>
      </c>
      <c r="AB208" s="10">
        <f t="shared" si="86"/>
        <v>1357827.6320536353</v>
      </c>
      <c r="AC208" s="10">
        <f t="shared" si="87"/>
        <v>1114478.6534390757</v>
      </c>
      <c r="AD208" s="10">
        <f t="shared" si="88"/>
        <v>801601.39522035641</v>
      </c>
      <c r="AE208" s="10">
        <f t="shared" si="89"/>
        <v>419195.85739747738</v>
      </c>
    </row>
    <row r="209" spans="1:31" x14ac:dyDescent="0.2">
      <c r="A209" s="5">
        <v>52</v>
      </c>
      <c r="B209" s="5">
        <f t="shared" si="90"/>
        <v>206</v>
      </c>
      <c r="C209" s="36">
        <v>5.9545361712876286</v>
      </c>
      <c r="D209" s="6">
        <f t="shared" si="70"/>
        <v>-0.15704020088555914</v>
      </c>
      <c r="E209" s="7">
        <f t="shared" si="71"/>
        <v>-1884.4824106267097</v>
      </c>
      <c r="F209" s="7">
        <f t="shared" si="72"/>
        <v>-3768.9648212534194</v>
      </c>
      <c r="G209" s="7">
        <f t="shared" si="73"/>
        <v>-5653.447231880129</v>
      </c>
      <c r="H209" s="7">
        <f t="shared" si="74"/>
        <v>-7537.9296425068387</v>
      </c>
      <c r="I209" s="7">
        <f t="shared" si="75"/>
        <v>-9422.4120531335484</v>
      </c>
      <c r="J209" s="7">
        <f t="shared" si="76"/>
        <v>-11306.894463760258</v>
      </c>
      <c r="K209" s="12">
        <f t="shared" si="77"/>
        <v>-1.5814973304442148E-3</v>
      </c>
      <c r="L209" s="9">
        <f t="shared" si="78"/>
        <v>-227735.61558396692</v>
      </c>
      <c r="M209" s="9">
        <f t="shared" si="79"/>
        <v>-910942.46233586769</v>
      </c>
      <c r="N209" s="9">
        <f t="shared" si="80"/>
        <v>-2049620.5402557023</v>
      </c>
      <c r="O209" s="9">
        <f t="shared" si="81"/>
        <v>-3643769.8493434708</v>
      </c>
      <c r="P209" s="9">
        <f t="shared" si="82"/>
        <v>-5693390.3895991733</v>
      </c>
      <c r="Q209" s="9">
        <f t="shared" si="83"/>
        <v>-8198482.1610228093</v>
      </c>
      <c r="R209" s="8">
        <f>'Masses &amp; Spring Data'!$G$29</f>
        <v>0.12460000000000002</v>
      </c>
      <c r="S209" s="8">
        <f t="shared" si="69"/>
        <v>-28375.857701762281</v>
      </c>
      <c r="T209" s="8">
        <f t="shared" si="69"/>
        <v>-113503.43080704912</v>
      </c>
      <c r="U209" s="8">
        <f t="shared" si="69"/>
        <v>-255382.71931586054</v>
      </c>
      <c r="V209" s="8">
        <f t="shared" si="69"/>
        <v>-454013.7232281965</v>
      </c>
      <c r="W209" s="8">
        <f t="shared" si="69"/>
        <v>-709396.44254405703</v>
      </c>
      <c r="X209" s="8">
        <f t="shared" si="69"/>
        <v>-1021530.8772634421</v>
      </c>
      <c r="Y209" s="3">
        <f>SUM('Masses &amp; Spring Data'!$K$41*('Masses &amp; Spring Data'!$I$3+'Vel,Acc,Jer (Inlet)'!C209))</f>
        <v>1628346.8038838373</v>
      </c>
      <c r="Z209" s="10">
        <f t="shared" si="84"/>
        <v>1599970.946182075</v>
      </c>
      <c r="AA209" s="10">
        <f t="shared" si="85"/>
        <v>1471956.1497987281</v>
      </c>
      <c r="AB209" s="10">
        <f t="shared" si="86"/>
        <v>1372964.0845679766</v>
      </c>
      <c r="AC209" s="10">
        <f t="shared" si="87"/>
        <v>1174333.0806556409</v>
      </c>
      <c r="AD209" s="10">
        <f t="shared" si="88"/>
        <v>918950.36133978027</v>
      </c>
      <c r="AE209" s="10">
        <f t="shared" si="89"/>
        <v>606815.92662039516</v>
      </c>
    </row>
    <row r="210" spans="1:31" x14ac:dyDescent="0.2">
      <c r="A210" s="5">
        <v>54</v>
      </c>
      <c r="B210" s="5">
        <f t="shared" si="90"/>
        <v>207</v>
      </c>
      <c r="C210" s="36">
        <v>5.7974959704020694</v>
      </c>
      <c r="D210" s="6">
        <f t="shared" si="70"/>
        <v>-0.15862169821600336</v>
      </c>
      <c r="E210" s="7">
        <f t="shared" si="71"/>
        <v>-1903.4603785920403</v>
      </c>
      <c r="F210" s="7">
        <f t="shared" si="72"/>
        <v>-3806.9207571840807</v>
      </c>
      <c r="G210" s="7">
        <f t="shared" si="73"/>
        <v>-5710.3811357761206</v>
      </c>
      <c r="H210" s="7">
        <f t="shared" si="74"/>
        <v>-7613.8415143681614</v>
      </c>
      <c r="I210" s="7">
        <f t="shared" si="75"/>
        <v>-9517.3018929602022</v>
      </c>
      <c r="J210" s="7">
        <f t="shared" si="76"/>
        <v>-11420.762271552241</v>
      </c>
      <c r="K210" s="12">
        <f t="shared" si="77"/>
        <v>-1.2088932473499625E-3</v>
      </c>
      <c r="L210" s="9">
        <f t="shared" si="78"/>
        <v>-174080.62761839459</v>
      </c>
      <c r="M210" s="9">
        <f t="shared" si="79"/>
        <v>-696322.51047357835</v>
      </c>
      <c r="N210" s="9">
        <f t="shared" si="80"/>
        <v>-1566725.6485655515</v>
      </c>
      <c r="O210" s="9">
        <f t="shared" si="81"/>
        <v>-2785290.0418943134</v>
      </c>
      <c r="P210" s="9">
        <f t="shared" si="82"/>
        <v>-4352015.6904598651</v>
      </c>
      <c r="Q210" s="9">
        <f t="shared" si="83"/>
        <v>-6266902.594262206</v>
      </c>
      <c r="R210" s="8">
        <f>'Masses &amp; Spring Data'!$G$29</f>
        <v>0.12460000000000002</v>
      </c>
      <c r="S210" s="8">
        <f t="shared" si="69"/>
        <v>-21690.446201251969</v>
      </c>
      <c r="T210" s="8">
        <f t="shared" si="69"/>
        <v>-86761.784805007876</v>
      </c>
      <c r="U210" s="8">
        <f t="shared" si="69"/>
        <v>-195214.01581126775</v>
      </c>
      <c r="V210" s="8">
        <f t="shared" si="69"/>
        <v>-347047.1392200315</v>
      </c>
      <c r="W210" s="8">
        <f t="shared" si="69"/>
        <v>-542261.15503129922</v>
      </c>
      <c r="X210" s="8">
        <f t="shared" si="69"/>
        <v>-780856.06324507098</v>
      </c>
      <c r="Y210" s="3">
        <f>SUM('Masses &amp; Spring Data'!$K$41*('Masses &amp; Spring Data'!$I$3+'Vel,Acc,Jer (Inlet)'!C210))</f>
        <v>1585459.5806057772</v>
      </c>
      <c r="Z210" s="10">
        <f t="shared" si="84"/>
        <v>1563769.1344045252</v>
      </c>
      <c r="AA210" s="10">
        <f t="shared" si="85"/>
        <v>1455378.6701897918</v>
      </c>
      <c r="AB210" s="10">
        <f t="shared" si="86"/>
        <v>1390245.5647945094</v>
      </c>
      <c r="AC210" s="10">
        <f t="shared" si="87"/>
        <v>1238412.4413857458</v>
      </c>
      <c r="AD210" s="10">
        <f t="shared" si="88"/>
        <v>1043198.425574478</v>
      </c>
      <c r="AE210" s="10">
        <f t="shared" si="89"/>
        <v>804603.51736070623</v>
      </c>
    </row>
    <row r="211" spans="1:31" x14ac:dyDescent="0.2">
      <c r="A211" s="5">
        <v>56</v>
      </c>
      <c r="B211" s="5">
        <f t="shared" si="90"/>
        <v>208</v>
      </c>
      <c r="C211" s="36">
        <v>5.6388742721860661</v>
      </c>
      <c r="D211" s="6">
        <f t="shared" si="70"/>
        <v>-0.15983059146335332</v>
      </c>
      <c r="E211" s="7">
        <f t="shared" si="71"/>
        <v>-1917.9670975602398</v>
      </c>
      <c r="F211" s="7">
        <f t="shared" si="72"/>
        <v>-3835.9341951204797</v>
      </c>
      <c r="G211" s="7">
        <f t="shared" si="73"/>
        <v>-5753.90129268072</v>
      </c>
      <c r="H211" s="7">
        <f t="shared" si="74"/>
        <v>-7671.8683902409593</v>
      </c>
      <c r="I211" s="7">
        <f t="shared" si="75"/>
        <v>-9589.8354878011996</v>
      </c>
      <c r="J211" s="7">
        <f t="shared" si="76"/>
        <v>-11507.80258536144</v>
      </c>
      <c r="K211" s="12">
        <f t="shared" si="77"/>
        <v>-8.6940952720659936E-4</v>
      </c>
      <c r="L211" s="9">
        <f t="shared" si="78"/>
        <v>-125194.97191775031</v>
      </c>
      <c r="M211" s="9">
        <f t="shared" si="79"/>
        <v>-500779.88767100126</v>
      </c>
      <c r="N211" s="9">
        <f t="shared" si="80"/>
        <v>-1126754.7472597528</v>
      </c>
      <c r="O211" s="9">
        <f t="shared" si="81"/>
        <v>-2003119.550684005</v>
      </c>
      <c r="P211" s="9">
        <f t="shared" si="82"/>
        <v>-3129874.2979437578</v>
      </c>
      <c r="Q211" s="9">
        <f t="shared" si="83"/>
        <v>-4507018.9890390113</v>
      </c>
      <c r="R211" s="8">
        <f>'Masses &amp; Spring Data'!$G$29</f>
        <v>0.12460000000000002</v>
      </c>
      <c r="S211" s="8">
        <f t="shared" si="69"/>
        <v>-15599.293500951691</v>
      </c>
      <c r="T211" s="8">
        <f t="shared" si="69"/>
        <v>-62397.174003806766</v>
      </c>
      <c r="U211" s="8">
        <f t="shared" si="69"/>
        <v>-140393.64150856523</v>
      </c>
      <c r="V211" s="8">
        <f t="shared" si="69"/>
        <v>-249588.69601522706</v>
      </c>
      <c r="W211" s="8">
        <f t="shared" si="69"/>
        <v>-389982.33752379229</v>
      </c>
      <c r="X211" s="8">
        <f t="shared" si="69"/>
        <v>-561574.5660342609</v>
      </c>
      <c r="Y211" s="3">
        <f>SUM('Masses &amp; Spring Data'!$K$41*('Masses &amp; Spring Data'!$I$3+'Vel,Acc,Jer (Inlet)'!C211))</f>
        <v>1542140.4549947998</v>
      </c>
      <c r="Z211" s="10">
        <f t="shared" si="84"/>
        <v>1526541.1614938481</v>
      </c>
      <c r="AA211" s="10">
        <f t="shared" si="85"/>
        <v>1436094.0101412414</v>
      </c>
      <c r="AB211" s="10">
        <f t="shared" si="86"/>
        <v>1401746.8134862345</v>
      </c>
      <c r="AC211" s="10">
        <f t="shared" si="87"/>
        <v>1292551.7589795727</v>
      </c>
      <c r="AD211" s="10">
        <f t="shared" si="88"/>
        <v>1152158.1174710076</v>
      </c>
      <c r="AE211" s="10">
        <f t="shared" si="89"/>
        <v>980565.8889605389</v>
      </c>
    </row>
    <row r="212" spans="1:31" x14ac:dyDescent="0.2">
      <c r="A212" s="5">
        <v>58</v>
      </c>
      <c r="B212" s="5">
        <f t="shared" si="90"/>
        <v>209</v>
      </c>
      <c r="C212" s="36">
        <v>5.4790436807227128</v>
      </c>
      <c r="D212" s="6">
        <f t="shared" si="70"/>
        <v>-0.16070000099055992</v>
      </c>
      <c r="E212" s="7">
        <f t="shared" si="71"/>
        <v>-1928.4000118867191</v>
      </c>
      <c r="F212" s="7">
        <f t="shared" si="72"/>
        <v>-3856.8000237734382</v>
      </c>
      <c r="G212" s="7">
        <f t="shared" si="73"/>
        <v>-5785.2000356601575</v>
      </c>
      <c r="H212" s="7">
        <f t="shared" si="74"/>
        <v>-7713.6000475468763</v>
      </c>
      <c r="I212" s="7">
        <f t="shared" si="75"/>
        <v>-9642.0000594335961</v>
      </c>
      <c r="J212" s="7">
        <f t="shared" si="76"/>
        <v>-11570.400071320315</v>
      </c>
      <c r="K212" s="12">
        <f t="shared" si="77"/>
        <v>-5.1336562558912391E-4</v>
      </c>
      <c r="L212" s="9">
        <f t="shared" si="78"/>
        <v>-73924.650084833847</v>
      </c>
      <c r="M212" s="9">
        <f t="shared" si="79"/>
        <v>-295698.60033933539</v>
      </c>
      <c r="N212" s="9">
        <f t="shared" si="80"/>
        <v>-665321.85076350463</v>
      </c>
      <c r="O212" s="9">
        <f t="shared" si="81"/>
        <v>-1182794.4013573416</v>
      </c>
      <c r="P212" s="9">
        <f t="shared" si="82"/>
        <v>-1848116.2521208462</v>
      </c>
      <c r="Q212" s="9">
        <f t="shared" si="83"/>
        <v>-2661287.4030540185</v>
      </c>
      <c r="R212" s="8">
        <f>'Masses &amp; Spring Data'!$G$29</f>
        <v>0.12460000000000002</v>
      </c>
      <c r="S212" s="8">
        <f t="shared" si="69"/>
        <v>-9211.0114005702981</v>
      </c>
      <c r="T212" s="8">
        <f t="shared" si="69"/>
        <v>-36844.045602281192</v>
      </c>
      <c r="U212" s="8">
        <f t="shared" si="69"/>
        <v>-82899.102605132692</v>
      </c>
      <c r="V212" s="8">
        <f t="shared" si="69"/>
        <v>-147376.18240912477</v>
      </c>
      <c r="W212" s="8">
        <f t="shared" si="69"/>
        <v>-230275.28501425748</v>
      </c>
      <c r="X212" s="8">
        <f t="shared" si="69"/>
        <v>-331596.41042053077</v>
      </c>
      <c r="Y212" s="3">
        <f>SUM('Masses &amp; Spring Data'!$K$41*('Masses &amp; Spring Data'!$I$3+'Vel,Acc,Jer (Inlet)'!C212))</f>
        <v>1498491.184145048</v>
      </c>
      <c r="Z212" s="10">
        <f t="shared" si="84"/>
        <v>1489280.1727444776</v>
      </c>
      <c r="AA212" s="10">
        <f t="shared" si="85"/>
        <v>1417760.4344733485</v>
      </c>
      <c r="AB212" s="10">
        <f t="shared" si="86"/>
        <v>1415592.0815399154</v>
      </c>
      <c r="AC212" s="10">
        <f t="shared" si="87"/>
        <v>1351115.0017359233</v>
      </c>
      <c r="AD212" s="10">
        <f t="shared" si="88"/>
        <v>1268215.8991307905</v>
      </c>
      <c r="AE212" s="10">
        <f t="shared" si="89"/>
        <v>1166894.7737245173</v>
      </c>
    </row>
    <row r="213" spans="1:31" x14ac:dyDescent="0.2">
      <c r="A213" s="5">
        <v>60</v>
      </c>
      <c r="B213" s="5">
        <f t="shared" si="90"/>
        <v>210</v>
      </c>
      <c r="C213" s="36">
        <v>5.3183436797321528</v>
      </c>
      <c r="D213" s="6">
        <f t="shared" si="70"/>
        <v>-0.16121336661614905</v>
      </c>
      <c r="E213" s="7">
        <f t="shared" si="71"/>
        <v>-1934.5603993937884</v>
      </c>
      <c r="F213" s="7">
        <f t="shared" si="72"/>
        <v>-3869.1207987875769</v>
      </c>
      <c r="G213" s="7">
        <f t="shared" si="73"/>
        <v>-5803.6811981813653</v>
      </c>
      <c r="H213" s="7">
        <f t="shared" si="74"/>
        <v>-7738.2415975751537</v>
      </c>
      <c r="I213" s="7">
        <f t="shared" si="75"/>
        <v>-9672.8019969689431</v>
      </c>
      <c r="J213" s="7">
        <f t="shared" si="76"/>
        <v>-11607.362396362731</v>
      </c>
      <c r="K213" s="12">
        <f t="shared" si="77"/>
        <v>-1.8216199617615558E-4</v>
      </c>
      <c r="L213" s="9">
        <f t="shared" si="78"/>
        <v>-26231.327449366403</v>
      </c>
      <c r="M213" s="9">
        <f t="shared" si="79"/>
        <v>-104925.30979746561</v>
      </c>
      <c r="N213" s="9">
        <f t="shared" si="80"/>
        <v>-236081.94704429765</v>
      </c>
      <c r="O213" s="9">
        <f t="shared" si="81"/>
        <v>-419701.23918986245</v>
      </c>
      <c r="P213" s="9">
        <f t="shared" si="82"/>
        <v>-655783.18623416009</v>
      </c>
      <c r="Q213" s="9">
        <f t="shared" si="83"/>
        <v>-944327.78817719058</v>
      </c>
      <c r="R213" s="8">
        <f>'Masses &amp; Spring Data'!$G$29</f>
        <v>0.12460000000000002</v>
      </c>
      <c r="S213" s="8">
        <f t="shared" si="69"/>
        <v>-3268.423400191054</v>
      </c>
      <c r="T213" s="8">
        <f t="shared" si="69"/>
        <v>-13073.693600764216</v>
      </c>
      <c r="U213" s="8">
        <f t="shared" si="69"/>
        <v>-29415.810601719491</v>
      </c>
      <c r="V213" s="8">
        <f t="shared" si="69"/>
        <v>-52294.774403056865</v>
      </c>
      <c r="W213" s="8">
        <f t="shared" si="69"/>
        <v>-81710.585004776352</v>
      </c>
      <c r="X213" s="8">
        <f t="shared" si="69"/>
        <v>-117663.24240687797</v>
      </c>
      <c r="Y213" s="3">
        <f>SUM('Masses &amp; Spring Data'!$K$41*('Masses &amp; Spring Data'!$I$3+'Vel,Acc,Jer (Inlet)'!C213))</f>
        <v>1454604.4800756297</v>
      </c>
      <c r="Z213" s="10">
        <f t="shared" si="84"/>
        <v>1451336.0566754385</v>
      </c>
      <c r="AA213" s="10">
        <f t="shared" si="85"/>
        <v>1397503.8837424056</v>
      </c>
      <c r="AB213" s="10">
        <f t="shared" si="86"/>
        <v>1425188.6694739102</v>
      </c>
      <c r="AC213" s="10">
        <f t="shared" si="87"/>
        <v>1402309.7056725728</v>
      </c>
      <c r="AD213" s="10">
        <f t="shared" si="88"/>
        <v>1372893.8950708534</v>
      </c>
      <c r="AE213" s="10">
        <f t="shared" si="89"/>
        <v>1336941.2376687517</v>
      </c>
    </row>
    <row r="214" spans="1:31" x14ac:dyDescent="0.2">
      <c r="A214" s="5">
        <v>62</v>
      </c>
      <c r="B214" s="5">
        <f t="shared" si="90"/>
        <v>211</v>
      </c>
      <c r="C214" s="36">
        <v>5.1571303131160038</v>
      </c>
      <c r="D214" s="6">
        <f t="shared" si="70"/>
        <v>-0.1613955286123252</v>
      </c>
      <c r="E214" s="7">
        <f t="shared" si="71"/>
        <v>-1936.7463433479024</v>
      </c>
      <c r="F214" s="7">
        <f t="shared" si="72"/>
        <v>-3873.4926866958049</v>
      </c>
      <c r="G214" s="7">
        <f t="shared" si="73"/>
        <v>-5810.2390300437073</v>
      </c>
      <c r="H214" s="7">
        <f t="shared" si="74"/>
        <v>-7746.9853733916098</v>
      </c>
      <c r="I214" s="7">
        <f t="shared" si="75"/>
        <v>-9683.7317167395122</v>
      </c>
      <c r="J214" s="7">
        <f t="shared" si="76"/>
        <v>-11620.478060087415</v>
      </c>
      <c r="K214" s="12">
        <f t="shared" si="77"/>
        <v>1.5732172397342481E-4</v>
      </c>
      <c r="L214" s="9">
        <f t="shared" si="78"/>
        <v>22654.328252173174</v>
      </c>
      <c r="M214" s="9">
        <f t="shared" si="79"/>
        <v>90617.313008692698</v>
      </c>
      <c r="N214" s="9">
        <f t="shared" si="80"/>
        <v>203888.95426955854</v>
      </c>
      <c r="O214" s="9">
        <f t="shared" si="81"/>
        <v>362469.25203477079</v>
      </c>
      <c r="P214" s="9">
        <f t="shared" si="82"/>
        <v>566358.20630432933</v>
      </c>
      <c r="Q214" s="9">
        <f t="shared" si="83"/>
        <v>815555.81707823416</v>
      </c>
      <c r="R214" s="8">
        <f>'Masses &amp; Spring Data'!$G$29</f>
        <v>0.12460000000000002</v>
      </c>
      <c r="S214" s="8">
        <f t="shared" si="69"/>
        <v>2822.729300220778</v>
      </c>
      <c r="T214" s="8">
        <f t="shared" si="69"/>
        <v>11290.917200883112</v>
      </c>
      <c r="U214" s="8">
        <f t="shared" si="69"/>
        <v>25404.563701986997</v>
      </c>
      <c r="V214" s="8">
        <f t="shared" si="69"/>
        <v>45163.668803532448</v>
      </c>
      <c r="W214" s="8">
        <f t="shared" si="69"/>
        <v>70568.232505519438</v>
      </c>
      <c r="X214" s="8">
        <f t="shared" si="69"/>
        <v>101618.25480794799</v>
      </c>
      <c r="Y214" s="3">
        <f>SUM('Masses &amp; Spring Data'!$K$41*('Masses &amp; Spring Data'!$I$3+'Vel,Acc,Jer (Inlet)'!C214))</f>
        <v>1410577.5773431698</v>
      </c>
      <c r="Z214" s="10">
        <f t="shared" si="84"/>
        <v>1413400.3066433906</v>
      </c>
      <c r="AA214" s="10">
        <f t="shared" si="85"/>
        <v>1377791.843898901</v>
      </c>
      <c r="AB214" s="10">
        <f t="shared" si="86"/>
        <v>1435982.1410451569</v>
      </c>
      <c r="AC214" s="10">
        <f t="shared" si="87"/>
        <v>1455741.2461467022</v>
      </c>
      <c r="AD214" s="10">
        <f t="shared" si="88"/>
        <v>1481145.8098486892</v>
      </c>
      <c r="AE214" s="10">
        <f t="shared" si="89"/>
        <v>1512195.8321511177</v>
      </c>
    </row>
    <row r="215" spans="1:31" x14ac:dyDescent="0.2">
      <c r="A215" s="5">
        <v>64</v>
      </c>
      <c r="B215" s="5">
        <f t="shared" si="90"/>
        <v>212</v>
      </c>
      <c r="C215" s="36">
        <v>4.9957347845036786</v>
      </c>
      <c r="D215" s="6">
        <f t="shared" si="70"/>
        <v>-0.16123820688835178</v>
      </c>
      <c r="E215" s="7">
        <f t="shared" si="71"/>
        <v>-1934.8584826602214</v>
      </c>
      <c r="F215" s="7">
        <f t="shared" si="72"/>
        <v>-3869.7169653204428</v>
      </c>
      <c r="G215" s="7">
        <f t="shared" si="73"/>
        <v>-5804.5754479806637</v>
      </c>
      <c r="H215" s="7">
        <f t="shared" si="74"/>
        <v>-7739.4339306408856</v>
      </c>
      <c r="I215" s="7">
        <f t="shared" si="75"/>
        <v>-9674.2924133011074</v>
      </c>
      <c r="J215" s="7">
        <f t="shared" si="76"/>
        <v>-11609.150895961327</v>
      </c>
      <c r="K215" s="12">
        <f t="shared" si="77"/>
        <v>4.5540499043816851E-4</v>
      </c>
      <c r="L215" s="9">
        <f t="shared" si="78"/>
        <v>65578.31862309626</v>
      </c>
      <c r="M215" s="9">
        <f t="shared" si="79"/>
        <v>262313.27449238504</v>
      </c>
      <c r="N215" s="9">
        <f t="shared" si="80"/>
        <v>590204.86760786641</v>
      </c>
      <c r="O215" s="9">
        <f t="shared" si="81"/>
        <v>1049253.0979695402</v>
      </c>
      <c r="P215" s="9">
        <f t="shared" si="82"/>
        <v>1639457.9655774066</v>
      </c>
      <c r="Q215" s="9">
        <f t="shared" si="83"/>
        <v>2360819.4704314657</v>
      </c>
      <c r="R215" s="8">
        <f>'Masses &amp; Spring Data'!$G$29</f>
        <v>0.12460000000000002</v>
      </c>
      <c r="S215" s="8">
        <f t="shared" si="69"/>
        <v>8171.0585004377954</v>
      </c>
      <c r="T215" s="8">
        <f t="shared" si="69"/>
        <v>32684.234001751181</v>
      </c>
      <c r="U215" s="8">
        <f t="shared" si="69"/>
        <v>73539.526503940171</v>
      </c>
      <c r="V215" s="8">
        <f t="shared" si="69"/>
        <v>130736.93600700473</v>
      </c>
      <c r="W215" s="8">
        <f t="shared" si="69"/>
        <v>204276.4625109449</v>
      </c>
      <c r="X215" s="8">
        <f t="shared" si="69"/>
        <v>294158.10601576068</v>
      </c>
      <c r="Y215" s="3">
        <f>SUM('Masses &amp; Spring Data'!$K$41*('Masses &amp; Spring Data'!$I$3+'Vel,Acc,Jer (Inlet)'!C215))</f>
        <v>1366500.9266980179</v>
      </c>
      <c r="Z215" s="10">
        <f t="shared" si="84"/>
        <v>1374671.9851984556</v>
      </c>
      <c r="AA215" s="10">
        <f t="shared" si="85"/>
        <v>1355151.4741610338</v>
      </c>
      <c r="AB215" s="10">
        <f t="shared" si="86"/>
        <v>1440040.453201958</v>
      </c>
      <c r="AC215" s="10">
        <f t="shared" si="87"/>
        <v>1497237.8627050226</v>
      </c>
      <c r="AD215" s="10">
        <f t="shared" si="88"/>
        <v>1570777.3892089627</v>
      </c>
      <c r="AE215" s="10">
        <f t="shared" si="89"/>
        <v>1660659.0327137785</v>
      </c>
    </row>
    <row r="216" spans="1:31" x14ac:dyDescent="0.2">
      <c r="A216" s="5">
        <v>66</v>
      </c>
      <c r="B216" s="5">
        <f t="shared" si="90"/>
        <v>213</v>
      </c>
      <c r="C216" s="36">
        <v>4.8344965776153268</v>
      </c>
      <c r="D216" s="6">
        <f t="shared" si="70"/>
        <v>-0.16078280189791361</v>
      </c>
      <c r="E216" s="7">
        <f t="shared" si="71"/>
        <v>-1929.3936227749632</v>
      </c>
      <c r="F216" s="7">
        <f t="shared" si="72"/>
        <v>-3858.7872455499264</v>
      </c>
      <c r="G216" s="7">
        <f t="shared" si="73"/>
        <v>-5788.1808683248901</v>
      </c>
      <c r="H216" s="7">
        <f t="shared" si="74"/>
        <v>-7717.5744910998528</v>
      </c>
      <c r="I216" s="7">
        <f t="shared" si="75"/>
        <v>-9646.9681138748165</v>
      </c>
      <c r="J216" s="7">
        <f t="shared" si="76"/>
        <v>-11576.36173664978</v>
      </c>
      <c r="K216" s="12">
        <f t="shared" si="77"/>
        <v>7.7004843838235359E-4</v>
      </c>
      <c r="L216" s="9">
        <f t="shared" si="78"/>
        <v>110886.97512705892</v>
      </c>
      <c r="M216" s="9">
        <f t="shared" si="79"/>
        <v>443547.90050823567</v>
      </c>
      <c r="N216" s="9">
        <f t="shared" si="80"/>
        <v>997982.77614353027</v>
      </c>
      <c r="O216" s="9">
        <f t="shared" si="81"/>
        <v>1774191.6020329427</v>
      </c>
      <c r="P216" s="9">
        <f t="shared" si="82"/>
        <v>2772174.3781764731</v>
      </c>
      <c r="Q216" s="9">
        <f t="shared" si="83"/>
        <v>3991931.1045741211</v>
      </c>
      <c r="R216" s="8">
        <f>'Masses &amp; Spring Data'!$G$29</f>
        <v>0.12460000000000002</v>
      </c>
      <c r="S216" s="8">
        <f t="shared" si="69"/>
        <v>13816.517100831543</v>
      </c>
      <c r="T216" s="8">
        <f t="shared" si="69"/>
        <v>55266.068403326171</v>
      </c>
      <c r="U216" s="8">
        <f t="shared" si="69"/>
        <v>124348.65390748389</v>
      </c>
      <c r="V216" s="8">
        <f t="shared" si="69"/>
        <v>221064.27361330469</v>
      </c>
      <c r="W216" s="8">
        <f t="shared" si="69"/>
        <v>345412.92752078857</v>
      </c>
      <c r="X216" s="8">
        <f t="shared" si="69"/>
        <v>497394.61562993558</v>
      </c>
      <c r="Y216" s="3">
        <f>SUM('Masses &amp; Spring Data'!$K$41*('Masses &amp; Spring Data'!$I$3+'Vel,Acc,Jer (Inlet)'!C216))</f>
        <v>1322467.2401592825</v>
      </c>
      <c r="Z216" s="10">
        <f t="shared" si="84"/>
        <v>1336283.757260114</v>
      </c>
      <c r="AA216" s="10">
        <f t="shared" si="85"/>
        <v>1333823.9918056028</v>
      </c>
      <c r="AB216" s="10">
        <f t="shared" si="86"/>
        <v>1446815.8940667664</v>
      </c>
      <c r="AC216" s="10">
        <f t="shared" si="87"/>
        <v>1543531.5137725871</v>
      </c>
      <c r="AD216" s="10">
        <f t="shared" si="88"/>
        <v>1667880.167680071</v>
      </c>
      <c r="AE216" s="10">
        <f t="shared" si="89"/>
        <v>1819861.8557892181</v>
      </c>
    </row>
    <row r="217" spans="1:31" x14ac:dyDescent="0.2">
      <c r="A217" s="5">
        <v>68</v>
      </c>
      <c r="B217" s="5">
        <f t="shared" si="90"/>
        <v>214</v>
      </c>
      <c r="C217" s="36">
        <v>4.6737137757174132</v>
      </c>
      <c r="D217" s="6">
        <f t="shared" si="70"/>
        <v>-0.16001275345953125</v>
      </c>
      <c r="E217" s="7">
        <f t="shared" si="71"/>
        <v>-1920.153041514375</v>
      </c>
      <c r="F217" s="7">
        <f t="shared" si="72"/>
        <v>-3840.30608302875</v>
      </c>
      <c r="G217" s="7">
        <f t="shared" si="73"/>
        <v>-5760.4591245431247</v>
      </c>
      <c r="H217" s="7">
        <f t="shared" si="74"/>
        <v>-7680.6121660575</v>
      </c>
      <c r="I217" s="7">
        <f t="shared" si="75"/>
        <v>-9600.7652075718761</v>
      </c>
      <c r="J217" s="7">
        <f t="shared" si="76"/>
        <v>-11520.918249086249</v>
      </c>
      <c r="K217" s="12">
        <f t="shared" si="77"/>
        <v>1.0681317048542027E-3</v>
      </c>
      <c r="L217" s="9">
        <f t="shared" si="78"/>
        <v>153810.96549900519</v>
      </c>
      <c r="M217" s="9">
        <f t="shared" si="79"/>
        <v>615243.86199602077</v>
      </c>
      <c r="N217" s="9">
        <f t="shared" si="80"/>
        <v>1384298.6894910468</v>
      </c>
      <c r="O217" s="9">
        <f t="shared" si="81"/>
        <v>2460975.4479840831</v>
      </c>
      <c r="P217" s="9">
        <f t="shared" si="82"/>
        <v>3845274.1374751297</v>
      </c>
      <c r="Q217" s="9">
        <f t="shared" si="83"/>
        <v>5537194.7579641873</v>
      </c>
      <c r="R217" s="8">
        <f>'Masses &amp; Spring Data'!$G$29</f>
        <v>0.12460000000000002</v>
      </c>
      <c r="S217" s="8">
        <f t="shared" si="69"/>
        <v>19164.84630117605</v>
      </c>
      <c r="T217" s="8">
        <f t="shared" si="69"/>
        <v>76659.385204704202</v>
      </c>
      <c r="U217" s="8">
        <f t="shared" si="69"/>
        <v>172483.61671058447</v>
      </c>
      <c r="V217" s="8">
        <f t="shared" si="69"/>
        <v>306637.54081881681</v>
      </c>
      <c r="W217" s="8">
        <f t="shared" si="69"/>
        <v>479121.15752940124</v>
      </c>
      <c r="X217" s="8">
        <f t="shared" si="69"/>
        <v>689934.46684233786</v>
      </c>
      <c r="Y217" s="3">
        <f>SUM('Masses &amp; Spring Data'!$K$41*('Masses &amp; Spring Data'!$I$3+'Vel,Acc,Jer (Inlet)'!C217))</f>
        <v>1278557.9234022766</v>
      </c>
      <c r="Z217" s="10">
        <f t="shared" si="84"/>
        <v>1297722.7697034527</v>
      </c>
      <c r="AA217" s="10">
        <f t="shared" si="85"/>
        <v>1311518.2898445365</v>
      </c>
      <c r="AB217" s="10">
        <f t="shared" si="86"/>
        <v>1451041.540112861</v>
      </c>
      <c r="AC217" s="10">
        <f t="shared" si="87"/>
        <v>1585195.4642210933</v>
      </c>
      <c r="AD217" s="10">
        <f t="shared" si="88"/>
        <v>1757679.0809316779</v>
      </c>
      <c r="AE217" s="10">
        <f t="shared" si="89"/>
        <v>1968492.3902446143</v>
      </c>
    </row>
    <row r="218" spans="1:31" x14ac:dyDescent="0.2">
      <c r="A218" s="5">
        <v>70</v>
      </c>
      <c r="B218" s="5">
        <f t="shared" si="90"/>
        <v>215</v>
      </c>
      <c r="C218" s="36">
        <v>4.5137010222578819</v>
      </c>
      <c r="D218" s="6">
        <f t="shared" si="70"/>
        <v>-0.15894462175467705</v>
      </c>
      <c r="E218" s="7">
        <f t="shared" si="71"/>
        <v>-1907.3354610561246</v>
      </c>
      <c r="F218" s="7">
        <f t="shared" si="72"/>
        <v>-3814.6709221122492</v>
      </c>
      <c r="G218" s="7">
        <f t="shared" si="73"/>
        <v>-5722.0063831683738</v>
      </c>
      <c r="H218" s="7">
        <f t="shared" si="74"/>
        <v>-7629.3418442244983</v>
      </c>
      <c r="I218" s="7">
        <f t="shared" si="75"/>
        <v>-9536.6773052806238</v>
      </c>
      <c r="J218" s="7">
        <f t="shared" si="76"/>
        <v>-11444.012766336748</v>
      </c>
      <c r="K218" s="12">
        <f t="shared" si="77"/>
        <v>1.3413746991162157E-3</v>
      </c>
      <c r="L218" s="9">
        <f t="shared" si="78"/>
        <v>193157.95667273505</v>
      </c>
      <c r="M218" s="9">
        <f t="shared" si="79"/>
        <v>772631.82669094019</v>
      </c>
      <c r="N218" s="9">
        <f t="shared" si="80"/>
        <v>1738421.6100546154</v>
      </c>
      <c r="O218" s="9">
        <f t="shared" si="81"/>
        <v>3090527.3067637607</v>
      </c>
      <c r="P218" s="9">
        <f t="shared" si="82"/>
        <v>4828948.9168183766</v>
      </c>
      <c r="Q218" s="9">
        <f t="shared" si="83"/>
        <v>6953686.4402184617</v>
      </c>
      <c r="R218" s="8">
        <f>'Masses &amp; Spring Data'!$G$29</f>
        <v>0.12460000000000002</v>
      </c>
      <c r="S218" s="8">
        <f t="shared" si="69"/>
        <v>24067.481401422789</v>
      </c>
      <c r="T218" s="8">
        <f t="shared" si="69"/>
        <v>96269.925605691154</v>
      </c>
      <c r="U218" s="8">
        <f t="shared" si="69"/>
        <v>216607.3326128051</v>
      </c>
      <c r="V218" s="8">
        <f t="shared" si="69"/>
        <v>385079.70242276462</v>
      </c>
      <c r="W218" s="8">
        <f t="shared" si="69"/>
        <v>601687.0350355698</v>
      </c>
      <c r="X218" s="8">
        <f t="shared" si="69"/>
        <v>866429.33045122039</v>
      </c>
      <c r="Y218" s="3">
        <f>SUM('Masses &amp; Spring Data'!$K$41*('Masses &amp; Spring Data'!$I$3+'Vel,Acc,Jer (Inlet)'!C218))</f>
        <v>1234858.9046398322</v>
      </c>
      <c r="Z218" s="10">
        <f t="shared" si="84"/>
        <v>1258926.386041255</v>
      </c>
      <c r="AA218" s="10">
        <f t="shared" si="85"/>
        <v>1287721.5151529559</v>
      </c>
      <c r="AB218" s="10">
        <f t="shared" si="86"/>
        <v>1451466.2372526373</v>
      </c>
      <c r="AC218" s="10">
        <f t="shared" si="87"/>
        <v>1619938.6070625968</v>
      </c>
      <c r="AD218" s="10">
        <f t="shared" si="88"/>
        <v>1836545.9396754019</v>
      </c>
      <c r="AE218" s="10">
        <f t="shared" si="89"/>
        <v>2101288.2350910525</v>
      </c>
    </row>
    <row r="219" spans="1:31" x14ac:dyDescent="0.2">
      <c r="A219" s="5">
        <v>72</v>
      </c>
      <c r="B219" s="5">
        <f t="shared" si="90"/>
        <v>216</v>
      </c>
      <c r="C219" s="36">
        <v>4.3547564005032049</v>
      </c>
      <c r="D219" s="6">
        <f t="shared" si="70"/>
        <v>-0.15760324705556084</v>
      </c>
      <c r="E219" s="7">
        <f t="shared" si="71"/>
        <v>-1891.23896466673</v>
      </c>
      <c r="F219" s="7">
        <f t="shared" si="72"/>
        <v>-3782.47792933346</v>
      </c>
      <c r="G219" s="7">
        <f t="shared" si="73"/>
        <v>-5673.7168940001902</v>
      </c>
      <c r="H219" s="7">
        <f t="shared" si="74"/>
        <v>-7564.95585866692</v>
      </c>
      <c r="I219" s="7">
        <f t="shared" si="75"/>
        <v>-9456.1948233336498</v>
      </c>
      <c r="J219" s="7">
        <f t="shared" si="76"/>
        <v>-11347.43378800038</v>
      </c>
      <c r="K219" s="12">
        <f t="shared" si="77"/>
        <v>1.6063376026469456E-3</v>
      </c>
      <c r="L219" s="9">
        <f t="shared" si="78"/>
        <v>231312.61478116017</v>
      </c>
      <c r="M219" s="9">
        <f t="shared" si="79"/>
        <v>925250.45912464068</v>
      </c>
      <c r="N219" s="9">
        <f t="shared" si="80"/>
        <v>2081813.5330304415</v>
      </c>
      <c r="O219" s="9">
        <f t="shared" si="81"/>
        <v>3701001.8364985627</v>
      </c>
      <c r="P219" s="9">
        <f t="shared" si="82"/>
        <v>5782815.3695290042</v>
      </c>
      <c r="Q219" s="9">
        <f t="shared" si="83"/>
        <v>8327254.132121766</v>
      </c>
      <c r="R219" s="8">
        <f>'Masses &amp; Spring Data'!$G$29</f>
        <v>0.12460000000000002</v>
      </c>
      <c r="S219" s="8">
        <f t="shared" si="69"/>
        <v>28821.551801732559</v>
      </c>
      <c r="T219" s="8">
        <f t="shared" si="69"/>
        <v>115286.20720693024</v>
      </c>
      <c r="U219" s="8">
        <f t="shared" si="69"/>
        <v>259393.96621559304</v>
      </c>
      <c r="V219" s="8">
        <f t="shared" si="69"/>
        <v>461144.82882772095</v>
      </c>
      <c r="W219" s="8">
        <f t="shared" si="69"/>
        <v>720538.79504331399</v>
      </c>
      <c r="X219" s="8">
        <f t="shared" si="69"/>
        <v>1037575.8648623722</v>
      </c>
      <c r="Y219" s="3">
        <f>SUM('Masses &amp; Spring Data'!$K$41*('Masses &amp; Spring Data'!$I$3+'Vel,Acc,Jer (Inlet)'!C219))</f>
        <v>1191451.5895472649</v>
      </c>
      <c r="Z219" s="10">
        <f t="shared" si="84"/>
        <v>1220273.1413489974</v>
      </c>
      <c r="AA219" s="10">
        <f t="shared" si="85"/>
        <v>1263696.8072005413</v>
      </c>
      <c r="AB219" s="10">
        <f t="shared" si="86"/>
        <v>1450845.5557628579</v>
      </c>
      <c r="AC219" s="10">
        <f t="shared" si="87"/>
        <v>1652596.4183749859</v>
      </c>
      <c r="AD219" s="10">
        <f t="shared" si="88"/>
        <v>1911990.3845905787</v>
      </c>
      <c r="AE219" s="10">
        <f t="shared" si="89"/>
        <v>2229027.454409637</v>
      </c>
    </row>
    <row r="220" spans="1:31" x14ac:dyDescent="0.2">
      <c r="A220" s="5">
        <v>74</v>
      </c>
      <c r="B220" s="5">
        <f t="shared" si="90"/>
        <v>217</v>
      </c>
      <c r="C220" s="36">
        <v>4.1971531534476441</v>
      </c>
      <c r="D220" s="6">
        <f t="shared" si="70"/>
        <v>-0.15599690945291389</v>
      </c>
      <c r="E220" s="7">
        <f t="shared" si="71"/>
        <v>-1871.9629134349666</v>
      </c>
      <c r="F220" s="7">
        <f t="shared" si="72"/>
        <v>-3743.9258268699332</v>
      </c>
      <c r="G220" s="7">
        <f t="shared" si="73"/>
        <v>-5615.8887403049002</v>
      </c>
      <c r="H220" s="7">
        <f t="shared" si="74"/>
        <v>-7487.8516537398664</v>
      </c>
      <c r="I220" s="7">
        <f t="shared" si="75"/>
        <v>-9359.8145671748334</v>
      </c>
      <c r="J220" s="7">
        <f t="shared" si="76"/>
        <v>-11231.7774806098</v>
      </c>
      <c r="K220" s="12">
        <f t="shared" si="77"/>
        <v>1.8547403247062277E-3</v>
      </c>
      <c r="L220" s="9">
        <f t="shared" si="78"/>
        <v>267082.60675769678</v>
      </c>
      <c r="M220" s="9">
        <f t="shared" si="79"/>
        <v>1068330.4270307871</v>
      </c>
      <c r="N220" s="9">
        <f t="shared" si="80"/>
        <v>2403743.4608192709</v>
      </c>
      <c r="O220" s="9">
        <f t="shared" si="81"/>
        <v>4273321.7081231484</v>
      </c>
      <c r="P220" s="9">
        <f t="shared" si="82"/>
        <v>6677065.1689424198</v>
      </c>
      <c r="Q220" s="9">
        <f t="shared" si="83"/>
        <v>9614973.8432770837</v>
      </c>
      <c r="R220" s="8">
        <f>'Masses &amp; Spring Data'!$G$29</f>
        <v>0.12460000000000002</v>
      </c>
      <c r="S220" s="8">
        <f t="shared" si="69"/>
        <v>33278.492802009023</v>
      </c>
      <c r="T220" s="8">
        <f t="shared" si="69"/>
        <v>133113.97120803609</v>
      </c>
      <c r="U220" s="8">
        <f t="shared" si="69"/>
        <v>299506.43521808117</v>
      </c>
      <c r="V220" s="8">
        <f t="shared" si="69"/>
        <v>532455.88483214437</v>
      </c>
      <c r="W220" s="8">
        <f t="shared" si="69"/>
        <v>831962.32005022559</v>
      </c>
      <c r="X220" s="8">
        <f t="shared" si="69"/>
        <v>1198025.7408723247</v>
      </c>
      <c r="Y220" s="3">
        <f>SUM('Masses &amp; Spring Data'!$K$41*('Masses &amp; Spring Data'!$I$3+'Vel,Acc,Jer (Inlet)'!C220))</f>
        <v>1148410.599993611</v>
      </c>
      <c r="Z220" s="10">
        <f t="shared" si="84"/>
        <v>1181689.09279562</v>
      </c>
      <c r="AA220" s="10">
        <f t="shared" si="85"/>
        <v>1238922.2677871869</v>
      </c>
      <c r="AB220" s="10">
        <f t="shared" si="86"/>
        <v>1447917.0352116921</v>
      </c>
      <c r="AC220" s="10">
        <f t="shared" si="87"/>
        <v>1680866.4848257555</v>
      </c>
      <c r="AD220" s="10">
        <f t="shared" si="88"/>
        <v>1980372.9200438366</v>
      </c>
      <c r="AE220" s="10">
        <f t="shared" si="89"/>
        <v>2346436.3408659357</v>
      </c>
    </row>
    <row r="221" spans="1:31" x14ac:dyDescent="0.2">
      <c r="A221" s="5">
        <v>76</v>
      </c>
      <c r="B221" s="5">
        <f t="shared" si="90"/>
        <v>218</v>
      </c>
      <c r="C221" s="36">
        <v>4.0411562439947302</v>
      </c>
      <c r="D221" s="6">
        <f t="shared" si="70"/>
        <v>-0.15414216912820811</v>
      </c>
      <c r="E221" s="7">
        <f t="shared" si="71"/>
        <v>-1849.7060295384972</v>
      </c>
      <c r="F221" s="7">
        <f t="shared" si="72"/>
        <v>-3699.4120590769944</v>
      </c>
      <c r="G221" s="7">
        <f t="shared" si="73"/>
        <v>-5549.1180886154916</v>
      </c>
      <c r="H221" s="7">
        <f t="shared" si="74"/>
        <v>-7398.8241181539888</v>
      </c>
      <c r="I221" s="7">
        <f t="shared" si="75"/>
        <v>-9248.5301476924869</v>
      </c>
      <c r="J221" s="7">
        <f t="shared" si="76"/>
        <v>-11098.236177230983</v>
      </c>
      <c r="K221" s="12">
        <f t="shared" si="77"/>
        <v>2.0865828652940621E-3</v>
      </c>
      <c r="L221" s="9">
        <f t="shared" si="78"/>
        <v>300467.93260234495</v>
      </c>
      <c r="M221" s="9">
        <f t="shared" si="79"/>
        <v>1201871.7304093798</v>
      </c>
      <c r="N221" s="9">
        <f t="shared" si="80"/>
        <v>2704211.3934211046</v>
      </c>
      <c r="O221" s="9">
        <f t="shared" si="81"/>
        <v>4807486.9216375193</v>
      </c>
      <c r="P221" s="9">
        <f t="shared" si="82"/>
        <v>7511698.3150586234</v>
      </c>
      <c r="Q221" s="9">
        <f t="shared" si="83"/>
        <v>10816845.573684419</v>
      </c>
      <c r="R221" s="8">
        <f>'Masses &amp; Spring Data'!$G$29</f>
        <v>0.12460000000000002</v>
      </c>
      <c r="S221" s="8">
        <f t="shared" si="69"/>
        <v>37438.304402252186</v>
      </c>
      <c r="T221" s="8">
        <f t="shared" si="69"/>
        <v>149753.21760900875</v>
      </c>
      <c r="U221" s="8">
        <f t="shared" si="69"/>
        <v>336944.73962026968</v>
      </c>
      <c r="V221" s="8">
        <f t="shared" si="69"/>
        <v>599012.87043603498</v>
      </c>
      <c r="W221" s="8">
        <f t="shared" si="69"/>
        <v>935957.61005630461</v>
      </c>
      <c r="X221" s="8">
        <f t="shared" si="69"/>
        <v>1347778.9584810787</v>
      </c>
      <c r="Y221" s="3">
        <f>SUM('Masses &amp; Spring Data'!$K$41*('Masses &amp; Spring Data'!$I$3+'Vel,Acc,Jer (Inlet)'!C221))</f>
        <v>1105808.2965791507</v>
      </c>
      <c r="Z221" s="10">
        <f t="shared" si="84"/>
        <v>1143246.6009814029</v>
      </c>
      <c r="AA221" s="10">
        <f t="shared" si="85"/>
        <v>1213465.7349756549</v>
      </c>
      <c r="AB221" s="10">
        <f t="shared" si="86"/>
        <v>1442753.0361994205</v>
      </c>
      <c r="AC221" s="10">
        <f t="shared" si="87"/>
        <v>1704821.1670151856</v>
      </c>
      <c r="AD221" s="10">
        <f t="shared" si="88"/>
        <v>2041765.9066354553</v>
      </c>
      <c r="AE221" s="10">
        <f t="shared" si="89"/>
        <v>2453587.2550602295</v>
      </c>
    </row>
    <row r="222" spans="1:31" x14ac:dyDescent="0.2">
      <c r="A222" s="5">
        <v>78</v>
      </c>
      <c r="B222" s="5">
        <f t="shared" si="90"/>
        <v>219</v>
      </c>
      <c r="C222" s="36">
        <v>3.8870140748665221</v>
      </c>
      <c r="D222" s="6">
        <f t="shared" si="70"/>
        <v>-0.15205558626291404</v>
      </c>
      <c r="E222" s="7">
        <f t="shared" si="71"/>
        <v>-1824.6670351549685</v>
      </c>
      <c r="F222" s="7">
        <f t="shared" si="72"/>
        <v>-3649.334070309937</v>
      </c>
      <c r="G222" s="7">
        <f t="shared" si="73"/>
        <v>-5474.0011054649058</v>
      </c>
      <c r="H222" s="7">
        <f t="shared" si="74"/>
        <v>-7298.6681406198741</v>
      </c>
      <c r="I222" s="7">
        <f t="shared" si="75"/>
        <v>-9123.3351757748424</v>
      </c>
      <c r="J222" s="7">
        <f t="shared" si="76"/>
        <v>-10948.002210929812</v>
      </c>
      <c r="K222" s="12">
        <f t="shared" si="77"/>
        <v>2.3184254058810083E-3</v>
      </c>
      <c r="L222" s="9">
        <f t="shared" si="78"/>
        <v>333853.25844686519</v>
      </c>
      <c r="M222" s="9">
        <f t="shared" si="79"/>
        <v>1335413.0337874608</v>
      </c>
      <c r="N222" s="9">
        <f t="shared" si="80"/>
        <v>3004679.3260217868</v>
      </c>
      <c r="O222" s="9">
        <f t="shared" si="81"/>
        <v>5341652.1351498431</v>
      </c>
      <c r="P222" s="9">
        <f t="shared" si="82"/>
        <v>8346331.4611716298</v>
      </c>
      <c r="Q222" s="9">
        <f t="shared" si="83"/>
        <v>12018717.304087147</v>
      </c>
      <c r="R222" s="8">
        <f>'Masses &amp; Spring Data'!$G$29</f>
        <v>0.12460000000000002</v>
      </c>
      <c r="S222" s="8">
        <f t="shared" si="69"/>
        <v>41598.116002479408</v>
      </c>
      <c r="T222" s="8">
        <f t="shared" si="69"/>
        <v>166392.46400991763</v>
      </c>
      <c r="U222" s="8">
        <f t="shared" si="69"/>
        <v>374383.04402231466</v>
      </c>
      <c r="V222" s="8">
        <f t="shared" si="69"/>
        <v>665569.85603967053</v>
      </c>
      <c r="W222" s="8">
        <f t="shared" si="69"/>
        <v>1039952.9000619852</v>
      </c>
      <c r="X222" s="8">
        <f t="shared" si="69"/>
        <v>1497532.1760892586</v>
      </c>
      <c r="Y222" s="3">
        <f>SUM('Masses &amp; Spring Data'!$K$41*('Masses &amp; Spring Data'!$I$3+'Vel,Acc,Jer (Inlet)'!C222))</f>
        <v>1063712.5173666461</v>
      </c>
      <c r="Z222" s="10">
        <f t="shared" si="84"/>
        <v>1105310.6333691254</v>
      </c>
      <c r="AA222" s="10">
        <f t="shared" si="85"/>
        <v>1188579.0418912589</v>
      </c>
      <c r="AB222" s="10">
        <f t="shared" si="86"/>
        <v>1438095.5613889608</v>
      </c>
      <c r="AC222" s="10">
        <f t="shared" si="87"/>
        <v>1729282.3734063166</v>
      </c>
      <c r="AD222" s="10">
        <f t="shared" si="88"/>
        <v>2103665.4174286313</v>
      </c>
      <c r="AE222" s="10">
        <f t="shared" si="89"/>
        <v>2561244.6934559047</v>
      </c>
    </row>
    <row r="223" spans="1:31" x14ac:dyDescent="0.2">
      <c r="A223" s="5">
        <v>80</v>
      </c>
      <c r="B223" s="5">
        <f t="shared" si="90"/>
        <v>220</v>
      </c>
      <c r="C223" s="36">
        <v>3.734958488603608</v>
      </c>
      <c r="D223" s="6">
        <f t="shared" si="70"/>
        <v>-0.14973716085703304</v>
      </c>
      <c r="E223" s="7">
        <f t="shared" si="71"/>
        <v>-1796.8459302843964</v>
      </c>
      <c r="F223" s="7">
        <f t="shared" si="72"/>
        <v>-3593.6918605687929</v>
      </c>
      <c r="G223" s="7">
        <f t="shared" si="73"/>
        <v>-5390.5377908531891</v>
      </c>
      <c r="H223" s="7">
        <f t="shared" si="74"/>
        <v>-7187.3837211375858</v>
      </c>
      <c r="I223" s="7">
        <f t="shared" si="75"/>
        <v>-8984.2296514219815</v>
      </c>
      <c r="J223" s="7">
        <f t="shared" si="76"/>
        <v>-10781.075581706378</v>
      </c>
      <c r="K223" s="12">
        <f t="shared" si="77"/>
        <v>2.5171475835290558E-3</v>
      </c>
      <c r="L223" s="9">
        <f t="shared" si="78"/>
        <v>362469.25202818401</v>
      </c>
      <c r="M223" s="9">
        <f t="shared" si="79"/>
        <v>1449877.008112736</v>
      </c>
      <c r="N223" s="9">
        <f t="shared" si="80"/>
        <v>3262223.2682536561</v>
      </c>
      <c r="O223" s="9">
        <f t="shared" si="81"/>
        <v>5799508.0324509442</v>
      </c>
      <c r="P223" s="9">
        <f t="shared" si="82"/>
        <v>9061731.3007046003</v>
      </c>
      <c r="Q223" s="9">
        <f t="shared" si="83"/>
        <v>13048893.073014624</v>
      </c>
      <c r="R223" s="8">
        <f>'Masses &amp; Spring Data'!$G$29</f>
        <v>0.12460000000000002</v>
      </c>
      <c r="S223" s="8">
        <f t="shared" si="69"/>
        <v>45163.668802711734</v>
      </c>
      <c r="T223" s="8">
        <f t="shared" si="69"/>
        <v>180654.67521084694</v>
      </c>
      <c r="U223" s="8">
        <f t="shared" si="69"/>
        <v>406473.01922440558</v>
      </c>
      <c r="V223" s="8">
        <f t="shared" si="69"/>
        <v>722618.70084338775</v>
      </c>
      <c r="W223" s="8">
        <f t="shared" si="69"/>
        <v>1129091.7200677933</v>
      </c>
      <c r="X223" s="8">
        <f t="shared" si="69"/>
        <v>1625892.0768976223</v>
      </c>
      <c r="Y223" s="3">
        <f>SUM('Masses &amp; Spring Data'!$K$41*('Masses &amp; Spring Data'!$I$3+'Vel,Acc,Jer (Inlet)'!C223))</f>
        <v>1022186.5778813412</v>
      </c>
      <c r="Z223" s="10">
        <f t="shared" si="84"/>
        <v>1067350.246684053</v>
      </c>
      <c r="AA223" s="10">
        <f t="shared" si="85"/>
        <v>1161948.468859327</v>
      </c>
      <c r="AB223" s="10">
        <f t="shared" si="86"/>
        <v>1428659.5971057469</v>
      </c>
      <c r="AC223" s="10">
        <f t="shared" si="87"/>
        <v>1744805.2787247291</v>
      </c>
      <c r="AD223" s="10">
        <f t="shared" si="88"/>
        <v>2151278.2979491344</v>
      </c>
      <c r="AE223" s="10">
        <f t="shared" si="89"/>
        <v>2648078.6547789634</v>
      </c>
    </row>
    <row r="224" spans="1:31" x14ac:dyDescent="0.2">
      <c r="A224" s="5">
        <v>82</v>
      </c>
      <c r="B224" s="5">
        <f t="shared" si="90"/>
        <v>221</v>
      </c>
      <c r="C224" s="36">
        <v>3.585221327746575</v>
      </c>
      <c r="D224" s="6">
        <f t="shared" si="70"/>
        <v>-0.14722001327350398</v>
      </c>
      <c r="E224" s="7">
        <f t="shared" si="71"/>
        <v>-1766.6401592820478</v>
      </c>
      <c r="F224" s="7">
        <f t="shared" si="72"/>
        <v>-3533.2803185640955</v>
      </c>
      <c r="G224" s="7">
        <f t="shared" si="73"/>
        <v>-5299.9204778461435</v>
      </c>
      <c r="H224" s="7">
        <f t="shared" si="74"/>
        <v>-7066.560637128191</v>
      </c>
      <c r="I224" s="7">
        <f t="shared" si="75"/>
        <v>-8833.2007964102395</v>
      </c>
      <c r="J224" s="7">
        <f t="shared" si="76"/>
        <v>-10599.840955692287</v>
      </c>
      <c r="K224" s="12">
        <f t="shared" si="77"/>
        <v>2.7075896704409352E-3</v>
      </c>
      <c r="L224" s="9">
        <f t="shared" si="78"/>
        <v>389892.91254349466</v>
      </c>
      <c r="M224" s="9">
        <f t="shared" si="79"/>
        <v>1559571.6501739786</v>
      </c>
      <c r="N224" s="9">
        <f t="shared" si="80"/>
        <v>3509036.212891452</v>
      </c>
      <c r="O224" s="9">
        <f t="shared" si="81"/>
        <v>6238286.6006959146</v>
      </c>
      <c r="P224" s="9">
        <f t="shared" si="82"/>
        <v>9747322.8135873675</v>
      </c>
      <c r="Q224" s="9">
        <f t="shared" si="83"/>
        <v>14036144.851565808</v>
      </c>
      <c r="R224" s="8">
        <f>'Masses &amp; Spring Data'!$G$29</f>
        <v>0.12460000000000002</v>
      </c>
      <c r="S224" s="8">
        <f t="shared" si="69"/>
        <v>48580.656902919443</v>
      </c>
      <c r="T224" s="8">
        <f t="shared" si="69"/>
        <v>194322.62761167777</v>
      </c>
      <c r="U224" s="8">
        <f t="shared" si="69"/>
        <v>437225.91212627495</v>
      </c>
      <c r="V224" s="8">
        <f t="shared" si="69"/>
        <v>777290.51044671109</v>
      </c>
      <c r="W224" s="8">
        <f t="shared" si="69"/>
        <v>1214516.4225729862</v>
      </c>
      <c r="X224" s="8">
        <f t="shared" si="69"/>
        <v>1748903.6485050998</v>
      </c>
      <c r="Y224" s="3">
        <f>SUM('Masses &amp; Spring Data'!$K$41*('Masses &amp; Spring Data'!$I$3+'Vel,Acc,Jer (Inlet)'!C224))</f>
        <v>981293.79364848009</v>
      </c>
      <c r="Z224" s="10">
        <f t="shared" si="84"/>
        <v>1029874.4505513995</v>
      </c>
      <c r="AA224" s="10">
        <f t="shared" si="85"/>
        <v>1135411.0627299505</v>
      </c>
      <c r="AB224" s="10">
        <f t="shared" si="86"/>
        <v>1418519.705774755</v>
      </c>
      <c r="AC224" s="10">
        <f t="shared" si="87"/>
        <v>1758584.3040951912</v>
      </c>
      <c r="AD224" s="10">
        <f t="shared" si="88"/>
        <v>2195810.2162214662</v>
      </c>
      <c r="AE224" s="10">
        <f t="shared" si="89"/>
        <v>2730197.44215358</v>
      </c>
    </row>
    <row r="225" spans="1:31" x14ac:dyDescent="0.2">
      <c r="A225" s="5">
        <v>84</v>
      </c>
      <c r="B225" s="5">
        <f t="shared" si="90"/>
        <v>222</v>
      </c>
      <c r="C225" s="36">
        <v>3.438001314473071</v>
      </c>
      <c r="D225" s="6">
        <f t="shared" si="70"/>
        <v>-0.14451242360306304</v>
      </c>
      <c r="E225" s="7">
        <f t="shared" si="71"/>
        <v>-1734.1490832367565</v>
      </c>
      <c r="F225" s="7">
        <f t="shared" si="72"/>
        <v>-3468.298166473513</v>
      </c>
      <c r="G225" s="7">
        <f t="shared" si="73"/>
        <v>-5202.4472497102697</v>
      </c>
      <c r="H225" s="7">
        <f t="shared" si="74"/>
        <v>-6936.596332947026</v>
      </c>
      <c r="I225" s="7">
        <f t="shared" si="75"/>
        <v>-8670.7454161837832</v>
      </c>
      <c r="J225" s="7">
        <f t="shared" si="76"/>
        <v>-10404.894499420539</v>
      </c>
      <c r="K225" s="12">
        <f t="shared" si="77"/>
        <v>2.8731914851483076E-3</v>
      </c>
      <c r="L225" s="9">
        <f t="shared" si="78"/>
        <v>413739.5738613563</v>
      </c>
      <c r="M225" s="9">
        <f t="shared" si="79"/>
        <v>1654958.2954454252</v>
      </c>
      <c r="N225" s="9">
        <f t="shared" si="80"/>
        <v>3723656.1647522068</v>
      </c>
      <c r="O225" s="9">
        <f t="shared" si="81"/>
        <v>6619833.1817817008</v>
      </c>
      <c r="P225" s="9">
        <f t="shared" si="82"/>
        <v>10343489.346533908</v>
      </c>
      <c r="Q225" s="9">
        <f t="shared" si="83"/>
        <v>14894624.659008827</v>
      </c>
      <c r="R225" s="8">
        <f>'Masses &amp; Spring Data'!$G$29</f>
        <v>0.12460000000000002</v>
      </c>
      <c r="S225" s="8">
        <f t="shared" si="69"/>
        <v>51551.950903125005</v>
      </c>
      <c r="T225" s="8">
        <f t="shared" si="69"/>
        <v>206207.80361250002</v>
      </c>
      <c r="U225" s="8">
        <f t="shared" si="69"/>
        <v>463967.55812812503</v>
      </c>
      <c r="V225" s="8">
        <f t="shared" si="69"/>
        <v>824831.21445000009</v>
      </c>
      <c r="W225" s="8">
        <f t="shared" si="69"/>
        <v>1288798.7725781251</v>
      </c>
      <c r="X225" s="8">
        <f t="shared" si="69"/>
        <v>1855870.2325125001</v>
      </c>
      <c r="Y225" s="3">
        <f>SUM('Masses &amp; Spring Data'!$K$41*('Masses &amp; Spring Data'!$I$3+'Vel,Acc,Jer (Inlet)'!C225))</f>
        <v>941088.43511827278</v>
      </c>
      <c r="Z225" s="10">
        <f t="shared" si="84"/>
        <v>992640.38602139778</v>
      </c>
      <c r="AA225" s="10">
        <f t="shared" si="85"/>
        <v>1107830.3150846702</v>
      </c>
      <c r="AB225" s="10">
        <f t="shared" si="86"/>
        <v>1405055.9932463979</v>
      </c>
      <c r="AC225" s="10">
        <f t="shared" si="87"/>
        <v>1765919.6495682728</v>
      </c>
      <c r="AD225" s="10">
        <f t="shared" si="88"/>
        <v>2229887.2076963978</v>
      </c>
      <c r="AE225" s="10">
        <f t="shared" si="89"/>
        <v>2796958.667630773</v>
      </c>
    </row>
    <row r="226" spans="1:31" x14ac:dyDescent="0.2">
      <c r="A226" s="5">
        <v>86</v>
      </c>
      <c r="B226" s="5">
        <f t="shared" si="90"/>
        <v>223</v>
      </c>
      <c r="C226" s="36">
        <v>3.293488890870008</v>
      </c>
      <c r="D226" s="6">
        <f t="shared" si="70"/>
        <v>-0.14163923211791474</v>
      </c>
      <c r="E226" s="7">
        <f t="shared" si="71"/>
        <v>-1699.6707854149768</v>
      </c>
      <c r="F226" s="7">
        <f t="shared" si="72"/>
        <v>-3399.3415708299535</v>
      </c>
      <c r="G226" s="7">
        <f t="shared" si="73"/>
        <v>-5099.0123562449307</v>
      </c>
      <c r="H226" s="7">
        <f t="shared" si="74"/>
        <v>-6798.6831416599071</v>
      </c>
      <c r="I226" s="7">
        <f t="shared" si="75"/>
        <v>-8498.3539270748843</v>
      </c>
      <c r="J226" s="7">
        <f t="shared" si="76"/>
        <v>-10198.024712489861</v>
      </c>
      <c r="K226" s="12">
        <f t="shared" si="77"/>
        <v>3.0387932998503508E-3</v>
      </c>
      <c r="L226" s="9">
        <f t="shared" si="78"/>
        <v>437586.23517845053</v>
      </c>
      <c r="M226" s="9">
        <f t="shared" si="79"/>
        <v>1750344.9407138021</v>
      </c>
      <c r="N226" s="9">
        <f t="shared" si="80"/>
        <v>3938276.1166060548</v>
      </c>
      <c r="O226" s="9">
        <f t="shared" si="81"/>
        <v>7001379.7628552085</v>
      </c>
      <c r="P226" s="9">
        <f t="shared" si="82"/>
        <v>10939655.879461262</v>
      </c>
      <c r="Q226" s="9">
        <f t="shared" si="83"/>
        <v>15753104.466424219</v>
      </c>
      <c r="R226" s="8">
        <f>'Masses &amp; Spring Data'!$G$29</f>
        <v>0.12460000000000002</v>
      </c>
      <c r="S226" s="8">
        <f t="shared" si="69"/>
        <v>54523.24490323494</v>
      </c>
      <c r="T226" s="8">
        <f t="shared" si="69"/>
        <v>218092.97961293976</v>
      </c>
      <c r="U226" s="8">
        <f t="shared" si="69"/>
        <v>490709.20412911451</v>
      </c>
      <c r="V226" s="8">
        <f t="shared" si="69"/>
        <v>872371.91845175903</v>
      </c>
      <c r="W226" s="8">
        <f t="shared" si="69"/>
        <v>1363081.1225808735</v>
      </c>
      <c r="X226" s="8">
        <f t="shared" si="69"/>
        <v>1962836.8165164581</v>
      </c>
      <c r="Y226" s="3">
        <f>SUM('Masses &amp; Spring Data'!$K$41*('Masses &amp; Spring Data'!$I$3+'Vel,Acc,Jer (Inlet)'!C226))</f>
        <v>901622.51147217012</v>
      </c>
      <c r="Z226" s="10">
        <f t="shared" si="84"/>
        <v>956145.75637540501</v>
      </c>
      <c r="AA226" s="10">
        <f t="shared" si="85"/>
        <v>1081034.2276982865</v>
      </c>
      <c r="AB226" s="10">
        <f t="shared" si="86"/>
        <v>1392331.7156012845</v>
      </c>
      <c r="AC226" s="10">
        <f t="shared" si="87"/>
        <v>1773994.4299239293</v>
      </c>
      <c r="AD226" s="10">
        <f t="shared" si="88"/>
        <v>2264703.6340530436</v>
      </c>
      <c r="AE226" s="10">
        <f t="shared" si="89"/>
        <v>2864459.3279886283</v>
      </c>
    </row>
    <row r="227" spans="1:31" x14ac:dyDescent="0.2">
      <c r="A227" s="5">
        <v>88</v>
      </c>
      <c r="B227" s="5">
        <f t="shared" si="90"/>
        <v>224</v>
      </c>
      <c r="C227" s="36">
        <v>3.1518496587520932</v>
      </c>
      <c r="D227" s="6">
        <f t="shared" si="70"/>
        <v>-0.13860043881806439</v>
      </c>
      <c r="E227" s="7">
        <f t="shared" si="71"/>
        <v>-1663.2052658167727</v>
      </c>
      <c r="F227" s="7">
        <f t="shared" si="72"/>
        <v>-3326.4105316335454</v>
      </c>
      <c r="G227" s="7">
        <f t="shared" si="73"/>
        <v>-4989.6157974503176</v>
      </c>
      <c r="H227" s="7">
        <f t="shared" si="74"/>
        <v>-6652.8210632670907</v>
      </c>
      <c r="I227" s="7">
        <f t="shared" si="75"/>
        <v>-8316.0263290838629</v>
      </c>
      <c r="J227" s="7">
        <f t="shared" si="76"/>
        <v>-9979.2315949006352</v>
      </c>
      <c r="K227" s="12">
        <f t="shared" si="77"/>
        <v>3.1712747516174922E-3</v>
      </c>
      <c r="L227" s="9">
        <f t="shared" si="78"/>
        <v>456663.5642329189</v>
      </c>
      <c r="M227" s="9">
        <f t="shared" si="79"/>
        <v>1826654.2569316756</v>
      </c>
      <c r="N227" s="9">
        <f t="shared" si="80"/>
        <v>4109972.0780962696</v>
      </c>
      <c r="O227" s="9">
        <f t="shared" si="81"/>
        <v>7306617.0277267024</v>
      </c>
      <c r="P227" s="9">
        <f t="shared" si="82"/>
        <v>11416589.105822971</v>
      </c>
      <c r="Q227" s="9">
        <f t="shared" si="83"/>
        <v>16439888.312385079</v>
      </c>
      <c r="R227" s="8">
        <f>'Masses &amp; Spring Data'!$G$29</f>
        <v>0.12460000000000002</v>
      </c>
      <c r="S227" s="8">
        <f t="shared" si="69"/>
        <v>56900.280103421705</v>
      </c>
      <c r="T227" s="8">
        <f t="shared" si="69"/>
        <v>227601.12041368682</v>
      </c>
      <c r="U227" s="8">
        <f t="shared" si="69"/>
        <v>512102.52093079529</v>
      </c>
      <c r="V227" s="8">
        <f t="shared" si="69"/>
        <v>910404.48165474727</v>
      </c>
      <c r="W227" s="8">
        <f t="shared" si="69"/>
        <v>1422507.0025855424</v>
      </c>
      <c r="X227" s="8">
        <f t="shared" si="69"/>
        <v>2048410.0837231812</v>
      </c>
      <c r="Y227" s="3">
        <f>SUM('Masses &amp; Spring Data'!$K$41*('Masses &amp; Spring Data'!$I$3+'Vel,Acc,Jer (Inlet)'!C227))</f>
        <v>862941.24808534665</v>
      </c>
      <c r="Z227" s="10">
        <f t="shared" si="84"/>
        <v>919841.52818876831</v>
      </c>
      <c r="AA227" s="10">
        <f t="shared" si="85"/>
        <v>1052690.9907466637</v>
      </c>
      <c r="AB227" s="10">
        <f t="shared" si="86"/>
        <v>1375043.769016142</v>
      </c>
      <c r="AC227" s="10">
        <f t="shared" si="87"/>
        <v>1773345.7297400939</v>
      </c>
      <c r="AD227" s="10">
        <f t="shared" si="88"/>
        <v>2285448.2506708889</v>
      </c>
      <c r="AE227" s="10">
        <f t="shared" si="89"/>
        <v>2911351.3318085279</v>
      </c>
    </row>
    <row r="228" spans="1:31" x14ac:dyDescent="0.2">
      <c r="A228" s="5">
        <v>90</v>
      </c>
      <c r="B228" s="5">
        <f t="shared" si="90"/>
        <v>225</v>
      </c>
      <c r="C228" s="36">
        <v>3.0132492199340288</v>
      </c>
      <c r="D228" s="6">
        <f t="shared" si="70"/>
        <v>-0.13542916406644689</v>
      </c>
      <c r="E228" s="7">
        <f t="shared" si="71"/>
        <v>-1625.1499687973628</v>
      </c>
      <c r="F228" s="7">
        <f t="shared" si="72"/>
        <v>-3250.2999375947256</v>
      </c>
      <c r="G228" s="7">
        <f t="shared" si="73"/>
        <v>-4875.4499063920885</v>
      </c>
      <c r="H228" s="7">
        <f t="shared" si="74"/>
        <v>-6500.5998751894513</v>
      </c>
      <c r="I228" s="7">
        <f t="shared" si="75"/>
        <v>-8125.7498439868141</v>
      </c>
      <c r="J228" s="7">
        <f t="shared" si="76"/>
        <v>-9750.8998127841769</v>
      </c>
      <c r="K228" s="12">
        <f t="shared" si="77"/>
        <v>3.3120362941168047E-3</v>
      </c>
      <c r="L228" s="9">
        <f t="shared" si="78"/>
        <v>476933.22635281988</v>
      </c>
      <c r="M228" s="9">
        <f t="shared" si="79"/>
        <v>1907732.9054112795</v>
      </c>
      <c r="N228" s="9">
        <f t="shared" si="80"/>
        <v>4292399.0371753788</v>
      </c>
      <c r="O228" s="9">
        <f t="shared" si="81"/>
        <v>7630931.6216451181</v>
      </c>
      <c r="P228" s="9">
        <f t="shared" si="82"/>
        <v>11923330.658820497</v>
      </c>
      <c r="Q228" s="9">
        <f t="shared" si="83"/>
        <v>17169596.148701515</v>
      </c>
      <c r="R228" s="8">
        <f>'Masses &amp; Spring Data'!$G$29</f>
        <v>0.12460000000000002</v>
      </c>
      <c r="S228" s="8">
        <f t="shared" si="69"/>
        <v>59425.880003561368</v>
      </c>
      <c r="T228" s="8">
        <f t="shared" si="69"/>
        <v>237703.52001424547</v>
      </c>
      <c r="U228" s="8">
        <f t="shared" si="69"/>
        <v>534832.92003205221</v>
      </c>
      <c r="V228" s="8">
        <f t="shared" si="69"/>
        <v>950814.08005698188</v>
      </c>
      <c r="W228" s="8">
        <f t="shared" si="69"/>
        <v>1485647.0000890342</v>
      </c>
      <c r="X228" s="8">
        <f t="shared" si="69"/>
        <v>2139331.6801282088</v>
      </c>
      <c r="Y228" s="3">
        <f>SUM('Masses &amp; Spring Data'!$K$41*('Masses &amp; Spring Data'!$I$3+'Vel,Acc,Jer (Inlet)'!C228))</f>
        <v>825089.8703329768</v>
      </c>
      <c r="Z228" s="10">
        <f t="shared" si="84"/>
        <v>884515.75033653819</v>
      </c>
      <c r="AA228" s="10">
        <f t="shared" si="85"/>
        <v>1025808.0785294457</v>
      </c>
      <c r="AB228" s="10">
        <f t="shared" si="86"/>
        <v>1359922.7903650291</v>
      </c>
      <c r="AC228" s="10">
        <f t="shared" si="87"/>
        <v>1775903.9503899587</v>
      </c>
      <c r="AD228" s="10">
        <f t="shared" si="88"/>
        <v>2310736.8704220112</v>
      </c>
      <c r="AE228" s="10">
        <f t="shared" si="89"/>
        <v>2964421.5504611856</v>
      </c>
    </row>
    <row r="229" spans="1:31" x14ac:dyDescent="0.2">
      <c r="A229" s="5">
        <v>92</v>
      </c>
      <c r="B229" s="5">
        <f t="shared" si="90"/>
        <v>226</v>
      </c>
      <c r="C229" s="36">
        <v>2.8778200558675819</v>
      </c>
      <c r="D229" s="6">
        <f t="shared" si="70"/>
        <v>-0.13211712777233009</v>
      </c>
      <c r="E229" s="7">
        <f t="shared" si="71"/>
        <v>-1585.4055332679611</v>
      </c>
      <c r="F229" s="7">
        <f t="shared" si="72"/>
        <v>-3170.8110665359222</v>
      </c>
      <c r="G229" s="7">
        <f t="shared" si="73"/>
        <v>-4756.2165998038836</v>
      </c>
      <c r="H229" s="7">
        <f t="shared" si="74"/>
        <v>-6341.6221330718445</v>
      </c>
      <c r="I229" s="7">
        <f t="shared" si="75"/>
        <v>-7927.0276663398054</v>
      </c>
      <c r="J229" s="7">
        <f t="shared" si="76"/>
        <v>-9512.4331996077672</v>
      </c>
      <c r="K229" s="12">
        <f t="shared" si="77"/>
        <v>3.4031172922062147E-3</v>
      </c>
      <c r="L229" s="9">
        <f t="shared" si="78"/>
        <v>490048.8900776949</v>
      </c>
      <c r="M229" s="9">
        <f t="shared" si="79"/>
        <v>1960195.5603107796</v>
      </c>
      <c r="N229" s="9">
        <f t="shared" si="80"/>
        <v>4410440.0106992545</v>
      </c>
      <c r="O229" s="9">
        <f t="shared" si="81"/>
        <v>7840782.2412431184</v>
      </c>
      <c r="P229" s="9">
        <f t="shared" si="82"/>
        <v>12251222.251942374</v>
      </c>
      <c r="Q229" s="9">
        <f t="shared" si="83"/>
        <v>17641760.042797018</v>
      </c>
      <c r="R229" s="8">
        <f>'Masses &amp; Spring Data'!$G$29</f>
        <v>0.12460000000000002</v>
      </c>
      <c r="S229" s="8">
        <f t="shared" si="69"/>
        <v>61060.091703680795</v>
      </c>
      <c r="T229" s="8">
        <f t="shared" si="69"/>
        <v>244240.36681472318</v>
      </c>
      <c r="U229" s="8">
        <f t="shared" si="69"/>
        <v>549540.82533312717</v>
      </c>
      <c r="V229" s="8">
        <f t="shared" si="69"/>
        <v>976961.46725889272</v>
      </c>
      <c r="W229" s="8">
        <f t="shared" si="69"/>
        <v>1526502.29259202</v>
      </c>
      <c r="X229" s="8">
        <f t="shared" si="69"/>
        <v>2198163.3013325087</v>
      </c>
      <c r="Y229" s="3">
        <f>SUM('Masses &amp; Spring Data'!$K$41*('Masses &amp; Spring Data'!$I$3+'Vel,Acc,Jer (Inlet)'!C229))</f>
        <v>788104.55851520016</v>
      </c>
      <c r="Z229" s="10">
        <f t="shared" si="84"/>
        <v>849164.65021888097</v>
      </c>
      <c r="AA229" s="10">
        <f t="shared" si="85"/>
        <v>996264.12101563858</v>
      </c>
      <c r="AB229" s="10">
        <f t="shared" si="86"/>
        <v>1337645.3838483272</v>
      </c>
      <c r="AC229" s="10">
        <f t="shared" si="87"/>
        <v>1765066.0257740929</v>
      </c>
      <c r="AD229" s="10">
        <f t="shared" si="88"/>
        <v>2314606.8511072202</v>
      </c>
      <c r="AE229" s="10">
        <f t="shared" si="89"/>
        <v>2986267.8598477086</v>
      </c>
    </row>
    <row r="230" spans="1:31" x14ac:dyDescent="0.2">
      <c r="A230" s="5">
        <v>94</v>
      </c>
      <c r="B230" s="5">
        <f t="shared" si="90"/>
        <v>227</v>
      </c>
      <c r="C230" s="36">
        <v>2.7457029280952518</v>
      </c>
      <c r="D230" s="6">
        <f t="shared" si="70"/>
        <v>-0.12871401048012387</v>
      </c>
      <c r="E230" s="7">
        <f t="shared" si="71"/>
        <v>-1544.5681257614865</v>
      </c>
      <c r="F230" s="7">
        <f t="shared" si="72"/>
        <v>-3089.136251522973</v>
      </c>
      <c r="G230" s="7">
        <f t="shared" si="73"/>
        <v>-4633.704377284459</v>
      </c>
      <c r="H230" s="7">
        <f t="shared" si="74"/>
        <v>-6178.272503045946</v>
      </c>
      <c r="I230" s="7">
        <f t="shared" si="75"/>
        <v>-7722.8406288074329</v>
      </c>
      <c r="J230" s="7">
        <f t="shared" si="76"/>
        <v>-9267.4087545689181</v>
      </c>
      <c r="K230" s="12">
        <f t="shared" si="77"/>
        <v>3.5107584717639639E-3</v>
      </c>
      <c r="L230" s="9">
        <f t="shared" si="78"/>
        <v>505549.21993401082</v>
      </c>
      <c r="M230" s="9">
        <f t="shared" si="79"/>
        <v>2022196.8797360433</v>
      </c>
      <c r="N230" s="9">
        <f t="shared" si="80"/>
        <v>4549942.979406097</v>
      </c>
      <c r="O230" s="9">
        <f t="shared" si="81"/>
        <v>8088787.5189441731</v>
      </c>
      <c r="P230" s="9">
        <f t="shared" si="82"/>
        <v>12638730.49835027</v>
      </c>
      <c r="Q230" s="9">
        <f t="shared" si="83"/>
        <v>18199771.917624388</v>
      </c>
      <c r="R230" s="8">
        <f>'Masses &amp; Spring Data'!$G$29</f>
        <v>0.12460000000000002</v>
      </c>
      <c r="S230" s="8">
        <f t="shared" si="69"/>
        <v>62991.43280377776</v>
      </c>
      <c r="T230" s="8">
        <f t="shared" si="69"/>
        <v>251965.73121511104</v>
      </c>
      <c r="U230" s="8">
        <f t="shared" si="69"/>
        <v>566922.8952339997</v>
      </c>
      <c r="V230" s="8">
        <f t="shared" si="69"/>
        <v>1007862.9248604442</v>
      </c>
      <c r="W230" s="8">
        <f t="shared" si="69"/>
        <v>1574785.8200944439</v>
      </c>
      <c r="X230" s="8">
        <f t="shared" si="69"/>
        <v>2267691.5809359988</v>
      </c>
      <c r="Y230" s="3">
        <f>SUM('Masses &amp; Spring Data'!$K$41*('Masses &amp; Spring Data'!$I$3+'Vel,Acc,Jer (Inlet)'!C230))</f>
        <v>752023.75420091534</v>
      </c>
      <c r="Z230" s="10">
        <f t="shared" si="84"/>
        <v>815015.18700469309</v>
      </c>
      <c r="AA230" s="10">
        <f t="shared" si="85"/>
        <v>968838.06256157928</v>
      </c>
      <c r="AB230" s="10">
        <f t="shared" si="86"/>
        <v>1318946.649434915</v>
      </c>
      <c r="AC230" s="10">
        <f t="shared" si="87"/>
        <v>1759886.6790613595</v>
      </c>
      <c r="AD230" s="10">
        <f t="shared" si="88"/>
        <v>2326809.5742953592</v>
      </c>
      <c r="AE230" s="10">
        <f t="shared" si="89"/>
        <v>3019715.3351369142</v>
      </c>
    </row>
    <row r="231" spans="1:31" x14ac:dyDescent="0.2">
      <c r="A231" s="5">
        <v>96</v>
      </c>
      <c r="B231" s="5">
        <f t="shared" si="90"/>
        <v>228</v>
      </c>
      <c r="C231" s="36">
        <v>2.616988917615128</v>
      </c>
      <c r="D231" s="6">
        <f t="shared" si="70"/>
        <v>-0.12520325200835991</v>
      </c>
      <c r="E231" s="7">
        <f t="shared" si="71"/>
        <v>-1502.4390241003189</v>
      </c>
      <c r="F231" s="7">
        <f t="shared" si="72"/>
        <v>-3004.8780482006377</v>
      </c>
      <c r="G231" s="7">
        <f t="shared" si="73"/>
        <v>-4507.3170723009571</v>
      </c>
      <c r="H231" s="7">
        <f t="shared" si="74"/>
        <v>-6009.7560964012755</v>
      </c>
      <c r="I231" s="7">
        <f t="shared" si="75"/>
        <v>-7512.1951205015948</v>
      </c>
      <c r="J231" s="7">
        <f t="shared" si="76"/>
        <v>-9014.6341446019142</v>
      </c>
      <c r="K231" s="12">
        <f t="shared" si="77"/>
        <v>3.585279288381038E-3</v>
      </c>
      <c r="L231" s="9">
        <f t="shared" si="78"/>
        <v>516280.2175268695</v>
      </c>
      <c r="M231" s="9">
        <f t="shared" si="79"/>
        <v>2065120.870107478</v>
      </c>
      <c r="N231" s="9">
        <f t="shared" si="80"/>
        <v>4646521.9577418249</v>
      </c>
      <c r="O231" s="9">
        <f t="shared" si="81"/>
        <v>8260483.480429912</v>
      </c>
      <c r="P231" s="9">
        <f t="shared" si="82"/>
        <v>12907005.438171737</v>
      </c>
      <c r="Q231" s="9">
        <f t="shared" si="83"/>
        <v>18586087.8309673</v>
      </c>
      <c r="R231" s="8">
        <f>'Masses &amp; Spring Data'!$G$29</f>
        <v>0.12460000000000002</v>
      </c>
      <c r="S231" s="8">
        <f t="shared" si="69"/>
        <v>64328.515103847945</v>
      </c>
      <c r="T231" s="8">
        <f t="shared" si="69"/>
        <v>257314.06041539178</v>
      </c>
      <c r="U231" s="8">
        <f t="shared" si="69"/>
        <v>578956.63593463146</v>
      </c>
      <c r="V231" s="8">
        <f t="shared" si="69"/>
        <v>1029256.2416615671</v>
      </c>
      <c r="W231" s="8">
        <f t="shared" si="69"/>
        <v>1608212.8775961986</v>
      </c>
      <c r="X231" s="8">
        <f t="shared" si="69"/>
        <v>2315826.5437385258</v>
      </c>
      <c r="Y231" s="3">
        <f>SUM('Masses &amp; Spring Data'!$K$41*('Masses &amp; Spring Data'!$I$3+'Vel,Acc,Jer (Inlet)'!C231))</f>
        <v>716872.3313464683</v>
      </c>
      <c r="Z231" s="10">
        <f t="shared" si="84"/>
        <v>781200.84645031625</v>
      </c>
      <c r="AA231" s="10">
        <f t="shared" si="85"/>
        <v>939993.74686111428</v>
      </c>
      <c r="AB231" s="10">
        <f t="shared" si="86"/>
        <v>1295828.9672810999</v>
      </c>
      <c r="AC231" s="10">
        <f t="shared" si="87"/>
        <v>1746128.5730080353</v>
      </c>
      <c r="AD231" s="10">
        <f t="shared" si="88"/>
        <v>2325085.2089426666</v>
      </c>
      <c r="AE231" s="10">
        <f t="shared" si="89"/>
        <v>3032698.8750849944</v>
      </c>
    </row>
    <row r="232" spans="1:31" x14ac:dyDescent="0.2">
      <c r="A232" s="5">
        <v>98</v>
      </c>
      <c r="B232" s="5">
        <f t="shared" si="90"/>
        <v>229</v>
      </c>
      <c r="C232" s="36">
        <v>2.4917856656067681</v>
      </c>
      <c r="D232" s="6">
        <f t="shared" si="70"/>
        <v>-0.12161797271997887</v>
      </c>
      <c r="E232" s="7">
        <f t="shared" si="71"/>
        <v>-1459.4156726397464</v>
      </c>
      <c r="F232" s="7">
        <f t="shared" si="72"/>
        <v>-2918.8313452794928</v>
      </c>
      <c r="G232" s="7">
        <f t="shared" si="73"/>
        <v>-4378.2470179192396</v>
      </c>
      <c r="H232" s="7">
        <f t="shared" si="74"/>
        <v>-5837.6626905589856</v>
      </c>
      <c r="I232" s="7">
        <f t="shared" si="75"/>
        <v>-7297.0783631987324</v>
      </c>
      <c r="J232" s="7">
        <f t="shared" si="76"/>
        <v>-8756.4940358384792</v>
      </c>
      <c r="K232" s="12">
        <f t="shared" si="77"/>
        <v>3.6598001049998885E-3</v>
      </c>
      <c r="L232" s="9">
        <f t="shared" si="78"/>
        <v>527011.215119984</v>
      </c>
      <c r="M232" s="9">
        <f t="shared" si="79"/>
        <v>2108044.860479936</v>
      </c>
      <c r="N232" s="9">
        <f t="shared" si="80"/>
        <v>4743100.9360798551</v>
      </c>
      <c r="O232" s="9">
        <f t="shared" si="81"/>
        <v>8432179.441919744</v>
      </c>
      <c r="P232" s="9">
        <f t="shared" si="82"/>
        <v>13175280.377999598</v>
      </c>
      <c r="Q232" s="9">
        <f t="shared" si="83"/>
        <v>18972403.74431942</v>
      </c>
      <c r="R232" s="8">
        <f>'Masses &amp; Spring Data'!$G$29</f>
        <v>0.12460000000000002</v>
      </c>
      <c r="S232" s="8">
        <f t="shared" si="69"/>
        <v>65665.597403950014</v>
      </c>
      <c r="T232" s="8">
        <f t="shared" si="69"/>
        <v>262662.38961580006</v>
      </c>
      <c r="U232" s="8">
        <f t="shared" si="69"/>
        <v>590990.37663555006</v>
      </c>
      <c r="V232" s="8">
        <f t="shared" si="69"/>
        <v>1050649.5584632002</v>
      </c>
      <c r="W232" s="8">
        <f t="shared" si="69"/>
        <v>1641639.9350987501</v>
      </c>
      <c r="X232" s="8">
        <f t="shared" si="69"/>
        <v>2363961.5065422002</v>
      </c>
      <c r="Y232" s="3">
        <f>SUM('Masses &amp; Spring Data'!$K$41*('Masses &amp; Spring Data'!$I$3+'Vel,Acc,Jer (Inlet)'!C232))</f>
        <v>682679.68644572247</v>
      </c>
      <c r="Z232" s="10">
        <f t="shared" si="84"/>
        <v>748345.28384967253</v>
      </c>
      <c r="AA232" s="10">
        <f t="shared" si="85"/>
        <v>912128.56053330633</v>
      </c>
      <c r="AB232" s="10">
        <f t="shared" si="86"/>
        <v>1273670.0630812724</v>
      </c>
      <c r="AC232" s="10">
        <f t="shared" si="87"/>
        <v>1733329.2449089228</v>
      </c>
      <c r="AD232" s="10">
        <f t="shared" si="88"/>
        <v>2324319.6215444724</v>
      </c>
      <c r="AE232" s="10">
        <f t="shared" si="89"/>
        <v>3046641.1929879226</v>
      </c>
    </row>
    <row r="233" spans="1:31" x14ac:dyDescent="0.2">
      <c r="A233" s="5">
        <v>100</v>
      </c>
      <c r="B233" s="5">
        <f t="shared" si="90"/>
        <v>230</v>
      </c>
      <c r="C233" s="36">
        <v>2.3701676928867892</v>
      </c>
      <c r="D233" s="6">
        <f t="shared" si="70"/>
        <v>-0.11795817261497898</v>
      </c>
      <c r="E233" s="7">
        <f t="shared" si="71"/>
        <v>-1415.4980713797479</v>
      </c>
      <c r="F233" s="7">
        <f t="shared" si="72"/>
        <v>-2830.9961427594958</v>
      </c>
      <c r="G233" s="7">
        <f t="shared" si="73"/>
        <v>-4246.494214139243</v>
      </c>
      <c r="H233" s="7">
        <f t="shared" si="74"/>
        <v>-5661.9922855189916</v>
      </c>
      <c r="I233" s="7">
        <f t="shared" si="75"/>
        <v>-7077.4903568987393</v>
      </c>
      <c r="J233" s="7">
        <f t="shared" si="76"/>
        <v>-8492.988428278486</v>
      </c>
      <c r="K233" s="12">
        <f t="shared" si="77"/>
        <v>3.6929204679396754E-3</v>
      </c>
      <c r="L233" s="9">
        <f t="shared" si="78"/>
        <v>531780.5473833133</v>
      </c>
      <c r="M233" s="9">
        <f t="shared" si="79"/>
        <v>2127122.1895332532</v>
      </c>
      <c r="N233" s="9">
        <f t="shared" si="80"/>
        <v>4786024.9264498195</v>
      </c>
      <c r="O233" s="9">
        <f t="shared" si="81"/>
        <v>8508488.7581330128</v>
      </c>
      <c r="P233" s="9">
        <f t="shared" si="82"/>
        <v>13294513.684582831</v>
      </c>
      <c r="Q233" s="9">
        <f t="shared" si="83"/>
        <v>19144099.705799278</v>
      </c>
      <c r="R233" s="8">
        <f>'Masses &amp; Spring Data'!$G$29</f>
        <v>0.12460000000000002</v>
      </c>
      <c r="S233" s="8">
        <f t="shared" si="69"/>
        <v>66259.856203960851</v>
      </c>
      <c r="T233" s="8">
        <f t="shared" si="69"/>
        <v>265039.42481584341</v>
      </c>
      <c r="U233" s="8">
        <f t="shared" si="69"/>
        <v>596338.70583564753</v>
      </c>
      <c r="V233" s="8">
        <f t="shared" ref="S233:X296" si="91">SUM($R$3*O233)</f>
        <v>1060157.6992633736</v>
      </c>
      <c r="W233" s="8">
        <f t="shared" si="91"/>
        <v>1656496.405099021</v>
      </c>
      <c r="X233" s="8">
        <f t="shared" si="91"/>
        <v>2385354.8233425901</v>
      </c>
      <c r="Y233" s="3">
        <f>SUM('Masses &amp; Spring Data'!$K$41*('Masses &amp; Spring Data'!$I$3+'Vel,Acc,Jer (Inlet)'!C233))</f>
        <v>649466.17091750633</v>
      </c>
      <c r="Z233" s="10">
        <f t="shared" si="84"/>
        <v>715726.02712146717</v>
      </c>
      <c r="AA233" s="10">
        <f t="shared" si="85"/>
        <v>882291.56099649193</v>
      </c>
      <c r="AB233" s="10">
        <f t="shared" si="86"/>
        <v>1245804.8767531537</v>
      </c>
      <c r="AC233" s="10">
        <f t="shared" si="87"/>
        <v>1709623.87018088</v>
      </c>
      <c r="AD233" s="10">
        <f t="shared" si="88"/>
        <v>2305962.5760165276</v>
      </c>
      <c r="AE233" s="10">
        <f t="shared" si="89"/>
        <v>3034820.9942600965</v>
      </c>
    </row>
    <row r="234" spans="1:31" x14ac:dyDescent="0.2">
      <c r="A234" s="5">
        <v>102</v>
      </c>
      <c r="B234" s="5">
        <f t="shared" si="90"/>
        <v>231</v>
      </c>
      <c r="C234" s="36">
        <v>2.2522095202718102</v>
      </c>
      <c r="D234" s="6">
        <f t="shared" si="70"/>
        <v>-0.11426525214703931</v>
      </c>
      <c r="E234" s="7">
        <f t="shared" si="71"/>
        <v>-1371.1830257644717</v>
      </c>
      <c r="F234" s="7">
        <f t="shared" si="72"/>
        <v>-2742.3660515289434</v>
      </c>
      <c r="G234" s="7">
        <f t="shared" si="73"/>
        <v>-4113.5490772934154</v>
      </c>
      <c r="H234" s="7">
        <f t="shared" si="74"/>
        <v>-5484.7321030578869</v>
      </c>
      <c r="I234" s="7">
        <f t="shared" si="75"/>
        <v>-6855.9151288223584</v>
      </c>
      <c r="J234" s="7">
        <f t="shared" si="76"/>
        <v>-8227.0981545868308</v>
      </c>
      <c r="K234" s="12">
        <f t="shared" si="77"/>
        <v>3.7426010123522424E-3</v>
      </c>
      <c r="L234" s="9">
        <f t="shared" si="78"/>
        <v>538934.54577872285</v>
      </c>
      <c r="M234" s="9">
        <f t="shared" si="79"/>
        <v>2155738.1831148914</v>
      </c>
      <c r="N234" s="9">
        <f t="shared" si="80"/>
        <v>4850410.9120085062</v>
      </c>
      <c r="O234" s="9">
        <f t="shared" si="81"/>
        <v>8622952.7324595656</v>
      </c>
      <c r="P234" s="9">
        <f t="shared" si="82"/>
        <v>13473363.644468073</v>
      </c>
      <c r="Q234" s="9">
        <f t="shared" si="83"/>
        <v>19401643.648034025</v>
      </c>
      <c r="R234" s="8">
        <f>'Masses &amp; Spring Data'!$G$29</f>
        <v>0.12460000000000002</v>
      </c>
      <c r="S234" s="8">
        <f t="shared" si="91"/>
        <v>67151.244404028883</v>
      </c>
      <c r="T234" s="8">
        <f t="shared" si="91"/>
        <v>268604.97761611553</v>
      </c>
      <c r="U234" s="8">
        <f t="shared" si="91"/>
        <v>604361.19963625993</v>
      </c>
      <c r="V234" s="8">
        <f t="shared" si="91"/>
        <v>1074419.9104644621</v>
      </c>
      <c r="W234" s="8">
        <f t="shared" si="91"/>
        <v>1678781.1101007222</v>
      </c>
      <c r="X234" s="8">
        <f t="shared" si="91"/>
        <v>2417444.7985450397</v>
      </c>
      <c r="Y234" s="3">
        <f>SUM('Masses &amp; Spring Data'!$K$41*('Masses &amp; Spring Data'!$I$3+'Vel,Acc,Jer (Inlet)'!C234))</f>
        <v>617252.13618064858</v>
      </c>
      <c r="Z234" s="10">
        <f t="shared" si="84"/>
        <v>684403.38058467745</v>
      </c>
      <c r="AA234" s="10">
        <f t="shared" si="85"/>
        <v>854651.60492629954</v>
      </c>
      <c r="AB234" s="10">
        <f t="shared" si="86"/>
        <v>1221613.3358169086</v>
      </c>
      <c r="AC234" s="10">
        <f t="shared" si="87"/>
        <v>1691672.0466451107</v>
      </c>
      <c r="AD234" s="10">
        <f t="shared" si="88"/>
        <v>2296033.2462813705</v>
      </c>
      <c r="AE234" s="10">
        <f t="shared" si="89"/>
        <v>3034696.9347256883</v>
      </c>
    </row>
    <row r="235" spans="1:31" x14ac:dyDescent="0.2">
      <c r="A235" s="5">
        <v>104</v>
      </c>
      <c r="B235" s="5">
        <f t="shared" si="90"/>
        <v>232</v>
      </c>
      <c r="C235" s="36">
        <v>2.1379442681247709</v>
      </c>
      <c r="D235" s="6">
        <f t="shared" si="70"/>
        <v>-0.11052265113468707</v>
      </c>
      <c r="E235" s="7">
        <f t="shared" si="71"/>
        <v>-1326.2718136162448</v>
      </c>
      <c r="F235" s="7">
        <f t="shared" si="72"/>
        <v>-2652.5436272324896</v>
      </c>
      <c r="G235" s="7">
        <f t="shared" si="73"/>
        <v>-3978.8154408487344</v>
      </c>
      <c r="H235" s="7">
        <f t="shared" si="74"/>
        <v>-5305.0872544649792</v>
      </c>
      <c r="I235" s="7">
        <f t="shared" si="75"/>
        <v>-6631.359068081224</v>
      </c>
      <c r="J235" s="7">
        <f t="shared" si="76"/>
        <v>-7957.6308816974688</v>
      </c>
      <c r="K235" s="12">
        <f t="shared" si="77"/>
        <v>3.7674412845594141E-3</v>
      </c>
      <c r="L235" s="9">
        <f t="shared" si="78"/>
        <v>542511.54497655563</v>
      </c>
      <c r="M235" s="9">
        <f t="shared" si="79"/>
        <v>2170046.1799062225</v>
      </c>
      <c r="N235" s="9">
        <f t="shared" si="80"/>
        <v>4882603.9047890007</v>
      </c>
      <c r="O235" s="9">
        <f t="shared" si="81"/>
        <v>8680184.71962489</v>
      </c>
      <c r="P235" s="9">
        <f t="shared" si="82"/>
        <v>13562788.624413891</v>
      </c>
      <c r="Q235" s="9">
        <f t="shared" si="83"/>
        <v>19530415.619156003</v>
      </c>
      <c r="R235" s="8">
        <f>'Masses &amp; Spring Data'!$G$29</f>
        <v>0.12460000000000002</v>
      </c>
      <c r="S235" s="8">
        <f t="shared" si="91"/>
        <v>67596.938504078833</v>
      </c>
      <c r="T235" s="8">
        <f t="shared" si="91"/>
        <v>270387.75401631533</v>
      </c>
      <c r="U235" s="8">
        <f t="shared" si="91"/>
        <v>608372.44653670955</v>
      </c>
      <c r="V235" s="8">
        <f t="shared" si="91"/>
        <v>1081551.0160652613</v>
      </c>
      <c r="W235" s="8">
        <f t="shared" si="91"/>
        <v>1689923.4626019711</v>
      </c>
      <c r="X235" s="8">
        <f t="shared" si="91"/>
        <v>2433489.7861468382</v>
      </c>
      <c r="Y235" s="3">
        <f>SUM('Masses &amp; Spring Data'!$K$41*('Masses &amp; Spring Data'!$I$3+'Vel,Acc,Jer (Inlet)'!C235))</f>
        <v>586046.62731018406</v>
      </c>
      <c r="Z235" s="10">
        <f t="shared" si="84"/>
        <v>653643.56581426295</v>
      </c>
      <c r="AA235" s="10">
        <f t="shared" si="85"/>
        <v>826250.96593498054</v>
      </c>
      <c r="AB235" s="10">
        <f t="shared" si="86"/>
        <v>1194419.0738468936</v>
      </c>
      <c r="AC235" s="10">
        <f t="shared" si="87"/>
        <v>1667597.6433754454</v>
      </c>
      <c r="AD235" s="10">
        <f t="shared" si="88"/>
        <v>2275970.0899121552</v>
      </c>
      <c r="AE235" s="10">
        <f t="shared" si="89"/>
        <v>3019536.413457022</v>
      </c>
    </row>
    <row r="236" spans="1:31" x14ac:dyDescent="0.2">
      <c r="A236" s="5">
        <v>106</v>
      </c>
      <c r="B236" s="5">
        <f t="shared" si="90"/>
        <v>233</v>
      </c>
      <c r="C236" s="36">
        <v>2.0274216169900838</v>
      </c>
      <c r="D236" s="6">
        <f t="shared" si="70"/>
        <v>-0.10675520985012787</v>
      </c>
      <c r="E236" s="7">
        <f t="shared" si="71"/>
        <v>-1281.0625182015344</v>
      </c>
      <c r="F236" s="7">
        <f t="shared" si="72"/>
        <v>-2562.1250364030689</v>
      </c>
      <c r="G236" s="7">
        <f t="shared" si="73"/>
        <v>-3843.1875546046035</v>
      </c>
      <c r="H236" s="7">
        <f t="shared" si="74"/>
        <v>-5124.2500728061377</v>
      </c>
      <c r="I236" s="7">
        <f t="shared" si="75"/>
        <v>-6405.3125910076724</v>
      </c>
      <c r="J236" s="7">
        <f t="shared" si="76"/>
        <v>-7686.375109209207</v>
      </c>
      <c r="K236" s="12">
        <f t="shared" si="77"/>
        <v>3.7840014660290855E-3</v>
      </c>
      <c r="L236" s="9">
        <f t="shared" si="78"/>
        <v>544896.21110818826</v>
      </c>
      <c r="M236" s="9">
        <f t="shared" si="79"/>
        <v>2179584.844432753</v>
      </c>
      <c r="N236" s="9">
        <f t="shared" si="80"/>
        <v>4904065.8999736952</v>
      </c>
      <c r="O236" s="9">
        <f t="shared" si="81"/>
        <v>8718339.3777310122</v>
      </c>
      <c r="P236" s="9">
        <f t="shared" si="82"/>
        <v>13622405.277704708</v>
      </c>
      <c r="Q236" s="9">
        <f t="shared" si="83"/>
        <v>19616263.599894781</v>
      </c>
      <c r="R236" s="8">
        <f>'Masses &amp; Spring Data'!$G$29</f>
        <v>0.12460000000000002</v>
      </c>
      <c r="S236" s="8">
        <f t="shared" si="91"/>
        <v>67894.067904080264</v>
      </c>
      <c r="T236" s="8">
        <f t="shared" si="91"/>
        <v>271576.27161632106</v>
      </c>
      <c r="U236" s="8">
        <f t="shared" si="91"/>
        <v>611046.61113672249</v>
      </c>
      <c r="V236" s="8">
        <f t="shared" si="91"/>
        <v>1086305.0864652842</v>
      </c>
      <c r="W236" s="8">
        <f t="shared" si="91"/>
        <v>1697351.6976020068</v>
      </c>
      <c r="X236" s="8">
        <f t="shared" si="91"/>
        <v>2444186.44454689</v>
      </c>
      <c r="Y236" s="3">
        <f>SUM('Masses &amp; Spring Data'!$K$41*('Masses &amp; Spring Data'!$I$3+'Vel,Acc,Jer (Inlet)'!C236))</f>
        <v>555863.21191866521</v>
      </c>
      <c r="Z236" s="10">
        <f t="shared" si="84"/>
        <v>623757.27982274548</v>
      </c>
      <c r="AA236" s="10">
        <f t="shared" si="85"/>
        <v>798284.94542868924</v>
      </c>
      <c r="AB236" s="10">
        <f t="shared" si="86"/>
        <v>1166909.8230553877</v>
      </c>
      <c r="AC236" s="10">
        <f t="shared" si="87"/>
        <v>1642168.2983839493</v>
      </c>
      <c r="AD236" s="10">
        <f t="shared" si="88"/>
        <v>2253214.9095206722</v>
      </c>
      <c r="AE236" s="10">
        <f t="shared" si="89"/>
        <v>3000049.6564655551</v>
      </c>
    </row>
    <row r="237" spans="1:31" x14ac:dyDescent="0.2">
      <c r="A237" s="5">
        <v>108</v>
      </c>
      <c r="B237" s="5">
        <f t="shared" si="90"/>
        <v>234</v>
      </c>
      <c r="C237" s="36">
        <v>1.920666407139956</v>
      </c>
      <c r="D237" s="6">
        <f t="shared" si="70"/>
        <v>-0.10297120838409901</v>
      </c>
      <c r="E237" s="7">
        <f t="shared" si="71"/>
        <v>-1235.6545006091881</v>
      </c>
      <c r="F237" s="7">
        <f t="shared" si="72"/>
        <v>-2471.3090012183761</v>
      </c>
      <c r="G237" s="7">
        <f t="shared" si="73"/>
        <v>-3706.9635018275644</v>
      </c>
      <c r="H237" s="7">
        <f t="shared" si="74"/>
        <v>-4942.6180024367522</v>
      </c>
      <c r="I237" s="7">
        <f t="shared" si="75"/>
        <v>-6178.2725030459405</v>
      </c>
      <c r="J237" s="7">
        <f t="shared" si="76"/>
        <v>-7413.9270036551288</v>
      </c>
      <c r="K237" s="12">
        <f t="shared" si="77"/>
        <v>3.7674412845569716E-3</v>
      </c>
      <c r="L237" s="9">
        <f t="shared" si="78"/>
        <v>542511.54497620394</v>
      </c>
      <c r="M237" s="9">
        <f t="shared" si="79"/>
        <v>2170046.1799048157</v>
      </c>
      <c r="N237" s="9">
        <f t="shared" si="80"/>
        <v>4882603.9047858352</v>
      </c>
      <c r="O237" s="9">
        <f t="shared" si="81"/>
        <v>8680184.719619263</v>
      </c>
      <c r="P237" s="9">
        <f t="shared" si="82"/>
        <v>13562788.624405097</v>
      </c>
      <c r="Q237" s="9">
        <f t="shared" si="83"/>
        <v>19530415.619143341</v>
      </c>
      <c r="R237" s="8">
        <f>'Masses &amp; Spring Data'!$G$29</f>
        <v>0.12460000000000002</v>
      </c>
      <c r="S237" s="8">
        <f t="shared" si="91"/>
        <v>67596.938504035017</v>
      </c>
      <c r="T237" s="8">
        <f t="shared" si="91"/>
        <v>270387.75401614007</v>
      </c>
      <c r="U237" s="8">
        <f t="shared" si="91"/>
        <v>608372.44653631514</v>
      </c>
      <c r="V237" s="8">
        <f t="shared" si="91"/>
        <v>1081551.0160645603</v>
      </c>
      <c r="W237" s="8">
        <f t="shared" si="91"/>
        <v>1689923.4626008754</v>
      </c>
      <c r="X237" s="8">
        <f t="shared" si="91"/>
        <v>2433489.7861452606</v>
      </c>
      <c r="Y237" s="3">
        <f>SUM('Masses &amp; Spring Data'!$K$41*('Masses &amp; Spring Data'!$I$3+'Vel,Acc,Jer (Inlet)'!C237))</f>
        <v>526708.67381236819</v>
      </c>
      <c r="Z237" s="10">
        <f t="shared" si="84"/>
        <v>594305.61231640319</v>
      </c>
      <c r="AA237" s="11">
        <f t="shared" si="85"/>
        <v>768975.28954495047</v>
      </c>
      <c r="AB237" s="11">
        <f t="shared" si="86"/>
        <v>1135081.1203486833</v>
      </c>
      <c r="AC237" s="11">
        <f t="shared" si="87"/>
        <v>1608259.6898769285</v>
      </c>
      <c r="AD237" s="11">
        <f t="shared" si="88"/>
        <v>2216632.1364132436</v>
      </c>
      <c r="AE237" s="11">
        <f t="shared" si="89"/>
        <v>2960198.4599576285</v>
      </c>
    </row>
    <row r="238" spans="1:31" x14ac:dyDescent="0.2">
      <c r="A238" s="5">
        <v>110</v>
      </c>
      <c r="B238" s="5">
        <f t="shared" si="90"/>
        <v>235</v>
      </c>
      <c r="C238" s="36">
        <v>1.8176951987558569</v>
      </c>
      <c r="D238" s="6">
        <f t="shared" si="70"/>
        <v>-9.920376709954204E-2</v>
      </c>
      <c r="E238" s="7">
        <f t="shared" si="71"/>
        <v>-1190.4452051945045</v>
      </c>
      <c r="F238" s="7">
        <f t="shared" si="72"/>
        <v>-2380.890410389009</v>
      </c>
      <c r="G238" s="7">
        <f t="shared" si="73"/>
        <v>-3571.3356155835136</v>
      </c>
      <c r="H238" s="7">
        <f t="shared" si="74"/>
        <v>-4761.7808207780181</v>
      </c>
      <c r="I238" s="7">
        <f t="shared" si="75"/>
        <v>-5952.2260259725226</v>
      </c>
      <c r="J238" s="7">
        <f t="shared" si="76"/>
        <v>-7142.6712311670271</v>
      </c>
      <c r="K238" s="12">
        <f t="shared" si="77"/>
        <v>3.7757213752940277E-3</v>
      </c>
      <c r="L238" s="9">
        <f t="shared" si="78"/>
        <v>543703.87804234005</v>
      </c>
      <c r="M238" s="9">
        <f t="shared" si="79"/>
        <v>2174815.5121693602</v>
      </c>
      <c r="N238" s="9">
        <f t="shared" si="80"/>
        <v>4893334.9023810597</v>
      </c>
      <c r="O238" s="9">
        <f t="shared" si="81"/>
        <v>8699262.0486774407</v>
      </c>
      <c r="P238" s="9">
        <f t="shared" si="82"/>
        <v>13592596.9510585</v>
      </c>
      <c r="Q238" s="9">
        <f t="shared" si="83"/>
        <v>19573339.609524239</v>
      </c>
      <c r="R238" s="8">
        <f>'Masses &amp; Spring Data'!$G$29</f>
        <v>0.12460000000000002</v>
      </c>
      <c r="S238" s="8">
        <f t="shared" si="91"/>
        <v>67745.503204075576</v>
      </c>
      <c r="T238" s="8">
        <f t="shared" si="91"/>
        <v>270982.0128163023</v>
      </c>
      <c r="U238" s="8">
        <f t="shared" si="91"/>
        <v>609709.52883668011</v>
      </c>
      <c r="V238" s="8">
        <f t="shared" si="91"/>
        <v>1083928.0512652092</v>
      </c>
      <c r="W238" s="8">
        <f t="shared" si="91"/>
        <v>1693637.5801018893</v>
      </c>
      <c r="X238" s="8">
        <f t="shared" si="91"/>
        <v>2438838.1153467204</v>
      </c>
      <c r="Y238" s="3">
        <f>SUM('Masses &amp; Spring Data'!$K$41*('Masses &amp; Spring Data'!$I$3+'Vel,Acc,Jer (Inlet)'!C238))</f>
        <v>498587.5355288104</v>
      </c>
      <c r="Z238" s="10">
        <f t="shared" si="84"/>
        <v>566333.03873288597</v>
      </c>
      <c r="AA238" s="10">
        <f t="shared" si="85"/>
        <v>742477.28734677681</v>
      </c>
      <c r="AB238" s="10">
        <f t="shared" si="86"/>
        <v>1108297.0643654906</v>
      </c>
      <c r="AC238" s="10">
        <f t="shared" si="87"/>
        <v>1582515.5867940197</v>
      </c>
      <c r="AD238" s="10">
        <f t="shared" si="88"/>
        <v>2192225.1156306998</v>
      </c>
      <c r="AE238" s="10">
        <f t="shared" si="89"/>
        <v>2937425.6508755307</v>
      </c>
    </row>
    <row r="239" spans="1:31" x14ac:dyDescent="0.2">
      <c r="A239" s="5">
        <v>112</v>
      </c>
      <c r="B239" s="5">
        <f t="shared" si="90"/>
        <v>236</v>
      </c>
      <c r="C239" s="36">
        <v>1.7184914316563149</v>
      </c>
      <c r="D239" s="6">
        <f t="shared" si="70"/>
        <v>-9.5428045724248012E-2</v>
      </c>
      <c r="E239" s="7">
        <f t="shared" si="71"/>
        <v>-1145.136548690976</v>
      </c>
      <c r="F239" s="7">
        <f t="shared" si="72"/>
        <v>-2290.2730973819521</v>
      </c>
      <c r="G239" s="7">
        <f t="shared" si="73"/>
        <v>-3435.4096460729284</v>
      </c>
      <c r="H239" s="7">
        <f t="shared" si="74"/>
        <v>-4580.5461947639042</v>
      </c>
      <c r="I239" s="7">
        <f t="shared" si="75"/>
        <v>-5725.6827434548804</v>
      </c>
      <c r="J239" s="7">
        <f t="shared" si="76"/>
        <v>-6870.8192921458567</v>
      </c>
      <c r="K239" s="12">
        <f t="shared" si="77"/>
        <v>3.7426010123531306E-3</v>
      </c>
      <c r="L239" s="9">
        <f t="shared" si="78"/>
        <v>538934.54577885079</v>
      </c>
      <c r="M239" s="9">
        <f t="shared" si="79"/>
        <v>2155738.1831154032</v>
      </c>
      <c r="N239" s="9">
        <f t="shared" si="80"/>
        <v>4850410.9120096574</v>
      </c>
      <c r="O239" s="9">
        <f t="shared" si="81"/>
        <v>8622952.7324616127</v>
      </c>
      <c r="P239" s="9">
        <f t="shared" si="82"/>
        <v>13473363.644471271</v>
      </c>
      <c r="Q239" s="9">
        <f t="shared" si="83"/>
        <v>19401643.648038629</v>
      </c>
      <c r="R239" s="8">
        <f>'Masses &amp; Spring Data'!$G$29</f>
        <v>0.12460000000000002</v>
      </c>
      <c r="S239" s="8">
        <f t="shared" si="91"/>
        <v>67151.244404044817</v>
      </c>
      <c r="T239" s="8">
        <f t="shared" si="91"/>
        <v>268604.97761617927</v>
      </c>
      <c r="U239" s="8">
        <f t="shared" si="91"/>
        <v>604361.19963640335</v>
      </c>
      <c r="V239" s="8">
        <f t="shared" si="91"/>
        <v>1074419.9104647171</v>
      </c>
      <c r="W239" s="8">
        <f t="shared" si="91"/>
        <v>1678781.1101011205</v>
      </c>
      <c r="X239" s="8">
        <f t="shared" si="91"/>
        <v>2417444.7985456134</v>
      </c>
      <c r="Y239" s="3">
        <f>SUM('Masses &amp; Spring Data'!$K$41*('Masses &amp; Spring Data'!$I$3+'Vel,Acc,Jer (Inlet)'!C239))</f>
        <v>471495.2745304745</v>
      </c>
      <c r="Z239" s="10">
        <f t="shared" si="84"/>
        <v>538646.51893451926</v>
      </c>
      <c r="AA239" s="10">
        <f t="shared" si="85"/>
        <v>714039.12970229844</v>
      </c>
      <c r="AB239" s="10">
        <f t="shared" si="86"/>
        <v>1075856.4741668778</v>
      </c>
      <c r="AC239" s="10">
        <f t="shared" si="87"/>
        <v>1545915.1849951916</v>
      </c>
      <c r="AD239" s="10">
        <f t="shared" si="88"/>
        <v>2150276.3846315951</v>
      </c>
      <c r="AE239" s="10">
        <f t="shared" si="89"/>
        <v>2888940.073076088</v>
      </c>
    </row>
    <row r="240" spans="1:31" x14ac:dyDescent="0.2">
      <c r="A240" s="5">
        <v>114</v>
      </c>
      <c r="B240" s="5">
        <f t="shared" si="90"/>
        <v>237</v>
      </c>
      <c r="C240" s="36">
        <v>1.6230633859320669</v>
      </c>
      <c r="D240" s="6">
        <f t="shared" si="70"/>
        <v>-9.1685444711894881E-2</v>
      </c>
      <c r="E240" s="7">
        <f t="shared" si="71"/>
        <v>-1100.2253365427387</v>
      </c>
      <c r="F240" s="7">
        <f t="shared" si="72"/>
        <v>-2200.4506730854773</v>
      </c>
      <c r="G240" s="7">
        <f t="shared" si="73"/>
        <v>-3300.6760096282155</v>
      </c>
      <c r="H240" s="7">
        <f t="shared" si="74"/>
        <v>-4400.9013461709546</v>
      </c>
      <c r="I240" s="7">
        <f t="shared" si="75"/>
        <v>-5501.1266827136933</v>
      </c>
      <c r="J240" s="7">
        <f t="shared" si="76"/>
        <v>-6601.352019256431</v>
      </c>
      <c r="K240" s="12">
        <f t="shared" si="77"/>
        <v>3.7177607401459589E-3</v>
      </c>
      <c r="L240" s="9">
        <f t="shared" si="78"/>
        <v>535357.54658101813</v>
      </c>
      <c r="M240" s="9">
        <f t="shared" si="79"/>
        <v>2141430.1863240725</v>
      </c>
      <c r="N240" s="9">
        <f t="shared" si="80"/>
        <v>4818217.9192291629</v>
      </c>
      <c r="O240" s="9">
        <f t="shared" si="81"/>
        <v>8565720.7452962901</v>
      </c>
      <c r="P240" s="9">
        <f t="shared" si="82"/>
        <v>13383938.664525453</v>
      </c>
      <c r="Q240" s="9">
        <f t="shared" si="83"/>
        <v>19272871.676916651</v>
      </c>
      <c r="R240" s="8">
        <f>'Masses &amp; Spring Data'!$G$29</f>
        <v>0.12460000000000002</v>
      </c>
      <c r="S240" s="8">
        <f t="shared" si="91"/>
        <v>66705.550303994867</v>
      </c>
      <c r="T240" s="8">
        <f t="shared" si="91"/>
        <v>266822.20121597947</v>
      </c>
      <c r="U240" s="8">
        <f t="shared" si="91"/>
        <v>600349.95273595373</v>
      </c>
      <c r="V240" s="8">
        <f t="shared" si="91"/>
        <v>1067288.8048639179</v>
      </c>
      <c r="W240" s="8">
        <f t="shared" si="91"/>
        <v>1667638.7575998716</v>
      </c>
      <c r="X240" s="8">
        <f t="shared" si="91"/>
        <v>2401399.8109438149</v>
      </c>
      <c r="Y240" s="3">
        <f>SUM('Masses &amp; Spring Data'!$K$41*('Masses &amp; Spring Data'!$I$3+'Vel,Acc,Jer (Inlet)'!C240))</f>
        <v>445434.15208611923</v>
      </c>
      <c r="Z240" s="10">
        <f t="shared" si="84"/>
        <v>512139.70239011408</v>
      </c>
      <c r="AA240" s="10">
        <f t="shared" si="85"/>
        <v>687217.3243366892</v>
      </c>
      <c r="AB240" s="10">
        <f t="shared" si="86"/>
        <v>1045784.1048220729</v>
      </c>
      <c r="AC240" s="10">
        <f t="shared" si="87"/>
        <v>1512722.956950037</v>
      </c>
      <c r="AD240" s="10">
        <f t="shared" si="88"/>
        <v>2113072.9096859908</v>
      </c>
      <c r="AE240" s="10">
        <f t="shared" si="89"/>
        <v>2846833.9630299341</v>
      </c>
    </row>
    <row r="241" spans="1:31" x14ac:dyDescent="0.2">
      <c r="A241" s="5">
        <v>116</v>
      </c>
      <c r="B241" s="5">
        <f t="shared" si="90"/>
        <v>238</v>
      </c>
      <c r="C241" s="36">
        <v>1.531377941220172</v>
      </c>
      <c r="D241" s="6">
        <f t="shared" si="70"/>
        <v>-8.7967683971748922E-2</v>
      </c>
      <c r="E241" s="7">
        <f t="shared" si="71"/>
        <v>-1055.612207660987</v>
      </c>
      <c r="F241" s="7">
        <f t="shared" si="72"/>
        <v>-2111.224415321974</v>
      </c>
      <c r="G241" s="7">
        <f t="shared" si="73"/>
        <v>-3166.8366229829612</v>
      </c>
      <c r="H241" s="7">
        <f t="shared" si="74"/>
        <v>-4222.448830643948</v>
      </c>
      <c r="I241" s="7">
        <f t="shared" si="75"/>
        <v>-5278.0610383049352</v>
      </c>
      <c r="J241" s="7">
        <f t="shared" si="76"/>
        <v>-6333.6732459659224</v>
      </c>
      <c r="K241" s="12">
        <f t="shared" si="77"/>
        <v>3.6763602864688938E-3</v>
      </c>
      <c r="L241" s="9">
        <f t="shared" si="78"/>
        <v>529395.88125152071</v>
      </c>
      <c r="M241" s="9">
        <f t="shared" si="79"/>
        <v>2117583.5250060828</v>
      </c>
      <c r="N241" s="9">
        <f t="shared" si="80"/>
        <v>4764562.9312636862</v>
      </c>
      <c r="O241" s="9">
        <f t="shared" si="81"/>
        <v>8470334.1000243314</v>
      </c>
      <c r="P241" s="9">
        <f t="shared" si="82"/>
        <v>13234897.031288018</v>
      </c>
      <c r="Q241" s="9">
        <f t="shared" si="83"/>
        <v>19058251.725054745</v>
      </c>
      <c r="R241" s="8">
        <f>'Masses &amp; Spring Data'!$G$29</f>
        <v>0.12460000000000002</v>
      </c>
      <c r="S241" s="8">
        <f t="shared" si="91"/>
        <v>65962.726803939484</v>
      </c>
      <c r="T241" s="8">
        <f t="shared" si="91"/>
        <v>263850.90721575794</v>
      </c>
      <c r="U241" s="8">
        <f t="shared" si="91"/>
        <v>593664.54123545543</v>
      </c>
      <c r="V241" s="8">
        <f t="shared" si="91"/>
        <v>1055403.6288630317</v>
      </c>
      <c r="W241" s="8">
        <f t="shared" si="91"/>
        <v>1649068.1700984873</v>
      </c>
      <c r="X241" s="8">
        <f t="shared" si="91"/>
        <v>2374658.1649418217</v>
      </c>
      <c r="Y241" s="3">
        <f>SUM('Masses &amp; Spring Data'!$K$41*('Masses &amp; Spring Data'!$I$3+'Vel,Acc,Jer (Inlet)'!C241))</f>
        <v>420395.12312070973</v>
      </c>
      <c r="Z241" s="10">
        <f t="shared" si="84"/>
        <v>486357.84992464923</v>
      </c>
      <c r="AA241" s="10">
        <f t="shared" si="85"/>
        <v>660222.31104372756</v>
      </c>
      <c r="AB241" s="10">
        <f t="shared" si="86"/>
        <v>1014059.6643561651</v>
      </c>
      <c r="AC241" s="10">
        <f t="shared" si="87"/>
        <v>1475798.7519837415</v>
      </c>
      <c r="AD241" s="10">
        <f t="shared" si="88"/>
        <v>2069463.2932191971</v>
      </c>
      <c r="AE241" s="10">
        <f t="shared" si="89"/>
        <v>2795053.2880625315</v>
      </c>
    </row>
    <row r="242" spans="1:31" x14ac:dyDescent="0.2">
      <c r="A242" s="5">
        <v>118</v>
      </c>
      <c r="B242" s="5">
        <f t="shared" si="90"/>
        <v>239</v>
      </c>
      <c r="C242" s="36">
        <v>1.4434102572484231</v>
      </c>
      <c r="D242" s="6">
        <f t="shared" si="70"/>
        <v>-8.4291323685280028E-2</v>
      </c>
      <c r="E242" s="7">
        <f t="shared" si="71"/>
        <v>-1011.4958842233603</v>
      </c>
      <c r="F242" s="7">
        <f t="shared" si="72"/>
        <v>-2022.9917684467207</v>
      </c>
      <c r="G242" s="7">
        <f t="shared" si="73"/>
        <v>-3034.4876526700809</v>
      </c>
      <c r="H242" s="7">
        <f t="shared" si="74"/>
        <v>-4045.9835368934414</v>
      </c>
      <c r="I242" s="7">
        <f t="shared" si="75"/>
        <v>-5057.4794211168019</v>
      </c>
      <c r="J242" s="7">
        <f t="shared" si="76"/>
        <v>-6068.9753053401619</v>
      </c>
      <c r="K242" s="12">
        <f t="shared" si="77"/>
        <v>3.6266797420589914E-3</v>
      </c>
      <c r="L242" s="9">
        <f t="shared" si="78"/>
        <v>522241.88285649475</v>
      </c>
      <c r="M242" s="9">
        <f t="shared" si="79"/>
        <v>2088967.531425979</v>
      </c>
      <c r="N242" s="9">
        <f t="shared" si="80"/>
        <v>4700176.9457084527</v>
      </c>
      <c r="O242" s="9">
        <f t="shared" si="81"/>
        <v>8355870.125703916</v>
      </c>
      <c r="P242" s="9">
        <f t="shared" si="82"/>
        <v>13056047.07141237</v>
      </c>
      <c r="Q242" s="9">
        <f t="shared" si="83"/>
        <v>18800707.782833811</v>
      </c>
      <c r="R242" s="8">
        <f>'Masses &amp; Spring Data'!$G$29</f>
        <v>0.12460000000000002</v>
      </c>
      <c r="S242" s="8">
        <f t="shared" si="91"/>
        <v>65071.338603919256</v>
      </c>
      <c r="T242" s="8">
        <f t="shared" si="91"/>
        <v>260285.35441567702</v>
      </c>
      <c r="U242" s="8">
        <f t="shared" si="91"/>
        <v>585642.0474352733</v>
      </c>
      <c r="V242" s="8">
        <f t="shared" si="91"/>
        <v>1041141.4176627081</v>
      </c>
      <c r="W242" s="8">
        <f t="shared" si="91"/>
        <v>1626783.4650979815</v>
      </c>
      <c r="X242" s="8">
        <f t="shared" si="91"/>
        <v>2342568.1897410932</v>
      </c>
      <c r="Y242" s="3">
        <f>SUM('Masses &amp; Spring Data'!$K$41*('Masses &amp; Spring Data'!$I$3+'Vel,Acc,Jer (Inlet)'!C242))</f>
        <v>396371.40382796963</v>
      </c>
      <c r="Z242" s="10">
        <f t="shared" si="84"/>
        <v>461442.74243188888</v>
      </c>
      <c r="AA242" s="10">
        <f t="shared" si="85"/>
        <v>633637.04227978201</v>
      </c>
      <c r="AB242" s="10">
        <f t="shared" si="86"/>
        <v>982013.45126324287</v>
      </c>
      <c r="AC242" s="10">
        <f t="shared" si="87"/>
        <v>1437512.8214906778</v>
      </c>
      <c r="AD242" s="10">
        <f t="shared" si="88"/>
        <v>2023154.8689259512</v>
      </c>
      <c r="AE242" s="10">
        <f t="shared" si="89"/>
        <v>2738939.5935690627</v>
      </c>
    </row>
    <row r="243" spans="1:31" x14ac:dyDescent="0.2">
      <c r="A243" s="5">
        <v>120</v>
      </c>
      <c r="B243" s="5">
        <f t="shared" si="90"/>
        <v>240</v>
      </c>
      <c r="C243" s="36">
        <v>1.3591189335631431</v>
      </c>
      <c r="D243" s="6">
        <f t="shared" si="70"/>
        <v>-8.0664643943221037E-2</v>
      </c>
      <c r="E243" s="7">
        <f t="shared" si="71"/>
        <v>-967.97572731865239</v>
      </c>
      <c r="F243" s="7">
        <f t="shared" si="72"/>
        <v>-1935.9514546373048</v>
      </c>
      <c r="G243" s="7">
        <f t="shared" si="73"/>
        <v>-2903.9271819559572</v>
      </c>
      <c r="H243" s="7">
        <f t="shared" si="74"/>
        <v>-3871.9029092746096</v>
      </c>
      <c r="I243" s="7">
        <f t="shared" si="75"/>
        <v>-4839.8786365932619</v>
      </c>
      <c r="J243" s="7">
        <f t="shared" si="76"/>
        <v>-5807.8543639119143</v>
      </c>
      <c r="K243" s="12">
        <f t="shared" si="77"/>
        <v>3.5687191069109225E-3</v>
      </c>
      <c r="L243" s="9">
        <f t="shared" si="78"/>
        <v>513895.55139517284</v>
      </c>
      <c r="M243" s="9">
        <f t="shared" si="79"/>
        <v>2055582.2055806913</v>
      </c>
      <c r="N243" s="9">
        <f t="shared" si="80"/>
        <v>4625059.9625565559</v>
      </c>
      <c r="O243" s="9">
        <f t="shared" si="81"/>
        <v>8222328.8223227654</v>
      </c>
      <c r="P243" s="9">
        <f t="shared" si="82"/>
        <v>12847388.784879321</v>
      </c>
      <c r="Q243" s="9">
        <f t="shared" si="83"/>
        <v>18500239.850226223</v>
      </c>
      <c r="R243" s="8">
        <f>'Masses &amp; Spring Data'!$G$29</f>
        <v>0.12460000000000002</v>
      </c>
      <c r="S243" s="8">
        <f t="shared" si="91"/>
        <v>64031.385703838547</v>
      </c>
      <c r="T243" s="8">
        <f t="shared" si="91"/>
        <v>256125.54281535419</v>
      </c>
      <c r="U243" s="8">
        <f t="shared" si="91"/>
        <v>576282.47133454692</v>
      </c>
      <c r="V243" s="8">
        <f t="shared" si="91"/>
        <v>1024502.1712614167</v>
      </c>
      <c r="W243" s="8">
        <f t="shared" si="91"/>
        <v>1600784.6425959636</v>
      </c>
      <c r="X243" s="8">
        <f t="shared" si="91"/>
        <v>2305129.8853381877</v>
      </c>
      <c r="Y243" s="3">
        <f>SUM('Masses &amp; Spring Data'!$K$41*('Masses &amp; Spring Data'!$I$3+'Vel,Acc,Jer (Inlet)'!C243))</f>
        <v>373351.68786410493</v>
      </c>
      <c r="Z243" s="10">
        <f t="shared" si="84"/>
        <v>437383.07356794347</v>
      </c>
      <c r="AA243" s="10">
        <f t="shared" si="85"/>
        <v>607447.95043191849</v>
      </c>
      <c r="AB243" s="10">
        <f t="shared" si="86"/>
        <v>949634.15919865179</v>
      </c>
      <c r="AC243" s="10">
        <f t="shared" si="87"/>
        <v>1397853.8591255217</v>
      </c>
      <c r="AD243" s="10">
        <f t="shared" si="88"/>
        <v>1974136.3304600685</v>
      </c>
      <c r="AE243" s="10">
        <f t="shared" si="89"/>
        <v>2678481.5732022924</v>
      </c>
    </row>
    <row r="244" spans="1:31" x14ac:dyDescent="0.2">
      <c r="A244" s="5">
        <v>122</v>
      </c>
      <c r="B244" s="5">
        <f t="shared" si="90"/>
        <v>241</v>
      </c>
      <c r="C244" s="36">
        <v>1.278454289619922</v>
      </c>
      <c r="D244" s="6">
        <f t="shared" si="70"/>
        <v>-7.7095924836310115E-2</v>
      </c>
      <c r="E244" s="7">
        <f t="shared" si="71"/>
        <v>-925.15109803572136</v>
      </c>
      <c r="F244" s="7">
        <f t="shared" si="72"/>
        <v>-1850.3021960714427</v>
      </c>
      <c r="G244" s="7">
        <f t="shared" si="73"/>
        <v>-2775.4532941071643</v>
      </c>
      <c r="H244" s="7">
        <f t="shared" si="74"/>
        <v>-3700.6043921428854</v>
      </c>
      <c r="I244" s="7">
        <f t="shared" si="75"/>
        <v>-4625.755490178607</v>
      </c>
      <c r="J244" s="7">
        <f t="shared" si="76"/>
        <v>-5550.9065882143286</v>
      </c>
      <c r="K244" s="12">
        <f t="shared" si="77"/>
        <v>3.5024783810291282E-3</v>
      </c>
      <c r="L244" s="9">
        <f t="shared" si="78"/>
        <v>504356.88686819444</v>
      </c>
      <c r="M244" s="9">
        <f t="shared" si="79"/>
        <v>2017427.5474727778</v>
      </c>
      <c r="N244" s="9">
        <f t="shared" si="80"/>
        <v>4539211.9818137502</v>
      </c>
      <c r="O244" s="9">
        <f t="shared" si="81"/>
        <v>8069710.1898911111</v>
      </c>
      <c r="P244" s="9">
        <f t="shared" si="82"/>
        <v>12608922.171704862</v>
      </c>
      <c r="Q244" s="9">
        <f t="shared" si="83"/>
        <v>18156847.927255001</v>
      </c>
      <c r="R244" s="8">
        <f>'Masses &amp; Spring Data'!$G$29</f>
        <v>0.12460000000000002</v>
      </c>
      <c r="S244" s="8">
        <f t="shared" si="91"/>
        <v>62842.868103777037</v>
      </c>
      <c r="T244" s="8">
        <f t="shared" si="91"/>
        <v>251371.47241510815</v>
      </c>
      <c r="U244" s="8">
        <f t="shared" si="91"/>
        <v>565585.81293399341</v>
      </c>
      <c r="V244" s="8">
        <f t="shared" si="91"/>
        <v>1005485.8896604326</v>
      </c>
      <c r="W244" s="8">
        <f t="shared" si="91"/>
        <v>1571071.702594426</v>
      </c>
      <c r="X244" s="8">
        <f t="shared" si="91"/>
        <v>2262343.2517359736</v>
      </c>
      <c r="Y244" s="3">
        <f>SUM('Masses &amp; Spring Data'!$K$41*('Masses &amp; Spring Data'!$I$3+'Vel,Acc,Jer (Inlet)'!C244))</f>
        <v>351322.40761656425</v>
      </c>
      <c r="Z244" s="10">
        <f t="shared" si="84"/>
        <v>414165.27572034131</v>
      </c>
      <c r="AA244" s="10">
        <f t="shared" si="85"/>
        <v>581639.20661914372</v>
      </c>
      <c r="AB244" s="10">
        <f t="shared" si="86"/>
        <v>916908.2205505576</v>
      </c>
      <c r="AC244" s="10">
        <f t="shared" si="87"/>
        <v>1356808.2972769968</v>
      </c>
      <c r="AD244" s="10">
        <f t="shared" si="88"/>
        <v>1922394.1102109903</v>
      </c>
      <c r="AE244" s="10">
        <f t="shared" si="89"/>
        <v>2613665.6593525377</v>
      </c>
    </row>
    <row r="245" spans="1:31" x14ac:dyDescent="0.2">
      <c r="A245" s="5">
        <v>124</v>
      </c>
      <c r="B245" s="5">
        <f t="shared" si="90"/>
        <v>242</v>
      </c>
      <c r="C245" s="36">
        <v>1.2013583647836119</v>
      </c>
      <c r="D245" s="6">
        <f t="shared" si="70"/>
        <v>-7.3593446455280986E-2</v>
      </c>
      <c r="E245" s="7">
        <f t="shared" si="71"/>
        <v>-883.12135746337185</v>
      </c>
      <c r="F245" s="7">
        <f t="shared" si="72"/>
        <v>-1766.2427149267437</v>
      </c>
      <c r="G245" s="7">
        <f t="shared" si="73"/>
        <v>-2649.3640723901153</v>
      </c>
      <c r="H245" s="7">
        <f t="shared" si="74"/>
        <v>-3532.4854298534874</v>
      </c>
      <c r="I245" s="7">
        <f t="shared" si="75"/>
        <v>-4415.6067873168595</v>
      </c>
      <c r="J245" s="7">
        <f t="shared" si="76"/>
        <v>-5298.7281447802307</v>
      </c>
      <c r="K245" s="12">
        <f t="shared" si="77"/>
        <v>3.4362376551460017E-3</v>
      </c>
      <c r="L245" s="9">
        <f t="shared" si="78"/>
        <v>494818.22234102426</v>
      </c>
      <c r="M245" s="9">
        <f t="shared" si="79"/>
        <v>1979272.889364097</v>
      </c>
      <c r="N245" s="9">
        <f t="shared" si="80"/>
        <v>4453364.0010692179</v>
      </c>
      <c r="O245" s="9">
        <f t="shared" si="81"/>
        <v>7917091.5574563881</v>
      </c>
      <c r="P245" s="9">
        <f t="shared" si="82"/>
        <v>12370455.558525605</v>
      </c>
      <c r="Q245" s="9">
        <f t="shared" si="83"/>
        <v>17813456.004276872</v>
      </c>
      <c r="R245" s="8">
        <f>'Masses &amp; Spring Data'!$G$29</f>
        <v>0.12460000000000002</v>
      </c>
      <c r="S245" s="8">
        <f t="shared" si="91"/>
        <v>61654.350503691632</v>
      </c>
      <c r="T245" s="8">
        <f t="shared" si="91"/>
        <v>246617.40201476653</v>
      </c>
      <c r="U245" s="8">
        <f t="shared" si="91"/>
        <v>554889.15453322465</v>
      </c>
      <c r="V245" s="8">
        <f t="shared" si="91"/>
        <v>986469.60805906611</v>
      </c>
      <c r="W245" s="8">
        <f t="shared" si="91"/>
        <v>1541358.7625922905</v>
      </c>
      <c r="X245" s="8">
        <f t="shared" si="91"/>
        <v>2219556.6181328986</v>
      </c>
      <c r="Y245" s="3">
        <f>SUM('Masses &amp; Spring Data'!$K$41*('Masses &amp; Spring Data'!$I$3+'Vel,Acc,Jer (Inlet)'!C245))</f>
        <v>330267.7342040356</v>
      </c>
      <c r="Z245" s="10">
        <f t="shared" si="84"/>
        <v>391922.08470772725</v>
      </c>
      <c r="AA245" s="10">
        <f t="shared" si="85"/>
        <v>556786.97949121613</v>
      </c>
      <c r="AB245" s="10">
        <f t="shared" si="86"/>
        <v>885156.88873726025</v>
      </c>
      <c r="AC245" s="10">
        <f t="shared" si="87"/>
        <v>1316737.3422631016</v>
      </c>
      <c r="AD245" s="10">
        <f t="shared" si="88"/>
        <v>1871626.4967963262</v>
      </c>
      <c r="AE245" s="10">
        <f t="shared" si="89"/>
        <v>2549824.3523369343</v>
      </c>
    </row>
    <row r="246" spans="1:31" x14ac:dyDescent="0.2">
      <c r="A246" s="5">
        <v>126</v>
      </c>
      <c r="B246" s="5">
        <f t="shared" si="90"/>
        <v>243</v>
      </c>
      <c r="C246" s="36">
        <v>1.1277649183283309</v>
      </c>
      <c r="D246" s="6">
        <f t="shared" si="70"/>
        <v>-7.0157208800134985E-2</v>
      </c>
      <c r="E246" s="7">
        <f t="shared" si="71"/>
        <v>-841.88650560161977</v>
      </c>
      <c r="F246" s="7">
        <f t="shared" si="72"/>
        <v>-1683.7730112032395</v>
      </c>
      <c r="G246" s="7">
        <f t="shared" si="73"/>
        <v>-2525.6595168048593</v>
      </c>
      <c r="H246" s="7">
        <f t="shared" si="74"/>
        <v>-3367.5460224064791</v>
      </c>
      <c r="I246" s="7">
        <f t="shared" si="75"/>
        <v>-4209.4325280080993</v>
      </c>
      <c r="J246" s="7">
        <f t="shared" si="76"/>
        <v>-5051.3190336097186</v>
      </c>
      <c r="K246" s="12">
        <f t="shared" si="77"/>
        <v>3.3617168385295937E-3</v>
      </c>
      <c r="L246" s="9">
        <f t="shared" si="78"/>
        <v>484087.22474826151</v>
      </c>
      <c r="M246" s="9">
        <f t="shared" si="79"/>
        <v>1936348.898993046</v>
      </c>
      <c r="N246" s="9">
        <f t="shared" si="80"/>
        <v>4356785.0227343533</v>
      </c>
      <c r="O246" s="9">
        <f t="shared" si="81"/>
        <v>7745395.5959721841</v>
      </c>
      <c r="P246" s="9">
        <f t="shared" si="82"/>
        <v>12102180.618706537</v>
      </c>
      <c r="Q246" s="9">
        <f t="shared" si="83"/>
        <v>17427140.090937413</v>
      </c>
      <c r="R246" s="8">
        <f>'Masses &amp; Spring Data'!$G$29</f>
        <v>0.12460000000000002</v>
      </c>
      <c r="S246" s="8">
        <f t="shared" si="91"/>
        <v>60317.268203633394</v>
      </c>
      <c r="T246" s="8">
        <f t="shared" si="91"/>
        <v>241269.07281453357</v>
      </c>
      <c r="U246" s="8">
        <f t="shared" si="91"/>
        <v>542855.41383270046</v>
      </c>
      <c r="V246" s="8">
        <f t="shared" si="91"/>
        <v>965076.2912581343</v>
      </c>
      <c r="W246" s="8">
        <f t="shared" si="91"/>
        <v>1507931.7050908348</v>
      </c>
      <c r="X246" s="8">
        <f t="shared" si="91"/>
        <v>2171421.6553308018</v>
      </c>
      <c r="Y246" s="3">
        <f>SUM('Masses &amp; Spring Data'!$K$41*('Masses &amp; Spring Data'!$I$3+'Vel,Acc,Jer (Inlet)'!C246))</f>
        <v>310169.57747644954</v>
      </c>
      <c r="Z246" s="10">
        <f t="shared" si="84"/>
        <v>370486.84568008292</v>
      </c>
      <c r="AA246" s="10">
        <f t="shared" si="85"/>
        <v>532278.92009826971</v>
      </c>
      <c r="AB246" s="10">
        <f t="shared" si="86"/>
        <v>853024.99130915001</v>
      </c>
      <c r="AC246" s="10">
        <f t="shared" si="87"/>
        <v>1275245.8687345837</v>
      </c>
      <c r="AD246" s="10">
        <f t="shared" si="88"/>
        <v>1818101.2825672843</v>
      </c>
      <c r="AE246" s="10">
        <f t="shared" si="89"/>
        <v>2481591.2328072516</v>
      </c>
    </row>
    <row r="247" spans="1:31" x14ac:dyDescent="0.2">
      <c r="A247" s="5">
        <v>128</v>
      </c>
      <c r="B247" s="5">
        <f t="shared" si="90"/>
        <v>244</v>
      </c>
      <c r="C247" s="36">
        <v>1.0576077095281959</v>
      </c>
      <c r="D247" s="6">
        <f t="shared" si="70"/>
        <v>-6.6795491961605502E-2</v>
      </c>
      <c r="E247" s="7">
        <f t="shared" si="71"/>
        <v>-801.54590353926608</v>
      </c>
      <c r="F247" s="7">
        <f t="shared" si="72"/>
        <v>-1603.0918070785322</v>
      </c>
      <c r="G247" s="7">
        <f t="shared" si="73"/>
        <v>-2404.6377106177979</v>
      </c>
      <c r="H247" s="7">
        <f t="shared" si="74"/>
        <v>-3206.1836141570643</v>
      </c>
      <c r="I247" s="7">
        <f t="shared" si="75"/>
        <v>-4007.7295176963303</v>
      </c>
      <c r="J247" s="7">
        <f t="shared" si="76"/>
        <v>-4809.2754212355958</v>
      </c>
      <c r="K247" s="12">
        <f t="shared" si="77"/>
        <v>3.2789159311754634E-3</v>
      </c>
      <c r="L247" s="9">
        <f t="shared" si="78"/>
        <v>472163.89408926672</v>
      </c>
      <c r="M247" s="9">
        <f t="shared" si="79"/>
        <v>1888655.5763570669</v>
      </c>
      <c r="N247" s="9">
        <f t="shared" si="80"/>
        <v>4249475.0468034009</v>
      </c>
      <c r="O247" s="9">
        <f t="shared" si="81"/>
        <v>7554622.3054282675</v>
      </c>
      <c r="P247" s="9">
        <f t="shared" si="82"/>
        <v>11804097.352231668</v>
      </c>
      <c r="Q247" s="9">
        <f t="shared" si="83"/>
        <v>16997900.187213603</v>
      </c>
      <c r="R247" s="8">
        <f>'Masses &amp; Spring Data'!$G$29</f>
        <v>0.12460000000000002</v>
      </c>
      <c r="S247" s="8">
        <f t="shared" si="91"/>
        <v>58831.621203522642</v>
      </c>
      <c r="T247" s="8">
        <f t="shared" si="91"/>
        <v>235326.48481409057</v>
      </c>
      <c r="U247" s="8">
        <f t="shared" si="91"/>
        <v>529484.59083170386</v>
      </c>
      <c r="V247" s="8">
        <f t="shared" si="91"/>
        <v>941305.93925636227</v>
      </c>
      <c r="W247" s="8">
        <f t="shared" si="91"/>
        <v>1470790.5300880661</v>
      </c>
      <c r="X247" s="8">
        <f t="shared" si="91"/>
        <v>2117938.3633268154</v>
      </c>
      <c r="Y247" s="3">
        <f>SUM('Masses &amp; Spring Data'!$K$41*('Masses &amp; Spring Data'!$I$3+'Vel,Acc,Jer (Inlet)'!C247))</f>
        <v>291009.84728373616</v>
      </c>
      <c r="Z247" s="10">
        <f t="shared" si="84"/>
        <v>349841.46848725883</v>
      </c>
      <c r="AA247" s="10">
        <f t="shared" si="85"/>
        <v>508094.67702115711</v>
      </c>
      <c r="AB247" s="10">
        <f t="shared" si="86"/>
        <v>820494.43811544008</v>
      </c>
      <c r="AC247" s="10">
        <f t="shared" si="87"/>
        <v>1232315.7865400985</v>
      </c>
      <c r="AD247" s="10">
        <f t="shared" si="88"/>
        <v>1761800.3773718022</v>
      </c>
      <c r="AE247" s="10">
        <f t="shared" si="89"/>
        <v>2408948.2106105518</v>
      </c>
    </row>
    <row r="248" spans="1:31" x14ac:dyDescent="0.2">
      <c r="A248" s="5">
        <v>130</v>
      </c>
      <c r="B248" s="5">
        <f t="shared" si="90"/>
        <v>245</v>
      </c>
      <c r="C248" s="36">
        <v>0.99081221756659044</v>
      </c>
      <c r="D248" s="6">
        <f t="shared" si="70"/>
        <v>-6.3516576030430039E-2</v>
      </c>
      <c r="E248" s="7">
        <f t="shared" si="71"/>
        <v>-762.19891236516048</v>
      </c>
      <c r="F248" s="7">
        <f t="shared" si="72"/>
        <v>-1524.397824730321</v>
      </c>
      <c r="G248" s="7">
        <f t="shared" si="73"/>
        <v>-2286.5967370954813</v>
      </c>
      <c r="H248" s="7">
        <f t="shared" si="74"/>
        <v>-3048.7956494606419</v>
      </c>
      <c r="I248" s="7">
        <f t="shared" si="75"/>
        <v>-3810.9945618258025</v>
      </c>
      <c r="J248" s="7">
        <f t="shared" si="76"/>
        <v>-4573.1934741909627</v>
      </c>
      <c r="K248" s="12">
        <f t="shared" si="77"/>
        <v>3.1878349330877187E-3</v>
      </c>
      <c r="L248" s="9">
        <f t="shared" si="78"/>
        <v>459048.23036463151</v>
      </c>
      <c r="M248" s="9">
        <f t="shared" si="79"/>
        <v>1836192.921458526</v>
      </c>
      <c r="N248" s="9">
        <f t="shared" si="80"/>
        <v>4131434.0732816835</v>
      </c>
      <c r="O248" s="9">
        <f t="shared" si="81"/>
        <v>7344771.6858341042</v>
      </c>
      <c r="P248" s="9">
        <f t="shared" si="82"/>
        <v>11476205.759115787</v>
      </c>
      <c r="Q248" s="9">
        <f t="shared" si="83"/>
        <v>16525736.293126734</v>
      </c>
      <c r="R248" s="8">
        <f>'Masses &amp; Spring Data'!$G$29</f>
        <v>0.12460000000000002</v>
      </c>
      <c r="S248" s="8">
        <f t="shared" si="91"/>
        <v>57197.409503433097</v>
      </c>
      <c r="T248" s="8">
        <f t="shared" si="91"/>
        <v>228789.63801373239</v>
      </c>
      <c r="U248" s="8">
        <f t="shared" si="91"/>
        <v>514776.68553089781</v>
      </c>
      <c r="V248" s="8">
        <f t="shared" si="91"/>
        <v>915158.55205492955</v>
      </c>
      <c r="W248" s="8">
        <f t="shared" si="91"/>
        <v>1429935.2375858272</v>
      </c>
      <c r="X248" s="8">
        <f t="shared" si="91"/>
        <v>2059106.7421235912</v>
      </c>
      <c r="Y248" s="3">
        <f>SUM('Masses &amp; Spring Data'!$K$41*('Masses &amp; Spring Data'!$I$3+'Vel,Acc,Jer (Inlet)'!C248))</f>
        <v>272768.19220706652</v>
      </c>
      <c r="Z248" s="10">
        <f t="shared" si="84"/>
        <v>329965.60171049961</v>
      </c>
      <c r="AA248" s="10">
        <f t="shared" si="85"/>
        <v>484211.63757258642</v>
      </c>
      <c r="AB248" s="10">
        <f t="shared" si="86"/>
        <v>787544.87773796427</v>
      </c>
      <c r="AC248" s="10">
        <f t="shared" si="87"/>
        <v>1187926.7442619961</v>
      </c>
      <c r="AD248" s="10">
        <f t="shared" si="88"/>
        <v>1702703.4297928938</v>
      </c>
      <c r="AE248" s="10">
        <f t="shared" si="89"/>
        <v>2331874.9343306576</v>
      </c>
    </row>
    <row r="249" spans="1:31" x14ac:dyDescent="0.2">
      <c r="A249" s="5">
        <v>132</v>
      </c>
      <c r="B249" s="5">
        <f t="shared" si="90"/>
        <v>246</v>
      </c>
      <c r="C249" s="36">
        <v>0.9272956415361604</v>
      </c>
      <c r="D249" s="6">
        <f t="shared" si="70"/>
        <v>-6.032874109734232E-2</v>
      </c>
      <c r="E249" s="7">
        <f t="shared" si="71"/>
        <v>-723.9448931681078</v>
      </c>
      <c r="F249" s="7">
        <f t="shared" si="72"/>
        <v>-1447.8897863362156</v>
      </c>
      <c r="G249" s="7">
        <f t="shared" si="73"/>
        <v>-2171.8346795043235</v>
      </c>
      <c r="H249" s="7">
        <f t="shared" si="74"/>
        <v>-2895.7795726724312</v>
      </c>
      <c r="I249" s="7">
        <f t="shared" si="75"/>
        <v>-3619.7244658405393</v>
      </c>
      <c r="J249" s="7">
        <f t="shared" si="76"/>
        <v>-4343.669359008647</v>
      </c>
      <c r="K249" s="12">
        <f t="shared" si="77"/>
        <v>3.1075180529552826E-3</v>
      </c>
      <c r="L249" s="9">
        <f t="shared" si="78"/>
        <v>447482.59962556069</v>
      </c>
      <c r="M249" s="9">
        <f t="shared" si="79"/>
        <v>1789930.3985022428</v>
      </c>
      <c r="N249" s="9">
        <f t="shared" si="80"/>
        <v>4027343.3966300464</v>
      </c>
      <c r="O249" s="9">
        <f t="shared" si="81"/>
        <v>7159721.594008971</v>
      </c>
      <c r="P249" s="9">
        <f t="shared" si="82"/>
        <v>11187064.990639018</v>
      </c>
      <c r="Q249" s="9">
        <f t="shared" si="83"/>
        <v>16109373.586520186</v>
      </c>
      <c r="R249" s="8">
        <f>'Masses &amp; Spring Data'!$G$29</f>
        <v>0.12460000000000002</v>
      </c>
      <c r="S249" s="8">
        <f t="shared" si="91"/>
        <v>55756.331913344868</v>
      </c>
      <c r="T249" s="8">
        <f t="shared" si="91"/>
        <v>223025.32765337947</v>
      </c>
      <c r="U249" s="8">
        <f t="shared" si="91"/>
        <v>501806.98722010385</v>
      </c>
      <c r="V249" s="8">
        <f t="shared" si="91"/>
        <v>892101.31061351788</v>
      </c>
      <c r="W249" s="8">
        <f t="shared" si="91"/>
        <v>1393908.2978336217</v>
      </c>
      <c r="X249" s="8">
        <f t="shared" si="91"/>
        <v>2007227.9488804154</v>
      </c>
      <c r="Y249" s="3">
        <f>SUM('Masses &amp; Spring Data'!$K$41*('Masses &amp; Spring Data'!$I$3+'Vel,Acc,Jer (Inlet)'!C249))</f>
        <v>255421.99955885403</v>
      </c>
      <c r="Z249" s="10">
        <f t="shared" si="84"/>
        <v>311178.33147219889</v>
      </c>
      <c r="AA249" s="10">
        <f t="shared" si="85"/>
        <v>461971.72303613182</v>
      </c>
      <c r="AB249" s="10">
        <f t="shared" si="86"/>
        <v>757228.98677895789</v>
      </c>
      <c r="AC249" s="10">
        <f t="shared" si="87"/>
        <v>1147523.310172372</v>
      </c>
      <c r="AD249" s="10">
        <f t="shared" si="88"/>
        <v>1649330.2973924759</v>
      </c>
      <c r="AE249" s="10">
        <f t="shared" si="89"/>
        <v>2262649.9484392693</v>
      </c>
    </row>
    <row r="250" spans="1:31" x14ac:dyDescent="0.2">
      <c r="A250" s="5">
        <v>134</v>
      </c>
      <c r="B250" s="5">
        <f t="shared" si="90"/>
        <v>247</v>
      </c>
      <c r="C250" s="36">
        <v>0.86696690043881808</v>
      </c>
      <c r="D250" s="6">
        <f t="shared" si="70"/>
        <v>-5.7221223044387037E-2</v>
      </c>
      <c r="E250" s="7">
        <f t="shared" si="71"/>
        <v>-686.65467653264443</v>
      </c>
      <c r="F250" s="7">
        <f t="shared" si="72"/>
        <v>-1373.3093530652889</v>
      </c>
      <c r="G250" s="7">
        <f t="shared" si="73"/>
        <v>-2059.9640295979334</v>
      </c>
      <c r="H250" s="7">
        <f t="shared" si="74"/>
        <v>-2746.6187061305777</v>
      </c>
      <c r="I250" s="7">
        <f t="shared" si="75"/>
        <v>-3433.273382663222</v>
      </c>
      <c r="J250" s="7">
        <f t="shared" si="76"/>
        <v>-4119.9280591958668</v>
      </c>
      <c r="K250" s="12">
        <f t="shared" si="77"/>
        <v>3.009812982278981E-3</v>
      </c>
      <c r="L250" s="9">
        <f t="shared" si="78"/>
        <v>433413.06944817328</v>
      </c>
      <c r="M250" s="9">
        <f t="shared" si="79"/>
        <v>1733652.2777926931</v>
      </c>
      <c r="N250" s="9">
        <f t="shared" si="80"/>
        <v>3900717.6250335593</v>
      </c>
      <c r="O250" s="9">
        <f t="shared" si="81"/>
        <v>6934609.1111707725</v>
      </c>
      <c r="P250" s="9">
        <f t="shared" si="82"/>
        <v>10835326.736204332</v>
      </c>
      <c r="Q250" s="9">
        <f t="shared" si="83"/>
        <v>15602870.500134237</v>
      </c>
      <c r="R250" s="8">
        <f>'Masses &amp; Spring Data'!$G$29</f>
        <v>0.12460000000000002</v>
      </c>
      <c r="S250" s="8">
        <f t="shared" si="91"/>
        <v>54003.268453242395</v>
      </c>
      <c r="T250" s="8">
        <f t="shared" si="91"/>
        <v>216013.07381296958</v>
      </c>
      <c r="U250" s="8">
        <f t="shared" si="91"/>
        <v>486029.41607918154</v>
      </c>
      <c r="V250" s="8">
        <f t="shared" si="91"/>
        <v>864052.29525187833</v>
      </c>
      <c r="W250" s="8">
        <f t="shared" si="91"/>
        <v>1350081.7113310599</v>
      </c>
      <c r="X250" s="8">
        <f t="shared" si="91"/>
        <v>1944117.6643167261</v>
      </c>
      <c r="Y250" s="3">
        <f>SUM('Masses &amp; Spring Data'!$K$41*('Masses &amp; Spring Data'!$I$3+'Vel,Acc,Jer (Inlet)'!C250))</f>
        <v>238946.39538275238</v>
      </c>
      <c r="Z250" s="10">
        <f t="shared" si="84"/>
        <v>292949.66383599478</v>
      </c>
      <c r="AA250" s="10">
        <f t="shared" si="85"/>
        <v>439332.51918477134</v>
      </c>
      <c r="AB250" s="10">
        <f t="shared" si="86"/>
        <v>724975.81146193389</v>
      </c>
      <c r="AC250" s="10">
        <f t="shared" si="87"/>
        <v>1102998.6906346306</v>
      </c>
      <c r="AD250" s="10">
        <f t="shared" si="88"/>
        <v>1589028.1067138123</v>
      </c>
      <c r="AE250" s="10">
        <f t="shared" si="89"/>
        <v>2183064.0596994786</v>
      </c>
    </row>
    <row r="251" spans="1:31" x14ac:dyDescent="0.2">
      <c r="A251" s="5">
        <v>136</v>
      </c>
      <c r="B251" s="5">
        <f t="shared" si="90"/>
        <v>248</v>
      </c>
      <c r="C251" s="36">
        <v>0.80974567739443104</v>
      </c>
      <c r="D251" s="6">
        <f t="shared" si="70"/>
        <v>-5.4211410062108056E-2</v>
      </c>
      <c r="E251" s="7">
        <f t="shared" si="71"/>
        <v>-650.5369207452967</v>
      </c>
      <c r="F251" s="7">
        <f t="shared" si="72"/>
        <v>-1301.0738414905934</v>
      </c>
      <c r="G251" s="7">
        <f t="shared" si="73"/>
        <v>-1951.61076223589</v>
      </c>
      <c r="H251" s="7">
        <f t="shared" si="74"/>
        <v>-2602.1476829811868</v>
      </c>
      <c r="I251" s="7">
        <f t="shared" si="75"/>
        <v>-3252.6846037264836</v>
      </c>
      <c r="J251" s="7">
        <f t="shared" si="76"/>
        <v>-3903.22152447178</v>
      </c>
      <c r="K251" s="12">
        <f t="shared" si="77"/>
        <v>2.9162479569699862E-3</v>
      </c>
      <c r="L251" s="9">
        <f t="shared" si="78"/>
        <v>419939.70580367802</v>
      </c>
      <c r="M251" s="9">
        <f t="shared" si="79"/>
        <v>1679758.8232147121</v>
      </c>
      <c r="N251" s="9">
        <f t="shared" si="80"/>
        <v>3779457.3522331021</v>
      </c>
      <c r="O251" s="9">
        <f t="shared" si="81"/>
        <v>6719035.2928588483</v>
      </c>
      <c r="P251" s="9">
        <f t="shared" si="82"/>
        <v>10498492.645091951</v>
      </c>
      <c r="Q251" s="9">
        <f t="shared" si="83"/>
        <v>15117829.408932408</v>
      </c>
      <c r="R251" s="8">
        <f>'Masses &amp; Spring Data'!$G$29</f>
        <v>0.12460000000000002</v>
      </c>
      <c r="S251" s="8">
        <f t="shared" si="91"/>
        <v>52324.487343138288</v>
      </c>
      <c r="T251" s="8">
        <f t="shared" si="91"/>
        <v>209297.94937255315</v>
      </c>
      <c r="U251" s="8">
        <f t="shared" si="91"/>
        <v>470920.38608824456</v>
      </c>
      <c r="V251" s="8">
        <f t="shared" si="91"/>
        <v>837191.7974902126</v>
      </c>
      <c r="W251" s="8">
        <f t="shared" si="91"/>
        <v>1308112.1835784572</v>
      </c>
      <c r="X251" s="8">
        <f t="shared" si="91"/>
        <v>1883681.5443529782</v>
      </c>
      <c r="Y251" s="3">
        <f>SUM('Masses &amp; Spring Data'!$K$41*('Masses &amp; Spring Data'!$I$3+'Vel,Acc,Jer (Inlet)'!C251))</f>
        <v>223319.44537180176</v>
      </c>
      <c r="Z251" s="10">
        <f t="shared" si="84"/>
        <v>275643.93271494005</v>
      </c>
      <c r="AA251" s="10">
        <f t="shared" si="85"/>
        <v>417812.41592720232</v>
      </c>
      <c r="AB251" s="10">
        <f t="shared" si="86"/>
        <v>694239.83146004635</v>
      </c>
      <c r="AC251" s="10">
        <f t="shared" si="87"/>
        <v>1060511.2428620143</v>
      </c>
      <c r="AD251" s="10">
        <f t="shared" si="88"/>
        <v>1531431.6289502589</v>
      </c>
      <c r="AE251" s="10">
        <f t="shared" si="89"/>
        <v>2107000.98972478</v>
      </c>
    </row>
    <row r="252" spans="1:31" x14ac:dyDescent="0.2">
      <c r="A252" s="5">
        <v>138</v>
      </c>
      <c r="B252" s="5">
        <f t="shared" si="90"/>
        <v>249</v>
      </c>
      <c r="C252" s="36">
        <v>0.75553426733232298</v>
      </c>
      <c r="D252" s="6">
        <f t="shared" si="70"/>
        <v>-5.129516210513807E-2</v>
      </c>
      <c r="E252" s="7">
        <f t="shared" si="71"/>
        <v>-615.54194526165679</v>
      </c>
      <c r="F252" s="7">
        <f t="shared" si="72"/>
        <v>-1231.0838905233136</v>
      </c>
      <c r="G252" s="7">
        <f t="shared" si="73"/>
        <v>-1846.6258357849706</v>
      </c>
      <c r="H252" s="7">
        <f t="shared" si="74"/>
        <v>-2462.1677810466272</v>
      </c>
      <c r="I252" s="7">
        <f t="shared" si="75"/>
        <v>-3077.7097263082842</v>
      </c>
      <c r="J252" s="7">
        <f t="shared" si="76"/>
        <v>-3693.2516715699412</v>
      </c>
      <c r="K252" s="12">
        <f t="shared" si="77"/>
        <v>2.8168868681466286E-3</v>
      </c>
      <c r="L252" s="9">
        <f t="shared" si="78"/>
        <v>405631.70901311451</v>
      </c>
      <c r="M252" s="9">
        <f t="shared" si="79"/>
        <v>1622526.836052458</v>
      </c>
      <c r="N252" s="9">
        <f t="shared" si="80"/>
        <v>3650685.3811180308</v>
      </c>
      <c r="O252" s="9">
        <f t="shared" si="81"/>
        <v>6490107.3442098321</v>
      </c>
      <c r="P252" s="9">
        <f t="shared" si="82"/>
        <v>10140792.725327862</v>
      </c>
      <c r="Q252" s="9">
        <f t="shared" si="83"/>
        <v>14602741.524472123</v>
      </c>
      <c r="R252" s="8">
        <f>'Masses &amp; Spring Data'!$G$29</f>
        <v>0.12460000000000002</v>
      </c>
      <c r="S252" s="8">
        <f t="shared" si="91"/>
        <v>50541.710943034072</v>
      </c>
      <c r="T252" s="8">
        <f t="shared" si="91"/>
        <v>202166.84377213629</v>
      </c>
      <c r="U252" s="8">
        <f t="shared" si="91"/>
        <v>454875.39848730667</v>
      </c>
      <c r="V252" s="8">
        <f t="shared" si="91"/>
        <v>808667.37508854514</v>
      </c>
      <c r="W252" s="8">
        <f t="shared" si="91"/>
        <v>1263542.7735758519</v>
      </c>
      <c r="X252" s="8">
        <f t="shared" si="91"/>
        <v>1819501.5939492267</v>
      </c>
      <c r="Y252" s="3">
        <f>SUM('Masses &amp; Spring Data'!$K$41*('Masses &amp; Spring Data'!$I$3+'Vel,Acc,Jer (Inlet)'!C252))</f>
        <v>208514.4665546492</v>
      </c>
      <c r="Z252" s="10">
        <f t="shared" si="84"/>
        <v>259056.17749768327</v>
      </c>
      <c r="AA252" s="10">
        <f t="shared" si="85"/>
        <v>396672.75036645739</v>
      </c>
      <c r="AB252" s="10">
        <f t="shared" si="86"/>
        <v>663389.86504195584</v>
      </c>
      <c r="AC252" s="10">
        <f t="shared" si="87"/>
        <v>1017181.8416431943</v>
      </c>
      <c r="AD252" s="10">
        <f t="shared" si="88"/>
        <v>1472057.2401305011</v>
      </c>
      <c r="AE252" s="10">
        <f t="shared" si="89"/>
        <v>2028016.0605038758</v>
      </c>
    </row>
    <row r="253" spans="1:31" x14ac:dyDescent="0.2">
      <c r="A253" s="5">
        <v>140</v>
      </c>
      <c r="B253" s="5">
        <f t="shared" si="90"/>
        <v>250</v>
      </c>
      <c r="C253" s="36">
        <v>0.70423910522718491</v>
      </c>
      <c r="D253" s="6">
        <f t="shared" si="70"/>
        <v>-4.8478275236991442E-2</v>
      </c>
      <c r="E253" s="7">
        <f t="shared" si="71"/>
        <v>-581.73930284389735</v>
      </c>
      <c r="F253" s="7">
        <f t="shared" si="72"/>
        <v>-1163.4786056877947</v>
      </c>
      <c r="G253" s="7">
        <f t="shared" si="73"/>
        <v>-1745.2179085316918</v>
      </c>
      <c r="H253" s="7">
        <f t="shared" si="74"/>
        <v>-2326.9572113755894</v>
      </c>
      <c r="I253" s="7">
        <f t="shared" si="75"/>
        <v>-2908.6965142194863</v>
      </c>
      <c r="J253" s="7">
        <f t="shared" si="76"/>
        <v>-3490.4358170633836</v>
      </c>
      <c r="K253" s="12">
        <f t="shared" si="77"/>
        <v>2.7183537883965769E-3</v>
      </c>
      <c r="L253" s="9">
        <f t="shared" si="78"/>
        <v>391442.94552910706</v>
      </c>
      <c r="M253" s="9">
        <f t="shared" si="79"/>
        <v>1565771.7821164283</v>
      </c>
      <c r="N253" s="9">
        <f t="shared" si="80"/>
        <v>3522986.5097619635</v>
      </c>
      <c r="O253" s="9">
        <f t="shared" si="81"/>
        <v>6263087.128465713</v>
      </c>
      <c r="P253" s="9">
        <f t="shared" si="82"/>
        <v>9786073.638227677</v>
      </c>
      <c r="Q253" s="9">
        <f t="shared" si="83"/>
        <v>14091946.039047854</v>
      </c>
      <c r="R253" s="8">
        <f>'Masses &amp; Spring Data'!$G$29</f>
        <v>0.12460000000000002</v>
      </c>
      <c r="S253" s="8">
        <f t="shared" si="91"/>
        <v>48773.791012926747</v>
      </c>
      <c r="T253" s="8">
        <f t="shared" si="91"/>
        <v>195095.16405170699</v>
      </c>
      <c r="U253" s="8">
        <f t="shared" si="91"/>
        <v>438964.11911634071</v>
      </c>
      <c r="V253" s="8">
        <f t="shared" si="91"/>
        <v>780380.65620682796</v>
      </c>
      <c r="W253" s="8">
        <f t="shared" si="91"/>
        <v>1219344.7753231686</v>
      </c>
      <c r="X253" s="8">
        <f t="shared" si="91"/>
        <v>1755856.4764653628</v>
      </c>
      <c r="Y253" s="3">
        <f>SUM('Masses &amp; Spring Data'!$K$41*('Masses &amp; Spring Data'!$I$3+'Vel,Acc,Jer (Inlet)'!C253))</f>
        <v>194505.90659432113</v>
      </c>
      <c r="Z253" s="10">
        <f t="shared" si="84"/>
        <v>243279.69760724789</v>
      </c>
      <c r="AA253" s="10">
        <f t="shared" si="85"/>
        <v>376361.79431741976</v>
      </c>
      <c r="AB253" s="10">
        <f t="shared" si="86"/>
        <v>633470.0257106619</v>
      </c>
      <c r="AC253" s="10">
        <f t="shared" si="87"/>
        <v>974886.56280114909</v>
      </c>
      <c r="AD253" s="10">
        <f t="shared" si="88"/>
        <v>1413850.6819174897</v>
      </c>
      <c r="AE253" s="10">
        <f t="shared" si="89"/>
        <v>1950362.383059684</v>
      </c>
    </row>
    <row r="254" spans="1:31" x14ac:dyDescent="0.2">
      <c r="A254" s="5">
        <v>142</v>
      </c>
      <c r="B254" s="5">
        <f t="shared" si="90"/>
        <v>251</v>
      </c>
      <c r="C254" s="36">
        <v>0.65576082999019347</v>
      </c>
      <c r="D254" s="6">
        <f t="shared" si="70"/>
        <v>-4.5759921448594865E-2</v>
      </c>
      <c r="E254" s="7">
        <f t="shared" si="71"/>
        <v>-549.1190573831384</v>
      </c>
      <c r="F254" s="7">
        <f t="shared" si="72"/>
        <v>-1098.2381147662768</v>
      </c>
      <c r="G254" s="7">
        <f t="shared" si="73"/>
        <v>-1647.3571721494152</v>
      </c>
      <c r="H254" s="7">
        <f t="shared" si="74"/>
        <v>-2196.4762295325536</v>
      </c>
      <c r="I254" s="7">
        <f t="shared" si="75"/>
        <v>-2745.5952869156918</v>
      </c>
      <c r="J254" s="7">
        <f t="shared" si="76"/>
        <v>-3294.7143442988304</v>
      </c>
      <c r="K254" s="12">
        <f t="shared" si="77"/>
        <v>2.6181646904994693E-3</v>
      </c>
      <c r="L254" s="9">
        <f t="shared" si="78"/>
        <v>377015.71543192357</v>
      </c>
      <c r="M254" s="9">
        <f t="shared" si="79"/>
        <v>1508062.8617276943</v>
      </c>
      <c r="N254" s="9">
        <f t="shared" si="80"/>
        <v>3393141.4388873121</v>
      </c>
      <c r="O254" s="9">
        <f t="shared" si="81"/>
        <v>6032251.4469107771</v>
      </c>
      <c r="P254" s="9">
        <f t="shared" si="82"/>
        <v>9425392.8857980892</v>
      </c>
      <c r="Q254" s="9">
        <f t="shared" si="83"/>
        <v>13572565.755549248</v>
      </c>
      <c r="R254" s="8">
        <f>'Masses &amp; Spring Data'!$G$29</f>
        <v>0.12460000000000002</v>
      </c>
      <c r="S254" s="8">
        <f t="shared" si="91"/>
        <v>46976.15814281768</v>
      </c>
      <c r="T254" s="8">
        <f t="shared" si="91"/>
        <v>187904.63257127072</v>
      </c>
      <c r="U254" s="8">
        <f t="shared" si="91"/>
        <v>422785.42328535917</v>
      </c>
      <c r="V254" s="8">
        <f t="shared" si="91"/>
        <v>751618.53028508287</v>
      </c>
      <c r="W254" s="8">
        <f t="shared" si="91"/>
        <v>1174403.953570442</v>
      </c>
      <c r="X254" s="8">
        <f t="shared" si="91"/>
        <v>1691141.6931414367</v>
      </c>
      <c r="Y254" s="3">
        <f>SUM('Masses &amp; Spring Data'!$K$41*('Masses &amp; Spring Data'!$I$3+'Vel,Acc,Jer (Inlet)'!C254))</f>
        <v>181266.6302657128</v>
      </c>
      <c r="Z254" s="10">
        <f t="shared" si="84"/>
        <v>228242.78840853047</v>
      </c>
      <c r="AA254" s="10">
        <f t="shared" si="85"/>
        <v>356674.36104186595</v>
      </c>
      <c r="AB254" s="10">
        <f t="shared" si="86"/>
        <v>604052.05355107202</v>
      </c>
      <c r="AC254" s="10">
        <f t="shared" si="87"/>
        <v>932885.16055079573</v>
      </c>
      <c r="AD254" s="10">
        <f t="shared" si="88"/>
        <v>1355670.5838361548</v>
      </c>
      <c r="AE254" s="10">
        <f t="shared" si="89"/>
        <v>1872408.3234071494</v>
      </c>
    </row>
    <row r="255" spans="1:31" x14ac:dyDescent="0.2">
      <c r="A255" s="5">
        <v>144</v>
      </c>
      <c r="B255" s="5">
        <f t="shared" si="90"/>
        <v>252</v>
      </c>
      <c r="C255" s="36">
        <v>0.61000090854159861</v>
      </c>
      <c r="D255" s="6">
        <f t="shared" si="70"/>
        <v>-4.3141756758095395E-2</v>
      </c>
      <c r="E255" s="7">
        <f t="shared" si="71"/>
        <v>-517.70108109714477</v>
      </c>
      <c r="F255" s="7">
        <f t="shared" si="72"/>
        <v>-1035.4021621942895</v>
      </c>
      <c r="G255" s="7">
        <f t="shared" si="73"/>
        <v>-1553.1032432914342</v>
      </c>
      <c r="H255" s="7">
        <f t="shared" si="74"/>
        <v>-2070.8043243885791</v>
      </c>
      <c r="I255" s="7">
        <f t="shared" si="75"/>
        <v>-2588.5054054857237</v>
      </c>
      <c r="J255" s="7">
        <f t="shared" si="76"/>
        <v>-3106.2064865828684</v>
      </c>
      <c r="K255" s="12">
        <f t="shared" si="77"/>
        <v>2.5179755926025837E-3</v>
      </c>
      <c r="L255" s="9">
        <f t="shared" si="78"/>
        <v>362588.48533477203</v>
      </c>
      <c r="M255" s="9">
        <f t="shared" si="79"/>
        <v>1450353.9413390881</v>
      </c>
      <c r="N255" s="9">
        <f t="shared" si="80"/>
        <v>3263296.3680129484</v>
      </c>
      <c r="O255" s="9">
        <f t="shared" si="81"/>
        <v>5801415.7653563526</v>
      </c>
      <c r="P255" s="9">
        <f t="shared" si="82"/>
        <v>9064712.1333693024</v>
      </c>
      <c r="Q255" s="9">
        <f t="shared" si="83"/>
        <v>13053185.472051794</v>
      </c>
      <c r="R255" s="8">
        <f>'Masses &amp; Spring Data'!$G$29</f>
        <v>0.12460000000000002</v>
      </c>
      <c r="S255" s="8">
        <f t="shared" si="91"/>
        <v>45178.525272712599</v>
      </c>
      <c r="T255" s="8">
        <f t="shared" si="91"/>
        <v>180714.1010908504</v>
      </c>
      <c r="U255" s="8">
        <f t="shared" si="91"/>
        <v>406606.72745441343</v>
      </c>
      <c r="V255" s="8">
        <f t="shared" si="91"/>
        <v>722856.40436340158</v>
      </c>
      <c r="W255" s="8">
        <f t="shared" si="91"/>
        <v>1129463.1318178151</v>
      </c>
      <c r="X255" s="8">
        <f t="shared" si="91"/>
        <v>1626426.9098176537</v>
      </c>
      <c r="Y255" s="3">
        <f>SUM('Masses &amp; Spring Data'!$K$41*('Masses &amp; Spring Data'!$I$3+'Vel,Acc,Jer (Inlet)'!C255))</f>
        <v>168769.72847059523</v>
      </c>
      <c r="Z255" s="10">
        <f t="shared" si="84"/>
        <v>213948.25374330784</v>
      </c>
      <c r="AA255" s="10">
        <f t="shared" si="85"/>
        <v>337701.94094783836</v>
      </c>
      <c r="AB255" s="10">
        <f t="shared" si="86"/>
        <v>575376.45592500863</v>
      </c>
      <c r="AC255" s="10">
        <f t="shared" si="87"/>
        <v>891626.13283399679</v>
      </c>
      <c r="AD255" s="10">
        <f t="shared" si="88"/>
        <v>1298232.8602884104</v>
      </c>
      <c r="AE255" s="10">
        <f t="shared" si="89"/>
        <v>1795196.638288249</v>
      </c>
    </row>
    <row r="256" spans="1:31" x14ac:dyDescent="0.2">
      <c r="A256" s="5">
        <v>146</v>
      </c>
      <c r="B256" s="5">
        <f t="shared" si="90"/>
        <v>253</v>
      </c>
      <c r="C256" s="36">
        <v>0.56685915178350321</v>
      </c>
      <c r="D256" s="6">
        <f t="shared" si="70"/>
        <v>-4.0623781165492812E-2</v>
      </c>
      <c r="E256" s="7">
        <f t="shared" si="71"/>
        <v>-487.48537398591372</v>
      </c>
      <c r="F256" s="7">
        <f t="shared" si="72"/>
        <v>-974.97074797182745</v>
      </c>
      <c r="G256" s="7">
        <f t="shared" si="73"/>
        <v>-1462.4561219577413</v>
      </c>
      <c r="H256" s="7">
        <f t="shared" si="74"/>
        <v>-1949.9414959436549</v>
      </c>
      <c r="I256" s="7">
        <f t="shared" si="75"/>
        <v>-2437.4268699295685</v>
      </c>
      <c r="J256" s="7">
        <f t="shared" si="76"/>
        <v>-2924.9122439154826</v>
      </c>
      <c r="K256" s="12">
        <f t="shared" si="77"/>
        <v>2.4169584856318371E-3</v>
      </c>
      <c r="L256" s="9">
        <f t="shared" si="78"/>
        <v>348042.02193098457</v>
      </c>
      <c r="M256" s="9">
        <f t="shared" si="79"/>
        <v>1392168.0877239383</v>
      </c>
      <c r="N256" s="9">
        <f t="shared" si="80"/>
        <v>3132378.1973788608</v>
      </c>
      <c r="O256" s="9">
        <f t="shared" si="81"/>
        <v>5568672.3508957531</v>
      </c>
      <c r="P256" s="9">
        <f t="shared" si="82"/>
        <v>8701050.5482746139</v>
      </c>
      <c r="Q256" s="9">
        <f t="shared" si="83"/>
        <v>12529512.789515443</v>
      </c>
      <c r="R256" s="8">
        <f>'Masses &amp; Spring Data'!$G$29</f>
        <v>0.12460000000000002</v>
      </c>
      <c r="S256" s="8">
        <f t="shared" si="91"/>
        <v>43366.03593260068</v>
      </c>
      <c r="T256" s="8">
        <f t="shared" si="91"/>
        <v>173464.14373040272</v>
      </c>
      <c r="U256" s="8">
        <f t="shared" si="91"/>
        <v>390294.32339340611</v>
      </c>
      <c r="V256" s="8">
        <f t="shared" si="91"/>
        <v>693856.57492161088</v>
      </c>
      <c r="W256" s="8">
        <f t="shared" si="91"/>
        <v>1084150.8983150171</v>
      </c>
      <c r="X256" s="8">
        <f t="shared" si="91"/>
        <v>1561177.2935736245</v>
      </c>
      <c r="Y256" s="3">
        <f>SUM('Masses &amp; Spring Data'!$K$41*('Masses &amp; Spring Data'!$I$3+'Vel,Acc,Jer (Inlet)'!C256))</f>
        <v>156987.83985698794</v>
      </c>
      <c r="Z256" s="10">
        <f t="shared" si="84"/>
        <v>200353.87578958861</v>
      </c>
      <c r="AA256" s="10">
        <f t="shared" si="85"/>
        <v>319357.74680331291</v>
      </c>
      <c r="AB256" s="10">
        <f t="shared" si="86"/>
        <v>547282.16325039405</v>
      </c>
      <c r="AC256" s="10">
        <f t="shared" si="87"/>
        <v>850844.41477859882</v>
      </c>
      <c r="AD256" s="10">
        <f t="shared" si="88"/>
        <v>1241138.7381720049</v>
      </c>
      <c r="AE256" s="10">
        <f t="shared" si="89"/>
        <v>1718165.1334306123</v>
      </c>
    </row>
    <row r="257" spans="1:31" x14ac:dyDescent="0.2">
      <c r="A257" s="5">
        <v>148</v>
      </c>
      <c r="B257" s="5">
        <f t="shared" si="90"/>
        <v>254</v>
      </c>
      <c r="C257" s="36">
        <v>0.5262353706180104</v>
      </c>
      <c r="D257" s="6">
        <f t="shared" si="70"/>
        <v>-3.8206822679860919E-2</v>
      </c>
      <c r="E257" s="7">
        <f t="shared" si="71"/>
        <v>-458.48187215833104</v>
      </c>
      <c r="F257" s="7">
        <f t="shared" si="72"/>
        <v>-916.96374431666209</v>
      </c>
      <c r="G257" s="7">
        <f t="shared" si="73"/>
        <v>-1375.4456164749931</v>
      </c>
      <c r="H257" s="7">
        <f t="shared" si="74"/>
        <v>-1833.9274886333242</v>
      </c>
      <c r="I257" s="7">
        <f t="shared" si="75"/>
        <v>-2292.4093607916552</v>
      </c>
      <c r="J257" s="7">
        <f t="shared" si="76"/>
        <v>-2750.8912329499863</v>
      </c>
      <c r="K257" s="12">
        <f t="shared" si="77"/>
        <v>2.3151133695876736E-3</v>
      </c>
      <c r="L257" s="9">
        <f t="shared" si="78"/>
        <v>333376.32522062497</v>
      </c>
      <c r="M257" s="9">
        <f t="shared" si="79"/>
        <v>1333505.3008824999</v>
      </c>
      <c r="N257" s="9">
        <f t="shared" si="80"/>
        <v>3000386.9269856247</v>
      </c>
      <c r="O257" s="9">
        <f t="shared" si="81"/>
        <v>5334021.2035299996</v>
      </c>
      <c r="P257" s="9">
        <f t="shared" si="82"/>
        <v>8334408.1305156248</v>
      </c>
      <c r="Q257" s="9">
        <f t="shared" si="83"/>
        <v>12001547.707942499</v>
      </c>
      <c r="R257" s="8">
        <f>'Masses &amp; Spring Data'!$G$29</f>
        <v>0.12460000000000002</v>
      </c>
      <c r="S257" s="8">
        <f t="shared" si="91"/>
        <v>41538.690122489876</v>
      </c>
      <c r="T257" s="8">
        <f t="shared" si="91"/>
        <v>166154.7604899595</v>
      </c>
      <c r="U257" s="8">
        <f t="shared" si="91"/>
        <v>373848.21110240888</v>
      </c>
      <c r="V257" s="8">
        <f t="shared" si="91"/>
        <v>664619.04195983801</v>
      </c>
      <c r="W257" s="8">
        <f t="shared" si="91"/>
        <v>1038467.2530622469</v>
      </c>
      <c r="X257" s="8">
        <f t="shared" si="91"/>
        <v>1495392.8444096355</v>
      </c>
      <c r="Y257" s="3">
        <f>SUM('Masses &amp; Spring Data'!$K$41*('Masses &amp; Spring Data'!$I$3+'Vel,Acc,Jer (Inlet)'!C257))</f>
        <v>145893.60307291019</v>
      </c>
      <c r="Z257" s="10">
        <f t="shared" si="84"/>
        <v>187432.29319540007</v>
      </c>
      <c r="AA257" s="10">
        <f t="shared" si="85"/>
        <v>301614.19112946506</v>
      </c>
      <c r="AB257" s="10">
        <f t="shared" si="86"/>
        <v>519741.81417531904</v>
      </c>
      <c r="AC257" s="10">
        <f t="shared" si="87"/>
        <v>810512.64503274823</v>
      </c>
      <c r="AD257" s="10">
        <f t="shared" si="88"/>
        <v>1184360.8561351572</v>
      </c>
      <c r="AE257" s="10">
        <f t="shared" si="89"/>
        <v>1641286.4474825456</v>
      </c>
    </row>
    <row r="258" spans="1:31" x14ac:dyDescent="0.2">
      <c r="A258" s="5">
        <v>150</v>
      </c>
      <c r="B258" s="5">
        <f t="shared" si="90"/>
        <v>255</v>
      </c>
      <c r="C258" s="36">
        <v>0.48802854793814948</v>
      </c>
      <c r="D258" s="6">
        <f t="shared" si="70"/>
        <v>-3.589170931027319E-2</v>
      </c>
      <c r="E258" s="7">
        <f t="shared" si="71"/>
        <v>-430.70051172327828</v>
      </c>
      <c r="F258" s="7">
        <f t="shared" si="72"/>
        <v>-861.40102344655656</v>
      </c>
      <c r="G258" s="7">
        <f t="shared" si="73"/>
        <v>-1292.1015351698347</v>
      </c>
      <c r="H258" s="7">
        <f t="shared" si="74"/>
        <v>-1722.8020468931131</v>
      </c>
      <c r="I258" s="7">
        <f t="shared" si="75"/>
        <v>-2153.5025586163915</v>
      </c>
      <c r="J258" s="7">
        <f t="shared" si="76"/>
        <v>-2584.2030703396695</v>
      </c>
      <c r="K258" s="12">
        <f t="shared" si="77"/>
        <v>2.214924271690899E-3</v>
      </c>
      <c r="L258" s="9">
        <f t="shared" si="78"/>
        <v>318949.09512348945</v>
      </c>
      <c r="M258" s="9">
        <f t="shared" si="79"/>
        <v>1275796.3804939578</v>
      </c>
      <c r="N258" s="9">
        <f t="shared" si="80"/>
        <v>2870541.856111405</v>
      </c>
      <c r="O258" s="9">
        <f t="shared" si="81"/>
        <v>5103185.5219758311</v>
      </c>
      <c r="P258" s="9">
        <f t="shared" si="82"/>
        <v>7973727.3780872365</v>
      </c>
      <c r="Q258" s="9">
        <f t="shared" si="83"/>
        <v>11482167.42444562</v>
      </c>
      <c r="R258" s="8">
        <f>'Masses &amp; Spring Data'!$G$29</f>
        <v>0.12460000000000002</v>
      </c>
      <c r="S258" s="8">
        <f t="shared" si="91"/>
        <v>39741.057252386789</v>
      </c>
      <c r="T258" s="8">
        <f t="shared" si="91"/>
        <v>158964.22900954715</v>
      </c>
      <c r="U258" s="8">
        <f t="shared" si="91"/>
        <v>357669.51527148113</v>
      </c>
      <c r="V258" s="8">
        <f t="shared" si="91"/>
        <v>635856.91603818862</v>
      </c>
      <c r="W258" s="8">
        <f t="shared" si="91"/>
        <v>993526.43130966986</v>
      </c>
      <c r="X258" s="8">
        <f t="shared" si="91"/>
        <v>1430678.0610859245</v>
      </c>
      <c r="Y258" s="3">
        <f>SUM('Masses &amp; Spring Data'!$K$41*('Masses &amp; Spring Data'!$I$3+'Vel,Acc,Jer (Inlet)'!C258))</f>
        <v>135459.43063950556</v>
      </c>
      <c r="Z258" s="10">
        <f t="shared" si="84"/>
        <v>175200.48789189235</v>
      </c>
      <c r="AA258" s="10">
        <f t="shared" si="85"/>
        <v>284621.73796058877</v>
      </c>
      <c r="AB258" s="10">
        <f t="shared" si="86"/>
        <v>493128.94591098669</v>
      </c>
      <c r="AC258" s="10">
        <f t="shared" si="87"/>
        <v>771316.34667769424</v>
      </c>
      <c r="AD258" s="10">
        <f t="shared" si="88"/>
        <v>1128985.8619491754</v>
      </c>
      <c r="AE258" s="10">
        <f t="shared" si="89"/>
        <v>1566137.4917254301</v>
      </c>
    </row>
    <row r="259" spans="1:31" x14ac:dyDescent="0.2">
      <c r="A259" s="5">
        <v>152</v>
      </c>
      <c r="B259" s="5">
        <f t="shared" si="90"/>
        <v>256</v>
      </c>
      <c r="C259" s="36">
        <v>0.45213683862787629</v>
      </c>
      <c r="D259" s="6">
        <f t="shared" si="70"/>
        <v>-3.3676785038582291E-2</v>
      </c>
      <c r="E259" s="7">
        <f t="shared" si="71"/>
        <v>-404.12142046298749</v>
      </c>
      <c r="F259" s="7">
        <f t="shared" si="72"/>
        <v>-808.24284092597497</v>
      </c>
      <c r="G259" s="7">
        <f t="shared" si="73"/>
        <v>-1212.3642613889624</v>
      </c>
      <c r="H259" s="7">
        <f t="shared" si="74"/>
        <v>-1616.4856818519499</v>
      </c>
      <c r="I259" s="7">
        <f t="shared" si="75"/>
        <v>-2020.6071023149375</v>
      </c>
      <c r="J259" s="7">
        <f t="shared" si="76"/>
        <v>-2424.7285227779248</v>
      </c>
      <c r="K259" s="12">
        <f t="shared" si="77"/>
        <v>2.1163911919407918E-3</v>
      </c>
      <c r="L259" s="9">
        <f t="shared" si="78"/>
        <v>304760.33163947402</v>
      </c>
      <c r="M259" s="9">
        <f t="shared" si="79"/>
        <v>1219041.3265578961</v>
      </c>
      <c r="N259" s="9">
        <f t="shared" si="80"/>
        <v>2742842.984755266</v>
      </c>
      <c r="O259" s="9">
        <f t="shared" si="81"/>
        <v>4876165.3062315844</v>
      </c>
      <c r="P259" s="9">
        <f t="shared" si="82"/>
        <v>7619008.2909868509</v>
      </c>
      <c r="Q259" s="9">
        <f t="shared" si="83"/>
        <v>10971371.939021064</v>
      </c>
      <c r="R259" s="8">
        <f>'Masses &amp; Spring Data'!$G$29</f>
        <v>0.12460000000000002</v>
      </c>
      <c r="S259" s="8">
        <f t="shared" si="91"/>
        <v>37973.137322278468</v>
      </c>
      <c r="T259" s="8">
        <f t="shared" si="91"/>
        <v>151892.54928911387</v>
      </c>
      <c r="U259" s="8">
        <f t="shared" si="91"/>
        <v>341758.2359005062</v>
      </c>
      <c r="V259" s="8">
        <f t="shared" si="91"/>
        <v>607570.19715645548</v>
      </c>
      <c r="W259" s="8">
        <f t="shared" si="91"/>
        <v>949328.43305696175</v>
      </c>
      <c r="X259" s="8">
        <f t="shared" si="91"/>
        <v>1367032.9436020248</v>
      </c>
      <c r="Y259" s="3">
        <f>SUM('Masses &amp; Spring Data'!$K$41*('Masses &amp; Spring Data'!$I$3+'Vel,Acc,Jer (Inlet)'!C259))</f>
        <v>125657.50895104159</v>
      </c>
      <c r="Z259" s="10">
        <f t="shared" si="84"/>
        <v>163630.64627332005</v>
      </c>
      <c r="AA259" s="10">
        <f t="shared" si="85"/>
        <v>268353.02594465157</v>
      </c>
      <c r="AB259" s="10">
        <f t="shared" si="86"/>
        <v>467415.74485154776</v>
      </c>
      <c r="AC259" s="10">
        <f t="shared" si="87"/>
        <v>733227.7061074971</v>
      </c>
      <c r="AD259" s="10">
        <f t="shared" si="88"/>
        <v>1074985.9420080034</v>
      </c>
      <c r="AE259" s="10">
        <f t="shared" si="89"/>
        <v>1492690.4525530664</v>
      </c>
    </row>
    <row r="260" spans="1:31" x14ac:dyDescent="0.2">
      <c r="A260" s="5">
        <v>154</v>
      </c>
      <c r="B260" s="5">
        <f t="shared" si="90"/>
        <v>257</v>
      </c>
      <c r="C260" s="36">
        <v>0.418460053589294</v>
      </c>
      <c r="D260" s="6">
        <f t="shared" ref="D260:D323" si="92">SUM((C261-C260)/(B261-B260))</f>
        <v>-3.1560393846641499E-2</v>
      </c>
      <c r="E260" s="7">
        <f t="shared" ref="E260:E323" si="93">SUM(D260*(6*2000))</f>
        <v>-378.72472615969798</v>
      </c>
      <c r="F260" s="7">
        <f t="shared" ref="F260:F323" si="94">SUM(D260*(6*4000))</f>
        <v>-757.44945231939596</v>
      </c>
      <c r="G260" s="7">
        <f t="shared" ref="G260:G323" si="95">SUM(D260*(6*6000))</f>
        <v>-1136.1741784790941</v>
      </c>
      <c r="H260" s="7">
        <f t="shared" ref="H260:H323" si="96">SUM(D260*(6*8000))</f>
        <v>-1514.8989046387919</v>
      </c>
      <c r="I260" s="7">
        <f t="shared" ref="I260:I323" si="97">SUM(D260*(6*10000))</f>
        <v>-1893.62363079849</v>
      </c>
      <c r="J260" s="7">
        <f t="shared" ref="J260:J323" si="98">SUM(D260*(6*12000))</f>
        <v>-2272.3483569581881</v>
      </c>
      <c r="K260" s="12">
        <f t="shared" ref="K260:K323" si="99">SUM((C262-(2*C261)+C260)/((B261-B260)^2))</f>
        <v>2.0178581121909067E-3</v>
      </c>
      <c r="L260" s="9">
        <f t="shared" ref="L260:L323" si="100">SUM(K260*((6*2000)^2))</f>
        <v>290571.56815549056</v>
      </c>
      <c r="M260" s="9">
        <f t="shared" ref="M260:M323" si="101">SUM(K260*((6*4000)^2))</f>
        <v>1162286.2726219622</v>
      </c>
      <c r="N260" s="9">
        <f t="shared" ref="N260:N323" si="102">SUM(K260*((6*6000)^2))</f>
        <v>2615144.1133994153</v>
      </c>
      <c r="O260" s="9">
        <f t="shared" ref="O260:O323" si="103">SUM(K260*((6*8000)^2))</f>
        <v>4649145.090487849</v>
      </c>
      <c r="P260" s="9">
        <f t="shared" ref="P260:P323" si="104">SUM(K260*((6*10000)^2))</f>
        <v>7264289.2038872642</v>
      </c>
      <c r="Q260" s="9">
        <f t="shared" ref="Q260:Q323" si="105">SUM(K260*((6*12000)^2))</f>
        <v>10460576.453597661</v>
      </c>
      <c r="R260" s="8">
        <f>'Masses &amp; Spring Data'!$G$29</f>
        <v>0.12460000000000002</v>
      </c>
      <c r="S260" s="8">
        <f t="shared" si="91"/>
        <v>36205.217392174127</v>
      </c>
      <c r="T260" s="8">
        <f t="shared" si="91"/>
        <v>144820.86956869651</v>
      </c>
      <c r="U260" s="8">
        <f t="shared" si="91"/>
        <v>325846.95652956719</v>
      </c>
      <c r="V260" s="8">
        <f t="shared" si="91"/>
        <v>579283.47827478603</v>
      </c>
      <c r="W260" s="8">
        <f t="shared" si="91"/>
        <v>905130.43480435328</v>
      </c>
      <c r="X260" s="8">
        <f t="shared" si="91"/>
        <v>1303387.8261182688</v>
      </c>
      <c r="Y260" s="3">
        <f>SUM('Masses &amp; Spring Data'!$K$41*('Masses &amp; Spring Data'!$I$3+'Vel,Acc,Jer (Inlet)'!C260))</f>
        <v>116460.47665553773</v>
      </c>
      <c r="Z260" s="10">
        <f t="shared" ref="Z260:Z323" si="106">SUM(S260+Y260)</f>
        <v>152665.69404771185</v>
      </c>
      <c r="AA260" s="10">
        <f t="shared" ref="AA260:AA323" si="107">SUM(T260+Y261)</f>
        <v>252662.29422346159</v>
      </c>
      <c r="AB260" s="10">
        <f t="shared" ref="AB260:AB323" si="108">SUM(U260+Y260)</f>
        <v>442307.43318510492</v>
      </c>
      <c r="AC260" s="10">
        <f t="shared" ref="AC260:AC323" si="109">SUM(V260+Y260)</f>
        <v>695743.95493032376</v>
      </c>
      <c r="AD260" s="10">
        <f t="shared" ref="AD260:AD323" si="110">SUM(W260+Y260)</f>
        <v>1021590.911459891</v>
      </c>
      <c r="AE260" s="10">
        <f t="shared" ref="AE260:AE323" si="111">SUM(X260+Y260)</f>
        <v>1419848.3027738065</v>
      </c>
    </row>
    <row r="261" spans="1:31" x14ac:dyDescent="0.2">
      <c r="A261" s="5">
        <v>156</v>
      </c>
      <c r="B261" s="5">
        <f t="shared" ref="B261:B324" si="112">B260+1</f>
        <v>258</v>
      </c>
      <c r="C261" s="36">
        <v>0.3868996597426525</v>
      </c>
      <c r="D261" s="6">
        <f t="shared" si="92"/>
        <v>-2.9542535734450592E-2</v>
      </c>
      <c r="E261" s="7">
        <f t="shared" si="93"/>
        <v>-354.51042881340709</v>
      </c>
      <c r="F261" s="7">
        <f t="shared" si="94"/>
        <v>-709.02085762681418</v>
      </c>
      <c r="G261" s="7">
        <f t="shared" si="95"/>
        <v>-1063.5312864402213</v>
      </c>
      <c r="H261" s="7">
        <f t="shared" si="96"/>
        <v>-1418.0417152536284</v>
      </c>
      <c r="I261" s="7">
        <f t="shared" si="97"/>
        <v>-1772.5521440670354</v>
      </c>
      <c r="J261" s="7">
        <f t="shared" si="98"/>
        <v>-2127.0625728804425</v>
      </c>
      <c r="K261" s="12">
        <f t="shared" si="99"/>
        <v>1.9209810505878E-3</v>
      </c>
      <c r="L261" s="9">
        <f t="shared" si="100"/>
        <v>276621.27128464321</v>
      </c>
      <c r="M261" s="9">
        <f t="shared" si="101"/>
        <v>1106485.0851385728</v>
      </c>
      <c r="N261" s="9">
        <f t="shared" si="102"/>
        <v>2489591.4415617888</v>
      </c>
      <c r="O261" s="9">
        <f t="shared" si="103"/>
        <v>4425940.3405542914</v>
      </c>
      <c r="P261" s="9">
        <f t="shared" si="104"/>
        <v>6915531.7821160797</v>
      </c>
      <c r="Q261" s="9">
        <f t="shared" si="105"/>
        <v>9958365.7662471551</v>
      </c>
      <c r="R261" s="8">
        <f>'Masses &amp; Spring Data'!$G$29</f>
        <v>0.12460000000000002</v>
      </c>
      <c r="S261" s="8">
        <f t="shared" si="91"/>
        <v>34467.010402066546</v>
      </c>
      <c r="T261" s="8">
        <f t="shared" si="91"/>
        <v>137868.04160826618</v>
      </c>
      <c r="U261" s="8">
        <f t="shared" si="91"/>
        <v>310203.09361859894</v>
      </c>
      <c r="V261" s="8">
        <f t="shared" si="91"/>
        <v>551472.16643306473</v>
      </c>
      <c r="W261" s="8">
        <f t="shared" si="91"/>
        <v>861675.26005166362</v>
      </c>
      <c r="X261" s="8">
        <f t="shared" si="91"/>
        <v>1240812.3744743958</v>
      </c>
      <c r="Y261" s="3">
        <f>SUM('Masses &amp; Spring Data'!$K$41*('Masses &amp; Spring Data'!$I$3+'Vel,Acc,Jer (Inlet)'!C261))</f>
        <v>107841.42465476508</v>
      </c>
      <c r="Z261" s="10">
        <f t="shared" si="106"/>
        <v>142308.43505683163</v>
      </c>
      <c r="AA261" s="10">
        <f t="shared" si="107"/>
        <v>237641.48545876099</v>
      </c>
      <c r="AB261" s="10">
        <f t="shared" si="108"/>
        <v>418044.51827336405</v>
      </c>
      <c r="AC261" s="10">
        <f t="shared" si="109"/>
        <v>659313.59108782979</v>
      </c>
      <c r="AD261" s="10">
        <f t="shared" si="110"/>
        <v>969516.68470642867</v>
      </c>
      <c r="AE261" s="10">
        <f t="shared" si="111"/>
        <v>1348653.7991291608</v>
      </c>
    </row>
    <row r="262" spans="1:31" x14ac:dyDescent="0.2">
      <c r="A262" s="5">
        <v>158</v>
      </c>
      <c r="B262" s="5">
        <f t="shared" si="112"/>
        <v>259</v>
      </c>
      <c r="C262" s="36">
        <v>0.35735712400820191</v>
      </c>
      <c r="D262" s="6">
        <f t="shared" si="92"/>
        <v>-2.7621554683862792E-2</v>
      </c>
      <c r="E262" s="7">
        <f t="shared" si="93"/>
        <v>-331.45865620635351</v>
      </c>
      <c r="F262" s="7">
        <f t="shared" si="94"/>
        <v>-662.91731241270702</v>
      </c>
      <c r="G262" s="7">
        <f t="shared" si="95"/>
        <v>-994.37596861906047</v>
      </c>
      <c r="H262" s="7">
        <f t="shared" si="96"/>
        <v>-1325.834624825414</v>
      </c>
      <c r="I262" s="7">
        <f t="shared" si="97"/>
        <v>-1657.2932810317675</v>
      </c>
      <c r="J262" s="7">
        <f t="shared" si="98"/>
        <v>-1988.7519372381209</v>
      </c>
      <c r="K262" s="12">
        <f t="shared" si="99"/>
        <v>1.8274160252790828E-3</v>
      </c>
      <c r="L262" s="9">
        <f t="shared" si="100"/>
        <v>263147.90764018794</v>
      </c>
      <c r="M262" s="9">
        <f t="shared" si="101"/>
        <v>1052591.6305607518</v>
      </c>
      <c r="N262" s="9">
        <f t="shared" si="102"/>
        <v>2368331.1687616911</v>
      </c>
      <c r="O262" s="9">
        <f t="shared" si="103"/>
        <v>4210366.5222430071</v>
      </c>
      <c r="P262" s="9">
        <f t="shared" si="104"/>
        <v>6578697.6910046982</v>
      </c>
      <c r="Q262" s="9">
        <f t="shared" si="105"/>
        <v>9473324.6750467643</v>
      </c>
      <c r="R262" s="8">
        <f>'Masses &amp; Spring Data'!$G$29</f>
        <v>0.12460000000000002</v>
      </c>
      <c r="S262" s="8">
        <f t="shared" si="91"/>
        <v>32788.229291967422</v>
      </c>
      <c r="T262" s="8">
        <f t="shared" si="91"/>
        <v>131152.91716786969</v>
      </c>
      <c r="U262" s="8">
        <f t="shared" si="91"/>
        <v>295094.06362770672</v>
      </c>
      <c r="V262" s="8">
        <f t="shared" si="91"/>
        <v>524611.66867147875</v>
      </c>
      <c r="W262" s="8">
        <f t="shared" si="91"/>
        <v>819705.73229918547</v>
      </c>
      <c r="X262" s="8">
        <f t="shared" si="91"/>
        <v>1180376.2545108269</v>
      </c>
      <c r="Y262" s="3">
        <f>SUM('Masses &amp; Spring Data'!$K$41*('Masses &amp; Spring Data'!$I$3+'Vel,Acc,Jer (Inlet)'!C262))</f>
        <v>99773.443850494805</v>
      </c>
      <c r="Z262" s="10">
        <f t="shared" si="106"/>
        <v>132561.67314246221</v>
      </c>
      <c r="AA262" s="10">
        <f t="shared" si="107"/>
        <v>223382.99456611939</v>
      </c>
      <c r="AB262" s="10">
        <f t="shared" si="108"/>
        <v>394867.50747820153</v>
      </c>
      <c r="AC262" s="10">
        <f t="shared" si="109"/>
        <v>624385.11252197355</v>
      </c>
      <c r="AD262" s="10">
        <f t="shared" si="110"/>
        <v>919479.17614968028</v>
      </c>
      <c r="AE262" s="10">
        <f t="shared" si="111"/>
        <v>1280149.6983613218</v>
      </c>
    </row>
    <row r="263" spans="1:31" x14ac:dyDescent="0.2">
      <c r="A263" s="5">
        <v>160</v>
      </c>
      <c r="B263" s="5">
        <f t="shared" si="112"/>
        <v>260</v>
      </c>
      <c r="C263" s="36">
        <v>0.32973556932433912</v>
      </c>
      <c r="D263" s="6">
        <f t="shared" si="92"/>
        <v>-2.579413865858371E-2</v>
      </c>
      <c r="E263" s="7">
        <f t="shared" si="93"/>
        <v>-309.52966390300452</v>
      </c>
      <c r="F263" s="7">
        <f t="shared" si="94"/>
        <v>-619.05932780600904</v>
      </c>
      <c r="G263" s="7">
        <f t="shared" si="95"/>
        <v>-928.5889917090135</v>
      </c>
      <c r="H263" s="7">
        <f t="shared" si="96"/>
        <v>-1238.1186556120181</v>
      </c>
      <c r="I263" s="7">
        <f t="shared" si="97"/>
        <v>-1547.6483195150226</v>
      </c>
      <c r="J263" s="7">
        <f t="shared" si="98"/>
        <v>-1857.177983418027</v>
      </c>
      <c r="K263" s="12">
        <f t="shared" si="99"/>
        <v>1.73385099997031E-3</v>
      </c>
      <c r="L263" s="9">
        <f t="shared" si="100"/>
        <v>249674.54399572464</v>
      </c>
      <c r="M263" s="9">
        <f t="shared" si="101"/>
        <v>998698.17598289857</v>
      </c>
      <c r="N263" s="9">
        <f t="shared" si="102"/>
        <v>2247070.8959615217</v>
      </c>
      <c r="O263" s="9">
        <f t="shared" si="103"/>
        <v>3994792.7039315943</v>
      </c>
      <c r="P263" s="9">
        <f t="shared" si="104"/>
        <v>6241863.5998931164</v>
      </c>
      <c r="Q263" s="9">
        <f t="shared" si="105"/>
        <v>8988283.5838460866</v>
      </c>
      <c r="R263" s="8">
        <f>'Masses &amp; Spring Data'!$G$29</f>
        <v>0.12460000000000002</v>
      </c>
      <c r="S263" s="8">
        <f t="shared" si="91"/>
        <v>31109.448181867294</v>
      </c>
      <c r="T263" s="8">
        <f t="shared" si="91"/>
        <v>124437.79272746918</v>
      </c>
      <c r="U263" s="8">
        <f t="shared" si="91"/>
        <v>279985.03363680566</v>
      </c>
      <c r="V263" s="8">
        <f t="shared" si="91"/>
        <v>497751.1709098767</v>
      </c>
      <c r="W263" s="8">
        <f t="shared" si="91"/>
        <v>777736.20454668242</v>
      </c>
      <c r="X263" s="8">
        <f t="shared" si="91"/>
        <v>1119940.1345472226</v>
      </c>
      <c r="Y263" s="3">
        <f>SUM('Masses &amp; Spring Data'!$K$41*('Masses &amp; Spring Data'!$I$3+'Vel,Acc,Jer (Inlet)'!C263))</f>
        <v>92230.07739824969</v>
      </c>
      <c r="Z263" s="10">
        <f t="shared" si="106"/>
        <v>123339.52558011698</v>
      </c>
      <c r="AA263" s="10">
        <f t="shared" si="107"/>
        <v>209623.56568852533</v>
      </c>
      <c r="AB263" s="10">
        <f t="shared" si="108"/>
        <v>372215.11103505536</v>
      </c>
      <c r="AC263" s="10">
        <f t="shared" si="109"/>
        <v>589981.24830812635</v>
      </c>
      <c r="AD263" s="10">
        <f t="shared" si="110"/>
        <v>869966.28194493207</v>
      </c>
      <c r="AE263" s="10">
        <f t="shared" si="111"/>
        <v>1212170.2119454723</v>
      </c>
    </row>
    <row r="264" spans="1:31" x14ac:dyDescent="0.2">
      <c r="A264" s="5">
        <v>162</v>
      </c>
      <c r="B264" s="5">
        <f t="shared" si="112"/>
        <v>261</v>
      </c>
      <c r="C264" s="36">
        <v>0.30394143066575541</v>
      </c>
      <c r="D264" s="6">
        <f t="shared" si="92"/>
        <v>-2.40602876586134E-2</v>
      </c>
      <c r="E264" s="7">
        <f t="shared" si="93"/>
        <v>-288.7234519033608</v>
      </c>
      <c r="F264" s="7">
        <f t="shared" si="94"/>
        <v>-577.44690380672159</v>
      </c>
      <c r="G264" s="7">
        <f t="shared" si="95"/>
        <v>-866.17035571008239</v>
      </c>
      <c r="H264" s="7">
        <f t="shared" si="96"/>
        <v>-1154.8938076134432</v>
      </c>
      <c r="I264" s="7">
        <f t="shared" si="97"/>
        <v>-1443.6172595168039</v>
      </c>
      <c r="J264" s="7">
        <f t="shared" si="98"/>
        <v>-1732.3407114201648</v>
      </c>
      <c r="K264" s="12">
        <f t="shared" si="99"/>
        <v>1.6435980109554826E-3</v>
      </c>
      <c r="L264" s="9">
        <f t="shared" si="100"/>
        <v>236678.11357758951</v>
      </c>
      <c r="M264" s="9">
        <f t="shared" si="101"/>
        <v>946712.45431035804</v>
      </c>
      <c r="N264" s="9">
        <f t="shared" si="102"/>
        <v>2130103.0221983055</v>
      </c>
      <c r="O264" s="9">
        <f t="shared" si="103"/>
        <v>3786849.8172414321</v>
      </c>
      <c r="P264" s="9">
        <f t="shared" si="104"/>
        <v>5916952.8394397376</v>
      </c>
      <c r="Q264" s="9">
        <f t="shared" si="105"/>
        <v>8520412.0887932219</v>
      </c>
      <c r="R264" s="8">
        <f>'Masses &amp; Spring Data'!$G$29</f>
        <v>0.12460000000000002</v>
      </c>
      <c r="S264" s="8">
        <f t="shared" si="91"/>
        <v>29490.092951767656</v>
      </c>
      <c r="T264" s="8">
        <f t="shared" si="91"/>
        <v>117960.37180707062</v>
      </c>
      <c r="U264" s="8">
        <f t="shared" si="91"/>
        <v>265410.83656590892</v>
      </c>
      <c r="V264" s="8">
        <f t="shared" si="91"/>
        <v>471841.48722828249</v>
      </c>
      <c r="W264" s="8">
        <f t="shared" si="91"/>
        <v>737252.32379419135</v>
      </c>
      <c r="X264" s="8">
        <f t="shared" si="91"/>
        <v>1061643.3462636357</v>
      </c>
      <c r="Y264" s="3">
        <f>SUM('Masses &amp; Spring Data'!$K$41*('Masses &amp; Spring Data'!$I$3+'Vel,Acc,Jer (Inlet)'!C264))</f>
        <v>85185.772961056151</v>
      </c>
      <c r="Z264" s="10">
        <f t="shared" si="106"/>
        <v>114675.86591282381</v>
      </c>
      <c r="AA264" s="10">
        <f t="shared" si="107"/>
        <v>196575.35000901116</v>
      </c>
      <c r="AB264" s="10">
        <f t="shared" si="108"/>
        <v>350596.60952696507</v>
      </c>
      <c r="AC264" s="10">
        <f t="shared" si="109"/>
        <v>557027.26018933859</v>
      </c>
      <c r="AD264" s="10">
        <f t="shared" si="110"/>
        <v>822438.09675524756</v>
      </c>
      <c r="AE264" s="10">
        <f t="shared" si="111"/>
        <v>1146829.1192246918</v>
      </c>
    </row>
    <row r="265" spans="1:31" x14ac:dyDescent="0.2">
      <c r="A265" s="5">
        <v>164</v>
      </c>
      <c r="B265" s="5">
        <f t="shared" si="112"/>
        <v>262</v>
      </c>
      <c r="C265" s="36">
        <v>0.27988114300714201</v>
      </c>
      <c r="D265" s="6">
        <f t="shared" si="92"/>
        <v>-2.2416689647657917E-2</v>
      </c>
      <c r="E265" s="7">
        <f t="shared" si="93"/>
        <v>-269.00027577189502</v>
      </c>
      <c r="F265" s="7">
        <f t="shared" si="94"/>
        <v>-538.00055154379004</v>
      </c>
      <c r="G265" s="7">
        <f t="shared" si="95"/>
        <v>-807.000827315685</v>
      </c>
      <c r="H265" s="7">
        <f t="shared" si="96"/>
        <v>-1076.0011030875801</v>
      </c>
      <c r="I265" s="7">
        <f t="shared" si="97"/>
        <v>-1345.0013788594749</v>
      </c>
      <c r="J265" s="7">
        <f t="shared" si="98"/>
        <v>-1614.00165463137</v>
      </c>
      <c r="K265" s="12">
        <f t="shared" si="99"/>
        <v>1.5550010400880443E-3</v>
      </c>
      <c r="L265" s="9">
        <f t="shared" si="100"/>
        <v>223920.14977267839</v>
      </c>
      <c r="M265" s="9">
        <f t="shared" si="101"/>
        <v>895680.59909071354</v>
      </c>
      <c r="N265" s="9">
        <f t="shared" si="102"/>
        <v>2015281.3479541054</v>
      </c>
      <c r="O265" s="9">
        <f t="shared" si="103"/>
        <v>3582722.3963628542</v>
      </c>
      <c r="P265" s="9">
        <f t="shared" si="104"/>
        <v>5598003.7443169598</v>
      </c>
      <c r="Q265" s="9">
        <f t="shared" si="105"/>
        <v>8061125.3918164214</v>
      </c>
      <c r="R265" s="8">
        <f>'Masses &amp; Spring Data'!$G$29</f>
        <v>0.12460000000000002</v>
      </c>
      <c r="S265" s="8">
        <f t="shared" si="91"/>
        <v>27900.450661675732</v>
      </c>
      <c r="T265" s="8">
        <f t="shared" si="91"/>
        <v>111601.80264670293</v>
      </c>
      <c r="U265" s="8">
        <f t="shared" si="91"/>
        <v>251104.05595508157</v>
      </c>
      <c r="V265" s="8">
        <f t="shared" si="91"/>
        <v>446407.21058681171</v>
      </c>
      <c r="W265" s="8">
        <f t="shared" si="91"/>
        <v>697511.26654189324</v>
      </c>
      <c r="X265" s="8">
        <f t="shared" si="91"/>
        <v>1004416.2238203263</v>
      </c>
      <c r="Y265" s="3">
        <f>SUM('Masses &amp; Spring Data'!$K$41*('Masses &amp; Spring Data'!$I$3+'Vel,Acc,Jer (Inlet)'!C265))</f>
        <v>78614.978201940525</v>
      </c>
      <c r="Z265" s="10">
        <f t="shared" si="106"/>
        <v>106515.42886361625</v>
      </c>
      <c r="AA265" s="10">
        <f t="shared" si="107"/>
        <v>184094.84793813556</v>
      </c>
      <c r="AB265" s="10">
        <f t="shared" si="108"/>
        <v>329719.03415702208</v>
      </c>
      <c r="AC265" s="10">
        <f t="shared" si="109"/>
        <v>525022.18878875219</v>
      </c>
      <c r="AD265" s="10">
        <f t="shared" si="110"/>
        <v>776126.24474383378</v>
      </c>
      <c r="AE265" s="10">
        <f t="shared" si="111"/>
        <v>1083031.2020222668</v>
      </c>
    </row>
    <row r="266" spans="1:31" x14ac:dyDescent="0.2">
      <c r="A266" s="5">
        <v>166</v>
      </c>
      <c r="B266" s="5">
        <f t="shared" si="112"/>
        <v>263</v>
      </c>
      <c r="C266" s="36">
        <v>0.25746445335948409</v>
      </c>
      <c r="D266" s="6">
        <f t="shared" si="92"/>
        <v>-2.08616886075699E-2</v>
      </c>
      <c r="E266" s="7">
        <f t="shared" si="93"/>
        <v>-250.34026329083881</v>
      </c>
      <c r="F266" s="7">
        <f t="shared" si="94"/>
        <v>-500.68052658167761</v>
      </c>
      <c r="G266" s="7">
        <f t="shared" si="95"/>
        <v>-751.02078987251639</v>
      </c>
      <c r="H266" s="7">
        <f t="shared" si="96"/>
        <v>-1001.3610531633552</v>
      </c>
      <c r="I266" s="7">
        <f t="shared" si="97"/>
        <v>-1251.7013164541941</v>
      </c>
      <c r="J266" s="7">
        <f t="shared" si="98"/>
        <v>-1502.0415797450328</v>
      </c>
      <c r="K266" s="12">
        <f t="shared" si="99"/>
        <v>1.4705441145881348E-3</v>
      </c>
      <c r="L266" s="9">
        <f t="shared" si="100"/>
        <v>211758.35250069143</v>
      </c>
      <c r="M266" s="9">
        <f t="shared" si="101"/>
        <v>847033.41000276571</v>
      </c>
      <c r="N266" s="9">
        <f t="shared" si="102"/>
        <v>1905825.1725062227</v>
      </c>
      <c r="O266" s="9">
        <f t="shared" si="103"/>
        <v>3388133.6400110628</v>
      </c>
      <c r="P266" s="9">
        <f t="shared" si="104"/>
        <v>5293958.8125172853</v>
      </c>
      <c r="Q266" s="9">
        <f t="shared" si="105"/>
        <v>7623300.6900248909</v>
      </c>
      <c r="R266" s="8">
        <f>'Masses &amp; Spring Data'!$G$29</f>
        <v>0.12460000000000002</v>
      </c>
      <c r="S266" s="8">
        <f t="shared" si="91"/>
        <v>26385.090721586155</v>
      </c>
      <c r="T266" s="8">
        <f t="shared" si="91"/>
        <v>105540.36288634462</v>
      </c>
      <c r="U266" s="8">
        <f t="shared" si="91"/>
        <v>237465.81649427538</v>
      </c>
      <c r="V266" s="8">
        <f t="shared" si="91"/>
        <v>422161.45154537848</v>
      </c>
      <c r="W266" s="8">
        <f t="shared" si="91"/>
        <v>659627.26803965389</v>
      </c>
      <c r="X266" s="8">
        <f t="shared" si="91"/>
        <v>949863.26597710152</v>
      </c>
      <c r="Y266" s="3">
        <f>SUM('Masses &amp; Spring Data'!$K$41*('Masses &amp; Spring Data'!$I$3+'Vel,Acc,Jer (Inlet)'!C266))</f>
        <v>72493.045291432645</v>
      </c>
      <c r="Z266" s="10">
        <f t="shared" si="106"/>
        <v>98878.136013018797</v>
      </c>
      <c r="AA266" s="10">
        <f t="shared" si="107"/>
        <v>172336.14154015877</v>
      </c>
      <c r="AB266" s="10">
        <f t="shared" si="108"/>
        <v>309958.861785708</v>
      </c>
      <c r="AC266" s="10">
        <f t="shared" si="109"/>
        <v>494654.49683681113</v>
      </c>
      <c r="AD266" s="10">
        <f t="shared" si="110"/>
        <v>732120.31333108654</v>
      </c>
      <c r="AE266" s="10">
        <f t="shared" si="111"/>
        <v>1022356.3112685342</v>
      </c>
    </row>
    <row r="267" spans="1:31" x14ac:dyDescent="0.2">
      <c r="A267" s="5">
        <v>168</v>
      </c>
      <c r="B267" s="5">
        <f t="shared" si="112"/>
        <v>264</v>
      </c>
      <c r="C267" s="36">
        <v>0.23660276475191419</v>
      </c>
      <c r="D267" s="6">
        <f t="shared" si="92"/>
        <v>-1.9391144492981793E-2</v>
      </c>
      <c r="E267" s="7">
        <f t="shared" si="93"/>
        <v>-232.69373391578151</v>
      </c>
      <c r="F267" s="7">
        <f t="shared" si="94"/>
        <v>-465.38746783156301</v>
      </c>
      <c r="G267" s="7">
        <f t="shared" si="95"/>
        <v>-698.08120174734461</v>
      </c>
      <c r="H267" s="7">
        <f t="shared" si="96"/>
        <v>-930.77493566312603</v>
      </c>
      <c r="I267" s="7">
        <f t="shared" si="97"/>
        <v>-1163.4686695789076</v>
      </c>
      <c r="J267" s="7">
        <f t="shared" si="98"/>
        <v>-1396.1624034946892</v>
      </c>
      <c r="K267" s="12">
        <f t="shared" si="99"/>
        <v>1.3877432072348928E-3</v>
      </c>
      <c r="L267" s="9">
        <f t="shared" si="100"/>
        <v>199835.02184182455</v>
      </c>
      <c r="M267" s="9">
        <f t="shared" si="101"/>
        <v>799340.0873672982</v>
      </c>
      <c r="N267" s="9">
        <f t="shared" si="102"/>
        <v>1798515.1965764209</v>
      </c>
      <c r="O267" s="9">
        <f t="shared" si="103"/>
        <v>3197360.3494691928</v>
      </c>
      <c r="P267" s="9">
        <f t="shared" si="104"/>
        <v>4995875.5460456135</v>
      </c>
      <c r="Q267" s="9">
        <f t="shared" si="105"/>
        <v>7194060.7863056837</v>
      </c>
      <c r="R267" s="8">
        <f>'Masses &amp; Spring Data'!$G$29</f>
        <v>0.12460000000000002</v>
      </c>
      <c r="S267" s="8">
        <f t="shared" si="91"/>
        <v>24899.443721491341</v>
      </c>
      <c r="T267" s="8">
        <f t="shared" si="91"/>
        <v>99597.774885965366</v>
      </c>
      <c r="U267" s="8">
        <f t="shared" si="91"/>
        <v>224094.99349342208</v>
      </c>
      <c r="V267" s="8">
        <f t="shared" si="91"/>
        <v>398391.09954386146</v>
      </c>
      <c r="W267" s="8">
        <f t="shared" si="91"/>
        <v>622486.09303728351</v>
      </c>
      <c r="X267" s="8">
        <f t="shared" si="91"/>
        <v>896379.97397368832</v>
      </c>
      <c r="Y267" s="3">
        <f>SUM('Masses &amp; Spring Data'!$K$41*('Masses &amp; Spring Data'!$I$3+'Vel,Acc,Jer (Inlet)'!C267))</f>
        <v>66795.778653814152</v>
      </c>
      <c r="Z267" s="10">
        <f t="shared" si="106"/>
        <v>91695.222375305486</v>
      </c>
      <c r="AA267" s="10">
        <f t="shared" si="107"/>
        <v>161097.88823371136</v>
      </c>
      <c r="AB267" s="10">
        <f t="shared" si="108"/>
        <v>290890.77214723622</v>
      </c>
      <c r="AC267" s="10">
        <f t="shared" si="109"/>
        <v>465186.87819767563</v>
      </c>
      <c r="AD267" s="10">
        <f t="shared" si="110"/>
        <v>689281.87169109762</v>
      </c>
      <c r="AE267" s="10">
        <f t="shared" si="111"/>
        <v>963175.75262750243</v>
      </c>
    </row>
    <row r="268" spans="1:31" x14ac:dyDescent="0.2">
      <c r="A268" s="5">
        <v>170</v>
      </c>
      <c r="B268" s="5">
        <f t="shared" si="112"/>
        <v>265</v>
      </c>
      <c r="C268" s="36">
        <v>0.2172116202589324</v>
      </c>
      <c r="D268" s="6">
        <f t="shared" si="92"/>
        <v>-1.8003401285746901E-2</v>
      </c>
      <c r="E268" s="7">
        <f t="shared" si="93"/>
        <v>-216.04081542896282</v>
      </c>
      <c r="F268" s="7">
        <f t="shared" si="94"/>
        <v>-432.08163085792563</v>
      </c>
      <c r="G268" s="7">
        <f t="shared" si="95"/>
        <v>-648.12244628688848</v>
      </c>
      <c r="H268" s="7">
        <f t="shared" si="96"/>
        <v>-864.16326171585126</v>
      </c>
      <c r="I268" s="7">
        <f t="shared" si="97"/>
        <v>-1080.2040771448139</v>
      </c>
      <c r="J268" s="7">
        <f t="shared" si="98"/>
        <v>-1296.244892573777</v>
      </c>
      <c r="K268" s="12">
        <f t="shared" si="99"/>
        <v>1.3065983180293173E-3</v>
      </c>
      <c r="L268" s="9">
        <f t="shared" si="100"/>
        <v>188150.1577962217</v>
      </c>
      <c r="M268" s="9">
        <f t="shared" si="101"/>
        <v>752600.63118488679</v>
      </c>
      <c r="N268" s="9">
        <f t="shared" si="102"/>
        <v>1693351.4201659951</v>
      </c>
      <c r="O268" s="9">
        <f t="shared" si="103"/>
        <v>3010402.5247395472</v>
      </c>
      <c r="P268" s="9">
        <f t="shared" si="104"/>
        <v>4703753.9449055418</v>
      </c>
      <c r="Q268" s="9">
        <f t="shared" si="105"/>
        <v>6773405.6806639805</v>
      </c>
      <c r="R268" s="8">
        <f>'Masses &amp; Spring Data'!$G$29</f>
        <v>0.12460000000000002</v>
      </c>
      <c r="S268" s="8">
        <f t="shared" si="91"/>
        <v>23443.509661409225</v>
      </c>
      <c r="T268" s="8">
        <f t="shared" si="91"/>
        <v>93774.038645636901</v>
      </c>
      <c r="U268" s="8">
        <f t="shared" si="91"/>
        <v>210991.58695268302</v>
      </c>
      <c r="V268" s="8">
        <f t="shared" si="91"/>
        <v>375096.15458254761</v>
      </c>
      <c r="W268" s="8">
        <f t="shared" si="91"/>
        <v>586087.74153523054</v>
      </c>
      <c r="X268" s="8">
        <f t="shared" si="91"/>
        <v>843966.34781073208</v>
      </c>
      <c r="Y268" s="3">
        <f>SUM('Masses &amp; Spring Data'!$K$41*('Masses &amp; Spring Data'!$I$3+'Vel,Acc,Jer (Inlet)'!C268))</f>
        <v>61500.113347745981</v>
      </c>
      <c r="Z268" s="10">
        <f t="shared" si="106"/>
        <v>84943.623009155213</v>
      </c>
      <c r="AA268" s="10">
        <f t="shared" si="107"/>
        <v>150357.47533127776</v>
      </c>
      <c r="AB268" s="10">
        <f t="shared" si="108"/>
        <v>272491.70030042902</v>
      </c>
      <c r="AC268" s="10">
        <f t="shared" si="109"/>
        <v>436596.26793029357</v>
      </c>
      <c r="AD268" s="10">
        <f t="shared" si="110"/>
        <v>647587.85488297651</v>
      </c>
      <c r="AE268" s="10">
        <f t="shared" si="111"/>
        <v>905466.46115847805</v>
      </c>
    </row>
    <row r="269" spans="1:31" x14ac:dyDescent="0.2">
      <c r="A269" s="5">
        <v>172</v>
      </c>
      <c r="B269" s="5">
        <f t="shared" si="112"/>
        <v>266</v>
      </c>
      <c r="C269" s="36">
        <v>0.1992082189731855</v>
      </c>
      <c r="D269" s="6">
        <f t="shared" si="92"/>
        <v>-1.6696802967717583E-2</v>
      </c>
      <c r="E269" s="7">
        <f t="shared" si="93"/>
        <v>-200.361635612611</v>
      </c>
      <c r="F269" s="7">
        <f t="shared" si="94"/>
        <v>-400.72327122522199</v>
      </c>
      <c r="G269" s="7">
        <f t="shared" si="95"/>
        <v>-601.08490683783305</v>
      </c>
      <c r="H269" s="7">
        <f t="shared" si="96"/>
        <v>-801.44654245044399</v>
      </c>
      <c r="I269" s="7">
        <f t="shared" si="97"/>
        <v>-1001.808178063055</v>
      </c>
      <c r="J269" s="7">
        <f t="shared" si="98"/>
        <v>-1202.1698136756661</v>
      </c>
      <c r="K269" s="12">
        <f t="shared" si="99"/>
        <v>1.4432198151614617E-3</v>
      </c>
      <c r="L269" s="9">
        <f t="shared" si="100"/>
        <v>207823.65338325049</v>
      </c>
      <c r="M269" s="9">
        <f t="shared" si="101"/>
        <v>831294.61353300198</v>
      </c>
      <c r="N269" s="9">
        <f t="shared" si="102"/>
        <v>1870412.8804492543</v>
      </c>
      <c r="O269" s="9">
        <f t="shared" si="103"/>
        <v>3325178.4541320079</v>
      </c>
      <c r="P269" s="9">
        <f t="shared" si="104"/>
        <v>5195591.3345812624</v>
      </c>
      <c r="Q269" s="9">
        <f t="shared" si="105"/>
        <v>7481651.5217970172</v>
      </c>
      <c r="R269" s="8">
        <f>'Masses &amp; Spring Data'!$G$29</f>
        <v>0.12460000000000002</v>
      </c>
      <c r="S269" s="8">
        <f t="shared" si="91"/>
        <v>25894.827211553016</v>
      </c>
      <c r="T269" s="8">
        <f t="shared" si="91"/>
        <v>103579.30884621206</v>
      </c>
      <c r="U269" s="8">
        <f t="shared" si="91"/>
        <v>233053.44490397713</v>
      </c>
      <c r="V269" s="8">
        <f t="shared" si="91"/>
        <v>414317.23538484826</v>
      </c>
      <c r="W269" s="8">
        <f t="shared" si="91"/>
        <v>647370.68028882542</v>
      </c>
      <c r="X269" s="8">
        <f t="shared" si="91"/>
        <v>932213.77961590851</v>
      </c>
      <c r="Y269" s="3">
        <f>SUM('Masses &amp; Spring Data'!$K$41*('Masses &amp; Spring Data'!$I$3+'Vel,Acc,Jer (Inlet)'!C269))</f>
        <v>56583.436685640852</v>
      </c>
      <c r="Z269" s="10">
        <f t="shared" si="106"/>
        <v>82478.263897193872</v>
      </c>
      <c r="AA269" s="10">
        <f t="shared" si="107"/>
        <v>155602.89707987529</v>
      </c>
      <c r="AB269" s="10">
        <f t="shared" si="108"/>
        <v>289636.88158961799</v>
      </c>
      <c r="AC269" s="10">
        <f t="shared" si="109"/>
        <v>470900.67207048909</v>
      </c>
      <c r="AD269" s="10">
        <f t="shared" si="110"/>
        <v>703954.11697446625</v>
      </c>
      <c r="AE269" s="10">
        <f t="shared" si="111"/>
        <v>988797.21630154934</v>
      </c>
    </row>
    <row r="270" spans="1:31" x14ac:dyDescent="0.2">
      <c r="A270" s="5">
        <v>174</v>
      </c>
      <c r="B270" s="5">
        <f t="shared" si="112"/>
        <v>267</v>
      </c>
      <c r="C270" s="36">
        <v>0.18251141600546791</v>
      </c>
      <c r="D270" s="6">
        <f t="shared" si="92"/>
        <v>-1.5253583152556122E-2</v>
      </c>
      <c r="E270" s="7">
        <f t="shared" si="93"/>
        <v>-183.04299783067347</v>
      </c>
      <c r="F270" s="7">
        <f t="shared" si="94"/>
        <v>-366.08599566134694</v>
      </c>
      <c r="G270" s="7">
        <f t="shared" si="95"/>
        <v>-549.12899349202041</v>
      </c>
      <c r="H270" s="7">
        <f t="shared" si="96"/>
        <v>-732.17199132269388</v>
      </c>
      <c r="I270" s="7">
        <f t="shared" si="97"/>
        <v>-915.21498915336724</v>
      </c>
      <c r="J270" s="7">
        <f t="shared" si="98"/>
        <v>-1098.2579869840408</v>
      </c>
      <c r="K270" s="12">
        <f t="shared" si="99"/>
        <v>3.4941982902922386E-4</v>
      </c>
      <c r="L270" s="9">
        <f t="shared" si="100"/>
        <v>50316.455380208237</v>
      </c>
      <c r="M270" s="9">
        <f t="shared" si="101"/>
        <v>201265.82152083295</v>
      </c>
      <c r="N270" s="9">
        <f t="shared" si="102"/>
        <v>452848.09842187411</v>
      </c>
      <c r="O270" s="9">
        <f t="shared" si="103"/>
        <v>805063.2860833318</v>
      </c>
      <c r="P270" s="9">
        <f t="shared" si="104"/>
        <v>1257911.3845052058</v>
      </c>
      <c r="Q270" s="9">
        <f t="shared" si="105"/>
        <v>1811392.3936874964</v>
      </c>
      <c r="R270" s="8">
        <f>'Masses &amp; Spring Data'!$G$29</f>
        <v>0.12460000000000002</v>
      </c>
      <c r="S270" s="8">
        <f t="shared" si="91"/>
        <v>6269.4303403739468</v>
      </c>
      <c r="T270" s="8">
        <f t="shared" si="91"/>
        <v>25077.721361495787</v>
      </c>
      <c r="U270" s="8">
        <f t="shared" si="91"/>
        <v>56424.873063365521</v>
      </c>
      <c r="V270" s="8">
        <f t="shared" si="91"/>
        <v>100310.88544598315</v>
      </c>
      <c r="W270" s="8">
        <f t="shared" si="91"/>
        <v>156735.75850934867</v>
      </c>
      <c r="X270" s="8">
        <f t="shared" si="91"/>
        <v>225699.49225346209</v>
      </c>
      <c r="Y270" s="3">
        <f>SUM('Masses &amp; Spring Data'!$K$41*('Masses &amp; Spring Data'!$I$3+'Vel,Acc,Jer (Inlet)'!C270))</f>
        <v>52023.588233663213</v>
      </c>
      <c r="Z270" s="10">
        <f t="shared" si="106"/>
        <v>58293.01857403716</v>
      </c>
      <c r="AA270" s="10">
        <f t="shared" si="107"/>
        <v>72935.600287827867</v>
      </c>
      <c r="AB270" s="10">
        <f t="shared" si="108"/>
        <v>108448.46129702873</v>
      </c>
      <c r="AC270" s="10">
        <f t="shared" si="109"/>
        <v>152334.47367964635</v>
      </c>
      <c r="AD270" s="10">
        <f t="shared" si="110"/>
        <v>208759.34674301188</v>
      </c>
      <c r="AE270" s="10">
        <f t="shared" si="111"/>
        <v>277723.08048712532</v>
      </c>
    </row>
    <row r="271" spans="1:31" x14ac:dyDescent="0.2">
      <c r="A271" s="5">
        <v>176</v>
      </c>
      <c r="B271" s="5">
        <f t="shared" si="112"/>
        <v>268</v>
      </c>
      <c r="C271" s="36">
        <v>0.16725783285291179</v>
      </c>
      <c r="D271" s="6">
        <f t="shared" si="92"/>
        <v>-1.4904163323526898E-2</v>
      </c>
      <c r="E271" s="7">
        <f t="shared" si="93"/>
        <v>-178.84995988232276</v>
      </c>
      <c r="F271" s="7">
        <f t="shared" si="94"/>
        <v>-357.69991976464553</v>
      </c>
      <c r="G271" s="7">
        <f t="shared" si="95"/>
        <v>-536.54987964696829</v>
      </c>
      <c r="H271" s="7">
        <f t="shared" si="96"/>
        <v>-715.39983952929106</v>
      </c>
      <c r="I271" s="7">
        <f t="shared" si="97"/>
        <v>-894.24979941161382</v>
      </c>
      <c r="J271" s="7">
        <f t="shared" si="98"/>
        <v>-1073.0997592939366</v>
      </c>
      <c r="K271" s="12">
        <f t="shared" si="99"/>
        <v>1.6560181470587076E-3</v>
      </c>
      <c r="L271" s="9">
        <f t="shared" si="100"/>
        <v>238466.61317645389</v>
      </c>
      <c r="M271" s="9">
        <f t="shared" si="101"/>
        <v>953866.45270581555</v>
      </c>
      <c r="N271" s="9">
        <f t="shared" si="102"/>
        <v>2146199.5185880852</v>
      </c>
      <c r="O271" s="9">
        <f t="shared" si="103"/>
        <v>3815465.8108232622</v>
      </c>
      <c r="P271" s="9">
        <f t="shared" si="104"/>
        <v>5961665.3294113474</v>
      </c>
      <c r="Q271" s="9">
        <f t="shared" si="105"/>
        <v>8584798.0743523408</v>
      </c>
      <c r="R271" s="8">
        <f>'Masses &amp; Spring Data'!$G$29</f>
        <v>0.12460000000000002</v>
      </c>
      <c r="S271" s="8">
        <f t="shared" si="91"/>
        <v>29712.940001786159</v>
      </c>
      <c r="T271" s="8">
        <f t="shared" si="91"/>
        <v>118851.76000714464</v>
      </c>
      <c r="U271" s="8">
        <f t="shared" si="91"/>
        <v>267416.46001607546</v>
      </c>
      <c r="V271" s="8">
        <f t="shared" si="91"/>
        <v>475407.04002857854</v>
      </c>
      <c r="W271" s="8">
        <f t="shared" si="91"/>
        <v>742823.50004465401</v>
      </c>
      <c r="X271" s="8">
        <f t="shared" si="91"/>
        <v>1069665.8400643019</v>
      </c>
      <c r="Y271" s="3">
        <f>SUM('Masses &amp; Spring Data'!$K$41*('Masses &amp; Spring Data'!$I$3+'Vel,Acc,Jer (Inlet)'!C271))</f>
        <v>47857.878926332072</v>
      </c>
      <c r="Z271" s="10">
        <f t="shared" si="106"/>
        <v>77570.818928118228</v>
      </c>
      <c r="AA271" s="10">
        <f t="shared" si="107"/>
        <v>162639.35516776395</v>
      </c>
      <c r="AB271" s="10">
        <f t="shared" si="108"/>
        <v>315274.33894240751</v>
      </c>
      <c r="AC271" s="10">
        <f t="shared" si="109"/>
        <v>523264.91895491059</v>
      </c>
      <c r="AD271" s="10">
        <f t="shared" si="110"/>
        <v>790681.37897098612</v>
      </c>
      <c r="AE271" s="10">
        <f t="shared" si="111"/>
        <v>1117523.718990634</v>
      </c>
    </row>
    <row r="272" spans="1:31" x14ac:dyDescent="0.2">
      <c r="A272" s="5">
        <v>178</v>
      </c>
      <c r="B272" s="5">
        <f t="shared" si="112"/>
        <v>269</v>
      </c>
      <c r="C272" s="36">
        <v>0.15235366952938489</v>
      </c>
      <c r="D272" s="6">
        <f t="shared" si="92"/>
        <v>-1.324814517646819E-2</v>
      </c>
      <c r="E272" s="7">
        <f t="shared" si="93"/>
        <v>-158.97774211761828</v>
      </c>
      <c r="F272" s="7">
        <f t="shared" si="94"/>
        <v>-317.95548423523655</v>
      </c>
      <c r="G272" s="7">
        <f t="shared" si="95"/>
        <v>-476.93322635285483</v>
      </c>
      <c r="H272" s="7">
        <f t="shared" si="96"/>
        <v>-635.91096847047311</v>
      </c>
      <c r="I272" s="7">
        <f t="shared" si="97"/>
        <v>-794.88871058809139</v>
      </c>
      <c r="J272" s="7">
        <f t="shared" si="98"/>
        <v>-953.86645270570966</v>
      </c>
      <c r="K272" s="12">
        <f t="shared" si="99"/>
        <v>1.6560181470584856E-3</v>
      </c>
      <c r="L272" s="9">
        <f t="shared" si="100"/>
        <v>238466.61317642193</v>
      </c>
      <c r="M272" s="9">
        <f t="shared" si="101"/>
        <v>953866.45270568773</v>
      </c>
      <c r="N272" s="9">
        <f t="shared" si="102"/>
        <v>2146199.5185877974</v>
      </c>
      <c r="O272" s="9">
        <f t="shared" si="103"/>
        <v>3815465.8108227509</v>
      </c>
      <c r="P272" s="9">
        <f t="shared" si="104"/>
        <v>5961665.3294105483</v>
      </c>
      <c r="Q272" s="9">
        <f t="shared" si="105"/>
        <v>8584798.0743511897</v>
      </c>
      <c r="R272" s="8">
        <f>'Masses &amp; Spring Data'!$G$29</f>
        <v>0.12460000000000002</v>
      </c>
      <c r="S272" s="8">
        <f t="shared" si="91"/>
        <v>29712.940001782175</v>
      </c>
      <c r="T272" s="8">
        <f t="shared" si="91"/>
        <v>118851.7600071287</v>
      </c>
      <c r="U272" s="8">
        <f t="shared" si="91"/>
        <v>267416.46001603961</v>
      </c>
      <c r="V272" s="8">
        <f t="shared" si="91"/>
        <v>475407.04002851481</v>
      </c>
      <c r="W272" s="8">
        <f t="shared" si="91"/>
        <v>742823.50004455447</v>
      </c>
      <c r="X272" s="8">
        <f t="shared" si="91"/>
        <v>1069665.8400641584</v>
      </c>
      <c r="Y272" s="3">
        <f>SUM('Masses &amp; Spring Data'!$K$41*('Masses &amp; Spring Data'!$I$3+'Vel,Acc,Jer (Inlet)'!C272))</f>
        <v>43787.595160619298</v>
      </c>
      <c r="Z272" s="10">
        <f t="shared" si="106"/>
        <v>73500.535162401473</v>
      </c>
      <c r="AA272" s="10">
        <f t="shared" si="107"/>
        <v>159021.3251537811</v>
      </c>
      <c r="AB272" s="10">
        <f t="shared" si="108"/>
        <v>311204.05517665891</v>
      </c>
      <c r="AC272" s="10">
        <f t="shared" si="109"/>
        <v>519194.6351891341</v>
      </c>
      <c r="AD272" s="10">
        <f t="shared" si="110"/>
        <v>786611.09520517383</v>
      </c>
      <c r="AE272" s="10">
        <f t="shared" si="111"/>
        <v>1113453.4352247778</v>
      </c>
    </row>
    <row r="273" spans="1:31" x14ac:dyDescent="0.2">
      <c r="A273" s="5">
        <v>180</v>
      </c>
      <c r="B273" s="5">
        <f t="shared" si="112"/>
        <v>270</v>
      </c>
      <c r="C273" s="36">
        <v>0.1391055243529167</v>
      </c>
      <c r="D273" s="6">
        <f t="shared" si="92"/>
        <v>-1.1592127029409705E-2</v>
      </c>
      <c r="E273" s="7">
        <f t="shared" si="93"/>
        <v>-139.10552435291646</v>
      </c>
      <c r="F273" s="7">
        <f t="shared" si="94"/>
        <v>-278.21104870583292</v>
      </c>
      <c r="G273" s="7">
        <f t="shared" si="95"/>
        <v>-417.31657305874938</v>
      </c>
      <c r="H273" s="7">
        <f t="shared" si="96"/>
        <v>-556.42209741166585</v>
      </c>
      <c r="I273" s="7">
        <f t="shared" si="97"/>
        <v>-695.52762176458225</v>
      </c>
      <c r="J273" s="7">
        <f t="shared" si="98"/>
        <v>-834.63314611749877</v>
      </c>
      <c r="K273" s="12">
        <f t="shared" si="99"/>
        <v>0</v>
      </c>
      <c r="L273" s="9">
        <f t="shared" si="100"/>
        <v>0</v>
      </c>
      <c r="M273" s="9">
        <f t="shared" si="101"/>
        <v>0</v>
      </c>
      <c r="N273" s="9">
        <f t="shared" si="102"/>
        <v>0</v>
      </c>
      <c r="O273" s="9">
        <f t="shared" si="103"/>
        <v>0</v>
      </c>
      <c r="P273" s="9">
        <f t="shared" si="104"/>
        <v>0</v>
      </c>
      <c r="Q273" s="9">
        <f t="shared" si="105"/>
        <v>0</v>
      </c>
      <c r="R273" s="8">
        <f>'Masses &amp; Spring Data'!$G$29</f>
        <v>0.12460000000000002</v>
      </c>
      <c r="S273" s="8">
        <f t="shared" si="91"/>
        <v>0</v>
      </c>
      <c r="T273" s="8">
        <f t="shared" si="91"/>
        <v>0</v>
      </c>
      <c r="U273" s="8">
        <f t="shared" si="91"/>
        <v>0</v>
      </c>
      <c r="V273" s="8">
        <f t="shared" si="91"/>
        <v>0</v>
      </c>
      <c r="W273" s="8">
        <f t="shared" si="91"/>
        <v>0</v>
      </c>
      <c r="X273" s="8">
        <f t="shared" si="91"/>
        <v>0</v>
      </c>
      <c r="Y273" s="3">
        <f>SUM('Masses &amp; Spring Data'!$K$41*('Masses &amp; Spring Data'!$I$3+'Vel,Acc,Jer (Inlet)'!C273))</f>
        <v>40169.565146652407</v>
      </c>
      <c r="Z273" s="10">
        <f t="shared" si="106"/>
        <v>40169.565146652407</v>
      </c>
      <c r="AA273" s="10">
        <f t="shared" si="107"/>
        <v>37003.788884431371</v>
      </c>
      <c r="AB273" s="10">
        <f t="shared" si="108"/>
        <v>40169.565146652407</v>
      </c>
      <c r="AC273" s="10">
        <f t="shared" si="109"/>
        <v>40169.565146652407</v>
      </c>
      <c r="AD273" s="10">
        <f t="shared" si="110"/>
        <v>40169.565146652407</v>
      </c>
      <c r="AE273" s="10">
        <f t="shared" si="111"/>
        <v>40169.565146652407</v>
      </c>
    </row>
    <row r="274" spans="1:31" x14ac:dyDescent="0.2">
      <c r="A274" s="5">
        <v>182</v>
      </c>
      <c r="B274" s="5">
        <f t="shared" si="112"/>
        <v>271</v>
      </c>
      <c r="C274" s="36">
        <v>0.127513397323507</v>
      </c>
      <c r="D274" s="6">
        <f t="shared" si="92"/>
        <v>-1.1592127029409705E-2</v>
      </c>
      <c r="E274" s="7">
        <f t="shared" si="93"/>
        <v>-139.10552435291646</v>
      </c>
      <c r="F274" s="7">
        <f t="shared" si="94"/>
        <v>-278.21104870583292</v>
      </c>
      <c r="G274" s="7">
        <f t="shared" si="95"/>
        <v>-417.31657305874938</v>
      </c>
      <c r="H274" s="7">
        <f t="shared" si="96"/>
        <v>-556.42209741166585</v>
      </c>
      <c r="I274" s="7">
        <f t="shared" si="97"/>
        <v>-695.52762176458225</v>
      </c>
      <c r="J274" s="7">
        <f t="shared" si="98"/>
        <v>-834.63314611749877</v>
      </c>
      <c r="K274" s="12">
        <f t="shared" si="99"/>
        <v>1.6560181470585134E-3</v>
      </c>
      <c r="L274" s="9">
        <f t="shared" si="100"/>
        <v>238466.61317642592</v>
      </c>
      <c r="M274" s="9">
        <f t="shared" si="101"/>
        <v>953866.45270570368</v>
      </c>
      <c r="N274" s="9">
        <f t="shared" si="102"/>
        <v>2146199.5185878333</v>
      </c>
      <c r="O274" s="9">
        <f t="shared" si="103"/>
        <v>3815465.8108228147</v>
      </c>
      <c r="P274" s="9">
        <f t="shared" si="104"/>
        <v>5961665.329410648</v>
      </c>
      <c r="Q274" s="9">
        <f t="shared" si="105"/>
        <v>8584798.0743513331</v>
      </c>
      <c r="R274" s="8">
        <f>'Masses &amp; Spring Data'!$G$29</f>
        <v>0.12460000000000002</v>
      </c>
      <c r="S274" s="8">
        <f t="shared" si="91"/>
        <v>29712.940001782674</v>
      </c>
      <c r="T274" s="8">
        <f t="shared" si="91"/>
        <v>118851.7600071307</v>
      </c>
      <c r="U274" s="8">
        <f t="shared" si="91"/>
        <v>267416.46001604409</v>
      </c>
      <c r="V274" s="8">
        <f t="shared" si="91"/>
        <v>475407.04002852278</v>
      </c>
      <c r="W274" s="8">
        <f t="shared" si="91"/>
        <v>742823.50004456681</v>
      </c>
      <c r="X274" s="8">
        <f t="shared" si="91"/>
        <v>1069665.8400641764</v>
      </c>
      <c r="Y274" s="3">
        <f>SUM('Masses &amp; Spring Data'!$K$41*('Masses &amp; Spring Data'!$I$3+'Vel,Acc,Jer (Inlet)'!C274))</f>
        <v>37003.788884431371</v>
      </c>
      <c r="Z274" s="10">
        <f t="shared" si="106"/>
        <v>66716.728886214041</v>
      </c>
      <c r="AA274" s="10">
        <f t="shared" si="107"/>
        <v>152689.77262934102</v>
      </c>
      <c r="AB274" s="10">
        <f t="shared" si="108"/>
        <v>304420.24890047545</v>
      </c>
      <c r="AC274" s="10">
        <f t="shared" si="109"/>
        <v>512410.82891295414</v>
      </c>
      <c r="AD274" s="10">
        <f t="shared" si="110"/>
        <v>779827.28892899817</v>
      </c>
      <c r="AE274" s="10">
        <f t="shared" si="111"/>
        <v>1106669.6289486077</v>
      </c>
    </row>
    <row r="275" spans="1:31" x14ac:dyDescent="0.2">
      <c r="A275" s="5">
        <v>184</v>
      </c>
      <c r="B275" s="5">
        <f t="shared" si="112"/>
        <v>272</v>
      </c>
      <c r="C275" s="36">
        <v>0.11592127029409729</v>
      </c>
      <c r="D275" s="6">
        <f t="shared" si="92"/>
        <v>-9.9361088823511912E-3</v>
      </c>
      <c r="E275" s="7">
        <f t="shared" si="93"/>
        <v>-119.23330658821429</v>
      </c>
      <c r="F275" s="7">
        <f t="shared" si="94"/>
        <v>-238.46661317642858</v>
      </c>
      <c r="G275" s="7">
        <f t="shared" si="95"/>
        <v>-357.69991976464286</v>
      </c>
      <c r="H275" s="7">
        <f t="shared" si="96"/>
        <v>-476.93322635285716</v>
      </c>
      <c r="I275" s="7">
        <f t="shared" si="97"/>
        <v>-596.16653294107152</v>
      </c>
      <c r="J275" s="7">
        <f t="shared" si="98"/>
        <v>-715.39983952928571</v>
      </c>
      <c r="K275" s="12">
        <f t="shared" si="99"/>
        <v>-4.163336342344337E-17</v>
      </c>
      <c r="L275" s="9">
        <f t="shared" si="100"/>
        <v>-5.9952043329758453E-9</v>
      </c>
      <c r="M275" s="9">
        <f t="shared" si="101"/>
        <v>-2.3980817331903381E-8</v>
      </c>
      <c r="N275" s="9">
        <f t="shared" si="102"/>
        <v>-5.3956838996782608E-8</v>
      </c>
      <c r="O275" s="9">
        <f t="shared" si="103"/>
        <v>-9.5923269327613525E-8</v>
      </c>
      <c r="P275" s="9">
        <f t="shared" si="104"/>
        <v>-1.4988010832439613E-7</v>
      </c>
      <c r="Q275" s="9">
        <f t="shared" si="105"/>
        <v>-2.1582735598713043E-7</v>
      </c>
      <c r="R275" s="8">
        <f>'Masses &amp; Spring Data'!$G$29</f>
        <v>0.12460000000000002</v>
      </c>
      <c r="S275" s="8">
        <f t="shared" si="91"/>
        <v>-7.4700245988879043E-10</v>
      </c>
      <c r="T275" s="8">
        <f t="shared" si="91"/>
        <v>-2.9880098395551617E-9</v>
      </c>
      <c r="U275" s="8">
        <f t="shared" si="91"/>
        <v>-6.7230221389991138E-9</v>
      </c>
      <c r="V275" s="8">
        <f t="shared" si="91"/>
        <v>-1.1952039358220647E-8</v>
      </c>
      <c r="W275" s="8">
        <f t="shared" si="91"/>
        <v>-1.8675061497219761E-8</v>
      </c>
      <c r="X275" s="8">
        <f t="shared" si="91"/>
        <v>-2.6892088555996455E-8</v>
      </c>
      <c r="Y275" s="3">
        <f>SUM('Masses &amp; Spring Data'!$K$41*('Masses &amp; Spring Data'!$I$3+'Vel,Acc,Jer (Inlet)'!C275))</f>
        <v>33838.012622210335</v>
      </c>
      <c r="Z275" s="10">
        <f t="shared" si="106"/>
        <v>33838.012622209586</v>
      </c>
      <c r="AA275" s="10">
        <f t="shared" si="107"/>
        <v>31124.490111732182</v>
      </c>
      <c r="AB275" s="10">
        <f t="shared" si="108"/>
        <v>33838.012622203612</v>
      </c>
      <c r="AC275" s="10">
        <f t="shared" si="109"/>
        <v>33838.012622198381</v>
      </c>
      <c r="AD275" s="10">
        <f t="shared" si="110"/>
        <v>33838.012622191658</v>
      </c>
      <c r="AE275" s="10">
        <f t="shared" si="111"/>
        <v>33838.012622183443</v>
      </c>
    </row>
    <row r="276" spans="1:31" x14ac:dyDescent="0.2">
      <c r="A276" s="5">
        <v>186</v>
      </c>
      <c r="B276" s="5">
        <f t="shared" si="112"/>
        <v>273</v>
      </c>
      <c r="C276" s="36">
        <v>0.1059851614117461</v>
      </c>
      <c r="D276" s="6">
        <f t="shared" si="92"/>
        <v>-9.9361088823512328E-3</v>
      </c>
      <c r="E276" s="7">
        <f t="shared" si="93"/>
        <v>-119.23330658821479</v>
      </c>
      <c r="F276" s="7">
        <f t="shared" si="94"/>
        <v>-238.46661317642958</v>
      </c>
      <c r="G276" s="7">
        <f t="shared" si="95"/>
        <v>-357.69991976464439</v>
      </c>
      <c r="H276" s="7">
        <f t="shared" si="96"/>
        <v>-476.93322635285915</v>
      </c>
      <c r="I276" s="7">
        <f t="shared" si="97"/>
        <v>-596.16653294107402</v>
      </c>
      <c r="J276" s="7">
        <f t="shared" si="98"/>
        <v>-715.39983952928878</v>
      </c>
      <c r="K276" s="12">
        <f t="shared" si="99"/>
        <v>1.656018147058555E-3</v>
      </c>
      <c r="L276" s="9">
        <f t="shared" si="100"/>
        <v>238466.61317643191</v>
      </c>
      <c r="M276" s="9">
        <f t="shared" si="101"/>
        <v>953866.45270572766</v>
      </c>
      <c r="N276" s="9">
        <f t="shared" si="102"/>
        <v>2146199.5185878873</v>
      </c>
      <c r="O276" s="9">
        <f t="shared" si="103"/>
        <v>3815465.8108229106</v>
      </c>
      <c r="P276" s="9">
        <f t="shared" si="104"/>
        <v>5961665.3294107979</v>
      </c>
      <c r="Q276" s="9">
        <f t="shared" si="105"/>
        <v>8584798.0743515491</v>
      </c>
      <c r="R276" s="8">
        <f>'Masses &amp; Spring Data'!$G$29</f>
        <v>0.12460000000000002</v>
      </c>
      <c r="S276" s="8">
        <f t="shared" ref="S276:X339" si="113">SUM($R$3*L276)</f>
        <v>29712.94000178342</v>
      </c>
      <c r="T276" s="8">
        <f t="shared" si="113"/>
        <v>118851.76000713368</v>
      </c>
      <c r="U276" s="8">
        <f t="shared" si="113"/>
        <v>267416.46001605078</v>
      </c>
      <c r="V276" s="8">
        <f t="shared" si="113"/>
        <v>475407.04002853471</v>
      </c>
      <c r="W276" s="8">
        <f t="shared" si="113"/>
        <v>742823.50004458555</v>
      </c>
      <c r="X276" s="8">
        <f t="shared" si="113"/>
        <v>1069665.8400642031</v>
      </c>
      <c r="Y276" s="3">
        <f>SUM('Masses &amp; Spring Data'!$K$41*('Masses &amp; Spring Data'!$I$3+'Vel,Acc,Jer (Inlet)'!C276))</f>
        <v>31124.490111735169</v>
      </c>
      <c r="Z276" s="10">
        <f t="shared" si="106"/>
        <v>60837.430113518589</v>
      </c>
      <c r="AA276" s="10">
        <f t="shared" si="107"/>
        <v>147262.72760839367</v>
      </c>
      <c r="AB276" s="10">
        <f t="shared" si="108"/>
        <v>298540.95012778597</v>
      </c>
      <c r="AC276" s="10">
        <f t="shared" si="109"/>
        <v>506531.5301402699</v>
      </c>
      <c r="AD276" s="10">
        <f t="shared" si="110"/>
        <v>773947.99015632074</v>
      </c>
      <c r="AE276" s="10">
        <f t="shared" si="111"/>
        <v>1100790.3301759383</v>
      </c>
    </row>
    <row r="277" spans="1:31" x14ac:dyDescent="0.2">
      <c r="A277" s="5">
        <v>188</v>
      </c>
      <c r="B277" s="5">
        <f t="shared" si="112"/>
        <v>274</v>
      </c>
      <c r="C277" s="36">
        <v>9.6049052529394871E-2</v>
      </c>
      <c r="D277" s="6">
        <f t="shared" si="92"/>
        <v>-8.2800907352926778E-3</v>
      </c>
      <c r="E277" s="7">
        <f t="shared" si="93"/>
        <v>-99.361088823512134</v>
      </c>
      <c r="F277" s="7">
        <f t="shared" si="94"/>
        <v>-198.72217764702427</v>
      </c>
      <c r="G277" s="7">
        <f t="shared" si="95"/>
        <v>-298.08326647053639</v>
      </c>
      <c r="H277" s="7">
        <f t="shared" si="96"/>
        <v>-397.44435529404853</v>
      </c>
      <c r="I277" s="7">
        <f t="shared" si="97"/>
        <v>-496.80544411756068</v>
      </c>
      <c r="J277" s="7">
        <f t="shared" si="98"/>
        <v>-596.16653294107277</v>
      </c>
      <c r="K277" s="12">
        <f t="shared" si="99"/>
        <v>-1.6560181470583191E-4</v>
      </c>
      <c r="L277" s="9">
        <f t="shared" si="100"/>
        <v>-23846.661317639795</v>
      </c>
      <c r="M277" s="9">
        <f t="shared" si="101"/>
        <v>-95386.64527055918</v>
      </c>
      <c r="N277" s="9">
        <f t="shared" si="102"/>
        <v>-214619.95185875814</v>
      </c>
      <c r="O277" s="9">
        <f t="shared" si="103"/>
        <v>-381546.58108223672</v>
      </c>
      <c r="P277" s="9">
        <f t="shared" si="104"/>
        <v>-596166.53294099483</v>
      </c>
      <c r="Q277" s="9">
        <f t="shared" si="105"/>
        <v>-858479.80743503256</v>
      </c>
      <c r="R277" s="8">
        <f>'Masses &amp; Spring Data'!$G$29</f>
        <v>0.12460000000000002</v>
      </c>
      <c r="S277" s="8">
        <f t="shared" si="113"/>
        <v>-2971.2940001779189</v>
      </c>
      <c r="T277" s="8">
        <f t="shared" si="113"/>
        <v>-11885.176000711675</v>
      </c>
      <c r="U277" s="8">
        <f t="shared" si="113"/>
        <v>-26741.646001601268</v>
      </c>
      <c r="V277" s="8">
        <f t="shared" si="113"/>
        <v>-47540.704002846702</v>
      </c>
      <c r="W277" s="8">
        <f t="shared" si="113"/>
        <v>-74282.350004447959</v>
      </c>
      <c r="X277" s="8">
        <f t="shared" si="113"/>
        <v>-106966.58400640507</v>
      </c>
      <c r="Y277" s="3">
        <f>SUM('Masses &amp; Spring Data'!$K$41*('Masses &amp; Spring Data'!$I$3+'Vel,Acc,Jer (Inlet)'!C277))</f>
        <v>28410.967601259996</v>
      </c>
      <c r="Z277" s="10">
        <f t="shared" si="106"/>
        <v>25439.673601082075</v>
      </c>
      <c r="AA277" s="10">
        <f t="shared" si="107"/>
        <v>14264.522841819005</v>
      </c>
      <c r="AB277" s="10">
        <f t="shared" si="108"/>
        <v>1669.3215996587278</v>
      </c>
      <c r="AC277" s="10">
        <f t="shared" si="109"/>
        <v>-19129.736401586706</v>
      </c>
      <c r="AD277" s="10">
        <f t="shared" si="110"/>
        <v>-45871.382403187963</v>
      </c>
      <c r="AE277" s="10">
        <f t="shared" si="111"/>
        <v>-78555.616405145076</v>
      </c>
    </row>
    <row r="278" spans="1:31" x14ac:dyDescent="0.2">
      <c r="A278" s="5">
        <v>190</v>
      </c>
      <c r="B278" s="5">
        <f t="shared" si="112"/>
        <v>275</v>
      </c>
      <c r="C278" s="36">
        <v>8.7768961794102193E-2</v>
      </c>
      <c r="D278" s="6">
        <f t="shared" si="92"/>
        <v>-8.4456925499985097E-3</v>
      </c>
      <c r="E278" s="7">
        <f t="shared" si="93"/>
        <v>-101.34831059998211</v>
      </c>
      <c r="F278" s="7">
        <f t="shared" si="94"/>
        <v>-202.69662119996423</v>
      </c>
      <c r="G278" s="7">
        <f t="shared" si="95"/>
        <v>-304.04493179994637</v>
      </c>
      <c r="H278" s="7">
        <f t="shared" si="96"/>
        <v>-405.39324239992845</v>
      </c>
      <c r="I278" s="7">
        <f t="shared" si="97"/>
        <v>-506.7415529999106</v>
      </c>
      <c r="J278" s="7">
        <f t="shared" si="98"/>
        <v>-608.08986359989274</v>
      </c>
      <c r="K278" s="12">
        <f t="shared" si="99"/>
        <v>1.0764117955880531E-3</v>
      </c>
      <c r="L278" s="9">
        <f t="shared" si="100"/>
        <v>155003.29856467966</v>
      </c>
      <c r="M278" s="9">
        <f t="shared" si="101"/>
        <v>620013.19425871863</v>
      </c>
      <c r="N278" s="9">
        <f t="shared" si="102"/>
        <v>1395029.6870821167</v>
      </c>
      <c r="O278" s="9">
        <f t="shared" si="103"/>
        <v>2480052.7770348745</v>
      </c>
      <c r="P278" s="9">
        <f t="shared" si="104"/>
        <v>3875082.464116991</v>
      </c>
      <c r="Q278" s="9">
        <f t="shared" si="105"/>
        <v>5580118.7483284669</v>
      </c>
      <c r="R278" s="8">
        <f>'Masses &amp; Spring Data'!$G$29</f>
        <v>0.12460000000000002</v>
      </c>
      <c r="S278" s="8">
        <f t="shared" si="113"/>
        <v>19313.411001159089</v>
      </c>
      <c r="T278" s="8">
        <f t="shared" si="113"/>
        <v>77253.644004636357</v>
      </c>
      <c r="U278" s="8">
        <f t="shared" si="113"/>
        <v>173820.69901043177</v>
      </c>
      <c r="V278" s="8">
        <f t="shared" si="113"/>
        <v>309014.57601854543</v>
      </c>
      <c r="W278" s="8">
        <f t="shared" si="113"/>
        <v>482835.27502897714</v>
      </c>
      <c r="X278" s="8">
        <f t="shared" si="113"/>
        <v>695282.79604172707</v>
      </c>
      <c r="Y278" s="3">
        <f>SUM('Masses &amp; Spring Data'!$K$41*('Masses &amp; Spring Data'!$I$3+'Vel,Acc,Jer (Inlet)'!C278))</f>
        <v>26149.698842530681</v>
      </c>
      <c r="Z278" s="10">
        <f t="shared" si="106"/>
        <v>45463.109843689774</v>
      </c>
      <c r="AA278" s="10">
        <f t="shared" si="107"/>
        <v>101096.84871326314</v>
      </c>
      <c r="AB278" s="10">
        <f t="shared" si="108"/>
        <v>199970.39785296246</v>
      </c>
      <c r="AC278" s="10">
        <f t="shared" si="109"/>
        <v>335164.27486107609</v>
      </c>
      <c r="AD278" s="10">
        <f t="shared" si="110"/>
        <v>508984.9738715078</v>
      </c>
      <c r="AE278" s="10">
        <f t="shared" si="111"/>
        <v>721432.49488425779</v>
      </c>
    </row>
    <row r="279" spans="1:31" x14ac:dyDescent="0.2">
      <c r="A279" s="5">
        <v>192</v>
      </c>
      <c r="B279" s="5">
        <f t="shared" si="112"/>
        <v>276</v>
      </c>
      <c r="C279" s="36">
        <v>7.9323269244103684E-2</v>
      </c>
      <c r="D279" s="6">
        <f t="shared" si="92"/>
        <v>-7.3692807544104566E-3</v>
      </c>
      <c r="E279" s="7">
        <f t="shared" si="93"/>
        <v>-88.431369052925476</v>
      </c>
      <c r="F279" s="7">
        <f t="shared" si="94"/>
        <v>-176.86273810585095</v>
      </c>
      <c r="G279" s="7">
        <f t="shared" si="95"/>
        <v>-265.29410715877646</v>
      </c>
      <c r="H279" s="7">
        <f t="shared" si="96"/>
        <v>-353.7254762117019</v>
      </c>
      <c r="I279" s="7">
        <f t="shared" si="97"/>
        <v>-442.15684526462741</v>
      </c>
      <c r="J279" s="7">
        <f t="shared" si="98"/>
        <v>-530.58821431755291</v>
      </c>
      <c r="K279" s="12">
        <f t="shared" si="99"/>
        <v>5.7960635147047412E-4</v>
      </c>
      <c r="L279" s="9">
        <f t="shared" si="100"/>
        <v>83463.314611748268</v>
      </c>
      <c r="M279" s="9">
        <f t="shared" si="101"/>
        <v>333853.25844699307</v>
      </c>
      <c r="N279" s="9">
        <f t="shared" si="102"/>
        <v>751169.83150573447</v>
      </c>
      <c r="O279" s="9">
        <f t="shared" si="103"/>
        <v>1335413.0337879723</v>
      </c>
      <c r="P279" s="9">
        <f t="shared" si="104"/>
        <v>2086582.8652937068</v>
      </c>
      <c r="Q279" s="9">
        <f t="shared" si="105"/>
        <v>3004679.3260229379</v>
      </c>
      <c r="R279" s="8">
        <f>'Masses &amp; Spring Data'!$G$29</f>
        <v>0.12460000000000002</v>
      </c>
      <c r="S279" s="8">
        <f t="shared" si="113"/>
        <v>10399.529000623836</v>
      </c>
      <c r="T279" s="8">
        <f t="shared" si="113"/>
        <v>41598.116002495342</v>
      </c>
      <c r="U279" s="8">
        <f t="shared" si="113"/>
        <v>93595.76100561452</v>
      </c>
      <c r="V279" s="8">
        <f t="shared" si="113"/>
        <v>166392.46400998137</v>
      </c>
      <c r="W279" s="8">
        <f t="shared" si="113"/>
        <v>259988.2250155959</v>
      </c>
      <c r="X279" s="8">
        <f t="shared" si="113"/>
        <v>374383.04402245808</v>
      </c>
      <c r="Y279" s="3">
        <f>SUM('Masses &amp; Spring Data'!$K$41*('Masses &amp; Spring Data'!$I$3+'Vel,Acc,Jer (Inlet)'!C279))</f>
        <v>23843.204708626785</v>
      </c>
      <c r="Z279" s="10">
        <f t="shared" si="106"/>
        <v>34242.73370925062</v>
      </c>
      <c r="AA279" s="10">
        <f t="shared" si="107"/>
        <v>63428.791515853045</v>
      </c>
      <c r="AB279" s="10">
        <f t="shared" si="108"/>
        <v>117438.96571424131</v>
      </c>
      <c r="AC279" s="10">
        <f t="shared" si="109"/>
        <v>190235.66871860815</v>
      </c>
      <c r="AD279" s="10">
        <f t="shared" si="110"/>
        <v>283831.42972422269</v>
      </c>
      <c r="AE279" s="10">
        <f t="shared" si="111"/>
        <v>398226.24873108487</v>
      </c>
    </row>
    <row r="280" spans="1:31" x14ac:dyDescent="0.2">
      <c r="A280" s="5">
        <v>194</v>
      </c>
      <c r="B280" s="5">
        <f t="shared" si="112"/>
        <v>277</v>
      </c>
      <c r="C280" s="36">
        <v>7.1953988489693227E-2</v>
      </c>
      <c r="D280" s="6">
        <f t="shared" si="92"/>
        <v>-6.7896744029399825E-3</v>
      </c>
      <c r="E280" s="7">
        <f t="shared" si="93"/>
        <v>-81.476092835279786</v>
      </c>
      <c r="F280" s="7">
        <f t="shared" si="94"/>
        <v>-162.95218567055957</v>
      </c>
      <c r="G280" s="7">
        <f t="shared" si="95"/>
        <v>-244.42827850583936</v>
      </c>
      <c r="H280" s="7">
        <f t="shared" si="96"/>
        <v>-325.90437134111914</v>
      </c>
      <c r="I280" s="7">
        <f t="shared" si="97"/>
        <v>-407.38046417639896</v>
      </c>
      <c r="J280" s="7">
        <f t="shared" si="98"/>
        <v>-488.85655701167872</v>
      </c>
      <c r="K280" s="12">
        <f t="shared" si="99"/>
        <v>5.7960635147047412E-4</v>
      </c>
      <c r="L280" s="9">
        <f t="shared" si="100"/>
        <v>83463.314611748268</v>
      </c>
      <c r="M280" s="9">
        <f t="shared" si="101"/>
        <v>333853.25844699307</v>
      </c>
      <c r="N280" s="9">
        <f t="shared" si="102"/>
        <v>751169.83150573447</v>
      </c>
      <c r="O280" s="9">
        <f t="shared" si="103"/>
        <v>1335413.0337879723</v>
      </c>
      <c r="P280" s="9">
        <f t="shared" si="104"/>
        <v>2086582.8652937068</v>
      </c>
      <c r="Q280" s="9">
        <f t="shared" si="105"/>
        <v>3004679.3260229379</v>
      </c>
      <c r="R280" s="8">
        <f>'Masses &amp; Spring Data'!$G$29</f>
        <v>0.12460000000000002</v>
      </c>
      <c r="S280" s="8">
        <f t="shared" si="113"/>
        <v>10399.529000623836</v>
      </c>
      <c r="T280" s="8">
        <f t="shared" si="113"/>
        <v>41598.116002495342</v>
      </c>
      <c r="U280" s="8">
        <f t="shared" si="113"/>
        <v>93595.76100561452</v>
      </c>
      <c r="V280" s="8">
        <f t="shared" si="113"/>
        <v>166392.46400998137</v>
      </c>
      <c r="W280" s="8">
        <f t="shared" si="113"/>
        <v>259988.2250155959</v>
      </c>
      <c r="X280" s="8">
        <f t="shared" si="113"/>
        <v>374383.04402245808</v>
      </c>
      <c r="Y280" s="3">
        <f>SUM('Masses &amp; Spring Data'!$K$41*('Masses &amp; Spring Data'!$I$3+'Vel,Acc,Jer (Inlet)'!C280))</f>
        <v>21830.675513357703</v>
      </c>
      <c r="Z280" s="10">
        <f t="shared" si="106"/>
        <v>32230.204513981538</v>
      </c>
      <c r="AA280" s="10">
        <f t="shared" si="107"/>
        <v>61574.551133695015</v>
      </c>
      <c r="AB280" s="10">
        <f t="shared" si="108"/>
        <v>115426.43651897222</v>
      </c>
      <c r="AC280" s="10">
        <f t="shared" si="109"/>
        <v>188223.13952333908</v>
      </c>
      <c r="AD280" s="10">
        <f t="shared" si="110"/>
        <v>281818.90052895359</v>
      </c>
      <c r="AE280" s="10">
        <f t="shared" si="111"/>
        <v>396213.71953581576</v>
      </c>
    </row>
    <row r="281" spans="1:31" x14ac:dyDescent="0.2">
      <c r="A281" s="5">
        <v>196</v>
      </c>
      <c r="B281" s="5">
        <f t="shared" si="112"/>
        <v>278</v>
      </c>
      <c r="C281" s="36">
        <v>6.5164314086753244E-2</v>
      </c>
      <c r="D281" s="6">
        <f t="shared" si="92"/>
        <v>-6.2100680514695014E-3</v>
      </c>
      <c r="E281" s="7">
        <f t="shared" si="93"/>
        <v>-74.520816617634011</v>
      </c>
      <c r="F281" s="7">
        <f t="shared" si="94"/>
        <v>-149.04163323526802</v>
      </c>
      <c r="G281" s="7">
        <f t="shared" si="95"/>
        <v>-223.56244985290206</v>
      </c>
      <c r="H281" s="7">
        <f t="shared" si="96"/>
        <v>-298.08326647053605</v>
      </c>
      <c r="I281" s="7">
        <f t="shared" si="97"/>
        <v>-372.60408308817006</v>
      </c>
      <c r="J281" s="7">
        <f t="shared" si="98"/>
        <v>-447.12489970580413</v>
      </c>
      <c r="K281" s="12">
        <f t="shared" si="99"/>
        <v>5.7960635147050188E-4</v>
      </c>
      <c r="L281" s="9">
        <f t="shared" si="100"/>
        <v>83463.31461175227</v>
      </c>
      <c r="M281" s="9">
        <f t="shared" si="101"/>
        <v>333853.25844700908</v>
      </c>
      <c r="N281" s="9">
        <f t="shared" si="102"/>
        <v>751169.83150577045</v>
      </c>
      <c r="O281" s="9">
        <f t="shared" si="103"/>
        <v>1335413.0337880363</v>
      </c>
      <c r="P281" s="9">
        <f t="shared" si="104"/>
        <v>2086582.8652938067</v>
      </c>
      <c r="Q281" s="9">
        <f t="shared" si="105"/>
        <v>3004679.3260230818</v>
      </c>
      <c r="R281" s="8">
        <f>'Masses &amp; Spring Data'!$G$29</f>
        <v>0.12460000000000002</v>
      </c>
      <c r="S281" s="8">
        <f t="shared" si="113"/>
        <v>10399.529000624334</v>
      </c>
      <c r="T281" s="8">
        <f t="shared" si="113"/>
        <v>41598.116002497336</v>
      </c>
      <c r="U281" s="8">
        <f t="shared" si="113"/>
        <v>93595.761005619017</v>
      </c>
      <c r="V281" s="8">
        <f t="shared" si="113"/>
        <v>166392.46400998934</v>
      </c>
      <c r="W281" s="8">
        <f t="shared" si="113"/>
        <v>259988.22501560833</v>
      </c>
      <c r="X281" s="8">
        <f t="shared" si="113"/>
        <v>374383.04402247607</v>
      </c>
      <c r="Y281" s="3">
        <f>SUM('Masses &amp; Spring Data'!$K$41*('Masses &amp; Spring Data'!$I$3+'Vel,Acc,Jer (Inlet)'!C281))</f>
        <v>19976.435131199669</v>
      </c>
      <c r="Z281" s="10">
        <f t="shared" si="106"/>
        <v>30375.964131824003</v>
      </c>
      <c r="AA281" s="10">
        <f t="shared" si="107"/>
        <v>59878.599564650023</v>
      </c>
      <c r="AB281" s="10">
        <f t="shared" si="108"/>
        <v>113572.19613681869</v>
      </c>
      <c r="AC281" s="10">
        <f t="shared" si="109"/>
        <v>186368.899141189</v>
      </c>
      <c r="AD281" s="10">
        <f t="shared" si="110"/>
        <v>279964.66014680802</v>
      </c>
      <c r="AE281" s="10">
        <f t="shared" si="111"/>
        <v>394359.47915367573</v>
      </c>
    </row>
    <row r="282" spans="1:31" x14ac:dyDescent="0.2">
      <c r="A282" s="5">
        <v>198</v>
      </c>
      <c r="B282" s="5">
        <f t="shared" si="112"/>
        <v>279</v>
      </c>
      <c r="C282" s="36">
        <v>5.8954246035283743E-2</v>
      </c>
      <c r="D282" s="6">
        <f t="shared" si="92"/>
        <v>-5.6304616999990065E-3</v>
      </c>
      <c r="E282" s="7">
        <f t="shared" si="93"/>
        <v>-67.56554039998808</v>
      </c>
      <c r="F282" s="7">
        <f t="shared" si="94"/>
        <v>-135.13108079997616</v>
      </c>
      <c r="G282" s="7">
        <f t="shared" si="95"/>
        <v>-202.69662119996423</v>
      </c>
      <c r="H282" s="7">
        <f t="shared" si="96"/>
        <v>-270.26216159995232</v>
      </c>
      <c r="I282" s="7">
        <f t="shared" si="97"/>
        <v>-337.82770199994042</v>
      </c>
      <c r="J282" s="7">
        <f t="shared" si="98"/>
        <v>-405.39324239992845</v>
      </c>
      <c r="K282" s="12">
        <f t="shared" si="99"/>
        <v>4.9680544411755817E-4</v>
      </c>
      <c r="L282" s="9">
        <f t="shared" si="100"/>
        <v>71539.983952928378</v>
      </c>
      <c r="M282" s="9">
        <f t="shared" si="101"/>
        <v>286159.93581171351</v>
      </c>
      <c r="N282" s="9">
        <f t="shared" si="102"/>
        <v>643859.85557635536</v>
      </c>
      <c r="O282" s="9">
        <f t="shared" si="103"/>
        <v>1144639.7432468541</v>
      </c>
      <c r="P282" s="9">
        <f t="shared" si="104"/>
        <v>1788499.5988232095</v>
      </c>
      <c r="Q282" s="9">
        <f t="shared" si="105"/>
        <v>2575439.4223054214</v>
      </c>
      <c r="R282" s="8">
        <f>'Masses &amp; Spring Data'!$G$29</f>
        <v>0.12460000000000002</v>
      </c>
      <c r="S282" s="8">
        <f t="shared" si="113"/>
        <v>8913.8820005348771</v>
      </c>
      <c r="T282" s="8">
        <f t="shared" si="113"/>
        <v>35655.528002139508</v>
      </c>
      <c r="U282" s="8">
        <f t="shared" si="113"/>
        <v>80224.938004813885</v>
      </c>
      <c r="V282" s="8">
        <f t="shared" si="113"/>
        <v>142622.11200855803</v>
      </c>
      <c r="W282" s="8">
        <f t="shared" si="113"/>
        <v>222847.05001337195</v>
      </c>
      <c r="X282" s="8">
        <f t="shared" si="113"/>
        <v>320899.75201925554</v>
      </c>
      <c r="Y282" s="3">
        <f>SUM('Masses &amp; Spring Data'!$K$41*('Masses &amp; Spring Data'!$I$3+'Vel,Acc,Jer (Inlet)'!C282))</f>
        <v>18280.483562152687</v>
      </c>
      <c r="Z282" s="10">
        <f t="shared" si="106"/>
        <v>27194.365562687562</v>
      </c>
      <c r="AA282" s="10">
        <f t="shared" si="107"/>
        <v>52398.34880835627</v>
      </c>
      <c r="AB282" s="10">
        <f t="shared" si="108"/>
        <v>98505.421566966572</v>
      </c>
      <c r="AC282" s="10">
        <f t="shared" si="109"/>
        <v>160902.59557071072</v>
      </c>
      <c r="AD282" s="10">
        <f t="shared" si="110"/>
        <v>241127.53357552463</v>
      </c>
      <c r="AE282" s="10">
        <f t="shared" si="111"/>
        <v>339180.23558140825</v>
      </c>
    </row>
    <row r="283" spans="1:31" x14ac:dyDescent="0.2">
      <c r="A283" s="5">
        <v>200</v>
      </c>
      <c r="B283" s="5">
        <f t="shared" si="112"/>
        <v>280</v>
      </c>
      <c r="C283" s="36">
        <v>5.3323784335284737E-2</v>
      </c>
      <c r="D283" s="6">
        <f t="shared" si="92"/>
        <v>-5.1336562558814483E-3</v>
      </c>
      <c r="E283" s="7">
        <f t="shared" si="93"/>
        <v>-61.603875070577381</v>
      </c>
      <c r="F283" s="7">
        <f t="shared" si="94"/>
        <v>-123.20775014115476</v>
      </c>
      <c r="G283" s="7">
        <f t="shared" si="95"/>
        <v>-184.81162521173215</v>
      </c>
      <c r="H283" s="7">
        <f t="shared" si="96"/>
        <v>-246.41550028230952</v>
      </c>
      <c r="I283" s="7">
        <f t="shared" si="97"/>
        <v>-308.01937535288693</v>
      </c>
      <c r="J283" s="7">
        <f t="shared" si="98"/>
        <v>-369.6232504234643</v>
      </c>
      <c r="K283" s="12">
        <f t="shared" si="99"/>
        <v>4.1400453676462834E-4</v>
      </c>
      <c r="L283" s="9">
        <f t="shared" si="100"/>
        <v>59616.65329410648</v>
      </c>
      <c r="M283" s="9">
        <f t="shared" si="101"/>
        <v>238466.61317642592</v>
      </c>
      <c r="N283" s="9">
        <f t="shared" si="102"/>
        <v>536549.87964695832</v>
      </c>
      <c r="O283" s="9">
        <f t="shared" si="103"/>
        <v>953866.45270570368</v>
      </c>
      <c r="P283" s="9">
        <f t="shared" si="104"/>
        <v>1490416.332352662</v>
      </c>
      <c r="Q283" s="9">
        <f t="shared" si="105"/>
        <v>2146199.5185878333</v>
      </c>
      <c r="R283" s="8">
        <f>'Masses &amp; Spring Data'!$G$29</f>
        <v>0.12460000000000002</v>
      </c>
      <c r="S283" s="8">
        <f t="shared" si="113"/>
        <v>7428.2350004456684</v>
      </c>
      <c r="T283" s="8">
        <f t="shared" si="113"/>
        <v>29712.940001782674</v>
      </c>
      <c r="U283" s="8">
        <f t="shared" si="113"/>
        <v>66854.115004011022</v>
      </c>
      <c r="V283" s="8">
        <f t="shared" si="113"/>
        <v>118851.7600071307</v>
      </c>
      <c r="W283" s="8">
        <f t="shared" si="113"/>
        <v>185705.8750111417</v>
      </c>
      <c r="X283" s="8">
        <f t="shared" si="113"/>
        <v>267416.46001604409</v>
      </c>
      <c r="Y283" s="3">
        <f>SUM('Masses &amp; Spring Data'!$K$41*('Masses &amp; Spring Data'!$I$3+'Vel,Acc,Jer (Inlet)'!C283))</f>
        <v>16742.820806216758</v>
      </c>
      <c r="Z283" s="10">
        <f t="shared" si="106"/>
        <v>24171.055806662425</v>
      </c>
      <c r="AA283" s="10">
        <f t="shared" si="107"/>
        <v>45053.774177587256</v>
      </c>
      <c r="AB283" s="10">
        <f t="shared" si="108"/>
        <v>83596.935810227777</v>
      </c>
      <c r="AC283" s="10">
        <f t="shared" si="109"/>
        <v>135594.58081334745</v>
      </c>
      <c r="AD283" s="10">
        <f t="shared" si="110"/>
        <v>202448.69581735847</v>
      </c>
      <c r="AE283" s="10">
        <f t="shared" si="111"/>
        <v>284159.28082226083</v>
      </c>
    </row>
    <row r="284" spans="1:31" x14ac:dyDescent="0.2">
      <c r="A284" s="5">
        <v>202</v>
      </c>
      <c r="B284" s="5">
        <f t="shared" si="112"/>
        <v>281</v>
      </c>
      <c r="C284" s="36">
        <v>4.8190128079403288E-2</v>
      </c>
      <c r="D284" s="6">
        <f t="shared" si="92"/>
        <v>-4.71965171911682E-3</v>
      </c>
      <c r="E284" s="7">
        <f t="shared" si="93"/>
        <v>-56.635820629401842</v>
      </c>
      <c r="F284" s="7">
        <f t="shared" si="94"/>
        <v>-113.27164125880368</v>
      </c>
      <c r="G284" s="7">
        <f t="shared" si="95"/>
        <v>-169.90746188820552</v>
      </c>
      <c r="H284" s="7">
        <f t="shared" si="96"/>
        <v>-226.54328251760737</v>
      </c>
      <c r="I284" s="7">
        <f t="shared" si="97"/>
        <v>-283.17910314700919</v>
      </c>
      <c r="J284" s="7">
        <f t="shared" si="98"/>
        <v>-339.81492377641104</v>
      </c>
      <c r="K284" s="12">
        <f t="shared" si="99"/>
        <v>4.1400453676464222E-4</v>
      </c>
      <c r="L284" s="9">
        <f t="shared" si="100"/>
        <v>59616.653294108481</v>
      </c>
      <c r="M284" s="9">
        <f t="shared" si="101"/>
        <v>238466.61317643392</v>
      </c>
      <c r="N284" s="9">
        <f t="shared" si="102"/>
        <v>536549.87964697636</v>
      </c>
      <c r="O284" s="9">
        <f t="shared" si="103"/>
        <v>953866.45270573569</v>
      </c>
      <c r="P284" s="9">
        <f t="shared" si="104"/>
        <v>1490416.3323527121</v>
      </c>
      <c r="Q284" s="9">
        <f t="shared" si="105"/>
        <v>2146199.5185879054</v>
      </c>
      <c r="R284" s="8">
        <f>'Masses &amp; Spring Data'!$G$29</f>
        <v>0.12460000000000002</v>
      </c>
      <c r="S284" s="8">
        <f t="shared" si="113"/>
        <v>7428.2350004459176</v>
      </c>
      <c r="T284" s="8">
        <f t="shared" si="113"/>
        <v>29712.940001783671</v>
      </c>
      <c r="U284" s="8">
        <f t="shared" si="113"/>
        <v>66854.115004013263</v>
      </c>
      <c r="V284" s="8">
        <f t="shared" si="113"/>
        <v>118851.76000713468</v>
      </c>
      <c r="W284" s="8">
        <f t="shared" si="113"/>
        <v>185705.87501114796</v>
      </c>
      <c r="X284" s="8">
        <f t="shared" si="113"/>
        <v>267416.46001605305</v>
      </c>
      <c r="Y284" s="3">
        <f>SUM('Masses &amp; Spring Data'!$K$41*('Masses &amp; Spring Data'!$I$3+'Vel,Acc,Jer (Inlet)'!C284))</f>
        <v>15340.834175804583</v>
      </c>
      <c r="Z284" s="10">
        <f t="shared" si="106"/>
        <v>22769.069176250501</v>
      </c>
      <c r="AA284" s="10">
        <f t="shared" si="107"/>
        <v>43764.850985112549</v>
      </c>
      <c r="AB284" s="10">
        <f t="shared" si="108"/>
        <v>82194.94917981785</v>
      </c>
      <c r="AC284" s="10">
        <f t="shared" si="109"/>
        <v>134192.59418293927</v>
      </c>
      <c r="AD284" s="10">
        <f t="shared" si="110"/>
        <v>201046.70918695253</v>
      </c>
      <c r="AE284" s="10">
        <f t="shared" si="111"/>
        <v>282757.29419185763</v>
      </c>
    </row>
    <row r="285" spans="1:31" x14ac:dyDescent="0.2">
      <c r="A285" s="5">
        <v>204</v>
      </c>
      <c r="B285" s="5">
        <f t="shared" si="112"/>
        <v>282</v>
      </c>
      <c r="C285" s="36">
        <v>4.3470476360286468E-2</v>
      </c>
      <c r="D285" s="6">
        <f t="shared" si="92"/>
        <v>-4.3056471823521777E-3</v>
      </c>
      <c r="E285" s="7">
        <f t="shared" si="93"/>
        <v>-51.667766188226132</v>
      </c>
      <c r="F285" s="7">
        <f t="shared" si="94"/>
        <v>-103.33553237645226</v>
      </c>
      <c r="G285" s="7">
        <f t="shared" si="95"/>
        <v>-155.0032985646784</v>
      </c>
      <c r="H285" s="7">
        <f t="shared" si="96"/>
        <v>-206.67106475290453</v>
      </c>
      <c r="I285" s="7">
        <f t="shared" si="97"/>
        <v>-258.33883094113065</v>
      </c>
      <c r="J285" s="7">
        <f t="shared" si="98"/>
        <v>-310.00659712935681</v>
      </c>
      <c r="K285" s="12">
        <f t="shared" si="99"/>
        <v>4.1400453676462834E-4</v>
      </c>
      <c r="L285" s="9">
        <f t="shared" si="100"/>
        <v>59616.65329410648</v>
      </c>
      <c r="M285" s="9">
        <f t="shared" si="101"/>
        <v>238466.61317642592</v>
      </c>
      <c r="N285" s="9">
        <f t="shared" si="102"/>
        <v>536549.87964695832</v>
      </c>
      <c r="O285" s="9">
        <f t="shared" si="103"/>
        <v>953866.45270570368</v>
      </c>
      <c r="P285" s="9">
        <f t="shared" si="104"/>
        <v>1490416.332352662</v>
      </c>
      <c r="Q285" s="9">
        <f t="shared" si="105"/>
        <v>2146199.5185878333</v>
      </c>
      <c r="R285" s="8">
        <f>'Masses &amp; Spring Data'!$G$29</f>
        <v>0.12460000000000002</v>
      </c>
      <c r="S285" s="8">
        <f t="shared" si="113"/>
        <v>7428.2350004456684</v>
      </c>
      <c r="T285" s="8">
        <f t="shared" si="113"/>
        <v>29712.940001782674</v>
      </c>
      <c r="U285" s="8">
        <f t="shared" si="113"/>
        <v>66854.115004011022</v>
      </c>
      <c r="V285" s="8">
        <f t="shared" si="113"/>
        <v>118851.7600071307</v>
      </c>
      <c r="W285" s="8">
        <f t="shared" si="113"/>
        <v>185705.8750111417</v>
      </c>
      <c r="X285" s="8">
        <f t="shared" si="113"/>
        <v>267416.46001604409</v>
      </c>
      <c r="Y285" s="3">
        <f>SUM('Masses &amp; Spring Data'!$K$41*('Masses &amp; Spring Data'!$I$3+'Vel,Acc,Jer (Inlet)'!C285))</f>
        <v>14051.910983328877</v>
      </c>
      <c r="Z285" s="10">
        <f t="shared" si="106"/>
        <v>21480.145983774546</v>
      </c>
      <c r="AA285" s="10">
        <f t="shared" si="107"/>
        <v>42588.991230572312</v>
      </c>
      <c r="AB285" s="10">
        <f t="shared" si="108"/>
        <v>80906.025987339905</v>
      </c>
      <c r="AC285" s="10">
        <f t="shared" si="109"/>
        <v>132903.67099045956</v>
      </c>
      <c r="AD285" s="10">
        <f t="shared" si="110"/>
        <v>199757.78599447059</v>
      </c>
      <c r="AE285" s="10">
        <f t="shared" si="111"/>
        <v>281468.37099937297</v>
      </c>
    </row>
    <row r="286" spans="1:31" x14ac:dyDescent="0.2">
      <c r="A286" s="5">
        <v>206</v>
      </c>
      <c r="B286" s="5">
        <f t="shared" si="112"/>
        <v>283</v>
      </c>
      <c r="C286" s="36">
        <v>3.9164829177934291E-2</v>
      </c>
      <c r="D286" s="6">
        <f t="shared" si="92"/>
        <v>-3.8916426455875494E-3</v>
      </c>
      <c r="E286" s="7">
        <f t="shared" si="93"/>
        <v>-46.699711747050593</v>
      </c>
      <c r="F286" s="7">
        <f t="shared" si="94"/>
        <v>-93.399423494101185</v>
      </c>
      <c r="G286" s="7">
        <f t="shared" si="95"/>
        <v>-140.09913524115177</v>
      </c>
      <c r="H286" s="7">
        <f t="shared" si="96"/>
        <v>-186.79884698820237</v>
      </c>
      <c r="I286" s="7">
        <f t="shared" si="97"/>
        <v>-233.49855873525297</v>
      </c>
      <c r="J286" s="7">
        <f t="shared" si="98"/>
        <v>-280.19827048230354</v>
      </c>
      <c r="K286" s="12">
        <f t="shared" si="99"/>
        <v>3.3120362941169851E-4</v>
      </c>
      <c r="L286" s="9">
        <f t="shared" si="100"/>
        <v>47693.322635284589</v>
      </c>
      <c r="M286" s="9">
        <f t="shared" si="101"/>
        <v>190773.29054113835</v>
      </c>
      <c r="N286" s="9">
        <f t="shared" si="102"/>
        <v>429239.90371756128</v>
      </c>
      <c r="O286" s="9">
        <f t="shared" si="103"/>
        <v>763093.16216455342</v>
      </c>
      <c r="P286" s="9">
        <f t="shared" si="104"/>
        <v>1192333.0658821147</v>
      </c>
      <c r="Q286" s="9">
        <f t="shared" si="105"/>
        <v>1716959.6148702451</v>
      </c>
      <c r="R286" s="8">
        <f>'Masses &amp; Spring Data'!$G$29</f>
        <v>0.12460000000000002</v>
      </c>
      <c r="S286" s="8">
        <f t="shared" si="113"/>
        <v>5942.5880003564607</v>
      </c>
      <c r="T286" s="8">
        <f t="shared" si="113"/>
        <v>23770.352001425843</v>
      </c>
      <c r="U286" s="8">
        <f t="shared" si="113"/>
        <v>53483.292003208138</v>
      </c>
      <c r="V286" s="8">
        <f t="shared" si="113"/>
        <v>95081.408005703372</v>
      </c>
      <c r="W286" s="8">
        <f t="shared" si="113"/>
        <v>148564.70000891152</v>
      </c>
      <c r="X286" s="8">
        <f t="shared" si="113"/>
        <v>213933.16801283255</v>
      </c>
      <c r="Y286" s="3">
        <f>SUM('Masses &amp; Spring Data'!$K$41*('Masses &amp; Spring Data'!$I$3+'Vel,Acc,Jer (Inlet)'!C286))</f>
        <v>12876.051228789636</v>
      </c>
      <c r="Z286" s="10">
        <f t="shared" si="106"/>
        <v>18818.639229146098</v>
      </c>
      <c r="AA286" s="10">
        <f t="shared" si="107"/>
        <v>35583.606913612704</v>
      </c>
      <c r="AB286" s="10">
        <f t="shared" si="108"/>
        <v>66359.343231997773</v>
      </c>
      <c r="AC286" s="10">
        <f t="shared" si="109"/>
        <v>107957.45923449301</v>
      </c>
      <c r="AD286" s="10">
        <f t="shared" si="110"/>
        <v>161440.75123770116</v>
      </c>
      <c r="AE286" s="10">
        <f t="shared" si="111"/>
        <v>226809.2192416222</v>
      </c>
    </row>
    <row r="287" spans="1:31" x14ac:dyDescent="0.2">
      <c r="A287" s="5">
        <v>208</v>
      </c>
      <c r="B287" s="5">
        <f t="shared" si="112"/>
        <v>284</v>
      </c>
      <c r="C287" s="36">
        <v>3.5273186532346741E-2</v>
      </c>
      <c r="D287" s="6">
        <f t="shared" si="92"/>
        <v>-3.5604390161758509E-3</v>
      </c>
      <c r="E287" s="7">
        <f t="shared" si="93"/>
        <v>-42.725268194110214</v>
      </c>
      <c r="F287" s="7">
        <f t="shared" si="94"/>
        <v>-85.450536388220428</v>
      </c>
      <c r="G287" s="7">
        <f t="shared" si="95"/>
        <v>-128.17580458233064</v>
      </c>
      <c r="H287" s="7">
        <f t="shared" si="96"/>
        <v>-170.90107277644086</v>
      </c>
      <c r="I287" s="7">
        <f t="shared" si="97"/>
        <v>-213.62634097055104</v>
      </c>
      <c r="J287" s="7">
        <f t="shared" si="98"/>
        <v>-256.35160916466128</v>
      </c>
      <c r="K287" s="12">
        <f t="shared" si="99"/>
        <v>4.1400453676464916E-4</v>
      </c>
      <c r="L287" s="9">
        <f t="shared" si="100"/>
        <v>59616.653294109477</v>
      </c>
      <c r="M287" s="9">
        <f t="shared" si="101"/>
        <v>238466.61317643791</v>
      </c>
      <c r="N287" s="9">
        <f t="shared" si="102"/>
        <v>536549.87964698533</v>
      </c>
      <c r="O287" s="9">
        <f t="shared" si="103"/>
        <v>953866.45270575164</v>
      </c>
      <c r="P287" s="9">
        <f t="shared" si="104"/>
        <v>1490416.332352737</v>
      </c>
      <c r="Q287" s="9">
        <f t="shared" si="105"/>
        <v>2146199.5185879413</v>
      </c>
      <c r="R287" s="8">
        <f>'Masses &amp; Spring Data'!$G$29</f>
        <v>0.12460000000000002</v>
      </c>
      <c r="S287" s="8">
        <f t="shared" si="113"/>
        <v>7428.2350004460422</v>
      </c>
      <c r="T287" s="8">
        <f t="shared" si="113"/>
        <v>29712.940001784169</v>
      </c>
      <c r="U287" s="8">
        <f t="shared" si="113"/>
        <v>66854.115004014384</v>
      </c>
      <c r="V287" s="8">
        <f t="shared" si="113"/>
        <v>118851.76000713668</v>
      </c>
      <c r="W287" s="8">
        <f t="shared" si="113"/>
        <v>185705.87501115105</v>
      </c>
      <c r="X287" s="8">
        <f t="shared" si="113"/>
        <v>267416.46001605754</v>
      </c>
      <c r="Y287" s="3">
        <f>SUM('Masses &amp; Spring Data'!$K$41*('Masses &amp; Spring Data'!$I$3+'Vel,Acc,Jer (Inlet)'!C287))</f>
        <v>11813.25491218686</v>
      </c>
      <c r="Z287" s="10">
        <f t="shared" si="106"/>
        <v>19241.489912632904</v>
      </c>
      <c r="AA287" s="10">
        <f t="shared" si="107"/>
        <v>40553.849347717427</v>
      </c>
      <c r="AB287" s="10">
        <f t="shared" si="108"/>
        <v>78667.369916201249</v>
      </c>
      <c r="AC287" s="10">
        <f t="shared" si="109"/>
        <v>130665.01491932354</v>
      </c>
      <c r="AD287" s="10">
        <f t="shared" si="110"/>
        <v>197519.1299233379</v>
      </c>
      <c r="AE287" s="10">
        <f t="shared" si="111"/>
        <v>279229.71492824442</v>
      </c>
    </row>
    <row r="288" spans="1:31" x14ac:dyDescent="0.2">
      <c r="A288" s="5">
        <v>210</v>
      </c>
      <c r="B288" s="5">
        <f t="shared" si="112"/>
        <v>285</v>
      </c>
      <c r="C288" s="36">
        <v>3.171274751617089E-2</v>
      </c>
      <c r="D288" s="6">
        <f t="shared" si="92"/>
        <v>-3.1464344794112017E-3</v>
      </c>
      <c r="E288" s="7">
        <f t="shared" si="93"/>
        <v>-37.757213752934419</v>
      </c>
      <c r="F288" s="7">
        <f t="shared" si="94"/>
        <v>-75.514427505868838</v>
      </c>
      <c r="G288" s="7">
        <f t="shared" si="95"/>
        <v>-113.27164125880326</v>
      </c>
      <c r="H288" s="7">
        <f t="shared" si="96"/>
        <v>-151.02885501173768</v>
      </c>
      <c r="I288" s="7">
        <f t="shared" si="97"/>
        <v>-188.78606876467211</v>
      </c>
      <c r="J288" s="7">
        <f t="shared" si="98"/>
        <v>-226.54328251760651</v>
      </c>
      <c r="K288" s="12">
        <f t="shared" si="99"/>
        <v>1.6560181470583191E-4</v>
      </c>
      <c r="L288" s="9">
        <f t="shared" si="100"/>
        <v>23846.661317639795</v>
      </c>
      <c r="M288" s="9">
        <f t="shared" si="101"/>
        <v>95386.64527055918</v>
      </c>
      <c r="N288" s="9">
        <f t="shared" si="102"/>
        <v>214619.95185875814</v>
      </c>
      <c r="O288" s="9">
        <f t="shared" si="103"/>
        <v>381546.58108223672</v>
      </c>
      <c r="P288" s="9">
        <f t="shared" si="104"/>
        <v>596166.53294099483</v>
      </c>
      <c r="Q288" s="9">
        <f t="shared" si="105"/>
        <v>858479.80743503256</v>
      </c>
      <c r="R288" s="8">
        <f>'Masses &amp; Spring Data'!$G$29</f>
        <v>0.12460000000000002</v>
      </c>
      <c r="S288" s="8">
        <f t="shared" si="113"/>
        <v>2971.2940001779189</v>
      </c>
      <c r="T288" s="8">
        <f t="shared" si="113"/>
        <v>11885.176000711675</v>
      </c>
      <c r="U288" s="8">
        <f t="shared" si="113"/>
        <v>26741.646001601268</v>
      </c>
      <c r="V288" s="8">
        <f t="shared" si="113"/>
        <v>47540.704002846702</v>
      </c>
      <c r="W288" s="8">
        <f t="shared" si="113"/>
        <v>74282.350004447959</v>
      </c>
      <c r="X288" s="8">
        <f t="shared" si="113"/>
        <v>106966.58400640507</v>
      </c>
      <c r="Y288" s="3">
        <f>SUM('Masses &amp; Spring Data'!$K$41*('Masses &amp; Spring Data'!$I$3+'Vel,Acc,Jer (Inlet)'!C288))</f>
        <v>10840.909345933256</v>
      </c>
      <c r="Z288" s="10">
        <f t="shared" si="106"/>
        <v>13812.203346111175</v>
      </c>
      <c r="AA288" s="10">
        <f t="shared" si="107"/>
        <v>21866.803218327797</v>
      </c>
      <c r="AB288" s="10">
        <f t="shared" si="108"/>
        <v>37582.555347534522</v>
      </c>
      <c r="AC288" s="10">
        <f t="shared" si="109"/>
        <v>58381.61334877996</v>
      </c>
      <c r="AD288" s="10">
        <f t="shared" si="110"/>
        <v>85123.25935038121</v>
      </c>
      <c r="AE288" s="10">
        <f t="shared" si="111"/>
        <v>117807.49335233832</v>
      </c>
    </row>
    <row r="289" spans="1:31" x14ac:dyDescent="0.2">
      <c r="A289" s="5">
        <v>212</v>
      </c>
      <c r="B289" s="5">
        <f t="shared" si="112"/>
        <v>286</v>
      </c>
      <c r="C289" s="36">
        <v>2.8566313036759688E-2</v>
      </c>
      <c r="D289" s="6">
        <f t="shared" si="92"/>
        <v>-2.9808326647053698E-3</v>
      </c>
      <c r="E289" s="7">
        <f t="shared" si="93"/>
        <v>-35.769991976464439</v>
      </c>
      <c r="F289" s="7">
        <f t="shared" si="94"/>
        <v>-71.539983952928878</v>
      </c>
      <c r="G289" s="7">
        <f t="shared" si="95"/>
        <v>-107.30997592939332</v>
      </c>
      <c r="H289" s="7">
        <f t="shared" si="96"/>
        <v>-143.07996790585776</v>
      </c>
      <c r="I289" s="7">
        <f t="shared" si="97"/>
        <v>-178.8499598823222</v>
      </c>
      <c r="J289" s="7">
        <f t="shared" si="98"/>
        <v>-214.61995185878664</v>
      </c>
      <c r="K289" s="12">
        <f t="shared" si="99"/>
        <v>3.3120362941172279E-4</v>
      </c>
      <c r="L289" s="9">
        <f t="shared" si="100"/>
        <v>47693.322635288081</v>
      </c>
      <c r="M289" s="9">
        <f t="shared" si="101"/>
        <v>190773.29054115232</v>
      </c>
      <c r="N289" s="9">
        <f t="shared" si="102"/>
        <v>429239.90371759277</v>
      </c>
      <c r="O289" s="9">
        <f t="shared" si="103"/>
        <v>763093.1621646093</v>
      </c>
      <c r="P289" s="9">
        <f t="shared" si="104"/>
        <v>1192333.065882202</v>
      </c>
      <c r="Q289" s="9">
        <f t="shared" si="105"/>
        <v>1716959.6148703711</v>
      </c>
      <c r="R289" s="8">
        <f>'Masses &amp; Spring Data'!$G$29</f>
        <v>0.12460000000000002</v>
      </c>
      <c r="S289" s="8">
        <f t="shared" si="113"/>
        <v>5942.5880003568955</v>
      </c>
      <c r="T289" s="8">
        <f t="shared" si="113"/>
        <v>23770.352001427582</v>
      </c>
      <c r="U289" s="8">
        <f t="shared" si="113"/>
        <v>53483.292003212067</v>
      </c>
      <c r="V289" s="8">
        <f t="shared" si="113"/>
        <v>95081.408005710327</v>
      </c>
      <c r="W289" s="8">
        <f t="shared" si="113"/>
        <v>148564.7000089224</v>
      </c>
      <c r="X289" s="8">
        <f t="shared" si="113"/>
        <v>213933.16801284827</v>
      </c>
      <c r="Y289" s="3">
        <f>SUM('Masses &amp; Spring Data'!$K$41*('Masses &amp; Spring Data'!$I$3+'Vel,Acc,Jer (Inlet)'!C289))</f>
        <v>9981.6272176161201</v>
      </c>
      <c r="Z289" s="10">
        <f t="shared" si="106"/>
        <v>15924.215217973015</v>
      </c>
      <c r="AA289" s="10">
        <f t="shared" si="107"/>
        <v>32937.922465901152</v>
      </c>
      <c r="AB289" s="10">
        <f t="shared" si="108"/>
        <v>63464.919220828189</v>
      </c>
      <c r="AC289" s="10">
        <f t="shared" si="109"/>
        <v>105063.03522332644</v>
      </c>
      <c r="AD289" s="10">
        <f t="shared" si="110"/>
        <v>158546.32722653853</v>
      </c>
      <c r="AE289" s="10">
        <f t="shared" si="111"/>
        <v>223914.7952304644</v>
      </c>
    </row>
    <row r="290" spans="1:31" x14ac:dyDescent="0.2">
      <c r="A290" s="5">
        <v>214</v>
      </c>
      <c r="B290" s="5">
        <f t="shared" si="112"/>
        <v>287</v>
      </c>
      <c r="C290" s="36">
        <v>2.5585480372054319E-2</v>
      </c>
      <c r="D290" s="6">
        <f t="shared" si="92"/>
        <v>-2.649629035293647E-3</v>
      </c>
      <c r="E290" s="7">
        <f t="shared" si="93"/>
        <v>-31.795548423523766</v>
      </c>
      <c r="F290" s="7">
        <f t="shared" si="94"/>
        <v>-63.591096847047531</v>
      </c>
      <c r="G290" s="7">
        <f t="shared" si="95"/>
        <v>-95.386645270571293</v>
      </c>
      <c r="H290" s="7">
        <f t="shared" si="96"/>
        <v>-127.18219369409506</v>
      </c>
      <c r="I290" s="7">
        <f t="shared" si="97"/>
        <v>-158.97774211761882</v>
      </c>
      <c r="J290" s="7">
        <f t="shared" si="98"/>
        <v>-190.77329054114259</v>
      </c>
      <c r="K290" s="12">
        <f t="shared" si="99"/>
        <v>3.3120362941170545E-4</v>
      </c>
      <c r="L290" s="9">
        <f t="shared" si="100"/>
        <v>47693.322635285585</v>
      </c>
      <c r="M290" s="9">
        <f t="shared" si="101"/>
        <v>190773.29054114234</v>
      </c>
      <c r="N290" s="9">
        <f t="shared" si="102"/>
        <v>429239.90371757024</v>
      </c>
      <c r="O290" s="9">
        <f t="shared" si="103"/>
        <v>763093.16216456937</v>
      </c>
      <c r="P290" s="9">
        <f t="shared" si="104"/>
        <v>1192333.0658821396</v>
      </c>
      <c r="Q290" s="9">
        <f t="shared" si="105"/>
        <v>1716959.614870281</v>
      </c>
      <c r="R290" s="8">
        <f>'Masses &amp; Spring Data'!$G$29</f>
        <v>0.12460000000000002</v>
      </c>
      <c r="S290" s="8">
        <f t="shared" si="113"/>
        <v>5942.5880003565844</v>
      </c>
      <c r="T290" s="8">
        <f t="shared" si="113"/>
        <v>23770.352001426338</v>
      </c>
      <c r="U290" s="8">
        <f t="shared" si="113"/>
        <v>53483.292003209259</v>
      </c>
      <c r="V290" s="8">
        <f t="shared" si="113"/>
        <v>95081.408005705351</v>
      </c>
      <c r="W290" s="8">
        <f t="shared" si="113"/>
        <v>148564.7000089146</v>
      </c>
      <c r="X290" s="8">
        <f t="shared" si="113"/>
        <v>213933.16801283704</v>
      </c>
      <c r="Y290" s="3">
        <f>SUM('Masses &amp; Spring Data'!$K$41*('Masses &amp; Spring Data'!$I$3+'Vel,Acc,Jer (Inlet)'!C290))</f>
        <v>9167.5704644735688</v>
      </c>
      <c r="Z290" s="10">
        <f t="shared" si="106"/>
        <v>15110.158464830154</v>
      </c>
      <c r="AA290" s="10">
        <f t="shared" si="107"/>
        <v>32214.316463106526</v>
      </c>
      <c r="AB290" s="10">
        <f t="shared" si="108"/>
        <v>62650.862467682826</v>
      </c>
      <c r="AC290" s="10">
        <f t="shared" si="109"/>
        <v>104248.97847017892</v>
      </c>
      <c r="AD290" s="10">
        <f t="shared" si="110"/>
        <v>157732.27047338817</v>
      </c>
      <c r="AE290" s="10">
        <f t="shared" si="111"/>
        <v>223100.7384773106</v>
      </c>
    </row>
    <row r="291" spans="1:31" x14ac:dyDescent="0.2">
      <c r="A291" s="5">
        <v>216</v>
      </c>
      <c r="B291" s="5">
        <f t="shared" si="112"/>
        <v>288</v>
      </c>
      <c r="C291" s="36">
        <v>2.2935851336760672E-2</v>
      </c>
      <c r="D291" s="6">
        <f t="shared" si="92"/>
        <v>-2.3184254058819416E-3</v>
      </c>
      <c r="E291" s="7">
        <f t="shared" si="93"/>
        <v>-27.821104870583298</v>
      </c>
      <c r="F291" s="7">
        <f t="shared" si="94"/>
        <v>-55.642209741166596</v>
      </c>
      <c r="G291" s="7">
        <f t="shared" si="95"/>
        <v>-83.463314611749894</v>
      </c>
      <c r="H291" s="7">
        <f t="shared" si="96"/>
        <v>-111.28441948233319</v>
      </c>
      <c r="I291" s="7">
        <f t="shared" si="97"/>
        <v>-139.10552435291649</v>
      </c>
      <c r="J291" s="7">
        <f t="shared" si="98"/>
        <v>-166.92662922349979</v>
      </c>
      <c r="K291" s="12">
        <f t="shared" si="99"/>
        <v>1.6560181470584232E-4</v>
      </c>
      <c r="L291" s="9">
        <f t="shared" si="100"/>
        <v>23846.661317641294</v>
      </c>
      <c r="M291" s="9">
        <f t="shared" si="101"/>
        <v>95386.645270565175</v>
      </c>
      <c r="N291" s="9">
        <f t="shared" si="102"/>
        <v>214619.95185877164</v>
      </c>
      <c r="O291" s="9">
        <f t="shared" si="103"/>
        <v>381546.5810822607</v>
      </c>
      <c r="P291" s="9">
        <f t="shared" si="104"/>
        <v>596166.53294103232</v>
      </c>
      <c r="Q291" s="9">
        <f t="shared" si="105"/>
        <v>858479.80743508658</v>
      </c>
      <c r="R291" s="8">
        <f>'Masses &amp; Spring Data'!$G$29</f>
        <v>0.12460000000000002</v>
      </c>
      <c r="S291" s="8">
        <f t="shared" si="113"/>
        <v>2971.2940001781058</v>
      </c>
      <c r="T291" s="8">
        <f t="shared" si="113"/>
        <v>11885.176000712423</v>
      </c>
      <c r="U291" s="8">
        <f t="shared" si="113"/>
        <v>26741.646001602949</v>
      </c>
      <c r="V291" s="8">
        <f t="shared" si="113"/>
        <v>47540.704002849692</v>
      </c>
      <c r="W291" s="8">
        <f t="shared" si="113"/>
        <v>74282.35000445263</v>
      </c>
      <c r="X291" s="8">
        <f t="shared" si="113"/>
        <v>106966.58400641179</v>
      </c>
      <c r="Y291" s="3">
        <f>SUM('Masses &amp; Spring Data'!$K$41*('Masses &amp; Spring Data'!$I$3+'Vel,Acc,Jer (Inlet)'!C291))</f>
        <v>8443.9644616801888</v>
      </c>
      <c r="Z291" s="10">
        <f t="shared" si="106"/>
        <v>11415.258461858295</v>
      </c>
      <c r="AA291" s="10">
        <f t="shared" si="107"/>
        <v>19695.985209948405</v>
      </c>
      <c r="AB291" s="10">
        <f t="shared" si="108"/>
        <v>35185.610463283141</v>
      </c>
      <c r="AC291" s="10">
        <f t="shared" si="109"/>
        <v>55984.668464529881</v>
      </c>
      <c r="AD291" s="10">
        <f t="shared" si="110"/>
        <v>82726.314466132812</v>
      </c>
      <c r="AE291" s="10">
        <f t="shared" si="111"/>
        <v>115410.54846809199</v>
      </c>
    </row>
    <row r="292" spans="1:31" x14ac:dyDescent="0.2">
      <c r="A292" s="5">
        <v>218</v>
      </c>
      <c r="B292" s="5">
        <f t="shared" si="112"/>
        <v>289</v>
      </c>
      <c r="C292" s="36">
        <v>2.061742593087873E-2</v>
      </c>
      <c r="D292" s="6">
        <f t="shared" si="92"/>
        <v>-2.1528235911760993E-3</v>
      </c>
      <c r="E292" s="7">
        <f t="shared" si="93"/>
        <v>-25.83388309411319</v>
      </c>
      <c r="F292" s="7">
        <f t="shared" si="94"/>
        <v>-51.667766188226381</v>
      </c>
      <c r="G292" s="7">
        <f t="shared" si="95"/>
        <v>-77.501649282339571</v>
      </c>
      <c r="H292" s="7">
        <f t="shared" si="96"/>
        <v>-103.33553237645276</v>
      </c>
      <c r="I292" s="7">
        <f t="shared" si="97"/>
        <v>-129.16941547056595</v>
      </c>
      <c r="J292" s="7">
        <f t="shared" si="98"/>
        <v>-155.00329856467914</v>
      </c>
      <c r="K292" s="12">
        <f t="shared" si="99"/>
        <v>1.6560181470587007E-4</v>
      </c>
      <c r="L292" s="9">
        <f t="shared" si="100"/>
        <v>23846.661317645288</v>
      </c>
      <c r="M292" s="9">
        <f t="shared" si="101"/>
        <v>95386.645270581153</v>
      </c>
      <c r="N292" s="9">
        <f t="shared" si="102"/>
        <v>214619.95185880762</v>
      </c>
      <c r="O292" s="9">
        <f t="shared" si="103"/>
        <v>381546.58108232461</v>
      </c>
      <c r="P292" s="9">
        <f t="shared" si="104"/>
        <v>596166.5329411322</v>
      </c>
      <c r="Q292" s="9">
        <f t="shared" si="105"/>
        <v>858479.80743523047</v>
      </c>
      <c r="R292" s="8">
        <f>'Masses &amp; Spring Data'!$G$29</f>
        <v>0.12460000000000002</v>
      </c>
      <c r="S292" s="8">
        <f t="shared" si="113"/>
        <v>2971.2940001786033</v>
      </c>
      <c r="T292" s="8">
        <f t="shared" si="113"/>
        <v>11885.176000714413</v>
      </c>
      <c r="U292" s="8">
        <f t="shared" si="113"/>
        <v>26741.646001607434</v>
      </c>
      <c r="V292" s="8">
        <f t="shared" si="113"/>
        <v>47540.704002857652</v>
      </c>
      <c r="W292" s="8">
        <f t="shared" si="113"/>
        <v>74282.350004465086</v>
      </c>
      <c r="X292" s="8">
        <f t="shared" si="113"/>
        <v>106966.58400642974</v>
      </c>
      <c r="Y292" s="3">
        <f>SUM('Masses &amp; Spring Data'!$K$41*('Masses &amp; Spring Data'!$I$3+'Vel,Acc,Jer (Inlet)'!C292))</f>
        <v>7810.8092092359811</v>
      </c>
      <c r="Z292" s="10">
        <f t="shared" si="106"/>
        <v>10782.103209414585</v>
      </c>
      <c r="AA292" s="10">
        <f t="shared" si="107"/>
        <v>19108.055332680775</v>
      </c>
      <c r="AB292" s="10">
        <f t="shared" si="108"/>
        <v>34552.455210843415</v>
      </c>
      <c r="AC292" s="10">
        <f t="shared" si="109"/>
        <v>55351.513212093632</v>
      </c>
      <c r="AD292" s="10">
        <f t="shared" si="110"/>
        <v>82093.159213701074</v>
      </c>
      <c r="AE292" s="10">
        <f t="shared" si="111"/>
        <v>114777.39321566572</v>
      </c>
    </row>
    <row r="293" spans="1:31" x14ac:dyDescent="0.2">
      <c r="A293" s="5">
        <v>220</v>
      </c>
      <c r="B293" s="5">
        <f t="shared" si="112"/>
        <v>290</v>
      </c>
      <c r="C293" s="36">
        <v>1.8464602339702631E-2</v>
      </c>
      <c r="D293" s="6">
        <f t="shared" si="92"/>
        <v>-1.9872217764702292E-3</v>
      </c>
      <c r="E293" s="7">
        <f t="shared" si="93"/>
        <v>-23.846661317642752</v>
      </c>
      <c r="F293" s="7">
        <f t="shared" si="94"/>
        <v>-47.693322635285504</v>
      </c>
      <c r="G293" s="7">
        <f t="shared" si="95"/>
        <v>-71.539983952928253</v>
      </c>
      <c r="H293" s="7">
        <f t="shared" si="96"/>
        <v>-95.386645270571009</v>
      </c>
      <c r="I293" s="7">
        <f t="shared" si="97"/>
        <v>-119.23330658821375</v>
      </c>
      <c r="J293" s="7">
        <f t="shared" si="98"/>
        <v>-143.07996790585651</v>
      </c>
      <c r="K293" s="12">
        <f t="shared" si="99"/>
        <v>2.4840272205876868E-4</v>
      </c>
      <c r="L293" s="9">
        <f t="shared" si="100"/>
        <v>35769.99197646269</v>
      </c>
      <c r="M293" s="9">
        <f t="shared" si="101"/>
        <v>143079.96790585076</v>
      </c>
      <c r="N293" s="9">
        <f t="shared" si="102"/>
        <v>321929.92778816423</v>
      </c>
      <c r="O293" s="9">
        <f t="shared" si="103"/>
        <v>572319.87162340304</v>
      </c>
      <c r="P293" s="9">
        <f t="shared" si="104"/>
        <v>894249.79941156728</v>
      </c>
      <c r="Q293" s="9">
        <f t="shared" si="105"/>
        <v>1287719.7111526569</v>
      </c>
      <c r="R293" s="8">
        <f>'Masses &amp; Spring Data'!$G$29</f>
        <v>0.12460000000000002</v>
      </c>
      <c r="S293" s="8">
        <f t="shared" si="113"/>
        <v>4456.9410002672521</v>
      </c>
      <c r="T293" s="8">
        <f t="shared" si="113"/>
        <v>17827.764001069008</v>
      </c>
      <c r="U293" s="8">
        <f t="shared" si="113"/>
        <v>40112.469002405269</v>
      </c>
      <c r="V293" s="8">
        <f t="shared" si="113"/>
        <v>71311.056004276033</v>
      </c>
      <c r="W293" s="8">
        <f t="shared" si="113"/>
        <v>111423.5250066813</v>
      </c>
      <c r="X293" s="8">
        <f t="shared" si="113"/>
        <v>160449.87600962108</v>
      </c>
      <c r="Y293" s="3">
        <f>SUM('Masses &amp; Spring Data'!$K$41*('Masses &amp; Spring Data'!$I$3+'Vel,Acc,Jer (Inlet)'!C293))</f>
        <v>7222.879331966361</v>
      </c>
      <c r="Z293" s="10">
        <f t="shared" si="106"/>
        <v>11679.820332233612</v>
      </c>
      <c r="AA293" s="10">
        <f t="shared" si="107"/>
        <v>24507.938830940337</v>
      </c>
      <c r="AB293" s="10">
        <f t="shared" si="108"/>
        <v>47335.348334371629</v>
      </c>
      <c r="AC293" s="10">
        <f t="shared" si="109"/>
        <v>78533.935336242401</v>
      </c>
      <c r="AD293" s="10">
        <f t="shared" si="110"/>
        <v>118646.40433864767</v>
      </c>
      <c r="AE293" s="10">
        <f t="shared" si="111"/>
        <v>167672.75534158744</v>
      </c>
    </row>
    <row r="294" spans="1:31" x14ac:dyDescent="0.2">
      <c r="A294" s="5">
        <v>222</v>
      </c>
      <c r="B294" s="5">
        <f t="shared" si="112"/>
        <v>291</v>
      </c>
      <c r="C294" s="36">
        <v>1.6477380563232401E-2</v>
      </c>
      <c r="D294" s="6">
        <f t="shared" si="92"/>
        <v>-1.7388190544114623E-3</v>
      </c>
      <c r="E294" s="7">
        <f t="shared" si="93"/>
        <v>-20.865828652937548</v>
      </c>
      <c r="F294" s="7">
        <f t="shared" si="94"/>
        <v>-41.731657305875096</v>
      </c>
      <c r="G294" s="7">
        <f t="shared" si="95"/>
        <v>-62.597485958812641</v>
      </c>
      <c r="H294" s="7">
        <f t="shared" si="96"/>
        <v>-83.463314611750192</v>
      </c>
      <c r="I294" s="7">
        <f t="shared" si="97"/>
        <v>-104.32914326468773</v>
      </c>
      <c r="J294" s="7">
        <f t="shared" si="98"/>
        <v>-125.19497191762528</v>
      </c>
      <c r="K294" s="12">
        <f t="shared" si="99"/>
        <v>1.6560181470585272E-4</v>
      </c>
      <c r="L294" s="9">
        <f t="shared" si="100"/>
        <v>23846.661317642793</v>
      </c>
      <c r="M294" s="9">
        <f t="shared" si="101"/>
        <v>95386.645270571171</v>
      </c>
      <c r="N294" s="9">
        <f t="shared" si="102"/>
        <v>214619.95185878512</v>
      </c>
      <c r="O294" s="9">
        <f t="shared" si="103"/>
        <v>381546.58108228468</v>
      </c>
      <c r="P294" s="9">
        <f t="shared" si="104"/>
        <v>596166.5329410698</v>
      </c>
      <c r="Q294" s="9">
        <f t="shared" si="105"/>
        <v>858479.80743514048</v>
      </c>
      <c r="R294" s="8">
        <f>'Masses &amp; Spring Data'!$G$29</f>
        <v>0.12460000000000002</v>
      </c>
      <c r="S294" s="8">
        <f t="shared" si="113"/>
        <v>2971.2940001782922</v>
      </c>
      <c r="T294" s="8">
        <f t="shared" si="113"/>
        <v>11885.176000713169</v>
      </c>
      <c r="U294" s="8">
        <f t="shared" si="113"/>
        <v>26741.646001604629</v>
      </c>
      <c r="V294" s="8">
        <f t="shared" si="113"/>
        <v>47540.704002852675</v>
      </c>
      <c r="W294" s="8">
        <f t="shared" si="113"/>
        <v>74282.350004457301</v>
      </c>
      <c r="X294" s="8">
        <f t="shared" si="113"/>
        <v>106966.58400641852</v>
      </c>
      <c r="Y294" s="3">
        <f>SUM('Masses &amp; Spring Data'!$K$41*('Masses &amp; Spring Data'!$I$3+'Vel,Acc,Jer (Inlet)'!C294))</f>
        <v>6680.1748298713273</v>
      </c>
      <c r="Z294" s="10">
        <f t="shared" si="106"/>
        <v>9651.46883004962</v>
      </c>
      <c r="AA294" s="10">
        <f t="shared" si="107"/>
        <v>18090.484391251339</v>
      </c>
      <c r="AB294" s="10">
        <f t="shared" si="108"/>
        <v>33421.820831475954</v>
      </c>
      <c r="AC294" s="10">
        <f t="shared" si="109"/>
        <v>54220.878832724004</v>
      </c>
      <c r="AD294" s="10">
        <f t="shared" si="110"/>
        <v>80962.524834328622</v>
      </c>
      <c r="AE294" s="10">
        <f t="shared" si="111"/>
        <v>113646.75883628984</v>
      </c>
    </row>
    <row r="295" spans="1:31" x14ac:dyDescent="0.2">
      <c r="A295" s="5">
        <v>224</v>
      </c>
      <c r="B295" s="5">
        <f t="shared" si="112"/>
        <v>292</v>
      </c>
      <c r="C295" s="36">
        <v>1.4738561508820939E-2</v>
      </c>
      <c r="D295" s="6">
        <f t="shared" si="92"/>
        <v>-1.5732172397056095E-3</v>
      </c>
      <c r="E295" s="7">
        <f t="shared" si="93"/>
        <v>-18.878606876467316</v>
      </c>
      <c r="F295" s="7">
        <f t="shared" si="94"/>
        <v>-37.757213752934632</v>
      </c>
      <c r="G295" s="7">
        <f t="shared" si="95"/>
        <v>-56.635820629401941</v>
      </c>
      <c r="H295" s="7">
        <f t="shared" si="96"/>
        <v>-75.514427505869264</v>
      </c>
      <c r="I295" s="7">
        <f t="shared" si="97"/>
        <v>-94.393034382336566</v>
      </c>
      <c r="J295" s="7">
        <f t="shared" si="98"/>
        <v>-113.27164125880388</v>
      </c>
      <c r="K295" s="12">
        <f t="shared" si="99"/>
        <v>8.2800907352929831E-5</v>
      </c>
      <c r="L295" s="9">
        <f t="shared" si="100"/>
        <v>11923.330658821897</v>
      </c>
      <c r="M295" s="9">
        <f t="shared" si="101"/>
        <v>47693.322635287586</v>
      </c>
      <c r="N295" s="9">
        <f t="shared" si="102"/>
        <v>107309.97592939706</v>
      </c>
      <c r="O295" s="9">
        <f t="shared" si="103"/>
        <v>190773.29054115035</v>
      </c>
      <c r="P295" s="9">
        <f t="shared" si="104"/>
        <v>298083.26647054742</v>
      </c>
      <c r="Q295" s="9">
        <f t="shared" si="105"/>
        <v>429239.90371758823</v>
      </c>
      <c r="R295" s="8">
        <f>'Masses &amp; Spring Data'!$G$29</f>
        <v>0.12460000000000002</v>
      </c>
      <c r="S295" s="8">
        <f t="shared" si="113"/>
        <v>1485.6470000892084</v>
      </c>
      <c r="T295" s="8">
        <f t="shared" si="113"/>
        <v>5942.5880003568336</v>
      </c>
      <c r="U295" s="8">
        <f t="shared" si="113"/>
        <v>13370.823000802875</v>
      </c>
      <c r="V295" s="8">
        <f t="shared" si="113"/>
        <v>23770.352001427334</v>
      </c>
      <c r="W295" s="8">
        <f t="shared" si="113"/>
        <v>37141.175002230215</v>
      </c>
      <c r="X295" s="8">
        <f t="shared" si="113"/>
        <v>53483.2920032115</v>
      </c>
      <c r="Y295" s="3">
        <f>SUM('Masses &amp; Spring Data'!$K$41*('Masses &amp; Spring Data'!$I$3+'Vel,Acc,Jer (Inlet)'!C295))</f>
        <v>6205.3083905381709</v>
      </c>
      <c r="Z295" s="10">
        <f t="shared" si="106"/>
        <v>7690.9553906273795</v>
      </c>
      <c r="AA295" s="10">
        <f t="shared" si="107"/>
        <v>11718.255326736438</v>
      </c>
      <c r="AB295" s="10">
        <f t="shared" si="108"/>
        <v>19576.131391341045</v>
      </c>
      <c r="AC295" s="10">
        <f t="shared" si="109"/>
        <v>29975.660391965506</v>
      </c>
      <c r="AD295" s="10">
        <f t="shared" si="110"/>
        <v>43346.483392768387</v>
      </c>
      <c r="AE295" s="10">
        <f t="shared" si="111"/>
        <v>59688.600393749672</v>
      </c>
    </row>
    <row r="296" spans="1:31" x14ac:dyDescent="0.2">
      <c r="A296" s="5">
        <v>226</v>
      </c>
      <c r="B296" s="5">
        <f t="shared" si="112"/>
        <v>293</v>
      </c>
      <c r="C296" s="36">
        <v>1.316534426911533E-2</v>
      </c>
      <c r="D296" s="6">
        <f t="shared" si="92"/>
        <v>-1.4904163323526797E-3</v>
      </c>
      <c r="E296" s="7">
        <f t="shared" si="93"/>
        <v>-17.884995988232156</v>
      </c>
      <c r="F296" s="7">
        <f t="shared" si="94"/>
        <v>-35.769991976464311</v>
      </c>
      <c r="G296" s="7">
        <f t="shared" si="95"/>
        <v>-53.654987964696467</v>
      </c>
      <c r="H296" s="7">
        <f t="shared" si="96"/>
        <v>-71.539983952928623</v>
      </c>
      <c r="I296" s="7">
        <f t="shared" si="97"/>
        <v>-89.424979941160785</v>
      </c>
      <c r="J296" s="7">
        <f t="shared" si="98"/>
        <v>-107.30997592939293</v>
      </c>
      <c r="K296" s="12">
        <f t="shared" si="99"/>
        <v>2.4840272205877909E-4</v>
      </c>
      <c r="L296" s="9">
        <f t="shared" si="100"/>
        <v>35769.991976464189</v>
      </c>
      <c r="M296" s="9">
        <f t="shared" si="101"/>
        <v>143079.96790585676</v>
      </c>
      <c r="N296" s="9">
        <f t="shared" si="102"/>
        <v>321929.92778817768</v>
      </c>
      <c r="O296" s="9">
        <f t="shared" si="103"/>
        <v>572319.87162342703</v>
      </c>
      <c r="P296" s="9">
        <f t="shared" si="104"/>
        <v>894249.79941160476</v>
      </c>
      <c r="Q296" s="9">
        <f t="shared" si="105"/>
        <v>1287719.7111527107</v>
      </c>
      <c r="R296" s="8">
        <f>'Masses &amp; Spring Data'!$G$29</f>
        <v>0.12460000000000002</v>
      </c>
      <c r="S296" s="8">
        <f t="shared" si="113"/>
        <v>4456.9410002674385</v>
      </c>
      <c r="T296" s="8">
        <f t="shared" si="113"/>
        <v>17827.764001069754</v>
      </c>
      <c r="U296" s="8">
        <f t="shared" si="113"/>
        <v>40112.469002406942</v>
      </c>
      <c r="V296" s="8">
        <f t="shared" si="113"/>
        <v>71311.056004279017</v>
      </c>
      <c r="W296" s="8">
        <f t="shared" si="113"/>
        <v>111423.52500668597</v>
      </c>
      <c r="X296" s="8">
        <f t="shared" si="113"/>
        <v>160449.87600962777</v>
      </c>
      <c r="Y296" s="3">
        <f>SUM('Masses &amp; Spring Data'!$K$41*('Masses &amp; Spring Data'!$I$3+'Vel,Acc,Jer (Inlet)'!C296))</f>
        <v>5775.6673263796038</v>
      </c>
      <c r="Z296" s="10">
        <f t="shared" si="106"/>
        <v>10232.608326647041</v>
      </c>
      <c r="AA296" s="10">
        <f t="shared" si="107"/>
        <v>23196.40295087808</v>
      </c>
      <c r="AB296" s="10">
        <f t="shared" si="108"/>
        <v>45888.136328786546</v>
      </c>
      <c r="AC296" s="10">
        <f t="shared" si="109"/>
        <v>77086.723330658628</v>
      </c>
      <c r="AD296" s="10">
        <f t="shared" si="110"/>
        <v>117199.19233306558</v>
      </c>
      <c r="AE296" s="10">
        <f t="shared" si="111"/>
        <v>166225.54333600737</v>
      </c>
    </row>
    <row r="297" spans="1:31" x14ac:dyDescent="0.2">
      <c r="A297" s="5">
        <v>228</v>
      </c>
      <c r="B297" s="5">
        <f t="shared" si="112"/>
        <v>294</v>
      </c>
      <c r="C297" s="36">
        <v>1.167492793676265E-2</v>
      </c>
      <c r="D297" s="6">
        <f t="shared" si="92"/>
        <v>-1.2420136102939006E-3</v>
      </c>
      <c r="E297" s="7">
        <f t="shared" si="93"/>
        <v>-14.904163323526808</v>
      </c>
      <c r="F297" s="7">
        <f t="shared" si="94"/>
        <v>-29.808326647053615</v>
      </c>
      <c r="G297" s="7">
        <f t="shared" si="95"/>
        <v>-44.712489970580421</v>
      </c>
      <c r="H297" s="7">
        <f t="shared" si="96"/>
        <v>-59.61665329410723</v>
      </c>
      <c r="I297" s="7">
        <f t="shared" si="97"/>
        <v>-74.52081661763404</v>
      </c>
      <c r="J297" s="7">
        <f t="shared" si="98"/>
        <v>-89.424979941160842</v>
      </c>
      <c r="K297" s="12">
        <f t="shared" si="99"/>
        <v>8.2800907352931566E-5</v>
      </c>
      <c r="L297" s="9">
        <f t="shared" si="100"/>
        <v>11923.330658822146</v>
      </c>
      <c r="M297" s="9">
        <f t="shared" si="101"/>
        <v>47693.322635288583</v>
      </c>
      <c r="N297" s="9">
        <f t="shared" si="102"/>
        <v>107309.97592939931</v>
      </c>
      <c r="O297" s="9">
        <f t="shared" si="103"/>
        <v>190773.29054115433</v>
      </c>
      <c r="P297" s="9">
        <f t="shared" si="104"/>
        <v>298083.26647055364</v>
      </c>
      <c r="Q297" s="9">
        <f t="shared" si="105"/>
        <v>429239.90371759725</v>
      </c>
      <c r="R297" s="8">
        <f>'Masses &amp; Spring Data'!$G$29</f>
        <v>0.12460000000000002</v>
      </c>
      <c r="S297" s="8">
        <f t="shared" si="113"/>
        <v>1485.6470000892396</v>
      </c>
      <c r="T297" s="8">
        <f t="shared" si="113"/>
        <v>5942.5880003569582</v>
      </c>
      <c r="U297" s="8">
        <f t="shared" si="113"/>
        <v>13370.823000803157</v>
      </c>
      <c r="V297" s="8">
        <f t="shared" si="113"/>
        <v>23770.352001427833</v>
      </c>
      <c r="W297" s="8">
        <f t="shared" si="113"/>
        <v>37141.175002230986</v>
      </c>
      <c r="X297" s="8">
        <f t="shared" si="113"/>
        <v>53483.292003212628</v>
      </c>
      <c r="Y297" s="3">
        <f>SUM('Masses &amp; Spring Data'!$K$41*('Masses &amp; Spring Data'!$I$3+'Vel,Acc,Jer (Inlet)'!C297))</f>
        <v>5368.6389498083254</v>
      </c>
      <c r="Z297" s="10">
        <f t="shared" si="106"/>
        <v>6854.2859498975649</v>
      </c>
      <c r="AA297" s="10">
        <f t="shared" si="107"/>
        <v>10972.03663635589</v>
      </c>
      <c r="AB297" s="10">
        <f t="shared" si="108"/>
        <v>18739.461950611483</v>
      </c>
      <c r="AC297" s="10">
        <f t="shared" si="109"/>
        <v>29138.990951236159</v>
      </c>
      <c r="AD297" s="10">
        <f t="shared" si="110"/>
        <v>42509.813952039309</v>
      </c>
      <c r="AE297" s="10">
        <f t="shared" si="111"/>
        <v>58851.93095302095</v>
      </c>
    </row>
    <row r="298" spans="1:31" x14ac:dyDescent="0.2">
      <c r="A298" s="5">
        <v>230</v>
      </c>
      <c r="B298" s="5">
        <f t="shared" si="112"/>
        <v>295</v>
      </c>
      <c r="C298" s="36">
        <v>1.0432914326468749E-2</v>
      </c>
      <c r="D298" s="6">
        <f t="shared" si="92"/>
        <v>-1.1592127029409691E-3</v>
      </c>
      <c r="E298" s="7">
        <f t="shared" si="93"/>
        <v>-13.910552435291629</v>
      </c>
      <c r="F298" s="7">
        <f t="shared" si="94"/>
        <v>-27.821104870583259</v>
      </c>
      <c r="G298" s="7">
        <f t="shared" si="95"/>
        <v>-41.731657305874883</v>
      </c>
      <c r="H298" s="7">
        <f t="shared" si="96"/>
        <v>-55.642209741166518</v>
      </c>
      <c r="I298" s="7">
        <f t="shared" si="97"/>
        <v>-69.552762176458145</v>
      </c>
      <c r="J298" s="7">
        <f t="shared" si="98"/>
        <v>-83.463314611749766</v>
      </c>
      <c r="K298" s="12">
        <f t="shared" si="99"/>
        <v>1.3248145176467975E-4</v>
      </c>
      <c r="L298" s="9">
        <f t="shared" si="100"/>
        <v>19077.329054113885</v>
      </c>
      <c r="M298" s="9">
        <f t="shared" si="101"/>
        <v>76309.31621645554</v>
      </c>
      <c r="N298" s="9">
        <f t="shared" si="102"/>
        <v>171695.96148702496</v>
      </c>
      <c r="O298" s="9">
        <f t="shared" si="103"/>
        <v>305237.26486582216</v>
      </c>
      <c r="P298" s="9">
        <f t="shared" si="104"/>
        <v>476933.22635284712</v>
      </c>
      <c r="Q298" s="9">
        <f t="shared" si="105"/>
        <v>686783.84594809986</v>
      </c>
      <c r="R298" s="8">
        <f>'Masses &amp; Spring Data'!$G$29</f>
        <v>0.12460000000000002</v>
      </c>
      <c r="S298" s="8">
        <f t="shared" si="113"/>
        <v>2377.0352001425904</v>
      </c>
      <c r="T298" s="8">
        <f t="shared" si="113"/>
        <v>9508.1408005703615</v>
      </c>
      <c r="U298" s="8">
        <f t="shared" si="113"/>
        <v>21393.316801283312</v>
      </c>
      <c r="V298" s="8">
        <f t="shared" si="113"/>
        <v>38032.563202281446</v>
      </c>
      <c r="W298" s="8">
        <f t="shared" si="113"/>
        <v>59425.880003564758</v>
      </c>
      <c r="X298" s="8">
        <f t="shared" si="113"/>
        <v>85573.267205133248</v>
      </c>
      <c r="Y298" s="3">
        <f>SUM('Masses &amp; Spring Data'!$K$41*('Masses &amp; Spring Data'!$I$3+'Vel,Acc,Jer (Inlet)'!C298))</f>
        <v>5029.4486359989305</v>
      </c>
      <c r="Z298" s="10">
        <f t="shared" si="106"/>
        <v>7406.4838361415204</v>
      </c>
      <c r="AA298" s="10">
        <f t="shared" si="107"/>
        <v>14221.01181034719</v>
      </c>
      <c r="AB298" s="10">
        <f t="shared" si="108"/>
        <v>26422.765437282244</v>
      </c>
      <c r="AC298" s="10">
        <f t="shared" si="109"/>
        <v>43062.011838280378</v>
      </c>
      <c r="AD298" s="10">
        <f t="shared" si="110"/>
        <v>64455.32863956369</v>
      </c>
      <c r="AE298" s="10">
        <f t="shared" si="111"/>
        <v>90602.715841132172</v>
      </c>
    </row>
    <row r="299" spans="1:31" x14ac:dyDescent="0.2">
      <c r="A299" s="5">
        <v>232</v>
      </c>
      <c r="B299" s="5">
        <f t="shared" si="112"/>
        <v>296</v>
      </c>
      <c r="C299" s="36">
        <v>9.2737016235277803E-3</v>
      </c>
      <c r="D299" s="6">
        <f t="shared" si="92"/>
        <v>-1.0267312511762893E-3</v>
      </c>
      <c r="E299" s="7">
        <f t="shared" si="93"/>
        <v>-12.320775014115473</v>
      </c>
      <c r="F299" s="7">
        <f t="shared" si="94"/>
        <v>-24.641550028230945</v>
      </c>
      <c r="G299" s="7">
        <f t="shared" si="95"/>
        <v>-36.962325042346414</v>
      </c>
      <c r="H299" s="7">
        <f t="shared" si="96"/>
        <v>-49.28310005646189</v>
      </c>
      <c r="I299" s="7">
        <f t="shared" si="97"/>
        <v>-61.603875070577359</v>
      </c>
      <c r="J299" s="7">
        <f t="shared" si="98"/>
        <v>-73.924650084692829</v>
      </c>
      <c r="K299" s="12">
        <f t="shared" si="99"/>
        <v>9.9361088823510246E-5</v>
      </c>
      <c r="L299" s="9">
        <f t="shared" si="100"/>
        <v>14307.996790585476</v>
      </c>
      <c r="M299" s="9">
        <f t="shared" si="101"/>
        <v>57231.987162341902</v>
      </c>
      <c r="N299" s="9">
        <f t="shared" si="102"/>
        <v>128771.97111526928</v>
      </c>
      <c r="O299" s="9">
        <f t="shared" si="103"/>
        <v>228927.94864936761</v>
      </c>
      <c r="P299" s="9">
        <f t="shared" si="104"/>
        <v>357699.9197646369</v>
      </c>
      <c r="Q299" s="9">
        <f t="shared" si="105"/>
        <v>515087.8844610771</v>
      </c>
      <c r="R299" s="8">
        <f>'Masses &amp; Spring Data'!$G$29</f>
        <v>0.12460000000000002</v>
      </c>
      <c r="S299" s="8">
        <f t="shared" si="113"/>
        <v>1782.7764001069504</v>
      </c>
      <c r="T299" s="8">
        <f t="shared" si="113"/>
        <v>7131.1056004278016</v>
      </c>
      <c r="U299" s="8">
        <f t="shared" si="113"/>
        <v>16044.987600962553</v>
      </c>
      <c r="V299" s="8">
        <f t="shared" si="113"/>
        <v>28524.422401711206</v>
      </c>
      <c r="W299" s="8">
        <f t="shared" si="113"/>
        <v>44569.410002673765</v>
      </c>
      <c r="X299" s="8">
        <f t="shared" si="113"/>
        <v>64179.950403850213</v>
      </c>
      <c r="Y299" s="3">
        <f>SUM('Masses &amp; Spring Data'!$K$41*('Masses &amp; Spring Data'!$I$3+'Vel,Acc,Jer (Inlet)'!C299))</f>
        <v>4712.871009776828</v>
      </c>
      <c r="Z299" s="10">
        <f t="shared" si="106"/>
        <v>6495.6474098837789</v>
      </c>
      <c r="AA299" s="10">
        <f t="shared" si="107"/>
        <v>11563.579284122196</v>
      </c>
      <c r="AB299" s="10">
        <f t="shared" si="108"/>
        <v>20757.858610739382</v>
      </c>
      <c r="AC299" s="10">
        <f t="shared" si="109"/>
        <v>33237.293411488034</v>
      </c>
      <c r="AD299" s="10">
        <f t="shared" si="110"/>
        <v>49282.281012450592</v>
      </c>
      <c r="AE299" s="10">
        <f t="shared" si="111"/>
        <v>68892.82141362704</v>
      </c>
    </row>
    <row r="300" spans="1:31" x14ac:dyDescent="0.2">
      <c r="A300" s="5">
        <v>234</v>
      </c>
      <c r="B300" s="5">
        <f t="shared" si="112"/>
        <v>297</v>
      </c>
      <c r="C300" s="36">
        <v>8.246970372351491E-3</v>
      </c>
      <c r="D300" s="6">
        <f t="shared" si="92"/>
        <v>-9.273701623527782E-4</v>
      </c>
      <c r="E300" s="7">
        <f t="shared" si="93"/>
        <v>-11.128441948233338</v>
      </c>
      <c r="F300" s="7">
        <f t="shared" si="94"/>
        <v>-22.256883896466675</v>
      </c>
      <c r="G300" s="7">
        <f t="shared" si="95"/>
        <v>-33.385325844700013</v>
      </c>
      <c r="H300" s="7">
        <f t="shared" si="96"/>
        <v>-44.513767792933351</v>
      </c>
      <c r="I300" s="7">
        <f t="shared" si="97"/>
        <v>-55.642209741166695</v>
      </c>
      <c r="J300" s="7">
        <f t="shared" si="98"/>
        <v>-66.770651689400026</v>
      </c>
      <c r="K300" s="12">
        <f t="shared" si="99"/>
        <v>9.9361088823511981E-5</v>
      </c>
      <c r="L300" s="9">
        <f t="shared" si="100"/>
        <v>14307.996790585725</v>
      </c>
      <c r="M300" s="9">
        <f t="shared" si="101"/>
        <v>57231.987162342899</v>
      </c>
      <c r="N300" s="9">
        <f t="shared" si="102"/>
        <v>128771.97111527153</v>
      </c>
      <c r="O300" s="9">
        <f t="shared" si="103"/>
        <v>228927.9486493716</v>
      </c>
      <c r="P300" s="9">
        <f t="shared" si="104"/>
        <v>357699.91976464313</v>
      </c>
      <c r="Q300" s="9">
        <f t="shared" si="105"/>
        <v>515087.88446108613</v>
      </c>
      <c r="R300" s="8">
        <f>'Masses &amp; Spring Data'!$G$29</f>
        <v>0.12460000000000002</v>
      </c>
      <c r="S300" s="8">
        <f t="shared" si="113"/>
        <v>1782.7764001069816</v>
      </c>
      <c r="T300" s="8">
        <f t="shared" si="113"/>
        <v>7131.1056004279262</v>
      </c>
      <c r="U300" s="8">
        <f t="shared" si="113"/>
        <v>16044.987600962835</v>
      </c>
      <c r="V300" s="8">
        <f t="shared" si="113"/>
        <v>28524.422401711705</v>
      </c>
      <c r="W300" s="8">
        <f t="shared" si="113"/>
        <v>44569.410002674536</v>
      </c>
      <c r="X300" s="8">
        <f t="shared" si="113"/>
        <v>64179.950403851341</v>
      </c>
      <c r="Y300" s="3">
        <f>SUM('Masses &amp; Spring Data'!$K$41*('Masses &amp; Spring Data'!$I$3+'Vel,Acc,Jer (Inlet)'!C300))</f>
        <v>4432.473683694393</v>
      </c>
      <c r="Z300" s="10">
        <f t="shared" si="106"/>
        <v>6215.2500838013748</v>
      </c>
      <c r="AA300" s="10">
        <f t="shared" si="107"/>
        <v>11310.317183144636</v>
      </c>
      <c r="AB300" s="10">
        <f t="shared" si="108"/>
        <v>20477.461284657227</v>
      </c>
      <c r="AC300" s="10">
        <f t="shared" si="109"/>
        <v>32956.896085406101</v>
      </c>
      <c r="AD300" s="10">
        <f t="shared" si="110"/>
        <v>49001.883686368928</v>
      </c>
      <c r="AE300" s="10">
        <f t="shared" si="111"/>
        <v>68612.424087545733</v>
      </c>
    </row>
    <row r="301" spans="1:31" x14ac:dyDescent="0.2">
      <c r="A301" s="5">
        <v>236</v>
      </c>
      <c r="B301" s="5">
        <f t="shared" si="112"/>
        <v>298</v>
      </c>
      <c r="C301" s="36">
        <v>7.3196002099987128E-3</v>
      </c>
      <c r="D301" s="6">
        <f t="shared" si="92"/>
        <v>-8.2800907352926709E-4</v>
      </c>
      <c r="E301" s="7">
        <f t="shared" si="93"/>
        <v>-9.9361088823512045</v>
      </c>
      <c r="F301" s="7">
        <f t="shared" si="94"/>
        <v>-19.872217764702409</v>
      </c>
      <c r="G301" s="7">
        <f t="shared" si="95"/>
        <v>-29.808326647053615</v>
      </c>
      <c r="H301" s="7">
        <f t="shared" si="96"/>
        <v>-39.744435529404818</v>
      </c>
      <c r="I301" s="7">
        <f t="shared" si="97"/>
        <v>-49.680544411756024</v>
      </c>
      <c r="J301" s="7">
        <f t="shared" si="98"/>
        <v>-59.61665329410723</v>
      </c>
      <c r="K301" s="12">
        <f t="shared" si="99"/>
        <v>9.1080998088220039E-5</v>
      </c>
      <c r="L301" s="9">
        <f t="shared" si="100"/>
        <v>13115.663724703685</v>
      </c>
      <c r="M301" s="9">
        <f t="shared" si="101"/>
        <v>52462.654898814741</v>
      </c>
      <c r="N301" s="9">
        <f t="shared" si="102"/>
        <v>118040.97352233317</v>
      </c>
      <c r="O301" s="9">
        <f t="shared" si="103"/>
        <v>209850.61959525896</v>
      </c>
      <c r="P301" s="9">
        <f t="shared" si="104"/>
        <v>327891.59311759216</v>
      </c>
      <c r="Q301" s="9">
        <f t="shared" si="105"/>
        <v>472163.89408933267</v>
      </c>
      <c r="R301" s="8">
        <f>'Masses &amp; Spring Data'!$G$29</f>
        <v>0.12460000000000002</v>
      </c>
      <c r="S301" s="8">
        <f t="shared" si="113"/>
        <v>1634.2117000980793</v>
      </c>
      <c r="T301" s="8">
        <f t="shared" si="113"/>
        <v>6536.8468003923172</v>
      </c>
      <c r="U301" s="8">
        <f t="shared" si="113"/>
        <v>14707.905300882714</v>
      </c>
      <c r="V301" s="8">
        <f t="shared" si="113"/>
        <v>26147.387201569269</v>
      </c>
      <c r="W301" s="8">
        <f t="shared" si="113"/>
        <v>40855.292502451986</v>
      </c>
      <c r="X301" s="8">
        <f t="shared" si="113"/>
        <v>58831.621203530856</v>
      </c>
      <c r="Y301" s="3">
        <f>SUM('Masses &amp; Spring Data'!$K$41*('Masses &amp; Spring Data'!$I$3+'Vel,Acc,Jer (Inlet)'!C301))</f>
        <v>4179.2115827167099</v>
      </c>
      <c r="Z301" s="10">
        <f t="shared" si="106"/>
        <v>5813.4232828147888</v>
      </c>
      <c r="AA301" s="10">
        <f t="shared" si="107"/>
        <v>10489.931507236095</v>
      </c>
      <c r="AB301" s="10">
        <f t="shared" si="108"/>
        <v>18887.116883599425</v>
      </c>
      <c r="AC301" s="10">
        <f t="shared" si="109"/>
        <v>30326.598784285979</v>
      </c>
      <c r="AD301" s="10">
        <f t="shared" si="110"/>
        <v>45034.504085168694</v>
      </c>
      <c r="AE301" s="10">
        <f t="shared" si="111"/>
        <v>63010.832786247563</v>
      </c>
    </row>
    <row r="302" spans="1:31" x14ac:dyDescent="0.2">
      <c r="A302" s="5">
        <v>238</v>
      </c>
      <c r="B302" s="5">
        <f t="shared" si="112"/>
        <v>299</v>
      </c>
      <c r="C302" s="36">
        <v>6.4915911364694457E-3</v>
      </c>
      <c r="D302" s="6">
        <f t="shared" si="92"/>
        <v>-7.3692807544104705E-4</v>
      </c>
      <c r="E302" s="7">
        <f t="shared" si="93"/>
        <v>-8.8431369052925639</v>
      </c>
      <c r="F302" s="7">
        <f t="shared" si="94"/>
        <v>-17.686273810585128</v>
      </c>
      <c r="G302" s="7">
        <f t="shared" si="95"/>
        <v>-26.529410715877695</v>
      </c>
      <c r="H302" s="7">
        <f t="shared" si="96"/>
        <v>-35.372547621170256</v>
      </c>
      <c r="I302" s="7">
        <f t="shared" si="97"/>
        <v>-44.215684526462823</v>
      </c>
      <c r="J302" s="7">
        <f t="shared" si="98"/>
        <v>-53.058821431755391</v>
      </c>
      <c r="K302" s="12">
        <f t="shared" si="99"/>
        <v>7.4520816617635287E-5</v>
      </c>
      <c r="L302" s="9">
        <f t="shared" si="100"/>
        <v>10730.99759293948</v>
      </c>
      <c r="M302" s="9">
        <f t="shared" si="101"/>
        <v>42923.990371757922</v>
      </c>
      <c r="N302" s="9">
        <f t="shared" si="102"/>
        <v>96578.97833645533</v>
      </c>
      <c r="O302" s="9">
        <f t="shared" si="103"/>
        <v>171695.96148703169</v>
      </c>
      <c r="P302" s="9">
        <f t="shared" si="104"/>
        <v>268274.93982348702</v>
      </c>
      <c r="Q302" s="9">
        <f t="shared" si="105"/>
        <v>386315.91334582132</v>
      </c>
      <c r="R302" s="8">
        <f>'Masses &amp; Spring Data'!$G$29</f>
        <v>0.12460000000000002</v>
      </c>
      <c r="S302" s="8">
        <f t="shared" si="113"/>
        <v>1337.0823000802595</v>
      </c>
      <c r="T302" s="8">
        <f t="shared" si="113"/>
        <v>5348.3292003210381</v>
      </c>
      <c r="U302" s="8">
        <f t="shared" si="113"/>
        <v>12033.740700722336</v>
      </c>
      <c r="V302" s="8">
        <f t="shared" si="113"/>
        <v>21393.316801284152</v>
      </c>
      <c r="W302" s="8">
        <f t="shared" si="113"/>
        <v>33427.057502006486</v>
      </c>
      <c r="X302" s="8">
        <f t="shared" si="113"/>
        <v>48134.962802889342</v>
      </c>
      <c r="Y302" s="3">
        <f>SUM('Masses &amp; Spring Data'!$K$41*('Masses &amp; Spring Data'!$I$3+'Vel,Acc,Jer (Inlet)'!C302))</f>
        <v>3953.0847068437788</v>
      </c>
      <c r="Z302" s="10">
        <f t="shared" si="106"/>
        <v>5290.1670069240381</v>
      </c>
      <c r="AA302" s="10">
        <f t="shared" si="107"/>
        <v>9100.160987637908</v>
      </c>
      <c r="AB302" s="10">
        <f t="shared" si="108"/>
        <v>15986.825407566113</v>
      </c>
      <c r="AC302" s="10">
        <f t="shared" si="109"/>
        <v>25346.401508127932</v>
      </c>
      <c r="AD302" s="10">
        <f t="shared" si="110"/>
        <v>37380.142208850266</v>
      </c>
      <c r="AE302" s="10">
        <f t="shared" si="111"/>
        <v>52088.047509733122</v>
      </c>
    </row>
    <row r="303" spans="1:31" x14ac:dyDescent="0.2">
      <c r="A303" s="5">
        <v>240</v>
      </c>
      <c r="B303" s="5">
        <f t="shared" si="112"/>
        <v>300</v>
      </c>
      <c r="C303" s="36">
        <v>5.7546630610283986E-3</v>
      </c>
      <c r="D303" s="6">
        <f t="shared" si="92"/>
        <v>-6.6240725882341176E-4</v>
      </c>
      <c r="E303" s="7">
        <f t="shared" si="93"/>
        <v>-7.9488871058809414</v>
      </c>
      <c r="F303" s="7">
        <f t="shared" si="94"/>
        <v>-15.897774211761883</v>
      </c>
      <c r="G303" s="7">
        <f t="shared" si="95"/>
        <v>-23.846661317642823</v>
      </c>
      <c r="H303" s="7">
        <f t="shared" si="96"/>
        <v>-31.795548423523766</v>
      </c>
      <c r="I303" s="7">
        <f t="shared" si="97"/>
        <v>-39.744435529404704</v>
      </c>
      <c r="J303" s="7">
        <f t="shared" si="98"/>
        <v>-47.693322635285647</v>
      </c>
      <c r="K303" s="12">
        <f t="shared" si="99"/>
        <v>7.4520816617632685E-5</v>
      </c>
      <c r="L303" s="9">
        <f t="shared" si="100"/>
        <v>10730.997592939106</v>
      </c>
      <c r="M303" s="9">
        <f t="shared" si="101"/>
        <v>42923.990371756423</v>
      </c>
      <c r="N303" s="9">
        <f t="shared" si="102"/>
        <v>96578.978336451954</v>
      </c>
      <c r="O303" s="9">
        <f t="shared" si="103"/>
        <v>171695.96148702569</v>
      </c>
      <c r="P303" s="9">
        <f t="shared" si="104"/>
        <v>268274.93982347765</v>
      </c>
      <c r="Q303" s="9">
        <f t="shared" si="105"/>
        <v>386315.91334580781</v>
      </c>
      <c r="R303" s="8">
        <f>'Masses &amp; Spring Data'!$G$29</f>
        <v>0.12460000000000002</v>
      </c>
      <c r="S303" s="8">
        <f t="shared" si="113"/>
        <v>1337.0823000802127</v>
      </c>
      <c r="T303" s="8">
        <f t="shared" si="113"/>
        <v>5348.3292003208508</v>
      </c>
      <c r="U303" s="8">
        <f t="shared" si="113"/>
        <v>12033.740700721915</v>
      </c>
      <c r="V303" s="8">
        <f t="shared" si="113"/>
        <v>21393.316801283403</v>
      </c>
      <c r="W303" s="8">
        <f t="shared" si="113"/>
        <v>33427.057502005322</v>
      </c>
      <c r="X303" s="8">
        <f t="shared" si="113"/>
        <v>48134.962802887661</v>
      </c>
      <c r="Y303" s="3">
        <f>SUM('Masses &amp; Spring Data'!$K$41*('Masses &amp; Spring Data'!$I$3+'Vel,Acc,Jer (Inlet)'!C303))</f>
        <v>3751.8317873168703</v>
      </c>
      <c r="Z303" s="10">
        <f t="shared" si="106"/>
        <v>5088.9140873970828</v>
      </c>
      <c r="AA303" s="10">
        <f t="shared" si="107"/>
        <v>8919.2594869393761</v>
      </c>
      <c r="AB303" s="10">
        <f t="shared" si="108"/>
        <v>15785.572488038786</v>
      </c>
      <c r="AC303" s="10">
        <f t="shared" si="109"/>
        <v>25145.148588600274</v>
      </c>
      <c r="AD303" s="10">
        <f t="shared" si="110"/>
        <v>37178.889289322193</v>
      </c>
      <c r="AE303" s="10">
        <f t="shared" si="111"/>
        <v>51886.794590204532</v>
      </c>
    </row>
    <row r="304" spans="1:31" x14ac:dyDescent="0.2">
      <c r="A304" s="5">
        <v>242</v>
      </c>
      <c r="B304" s="5">
        <f t="shared" si="112"/>
        <v>301</v>
      </c>
      <c r="C304" s="36">
        <v>5.0922558022049869E-3</v>
      </c>
      <c r="D304" s="6">
        <f t="shared" si="92"/>
        <v>-5.8788644220577908E-4</v>
      </c>
      <c r="E304" s="7">
        <f t="shared" si="93"/>
        <v>-7.0546373064693491</v>
      </c>
      <c r="F304" s="7">
        <f t="shared" si="94"/>
        <v>-14.109274612938698</v>
      </c>
      <c r="G304" s="7">
        <f t="shared" si="95"/>
        <v>-21.163911919408047</v>
      </c>
      <c r="H304" s="7">
        <f t="shared" si="96"/>
        <v>-28.218549225877396</v>
      </c>
      <c r="I304" s="7">
        <f t="shared" si="97"/>
        <v>-35.273186532346742</v>
      </c>
      <c r="J304" s="7">
        <f t="shared" si="98"/>
        <v>-42.327823838816094</v>
      </c>
      <c r="K304" s="12">
        <f t="shared" si="99"/>
        <v>5.7960635147049668E-5</v>
      </c>
      <c r="L304" s="9">
        <f t="shared" si="100"/>
        <v>8346.3314611751521</v>
      </c>
      <c r="M304" s="9">
        <f t="shared" si="101"/>
        <v>33385.325844700608</v>
      </c>
      <c r="N304" s="9">
        <f t="shared" si="102"/>
        <v>75116.983150576372</v>
      </c>
      <c r="O304" s="9">
        <f t="shared" si="103"/>
        <v>133541.30337880243</v>
      </c>
      <c r="P304" s="9">
        <f t="shared" si="104"/>
        <v>208658.28652937879</v>
      </c>
      <c r="Q304" s="9">
        <f t="shared" si="105"/>
        <v>300467.93260230549</v>
      </c>
      <c r="R304" s="8">
        <f>'Masses &amp; Spring Data'!$G$29</f>
        <v>0.12460000000000002</v>
      </c>
      <c r="S304" s="8">
        <f t="shared" si="113"/>
        <v>1039.9529000624241</v>
      </c>
      <c r="T304" s="8">
        <f t="shared" si="113"/>
        <v>4159.8116002496963</v>
      </c>
      <c r="U304" s="8">
        <f t="shared" si="113"/>
        <v>9359.5761005618169</v>
      </c>
      <c r="V304" s="8">
        <f t="shared" si="113"/>
        <v>16639.246400998785</v>
      </c>
      <c r="W304" s="8">
        <f t="shared" si="113"/>
        <v>25998.8225015606</v>
      </c>
      <c r="X304" s="8">
        <f t="shared" si="113"/>
        <v>37438.304402247268</v>
      </c>
      <c r="Y304" s="3">
        <f>SUM('Masses &amp; Spring Data'!$K$41*('Masses &amp; Spring Data'!$I$3+'Vel,Acc,Jer (Inlet)'!C304))</f>
        <v>3570.9302866185253</v>
      </c>
      <c r="Z304" s="10">
        <f t="shared" si="106"/>
        <v>4610.8831866809496</v>
      </c>
      <c r="AA304" s="10">
        <f t="shared" si="107"/>
        <v>7570.1918049984406</v>
      </c>
      <c r="AB304" s="10">
        <f t="shared" si="108"/>
        <v>12930.506387180343</v>
      </c>
      <c r="AC304" s="10">
        <f t="shared" si="109"/>
        <v>20210.17668761731</v>
      </c>
      <c r="AD304" s="10">
        <f t="shared" si="110"/>
        <v>29569.752788179125</v>
      </c>
      <c r="AE304" s="10">
        <f t="shared" si="111"/>
        <v>41009.234688865792</v>
      </c>
    </row>
    <row r="305" spans="1:31" x14ac:dyDescent="0.2">
      <c r="A305" s="5">
        <v>244</v>
      </c>
      <c r="B305" s="5">
        <f t="shared" si="112"/>
        <v>302</v>
      </c>
      <c r="C305" s="36">
        <v>4.5043693599992078E-3</v>
      </c>
      <c r="D305" s="6">
        <f t="shared" si="92"/>
        <v>-5.2992580705872941E-4</v>
      </c>
      <c r="E305" s="7">
        <f t="shared" si="93"/>
        <v>-6.3591096847047526</v>
      </c>
      <c r="F305" s="7">
        <f t="shared" si="94"/>
        <v>-12.718219369409505</v>
      </c>
      <c r="G305" s="7">
        <f t="shared" si="95"/>
        <v>-19.077329054114259</v>
      </c>
      <c r="H305" s="7">
        <f t="shared" si="96"/>
        <v>-25.43643873881901</v>
      </c>
      <c r="I305" s="7">
        <f t="shared" si="97"/>
        <v>-31.795548423523766</v>
      </c>
      <c r="J305" s="7">
        <f t="shared" si="98"/>
        <v>-38.154658108228517</v>
      </c>
      <c r="K305" s="12">
        <f t="shared" si="99"/>
        <v>6.6240725882339008E-5</v>
      </c>
      <c r="L305" s="9">
        <f t="shared" si="100"/>
        <v>9538.664527056817</v>
      </c>
      <c r="M305" s="9">
        <f t="shared" si="101"/>
        <v>38154.658108227268</v>
      </c>
      <c r="N305" s="9">
        <f t="shared" si="102"/>
        <v>85847.980743511347</v>
      </c>
      <c r="O305" s="9">
        <f t="shared" si="103"/>
        <v>152618.63243290907</v>
      </c>
      <c r="P305" s="9">
        <f t="shared" si="104"/>
        <v>238466.61317642042</v>
      </c>
      <c r="Q305" s="9">
        <f t="shared" si="105"/>
        <v>343391.92297404539</v>
      </c>
      <c r="R305" s="8">
        <f>'Masses &amp; Spring Data'!$G$29</f>
        <v>0.12460000000000002</v>
      </c>
      <c r="S305" s="8">
        <f t="shared" si="113"/>
        <v>1188.5176000712795</v>
      </c>
      <c r="T305" s="8">
        <f t="shared" si="113"/>
        <v>4754.070400285118</v>
      </c>
      <c r="U305" s="8">
        <f t="shared" si="113"/>
        <v>10696.658400641516</v>
      </c>
      <c r="V305" s="8">
        <f t="shared" si="113"/>
        <v>19016.281601140472</v>
      </c>
      <c r="W305" s="8">
        <f t="shared" si="113"/>
        <v>29712.940001781986</v>
      </c>
      <c r="X305" s="8">
        <f t="shared" si="113"/>
        <v>42786.633602566064</v>
      </c>
      <c r="Y305" s="3">
        <f>SUM('Masses &amp; Spring Data'!$K$41*('Masses &amp; Spring Data'!$I$3+'Vel,Acc,Jer (Inlet)'!C305))</f>
        <v>3410.3802047487443</v>
      </c>
      <c r="Z305" s="10">
        <f t="shared" si="106"/>
        <v>4598.8978048200242</v>
      </c>
      <c r="AA305" s="10">
        <f t="shared" si="107"/>
        <v>8019.729404475187</v>
      </c>
      <c r="AB305" s="10">
        <f t="shared" si="108"/>
        <v>14107.03860539026</v>
      </c>
      <c r="AC305" s="10">
        <f t="shared" si="109"/>
        <v>22426.661805889216</v>
      </c>
      <c r="AD305" s="10">
        <f t="shared" si="110"/>
        <v>33123.320206530727</v>
      </c>
      <c r="AE305" s="10">
        <f t="shared" si="111"/>
        <v>46197.013807314812</v>
      </c>
    </row>
    <row r="306" spans="1:31" x14ac:dyDescent="0.2">
      <c r="A306" s="5">
        <v>246</v>
      </c>
      <c r="B306" s="5">
        <f t="shared" si="112"/>
        <v>303</v>
      </c>
      <c r="C306" s="36">
        <v>3.9744435529404784E-3</v>
      </c>
      <c r="D306" s="6">
        <f t="shared" si="92"/>
        <v>-4.636850811763904E-4</v>
      </c>
      <c r="E306" s="7">
        <f t="shared" si="93"/>
        <v>-5.5642209741166848</v>
      </c>
      <c r="F306" s="7">
        <f t="shared" si="94"/>
        <v>-11.12844194823337</v>
      </c>
      <c r="G306" s="7">
        <f t="shared" si="95"/>
        <v>-16.692662922350053</v>
      </c>
      <c r="H306" s="7">
        <f t="shared" si="96"/>
        <v>-22.256883896466739</v>
      </c>
      <c r="I306" s="7">
        <f t="shared" si="97"/>
        <v>-27.821104870583426</v>
      </c>
      <c r="J306" s="7">
        <f t="shared" si="98"/>
        <v>-33.385325844700105</v>
      </c>
      <c r="K306" s="12">
        <f t="shared" si="99"/>
        <v>4.9680544411757725E-5</v>
      </c>
      <c r="L306" s="9">
        <f t="shared" si="100"/>
        <v>7153.9983952931125</v>
      </c>
      <c r="M306" s="9">
        <f t="shared" si="101"/>
        <v>28615.99358117245</v>
      </c>
      <c r="N306" s="9">
        <f t="shared" si="102"/>
        <v>64385.985557638014</v>
      </c>
      <c r="O306" s="9">
        <f t="shared" si="103"/>
        <v>114463.9743246898</v>
      </c>
      <c r="P306" s="9">
        <f t="shared" si="104"/>
        <v>178849.95988232782</v>
      </c>
      <c r="Q306" s="9">
        <f t="shared" si="105"/>
        <v>257543.94223055206</v>
      </c>
      <c r="R306" s="8">
        <f>'Masses &amp; Spring Data'!$G$29</f>
        <v>0.12460000000000002</v>
      </c>
      <c r="S306" s="8">
        <f t="shared" si="113"/>
        <v>891.38820005352193</v>
      </c>
      <c r="T306" s="8">
        <f t="shared" si="113"/>
        <v>3565.5528002140877</v>
      </c>
      <c r="U306" s="8">
        <f t="shared" si="113"/>
        <v>8022.4938004816977</v>
      </c>
      <c r="V306" s="8">
        <f t="shared" si="113"/>
        <v>14262.211200856351</v>
      </c>
      <c r="W306" s="8">
        <f t="shared" si="113"/>
        <v>22284.70500133805</v>
      </c>
      <c r="X306" s="8">
        <f t="shared" si="113"/>
        <v>32089.975201926791</v>
      </c>
      <c r="Y306" s="3">
        <f>SUM('Masses &amp; Spring Data'!$K$41*('Masses &amp; Spring Data'!$I$3+'Vel,Acc,Jer (Inlet)'!C306))</f>
        <v>3265.6590041900686</v>
      </c>
      <c r="Z306" s="10">
        <f t="shared" si="106"/>
        <v>4157.0472042435904</v>
      </c>
      <c r="AA306" s="10">
        <f t="shared" si="107"/>
        <v>6704.5807539153157</v>
      </c>
      <c r="AB306" s="10">
        <f t="shared" si="108"/>
        <v>11288.152804671767</v>
      </c>
      <c r="AC306" s="10">
        <f t="shared" si="109"/>
        <v>17527.87020504642</v>
      </c>
      <c r="AD306" s="10">
        <f t="shared" si="110"/>
        <v>25550.364005528118</v>
      </c>
      <c r="AE306" s="10">
        <f t="shared" si="111"/>
        <v>35355.634206116862</v>
      </c>
    </row>
    <row r="307" spans="1:31" x14ac:dyDescent="0.2">
      <c r="A307" s="5">
        <v>248</v>
      </c>
      <c r="B307" s="5">
        <f t="shared" si="112"/>
        <v>304</v>
      </c>
      <c r="C307" s="36">
        <v>3.510758471764088E-3</v>
      </c>
      <c r="D307" s="6">
        <f t="shared" si="92"/>
        <v>-4.1400453676463311E-4</v>
      </c>
      <c r="E307" s="7">
        <f t="shared" si="93"/>
        <v>-4.9680544411755969</v>
      </c>
      <c r="F307" s="7">
        <f t="shared" si="94"/>
        <v>-9.9361088823511938</v>
      </c>
      <c r="G307" s="7">
        <f t="shared" si="95"/>
        <v>-14.904163323526792</v>
      </c>
      <c r="H307" s="7">
        <f t="shared" si="96"/>
        <v>-19.872217764702388</v>
      </c>
      <c r="I307" s="7">
        <f t="shared" si="97"/>
        <v>-24.840272205877987</v>
      </c>
      <c r="J307" s="7">
        <f t="shared" si="98"/>
        <v>-29.808326647053583</v>
      </c>
      <c r="K307" s="12">
        <f t="shared" si="99"/>
        <v>4.1400453676463181E-5</v>
      </c>
      <c r="L307" s="9">
        <f t="shared" si="100"/>
        <v>5961.6653294106982</v>
      </c>
      <c r="M307" s="9">
        <f t="shared" si="101"/>
        <v>23846.661317642793</v>
      </c>
      <c r="N307" s="9">
        <f t="shared" si="102"/>
        <v>53654.98796469628</v>
      </c>
      <c r="O307" s="9">
        <f t="shared" si="103"/>
        <v>95386.645270571171</v>
      </c>
      <c r="P307" s="9">
        <f t="shared" si="104"/>
        <v>149041.63323526745</v>
      </c>
      <c r="Q307" s="9">
        <f t="shared" si="105"/>
        <v>214619.95185878512</v>
      </c>
      <c r="R307" s="8">
        <f>'Masses &amp; Spring Data'!$G$29</f>
        <v>0.12460000000000002</v>
      </c>
      <c r="S307" s="8">
        <f t="shared" si="113"/>
        <v>742.82350004457305</v>
      </c>
      <c r="T307" s="8">
        <f t="shared" si="113"/>
        <v>2971.2940001782922</v>
      </c>
      <c r="U307" s="8">
        <f t="shared" si="113"/>
        <v>6685.4115004011574</v>
      </c>
      <c r="V307" s="8">
        <f t="shared" si="113"/>
        <v>11885.176000713169</v>
      </c>
      <c r="W307" s="8">
        <f t="shared" si="113"/>
        <v>18570.587501114325</v>
      </c>
      <c r="X307" s="8">
        <f t="shared" si="113"/>
        <v>26741.646001604629</v>
      </c>
      <c r="Y307" s="3">
        <f>SUM('Masses &amp; Spring Data'!$K$41*('Masses &amp; Spring Data'!$I$3+'Vel,Acc,Jer (Inlet)'!C307))</f>
        <v>3139.0279537012275</v>
      </c>
      <c r="Z307" s="10">
        <f t="shared" si="106"/>
        <v>3881.8514537458004</v>
      </c>
      <c r="AA307" s="10">
        <f t="shared" si="107"/>
        <v>5997.2585159430537</v>
      </c>
      <c r="AB307" s="10">
        <f t="shared" si="108"/>
        <v>9824.4394541023848</v>
      </c>
      <c r="AC307" s="10">
        <f t="shared" si="109"/>
        <v>15024.203954414395</v>
      </c>
      <c r="AD307" s="10">
        <f t="shared" si="110"/>
        <v>21709.615454815554</v>
      </c>
      <c r="AE307" s="10">
        <f t="shared" si="111"/>
        <v>29880.673955305858</v>
      </c>
    </row>
    <row r="308" spans="1:31" x14ac:dyDescent="0.2">
      <c r="A308" s="5">
        <v>250</v>
      </c>
      <c r="B308" s="5">
        <f t="shared" si="112"/>
        <v>305</v>
      </c>
      <c r="C308" s="36">
        <v>3.0967539349994549E-3</v>
      </c>
      <c r="D308" s="6">
        <f t="shared" si="92"/>
        <v>-3.7260408308816993E-4</v>
      </c>
      <c r="E308" s="7">
        <f t="shared" si="93"/>
        <v>-4.4712489970580389</v>
      </c>
      <c r="F308" s="7">
        <f t="shared" si="94"/>
        <v>-8.9424979941160778</v>
      </c>
      <c r="G308" s="7">
        <f t="shared" si="95"/>
        <v>-13.413746991174117</v>
      </c>
      <c r="H308" s="7">
        <f t="shared" si="96"/>
        <v>-17.884995988232156</v>
      </c>
      <c r="I308" s="7">
        <f t="shared" si="97"/>
        <v>-22.356244985290196</v>
      </c>
      <c r="J308" s="7">
        <f t="shared" si="98"/>
        <v>-26.827493982348233</v>
      </c>
      <c r="K308" s="12">
        <f t="shared" si="99"/>
        <v>-2.3515457616111557E-3</v>
      </c>
      <c r="L308" s="9">
        <f t="shared" si="100"/>
        <v>-338622.58967200643</v>
      </c>
      <c r="M308" s="9">
        <f t="shared" si="101"/>
        <v>-1354490.3586880257</v>
      </c>
      <c r="N308" s="9">
        <f t="shared" si="102"/>
        <v>-3047603.3070480577</v>
      </c>
      <c r="O308" s="9">
        <f t="shared" si="103"/>
        <v>-5417961.4347521029</v>
      </c>
      <c r="P308" s="9">
        <f t="shared" si="104"/>
        <v>-8465564.7418001611</v>
      </c>
      <c r="Q308" s="9">
        <f t="shared" si="105"/>
        <v>-12190413.228192231</v>
      </c>
      <c r="R308" s="8">
        <f>'Masses &amp; Spring Data'!$G$29</f>
        <v>0.12460000000000002</v>
      </c>
      <c r="S308" s="8">
        <f t="shared" si="113"/>
        <v>-42192.374673132006</v>
      </c>
      <c r="T308" s="8">
        <f t="shared" si="113"/>
        <v>-168769.49869252802</v>
      </c>
      <c r="U308" s="8">
        <f t="shared" si="113"/>
        <v>-379731.37205818802</v>
      </c>
      <c r="V308" s="8">
        <f t="shared" si="113"/>
        <v>-675077.9947701121</v>
      </c>
      <c r="W308" s="8">
        <f t="shared" si="113"/>
        <v>-1054809.3668283003</v>
      </c>
      <c r="X308" s="8">
        <f t="shared" si="113"/>
        <v>-1518925.4882327521</v>
      </c>
      <c r="Y308" s="3">
        <f>SUM('Masses &amp; Spring Data'!$K$41*('Masses &amp; Spring Data'!$I$3+'Vel,Acc,Jer (Inlet)'!C308))</f>
        <v>3025.9645157647615</v>
      </c>
      <c r="Z308" s="10">
        <f t="shared" si="106"/>
        <v>-39166.410157367245</v>
      </c>
      <c r="AA308" s="10">
        <f t="shared" si="107"/>
        <v>-165845.29127090608</v>
      </c>
      <c r="AB308" s="10">
        <f t="shared" si="108"/>
        <v>-376705.40754242323</v>
      </c>
      <c r="AC308" s="10">
        <f t="shared" si="109"/>
        <v>-672052.03025434737</v>
      </c>
      <c r="AD308" s="10">
        <f t="shared" si="110"/>
        <v>-1051783.4023125356</v>
      </c>
      <c r="AE308" s="10">
        <f t="shared" si="111"/>
        <v>-1515899.5237169873</v>
      </c>
    </row>
    <row r="309" spans="1:31" x14ac:dyDescent="0.2">
      <c r="A309" s="5">
        <v>252</v>
      </c>
      <c r="B309" s="5">
        <f t="shared" si="112"/>
        <v>306</v>
      </c>
      <c r="C309" s="36">
        <v>2.7241498519112849E-3</v>
      </c>
      <c r="D309" s="6">
        <f t="shared" si="92"/>
        <v>-2.724149844699326E-3</v>
      </c>
      <c r="E309" s="7">
        <f t="shared" si="93"/>
        <v>-32.689798136391914</v>
      </c>
      <c r="F309" s="7">
        <f t="shared" si="94"/>
        <v>-65.379596272783829</v>
      </c>
      <c r="G309" s="7">
        <f t="shared" si="95"/>
        <v>-98.069394409175743</v>
      </c>
      <c r="H309" s="7">
        <f t="shared" si="96"/>
        <v>-130.75919254556766</v>
      </c>
      <c r="I309" s="7">
        <f t="shared" si="97"/>
        <v>-163.44899068195957</v>
      </c>
      <c r="J309" s="7">
        <f t="shared" si="98"/>
        <v>-196.13878881835149</v>
      </c>
      <c r="K309" s="12">
        <f t="shared" si="99"/>
        <v>2.7241498465954668E-3</v>
      </c>
      <c r="L309" s="9">
        <f t="shared" si="100"/>
        <v>392277.5779097472</v>
      </c>
      <c r="M309" s="9">
        <f t="shared" si="101"/>
        <v>1569110.3116389888</v>
      </c>
      <c r="N309" s="9">
        <f t="shared" si="102"/>
        <v>3530498.2011877252</v>
      </c>
      <c r="O309" s="9">
        <f t="shared" si="103"/>
        <v>6276441.2465559551</v>
      </c>
      <c r="P309" s="9">
        <f t="shared" si="104"/>
        <v>9806939.4477436803</v>
      </c>
      <c r="Q309" s="9">
        <f t="shared" si="105"/>
        <v>14121992.804750901</v>
      </c>
      <c r="R309" s="8">
        <f>'Masses &amp; Spring Data'!$G$29</f>
        <v>0.12460000000000002</v>
      </c>
      <c r="S309" s="8">
        <f t="shared" si="113"/>
        <v>48877.786207554505</v>
      </c>
      <c r="T309" s="8">
        <f t="shared" si="113"/>
        <v>195511.14483021802</v>
      </c>
      <c r="U309" s="8">
        <f t="shared" si="113"/>
        <v>439900.07586799061</v>
      </c>
      <c r="V309" s="8">
        <f t="shared" si="113"/>
        <v>782044.57932087209</v>
      </c>
      <c r="W309" s="8">
        <f t="shared" si="113"/>
        <v>1221944.6551888627</v>
      </c>
      <c r="X309" s="8">
        <f t="shared" si="113"/>
        <v>1759600.3034719625</v>
      </c>
      <c r="Y309" s="3">
        <f>SUM('Masses &amp; Spring Data'!$K$41*('Masses &amp; Spring Data'!$I$3+'Vel,Acc,Jer (Inlet)'!C309))</f>
        <v>2924.207421621943</v>
      </c>
      <c r="Z309" s="10">
        <f t="shared" si="106"/>
        <v>51801.993629176446</v>
      </c>
      <c r="AA309" s="10">
        <f t="shared" si="107"/>
        <v>197691.39483218759</v>
      </c>
      <c r="AB309" s="10">
        <f t="shared" si="108"/>
        <v>442824.28328961256</v>
      </c>
      <c r="AC309" s="10">
        <f t="shared" si="109"/>
        <v>784968.78674249398</v>
      </c>
      <c r="AD309" s="10">
        <f t="shared" si="110"/>
        <v>1224868.8626104847</v>
      </c>
      <c r="AE309" s="10">
        <f t="shared" si="111"/>
        <v>1762524.5108935845</v>
      </c>
    </row>
    <row r="310" spans="1:31" x14ac:dyDescent="0.2">
      <c r="A310" s="5">
        <v>254</v>
      </c>
      <c r="B310" s="5">
        <f t="shared" si="112"/>
        <v>307</v>
      </c>
      <c r="C310" s="36">
        <v>7.2119590304399074E-12</v>
      </c>
      <c r="D310" s="6">
        <f t="shared" si="92"/>
        <v>1.8961407783820205E-12</v>
      </c>
      <c r="E310" s="7">
        <f t="shared" si="93"/>
        <v>2.2753689340584245E-8</v>
      </c>
      <c r="F310" s="7">
        <f t="shared" si="94"/>
        <v>4.5507378681168491E-8</v>
      </c>
      <c r="G310" s="7">
        <f t="shared" si="95"/>
        <v>6.8261068021752733E-8</v>
      </c>
      <c r="H310" s="7">
        <f t="shared" si="96"/>
        <v>9.1014757362336981E-8</v>
      </c>
      <c r="I310" s="7">
        <f t="shared" si="97"/>
        <v>1.1376844670292123E-7</v>
      </c>
      <c r="J310" s="7">
        <f t="shared" si="98"/>
        <v>1.3652213604350547E-7</v>
      </c>
      <c r="K310" s="12">
        <f t="shared" si="99"/>
        <v>5.8788644220578183E-13</v>
      </c>
      <c r="L310" s="9">
        <f t="shared" si="100"/>
        <v>8.465564767763259E-5</v>
      </c>
      <c r="M310" s="9">
        <f t="shared" si="101"/>
        <v>3.3862259071053036E-4</v>
      </c>
      <c r="N310" s="9">
        <f t="shared" si="102"/>
        <v>7.6190082909869327E-4</v>
      </c>
      <c r="O310" s="9">
        <f t="shared" si="103"/>
        <v>1.3544903628421214E-3</v>
      </c>
      <c r="P310" s="9">
        <f t="shared" si="104"/>
        <v>2.1163911919408144E-3</v>
      </c>
      <c r="Q310" s="9">
        <f t="shared" si="105"/>
        <v>3.0476033163947731E-3</v>
      </c>
      <c r="R310" s="8">
        <f>'Masses &amp; Spring Data'!$G$29</f>
        <v>0.12460000000000002</v>
      </c>
      <c r="S310" s="8">
        <f t="shared" si="113"/>
        <v>1.0548093700633022E-5</v>
      </c>
      <c r="T310" s="8">
        <f t="shared" si="113"/>
        <v>4.2192374802532088E-5</v>
      </c>
      <c r="U310" s="8">
        <f t="shared" si="113"/>
        <v>9.4932843305697197E-5</v>
      </c>
      <c r="V310" s="8">
        <f t="shared" si="113"/>
        <v>1.6876949921012835E-4</v>
      </c>
      <c r="W310" s="8">
        <f t="shared" si="113"/>
        <v>2.6370234251582553E-4</v>
      </c>
      <c r="X310" s="8">
        <f t="shared" si="113"/>
        <v>3.7973137322278879E-4</v>
      </c>
      <c r="Y310" s="3">
        <f>SUM('Masses &amp; Spring Data'!$K$41*('Masses &amp; Spring Data'!$I$3+'Vel,Acc,Jer (Inlet)'!C310))</f>
        <v>2180.2500019695649</v>
      </c>
      <c r="Z310" s="10">
        <f t="shared" si="106"/>
        <v>2180.2500125176584</v>
      </c>
      <c r="AA310" s="10">
        <f t="shared" si="107"/>
        <v>2180.2500446797703</v>
      </c>
      <c r="AB310" s="10">
        <f t="shared" si="108"/>
        <v>2180.2500969024081</v>
      </c>
      <c r="AC310" s="10">
        <f t="shared" si="109"/>
        <v>2180.2501707390643</v>
      </c>
      <c r="AD310" s="10">
        <f t="shared" si="110"/>
        <v>2180.2502656719075</v>
      </c>
      <c r="AE310" s="10">
        <f t="shared" si="111"/>
        <v>2180.2503817009383</v>
      </c>
    </row>
    <row r="311" spans="1:31" x14ac:dyDescent="0.2">
      <c r="A311" s="5">
        <v>256</v>
      </c>
      <c r="B311" s="5">
        <f t="shared" si="112"/>
        <v>308</v>
      </c>
      <c r="C311" s="36">
        <v>9.1080998088219279E-12</v>
      </c>
      <c r="D311" s="6">
        <f t="shared" si="92"/>
        <v>2.4840272205878023E-12</v>
      </c>
      <c r="E311" s="7">
        <f t="shared" si="93"/>
        <v>2.9808326647053626E-8</v>
      </c>
      <c r="F311" s="7">
        <f t="shared" si="94"/>
        <v>5.9616653294107252E-8</v>
      </c>
      <c r="G311" s="7">
        <f t="shared" si="95"/>
        <v>8.9424979941160885E-8</v>
      </c>
      <c r="H311" s="7">
        <f t="shared" si="96"/>
        <v>1.192333065882145E-7</v>
      </c>
      <c r="I311" s="7">
        <f t="shared" si="97"/>
        <v>1.4904163323526815E-7</v>
      </c>
      <c r="J311" s="7">
        <f t="shared" si="98"/>
        <v>1.7884995988232177E-7</v>
      </c>
      <c r="K311" s="12">
        <f t="shared" si="99"/>
        <v>5.7960635147047682E-13</v>
      </c>
      <c r="L311" s="9">
        <f t="shared" si="100"/>
        <v>8.3463314611748664E-5</v>
      </c>
      <c r="M311" s="9">
        <f t="shared" si="101"/>
        <v>3.3385325844699466E-4</v>
      </c>
      <c r="N311" s="9">
        <f t="shared" si="102"/>
        <v>7.5116983150573795E-4</v>
      </c>
      <c r="O311" s="9">
        <f t="shared" si="103"/>
        <v>1.3354130337879786E-3</v>
      </c>
      <c r="P311" s="9">
        <f t="shared" si="104"/>
        <v>2.0865828652937165E-3</v>
      </c>
      <c r="Q311" s="9">
        <f t="shared" si="105"/>
        <v>3.0046793260229518E-3</v>
      </c>
      <c r="R311" s="8">
        <f>'Masses &amp; Spring Data'!$G$29</f>
        <v>0.12460000000000002</v>
      </c>
      <c r="S311" s="8">
        <f t="shared" si="113"/>
        <v>1.0399529000623884E-5</v>
      </c>
      <c r="T311" s="8">
        <f t="shared" si="113"/>
        <v>4.1598116002495536E-5</v>
      </c>
      <c r="U311" s="8">
        <f t="shared" si="113"/>
        <v>9.3595761005614957E-5</v>
      </c>
      <c r="V311" s="8">
        <f t="shared" si="113"/>
        <v>1.6639246400998215E-4</v>
      </c>
      <c r="W311" s="8">
        <f t="shared" si="113"/>
        <v>2.5998822501559709E-4</v>
      </c>
      <c r="X311" s="8">
        <f t="shared" si="113"/>
        <v>3.7438304402245983E-4</v>
      </c>
      <c r="Y311" s="3">
        <f>SUM('Masses &amp; Spring Data'!$K$41*('Masses &amp; Spring Data'!$I$3+'Vel,Acc,Jer (Inlet)'!C311))</f>
        <v>2180.2500024873957</v>
      </c>
      <c r="Z311" s="10">
        <f t="shared" si="106"/>
        <v>2180.2500128869247</v>
      </c>
      <c r="AA311" s="10">
        <f t="shared" si="107"/>
        <v>2180.2500447638918</v>
      </c>
      <c r="AB311" s="10">
        <f t="shared" si="108"/>
        <v>2180.2500960831567</v>
      </c>
      <c r="AC311" s="10">
        <f t="shared" si="109"/>
        <v>2180.2501688798598</v>
      </c>
      <c r="AD311" s="10">
        <f t="shared" si="110"/>
        <v>2180.2502624756207</v>
      </c>
      <c r="AE311" s="10">
        <f t="shared" si="111"/>
        <v>2180.2503768704396</v>
      </c>
    </row>
    <row r="312" spans="1:31" x14ac:dyDescent="0.2">
      <c r="A312" s="5">
        <v>258</v>
      </c>
      <c r="B312" s="5">
        <f t="shared" si="112"/>
        <v>309</v>
      </c>
      <c r="C312" s="36">
        <v>1.159212702940973E-11</v>
      </c>
      <c r="D312" s="6">
        <f t="shared" si="92"/>
        <v>3.0636335720582792E-12</v>
      </c>
      <c r="E312" s="7">
        <f t="shared" si="93"/>
        <v>3.6763602864699351E-8</v>
      </c>
      <c r="F312" s="7">
        <f t="shared" si="94"/>
        <v>7.3527205729398702E-8</v>
      </c>
      <c r="G312" s="7">
        <f t="shared" si="95"/>
        <v>1.1029080859409805E-7</v>
      </c>
      <c r="H312" s="7">
        <f t="shared" si="96"/>
        <v>1.470544114587974E-7</v>
      </c>
      <c r="I312" s="7">
        <f t="shared" si="97"/>
        <v>1.8381801432349674E-7</v>
      </c>
      <c r="J312" s="7">
        <f t="shared" si="98"/>
        <v>2.2058161718819611E-7</v>
      </c>
      <c r="K312" s="12">
        <f t="shared" si="99"/>
        <v>7.452081661763428E-13</v>
      </c>
      <c r="L312" s="9">
        <f t="shared" si="100"/>
        <v>1.0730997592939337E-4</v>
      </c>
      <c r="M312" s="9">
        <f t="shared" si="101"/>
        <v>4.2923990371757347E-4</v>
      </c>
      <c r="N312" s="9">
        <f t="shared" si="102"/>
        <v>9.6578978336454022E-4</v>
      </c>
      <c r="O312" s="9">
        <f t="shared" si="103"/>
        <v>1.7169596148702939E-3</v>
      </c>
      <c r="P312" s="9">
        <f t="shared" si="104"/>
        <v>2.6827493982348339E-3</v>
      </c>
      <c r="Q312" s="9">
        <f t="shared" si="105"/>
        <v>3.8631591334581609E-3</v>
      </c>
      <c r="R312" s="8">
        <f>'Masses &amp; Spring Data'!$G$29</f>
        <v>0.12460000000000002</v>
      </c>
      <c r="S312" s="8">
        <f t="shared" si="113"/>
        <v>1.3370823000802415E-5</v>
      </c>
      <c r="T312" s="8">
        <f t="shared" si="113"/>
        <v>5.348329200320966E-5</v>
      </c>
      <c r="U312" s="8">
        <f t="shared" si="113"/>
        <v>1.2033740700722173E-4</v>
      </c>
      <c r="V312" s="8">
        <f t="shared" si="113"/>
        <v>2.1393316801283864E-4</v>
      </c>
      <c r="W312" s="8">
        <f t="shared" si="113"/>
        <v>3.3427057502006033E-4</v>
      </c>
      <c r="X312" s="8">
        <f t="shared" si="113"/>
        <v>4.8134962802888693E-4</v>
      </c>
      <c r="Y312" s="3">
        <f>SUM('Masses &amp; Spring Data'!$K$41*('Masses &amp; Spring Data'!$I$3+'Vel,Acc,Jer (Inlet)'!C312))</f>
        <v>2180.250003165776</v>
      </c>
      <c r="Z312" s="10">
        <f t="shared" si="106"/>
        <v>2180.2500165365991</v>
      </c>
      <c r="AA312" s="10">
        <f t="shared" si="107"/>
        <v>2180.2500574857377</v>
      </c>
      <c r="AB312" s="10">
        <f t="shared" si="108"/>
        <v>2180.2501235031832</v>
      </c>
      <c r="AC312" s="10">
        <f t="shared" si="109"/>
        <v>2180.2502170989442</v>
      </c>
      <c r="AD312" s="10">
        <f t="shared" si="110"/>
        <v>2180.2503374363509</v>
      </c>
      <c r="AE312" s="10">
        <f t="shared" si="111"/>
        <v>2180.250484515404</v>
      </c>
    </row>
    <row r="313" spans="1:31" x14ac:dyDescent="0.2">
      <c r="A313" s="5">
        <v>260</v>
      </c>
      <c r="B313" s="5">
        <f t="shared" si="112"/>
        <v>310</v>
      </c>
      <c r="C313" s="36">
        <v>1.4655760601468009E-11</v>
      </c>
      <c r="D313" s="6">
        <f t="shared" si="92"/>
        <v>3.808841738234622E-12</v>
      </c>
      <c r="E313" s="7">
        <f t="shared" si="93"/>
        <v>4.5706100858815465E-8</v>
      </c>
      <c r="F313" s="7">
        <f t="shared" si="94"/>
        <v>9.1412201717630929E-8</v>
      </c>
      <c r="G313" s="7">
        <f t="shared" si="95"/>
        <v>1.371183025764464E-7</v>
      </c>
      <c r="H313" s="7">
        <f t="shared" si="96"/>
        <v>1.8282440343526186E-7</v>
      </c>
      <c r="I313" s="7">
        <f t="shared" si="97"/>
        <v>2.2853050429407732E-7</v>
      </c>
      <c r="J313" s="7">
        <f t="shared" si="98"/>
        <v>2.742366051528928E-7</v>
      </c>
      <c r="K313" s="12">
        <f t="shared" si="99"/>
        <v>1.0764117955880457E-12</v>
      </c>
      <c r="L313" s="9">
        <f t="shared" si="100"/>
        <v>1.5500329856467859E-4</v>
      </c>
      <c r="M313" s="9">
        <f t="shared" si="101"/>
        <v>6.2001319425871435E-4</v>
      </c>
      <c r="N313" s="9">
        <f t="shared" si="102"/>
        <v>1.3950296870821072E-3</v>
      </c>
      <c r="O313" s="9">
        <f t="shared" si="103"/>
        <v>2.4800527770348574E-3</v>
      </c>
      <c r="P313" s="9">
        <f t="shared" si="104"/>
        <v>3.8750824641169647E-3</v>
      </c>
      <c r="Q313" s="9">
        <f t="shared" si="105"/>
        <v>5.580118748328429E-3</v>
      </c>
      <c r="R313" s="8">
        <f>'Masses &amp; Spring Data'!$G$29</f>
        <v>0.12460000000000002</v>
      </c>
      <c r="S313" s="8">
        <f t="shared" si="113"/>
        <v>1.9313411001158955E-5</v>
      </c>
      <c r="T313" s="8">
        <f t="shared" si="113"/>
        <v>7.725364400463582E-5</v>
      </c>
      <c r="U313" s="8">
        <f t="shared" si="113"/>
        <v>1.7382069901043058E-4</v>
      </c>
      <c r="V313" s="8">
        <f t="shared" si="113"/>
        <v>3.0901457601854328E-4</v>
      </c>
      <c r="W313" s="8">
        <f t="shared" si="113"/>
        <v>4.8283527502897386E-4</v>
      </c>
      <c r="X313" s="8">
        <f t="shared" si="113"/>
        <v>6.9528279604172231E-4</v>
      </c>
      <c r="Y313" s="3">
        <f>SUM('Masses &amp; Spring Data'!$K$41*('Masses &amp; Spring Data'!$I$3+'Vel,Acc,Jer (Inlet)'!C313))</f>
        <v>2180.2500040024456</v>
      </c>
      <c r="Z313" s="10">
        <f t="shared" si="106"/>
        <v>2180.2500233158567</v>
      </c>
      <c r="AA313" s="10">
        <f t="shared" si="107"/>
        <v>2180.2500822962734</v>
      </c>
      <c r="AB313" s="10">
        <f t="shared" si="108"/>
        <v>2180.2501778231444</v>
      </c>
      <c r="AC313" s="10">
        <f t="shared" si="109"/>
        <v>2180.2503130170217</v>
      </c>
      <c r="AD313" s="10">
        <f t="shared" si="110"/>
        <v>2180.2504868377205</v>
      </c>
      <c r="AE313" s="10">
        <f t="shared" si="111"/>
        <v>2180.2506992852418</v>
      </c>
    </row>
    <row r="314" spans="1:31" x14ac:dyDescent="0.2">
      <c r="A314" s="5">
        <v>262</v>
      </c>
      <c r="B314" s="5">
        <f t="shared" si="112"/>
        <v>311</v>
      </c>
      <c r="C314" s="36">
        <v>1.8464602339702631E-11</v>
      </c>
      <c r="D314" s="6">
        <f t="shared" si="92"/>
        <v>4.8852535338226676E-12</v>
      </c>
      <c r="E314" s="7">
        <f t="shared" si="93"/>
        <v>5.8623042405872011E-8</v>
      </c>
      <c r="F314" s="7">
        <f t="shared" si="94"/>
        <v>1.1724608481174402E-7</v>
      </c>
      <c r="G314" s="7">
        <f t="shared" si="95"/>
        <v>1.7586912721761603E-7</v>
      </c>
      <c r="H314" s="7">
        <f t="shared" si="96"/>
        <v>2.3449216962348805E-7</v>
      </c>
      <c r="I314" s="7">
        <f t="shared" si="97"/>
        <v>2.9311521202936008E-7</v>
      </c>
      <c r="J314" s="7">
        <f t="shared" si="98"/>
        <v>3.5173825443523207E-7</v>
      </c>
      <c r="K314" s="12">
        <f t="shared" si="99"/>
        <v>1.1592127029409763E-12</v>
      </c>
      <c r="L314" s="9">
        <f t="shared" si="100"/>
        <v>1.6692662922350058E-4</v>
      </c>
      <c r="M314" s="9">
        <f t="shared" si="101"/>
        <v>6.6770651689400233E-4</v>
      </c>
      <c r="N314" s="9">
        <f t="shared" si="102"/>
        <v>1.5023396630115052E-3</v>
      </c>
      <c r="O314" s="9">
        <f t="shared" si="103"/>
        <v>2.6708260675760093E-3</v>
      </c>
      <c r="P314" s="9">
        <f t="shared" si="104"/>
        <v>4.1731657305875145E-3</v>
      </c>
      <c r="Q314" s="9">
        <f t="shared" si="105"/>
        <v>6.0093586520460207E-3</v>
      </c>
      <c r="R314" s="8">
        <f>'Masses &amp; Spring Data'!$G$29</f>
        <v>0.12460000000000002</v>
      </c>
      <c r="S314" s="8">
        <f t="shared" si="113"/>
        <v>2.0799058001248175E-5</v>
      </c>
      <c r="T314" s="8">
        <f t="shared" si="113"/>
        <v>8.3196232004992699E-5</v>
      </c>
      <c r="U314" s="8">
        <f t="shared" si="113"/>
        <v>1.8719152201123357E-4</v>
      </c>
      <c r="V314" s="8">
        <f t="shared" si="113"/>
        <v>3.327849280199708E-4</v>
      </c>
      <c r="W314" s="8">
        <f t="shared" si="113"/>
        <v>5.1997645003120437E-4</v>
      </c>
      <c r="X314" s="8">
        <f t="shared" si="113"/>
        <v>7.4876608804493429E-4</v>
      </c>
      <c r="Y314" s="3">
        <f>SUM('Masses &amp; Spring Data'!$K$41*('Masses &amp; Spring Data'!$I$3+'Vel,Acc,Jer (Inlet)'!C314))</f>
        <v>2180.2500050426293</v>
      </c>
      <c r="Z314" s="10">
        <f t="shared" si="106"/>
        <v>2180.2500258416871</v>
      </c>
      <c r="AA314" s="10">
        <f t="shared" si="107"/>
        <v>2180.25008957301</v>
      </c>
      <c r="AB314" s="10">
        <f t="shared" si="108"/>
        <v>2180.2501922341512</v>
      </c>
      <c r="AC314" s="10">
        <f t="shared" si="109"/>
        <v>2180.2503378275574</v>
      </c>
      <c r="AD314" s="10">
        <f t="shared" si="110"/>
        <v>2180.2505250190793</v>
      </c>
      <c r="AE314" s="10">
        <f t="shared" si="111"/>
        <v>2180.2507538087175</v>
      </c>
    </row>
    <row r="315" spans="1:31" x14ac:dyDescent="0.2">
      <c r="A315" s="5">
        <v>264</v>
      </c>
      <c r="B315" s="5">
        <f t="shared" si="112"/>
        <v>312</v>
      </c>
      <c r="C315" s="36">
        <v>2.3349855873525299E-11</v>
      </c>
      <c r="D315" s="6">
        <f t="shared" si="92"/>
        <v>6.0444662367636439E-12</v>
      </c>
      <c r="E315" s="7">
        <f t="shared" si="93"/>
        <v>7.2533594841163726E-8</v>
      </c>
      <c r="F315" s="7">
        <f t="shared" si="94"/>
        <v>1.4506718968232745E-7</v>
      </c>
      <c r="G315" s="7">
        <f t="shared" si="95"/>
        <v>2.1760078452349119E-7</v>
      </c>
      <c r="H315" s="7">
        <f t="shared" si="96"/>
        <v>2.901343793646549E-7</v>
      </c>
      <c r="I315" s="7">
        <f t="shared" si="97"/>
        <v>3.6266797420581864E-7</v>
      </c>
      <c r="J315" s="7">
        <f t="shared" si="98"/>
        <v>4.3520156904698238E-7</v>
      </c>
      <c r="K315" s="12">
        <f t="shared" si="99"/>
        <v>1.6560181470585306E-12</v>
      </c>
      <c r="L315" s="9">
        <f t="shared" si="100"/>
        <v>2.3846661317642839E-4</v>
      </c>
      <c r="M315" s="9">
        <f t="shared" si="101"/>
        <v>9.5386645270571356E-4</v>
      </c>
      <c r="N315" s="9">
        <f t="shared" si="102"/>
        <v>2.1461995185878555E-3</v>
      </c>
      <c r="O315" s="9">
        <f t="shared" si="103"/>
        <v>3.8154658108228543E-3</v>
      </c>
      <c r="P315" s="9">
        <f t="shared" si="104"/>
        <v>5.9616653294107102E-3</v>
      </c>
      <c r="Q315" s="9">
        <f t="shared" si="105"/>
        <v>8.584798074351422E-3</v>
      </c>
      <c r="R315" s="8">
        <f>'Masses &amp; Spring Data'!$G$29</f>
        <v>0.12460000000000002</v>
      </c>
      <c r="S315" s="8">
        <f t="shared" si="113"/>
        <v>2.9712940001782981E-5</v>
      </c>
      <c r="T315" s="8">
        <f t="shared" si="113"/>
        <v>1.1885176000713193E-4</v>
      </c>
      <c r="U315" s="8">
        <f t="shared" si="113"/>
        <v>2.6741646001604682E-4</v>
      </c>
      <c r="V315" s="8">
        <f t="shared" si="113"/>
        <v>4.754070400285277E-4</v>
      </c>
      <c r="W315" s="8">
        <f t="shared" si="113"/>
        <v>7.4282350004457464E-4</v>
      </c>
      <c r="X315" s="8">
        <f t="shared" si="113"/>
        <v>1.0696658400641873E-3</v>
      </c>
      <c r="Y315" s="3">
        <f>SUM('Masses &amp; Spring Data'!$K$41*('Masses &amp; Spring Data'!$I$3+'Vel,Acc,Jer (Inlet)'!C315))</f>
        <v>2180.2500063767779</v>
      </c>
      <c r="Z315" s="10">
        <f t="shared" si="106"/>
        <v>2180.2500360897179</v>
      </c>
      <c r="AA315" s="10">
        <f t="shared" si="107"/>
        <v>2180.2501268792639</v>
      </c>
      <c r="AB315" s="10">
        <f t="shared" si="108"/>
        <v>2180.2502737932377</v>
      </c>
      <c r="AC315" s="10">
        <f t="shared" si="109"/>
        <v>2180.250481783818</v>
      </c>
      <c r="AD315" s="10">
        <f t="shared" si="110"/>
        <v>2180.2507492002778</v>
      </c>
      <c r="AE315" s="10">
        <f t="shared" si="111"/>
        <v>2180.251076042618</v>
      </c>
    </row>
    <row r="316" spans="1:31" x14ac:dyDescent="0.2">
      <c r="A316" s="5">
        <v>266</v>
      </c>
      <c r="B316" s="5">
        <f t="shared" si="112"/>
        <v>313</v>
      </c>
      <c r="C316" s="36">
        <v>2.9394322110288943E-11</v>
      </c>
      <c r="D316" s="6">
        <f t="shared" si="92"/>
        <v>7.7004843838221745E-12</v>
      </c>
      <c r="E316" s="7">
        <f t="shared" si="93"/>
        <v>9.240581260586609E-8</v>
      </c>
      <c r="F316" s="7">
        <f t="shared" si="94"/>
        <v>1.8481162521173218E-7</v>
      </c>
      <c r="G316" s="7">
        <f t="shared" si="95"/>
        <v>2.772174378175983E-7</v>
      </c>
      <c r="H316" s="7">
        <f t="shared" si="96"/>
        <v>3.6962325042346436E-7</v>
      </c>
      <c r="I316" s="7">
        <f t="shared" si="97"/>
        <v>4.6202906302933048E-7</v>
      </c>
      <c r="J316" s="7">
        <f t="shared" si="98"/>
        <v>5.544348756351966E-7</v>
      </c>
      <c r="K316" s="12">
        <f t="shared" si="99"/>
        <v>1.821619961764395E-12</v>
      </c>
      <c r="L316" s="9">
        <f t="shared" si="100"/>
        <v>2.6231327449407289E-4</v>
      </c>
      <c r="M316" s="9">
        <f t="shared" si="101"/>
        <v>1.0492530979762916E-3</v>
      </c>
      <c r="N316" s="9">
        <f t="shared" si="102"/>
        <v>2.3608194704466557E-3</v>
      </c>
      <c r="O316" s="9">
        <f t="shared" si="103"/>
        <v>4.1970123919051663E-3</v>
      </c>
      <c r="P316" s="9">
        <f t="shared" si="104"/>
        <v>6.557831862351822E-3</v>
      </c>
      <c r="Q316" s="9">
        <f t="shared" si="105"/>
        <v>9.4432778817866228E-3</v>
      </c>
      <c r="R316" s="8">
        <f>'Masses &amp; Spring Data'!$G$29</f>
        <v>0.12460000000000002</v>
      </c>
      <c r="S316" s="8">
        <f t="shared" si="113"/>
        <v>3.2684234001961485E-5</v>
      </c>
      <c r="T316" s="8">
        <f t="shared" si="113"/>
        <v>1.3073693600784594E-4</v>
      </c>
      <c r="U316" s="8">
        <f t="shared" si="113"/>
        <v>2.9415810601765335E-4</v>
      </c>
      <c r="V316" s="8">
        <f t="shared" si="113"/>
        <v>5.2294774403138376E-4</v>
      </c>
      <c r="W316" s="8">
        <f t="shared" si="113"/>
        <v>8.1710585004903717E-4</v>
      </c>
      <c r="X316" s="8">
        <f t="shared" si="113"/>
        <v>1.1766324240706134E-3</v>
      </c>
      <c r="Y316" s="3">
        <f>SUM('Masses &amp; Spring Data'!$K$41*('Masses &amp; Spring Data'!$I$3+'Vel,Acc,Jer (Inlet)'!C316))</f>
        <v>2180.250008027504</v>
      </c>
      <c r="Z316" s="10">
        <f t="shared" si="106"/>
        <v>2180.2500407117382</v>
      </c>
      <c r="AA316" s="10">
        <f t="shared" si="107"/>
        <v>2180.2501408674202</v>
      </c>
      <c r="AB316" s="10">
        <f t="shared" si="108"/>
        <v>2180.2503021856101</v>
      </c>
      <c r="AC316" s="10">
        <f t="shared" si="109"/>
        <v>2180.2505309752482</v>
      </c>
      <c r="AD316" s="10">
        <f t="shared" si="110"/>
        <v>2180.2508251333543</v>
      </c>
      <c r="AE316" s="10">
        <f t="shared" si="111"/>
        <v>2180.2511846599282</v>
      </c>
    </row>
    <row r="317" spans="1:31" x14ac:dyDescent="0.2">
      <c r="A317" s="5">
        <v>268</v>
      </c>
      <c r="B317" s="5">
        <f t="shared" si="112"/>
        <v>314</v>
      </c>
      <c r="C317" s="36">
        <v>3.7094806494111117E-11</v>
      </c>
      <c r="D317" s="6">
        <f t="shared" si="92"/>
        <v>9.5221043455865694E-12</v>
      </c>
      <c r="E317" s="7">
        <f t="shared" si="93"/>
        <v>1.1426525214703883E-7</v>
      </c>
      <c r="F317" s="7">
        <f t="shared" si="94"/>
        <v>2.2853050429407766E-7</v>
      </c>
      <c r="G317" s="7">
        <f t="shared" si="95"/>
        <v>3.4279575644111648E-7</v>
      </c>
      <c r="H317" s="7">
        <f t="shared" si="96"/>
        <v>4.5706100858815532E-7</v>
      </c>
      <c r="I317" s="7">
        <f t="shared" si="97"/>
        <v>5.7132626073519422E-7</v>
      </c>
      <c r="J317" s="7">
        <f t="shared" si="98"/>
        <v>6.8559151288223296E-7</v>
      </c>
      <c r="K317" s="12">
        <f t="shared" si="99"/>
        <v>2.4840272205877813E-12</v>
      </c>
      <c r="L317" s="9">
        <f t="shared" si="100"/>
        <v>3.5769991976464049E-4</v>
      </c>
      <c r="M317" s="9">
        <f t="shared" si="101"/>
        <v>1.4307996790585619E-3</v>
      </c>
      <c r="N317" s="9">
        <f t="shared" si="102"/>
        <v>3.2192992778817646E-3</v>
      </c>
      <c r="O317" s="9">
        <f t="shared" si="103"/>
        <v>5.7231987162342478E-3</v>
      </c>
      <c r="P317" s="9">
        <f t="shared" si="104"/>
        <v>8.9424979941160124E-3</v>
      </c>
      <c r="Q317" s="9">
        <f t="shared" si="105"/>
        <v>1.2877197111527058E-2</v>
      </c>
      <c r="R317" s="8">
        <f>'Masses &amp; Spring Data'!$G$29</f>
        <v>0.12460000000000002</v>
      </c>
      <c r="S317" s="8">
        <f t="shared" si="113"/>
        <v>4.4569410002674213E-5</v>
      </c>
      <c r="T317" s="8">
        <f t="shared" si="113"/>
        <v>1.7827764001069685E-4</v>
      </c>
      <c r="U317" s="8">
        <f t="shared" si="113"/>
        <v>4.0112469002406793E-4</v>
      </c>
      <c r="V317" s="8">
        <f t="shared" si="113"/>
        <v>7.1311056004278741E-4</v>
      </c>
      <c r="W317" s="8">
        <f t="shared" si="113"/>
        <v>1.1142352500668553E-3</v>
      </c>
      <c r="X317" s="8">
        <f t="shared" si="113"/>
        <v>1.6044987600962717E-3</v>
      </c>
      <c r="Y317" s="3">
        <f>SUM('Masses &amp; Spring Data'!$K$41*('Masses &amp; Spring Data'!$I$3+'Vel,Acc,Jer (Inlet)'!C317))</f>
        <v>2180.250010130484</v>
      </c>
      <c r="Z317" s="10">
        <f t="shared" si="106"/>
        <v>2180.250054699894</v>
      </c>
      <c r="AA317" s="10">
        <f t="shared" si="107"/>
        <v>2180.250191008583</v>
      </c>
      <c r="AB317" s="10">
        <f t="shared" si="108"/>
        <v>2180.2504112551742</v>
      </c>
      <c r="AC317" s="10">
        <f t="shared" si="109"/>
        <v>2180.2507232410439</v>
      </c>
      <c r="AD317" s="10">
        <f t="shared" si="110"/>
        <v>2180.2511243657341</v>
      </c>
      <c r="AE317" s="10">
        <f t="shared" si="111"/>
        <v>2180.2516146292442</v>
      </c>
    </row>
    <row r="318" spans="1:31" x14ac:dyDescent="0.2">
      <c r="A318" s="5">
        <v>270</v>
      </c>
      <c r="B318" s="5">
        <f t="shared" si="112"/>
        <v>315</v>
      </c>
      <c r="C318" s="36">
        <v>4.6616910839697687E-11</v>
      </c>
      <c r="D318" s="6">
        <f t="shared" si="92"/>
        <v>1.2006131566174351E-11</v>
      </c>
      <c r="E318" s="7">
        <f t="shared" si="93"/>
        <v>1.440735787940922E-7</v>
      </c>
      <c r="F318" s="7">
        <f t="shared" si="94"/>
        <v>2.881471575881844E-7</v>
      </c>
      <c r="G318" s="7">
        <f t="shared" si="95"/>
        <v>4.3222073638227662E-7</v>
      </c>
      <c r="H318" s="7">
        <f t="shared" si="96"/>
        <v>5.7629431517636879E-7</v>
      </c>
      <c r="I318" s="7">
        <f t="shared" si="97"/>
        <v>7.2036789397046102E-7</v>
      </c>
      <c r="J318" s="7">
        <f t="shared" si="98"/>
        <v>8.6444147276455324E-7</v>
      </c>
      <c r="K318" s="12">
        <f t="shared" si="99"/>
        <v>2.9808326647053647E-12</v>
      </c>
      <c r="L318" s="9">
        <f t="shared" si="100"/>
        <v>4.292399037175725E-4</v>
      </c>
      <c r="M318" s="9">
        <f t="shared" si="101"/>
        <v>1.71695961487029E-3</v>
      </c>
      <c r="N318" s="9">
        <f t="shared" si="102"/>
        <v>3.8631591334581526E-3</v>
      </c>
      <c r="O318" s="9">
        <f t="shared" si="103"/>
        <v>6.86783845948116E-3</v>
      </c>
      <c r="P318" s="9">
        <f t="shared" si="104"/>
        <v>1.0730997592939313E-2</v>
      </c>
      <c r="Q318" s="9">
        <f t="shared" si="105"/>
        <v>1.5452636533832611E-2</v>
      </c>
      <c r="R318" s="8">
        <f>'Masses &amp; Spring Data'!$G$29</f>
        <v>0.12460000000000002</v>
      </c>
      <c r="S318" s="8">
        <f t="shared" si="113"/>
        <v>5.3483292003209538E-5</v>
      </c>
      <c r="T318" s="8">
        <f t="shared" si="113"/>
        <v>2.1393316801283815E-4</v>
      </c>
      <c r="U318" s="8">
        <f t="shared" si="113"/>
        <v>4.813496280288859E-4</v>
      </c>
      <c r="V318" s="8">
        <f t="shared" ref="V318:X363" si="114">SUM($R$3*O318)</f>
        <v>8.5573267205135261E-4</v>
      </c>
      <c r="W318" s="8">
        <f t="shared" si="114"/>
        <v>1.3370823000802385E-3</v>
      </c>
      <c r="X318" s="8">
        <f t="shared" si="114"/>
        <v>1.9253985121155436E-3</v>
      </c>
      <c r="Y318" s="3">
        <f>SUM('Masses &amp; Spring Data'!$K$41*('Masses &amp; Spring Data'!$I$3+'Vel,Acc,Jer (Inlet)'!C318))</f>
        <v>2180.2500127309431</v>
      </c>
      <c r="Z318" s="10">
        <f t="shared" si="106"/>
        <v>2180.2500662142352</v>
      </c>
      <c r="AA318" s="10">
        <f t="shared" si="107"/>
        <v>2180.2502299429507</v>
      </c>
      <c r="AB318" s="10">
        <f t="shared" si="108"/>
        <v>2180.2504940805711</v>
      </c>
      <c r="AC318" s="10">
        <f t="shared" si="109"/>
        <v>2180.250868463615</v>
      </c>
      <c r="AD318" s="10">
        <f t="shared" si="110"/>
        <v>2180.251349813243</v>
      </c>
      <c r="AE318" s="10">
        <f t="shared" si="111"/>
        <v>2180.2519381294551</v>
      </c>
    </row>
    <row r="319" spans="1:31" x14ac:dyDescent="0.2">
      <c r="A319" s="5">
        <v>272</v>
      </c>
      <c r="B319" s="5">
        <f t="shared" si="112"/>
        <v>316</v>
      </c>
      <c r="C319" s="36">
        <v>5.8623042405872038E-11</v>
      </c>
      <c r="D319" s="6">
        <f t="shared" si="92"/>
        <v>1.4986964230879716E-11</v>
      </c>
      <c r="E319" s="7">
        <f t="shared" si="93"/>
        <v>1.7984357077055657E-7</v>
      </c>
      <c r="F319" s="7">
        <f t="shared" si="94"/>
        <v>3.5968714154111315E-7</v>
      </c>
      <c r="G319" s="7">
        <f t="shared" si="95"/>
        <v>5.395307123116698E-7</v>
      </c>
      <c r="H319" s="7">
        <f t="shared" si="96"/>
        <v>7.1937428308222629E-7</v>
      </c>
      <c r="I319" s="7">
        <f t="shared" si="97"/>
        <v>8.9921785385278289E-7</v>
      </c>
      <c r="J319" s="7">
        <f t="shared" si="98"/>
        <v>1.0790614246233396E-6</v>
      </c>
      <c r="K319" s="12">
        <f t="shared" si="99"/>
        <v>3.3120362941170676E-12</v>
      </c>
      <c r="L319" s="9">
        <f t="shared" si="100"/>
        <v>4.7693322635285776E-4</v>
      </c>
      <c r="M319" s="9">
        <f t="shared" si="101"/>
        <v>1.907732905411431E-3</v>
      </c>
      <c r="N319" s="9">
        <f t="shared" si="102"/>
        <v>4.2923990371757197E-3</v>
      </c>
      <c r="O319" s="9">
        <f t="shared" si="103"/>
        <v>7.6309316216457241E-3</v>
      </c>
      <c r="P319" s="9">
        <f t="shared" si="104"/>
        <v>1.1923330658821443E-2</v>
      </c>
      <c r="Q319" s="9">
        <f t="shared" si="105"/>
        <v>1.7169596148702879E-2</v>
      </c>
      <c r="R319" s="8">
        <f>'Masses &amp; Spring Data'!$G$29</f>
        <v>0.12460000000000002</v>
      </c>
      <c r="S319" s="8">
        <f t="shared" ref="S319:X363" si="115">SUM($R$3*L319)</f>
        <v>5.9425880003566085E-5</v>
      </c>
      <c r="T319" s="8">
        <f t="shared" si="115"/>
        <v>2.3770352001426434E-4</v>
      </c>
      <c r="U319" s="8">
        <f t="shared" si="115"/>
        <v>5.3483292003209473E-4</v>
      </c>
      <c r="V319" s="8">
        <f t="shared" si="114"/>
        <v>9.5081408005705736E-4</v>
      </c>
      <c r="W319" s="8">
        <f t="shared" si="114"/>
        <v>1.4856470000891521E-3</v>
      </c>
      <c r="X319" s="8">
        <f t="shared" si="114"/>
        <v>2.1393316801283789E-3</v>
      </c>
      <c r="Y319" s="3">
        <f>SUM('Masses &amp; Spring Data'!$K$41*('Masses &amp; Spring Data'!$I$3+'Vel,Acc,Jer (Inlet)'!C319))</f>
        <v>2180.2500160097825</v>
      </c>
      <c r="Z319" s="10">
        <f t="shared" si="106"/>
        <v>2180.2500754356624</v>
      </c>
      <c r="AA319" s="10">
        <f t="shared" si="107"/>
        <v>2180.250257806199</v>
      </c>
      <c r="AB319" s="10">
        <f t="shared" si="108"/>
        <v>2180.2505508427025</v>
      </c>
      <c r="AC319" s="10">
        <f t="shared" si="109"/>
        <v>2180.2509668238627</v>
      </c>
      <c r="AD319" s="10">
        <f t="shared" si="110"/>
        <v>2180.2515016567827</v>
      </c>
      <c r="AE319" s="10">
        <f t="shared" si="111"/>
        <v>2180.2521553414626</v>
      </c>
    </row>
    <row r="320" spans="1:31" x14ac:dyDescent="0.2">
      <c r="A320" s="5">
        <v>274</v>
      </c>
      <c r="B320" s="5">
        <f t="shared" si="112"/>
        <v>317</v>
      </c>
      <c r="C320" s="36">
        <v>7.3610006636751753E-11</v>
      </c>
      <c r="D320" s="6">
        <f t="shared" si="92"/>
        <v>1.8299000524996783E-11</v>
      </c>
      <c r="E320" s="7">
        <f t="shared" si="93"/>
        <v>2.1958800629996141E-7</v>
      </c>
      <c r="F320" s="7">
        <f t="shared" si="94"/>
        <v>4.3917601259992282E-7</v>
      </c>
      <c r="G320" s="7">
        <f t="shared" si="95"/>
        <v>6.5876401889988417E-7</v>
      </c>
      <c r="H320" s="7">
        <f t="shared" si="96"/>
        <v>8.7835202519984563E-7</v>
      </c>
      <c r="I320" s="7">
        <f t="shared" si="97"/>
        <v>1.097940031499807E-6</v>
      </c>
      <c r="J320" s="7">
        <f t="shared" si="98"/>
        <v>1.3175280377997683E-6</v>
      </c>
      <c r="K320" s="12">
        <f t="shared" si="99"/>
        <v>5.713262607351983E-12</v>
      </c>
      <c r="L320" s="9">
        <f t="shared" si="100"/>
        <v>8.2270981545868552E-4</v>
      </c>
      <c r="M320" s="9">
        <f t="shared" si="101"/>
        <v>3.2908392618347421E-3</v>
      </c>
      <c r="N320" s="9">
        <f t="shared" si="102"/>
        <v>7.4043883391281696E-3</v>
      </c>
      <c r="O320" s="9">
        <f t="shared" si="103"/>
        <v>1.3163357047338968E-2</v>
      </c>
      <c r="P320" s="9">
        <f t="shared" si="104"/>
        <v>2.0567745386467138E-2</v>
      </c>
      <c r="Q320" s="9">
        <f t="shared" si="105"/>
        <v>2.9617553356512678E-2</v>
      </c>
      <c r="R320" s="8">
        <f>'Masses &amp; Spring Data'!$G$29</f>
        <v>0.12460000000000002</v>
      </c>
      <c r="S320" s="8">
        <f t="shared" si="115"/>
        <v>1.0250964300615223E-4</v>
      </c>
      <c r="T320" s="8">
        <f t="shared" si="115"/>
        <v>4.1003857202460893E-4</v>
      </c>
      <c r="U320" s="8">
        <f t="shared" si="115"/>
        <v>9.2258678705537008E-4</v>
      </c>
      <c r="V320" s="8">
        <f t="shared" si="114"/>
        <v>1.6401542880984357E-3</v>
      </c>
      <c r="W320" s="8">
        <f t="shared" si="114"/>
        <v>2.5627410751538058E-3</v>
      </c>
      <c r="X320" s="8">
        <f t="shared" si="114"/>
        <v>3.6903471482214803E-3</v>
      </c>
      <c r="Y320" s="3">
        <f>SUM('Masses &amp; Spring Data'!$K$41*('Masses &amp; Spring Data'!$I$3+'Vel,Acc,Jer (Inlet)'!C320))</f>
        <v>2180.2500201026792</v>
      </c>
      <c r="Z320" s="10">
        <f t="shared" si="106"/>
        <v>2180.2501226123222</v>
      </c>
      <c r="AA320" s="10">
        <f t="shared" si="107"/>
        <v>2180.2504351386556</v>
      </c>
      <c r="AB320" s="10">
        <f t="shared" si="108"/>
        <v>2180.2509426894662</v>
      </c>
      <c r="AC320" s="10">
        <f t="shared" si="109"/>
        <v>2180.2516602569672</v>
      </c>
      <c r="AD320" s="10">
        <f t="shared" si="110"/>
        <v>2180.2525828437542</v>
      </c>
      <c r="AE320" s="10">
        <f t="shared" si="111"/>
        <v>2180.2537104498274</v>
      </c>
    </row>
    <row r="321" spans="1:31" x14ac:dyDescent="0.2">
      <c r="A321" s="5">
        <v>276</v>
      </c>
      <c r="B321" s="5">
        <f t="shared" si="112"/>
        <v>318</v>
      </c>
      <c r="C321" s="36">
        <v>9.1909007161748536E-11</v>
      </c>
      <c r="D321" s="6">
        <f t="shared" si="92"/>
        <v>2.4012263132348766E-11</v>
      </c>
      <c r="E321" s="7">
        <f t="shared" si="93"/>
        <v>2.8814715758818519E-7</v>
      </c>
      <c r="F321" s="7">
        <f t="shared" si="94"/>
        <v>5.7629431517637038E-7</v>
      </c>
      <c r="G321" s="7">
        <f t="shared" si="95"/>
        <v>8.6444147276455557E-7</v>
      </c>
      <c r="H321" s="7">
        <f t="shared" si="96"/>
        <v>1.1525886303527408E-6</v>
      </c>
      <c r="I321" s="7">
        <f t="shared" si="97"/>
        <v>1.4407357879409261E-6</v>
      </c>
      <c r="J321" s="7">
        <f t="shared" si="98"/>
        <v>1.7288829455291111E-6</v>
      </c>
      <c r="K321" s="12">
        <f t="shared" si="99"/>
        <v>4.9680544411755368E-12</v>
      </c>
      <c r="L321" s="9">
        <f t="shared" si="100"/>
        <v>7.1539983952927729E-4</v>
      </c>
      <c r="M321" s="9">
        <f t="shared" si="101"/>
        <v>2.8615993581171091E-3</v>
      </c>
      <c r="N321" s="9">
        <f t="shared" si="102"/>
        <v>6.4385985557634954E-3</v>
      </c>
      <c r="O321" s="9">
        <f t="shared" si="103"/>
        <v>1.1446397432468437E-2</v>
      </c>
      <c r="P321" s="9">
        <f t="shared" si="104"/>
        <v>1.7884995988231931E-2</v>
      </c>
      <c r="Q321" s="9">
        <f t="shared" si="105"/>
        <v>2.5754394223053981E-2</v>
      </c>
      <c r="R321" s="8">
        <f>'Masses &amp; Spring Data'!$G$29</f>
        <v>0.12460000000000002</v>
      </c>
      <c r="S321" s="8">
        <f t="shared" si="115"/>
        <v>8.9138820005347965E-5</v>
      </c>
      <c r="T321" s="8">
        <f t="shared" si="115"/>
        <v>3.5655528002139186E-4</v>
      </c>
      <c r="U321" s="8">
        <f t="shared" si="115"/>
        <v>8.0224938004813163E-4</v>
      </c>
      <c r="V321" s="8">
        <f t="shared" si="114"/>
        <v>1.4262211200855674E-3</v>
      </c>
      <c r="W321" s="8">
        <f t="shared" si="114"/>
        <v>2.228470500133699E-3</v>
      </c>
      <c r="X321" s="8">
        <f t="shared" si="114"/>
        <v>3.2089975201925265E-3</v>
      </c>
      <c r="Y321" s="3">
        <f>SUM('Masses &amp; Spring Data'!$K$41*('Masses &amp; Spring Data'!$I$3+'Vel,Acc,Jer (Inlet)'!C321))</f>
        <v>2180.2500251000833</v>
      </c>
      <c r="Z321" s="10">
        <f t="shared" si="106"/>
        <v>2180.2501142389033</v>
      </c>
      <c r="AA321" s="10">
        <f t="shared" si="107"/>
        <v>2180.2503882130427</v>
      </c>
      <c r="AB321" s="10">
        <f t="shared" si="108"/>
        <v>2180.2508273494632</v>
      </c>
      <c r="AC321" s="10">
        <f t="shared" si="109"/>
        <v>2180.2514513212036</v>
      </c>
      <c r="AD321" s="10">
        <f t="shared" si="110"/>
        <v>2180.2522535705834</v>
      </c>
      <c r="AE321" s="10">
        <f t="shared" si="111"/>
        <v>2180.2532340976036</v>
      </c>
    </row>
    <row r="322" spans="1:31" x14ac:dyDescent="0.2">
      <c r="A322" s="5">
        <v>278</v>
      </c>
      <c r="B322" s="5">
        <f t="shared" si="112"/>
        <v>319</v>
      </c>
      <c r="C322" s="36">
        <v>1.159212702940973E-10</v>
      </c>
      <c r="D322" s="6">
        <f t="shared" si="92"/>
        <v>2.8980317573524303E-11</v>
      </c>
      <c r="E322" s="7">
        <f t="shared" si="93"/>
        <v>3.4776381088229164E-7</v>
      </c>
      <c r="F322" s="7">
        <f t="shared" si="94"/>
        <v>6.9552762176458327E-7</v>
      </c>
      <c r="G322" s="7">
        <f t="shared" si="95"/>
        <v>1.0432914326468749E-6</v>
      </c>
      <c r="H322" s="7">
        <f t="shared" si="96"/>
        <v>1.3910552435291665E-6</v>
      </c>
      <c r="I322" s="7">
        <f t="shared" si="97"/>
        <v>1.7388190544114582E-6</v>
      </c>
      <c r="J322" s="7">
        <f t="shared" si="98"/>
        <v>2.0865828652937498E-6</v>
      </c>
      <c r="K322" s="12">
        <f t="shared" si="99"/>
        <v>7.4520816617633892E-12</v>
      </c>
      <c r="L322" s="9">
        <f t="shared" si="100"/>
        <v>1.073099759293928E-3</v>
      </c>
      <c r="M322" s="9">
        <f t="shared" si="101"/>
        <v>4.2923990371757119E-3</v>
      </c>
      <c r="N322" s="9">
        <f t="shared" si="102"/>
        <v>9.6578978336453528E-3</v>
      </c>
      <c r="O322" s="9">
        <f t="shared" si="103"/>
        <v>1.7169596148702847E-2</v>
      </c>
      <c r="P322" s="9">
        <f t="shared" si="104"/>
        <v>2.68274939823482E-2</v>
      </c>
      <c r="Q322" s="9">
        <f t="shared" si="105"/>
        <v>3.8631591334581411E-2</v>
      </c>
      <c r="R322" s="8">
        <f>'Masses &amp; Spring Data'!$G$29</f>
        <v>0.12460000000000002</v>
      </c>
      <c r="S322" s="8">
        <f t="shared" si="115"/>
        <v>1.3370823000802344E-4</v>
      </c>
      <c r="T322" s="8">
        <f t="shared" si="115"/>
        <v>5.3483292003209375E-4</v>
      </c>
      <c r="U322" s="8">
        <f t="shared" si="115"/>
        <v>1.2033740700722112E-3</v>
      </c>
      <c r="V322" s="8">
        <f t="shared" si="114"/>
        <v>2.139331680128375E-3</v>
      </c>
      <c r="W322" s="8">
        <f t="shared" si="114"/>
        <v>3.3427057502005862E-3</v>
      </c>
      <c r="X322" s="8">
        <f t="shared" si="114"/>
        <v>4.8134962802888447E-3</v>
      </c>
      <c r="Y322" s="3">
        <f>SUM('Masses &amp; Spring Data'!$K$41*('Masses &amp; Spring Data'!$I$3+'Vel,Acc,Jer (Inlet)'!C322))</f>
        <v>2180.2500316577625</v>
      </c>
      <c r="Z322" s="10">
        <f t="shared" si="106"/>
        <v>2180.2501653659924</v>
      </c>
      <c r="AA322" s="10">
        <f t="shared" si="107"/>
        <v>2180.2505744051232</v>
      </c>
      <c r="AB322" s="10">
        <f t="shared" si="108"/>
        <v>2180.2512350318325</v>
      </c>
      <c r="AC322" s="10">
        <f t="shared" si="109"/>
        <v>2180.2521709894427</v>
      </c>
      <c r="AD322" s="10">
        <f t="shared" si="110"/>
        <v>2180.2533743635126</v>
      </c>
      <c r="AE322" s="10">
        <f t="shared" si="111"/>
        <v>2180.2548451540429</v>
      </c>
    </row>
    <row r="323" spans="1:31" x14ac:dyDescent="0.2">
      <c r="A323" s="5">
        <v>280</v>
      </c>
      <c r="B323" s="5">
        <f t="shared" si="112"/>
        <v>320</v>
      </c>
      <c r="C323" s="36">
        <v>1.4490158786762161E-10</v>
      </c>
      <c r="D323" s="6">
        <f t="shared" si="92"/>
        <v>3.6432399235287692E-11</v>
      </c>
      <c r="E323" s="7">
        <f t="shared" si="93"/>
        <v>4.3718879082345231E-7</v>
      </c>
      <c r="F323" s="7">
        <f t="shared" si="94"/>
        <v>8.7437758164690462E-7</v>
      </c>
      <c r="G323" s="7">
        <f t="shared" si="95"/>
        <v>1.3115663724703568E-6</v>
      </c>
      <c r="H323" s="7">
        <f t="shared" si="96"/>
        <v>1.7487551632938092E-6</v>
      </c>
      <c r="I323" s="7">
        <f t="shared" si="97"/>
        <v>2.1859439541172616E-6</v>
      </c>
      <c r="J323" s="7">
        <f t="shared" si="98"/>
        <v>2.6231327449407136E-6</v>
      </c>
      <c r="K323" s="12">
        <f t="shared" si="99"/>
        <v>8.2800907352926174E-12</v>
      </c>
      <c r="L323" s="9">
        <f t="shared" si="100"/>
        <v>1.1923330658821368E-3</v>
      </c>
      <c r="M323" s="9">
        <f t="shared" si="101"/>
        <v>4.7693322635285473E-3</v>
      </c>
      <c r="N323" s="9">
        <f t="shared" si="102"/>
        <v>1.0730997592939231E-2</v>
      </c>
      <c r="O323" s="9">
        <f t="shared" si="103"/>
        <v>1.9077329054114189E-2</v>
      </c>
      <c r="P323" s="9">
        <f t="shared" si="104"/>
        <v>2.9808326647053421E-2</v>
      </c>
      <c r="Q323" s="9">
        <f t="shared" si="105"/>
        <v>4.2923990371756926E-2</v>
      </c>
      <c r="R323" s="8">
        <f>'Masses &amp; Spring Data'!$G$29</f>
        <v>0.12460000000000002</v>
      </c>
      <c r="S323" s="8">
        <f t="shared" si="115"/>
        <v>1.4856470000891426E-4</v>
      </c>
      <c r="T323" s="8">
        <f t="shared" si="115"/>
        <v>5.9425880003565704E-4</v>
      </c>
      <c r="U323" s="8">
        <f t="shared" si="115"/>
        <v>1.3370823000802283E-3</v>
      </c>
      <c r="V323" s="8">
        <f t="shared" si="115"/>
        <v>2.3770352001426282E-3</v>
      </c>
      <c r="W323" s="8">
        <f t="shared" si="115"/>
        <v>3.7141175002228569E-3</v>
      </c>
      <c r="X323" s="8">
        <f t="shared" si="115"/>
        <v>5.3483292003209133E-3</v>
      </c>
      <c r="Y323" s="3">
        <f>SUM('Masses &amp; Spring Data'!$K$41*('Masses &amp; Spring Data'!$I$3+'Vel,Acc,Jer (Inlet)'!C323))</f>
        <v>2180.2500395722031</v>
      </c>
      <c r="Z323" s="10">
        <f t="shared" si="106"/>
        <v>2180.250188136903</v>
      </c>
      <c r="AA323" s="10">
        <f t="shared" si="107"/>
        <v>2180.250643780586</v>
      </c>
      <c r="AB323" s="10">
        <f t="shared" si="108"/>
        <v>2180.251376654503</v>
      </c>
      <c r="AC323" s="10">
        <f t="shared" si="109"/>
        <v>2180.2524166074031</v>
      </c>
      <c r="AD323" s="10">
        <f t="shared" si="110"/>
        <v>2180.2537536897034</v>
      </c>
      <c r="AE323" s="10">
        <f t="shared" si="111"/>
        <v>2180.2553879014035</v>
      </c>
    </row>
    <row r="324" spans="1:31" x14ac:dyDescent="0.2">
      <c r="A324" s="5">
        <v>282</v>
      </c>
      <c r="B324" s="5">
        <f t="shared" si="112"/>
        <v>321</v>
      </c>
      <c r="C324" s="36">
        <v>1.813339871029093E-10</v>
      </c>
      <c r="D324" s="6">
        <f t="shared" ref="D324:D363" si="116">SUM((C325-C324)/(B325-B324))</f>
        <v>4.471248997058031E-11</v>
      </c>
      <c r="E324" s="7">
        <f t="shared" ref="E324:E363" si="117">SUM(D324*(6*2000))</f>
        <v>5.3654987964696372E-7</v>
      </c>
      <c r="F324" s="7">
        <f t="shared" ref="F324:F363" si="118">SUM(D324*(6*4000))</f>
        <v>1.0730997592939274E-6</v>
      </c>
      <c r="G324" s="7">
        <f t="shared" ref="G324:G363" si="119">SUM(D324*(6*6000))</f>
        <v>1.6096496389408911E-6</v>
      </c>
      <c r="H324" s="7">
        <f t="shared" ref="H324:H363" si="120">SUM(D324*(6*8000))</f>
        <v>2.1461995185878549E-6</v>
      </c>
      <c r="I324" s="7">
        <f t="shared" ref="I324:I363" si="121">SUM(D324*(6*10000))</f>
        <v>2.6827493982348187E-6</v>
      </c>
      <c r="J324" s="7">
        <f t="shared" ref="J324:J363" si="122">SUM(D324*(6*12000))</f>
        <v>3.2192992778817821E-6</v>
      </c>
      <c r="K324" s="12">
        <f t="shared" ref="K324:K363" si="123">SUM((C326-(2*C325)+C324)/((B325-B324)^2))</f>
        <v>1.1592127029409763E-11</v>
      </c>
      <c r="L324" s="9">
        <f t="shared" ref="L324:L363" si="124">SUM(K324*((6*2000)^2))</f>
        <v>1.6692662922350057E-3</v>
      </c>
      <c r="M324" s="9">
        <f t="shared" ref="M324:M363" si="125">SUM(K324*((6*4000)^2))</f>
        <v>6.6770651689400228E-3</v>
      </c>
      <c r="N324" s="9">
        <f t="shared" ref="N324:N363" si="126">SUM(K324*((6*6000)^2))</f>
        <v>1.5023396630115052E-2</v>
      </c>
      <c r="O324" s="9">
        <f t="shared" ref="O324:O363" si="127">SUM(K324*((6*8000)^2))</f>
        <v>2.6708260675760091E-2</v>
      </c>
      <c r="P324" s="9">
        <f t="shared" ref="P324:P363" si="128">SUM(K324*((6*10000)^2))</f>
        <v>4.1731657305875143E-2</v>
      </c>
      <c r="Q324" s="9">
        <f t="shared" ref="Q324:Q363" si="129">SUM(K324*((6*12000)^2))</f>
        <v>6.0093586520460207E-2</v>
      </c>
      <c r="R324" s="8">
        <f>'Masses &amp; Spring Data'!$G$29</f>
        <v>0.12460000000000002</v>
      </c>
      <c r="S324" s="8">
        <f t="shared" si="115"/>
        <v>2.0799058001248175E-4</v>
      </c>
      <c r="T324" s="8">
        <f t="shared" si="115"/>
        <v>8.3196232004992699E-4</v>
      </c>
      <c r="U324" s="8">
        <f t="shared" si="115"/>
        <v>1.8719152201123357E-3</v>
      </c>
      <c r="V324" s="8">
        <f t="shared" si="115"/>
        <v>3.327849280199708E-3</v>
      </c>
      <c r="W324" s="8">
        <f t="shared" si="115"/>
        <v>5.1997645003120435E-3</v>
      </c>
      <c r="X324" s="8">
        <f t="shared" si="115"/>
        <v>7.4876608804493429E-3</v>
      </c>
      <c r="Y324" s="3">
        <f>SUM('Masses &amp; Spring Data'!$K$41*('Masses &amp; Spring Data'!$I$3+'Vel,Acc,Jer (Inlet)'!C324))</f>
        <v>2180.250049521786</v>
      </c>
      <c r="Z324" s="10">
        <f t="shared" ref="Z324:Z363" si="130">SUM(S324+Y324)</f>
        <v>2180.2502575123658</v>
      </c>
      <c r="AA324" s="10">
        <f t="shared" ref="AA324:AA363" si="131">SUM(T324+Y325)</f>
        <v>2180.2508936949571</v>
      </c>
      <c r="AB324" s="10">
        <f t="shared" ref="AB324:AB363" si="132">SUM(U324+Y324)</f>
        <v>2180.2519214370059</v>
      </c>
      <c r="AC324" s="10">
        <f t="shared" ref="AC324:AC363" si="133">SUM(V324+Y324)</f>
        <v>2180.2533773710661</v>
      </c>
      <c r="AD324" s="10">
        <f t="shared" ref="AD324:AD363" si="134">SUM(W324+Y324)</f>
        <v>2180.2552492862865</v>
      </c>
      <c r="AE324" s="10">
        <f t="shared" ref="AE324:AE363" si="135">SUM(X324+Y324)</f>
        <v>2180.2575371826665</v>
      </c>
    </row>
    <row r="325" spans="1:31" x14ac:dyDescent="0.2">
      <c r="A325" s="5">
        <v>284</v>
      </c>
      <c r="B325" s="5">
        <f t="shared" ref="B325:B363" si="136">B324+1</f>
        <v>322</v>
      </c>
      <c r="C325" s="36">
        <v>2.2604647707348961E-10</v>
      </c>
      <c r="D325" s="6">
        <f t="shared" si="116"/>
        <v>5.6304616999990072E-11</v>
      </c>
      <c r="E325" s="7">
        <f t="shared" si="117"/>
        <v>6.7565540399988084E-7</v>
      </c>
      <c r="F325" s="7">
        <f t="shared" si="118"/>
        <v>1.3513108079997617E-6</v>
      </c>
      <c r="G325" s="7">
        <f t="shared" si="119"/>
        <v>2.0269662119996426E-6</v>
      </c>
      <c r="H325" s="7">
        <f t="shared" si="120"/>
        <v>2.7026216159995234E-6</v>
      </c>
      <c r="I325" s="7">
        <f t="shared" si="121"/>
        <v>3.3782770199994045E-6</v>
      </c>
      <c r="J325" s="7">
        <f t="shared" si="122"/>
        <v>4.0539324239992853E-6</v>
      </c>
      <c r="K325" s="12">
        <f t="shared" si="123"/>
        <v>1.3248145176468348E-11</v>
      </c>
      <c r="L325" s="9">
        <f t="shared" si="124"/>
        <v>1.9077329054114421E-3</v>
      </c>
      <c r="M325" s="9">
        <f t="shared" si="125"/>
        <v>7.6309316216457684E-3</v>
      </c>
      <c r="N325" s="9">
        <f t="shared" si="126"/>
        <v>1.7169596148702979E-2</v>
      </c>
      <c r="O325" s="9">
        <f t="shared" si="127"/>
        <v>3.0523726486583073E-2</v>
      </c>
      <c r="P325" s="9">
        <f t="shared" si="128"/>
        <v>4.7693322635286056E-2</v>
      </c>
      <c r="Q325" s="9">
        <f t="shared" si="129"/>
        <v>6.8678384594811917E-2</v>
      </c>
      <c r="R325" s="8">
        <f>'Masses &amp; Spring Data'!$G$29</f>
        <v>0.12460000000000002</v>
      </c>
      <c r="S325" s="8">
        <f t="shared" si="115"/>
        <v>2.3770352001426572E-4</v>
      </c>
      <c r="T325" s="8">
        <f t="shared" si="115"/>
        <v>9.5081408005706289E-4</v>
      </c>
      <c r="U325" s="8">
        <f t="shared" si="115"/>
        <v>2.1393316801283915E-3</v>
      </c>
      <c r="V325" s="8">
        <f t="shared" si="115"/>
        <v>3.8032563202282516E-3</v>
      </c>
      <c r="W325" s="8">
        <f t="shared" si="115"/>
        <v>5.9425880003566431E-3</v>
      </c>
      <c r="X325" s="8">
        <f t="shared" si="115"/>
        <v>8.557326720513566E-3</v>
      </c>
      <c r="Y325" s="3">
        <f>SUM('Masses &amp; Spring Data'!$K$41*('Masses &amp; Spring Data'!$I$3+'Vel,Acc,Jer (Inlet)'!C325))</f>
        <v>2180.2500617326368</v>
      </c>
      <c r="Z325" s="10">
        <f t="shared" si="130"/>
        <v>2180.2502994361566</v>
      </c>
      <c r="AA325" s="10">
        <f t="shared" si="131"/>
        <v>2180.2510279233443</v>
      </c>
      <c r="AB325" s="10">
        <f t="shared" si="132"/>
        <v>2180.252201064317</v>
      </c>
      <c r="AC325" s="10">
        <f t="shared" si="133"/>
        <v>2180.253864988957</v>
      </c>
      <c r="AD325" s="10">
        <f t="shared" si="134"/>
        <v>2180.2560043206372</v>
      </c>
      <c r="AE325" s="10">
        <f t="shared" si="135"/>
        <v>2180.2586190593574</v>
      </c>
    </row>
    <row r="326" spans="1:31" x14ac:dyDescent="0.2">
      <c r="A326" s="5">
        <v>286</v>
      </c>
      <c r="B326" s="5">
        <f t="shared" si="136"/>
        <v>323</v>
      </c>
      <c r="C326" s="36">
        <v>2.8235109407347968E-10</v>
      </c>
      <c r="D326" s="6">
        <f t="shared" si="116"/>
        <v>6.955276217645842E-11</v>
      </c>
      <c r="E326" s="7">
        <f t="shared" si="117"/>
        <v>8.3463314611750103E-7</v>
      </c>
      <c r="F326" s="7">
        <f t="shared" si="118"/>
        <v>1.6692662922350021E-6</v>
      </c>
      <c r="G326" s="7">
        <f t="shared" si="119"/>
        <v>2.5038994383525031E-6</v>
      </c>
      <c r="H326" s="7">
        <f t="shared" si="120"/>
        <v>3.3385325844700041E-6</v>
      </c>
      <c r="I326" s="7">
        <f t="shared" si="121"/>
        <v>4.1731657305875056E-6</v>
      </c>
      <c r="J326" s="7">
        <f t="shared" si="122"/>
        <v>5.0077988767050062E-6</v>
      </c>
      <c r="K326" s="12">
        <f t="shared" si="123"/>
        <v>1.7388190544114476E-11</v>
      </c>
      <c r="L326" s="9">
        <f t="shared" si="124"/>
        <v>2.5038994383524845E-3</v>
      </c>
      <c r="M326" s="9">
        <f t="shared" si="125"/>
        <v>1.0015597753409938E-2</v>
      </c>
      <c r="N326" s="9">
        <f t="shared" si="126"/>
        <v>2.2535094945172359E-2</v>
      </c>
      <c r="O326" s="9">
        <f t="shared" si="127"/>
        <v>4.0062391013639752E-2</v>
      </c>
      <c r="P326" s="9">
        <f t="shared" si="128"/>
        <v>6.2597485958812107E-2</v>
      </c>
      <c r="Q326" s="9">
        <f t="shared" si="129"/>
        <v>9.0140379780689436E-2</v>
      </c>
      <c r="R326" s="8">
        <f>'Masses &amp; Spring Data'!$G$29</f>
        <v>0.12460000000000002</v>
      </c>
      <c r="S326" s="8">
        <f t="shared" si="115"/>
        <v>3.1198587001871959E-4</v>
      </c>
      <c r="T326" s="8">
        <f t="shared" si="115"/>
        <v>1.2479434800748783E-3</v>
      </c>
      <c r="U326" s="8">
        <f t="shared" si="115"/>
        <v>2.8078728301684764E-3</v>
      </c>
      <c r="V326" s="8">
        <f t="shared" si="115"/>
        <v>4.9917739202995134E-3</v>
      </c>
      <c r="W326" s="8">
        <f t="shared" si="115"/>
        <v>7.7996467504679893E-3</v>
      </c>
      <c r="X326" s="8">
        <f t="shared" si="115"/>
        <v>1.1231491320673906E-2</v>
      </c>
      <c r="Y326" s="3">
        <f>SUM('Masses &amp; Spring Data'!$K$41*('Masses &amp; Spring Data'!$I$3+'Vel,Acc,Jer (Inlet)'!C326))</f>
        <v>2180.2500771092641</v>
      </c>
      <c r="Z326" s="10">
        <f t="shared" si="130"/>
        <v>2180.2503890951343</v>
      </c>
      <c r="AA326" s="10">
        <f t="shared" si="131"/>
        <v>2180.2513440474022</v>
      </c>
      <c r="AB326" s="10">
        <f t="shared" si="132"/>
        <v>2180.2528849820942</v>
      </c>
      <c r="AC326" s="10">
        <f t="shared" si="133"/>
        <v>2180.2550688831843</v>
      </c>
      <c r="AD326" s="10">
        <f t="shared" si="134"/>
        <v>2180.2578767560144</v>
      </c>
      <c r="AE326" s="10">
        <f t="shared" si="135"/>
        <v>2180.2613086005849</v>
      </c>
    </row>
    <row r="327" spans="1:31" x14ac:dyDescent="0.2">
      <c r="A327" s="5">
        <v>288</v>
      </c>
      <c r="B327" s="5">
        <f t="shared" si="136"/>
        <v>324</v>
      </c>
      <c r="C327" s="36">
        <v>3.519038562499381E-10</v>
      </c>
      <c r="D327" s="6">
        <f t="shared" si="116"/>
        <v>8.6940952720572896E-11</v>
      </c>
      <c r="E327" s="7">
        <f t="shared" si="117"/>
        <v>1.0432914326468747E-6</v>
      </c>
      <c r="F327" s="7">
        <f t="shared" si="118"/>
        <v>2.0865828652937494E-6</v>
      </c>
      <c r="G327" s="7">
        <f t="shared" si="119"/>
        <v>3.1298742979406243E-6</v>
      </c>
      <c r="H327" s="7">
        <f t="shared" si="120"/>
        <v>4.1731657305874988E-6</v>
      </c>
      <c r="I327" s="7">
        <f t="shared" si="121"/>
        <v>5.2164571632343737E-6</v>
      </c>
      <c r="J327" s="7">
        <f t="shared" si="122"/>
        <v>6.2597485958812486E-6</v>
      </c>
      <c r="K327" s="12">
        <f t="shared" si="123"/>
        <v>1.9872217764702457E-11</v>
      </c>
      <c r="L327" s="9">
        <f t="shared" si="124"/>
        <v>2.8615993581171538E-3</v>
      </c>
      <c r="M327" s="9">
        <f t="shared" si="125"/>
        <v>1.1446397432468615E-2</v>
      </c>
      <c r="N327" s="9">
        <f t="shared" si="126"/>
        <v>2.5754394223054384E-2</v>
      </c>
      <c r="O327" s="9">
        <f t="shared" si="127"/>
        <v>4.5785589729874461E-2</v>
      </c>
      <c r="P327" s="9">
        <f t="shared" si="128"/>
        <v>7.1539983952928848E-2</v>
      </c>
      <c r="Q327" s="9">
        <f t="shared" si="129"/>
        <v>0.10301757689221754</v>
      </c>
      <c r="R327" s="8">
        <f>'Masses &amp; Spring Data'!$G$29</f>
        <v>0.12460000000000002</v>
      </c>
      <c r="S327" s="8">
        <f t="shared" si="115"/>
        <v>3.5655528002139739E-4</v>
      </c>
      <c r="T327" s="8">
        <f t="shared" si="115"/>
        <v>1.4262211200855896E-3</v>
      </c>
      <c r="U327" s="8">
        <f t="shared" si="115"/>
        <v>3.2089975201925768E-3</v>
      </c>
      <c r="V327" s="8">
        <f t="shared" si="115"/>
        <v>5.7048844803423582E-3</v>
      </c>
      <c r="W327" s="8">
        <f t="shared" si="115"/>
        <v>8.9138820005349364E-3</v>
      </c>
      <c r="X327" s="8">
        <f t="shared" si="115"/>
        <v>1.2835990080770307E-2</v>
      </c>
      <c r="Y327" s="3">
        <f>SUM('Masses &amp; Spring Data'!$K$41*('Masses &amp; Spring Data'!$I$3+'Vel,Acc,Jer (Inlet)'!C327))</f>
        <v>2180.2500961039223</v>
      </c>
      <c r="Z327" s="10">
        <f t="shared" si="130"/>
        <v>2180.2504526592024</v>
      </c>
      <c r="AA327" s="10">
        <f t="shared" si="131"/>
        <v>2180.251546068364</v>
      </c>
      <c r="AB327" s="10">
        <f t="shared" si="132"/>
        <v>2180.2533051014425</v>
      </c>
      <c r="AC327" s="10">
        <f t="shared" si="133"/>
        <v>2180.2558009884028</v>
      </c>
      <c r="AD327" s="10">
        <f t="shared" si="134"/>
        <v>2180.2590099859226</v>
      </c>
      <c r="AE327" s="10">
        <f t="shared" si="135"/>
        <v>2180.2629320940032</v>
      </c>
    </row>
    <row r="328" spans="1:31" x14ac:dyDescent="0.2">
      <c r="A328" s="5">
        <v>290</v>
      </c>
      <c r="B328" s="5">
        <f t="shared" si="136"/>
        <v>325</v>
      </c>
      <c r="C328" s="36">
        <v>4.38844808970511E-10</v>
      </c>
      <c r="D328" s="6">
        <f t="shared" si="116"/>
        <v>1.0681317048527535E-10</v>
      </c>
      <c r="E328" s="7">
        <f t="shared" si="117"/>
        <v>1.2817580458233043E-6</v>
      </c>
      <c r="F328" s="7">
        <f t="shared" si="118"/>
        <v>2.5635160916466086E-6</v>
      </c>
      <c r="G328" s="7">
        <f t="shared" si="119"/>
        <v>3.8452741374699126E-6</v>
      </c>
      <c r="H328" s="7">
        <f t="shared" si="120"/>
        <v>5.1270321832932171E-6</v>
      </c>
      <c r="I328" s="7">
        <f t="shared" si="121"/>
        <v>6.4087902291165208E-6</v>
      </c>
      <c r="J328" s="7">
        <f t="shared" si="122"/>
        <v>7.6905482749398253E-6</v>
      </c>
      <c r="K328" s="12">
        <f t="shared" si="123"/>
        <v>2.5668281279407145E-11</v>
      </c>
      <c r="L328" s="9">
        <f t="shared" si="124"/>
        <v>3.6962325042346287E-3</v>
      </c>
      <c r="M328" s="9">
        <f t="shared" si="125"/>
        <v>1.4784930016938515E-2</v>
      </c>
      <c r="N328" s="9">
        <f t="shared" si="126"/>
        <v>3.3266092538111657E-2</v>
      </c>
      <c r="O328" s="9">
        <f t="shared" si="127"/>
        <v>5.9139720067754059E-2</v>
      </c>
      <c r="P328" s="9">
        <f t="shared" si="128"/>
        <v>9.2405812605865723E-2</v>
      </c>
      <c r="Q328" s="9">
        <f t="shared" si="129"/>
        <v>0.13306437015244663</v>
      </c>
      <c r="R328" s="8">
        <f>'Masses &amp; Spring Data'!$G$29</f>
        <v>0.12460000000000002</v>
      </c>
      <c r="S328" s="8">
        <f t="shared" si="115"/>
        <v>4.6055057002763479E-4</v>
      </c>
      <c r="T328" s="8">
        <f t="shared" si="115"/>
        <v>1.8422022801105392E-3</v>
      </c>
      <c r="U328" s="8">
        <f t="shared" si="115"/>
        <v>4.1449551302487134E-3</v>
      </c>
      <c r="V328" s="8">
        <f t="shared" si="115"/>
        <v>7.3688091204421567E-3</v>
      </c>
      <c r="W328" s="8">
        <f t="shared" si="115"/>
        <v>1.151376425069087E-2</v>
      </c>
      <c r="X328" s="8">
        <f t="shared" si="115"/>
        <v>1.6579820520994853E-2</v>
      </c>
      <c r="Y328" s="3">
        <f>SUM('Masses &amp; Spring Data'!$K$41*('Masses &amp; Spring Data'!$I$3+'Vel,Acc,Jer (Inlet)'!C328))</f>
        <v>2180.2501198472437</v>
      </c>
      <c r="Z328" s="10">
        <f t="shared" si="130"/>
        <v>2180.2505803978138</v>
      </c>
      <c r="AA328" s="10">
        <f t="shared" si="131"/>
        <v>2180.2519912198909</v>
      </c>
      <c r="AB328" s="10">
        <f t="shared" si="132"/>
        <v>2180.2542648023741</v>
      </c>
      <c r="AC328" s="10">
        <f t="shared" si="133"/>
        <v>2180.2574886563643</v>
      </c>
      <c r="AD328" s="10">
        <f t="shared" si="134"/>
        <v>2180.2616336114943</v>
      </c>
      <c r="AE328" s="10">
        <f t="shared" si="135"/>
        <v>2180.2666996677649</v>
      </c>
    </row>
    <row r="329" spans="1:31" x14ac:dyDescent="0.2">
      <c r="A329" s="5">
        <v>292</v>
      </c>
      <c r="B329" s="5">
        <f t="shared" si="136"/>
        <v>326</v>
      </c>
      <c r="C329" s="36">
        <v>5.4565797945578635E-10</v>
      </c>
      <c r="D329" s="6">
        <f t="shared" si="116"/>
        <v>1.324814517646825E-10</v>
      </c>
      <c r="E329" s="7">
        <f t="shared" si="117"/>
        <v>1.58977742117619E-6</v>
      </c>
      <c r="F329" s="7">
        <f t="shared" si="118"/>
        <v>3.17955484235238E-6</v>
      </c>
      <c r="G329" s="7">
        <f t="shared" si="119"/>
        <v>4.7693322635285698E-6</v>
      </c>
      <c r="H329" s="7">
        <f t="shared" si="120"/>
        <v>6.35910968470476E-6</v>
      </c>
      <c r="I329" s="7">
        <f t="shared" si="121"/>
        <v>7.9488871058809502E-6</v>
      </c>
      <c r="J329" s="7">
        <f t="shared" si="122"/>
        <v>9.5386645270571396E-6</v>
      </c>
      <c r="K329" s="12">
        <f t="shared" si="123"/>
        <v>3.3948372014700072E-11</v>
      </c>
      <c r="L329" s="9">
        <f t="shared" si="124"/>
        <v>4.8885655701168106E-3</v>
      </c>
      <c r="M329" s="9">
        <f t="shared" si="125"/>
        <v>1.9554262280467243E-2</v>
      </c>
      <c r="N329" s="9">
        <f t="shared" si="126"/>
        <v>4.399709013105129E-2</v>
      </c>
      <c r="O329" s="9">
        <f t="shared" si="127"/>
        <v>7.821704912186897E-2</v>
      </c>
      <c r="P329" s="9">
        <f t="shared" si="128"/>
        <v>0.12221413925292027</v>
      </c>
      <c r="Q329" s="9">
        <f t="shared" si="129"/>
        <v>0.17598836052420516</v>
      </c>
      <c r="R329" s="8">
        <f>'Masses &amp; Spring Data'!$G$29</f>
        <v>0.12460000000000002</v>
      </c>
      <c r="S329" s="8">
        <f t="shared" si="115"/>
        <v>6.0911527003655467E-4</v>
      </c>
      <c r="T329" s="8">
        <f t="shared" si="115"/>
        <v>2.4364610801462187E-3</v>
      </c>
      <c r="U329" s="8">
        <f t="shared" si="115"/>
        <v>5.4820374303289916E-3</v>
      </c>
      <c r="V329" s="8">
        <f t="shared" si="115"/>
        <v>9.7458443205848747E-3</v>
      </c>
      <c r="W329" s="8">
        <f t="shared" si="115"/>
        <v>1.5227881750913868E-2</v>
      </c>
      <c r="X329" s="8">
        <f t="shared" si="115"/>
        <v>2.1928149721315966E-2</v>
      </c>
      <c r="Y329" s="3">
        <f>SUM('Masses &amp; Spring Data'!$K$41*('Masses &amp; Spring Data'!$I$3+'Vel,Acc,Jer (Inlet)'!C329))</f>
        <v>2180.250149017611</v>
      </c>
      <c r="Z329" s="10">
        <f t="shared" si="130"/>
        <v>2180.2507581328809</v>
      </c>
      <c r="AA329" s="10">
        <f t="shared" si="131"/>
        <v>2180.2526216589908</v>
      </c>
      <c r="AB329" s="10">
        <f t="shared" si="132"/>
        <v>2180.2556310550412</v>
      </c>
      <c r="AC329" s="10">
        <f t="shared" si="133"/>
        <v>2180.2598948619316</v>
      </c>
      <c r="AD329" s="10">
        <f t="shared" si="134"/>
        <v>2180.2653768993619</v>
      </c>
      <c r="AE329" s="10">
        <f t="shared" si="135"/>
        <v>2180.2720771673321</v>
      </c>
    </row>
    <row r="330" spans="1:31" x14ac:dyDescent="0.2">
      <c r="A330" s="5">
        <v>294</v>
      </c>
      <c r="B330" s="5">
        <f t="shared" si="136"/>
        <v>327</v>
      </c>
      <c r="C330" s="36">
        <v>6.7813943122046885E-10</v>
      </c>
      <c r="D330" s="6">
        <f t="shared" si="116"/>
        <v>1.6642982377938257E-10</v>
      </c>
      <c r="E330" s="7">
        <f t="shared" si="117"/>
        <v>1.9971578853525907E-6</v>
      </c>
      <c r="F330" s="7">
        <f t="shared" si="118"/>
        <v>3.9943157707051815E-6</v>
      </c>
      <c r="G330" s="7">
        <f t="shared" si="119"/>
        <v>5.9914736560577722E-6</v>
      </c>
      <c r="H330" s="7">
        <f t="shared" si="120"/>
        <v>7.9886315414103629E-6</v>
      </c>
      <c r="I330" s="7">
        <f t="shared" si="121"/>
        <v>9.9857894267629545E-6</v>
      </c>
      <c r="J330" s="7">
        <f t="shared" si="122"/>
        <v>1.1982947312115544E-5</v>
      </c>
      <c r="K330" s="12">
        <f t="shared" si="123"/>
        <v>3.229235386764097E-11</v>
      </c>
      <c r="L330" s="9">
        <f t="shared" si="124"/>
        <v>4.6500989569402996E-3</v>
      </c>
      <c r="M330" s="9">
        <f t="shared" si="125"/>
        <v>1.8600395827761199E-2</v>
      </c>
      <c r="N330" s="9">
        <f t="shared" si="126"/>
        <v>4.18508906124627E-2</v>
      </c>
      <c r="O330" s="9">
        <f t="shared" si="127"/>
        <v>7.4401583311044794E-2</v>
      </c>
      <c r="P330" s="9">
        <f t="shared" si="128"/>
        <v>0.11625247392350749</v>
      </c>
      <c r="Q330" s="9">
        <f t="shared" si="129"/>
        <v>0.1674035624498508</v>
      </c>
      <c r="R330" s="8">
        <f>'Masses &amp; Spring Data'!$G$29</f>
        <v>0.12460000000000002</v>
      </c>
      <c r="S330" s="8">
        <f t="shared" si="115"/>
        <v>5.7940233003476137E-4</v>
      </c>
      <c r="T330" s="8">
        <f t="shared" si="115"/>
        <v>2.3176093201390455E-3</v>
      </c>
      <c r="U330" s="8">
        <f t="shared" si="115"/>
        <v>5.2146209703128532E-3</v>
      </c>
      <c r="V330" s="8">
        <f t="shared" si="115"/>
        <v>9.2704372805561819E-3</v>
      </c>
      <c r="W330" s="8">
        <f t="shared" si="115"/>
        <v>1.4485058250869034E-2</v>
      </c>
      <c r="X330" s="8">
        <f t="shared" si="115"/>
        <v>2.0858483881251413E-2</v>
      </c>
      <c r="Y330" s="3">
        <f>SUM('Masses &amp; Spring Data'!$K$41*('Masses &amp; Spring Data'!$I$3+'Vel,Acc,Jer (Inlet)'!C330))</f>
        <v>2180.2501851979109</v>
      </c>
      <c r="Z330" s="10">
        <f t="shared" si="130"/>
        <v>2180.2507646002409</v>
      </c>
      <c r="AA330" s="10">
        <f t="shared" si="131"/>
        <v>2180.252548258733</v>
      </c>
      <c r="AB330" s="10">
        <f t="shared" si="132"/>
        <v>2180.2553998188814</v>
      </c>
      <c r="AC330" s="10">
        <f t="shared" si="133"/>
        <v>2180.2594556351914</v>
      </c>
      <c r="AD330" s="10">
        <f t="shared" si="134"/>
        <v>2180.2646702561619</v>
      </c>
      <c r="AE330" s="10">
        <f t="shared" si="135"/>
        <v>2180.271043681792</v>
      </c>
    </row>
    <row r="331" spans="1:31" x14ac:dyDescent="0.2">
      <c r="A331" s="5">
        <v>296</v>
      </c>
      <c r="B331" s="5">
        <f t="shared" si="136"/>
        <v>328</v>
      </c>
      <c r="C331" s="36">
        <v>8.4456925499985142E-10</v>
      </c>
      <c r="D331" s="6">
        <f t="shared" si="116"/>
        <v>1.9872217764702354E-10</v>
      </c>
      <c r="E331" s="7">
        <f t="shared" si="117"/>
        <v>2.3846661317642824E-6</v>
      </c>
      <c r="F331" s="7">
        <f t="shared" si="118"/>
        <v>4.7693322635285647E-6</v>
      </c>
      <c r="G331" s="7">
        <f t="shared" si="119"/>
        <v>7.1539983952928471E-6</v>
      </c>
      <c r="H331" s="7">
        <f t="shared" si="120"/>
        <v>9.5386645270571294E-6</v>
      </c>
      <c r="I331" s="7">
        <f t="shared" si="121"/>
        <v>1.1923330658821412E-5</v>
      </c>
      <c r="J331" s="7">
        <f t="shared" si="122"/>
        <v>1.4307996790585694E-5</v>
      </c>
      <c r="K331" s="12">
        <f t="shared" si="123"/>
        <v>4.9680544411756428E-11</v>
      </c>
      <c r="L331" s="9">
        <f t="shared" si="124"/>
        <v>7.153998395292926E-3</v>
      </c>
      <c r="M331" s="9">
        <f t="shared" si="125"/>
        <v>2.8615993581171704E-2</v>
      </c>
      <c r="N331" s="9">
        <f t="shared" si="126"/>
        <v>6.4385985557636333E-2</v>
      </c>
      <c r="O331" s="9">
        <f t="shared" si="127"/>
        <v>0.11446397432468682</v>
      </c>
      <c r="P331" s="9">
        <f t="shared" si="128"/>
        <v>0.17884995988232313</v>
      </c>
      <c r="Q331" s="9">
        <f t="shared" si="129"/>
        <v>0.25754394223054533</v>
      </c>
      <c r="R331" s="8">
        <f>'Masses &amp; Spring Data'!$G$29</f>
        <v>0.12460000000000002</v>
      </c>
      <c r="S331" s="8">
        <f t="shared" si="115"/>
        <v>8.9138820005349873E-4</v>
      </c>
      <c r="T331" s="8">
        <f t="shared" si="115"/>
        <v>3.5655528002139949E-3</v>
      </c>
      <c r="U331" s="8">
        <f t="shared" si="115"/>
        <v>8.0224938004814887E-3</v>
      </c>
      <c r="V331" s="8">
        <f t="shared" si="115"/>
        <v>1.426221120085598E-2</v>
      </c>
      <c r="W331" s="8">
        <f t="shared" si="115"/>
        <v>2.2284705001337467E-2</v>
      </c>
      <c r="X331" s="8">
        <f t="shared" si="115"/>
        <v>3.2089975201925955E-2</v>
      </c>
      <c r="Y331" s="3">
        <f>SUM('Masses &amp; Spring Data'!$K$41*('Masses &amp; Spring Data'!$I$3+'Vel,Acc,Jer (Inlet)'!C331))</f>
        <v>2180.250230649413</v>
      </c>
      <c r="Z331" s="10">
        <f t="shared" si="130"/>
        <v>2180.2511220376132</v>
      </c>
      <c r="AA331" s="10">
        <f t="shared" si="131"/>
        <v>2180.253850472664</v>
      </c>
      <c r="AB331" s="10">
        <f t="shared" si="132"/>
        <v>2180.2582531432136</v>
      </c>
      <c r="AC331" s="10">
        <f t="shared" si="133"/>
        <v>2180.2644928606137</v>
      </c>
      <c r="AD331" s="10">
        <f t="shared" si="134"/>
        <v>2180.2725153544143</v>
      </c>
      <c r="AE331" s="10">
        <f t="shared" si="135"/>
        <v>2180.2823206246148</v>
      </c>
    </row>
    <row r="332" spans="1:31" x14ac:dyDescent="0.2">
      <c r="A332" s="5">
        <v>298</v>
      </c>
      <c r="B332" s="5">
        <f t="shared" si="136"/>
        <v>329</v>
      </c>
      <c r="C332" s="36">
        <v>1.043291432646875E-9</v>
      </c>
      <c r="D332" s="6">
        <f t="shared" si="116"/>
        <v>2.4840272205877997E-10</v>
      </c>
      <c r="E332" s="7">
        <f t="shared" si="117"/>
        <v>2.9808326647053597E-6</v>
      </c>
      <c r="F332" s="7">
        <f t="shared" si="118"/>
        <v>5.9616653294107194E-6</v>
      </c>
      <c r="G332" s="7">
        <f t="shared" si="119"/>
        <v>8.9424979941160796E-6</v>
      </c>
      <c r="H332" s="7">
        <f t="shared" si="120"/>
        <v>1.1923330658821439E-5</v>
      </c>
      <c r="I332" s="7">
        <f t="shared" si="121"/>
        <v>1.4904163323526798E-5</v>
      </c>
      <c r="J332" s="7">
        <f t="shared" si="122"/>
        <v>1.7884995988232159E-5</v>
      </c>
      <c r="K332" s="12">
        <f t="shared" si="123"/>
        <v>6.6240725882341146E-11</v>
      </c>
      <c r="L332" s="9">
        <f t="shared" si="124"/>
        <v>9.5386645270571242E-3</v>
      </c>
      <c r="M332" s="9">
        <f t="shared" si="125"/>
        <v>3.8154658108228497E-2</v>
      </c>
      <c r="N332" s="9">
        <f t="shared" si="126"/>
        <v>8.584798074351413E-2</v>
      </c>
      <c r="O332" s="9">
        <f t="shared" si="127"/>
        <v>0.15261863243291399</v>
      </c>
      <c r="P332" s="9">
        <f t="shared" si="128"/>
        <v>0.23846661317642812</v>
      </c>
      <c r="Q332" s="9">
        <f t="shared" si="129"/>
        <v>0.34339192297405652</v>
      </c>
      <c r="R332" s="8">
        <f>'Masses &amp; Spring Data'!$G$29</f>
        <v>0.12460000000000002</v>
      </c>
      <c r="S332" s="8">
        <f t="shared" si="115"/>
        <v>1.1885176000713178E-3</v>
      </c>
      <c r="T332" s="8">
        <f t="shared" si="115"/>
        <v>4.7540704002852711E-3</v>
      </c>
      <c r="U332" s="8">
        <f t="shared" si="115"/>
        <v>1.0696658400641861E-2</v>
      </c>
      <c r="V332" s="8">
        <f t="shared" si="115"/>
        <v>1.9016281601141084E-2</v>
      </c>
      <c r="W332" s="8">
        <f t="shared" si="115"/>
        <v>2.9712940001782946E-2</v>
      </c>
      <c r="X332" s="8">
        <f t="shared" si="115"/>
        <v>4.2786633602567445E-2</v>
      </c>
      <c r="Y332" s="3">
        <f>SUM('Masses &amp; Spring Data'!$K$41*('Masses &amp; Spring Data'!$I$3+'Vel,Acc,Jer (Inlet)'!C332))</f>
        <v>2180.2502849198636</v>
      </c>
      <c r="Z332" s="10">
        <f t="shared" si="130"/>
        <v>2180.2514734374636</v>
      </c>
      <c r="AA332" s="10">
        <f t="shared" si="131"/>
        <v>2180.2551068283265</v>
      </c>
      <c r="AB332" s="10">
        <f t="shared" si="132"/>
        <v>2180.2609815782644</v>
      </c>
      <c r="AC332" s="10">
        <f t="shared" si="133"/>
        <v>2180.2693012014647</v>
      </c>
      <c r="AD332" s="10">
        <f t="shared" si="134"/>
        <v>2180.2799978598655</v>
      </c>
      <c r="AE332" s="10">
        <f t="shared" si="135"/>
        <v>2180.2930715534662</v>
      </c>
    </row>
    <row r="333" spans="1:31" x14ac:dyDescent="0.2">
      <c r="A333" s="5">
        <v>300</v>
      </c>
      <c r="B333" s="5">
        <f t="shared" si="136"/>
        <v>330</v>
      </c>
      <c r="C333" s="36">
        <v>1.2916941547056549E-9</v>
      </c>
      <c r="D333" s="6">
        <f t="shared" si="116"/>
        <v>3.1464344794112111E-10</v>
      </c>
      <c r="E333" s="7">
        <f t="shared" si="117"/>
        <v>3.7757213752934536E-6</v>
      </c>
      <c r="F333" s="7">
        <f t="shared" si="118"/>
        <v>7.5514427505869071E-6</v>
      </c>
      <c r="G333" s="7">
        <f t="shared" si="119"/>
        <v>1.132716412588036E-5</v>
      </c>
      <c r="H333" s="7">
        <f t="shared" si="120"/>
        <v>1.5102885501173814E-5</v>
      </c>
      <c r="I333" s="7">
        <f t="shared" si="121"/>
        <v>1.8878606876467266E-5</v>
      </c>
      <c r="J333" s="7">
        <f t="shared" si="122"/>
        <v>2.265432825176072E-5</v>
      </c>
      <c r="K333" s="12">
        <f t="shared" si="123"/>
        <v>5.7960635147048839E-11</v>
      </c>
      <c r="L333" s="9">
        <f t="shared" si="124"/>
        <v>8.3463314611750324E-3</v>
      </c>
      <c r="M333" s="9">
        <f t="shared" si="125"/>
        <v>3.338532584470013E-2</v>
      </c>
      <c r="N333" s="9">
        <f t="shared" si="126"/>
        <v>7.5116983150575301E-2</v>
      </c>
      <c r="O333" s="9">
        <f t="shared" si="127"/>
        <v>0.13354130337880052</v>
      </c>
      <c r="P333" s="9">
        <f t="shared" si="128"/>
        <v>0.20865828652937582</v>
      </c>
      <c r="Q333" s="9">
        <f t="shared" si="129"/>
        <v>0.3004679326023012</v>
      </c>
      <c r="R333" s="8">
        <f>'Masses &amp; Spring Data'!$G$29</f>
        <v>0.12460000000000002</v>
      </c>
      <c r="S333" s="8">
        <f t="shared" si="115"/>
        <v>1.0399529000624092E-3</v>
      </c>
      <c r="T333" s="8">
        <f t="shared" si="115"/>
        <v>4.1598116002496367E-3</v>
      </c>
      <c r="U333" s="8">
        <f t="shared" si="115"/>
        <v>9.3595761005616836E-3</v>
      </c>
      <c r="V333" s="8">
        <f t="shared" si="115"/>
        <v>1.6639246400998547E-2</v>
      </c>
      <c r="W333" s="8">
        <f t="shared" si="115"/>
        <v>2.5998822501560232E-2</v>
      </c>
      <c r="X333" s="8">
        <f t="shared" si="115"/>
        <v>3.7438304402246735E-2</v>
      </c>
      <c r="Y333" s="3">
        <f>SUM('Masses &amp; Spring Data'!$K$41*('Masses &amp; Spring Data'!$I$3+'Vel,Acc,Jer (Inlet)'!C333))</f>
        <v>2180.2503527579261</v>
      </c>
      <c r="Z333" s="10">
        <f t="shared" si="130"/>
        <v>2180.2513927108262</v>
      </c>
      <c r="AA333" s="10">
        <f t="shared" si="131"/>
        <v>2180.2545984977396</v>
      </c>
      <c r="AB333" s="10">
        <f t="shared" si="132"/>
        <v>2180.2597123340265</v>
      </c>
      <c r="AC333" s="10">
        <f t="shared" si="133"/>
        <v>2180.2669920043272</v>
      </c>
      <c r="AD333" s="10">
        <f t="shared" si="134"/>
        <v>2180.2763515804277</v>
      </c>
      <c r="AE333" s="10">
        <f t="shared" si="135"/>
        <v>2180.2877910623283</v>
      </c>
    </row>
    <row r="334" spans="1:31" x14ac:dyDescent="0.2">
      <c r="A334" s="5">
        <v>302</v>
      </c>
      <c r="B334" s="5">
        <f t="shared" si="136"/>
        <v>331</v>
      </c>
      <c r="C334" s="36">
        <v>1.606337602646776E-9</v>
      </c>
      <c r="D334" s="6">
        <f t="shared" si="116"/>
        <v>3.7260408308816995E-10</v>
      </c>
      <c r="E334" s="7">
        <f t="shared" si="117"/>
        <v>4.4712489970580398E-6</v>
      </c>
      <c r="F334" s="7">
        <f t="shared" si="118"/>
        <v>8.9424979941160796E-6</v>
      </c>
      <c r="G334" s="7">
        <f t="shared" si="119"/>
        <v>1.3413746991174119E-5</v>
      </c>
      <c r="H334" s="7">
        <f t="shared" si="120"/>
        <v>1.7884995988232159E-5</v>
      </c>
      <c r="I334" s="7">
        <f t="shared" si="121"/>
        <v>2.2356244985290196E-5</v>
      </c>
      <c r="J334" s="7">
        <f t="shared" si="122"/>
        <v>2.6827493982348237E-5</v>
      </c>
      <c r="K334" s="12">
        <f t="shared" si="123"/>
        <v>9.9361088823512029E-11</v>
      </c>
      <c r="L334" s="9">
        <f t="shared" si="124"/>
        <v>1.4307996790585732E-2</v>
      </c>
      <c r="M334" s="9">
        <f t="shared" si="125"/>
        <v>5.7231987162342929E-2</v>
      </c>
      <c r="N334" s="9">
        <f t="shared" si="126"/>
        <v>0.12877197111527158</v>
      </c>
      <c r="O334" s="9">
        <f t="shared" si="127"/>
        <v>0.22892794864937172</v>
      </c>
      <c r="P334" s="9">
        <f t="shared" si="128"/>
        <v>0.35769991976464333</v>
      </c>
      <c r="Q334" s="9">
        <f t="shared" si="129"/>
        <v>0.51508788446108633</v>
      </c>
      <c r="R334" s="8">
        <f>'Masses &amp; Spring Data'!$G$29</f>
        <v>0.12460000000000002</v>
      </c>
      <c r="S334" s="8">
        <f t="shared" si="115"/>
        <v>1.7827764001069825E-3</v>
      </c>
      <c r="T334" s="8">
        <f t="shared" si="115"/>
        <v>7.13110560042793E-3</v>
      </c>
      <c r="U334" s="8">
        <f t="shared" si="115"/>
        <v>1.6044987600962842E-2</v>
      </c>
      <c r="V334" s="8">
        <f t="shared" si="115"/>
        <v>2.852442240171172E-2</v>
      </c>
      <c r="W334" s="8">
        <f t="shared" si="115"/>
        <v>4.4569410002674566E-2</v>
      </c>
      <c r="X334" s="8">
        <f t="shared" si="115"/>
        <v>6.4179950403851369E-2</v>
      </c>
      <c r="Y334" s="3">
        <f>SUM('Masses &amp; Spring Data'!$K$41*('Masses &amp; Spring Data'!$I$3+'Vel,Acc,Jer (Inlet)'!C334))</f>
        <v>2180.2504386861392</v>
      </c>
      <c r="Z334" s="10">
        <f t="shared" si="130"/>
        <v>2180.2522214625392</v>
      </c>
      <c r="AA334" s="10">
        <f t="shared" si="131"/>
        <v>2180.2576715488335</v>
      </c>
      <c r="AB334" s="10">
        <f t="shared" si="132"/>
        <v>2180.2664836737404</v>
      </c>
      <c r="AC334" s="10">
        <f t="shared" si="133"/>
        <v>2180.2789631085411</v>
      </c>
      <c r="AD334" s="10">
        <f t="shared" si="134"/>
        <v>2180.2950080961418</v>
      </c>
      <c r="AE334" s="10">
        <f t="shared" si="135"/>
        <v>2180.3146186365429</v>
      </c>
    </row>
    <row r="335" spans="1:31" x14ac:dyDescent="0.2">
      <c r="A335" s="5">
        <v>304</v>
      </c>
      <c r="B335" s="5">
        <f t="shared" si="136"/>
        <v>332</v>
      </c>
      <c r="C335" s="36">
        <v>1.978941685734946E-9</v>
      </c>
      <c r="D335" s="6">
        <f t="shared" si="116"/>
        <v>4.7196517191168198E-10</v>
      </c>
      <c r="E335" s="7">
        <f t="shared" si="117"/>
        <v>5.6635820629401835E-6</v>
      </c>
      <c r="F335" s="7">
        <f t="shared" si="118"/>
        <v>1.1327164125880367E-5</v>
      </c>
      <c r="G335" s="7">
        <f t="shared" si="119"/>
        <v>1.699074618882055E-5</v>
      </c>
      <c r="H335" s="7">
        <f t="shared" si="120"/>
        <v>2.2654328251760734E-5</v>
      </c>
      <c r="I335" s="7">
        <f t="shared" si="121"/>
        <v>2.8317910314700918E-5</v>
      </c>
      <c r="J335" s="7">
        <f t="shared" si="122"/>
        <v>3.3981492377641099E-5</v>
      </c>
      <c r="K335" s="12">
        <f t="shared" si="123"/>
        <v>9.9361088823510995E-11</v>
      </c>
      <c r="L335" s="9">
        <f t="shared" si="124"/>
        <v>1.4307996790585583E-2</v>
      </c>
      <c r="M335" s="9">
        <f t="shared" si="125"/>
        <v>5.7231987162342332E-2</v>
      </c>
      <c r="N335" s="9">
        <f t="shared" si="126"/>
        <v>0.12877197111527025</v>
      </c>
      <c r="O335" s="9">
        <f t="shared" si="127"/>
        <v>0.22892794864936933</v>
      </c>
      <c r="P335" s="9">
        <f t="shared" si="128"/>
        <v>0.35769991976463961</v>
      </c>
      <c r="Q335" s="9">
        <f t="shared" si="129"/>
        <v>0.515087884461081</v>
      </c>
      <c r="R335" s="8">
        <f>'Masses &amp; Spring Data'!$G$29</f>
        <v>0.12460000000000002</v>
      </c>
      <c r="S335" s="8">
        <f t="shared" si="115"/>
        <v>1.7827764001069639E-3</v>
      </c>
      <c r="T335" s="8">
        <f t="shared" si="115"/>
        <v>7.1311056004278554E-3</v>
      </c>
      <c r="U335" s="8">
        <f t="shared" si="115"/>
        <v>1.6044987600962676E-2</v>
      </c>
      <c r="V335" s="8">
        <f t="shared" si="115"/>
        <v>2.8524422401711422E-2</v>
      </c>
      <c r="W335" s="8">
        <f t="shared" si="115"/>
        <v>4.4569410002674101E-2</v>
      </c>
      <c r="X335" s="8">
        <f t="shared" si="115"/>
        <v>6.4179950403850702E-2</v>
      </c>
      <c r="Y335" s="3">
        <f>SUM('Masses &amp; Spring Data'!$K$41*('Masses &amp; Spring Data'!$I$3+'Vel,Acc,Jer (Inlet)'!C335))</f>
        <v>2180.2505404432331</v>
      </c>
      <c r="Z335" s="10">
        <f t="shared" si="130"/>
        <v>2180.2523232196331</v>
      </c>
      <c r="AA335" s="10">
        <f t="shared" si="131"/>
        <v>2180.2578004411525</v>
      </c>
      <c r="AB335" s="10">
        <f t="shared" si="132"/>
        <v>2180.2665854308343</v>
      </c>
      <c r="AC335" s="10">
        <f t="shared" si="133"/>
        <v>2180.2790648656351</v>
      </c>
      <c r="AD335" s="10">
        <f t="shared" si="134"/>
        <v>2180.2951098532358</v>
      </c>
      <c r="AE335" s="10">
        <f t="shared" si="135"/>
        <v>2180.3147203936369</v>
      </c>
    </row>
    <row r="336" spans="1:31" x14ac:dyDescent="0.2">
      <c r="A336" s="5">
        <v>306</v>
      </c>
      <c r="B336" s="5">
        <f t="shared" si="136"/>
        <v>333</v>
      </c>
      <c r="C336" s="36">
        <v>2.450906857646628E-9</v>
      </c>
      <c r="D336" s="6">
        <f t="shared" si="116"/>
        <v>5.7132626073519298E-10</v>
      </c>
      <c r="E336" s="7">
        <f t="shared" si="117"/>
        <v>6.8559151288223154E-6</v>
      </c>
      <c r="F336" s="7">
        <f t="shared" si="118"/>
        <v>1.3711830257644631E-5</v>
      </c>
      <c r="G336" s="7">
        <f t="shared" si="119"/>
        <v>2.0567745386466947E-5</v>
      </c>
      <c r="H336" s="7">
        <f t="shared" si="120"/>
        <v>2.7423660515289261E-5</v>
      </c>
      <c r="I336" s="7">
        <f t="shared" si="121"/>
        <v>3.4279575644111576E-5</v>
      </c>
      <c r="J336" s="7">
        <f t="shared" si="122"/>
        <v>4.1135490772933894E-5</v>
      </c>
      <c r="K336" s="12">
        <f t="shared" si="123"/>
        <v>1.3248145176468271E-10</v>
      </c>
      <c r="L336" s="9">
        <f t="shared" si="124"/>
        <v>1.9077329054114311E-2</v>
      </c>
      <c r="M336" s="9">
        <f t="shared" si="125"/>
        <v>7.6309316216457243E-2</v>
      </c>
      <c r="N336" s="9">
        <f t="shared" si="126"/>
        <v>0.17169596148702879</v>
      </c>
      <c r="O336" s="9">
        <f t="shared" si="127"/>
        <v>0.30523726486582897</v>
      </c>
      <c r="P336" s="9">
        <f t="shared" si="128"/>
        <v>0.47693322635285773</v>
      </c>
      <c r="Q336" s="9">
        <f t="shared" si="129"/>
        <v>0.68678384594811515</v>
      </c>
      <c r="R336" s="8">
        <f>'Masses &amp; Spring Data'!$G$29</f>
        <v>0.12460000000000002</v>
      </c>
      <c r="S336" s="8">
        <f t="shared" si="115"/>
        <v>2.3770352001426433E-3</v>
      </c>
      <c r="T336" s="8">
        <f t="shared" si="115"/>
        <v>9.5081408005705734E-3</v>
      </c>
      <c r="U336" s="8">
        <f t="shared" si="115"/>
        <v>2.1393316801283788E-2</v>
      </c>
      <c r="V336" s="8">
        <f t="shared" si="115"/>
        <v>3.8032563202282293E-2</v>
      </c>
      <c r="W336" s="8">
        <f t="shared" si="115"/>
        <v>5.9425880003566078E-2</v>
      </c>
      <c r="X336" s="8">
        <f t="shared" si="115"/>
        <v>8.5573267205135153E-2</v>
      </c>
      <c r="Y336" s="3">
        <f>SUM('Masses &amp; Spring Data'!$K$41*('Masses &amp; Spring Data'!$I$3+'Vel,Acc,Jer (Inlet)'!C336))</f>
        <v>2180.2506693355522</v>
      </c>
      <c r="Z336" s="10">
        <f t="shared" si="130"/>
        <v>2180.2530463707521</v>
      </c>
      <c r="AA336" s="10">
        <f t="shared" si="131"/>
        <v>2180.2603335038975</v>
      </c>
      <c r="AB336" s="10">
        <f t="shared" si="132"/>
        <v>2180.2720626523533</v>
      </c>
      <c r="AC336" s="10">
        <f t="shared" si="133"/>
        <v>2180.2887018987544</v>
      </c>
      <c r="AD336" s="10">
        <f t="shared" si="134"/>
        <v>2180.3100952155555</v>
      </c>
      <c r="AE336" s="10">
        <f t="shared" si="135"/>
        <v>2180.3362426027575</v>
      </c>
    </row>
    <row r="337" spans="1:31" x14ac:dyDescent="0.2">
      <c r="A337" s="5">
        <v>308</v>
      </c>
      <c r="B337" s="5">
        <f t="shared" si="136"/>
        <v>334</v>
      </c>
      <c r="C337" s="36">
        <v>3.022233118381821E-9</v>
      </c>
      <c r="D337" s="6">
        <f t="shared" si="116"/>
        <v>7.0380771249987568E-10</v>
      </c>
      <c r="E337" s="7">
        <f t="shared" si="117"/>
        <v>8.445692549998509E-6</v>
      </c>
      <c r="F337" s="7">
        <f t="shared" si="118"/>
        <v>1.6891385099997018E-5</v>
      </c>
      <c r="G337" s="7">
        <f t="shared" si="119"/>
        <v>2.5337077649995525E-5</v>
      </c>
      <c r="H337" s="7">
        <f t="shared" si="120"/>
        <v>3.3782770199994036E-5</v>
      </c>
      <c r="I337" s="7">
        <f t="shared" si="121"/>
        <v>4.2228462749992543E-5</v>
      </c>
      <c r="J337" s="7">
        <f t="shared" si="122"/>
        <v>5.067415529999105E-5</v>
      </c>
      <c r="K337" s="12">
        <f t="shared" si="123"/>
        <v>1.5732172397056232E-10</v>
      </c>
      <c r="L337" s="9">
        <f t="shared" si="124"/>
        <v>2.2654328251760975E-2</v>
      </c>
      <c r="M337" s="9">
        <f t="shared" si="125"/>
        <v>9.0617313007043898E-2</v>
      </c>
      <c r="N337" s="9">
        <f t="shared" si="126"/>
        <v>0.20388895426584877</v>
      </c>
      <c r="O337" s="9">
        <f t="shared" si="127"/>
        <v>0.36246925202817559</v>
      </c>
      <c r="P337" s="9">
        <f t="shared" si="128"/>
        <v>0.56635820629402434</v>
      </c>
      <c r="Q337" s="9">
        <f t="shared" si="129"/>
        <v>0.81555581706339508</v>
      </c>
      <c r="R337" s="8">
        <f>'Masses &amp; Spring Data'!$G$29</f>
        <v>0.12460000000000002</v>
      </c>
      <c r="S337" s="8">
        <f t="shared" si="115"/>
        <v>2.8227293001694179E-3</v>
      </c>
      <c r="T337" s="8">
        <f t="shared" si="115"/>
        <v>1.1290917200677672E-2</v>
      </c>
      <c r="U337" s="8">
        <f t="shared" si="115"/>
        <v>2.540456370152476E-2</v>
      </c>
      <c r="V337" s="8">
        <f t="shared" si="115"/>
        <v>4.5163668802710687E-2</v>
      </c>
      <c r="W337" s="8">
        <f t="shared" si="115"/>
        <v>7.056823250423544E-2</v>
      </c>
      <c r="X337" s="8">
        <f t="shared" si="115"/>
        <v>0.10161825480609904</v>
      </c>
      <c r="Y337" s="3">
        <f>SUM('Masses &amp; Spring Data'!$K$41*('Masses &amp; Spring Data'!$I$3+'Vel,Acc,Jer (Inlet)'!C337))</f>
        <v>2180.2508253630967</v>
      </c>
      <c r="Z337" s="10">
        <f t="shared" si="130"/>
        <v>2180.2536480923968</v>
      </c>
      <c r="AA337" s="10">
        <f t="shared" si="131"/>
        <v>2180.262308488142</v>
      </c>
      <c r="AB337" s="10">
        <f t="shared" si="132"/>
        <v>2180.2762299267984</v>
      </c>
      <c r="AC337" s="10">
        <f t="shared" si="133"/>
        <v>2180.2959890318994</v>
      </c>
      <c r="AD337" s="10">
        <f t="shared" si="134"/>
        <v>2180.321393595601</v>
      </c>
      <c r="AE337" s="10">
        <f t="shared" si="135"/>
        <v>2180.3524436179027</v>
      </c>
    </row>
    <row r="338" spans="1:31" x14ac:dyDescent="0.2">
      <c r="A338" s="5">
        <v>310</v>
      </c>
      <c r="B338" s="5">
        <f t="shared" si="136"/>
        <v>335</v>
      </c>
      <c r="C338" s="36">
        <v>3.7260408308816966E-9</v>
      </c>
      <c r="D338" s="6">
        <f t="shared" si="116"/>
        <v>8.61129436470438E-10</v>
      </c>
      <c r="E338" s="7">
        <f t="shared" si="117"/>
        <v>1.0333553237645256E-5</v>
      </c>
      <c r="F338" s="7">
        <f t="shared" si="118"/>
        <v>2.0667106475290513E-5</v>
      </c>
      <c r="G338" s="7">
        <f t="shared" si="119"/>
        <v>3.1000659712935771E-5</v>
      </c>
      <c r="H338" s="7">
        <f t="shared" si="120"/>
        <v>4.1334212950581025E-5</v>
      </c>
      <c r="I338" s="7">
        <f t="shared" si="121"/>
        <v>5.166776618822628E-5</v>
      </c>
      <c r="J338" s="7">
        <f t="shared" si="122"/>
        <v>6.2001319425871541E-5</v>
      </c>
      <c r="K338" s="12">
        <f t="shared" si="123"/>
        <v>1.9872217764702199E-10</v>
      </c>
      <c r="L338" s="9">
        <f t="shared" si="124"/>
        <v>2.8615993581171166E-2</v>
      </c>
      <c r="M338" s="9">
        <f t="shared" si="125"/>
        <v>0.11446397432468466</v>
      </c>
      <c r="N338" s="9">
        <f t="shared" si="126"/>
        <v>0.2575439422305405</v>
      </c>
      <c r="O338" s="9">
        <f t="shared" si="127"/>
        <v>0.45785589729873866</v>
      </c>
      <c r="P338" s="9">
        <f t="shared" si="128"/>
        <v>0.71539983952927921</v>
      </c>
      <c r="Q338" s="9">
        <f t="shared" si="129"/>
        <v>1.030175768922162</v>
      </c>
      <c r="R338" s="8">
        <f>'Masses &amp; Spring Data'!$G$29</f>
        <v>0.12460000000000002</v>
      </c>
      <c r="S338" s="8">
        <f t="shared" si="115"/>
        <v>3.5655528002139277E-3</v>
      </c>
      <c r="T338" s="8">
        <f t="shared" si="115"/>
        <v>1.4262211200855711E-2</v>
      </c>
      <c r="U338" s="8">
        <f t="shared" si="115"/>
        <v>3.2089975201925351E-2</v>
      </c>
      <c r="V338" s="8">
        <f t="shared" si="115"/>
        <v>5.7048844803422843E-2</v>
      </c>
      <c r="W338" s="8">
        <f t="shared" si="115"/>
        <v>8.9138820005348202E-2</v>
      </c>
      <c r="X338" s="8">
        <f t="shared" si="115"/>
        <v>0.1283599008077014</v>
      </c>
      <c r="Y338" s="3">
        <f>SUM('Masses &amp; Spring Data'!$K$41*('Masses &amp; Spring Data'!$I$3+'Vel,Acc,Jer (Inlet)'!C338))</f>
        <v>2180.2510175709413</v>
      </c>
      <c r="Z338" s="10">
        <f t="shared" si="130"/>
        <v>2180.2545831237417</v>
      </c>
      <c r="AA338" s="10">
        <f t="shared" si="131"/>
        <v>2180.2655149540929</v>
      </c>
      <c r="AB338" s="10">
        <f t="shared" si="132"/>
        <v>2180.2831075461431</v>
      </c>
      <c r="AC338" s="10">
        <f t="shared" si="133"/>
        <v>2180.3080664157446</v>
      </c>
      <c r="AD338" s="10">
        <f t="shared" si="134"/>
        <v>2180.3401563909465</v>
      </c>
      <c r="AE338" s="10">
        <f t="shared" si="135"/>
        <v>2180.3793774717487</v>
      </c>
    </row>
    <row r="339" spans="1:31" x14ac:dyDescent="0.2">
      <c r="A339" s="5">
        <v>312</v>
      </c>
      <c r="B339" s="5">
        <f t="shared" si="136"/>
        <v>336</v>
      </c>
      <c r="C339" s="36">
        <v>4.5871702673521346E-9</v>
      </c>
      <c r="D339" s="6">
        <f t="shared" si="116"/>
        <v>1.05985161411746E-9</v>
      </c>
      <c r="E339" s="7">
        <f t="shared" si="117"/>
        <v>1.271821936940952E-5</v>
      </c>
      <c r="F339" s="7">
        <f t="shared" si="118"/>
        <v>2.543643873881904E-5</v>
      </c>
      <c r="G339" s="7">
        <f t="shared" si="119"/>
        <v>3.8154658108228558E-5</v>
      </c>
      <c r="H339" s="7">
        <f t="shared" si="120"/>
        <v>5.087287747763808E-5</v>
      </c>
      <c r="I339" s="7">
        <f t="shared" si="121"/>
        <v>6.3591096847047602E-5</v>
      </c>
      <c r="J339" s="7">
        <f t="shared" si="122"/>
        <v>7.6309316216457117E-5</v>
      </c>
      <c r="K339" s="12">
        <f t="shared" si="123"/>
        <v>2.3184254058819453E-10</v>
      </c>
      <c r="L339" s="9">
        <f t="shared" si="124"/>
        <v>3.3385325844700012E-2</v>
      </c>
      <c r="M339" s="9">
        <f t="shared" si="125"/>
        <v>0.13354130337880005</v>
      </c>
      <c r="N339" s="9">
        <f t="shared" si="126"/>
        <v>0.30046793260230009</v>
      </c>
      <c r="O339" s="9">
        <f t="shared" si="127"/>
        <v>0.53416521351520019</v>
      </c>
      <c r="P339" s="9">
        <f t="shared" si="128"/>
        <v>0.83463314611750028</v>
      </c>
      <c r="Q339" s="9">
        <f t="shared" si="129"/>
        <v>1.2018717304092004</v>
      </c>
      <c r="R339" s="8">
        <f>'Masses &amp; Spring Data'!$G$29</f>
        <v>0.12460000000000002</v>
      </c>
      <c r="S339" s="8">
        <f t="shared" si="115"/>
        <v>4.1598116002496219E-3</v>
      </c>
      <c r="T339" s="8">
        <f t="shared" si="115"/>
        <v>1.6639246400998488E-2</v>
      </c>
      <c r="U339" s="8">
        <f t="shared" si="115"/>
        <v>3.7438304402246596E-2</v>
      </c>
      <c r="V339" s="8">
        <f t="shared" si="115"/>
        <v>6.6556985603993951E-2</v>
      </c>
      <c r="W339" s="8">
        <f t="shared" si="115"/>
        <v>0.10399529000624055</v>
      </c>
      <c r="X339" s="8">
        <f t="shared" si="115"/>
        <v>0.14975321760898638</v>
      </c>
      <c r="Y339" s="3">
        <f>SUM('Masses &amp; Spring Data'!$K$41*('Masses &amp; Spring Data'!$I$3+'Vel,Acc,Jer (Inlet)'!C339))</f>
        <v>2180.2512527428921</v>
      </c>
      <c r="Z339" s="10">
        <f t="shared" si="130"/>
        <v>2180.2554125544925</v>
      </c>
      <c r="AA339" s="10">
        <f t="shared" si="131"/>
        <v>2180.2681814316943</v>
      </c>
      <c r="AB339" s="10">
        <f t="shared" si="132"/>
        <v>2180.2886910472944</v>
      </c>
      <c r="AC339" s="10">
        <f t="shared" si="133"/>
        <v>2180.3178097284963</v>
      </c>
      <c r="AD339" s="10">
        <f t="shared" si="134"/>
        <v>2180.3552480328985</v>
      </c>
      <c r="AE339" s="10">
        <f t="shared" si="135"/>
        <v>2180.4010059605012</v>
      </c>
    </row>
    <row r="340" spans="1:31" x14ac:dyDescent="0.2">
      <c r="A340" s="5">
        <v>314</v>
      </c>
      <c r="B340" s="5">
        <f t="shared" si="136"/>
        <v>337</v>
      </c>
      <c r="C340" s="36">
        <v>5.6470218814695946E-9</v>
      </c>
      <c r="D340" s="6">
        <f t="shared" si="116"/>
        <v>1.2916941547056545E-9</v>
      </c>
      <c r="E340" s="7">
        <f t="shared" si="117"/>
        <v>1.5500329856467855E-5</v>
      </c>
      <c r="F340" s="7">
        <f t="shared" si="118"/>
        <v>3.100065971293571E-5</v>
      </c>
      <c r="G340" s="7">
        <f t="shared" si="119"/>
        <v>4.6500989569403564E-5</v>
      </c>
      <c r="H340" s="7">
        <f t="shared" si="120"/>
        <v>6.2001319425871419E-5</v>
      </c>
      <c r="I340" s="7">
        <f t="shared" si="121"/>
        <v>7.7501649282339267E-5</v>
      </c>
      <c r="J340" s="7">
        <f t="shared" si="122"/>
        <v>9.3001979138807129E-5</v>
      </c>
      <c r="K340" s="12">
        <f t="shared" si="123"/>
        <v>2.9808326647053629E-10</v>
      </c>
      <c r="L340" s="9">
        <f t="shared" si="124"/>
        <v>4.2923990371757224E-2</v>
      </c>
      <c r="M340" s="9">
        <f t="shared" si="125"/>
        <v>0.1716959614870289</v>
      </c>
      <c r="N340" s="9">
        <f t="shared" si="126"/>
        <v>0.38631591334581505</v>
      </c>
      <c r="O340" s="9">
        <f t="shared" si="127"/>
        <v>0.68678384594811559</v>
      </c>
      <c r="P340" s="9">
        <f t="shared" si="128"/>
        <v>1.0730997592939306</v>
      </c>
      <c r="Q340" s="9">
        <f t="shared" si="129"/>
        <v>1.5452636533832602</v>
      </c>
      <c r="R340" s="8">
        <f>'Masses &amp; Spring Data'!$G$29</f>
        <v>0.12460000000000002</v>
      </c>
      <c r="S340" s="8">
        <f t="shared" si="115"/>
        <v>5.3483292003209506E-3</v>
      </c>
      <c r="T340" s="8">
        <f t="shared" si="115"/>
        <v>2.1393316801283802E-2</v>
      </c>
      <c r="U340" s="8">
        <f t="shared" si="115"/>
        <v>4.8134962802888565E-2</v>
      </c>
      <c r="V340" s="8">
        <f t="shared" si="115"/>
        <v>8.5573267205135209E-2</v>
      </c>
      <c r="W340" s="8">
        <f t="shared" si="115"/>
        <v>0.13370823000802379</v>
      </c>
      <c r="X340" s="8">
        <f t="shared" si="115"/>
        <v>0.19253985121155426</v>
      </c>
      <c r="Y340" s="3">
        <f>SUM('Masses &amp; Spring Data'!$K$41*('Masses &amp; Spring Data'!$I$3+'Vel,Acc,Jer (Inlet)'!C340))</f>
        <v>2180.2515421852931</v>
      </c>
      <c r="Z340" s="10">
        <f t="shared" si="130"/>
        <v>2180.2568905144935</v>
      </c>
      <c r="AA340" s="10">
        <f t="shared" si="131"/>
        <v>2180.2732882600208</v>
      </c>
      <c r="AB340" s="10">
        <f t="shared" si="132"/>
        <v>2180.2996771480962</v>
      </c>
      <c r="AC340" s="10">
        <f t="shared" si="133"/>
        <v>2180.3371154524984</v>
      </c>
      <c r="AD340" s="10">
        <f t="shared" si="134"/>
        <v>2180.385250415301</v>
      </c>
      <c r="AE340" s="10">
        <f t="shared" si="135"/>
        <v>2180.4440820365048</v>
      </c>
    </row>
    <row r="341" spans="1:31" x14ac:dyDescent="0.2">
      <c r="A341" s="5">
        <v>316</v>
      </c>
      <c r="B341" s="5">
        <f t="shared" si="136"/>
        <v>338</v>
      </c>
      <c r="C341" s="36">
        <v>6.9387160361752491E-9</v>
      </c>
      <c r="D341" s="6">
        <f t="shared" si="116"/>
        <v>1.5897774211761908E-9</v>
      </c>
      <c r="E341" s="7">
        <f t="shared" si="117"/>
        <v>1.9077329054114289E-5</v>
      </c>
      <c r="F341" s="7">
        <f t="shared" si="118"/>
        <v>3.8154658108228579E-5</v>
      </c>
      <c r="G341" s="7">
        <f t="shared" si="119"/>
        <v>5.7231987162342871E-5</v>
      </c>
      <c r="H341" s="7">
        <f t="shared" si="120"/>
        <v>7.6309316216457157E-5</v>
      </c>
      <c r="I341" s="7">
        <f t="shared" si="121"/>
        <v>9.5386645270571443E-5</v>
      </c>
      <c r="J341" s="7">
        <f t="shared" si="122"/>
        <v>1.1446397432468574E-4</v>
      </c>
      <c r="K341" s="12">
        <f t="shared" si="123"/>
        <v>3.1464344794111884E-10</v>
      </c>
      <c r="L341" s="9">
        <f t="shared" si="124"/>
        <v>4.5308656503521116E-2</v>
      </c>
      <c r="M341" s="9">
        <f t="shared" si="125"/>
        <v>0.18123462601408447</v>
      </c>
      <c r="N341" s="9">
        <f t="shared" si="126"/>
        <v>0.40777790853168999</v>
      </c>
      <c r="O341" s="9">
        <f t="shared" si="127"/>
        <v>0.72493850405633786</v>
      </c>
      <c r="P341" s="9">
        <f t="shared" si="128"/>
        <v>1.1327164125880278</v>
      </c>
      <c r="Q341" s="9">
        <f t="shared" si="129"/>
        <v>1.63111163412676</v>
      </c>
      <c r="R341" s="8">
        <f>'Masses &amp; Spring Data'!$G$29</f>
        <v>0.12460000000000002</v>
      </c>
      <c r="S341" s="8">
        <f t="shared" si="115"/>
        <v>5.6454586003387318E-3</v>
      </c>
      <c r="T341" s="8">
        <f t="shared" si="115"/>
        <v>2.2581834401354927E-2</v>
      </c>
      <c r="U341" s="8">
        <f t="shared" si="115"/>
        <v>5.0809127403048576E-2</v>
      </c>
      <c r="V341" s="8">
        <f t="shared" si="115"/>
        <v>9.0327337605419708E-2</v>
      </c>
      <c r="W341" s="8">
        <f t="shared" si="115"/>
        <v>0.14113646500846827</v>
      </c>
      <c r="X341" s="8">
        <f t="shared" si="115"/>
        <v>0.2032365096121943</v>
      </c>
      <c r="Y341" s="3">
        <f>SUM('Masses &amp; Spring Data'!$K$41*('Masses &amp; Spring Data'!$I$3+'Vel,Acc,Jer (Inlet)'!C341))</f>
        <v>2180.2518949432197</v>
      </c>
      <c r="Z341" s="10">
        <f t="shared" si="130"/>
        <v>2180.2575404018198</v>
      </c>
      <c r="AA341" s="10">
        <f t="shared" si="131"/>
        <v>2180.274910941223</v>
      </c>
      <c r="AB341" s="10">
        <f t="shared" si="132"/>
        <v>2180.3027040706229</v>
      </c>
      <c r="AC341" s="10">
        <f t="shared" si="133"/>
        <v>2180.3422222808249</v>
      </c>
      <c r="AD341" s="10">
        <f t="shared" si="134"/>
        <v>2180.3930314082281</v>
      </c>
      <c r="AE341" s="10">
        <f t="shared" si="135"/>
        <v>2180.4551314528317</v>
      </c>
    </row>
    <row r="342" spans="1:31" x14ac:dyDescent="0.2">
      <c r="A342" s="5">
        <v>318</v>
      </c>
      <c r="B342" s="5">
        <f t="shared" si="136"/>
        <v>339</v>
      </c>
      <c r="C342" s="36">
        <v>8.5284934573514399E-9</v>
      </c>
      <c r="D342" s="6">
        <f t="shared" si="116"/>
        <v>1.9044208691173096E-9</v>
      </c>
      <c r="E342" s="7">
        <f t="shared" si="117"/>
        <v>2.2853050429407716E-5</v>
      </c>
      <c r="F342" s="7">
        <f t="shared" si="118"/>
        <v>4.5706100858815432E-5</v>
      </c>
      <c r="G342" s="7">
        <f t="shared" si="119"/>
        <v>6.8559151288223152E-5</v>
      </c>
      <c r="H342" s="7">
        <f t="shared" si="120"/>
        <v>9.1412201717630865E-5</v>
      </c>
      <c r="I342" s="7">
        <f t="shared" si="121"/>
        <v>1.1426525214703858E-4</v>
      </c>
      <c r="J342" s="7">
        <f t="shared" si="122"/>
        <v>1.371183025764463E-4</v>
      </c>
      <c r="K342" s="12">
        <f t="shared" si="123"/>
        <v>4.9680544411756076E-10</v>
      </c>
      <c r="L342" s="9">
        <f t="shared" si="124"/>
        <v>7.1539983952928751E-2</v>
      </c>
      <c r="M342" s="9">
        <f t="shared" si="125"/>
        <v>0.286159935811715</v>
      </c>
      <c r="N342" s="9">
        <f t="shared" si="126"/>
        <v>0.64385985557635872</v>
      </c>
      <c r="O342" s="9">
        <f t="shared" si="127"/>
        <v>1.14463974324686</v>
      </c>
      <c r="P342" s="9">
        <f t="shared" si="128"/>
        <v>1.7884995988232189</v>
      </c>
      <c r="Q342" s="9">
        <f t="shared" si="129"/>
        <v>2.5754394223054349</v>
      </c>
      <c r="R342" s="8">
        <f>'Masses &amp; Spring Data'!$G$29</f>
        <v>0.12460000000000002</v>
      </c>
      <c r="S342" s="8">
        <f t="shared" si="115"/>
        <v>8.9138820005349242E-3</v>
      </c>
      <c r="T342" s="8">
        <f t="shared" si="115"/>
        <v>3.5655528002139697E-2</v>
      </c>
      <c r="U342" s="8">
        <f t="shared" si="115"/>
        <v>8.0224938004814311E-2</v>
      </c>
      <c r="V342" s="8">
        <f t="shared" si="115"/>
        <v>0.14262211200855879</v>
      </c>
      <c r="W342" s="8">
        <f t="shared" si="115"/>
        <v>0.2228470500133731</v>
      </c>
      <c r="X342" s="8">
        <f t="shared" si="115"/>
        <v>0.32089975201925725</v>
      </c>
      <c r="Y342" s="3">
        <f>SUM('Masses &amp; Spring Data'!$K$41*('Masses &amp; Spring Data'!$I$3+'Vel,Acc,Jer (Inlet)'!C342))</f>
        <v>2180.2523291068214</v>
      </c>
      <c r="Z342" s="10">
        <f t="shared" si="130"/>
        <v>2180.2612429888218</v>
      </c>
      <c r="AA342" s="10">
        <f t="shared" si="131"/>
        <v>2180.2885047266382</v>
      </c>
      <c r="AB342" s="10">
        <f t="shared" si="132"/>
        <v>2180.3325540448263</v>
      </c>
      <c r="AC342" s="10">
        <f t="shared" si="133"/>
        <v>2180.3949512188301</v>
      </c>
      <c r="AD342" s="10">
        <f t="shared" si="134"/>
        <v>2180.475176156835</v>
      </c>
      <c r="AE342" s="10">
        <f t="shared" si="135"/>
        <v>2180.5732288588406</v>
      </c>
    </row>
    <row r="343" spans="1:31" x14ac:dyDescent="0.2">
      <c r="A343" s="5">
        <v>320</v>
      </c>
      <c r="B343" s="5">
        <f t="shared" si="136"/>
        <v>340</v>
      </c>
      <c r="C343" s="36">
        <v>1.043291432646875E-8</v>
      </c>
      <c r="D343" s="6">
        <f t="shared" si="116"/>
        <v>2.4012263132348704E-9</v>
      </c>
      <c r="E343" s="7">
        <f t="shared" si="117"/>
        <v>2.8814715758818445E-5</v>
      </c>
      <c r="F343" s="7">
        <f t="shared" si="118"/>
        <v>5.762943151763689E-5</v>
      </c>
      <c r="G343" s="7">
        <f t="shared" si="119"/>
        <v>8.6444147276455328E-5</v>
      </c>
      <c r="H343" s="7">
        <f t="shared" si="120"/>
        <v>1.1525886303527378E-4</v>
      </c>
      <c r="I343" s="7">
        <f t="shared" si="121"/>
        <v>1.4407357879409223E-4</v>
      </c>
      <c r="J343" s="7">
        <f t="shared" si="122"/>
        <v>1.7288829455291066E-4</v>
      </c>
      <c r="K343" s="12">
        <f t="shared" si="123"/>
        <v>4.1400453676464059E-10</v>
      </c>
      <c r="L343" s="9">
        <f t="shared" si="124"/>
        <v>5.9616653294108243E-2</v>
      </c>
      <c r="M343" s="9">
        <f t="shared" si="125"/>
        <v>0.23846661317643297</v>
      </c>
      <c r="N343" s="9">
        <f t="shared" si="126"/>
        <v>0.5365498796469742</v>
      </c>
      <c r="O343" s="9">
        <f t="shared" si="127"/>
        <v>0.95386645270573189</v>
      </c>
      <c r="P343" s="9">
        <f t="shared" si="128"/>
        <v>1.4904163323527062</v>
      </c>
      <c r="Q343" s="9">
        <f t="shared" si="129"/>
        <v>2.1461995185878968</v>
      </c>
      <c r="R343" s="8">
        <f>'Masses &amp; Spring Data'!$G$29</f>
        <v>0.12460000000000002</v>
      </c>
      <c r="S343" s="8">
        <f t="shared" si="115"/>
        <v>7.4282350004458882E-3</v>
      </c>
      <c r="T343" s="8">
        <f t="shared" si="115"/>
        <v>2.9712940001783553E-2</v>
      </c>
      <c r="U343" s="8">
        <f t="shared" si="115"/>
        <v>6.685411500401299E-2</v>
      </c>
      <c r="V343" s="8">
        <f t="shared" si="115"/>
        <v>0.11885176000713421</v>
      </c>
      <c r="W343" s="8">
        <f t="shared" si="115"/>
        <v>0.18570587501114721</v>
      </c>
      <c r="X343" s="8">
        <f t="shared" si="115"/>
        <v>0.26741646001605196</v>
      </c>
      <c r="Y343" s="3">
        <f>SUM('Masses &amp; Spring Data'!$K$41*('Masses &amp; Spring Data'!$I$3+'Vel,Acc,Jer (Inlet)'!C343))</f>
        <v>2180.2528491986359</v>
      </c>
      <c r="Z343" s="10">
        <f t="shared" si="130"/>
        <v>2180.2602774336365</v>
      </c>
      <c r="AA343" s="10">
        <f t="shared" si="131"/>
        <v>2180.2832179065776</v>
      </c>
      <c r="AB343" s="10">
        <f t="shared" si="132"/>
        <v>2180.3197033136398</v>
      </c>
      <c r="AC343" s="10">
        <f t="shared" si="133"/>
        <v>2180.371700958643</v>
      </c>
      <c r="AD343" s="10">
        <f t="shared" si="134"/>
        <v>2180.438555073647</v>
      </c>
      <c r="AE343" s="10">
        <f t="shared" si="135"/>
        <v>2180.5202656586521</v>
      </c>
    </row>
    <row r="344" spans="1:31" x14ac:dyDescent="0.2">
      <c r="A344" s="5">
        <v>322</v>
      </c>
      <c r="B344" s="5">
        <f t="shared" si="136"/>
        <v>341</v>
      </c>
      <c r="C344" s="36">
        <v>1.283414063970362E-8</v>
      </c>
      <c r="D344" s="6">
        <f t="shared" si="116"/>
        <v>2.815230849999511E-9</v>
      </c>
      <c r="E344" s="7">
        <f t="shared" si="117"/>
        <v>3.3782770199994131E-5</v>
      </c>
      <c r="F344" s="7">
        <f t="shared" si="118"/>
        <v>6.7565540399988261E-5</v>
      </c>
      <c r="G344" s="7">
        <f t="shared" si="119"/>
        <v>1.013483105999824E-4</v>
      </c>
      <c r="H344" s="7">
        <f t="shared" si="120"/>
        <v>1.3513108079997652E-4</v>
      </c>
      <c r="I344" s="7">
        <f t="shared" si="121"/>
        <v>1.6891385099997066E-4</v>
      </c>
      <c r="J344" s="7">
        <f t="shared" si="122"/>
        <v>2.026966211999648E-4</v>
      </c>
      <c r="K344" s="12">
        <f t="shared" si="123"/>
        <v>7.4520816617632791E-10</v>
      </c>
      <c r="L344" s="9">
        <f t="shared" si="124"/>
        <v>0.10730997592939122</v>
      </c>
      <c r="M344" s="9">
        <f t="shared" si="125"/>
        <v>0.42923990371756487</v>
      </c>
      <c r="N344" s="9">
        <f t="shared" si="126"/>
        <v>0.96578978336452093</v>
      </c>
      <c r="O344" s="9">
        <f t="shared" si="127"/>
        <v>1.7169596148702595</v>
      </c>
      <c r="P344" s="9">
        <f t="shared" si="128"/>
        <v>2.6827493982347805</v>
      </c>
      <c r="Q344" s="9">
        <f t="shared" si="129"/>
        <v>3.8631591334580837</v>
      </c>
      <c r="R344" s="8">
        <f>'Masses &amp; Spring Data'!$G$29</f>
        <v>0.12460000000000002</v>
      </c>
      <c r="S344" s="8">
        <f t="shared" si="115"/>
        <v>1.3370823000802147E-2</v>
      </c>
      <c r="T344" s="8">
        <f t="shared" si="115"/>
        <v>5.3483292003208588E-2</v>
      </c>
      <c r="U344" s="8">
        <f t="shared" si="115"/>
        <v>0.12033740700721933</v>
      </c>
      <c r="V344" s="8">
        <f t="shared" si="115"/>
        <v>0.21393316801283435</v>
      </c>
      <c r="W344" s="8">
        <f t="shared" si="115"/>
        <v>0.3342705750200537</v>
      </c>
      <c r="X344" s="8">
        <f t="shared" si="115"/>
        <v>0.48134962802887732</v>
      </c>
      <c r="Y344" s="3">
        <f>SUM('Masses &amp; Spring Data'!$K$41*('Masses &amp; Spring Data'!$I$3+'Vel,Acc,Jer (Inlet)'!C344))</f>
        <v>2180.2535049665757</v>
      </c>
      <c r="Z344" s="10">
        <f t="shared" si="130"/>
        <v>2180.2668757895767</v>
      </c>
      <c r="AA344" s="10">
        <f t="shared" si="131"/>
        <v>2180.3077570899572</v>
      </c>
      <c r="AB344" s="10">
        <f t="shared" si="132"/>
        <v>2180.3738423735831</v>
      </c>
      <c r="AC344" s="10">
        <f t="shared" si="133"/>
        <v>2180.4674381345885</v>
      </c>
      <c r="AD344" s="10">
        <f t="shared" si="134"/>
        <v>2180.5877755415959</v>
      </c>
      <c r="AE344" s="10">
        <f t="shared" si="135"/>
        <v>2180.7348545946047</v>
      </c>
    </row>
    <row r="345" spans="1:31" x14ac:dyDescent="0.2">
      <c r="A345" s="5">
        <v>324</v>
      </c>
      <c r="B345" s="5">
        <f t="shared" si="136"/>
        <v>342</v>
      </c>
      <c r="C345" s="36">
        <v>1.5649371489703131E-8</v>
      </c>
      <c r="D345" s="6">
        <f t="shared" si="116"/>
        <v>3.5604390161758389E-9</v>
      </c>
      <c r="E345" s="7">
        <f t="shared" si="117"/>
        <v>4.272526819411007E-5</v>
      </c>
      <c r="F345" s="7">
        <f t="shared" si="118"/>
        <v>8.5450536388220139E-5</v>
      </c>
      <c r="G345" s="7">
        <f t="shared" si="119"/>
        <v>1.2817580458233019E-4</v>
      </c>
      <c r="H345" s="7">
        <f t="shared" si="120"/>
        <v>1.7090107277644028E-4</v>
      </c>
      <c r="I345" s="7">
        <f t="shared" si="121"/>
        <v>2.1362634097055034E-4</v>
      </c>
      <c r="J345" s="7">
        <f t="shared" si="122"/>
        <v>2.5635160916466038E-4</v>
      </c>
      <c r="K345" s="12">
        <f t="shared" si="123"/>
        <v>6.6240725882342097E-10</v>
      </c>
      <c r="L345" s="9">
        <f t="shared" si="124"/>
        <v>9.5386645270572626E-2</v>
      </c>
      <c r="M345" s="9">
        <f t="shared" si="125"/>
        <v>0.3815465810822905</v>
      </c>
      <c r="N345" s="9">
        <f t="shared" si="126"/>
        <v>0.85847980743515362</v>
      </c>
      <c r="O345" s="9">
        <f t="shared" si="127"/>
        <v>1.526186324329162</v>
      </c>
      <c r="P345" s="9">
        <f t="shared" si="128"/>
        <v>2.3846661317643156</v>
      </c>
      <c r="Q345" s="9">
        <f t="shared" si="129"/>
        <v>3.4339192297406145</v>
      </c>
      <c r="R345" s="8">
        <f>'Masses &amp; Spring Data'!$G$29</f>
        <v>0.12460000000000002</v>
      </c>
      <c r="S345" s="8">
        <f t="shared" si="115"/>
        <v>1.188517600071335E-2</v>
      </c>
      <c r="T345" s="8">
        <f t="shared" si="115"/>
        <v>4.7540704002853401E-2</v>
      </c>
      <c r="U345" s="8">
        <f t="shared" si="115"/>
        <v>0.10696658400642016</v>
      </c>
      <c r="V345" s="8">
        <f t="shared" si="115"/>
        <v>0.1901628160114136</v>
      </c>
      <c r="W345" s="8">
        <f t="shared" si="115"/>
        <v>0.29712940001783378</v>
      </c>
      <c r="X345" s="8">
        <f t="shared" si="115"/>
        <v>0.42786633602568064</v>
      </c>
      <c r="Y345" s="3">
        <f>SUM('Masses &amp; Spring Data'!$K$41*('Masses &amp; Spring Data'!$I$3+'Vel,Acc,Jer (Inlet)'!C345))</f>
        <v>2180.2542737979538</v>
      </c>
      <c r="Z345" s="10">
        <f t="shared" si="130"/>
        <v>2180.2661589739546</v>
      </c>
      <c r="AA345" s="10">
        <f t="shared" si="131"/>
        <v>2180.3027868475233</v>
      </c>
      <c r="AB345" s="10">
        <f t="shared" si="132"/>
        <v>2180.3612403819602</v>
      </c>
      <c r="AC345" s="10">
        <f t="shared" si="133"/>
        <v>2180.4444366139651</v>
      </c>
      <c r="AD345" s="10">
        <f t="shared" si="134"/>
        <v>2180.5514031979715</v>
      </c>
      <c r="AE345" s="10">
        <f t="shared" si="135"/>
        <v>2180.6821401339794</v>
      </c>
    </row>
    <row r="346" spans="1:31" x14ac:dyDescent="0.2">
      <c r="A346" s="5">
        <v>326</v>
      </c>
      <c r="B346" s="5">
        <f t="shared" si="136"/>
        <v>343</v>
      </c>
      <c r="C346" s="36">
        <v>1.920981050587897E-8</v>
      </c>
      <c r="D346" s="6">
        <f t="shared" si="116"/>
        <v>4.2228462749992599E-9</v>
      </c>
      <c r="E346" s="7">
        <f t="shared" si="117"/>
        <v>5.0674155299991118E-5</v>
      </c>
      <c r="F346" s="7">
        <f t="shared" si="118"/>
        <v>1.0134831059998224E-4</v>
      </c>
      <c r="G346" s="7">
        <f t="shared" si="119"/>
        <v>1.5202246589997336E-4</v>
      </c>
      <c r="H346" s="7">
        <f t="shared" si="120"/>
        <v>2.0269662119996447E-4</v>
      </c>
      <c r="I346" s="7">
        <f t="shared" si="121"/>
        <v>2.5337077649995558E-4</v>
      </c>
      <c r="J346" s="7">
        <f t="shared" si="122"/>
        <v>3.0404493179994672E-4</v>
      </c>
      <c r="K346" s="12">
        <f t="shared" si="123"/>
        <v>9.936108882351116E-10</v>
      </c>
      <c r="L346" s="9">
        <f t="shared" si="124"/>
        <v>0.14307996790585606</v>
      </c>
      <c r="M346" s="9">
        <f t="shared" si="125"/>
        <v>0.57231987162342424</v>
      </c>
      <c r="N346" s="9">
        <f t="shared" si="126"/>
        <v>1.2877197111527046</v>
      </c>
      <c r="O346" s="9">
        <f t="shared" si="127"/>
        <v>2.2892794864936969</v>
      </c>
      <c r="P346" s="9">
        <f t="shared" si="128"/>
        <v>3.5769991976464017</v>
      </c>
      <c r="Q346" s="9">
        <f t="shared" si="129"/>
        <v>5.1508788446108182</v>
      </c>
      <c r="R346" s="8">
        <f>'Masses &amp; Spring Data'!$G$29</f>
        <v>0.12460000000000002</v>
      </c>
      <c r="S346" s="8">
        <f t="shared" si="115"/>
        <v>1.7827764001069668E-2</v>
      </c>
      <c r="T346" s="8">
        <f t="shared" si="115"/>
        <v>7.1311056004278672E-2</v>
      </c>
      <c r="U346" s="8">
        <f t="shared" si="115"/>
        <v>0.16044987600962701</v>
      </c>
      <c r="V346" s="8">
        <f t="shared" si="115"/>
        <v>0.28524422401711469</v>
      </c>
      <c r="W346" s="8">
        <f t="shared" si="115"/>
        <v>0.4456941000267417</v>
      </c>
      <c r="X346" s="8">
        <f t="shared" si="115"/>
        <v>0.64179950403850805</v>
      </c>
      <c r="Y346" s="3">
        <f>SUM('Masses &amp; Spring Data'!$K$41*('Masses &amp; Spring Data'!$I$3+'Vel,Acc,Jer (Inlet)'!C346))</f>
        <v>2180.2552461435203</v>
      </c>
      <c r="Z346" s="10">
        <f t="shared" si="130"/>
        <v>2180.2730739075214</v>
      </c>
      <c r="AA346" s="10">
        <f t="shared" si="131"/>
        <v>2180.327710446591</v>
      </c>
      <c r="AB346" s="10">
        <f t="shared" si="132"/>
        <v>2180.4156960195301</v>
      </c>
      <c r="AC346" s="10">
        <f t="shared" si="133"/>
        <v>2180.5404903675376</v>
      </c>
      <c r="AD346" s="10">
        <f t="shared" si="134"/>
        <v>2180.7009402435469</v>
      </c>
      <c r="AE346" s="10">
        <f t="shared" si="135"/>
        <v>2180.8970456475586</v>
      </c>
    </row>
    <row r="347" spans="1:31" x14ac:dyDescent="0.2">
      <c r="A347" s="5">
        <v>328</v>
      </c>
      <c r="B347" s="5">
        <f t="shared" si="136"/>
        <v>344</v>
      </c>
      <c r="C347" s="36">
        <v>2.343265678087823E-8</v>
      </c>
      <c r="D347" s="6">
        <f t="shared" si="116"/>
        <v>5.2164571632343715E-9</v>
      </c>
      <c r="E347" s="7">
        <f t="shared" si="117"/>
        <v>6.2597485958812454E-5</v>
      </c>
      <c r="F347" s="7">
        <f t="shared" si="118"/>
        <v>1.2519497191762491E-4</v>
      </c>
      <c r="G347" s="7">
        <f t="shared" si="119"/>
        <v>1.8779245787643736E-4</v>
      </c>
      <c r="H347" s="7">
        <f t="shared" si="120"/>
        <v>2.5038994383524981E-4</v>
      </c>
      <c r="I347" s="7">
        <f t="shared" si="121"/>
        <v>3.129874297940623E-4</v>
      </c>
      <c r="J347" s="7">
        <f t="shared" si="122"/>
        <v>3.7558491575287472E-4</v>
      </c>
      <c r="K347" s="12">
        <f t="shared" si="123"/>
        <v>9.9361088823512815E-10</v>
      </c>
      <c r="L347" s="9">
        <f t="shared" si="124"/>
        <v>0.14307996790585845</v>
      </c>
      <c r="M347" s="9">
        <f t="shared" si="125"/>
        <v>0.57231987162343378</v>
      </c>
      <c r="N347" s="9">
        <f t="shared" si="126"/>
        <v>1.2877197111527261</v>
      </c>
      <c r="O347" s="9">
        <f t="shared" si="127"/>
        <v>2.2892794864937351</v>
      </c>
      <c r="P347" s="9">
        <f t="shared" si="128"/>
        <v>3.5769991976464612</v>
      </c>
      <c r="Q347" s="9">
        <f t="shared" si="129"/>
        <v>5.1508788446109044</v>
      </c>
      <c r="R347" s="8">
        <f>'Masses &amp; Spring Data'!$G$29</f>
        <v>0.12460000000000002</v>
      </c>
      <c r="S347" s="8">
        <f t="shared" si="115"/>
        <v>1.7827764001069966E-2</v>
      </c>
      <c r="T347" s="8">
        <f t="shared" si="115"/>
        <v>7.1311056004279866E-2</v>
      </c>
      <c r="U347" s="8">
        <f t="shared" si="115"/>
        <v>0.1604498760096297</v>
      </c>
      <c r="V347" s="8">
        <f t="shared" si="115"/>
        <v>0.28524422401711946</v>
      </c>
      <c r="W347" s="8">
        <f t="shared" si="115"/>
        <v>0.44569410002674914</v>
      </c>
      <c r="X347" s="8">
        <f t="shared" si="115"/>
        <v>0.64179950403851882</v>
      </c>
      <c r="Y347" s="3">
        <f>SUM('Masses &amp; Spring Data'!$K$41*('Masses &amp; Spring Data'!$I$3+'Vel,Acc,Jer (Inlet)'!C347))</f>
        <v>2180.2563993905869</v>
      </c>
      <c r="Z347" s="10">
        <f t="shared" si="130"/>
        <v>2180.2742271545881</v>
      </c>
      <c r="AA347" s="10">
        <f t="shared" si="131"/>
        <v>2180.329135045909</v>
      </c>
      <c r="AB347" s="10">
        <f t="shared" si="132"/>
        <v>2180.4168492665967</v>
      </c>
      <c r="AC347" s="10">
        <f t="shared" si="133"/>
        <v>2180.5416436146043</v>
      </c>
      <c r="AD347" s="10">
        <f t="shared" si="134"/>
        <v>2180.7020934906136</v>
      </c>
      <c r="AE347" s="10">
        <f t="shared" si="135"/>
        <v>2180.8981988946252</v>
      </c>
    </row>
    <row r="348" spans="1:31" x14ac:dyDescent="0.2">
      <c r="A348" s="5">
        <v>330</v>
      </c>
      <c r="B348" s="5">
        <f t="shared" si="136"/>
        <v>345</v>
      </c>
      <c r="C348" s="36">
        <v>2.8649113944112601E-8</v>
      </c>
      <c r="D348" s="6">
        <f t="shared" si="116"/>
        <v>6.2100680514694996E-9</v>
      </c>
      <c r="E348" s="7">
        <f t="shared" si="117"/>
        <v>7.4520816617633999E-5</v>
      </c>
      <c r="F348" s="7">
        <f t="shared" si="118"/>
        <v>1.49041633235268E-4</v>
      </c>
      <c r="G348" s="7">
        <f t="shared" si="119"/>
        <v>2.2356244985290198E-4</v>
      </c>
      <c r="H348" s="7">
        <f t="shared" si="120"/>
        <v>2.98083266470536E-4</v>
      </c>
      <c r="I348" s="7">
        <f t="shared" si="121"/>
        <v>3.7260408308816998E-4</v>
      </c>
      <c r="J348" s="7">
        <f t="shared" si="122"/>
        <v>4.4712489970580397E-4</v>
      </c>
      <c r="K348" s="12">
        <f t="shared" si="123"/>
        <v>1.4076154249997522E-9</v>
      </c>
      <c r="L348" s="9">
        <f t="shared" si="124"/>
        <v>0.20269662119996432</v>
      </c>
      <c r="M348" s="9">
        <f t="shared" si="125"/>
        <v>0.81078648479985727</v>
      </c>
      <c r="N348" s="9">
        <f t="shared" si="126"/>
        <v>1.8242695907996789</v>
      </c>
      <c r="O348" s="9">
        <f t="shared" si="127"/>
        <v>3.2431459391994291</v>
      </c>
      <c r="P348" s="9">
        <f t="shared" si="128"/>
        <v>5.0674155299991082</v>
      </c>
      <c r="Q348" s="9">
        <f t="shared" si="129"/>
        <v>7.2970783631987155</v>
      </c>
      <c r="R348" s="8">
        <f>'Masses &amp; Spring Data'!$G$29</f>
        <v>0.12460000000000002</v>
      </c>
      <c r="S348" s="8">
        <f t="shared" si="115"/>
        <v>2.5255999001515556E-2</v>
      </c>
      <c r="T348" s="8">
        <f t="shared" si="115"/>
        <v>0.10102399600606222</v>
      </c>
      <c r="U348" s="8">
        <f t="shared" si="115"/>
        <v>0.22730399101364002</v>
      </c>
      <c r="V348" s="8">
        <f t="shared" si="115"/>
        <v>0.4040959840242489</v>
      </c>
      <c r="W348" s="8">
        <f t="shared" si="115"/>
        <v>0.63139997503788892</v>
      </c>
      <c r="X348" s="8">
        <f t="shared" si="115"/>
        <v>0.90921596405456007</v>
      </c>
      <c r="Y348" s="3">
        <f>SUM('Masses &amp; Spring Data'!$K$41*('Masses &amp; Spring Data'!$I$3+'Vel,Acc,Jer (Inlet)'!C348))</f>
        <v>2180.2578239899049</v>
      </c>
      <c r="Z348" s="10">
        <f t="shared" si="130"/>
        <v>2180.2830799889066</v>
      </c>
      <c r="AA348" s="10">
        <f t="shared" si="131"/>
        <v>2180.3605439374801</v>
      </c>
      <c r="AB348" s="10">
        <f t="shared" si="132"/>
        <v>2180.4851279809186</v>
      </c>
      <c r="AC348" s="10">
        <f t="shared" si="133"/>
        <v>2180.6619199739289</v>
      </c>
      <c r="AD348" s="10">
        <f t="shared" si="134"/>
        <v>2180.8892239649426</v>
      </c>
      <c r="AE348" s="10">
        <f t="shared" si="135"/>
        <v>2181.1670399539594</v>
      </c>
    </row>
    <row r="349" spans="1:31" x14ac:dyDescent="0.2">
      <c r="A349" s="5">
        <v>332</v>
      </c>
      <c r="B349" s="5">
        <f t="shared" si="136"/>
        <v>346</v>
      </c>
      <c r="C349" s="36">
        <v>3.4859181995582101E-8</v>
      </c>
      <c r="D349" s="6">
        <f t="shared" si="116"/>
        <v>7.6176834764692518E-9</v>
      </c>
      <c r="E349" s="7">
        <f t="shared" si="117"/>
        <v>9.1412201717631027E-5</v>
      </c>
      <c r="F349" s="7">
        <f t="shared" si="118"/>
        <v>1.8282440343526205E-4</v>
      </c>
      <c r="G349" s="7">
        <f t="shared" si="119"/>
        <v>2.7423660515289304E-4</v>
      </c>
      <c r="H349" s="7">
        <f t="shared" si="120"/>
        <v>3.6564880687052411E-4</v>
      </c>
      <c r="I349" s="7">
        <f t="shared" si="121"/>
        <v>4.5706100858815512E-4</v>
      </c>
      <c r="J349" s="7">
        <f t="shared" si="122"/>
        <v>5.4847321030578608E-4</v>
      </c>
      <c r="K349" s="12">
        <f t="shared" si="123"/>
        <v>1.5732172397056025E-9</v>
      </c>
      <c r="L349" s="9">
        <f t="shared" si="124"/>
        <v>0.22654328251760675</v>
      </c>
      <c r="M349" s="9">
        <f t="shared" si="125"/>
        <v>0.90617313007042699</v>
      </c>
      <c r="N349" s="9">
        <f t="shared" si="126"/>
        <v>2.038889542658461</v>
      </c>
      <c r="O349" s="9">
        <f t="shared" si="127"/>
        <v>3.624692520281708</v>
      </c>
      <c r="P349" s="9">
        <f t="shared" si="128"/>
        <v>5.6635820629401685</v>
      </c>
      <c r="Q349" s="9">
        <f t="shared" si="129"/>
        <v>8.155558170633844</v>
      </c>
      <c r="R349" s="8">
        <f>'Masses &amp; Spring Data'!$G$29</f>
        <v>0.12460000000000002</v>
      </c>
      <c r="S349" s="8">
        <f t="shared" si="115"/>
        <v>2.8227293001693805E-2</v>
      </c>
      <c r="T349" s="8">
        <f t="shared" si="115"/>
        <v>0.11290917200677522</v>
      </c>
      <c r="U349" s="8">
        <f t="shared" si="115"/>
        <v>0.2540456370152443</v>
      </c>
      <c r="V349" s="8">
        <f t="shared" si="115"/>
        <v>0.45163668802710089</v>
      </c>
      <c r="W349" s="8">
        <f t="shared" si="115"/>
        <v>0.70568232504234507</v>
      </c>
      <c r="X349" s="8">
        <f t="shared" si="115"/>
        <v>1.0161825480609772</v>
      </c>
      <c r="Y349" s="3">
        <f>SUM('Masses &amp; Spring Data'!$K$41*('Masses &amp; Spring Data'!$I$3+'Vel,Acc,Jer (Inlet)'!C349))</f>
        <v>2180.2595199414741</v>
      </c>
      <c r="Z349" s="10">
        <f t="shared" si="130"/>
        <v>2180.2877472344758</v>
      </c>
      <c r="AA349" s="10">
        <f t="shared" si="131"/>
        <v>2180.3745094807391</v>
      </c>
      <c r="AB349" s="10">
        <f t="shared" si="132"/>
        <v>2180.5135655784893</v>
      </c>
      <c r="AC349" s="10">
        <f t="shared" si="133"/>
        <v>2180.7111566295011</v>
      </c>
      <c r="AD349" s="10">
        <f t="shared" si="134"/>
        <v>2180.9652022665164</v>
      </c>
      <c r="AE349" s="10">
        <f t="shared" si="135"/>
        <v>2181.275702489535</v>
      </c>
    </row>
    <row r="350" spans="1:31" x14ac:dyDescent="0.2">
      <c r="A350" s="5">
        <v>334</v>
      </c>
      <c r="B350" s="5">
        <f t="shared" si="136"/>
        <v>347</v>
      </c>
      <c r="C350" s="36">
        <v>4.2476865472051353E-8</v>
      </c>
      <c r="D350" s="6">
        <f t="shared" si="116"/>
        <v>9.1909007161748543E-9</v>
      </c>
      <c r="E350" s="7">
        <f t="shared" si="117"/>
        <v>1.1029080859409826E-4</v>
      </c>
      <c r="F350" s="7">
        <f t="shared" si="118"/>
        <v>2.2058161718819651E-4</v>
      </c>
      <c r="G350" s="7">
        <f t="shared" si="119"/>
        <v>3.3087242578229474E-4</v>
      </c>
      <c r="H350" s="7">
        <f t="shared" si="120"/>
        <v>4.4116323437639303E-4</v>
      </c>
      <c r="I350" s="7">
        <f t="shared" si="121"/>
        <v>5.5145404297049126E-4</v>
      </c>
      <c r="J350" s="7">
        <f t="shared" si="122"/>
        <v>6.6174485156458949E-4</v>
      </c>
      <c r="K350" s="12">
        <f t="shared" si="123"/>
        <v>1.9872217764702364E-9</v>
      </c>
      <c r="L350" s="9">
        <f t="shared" si="124"/>
        <v>0.28615993581171406</v>
      </c>
      <c r="M350" s="9">
        <f t="shared" si="125"/>
        <v>1.1446397432468562</v>
      </c>
      <c r="N350" s="9">
        <f t="shared" si="126"/>
        <v>2.5754394223054264</v>
      </c>
      <c r="O350" s="9">
        <f t="shared" si="127"/>
        <v>4.578558972987425</v>
      </c>
      <c r="P350" s="9">
        <f t="shared" si="128"/>
        <v>7.1539983952928514</v>
      </c>
      <c r="Q350" s="9">
        <f t="shared" si="129"/>
        <v>10.301757689221706</v>
      </c>
      <c r="R350" s="8">
        <f>'Masses &amp; Spring Data'!$G$29</f>
        <v>0.12460000000000002</v>
      </c>
      <c r="S350" s="8">
        <f t="shared" si="115"/>
        <v>3.5655528002139579E-2</v>
      </c>
      <c r="T350" s="8">
        <f t="shared" si="115"/>
        <v>0.14262211200855832</v>
      </c>
      <c r="U350" s="8">
        <f t="shared" si="115"/>
        <v>0.32089975201925619</v>
      </c>
      <c r="V350" s="8">
        <f t="shared" si="115"/>
        <v>0.57048844803423326</v>
      </c>
      <c r="W350" s="8">
        <f t="shared" si="115"/>
        <v>0.8913882000534894</v>
      </c>
      <c r="X350" s="8">
        <f t="shared" si="115"/>
        <v>1.2835990080770248</v>
      </c>
      <c r="Y350" s="3">
        <f>SUM('Masses &amp; Spring Data'!$K$41*('Masses &amp; Spring Data'!$I$3+'Vel,Acc,Jer (Inlet)'!C350))</f>
        <v>2180.2616003087323</v>
      </c>
      <c r="Z350" s="10">
        <f t="shared" si="130"/>
        <v>2180.2972558367346</v>
      </c>
      <c r="AA350" s="10">
        <f t="shared" si="131"/>
        <v>2180.4067324290627</v>
      </c>
      <c r="AB350" s="10">
        <f t="shared" si="132"/>
        <v>2180.5825000607515</v>
      </c>
      <c r="AC350" s="10">
        <f t="shared" si="133"/>
        <v>2180.8320887567666</v>
      </c>
      <c r="AD350" s="10">
        <f t="shared" si="134"/>
        <v>2181.1529885087857</v>
      </c>
      <c r="AE350" s="10">
        <f t="shared" si="135"/>
        <v>2181.5451993168094</v>
      </c>
    </row>
    <row r="351" spans="1:31" x14ac:dyDescent="0.2">
      <c r="A351" s="5">
        <v>336</v>
      </c>
      <c r="B351" s="5">
        <f t="shared" si="136"/>
        <v>348</v>
      </c>
      <c r="C351" s="36">
        <v>5.1667766188226207E-8</v>
      </c>
      <c r="D351" s="6">
        <f t="shared" si="116"/>
        <v>1.1178122492645091E-8</v>
      </c>
      <c r="E351" s="7">
        <f t="shared" si="117"/>
        <v>1.3413746991174108E-4</v>
      </c>
      <c r="F351" s="7">
        <f t="shared" si="118"/>
        <v>2.6827493982348215E-4</v>
      </c>
      <c r="G351" s="7">
        <f t="shared" si="119"/>
        <v>4.0241240973522328E-4</v>
      </c>
      <c r="H351" s="7">
        <f t="shared" si="120"/>
        <v>5.3654987964696431E-4</v>
      </c>
      <c r="I351" s="7">
        <f t="shared" si="121"/>
        <v>6.7068734955870544E-4</v>
      </c>
      <c r="J351" s="7">
        <f t="shared" si="122"/>
        <v>8.0482481947044657E-4</v>
      </c>
      <c r="K351" s="12">
        <f t="shared" si="123"/>
        <v>2.3184254058819569E-9</v>
      </c>
      <c r="L351" s="9">
        <f t="shared" si="124"/>
        <v>0.33385325844700181</v>
      </c>
      <c r="M351" s="9">
        <f t="shared" si="125"/>
        <v>1.3354130337880072</v>
      </c>
      <c r="N351" s="9">
        <f t="shared" si="126"/>
        <v>3.004679326023016</v>
      </c>
      <c r="O351" s="9">
        <f t="shared" si="127"/>
        <v>5.341652135152029</v>
      </c>
      <c r="P351" s="9">
        <f t="shared" si="128"/>
        <v>8.3463314611750441</v>
      </c>
      <c r="Q351" s="9">
        <f t="shared" si="129"/>
        <v>12.018717304092064</v>
      </c>
      <c r="R351" s="8">
        <f>'Masses &amp; Spring Data'!$G$29</f>
        <v>0.12460000000000002</v>
      </c>
      <c r="S351" s="8">
        <f t="shared" si="115"/>
        <v>4.1598116002496431E-2</v>
      </c>
      <c r="T351" s="8">
        <f t="shared" si="115"/>
        <v>0.16639246400998572</v>
      </c>
      <c r="U351" s="8">
        <f t="shared" si="115"/>
        <v>0.37438304402246786</v>
      </c>
      <c r="V351" s="8">
        <f t="shared" si="115"/>
        <v>0.6655698560399429</v>
      </c>
      <c r="W351" s="8">
        <f t="shared" si="115"/>
        <v>1.0399529000624106</v>
      </c>
      <c r="X351" s="8">
        <f t="shared" si="115"/>
        <v>1.4975321760898714</v>
      </c>
      <c r="Y351" s="3">
        <f>SUM('Masses &amp; Spring Data'!$K$41*('Masses &amp; Spring Data'!$I$3+'Vel,Acc,Jer (Inlet)'!C351))</f>
        <v>2180.264110317054</v>
      </c>
      <c r="Z351" s="10">
        <f t="shared" si="130"/>
        <v>2180.3057084330567</v>
      </c>
      <c r="AA351" s="10">
        <f t="shared" si="131"/>
        <v>2180.4335554938889</v>
      </c>
      <c r="AB351" s="10">
        <f t="shared" si="132"/>
        <v>2180.6384933610766</v>
      </c>
      <c r="AC351" s="10">
        <f t="shared" si="133"/>
        <v>2180.9296801730939</v>
      </c>
      <c r="AD351" s="10">
        <f t="shared" si="134"/>
        <v>2181.3040632171164</v>
      </c>
      <c r="AE351" s="10">
        <f t="shared" si="135"/>
        <v>2181.7616424931439</v>
      </c>
    </row>
    <row r="352" spans="1:31" x14ac:dyDescent="0.2">
      <c r="A352" s="5">
        <v>338</v>
      </c>
      <c r="B352" s="5">
        <f t="shared" si="136"/>
        <v>349</v>
      </c>
      <c r="C352" s="36">
        <v>6.2845888680871298E-8</v>
      </c>
      <c r="D352" s="6">
        <f t="shared" si="116"/>
        <v>1.3496547898527048E-8</v>
      </c>
      <c r="E352" s="7">
        <f t="shared" si="117"/>
        <v>1.6195857478232457E-4</v>
      </c>
      <c r="F352" s="7">
        <f t="shared" si="118"/>
        <v>3.2391714956464914E-4</v>
      </c>
      <c r="G352" s="7">
        <f t="shared" si="119"/>
        <v>4.8587572434697371E-4</v>
      </c>
      <c r="H352" s="7">
        <f t="shared" si="120"/>
        <v>6.4783429912929828E-4</v>
      </c>
      <c r="I352" s="7">
        <f t="shared" si="121"/>
        <v>8.0979287391162291E-4</v>
      </c>
      <c r="J352" s="7">
        <f t="shared" si="122"/>
        <v>9.7175144869394742E-4</v>
      </c>
      <c r="K352" s="12">
        <f t="shared" si="123"/>
        <v>2.8980317573524047E-9</v>
      </c>
      <c r="L352" s="9">
        <f t="shared" si="124"/>
        <v>0.41731657305874625</v>
      </c>
      <c r="M352" s="9">
        <f t="shared" si="125"/>
        <v>1.669266292234985</v>
      </c>
      <c r="N352" s="9">
        <f t="shared" si="126"/>
        <v>3.7558491575287163</v>
      </c>
      <c r="O352" s="9">
        <f t="shared" si="127"/>
        <v>6.6770651689399401</v>
      </c>
      <c r="P352" s="9">
        <f t="shared" si="128"/>
        <v>10.432914326468657</v>
      </c>
      <c r="Q352" s="9">
        <f t="shared" si="129"/>
        <v>15.023396630114865</v>
      </c>
      <c r="R352" s="8">
        <f>'Masses &amp; Spring Data'!$G$29</f>
        <v>0.12460000000000002</v>
      </c>
      <c r="S352" s="8">
        <f t="shared" si="115"/>
        <v>5.1997645003119791E-2</v>
      </c>
      <c r="T352" s="8">
        <f t="shared" si="115"/>
        <v>0.20799058001247916</v>
      </c>
      <c r="U352" s="8">
        <f t="shared" si="115"/>
        <v>0.46797880502807809</v>
      </c>
      <c r="V352" s="8">
        <f t="shared" si="115"/>
        <v>0.83196232004991666</v>
      </c>
      <c r="W352" s="8">
        <f t="shared" si="115"/>
        <v>1.2999411250779949</v>
      </c>
      <c r="X352" s="8">
        <f t="shared" si="115"/>
        <v>1.8719152201123124</v>
      </c>
      <c r="Y352" s="3">
        <f>SUM('Masses &amp; Spring Data'!$K$41*('Masses &amp; Spring Data'!$I$3+'Vel,Acc,Jer (Inlet)'!C352))</f>
        <v>2180.2671630298787</v>
      </c>
      <c r="Z352" s="10">
        <f t="shared" si="130"/>
        <v>2180.3191606748819</v>
      </c>
      <c r="AA352" s="10">
        <f t="shared" si="131"/>
        <v>2180.478839477968</v>
      </c>
      <c r="AB352" s="10">
        <f t="shared" si="132"/>
        <v>2180.7351418349067</v>
      </c>
      <c r="AC352" s="10">
        <f t="shared" si="133"/>
        <v>2181.0991253499287</v>
      </c>
      <c r="AD352" s="10">
        <f t="shared" si="134"/>
        <v>2181.5671041549567</v>
      </c>
      <c r="AE352" s="10">
        <f t="shared" si="135"/>
        <v>2182.1390782499911</v>
      </c>
    </row>
    <row r="353" spans="1:31" x14ac:dyDescent="0.2">
      <c r="A353" s="5">
        <v>340</v>
      </c>
      <c r="B353" s="5">
        <f t="shared" si="136"/>
        <v>350</v>
      </c>
      <c r="C353" s="36">
        <v>7.6342436579398345E-8</v>
      </c>
      <c r="D353" s="6">
        <f t="shared" si="116"/>
        <v>1.6394579655879452E-8</v>
      </c>
      <c r="E353" s="7">
        <f t="shared" si="117"/>
        <v>1.9673495587055342E-4</v>
      </c>
      <c r="F353" s="7">
        <f t="shared" si="118"/>
        <v>3.9346991174110684E-4</v>
      </c>
      <c r="G353" s="7">
        <f t="shared" si="119"/>
        <v>5.9020486761166024E-4</v>
      </c>
      <c r="H353" s="7">
        <f t="shared" si="120"/>
        <v>7.8693982348221369E-4</v>
      </c>
      <c r="I353" s="7">
        <f t="shared" si="121"/>
        <v>9.8367477935276714E-4</v>
      </c>
      <c r="J353" s="7">
        <f t="shared" si="122"/>
        <v>1.1804097352233205E-3</v>
      </c>
      <c r="K353" s="12">
        <f t="shared" si="123"/>
        <v>3.4776381088229518E-9</v>
      </c>
      <c r="L353" s="9">
        <f t="shared" si="124"/>
        <v>0.50077988767050508</v>
      </c>
      <c r="M353" s="9">
        <f t="shared" si="125"/>
        <v>2.0031195506820203</v>
      </c>
      <c r="N353" s="9">
        <f t="shared" si="126"/>
        <v>4.5070189890345453</v>
      </c>
      <c r="O353" s="9">
        <f t="shared" si="127"/>
        <v>8.0124782027280812</v>
      </c>
      <c r="P353" s="9">
        <f t="shared" si="128"/>
        <v>12.519497191762627</v>
      </c>
      <c r="Q353" s="9">
        <f t="shared" si="129"/>
        <v>18.028075956138181</v>
      </c>
      <c r="R353" s="8">
        <f>'Masses &amp; Spring Data'!$G$29</f>
        <v>0.12460000000000002</v>
      </c>
      <c r="S353" s="8">
        <f t="shared" si="115"/>
        <v>6.2397174003744942E-2</v>
      </c>
      <c r="T353" s="8">
        <f t="shared" si="115"/>
        <v>0.24958869601497977</v>
      </c>
      <c r="U353" s="8">
        <f t="shared" si="115"/>
        <v>0.56157456603370437</v>
      </c>
      <c r="V353" s="8">
        <f t="shared" si="115"/>
        <v>0.99835478405991906</v>
      </c>
      <c r="W353" s="8">
        <f t="shared" si="115"/>
        <v>1.5599293500936235</v>
      </c>
      <c r="X353" s="8">
        <f t="shared" si="115"/>
        <v>2.2462982641348175</v>
      </c>
      <c r="Y353" s="3">
        <f>SUM('Masses &amp; Spring Data'!$K$41*('Masses &amp; Spring Data'!$I$3+'Vel,Acc,Jer (Inlet)'!C353))</f>
        <v>2180.2708488979556</v>
      </c>
      <c r="Z353" s="10">
        <f t="shared" si="130"/>
        <v>2180.3332460719594</v>
      </c>
      <c r="AA353" s="10">
        <f t="shared" si="131"/>
        <v>2180.5249149061128</v>
      </c>
      <c r="AB353" s="10">
        <f t="shared" si="132"/>
        <v>2180.8324234639895</v>
      </c>
      <c r="AC353" s="10">
        <f t="shared" si="133"/>
        <v>2181.2692036820154</v>
      </c>
      <c r="AD353" s="10">
        <f t="shared" si="134"/>
        <v>2181.8307782480492</v>
      </c>
      <c r="AE353" s="10">
        <f t="shared" si="135"/>
        <v>2182.5171471620906</v>
      </c>
    </row>
    <row r="354" spans="1:31" x14ac:dyDescent="0.2">
      <c r="A354" s="5">
        <v>342</v>
      </c>
      <c r="B354" s="5">
        <f t="shared" si="136"/>
        <v>351</v>
      </c>
      <c r="C354" s="36">
        <v>9.2737016235277798E-8</v>
      </c>
      <c r="D354" s="6">
        <f t="shared" si="116"/>
        <v>1.9872217764702404E-8</v>
      </c>
      <c r="E354" s="7">
        <f t="shared" si="117"/>
        <v>2.3846661317642885E-4</v>
      </c>
      <c r="F354" s="7">
        <f t="shared" si="118"/>
        <v>4.769332263528577E-4</v>
      </c>
      <c r="G354" s="7">
        <f t="shared" si="119"/>
        <v>7.153998395292865E-4</v>
      </c>
      <c r="H354" s="7">
        <f t="shared" si="120"/>
        <v>9.5386645270571541E-4</v>
      </c>
      <c r="I354" s="7">
        <f t="shared" si="121"/>
        <v>1.1923330658821442E-3</v>
      </c>
      <c r="J354" s="7">
        <f t="shared" si="122"/>
        <v>1.430799679058573E-3</v>
      </c>
      <c r="K354" s="12">
        <f t="shared" si="123"/>
        <v>3.3120362941170982E-9</v>
      </c>
      <c r="L354" s="9">
        <f t="shared" si="124"/>
        <v>0.47693322635286217</v>
      </c>
      <c r="M354" s="9">
        <f t="shared" si="125"/>
        <v>1.9077329054114487</v>
      </c>
      <c r="N354" s="9">
        <f t="shared" si="126"/>
        <v>4.292399037175759</v>
      </c>
      <c r="O354" s="9">
        <f t="shared" si="127"/>
        <v>7.6309316216457947</v>
      </c>
      <c r="P354" s="9">
        <f t="shared" si="128"/>
        <v>11.923330658821554</v>
      </c>
      <c r="Q354" s="9">
        <f t="shared" si="129"/>
        <v>17.169596148703036</v>
      </c>
      <c r="R354" s="8">
        <f>'Masses &amp; Spring Data'!$G$29</f>
        <v>0.12460000000000002</v>
      </c>
      <c r="S354" s="8">
        <f t="shared" si="115"/>
        <v>5.9425880003566633E-2</v>
      </c>
      <c r="T354" s="8">
        <f t="shared" si="115"/>
        <v>0.23770352001426653</v>
      </c>
      <c r="U354" s="8">
        <f t="shared" si="115"/>
        <v>0.53483292003209959</v>
      </c>
      <c r="V354" s="8">
        <f t="shared" si="115"/>
        <v>0.95081408005706614</v>
      </c>
      <c r="W354" s="8">
        <f t="shared" si="115"/>
        <v>1.4856470000891657</v>
      </c>
      <c r="X354" s="8">
        <f t="shared" si="115"/>
        <v>2.1393316801283984</v>
      </c>
      <c r="Y354" s="3">
        <f>SUM('Masses &amp; Spring Data'!$K$41*('Masses &amp; Spring Data'!$I$3+'Vel,Acc,Jer (Inlet)'!C354))</f>
        <v>2180.2753262100978</v>
      </c>
      <c r="Z354" s="10">
        <f t="shared" si="130"/>
        <v>2180.3347520901011</v>
      </c>
      <c r="AA354" s="10">
        <f t="shared" si="131"/>
        <v>2180.5184567751326</v>
      </c>
      <c r="AB354" s="10">
        <f t="shared" si="132"/>
        <v>2180.8101591301297</v>
      </c>
      <c r="AC354" s="10">
        <f t="shared" si="133"/>
        <v>2181.2261402901549</v>
      </c>
      <c r="AD354" s="10">
        <f t="shared" si="134"/>
        <v>2181.7609732101869</v>
      </c>
      <c r="AE354" s="10">
        <f t="shared" si="135"/>
        <v>2182.414657890226</v>
      </c>
    </row>
    <row r="355" spans="1:31" x14ac:dyDescent="0.2">
      <c r="A355" s="5">
        <v>344</v>
      </c>
      <c r="B355" s="5">
        <f t="shared" si="136"/>
        <v>352</v>
      </c>
      <c r="C355" s="36">
        <v>1.126092339999802E-7</v>
      </c>
      <c r="D355" s="6">
        <f t="shared" si="116"/>
        <v>2.3184254058819502E-8</v>
      </c>
      <c r="E355" s="7">
        <f t="shared" si="117"/>
        <v>2.7821104870583401E-4</v>
      </c>
      <c r="F355" s="7">
        <f t="shared" si="118"/>
        <v>5.5642209741166803E-4</v>
      </c>
      <c r="G355" s="7">
        <f t="shared" si="119"/>
        <v>8.3463314611750209E-4</v>
      </c>
      <c r="H355" s="7">
        <f t="shared" si="120"/>
        <v>1.1128441948233361E-3</v>
      </c>
      <c r="I355" s="7">
        <f t="shared" si="121"/>
        <v>1.3910552435291701E-3</v>
      </c>
      <c r="J355" s="7">
        <f t="shared" si="122"/>
        <v>1.6692662922350042E-3</v>
      </c>
      <c r="K355" s="12">
        <f t="shared" si="123"/>
        <v>4.9680544411755018E-9</v>
      </c>
      <c r="L355" s="9">
        <f t="shared" si="124"/>
        <v>0.71539983952927222</v>
      </c>
      <c r="M355" s="9">
        <f t="shared" si="125"/>
        <v>2.8615993581170889</v>
      </c>
      <c r="N355" s="9">
        <f t="shared" si="126"/>
        <v>6.4385985557634502</v>
      </c>
      <c r="O355" s="9">
        <f t="shared" si="127"/>
        <v>11.446397432468356</v>
      </c>
      <c r="P355" s="9">
        <f t="shared" si="128"/>
        <v>17.884995988231807</v>
      </c>
      <c r="Q355" s="9">
        <f t="shared" si="129"/>
        <v>25.754394223053801</v>
      </c>
      <c r="R355" s="8">
        <f>'Masses &amp; Spring Data'!$G$29</f>
        <v>0.12460000000000002</v>
      </c>
      <c r="S355" s="8">
        <f t="shared" si="115"/>
        <v>8.9138820005347327E-2</v>
      </c>
      <c r="T355" s="8">
        <f t="shared" si="115"/>
        <v>0.35655528002138931</v>
      </c>
      <c r="U355" s="8">
        <f t="shared" si="115"/>
        <v>0.80224938004812596</v>
      </c>
      <c r="V355" s="8">
        <f t="shared" si="115"/>
        <v>1.4262211200855572</v>
      </c>
      <c r="W355" s="8">
        <f t="shared" si="115"/>
        <v>2.2284705001336835</v>
      </c>
      <c r="X355" s="8">
        <f t="shared" si="115"/>
        <v>3.2089975201925038</v>
      </c>
      <c r="Y355" s="3">
        <f>SUM('Masses &amp; Spring Data'!$K$41*('Masses &amp; Spring Data'!$I$3+'Vel,Acc,Jer (Inlet)'!C355))</f>
        <v>2180.2807532551183</v>
      </c>
      <c r="Z355" s="10">
        <f t="shared" si="130"/>
        <v>2180.3698920751235</v>
      </c>
      <c r="AA355" s="10">
        <f t="shared" si="131"/>
        <v>2180.6436400876642</v>
      </c>
      <c r="AB355" s="10">
        <f t="shared" si="132"/>
        <v>2181.0830026351664</v>
      </c>
      <c r="AC355" s="10">
        <f t="shared" si="133"/>
        <v>2181.706974375204</v>
      </c>
      <c r="AD355" s="10">
        <f t="shared" si="134"/>
        <v>2182.5092237552522</v>
      </c>
      <c r="AE355" s="10">
        <f t="shared" si="135"/>
        <v>2183.4897507753108</v>
      </c>
    </row>
    <row r="356" spans="1:31" x14ac:dyDescent="0.2">
      <c r="A356" s="5">
        <v>346</v>
      </c>
      <c r="B356" s="5">
        <f t="shared" si="136"/>
        <v>353</v>
      </c>
      <c r="C356" s="36">
        <v>1.357934880587997E-7</v>
      </c>
      <c r="D356" s="6">
        <f t="shared" si="116"/>
        <v>2.8152308499995004E-8</v>
      </c>
      <c r="E356" s="7">
        <f t="shared" si="117"/>
        <v>3.3782770199994007E-4</v>
      </c>
      <c r="F356" s="7">
        <f t="shared" si="118"/>
        <v>6.7565540399988015E-4</v>
      </c>
      <c r="G356" s="7">
        <f t="shared" si="119"/>
        <v>1.0134831059998202E-3</v>
      </c>
      <c r="H356" s="7">
        <f t="shared" si="120"/>
        <v>1.3513108079997603E-3</v>
      </c>
      <c r="I356" s="7">
        <f t="shared" si="121"/>
        <v>1.6891385099997002E-3</v>
      </c>
      <c r="J356" s="7">
        <f t="shared" si="122"/>
        <v>2.0269662119996403E-3</v>
      </c>
      <c r="K356" s="12">
        <f t="shared" si="123"/>
        <v>6.6240725882341965E-9</v>
      </c>
      <c r="L356" s="9">
        <f t="shared" si="124"/>
        <v>0.95386645270572434</v>
      </c>
      <c r="M356" s="9">
        <f t="shared" si="125"/>
        <v>3.8154658108228974</v>
      </c>
      <c r="N356" s="9">
        <f t="shared" si="126"/>
        <v>8.584798074351518</v>
      </c>
      <c r="O356" s="9">
        <f t="shared" si="127"/>
        <v>15.261863243291589</v>
      </c>
      <c r="P356" s="9">
        <f t="shared" si="128"/>
        <v>23.846661317643107</v>
      </c>
      <c r="Q356" s="9">
        <f t="shared" si="129"/>
        <v>34.339192297406072</v>
      </c>
      <c r="R356" s="8">
        <f>'Masses &amp; Spring Data'!$G$29</f>
        <v>0.12460000000000002</v>
      </c>
      <c r="S356" s="8">
        <f t="shared" si="115"/>
        <v>0.11885176000713327</v>
      </c>
      <c r="T356" s="8">
        <f t="shared" si="115"/>
        <v>0.47540704002853307</v>
      </c>
      <c r="U356" s="8">
        <f t="shared" si="115"/>
        <v>1.0696658400641992</v>
      </c>
      <c r="V356" s="8">
        <f t="shared" si="115"/>
        <v>1.9016281601141323</v>
      </c>
      <c r="W356" s="8">
        <f t="shared" si="115"/>
        <v>2.9712940001783315</v>
      </c>
      <c r="X356" s="8">
        <f t="shared" si="115"/>
        <v>4.2786633602567967</v>
      </c>
      <c r="Y356" s="3">
        <f>SUM('Masses &amp; Spring Data'!$K$41*('Masses &amp; Spring Data'!$I$3+'Vel,Acc,Jer (Inlet)'!C356))</f>
        <v>2180.2870848076427</v>
      </c>
      <c r="Z356" s="10">
        <f t="shared" si="130"/>
        <v>2180.4059365676499</v>
      </c>
      <c r="AA356" s="10">
        <f t="shared" si="131"/>
        <v>2180.7701801614512</v>
      </c>
      <c r="AB356" s="10">
        <f t="shared" si="132"/>
        <v>2181.356750647707</v>
      </c>
      <c r="AC356" s="10">
        <f t="shared" si="133"/>
        <v>2182.1887129677571</v>
      </c>
      <c r="AD356" s="10">
        <f t="shared" si="134"/>
        <v>2183.2583788078209</v>
      </c>
      <c r="AE356" s="10">
        <f t="shared" si="135"/>
        <v>2184.5657481678995</v>
      </c>
    </row>
    <row r="357" spans="1:31" x14ac:dyDescent="0.2">
      <c r="A357" s="5">
        <v>348</v>
      </c>
      <c r="B357" s="5">
        <f t="shared" si="136"/>
        <v>354</v>
      </c>
      <c r="C357" s="36">
        <v>1.6394579655879471E-7</v>
      </c>
      <c r="D357" s="6">
        <f t="shared" si="116"/>
        <v>3.4776381088229201E-8</v>
      </c>
      <c r="E357" s="7">
        <f t="shared" si="117"/>
        <v>4.173165730587504E-4</v>
      </c>
      <c r="F357" s="7">
        <f t="shared" si="118"/>
        <v>8.3463314611750079E-4</v>
      </c>
      <c r="G357" s="7">
        <f t="shared" si="119"/>
        <v>1.2519497191762511E-3</v>
      </c>
      <c r="H357" s="7">
        <f t="shared" si="120"/>
        <v>1.6692662922350016E-3</v>
      </c>
      <c r="I357" s="7">
        <f t="shared" si="121"/>
        <v>2.086582865293752E-3</v>
      </c>
      <c r="J357" s="7">
        <f t="shared" si="122"/>
        <v>2.5038994383525023E-3</v>
      </c>
      <c r="K357" s="12">
        <f t="shared" si="123"/>
        <v>5.7960635147047829E-9</v>
      </c>
      <c r="L357" s="9">
        <f t="shared" si="124"/>
        <v>0.83463314611748873</v>
      </c>
      <c r="M357" s="9">
        <f t="shared" si="125"/>
        <v>3.3385325844699549</v>
      </c>
      <c r="N357" s="9">
        <f t="shared" si="126"/>
        <v>7.5116983150573988</v>
      </c>
      <c r="O357" s="9">
        <f t="shared" si="127"/>
        <v>13.35413033787982</v>
      </c>
      <c r="P357" s="9">
        <f t="shared" si="128"/>
        <v>20.865828652937218</v>
      </c>
      <c r="Q357" s="9">
        <f t="shared" si="129"/>
        <v>30.046793260229595</v>
      </c>
      <c r="R357" s="8">
        <f>'Masses &amp; Spring Data'!$G$29</f>
        <v>0.12460000000000002</v>
      </c>
      <c r="S357" s="8">
        <f t="shared" si="115"/>
        <v>0.10399529000623911</v>
      </c>
      <c r="T357" s="8">
        <f t="shared" si="115"/>
        <v>0.41598116002495644</v>
      </c>
      <c r="U357" s="8">
        <f t="shared" si="115"/>
        <v>0.93595761005615197</v>
      </c>
      <c r="V357" s="8">
        <f t="shared" si="115"/>
        <v>1.6639246400998258</v>
      </c>
      <c r="W357" s="8">
        <f t="shared" si="115"/>
        <v>2.5998822501559777</v>
      </c>
      <c r="X357" s="8">
        <f t="shared" si="115"/>
        <v>3.7438304402246079</v>
      </c>
      <c r="Y357" s="3">
        <f>SUM('Masses &amp; Spring Data'!$K$41*('Masses &amp; Spring Data'!$I$3+'Vel,Acc,Jer (Inlet)'!C357))</f>
        <v>2180.2947731214226</v>
      </c>
      <c r="Z357" s="10">
        <f t="shared" si="130"/>
        <v>2180.398768411429</v>
      </c>
      <c r="AA357" s="10">
        <f t="shared" si="131"/>
        <v>2180.7202516102343</v>
      </c>
      <c r="AB357" s="10">
        <f t="shared" si="132"/>
        <v>2181.2307307314786</v>
      </c>
      <c r="AC357" s="10">
        <f t="shared" si="133"/>
        <v>2181.9586977615227</v>
      </c>
      <c r="AD357" s="10">
        <f t="shared" si="134"/>
        <v>2182.8946553715787</v>
      </c>
      <c r="AE357" s="10">
        <f t="shared" si="135"/>
        <v>2184.0386035616471</v>
      </c>
    </row>
    <row r="358" spans="1:31" x14ac:dyDescent="0.2">
      <c r="A358" s="5">
        <v>350</v>
      </c>
      <c r="B358" s="5">
        <f t="shared" si="136"/>
        <v>355</v>
      </c>
      <c r="C358" s="36">
        <v>1.9872217764702391E-7</v>
      </c>
      <c r="D358" s="6">
        <f t="shared" si="116"/>
        <v>4.0572444602933984E-8</v>
      </c>
      <c r="E358" s="7">
        <f t="shared" si="117"/>
        <v>4.8686933523520783E-4</v>
      </c>
      <c r="F358" s="7">
        <f t="shared" si="118"/>
        <v>9.7373867047041566E-4</v>
      </c>
      <c r="G358" s="7">
        <f t="shared" si="119"/>
        <v>1.4606080057056234E-3</v>
      </c>
      <c r="H358" s="7">
        <f t="shared" si="120"/>
        <v>1.9474773409408313E-3</v>
      </c>
      <c r="I358" s="7">
        <f t="shared" si="121"/>
        <v>2.4343466761760392E-3</v>
      </c>
      <c r="J358" s="7">
        <f t="shared" si="122"/>
        <v>2.9212160114112469E-3</v>
      </c>
      <c r="K358" s="12">
        <f t="shared" si="123"/>
        <v>9.10809980882204E-9</v>
      </c>
      <c r="L358" s="9">
        <f t="shared" si="124"/>
        <v>1.3115663724703737</v>
      </c>
      <c r="M358" s="9">
        <f t="shared" si="125"/>
        <v>5.2462654898814947</v>
      </c>
      <c r="N358" s="9">
        <f t="shared" si="126"/>
        <v>11.804097352233363</v>
      </c>
      <c r="O358" s="9">
        <f t="shared" si="127"/>
        <v>20.985061959525979</v>
      </c>
      <c r="P358" s="9">
        <f t="shared" si="128"/>
        <v>32.789159311759342</v>
      </c>
      <c r="Q358" s="9">
        <f t="shared" si="129"/>
        <v>47.216389408933452</v>
      </c>
      <c r="R358" s="8">
        <f>'Masses &amp; Spring Data'!$G$29</f>
        <v>0.12460000000000002</v>
      </c>
      <c r="S358" s="8">
        <f t="shared" si="115"/>
        <v>0.16342117000980858</v>
      </c>
      <c r="T358" s="8">
        <f t="shared" si="115"/>
        <v>0.6536846800392343</v>
      </c>
      <c r="U358" s="8">
        <f t="shared" si="115"/>
        <v>1.4707905300882773</v>
      </c>
      <c r="V358" s="8">
        <f t="shared" si="115"/>
        <v>2.6147387201569372</v>
      </c>
      <c r="W358" s="8">
        <f t="shared" si="115"/>
        <v>4.0855292502452141</v>
      </c>
      <c r="X358" s="8">
        <f t="shared" si="115"/>
        <v>5.8831621203531093</v>
      </c>
      <c r="Y358" s="3">
        <f>SUM('Masses &amp; Spring Data'!$K$41*('Masses &amp; Spring Data'!$I$3+'Vel,Acc,Jer (Inlet)'!C358))</f>
        <v>2180.3042704502095</v>
      </c>
      <c r="Z358" s="10">
        <f t="shared" si="130"/>
        <v>2180.4676916202193</v>
      </c>
      <c r="AA358" s="10">
        <f t="shared" si="131"/>
        <v>2180.9690353471665</v>
      </c>
      <c r="AB358" s="10">
        <f t="shared" si="132"/>
        <v>2181.7750609802979</v>
      </c>
      <c r="AC358" s="10">
        <f t="shared" si="133"/>
        <v>2182.9190091703663</v>
      </c>
      <c r="AD358" s="10">
        <f t="shared" si="134"/>
        <v>2184.3897997004547</v>
      </c>
      <c r="AE358" s="10">
        <f t="shared" si="135"/>
        <v>2186.1874325705626</v>
      </c>
    </row>
    <row r="359" spans="1:31" x14ac:dyDescent="0.2">
      <c r="A359" s="5">
        <v>352</v>
      </c>
      <c r="B359" s="5">
        <f t="shared" si="136"/>
        <v>356</v>
      </c>
      <c r="C359" s="36">
        <v>2.3929462224995789E-7</v>
      </c>
      <c r="D359" s="6">
        <f t="shared" si="116"/>
        <v>4.9680544411756024E-8</v>
      </c>
      <c r="E359" s="7">
        <f t="shared" si="117"/>
        <v>5.9616653294107232E-4</v>
      </c>
      <c r="F359" s="7">
        <f t="shared" si="118"/>
        <v>1.1923330658821446E-3</v>
      </c>
      <c r="G359" s="7">
        <f t="shared" si="119"/>
        <v>1.7884995988232167E-3</v>
      </c>
      <c r="H359" s="7">
        <f t="shared" si="120"/>
        <v>2.3846661317642893E-3</v>
      </c>
      <c r="I359" s="7">
        <f t="shared" si="121"/>
        <v>2.9808326647053616E-3</v>
      </c>
      <c r="J359" s="7">
        <f t="shared" si="122"/>
        <v>3.5769991976464335E-3</v>
      </c>
      <c r="K359" s="12">
        <f t="shared" si="123"/>
        <v>9.1080998088217488E-9</v>
      </c>
      <c r="L359" s="9">
        <f t="shared" si="124"/>
        <v>1.3115663724703319</v>
      </c>
      <c r="M359" s="9">
        <f t="shared" si="125"/>
        <v>5.2462654898813277</v>
      </c>
      <c r="N359" s="9">
        <f t="shared" si="126"/>
        <v>11.804097352232986</v>
      </c>
      <c r="O359" s="9">
        <f t="shared" si="127"/>
        <v>20.985061959525311</v>
      </c>
      <c r="P359" s="9">
        <f t="shared" si="128"/>
        <v>32.789159311758297</v>
      </c>
      <c r="Q359" s="9">
        <f t="shared" si="129"/>
        <v>47.216389408931946</v>
      </c>
      <c r="R359" s="8">
        <f>'Masses &amp; Spring Data'!$G$29</f>
        <v>0.12460000000000002</v>
      </c>
      <c r="S359" s="8">
        <f t="shared" si="115"/>
        <v>0.16342117000980338</v>
      </c>
      <c r="T359" s="8">
        <f t="shared" si="115"/>
        <v>0.65368468003921354</v>
      </c>
      <c r="U359" s="8">
        <f t="shared" si="115"/>
        <v>1.4707905300882302</v>
      </c>
      <c r="V359" s="8">
        <f t="shared" si="115"/>
        <v>2.6147387201568542</v>
      </c>
      <c r="W359" s="8">
        <f t="shared" si="115"/>
        <v>4.0855292502450844</v>
      </c>
      <c r="X359" s="8">
        <f t="shared" si="115"/>
        <v>5.883162120352921</v>
      </c>
      <c r="Y359" s="3">
        <f>SUM('Masses &amp; Spring Data'!$K$41*('Masses &amp; Spring Data'!$I$3+'Vel,Acc,Jer (Inlet)'!C359))</f>
        <v>2180.3153506671274</v>
      </c>
      <c r="Z359" s="10">
        <f t="shared" si="130"/>
        <v>2180.4787718371372</v>
      </c>
      <c r="AA359" s="10">
        <f t="shared" si="131"/>
        <v>2180.9826029597184</v>
      </c>
      <c r="AB359" s="10">
        <f t="shared" si="132"/>
        <v>2181.7861411972158</v>
      </c>
      <c r="AC359" s="10">
        <f t="shared" si="133"/>
        <v>2182.9300893872842</v>
      </c>
      <c r="AD359" s="10">
        <f t="shared" si="134"/>
        <v>2184.4008799173725</v>
      </c>
      <c r="AE359" s="10">
        <f t="shared" si="135"/>
        <v>2186.1985127874805</v>
      </c>
    </row>
    <row r="360" spans="1:31" x14ac:dyDescent="0.2">
      <c r="A360" s="5">
        <v>354</v>
      </c>
      <c r="B360" s="5">
        <f t="shared" si="136"/>
        <v>357</v>
      </c>
      <c r="C360" s="36">
        <v>2.8897516666171392E-7</v>
      </c>
      <c r="D360" s="6">
        <f t="shared" si="116"/>
        <v>5.8788644220577772E-8</v>
      </c>
      <c r="E360" s="7">
        <f t="shared" si="117"/>
        <v>7.0546373064693329E-4</v>
      </c>
      <c r="F360" s="7">
        <f t="shared" si="118"/>
        <v>1.4109274612938666E-3</v>
      </c>
      <c r="G360" s="7">
        <f t="shared" si="119"/>
        <v>2.1163911919407996E-3</v>
      </c>
      <c r="H360" s="7">
        <f t="shared" si="120"/>
        <v>2.8218549225877331E-3</v>
      </c>
      <c r="I360" s="7">
        <f t="shared" si="121"/>
        <v>3.5273186532346662E-3</v>
      </c>
      <c r="J360" s="7">
        <f t="shared" si="122"/>
        <v>4.2327823838815993E-3</v>
      </c>
      <c r="K360" s="12">
        <f t="shared" si="123"/>
        <v>1.2420136102939244E-8</v>
      </c>
      <c r="L360" s="9">
        <f t="shared" si="124"/>
        <v>1.788499598823251</v>
      </c>
      <c r="M360" s="9">
        <f t="shared" si="125"/>
        <v>7.1539983952930042</v>
      </c>
      <c r="N360" s="9">
        <f t="shared" si="126"/>
        <v>16.096496389409261</v>
      </c>
      <c r="O360" s="9">
        <f t="shared" si="127"/>
        <v>28.615993581172017</v>
      </c>
      <c r="P360" s="9">
        <f t="shared" si="128"/>
        <v>44.712489970581281</v>
      </c>
      <c r="Q360" s="9">
        <f t="shared" si="129"/>
        <v>64.385985557637042</v>
      </c>
      <c r="R360" s="8">
        <f>'Masses &amp; Spring Data'!$G$29</f>
        <v>0.12460000000000002</v>
      </c>
      <c r="S360" s="8">
        <f t="shared" si="115"/>
        <v>0.2228470500133771</v>
      </c>
      <c r="T360" s="8">
        <f t="shared" si="115"/>
        <v>0.89138820005350838</v>
      </c>
      <c r="U360" s="8">
        <f t="shared" si="115"/>
        <v>2.0056234501203942</v>
      </c>
      <c r="V360" s="8">
        <f t="shared" si="115"/>
        <v>3.5655528002140335</v>
      </c>
      <c r="W360" s="8">
        <f t="shared" si="115"/>
        <v>5.5711762503344282</v>
      </c>
      <c r="X360" s="8">
        <f t="shared" si="115"/>
        <v>8.0224938004815769</v>
      </c>
      <c r="Y360" s="3">
        <f>SUM('Masses &amp; Spring Data'!$K$41*('Masses &amp; Spring Data'!$I$3+'Vel,Acc,Jer (Inlet)'!C360))</f>
        <v>2180.3289182796793</v>
      </c>
      <c r="Z360" s="10">
        <f t="shared" si="130"/>
        <v>2180.5517653296929</v>
      </c>
      <c r="AA360" s="10">
        <f t="shared" si="131"/>
        <v>2181.23636148792</v>
      </c>
      <c r="AB360" s="10">
        <f t="shared" si="132"/>
        <v>2182.3345417297996</v>
      </c>
      <c r="AC360" s="10">
        <f t="shared" si="133"/>
        <v>2183.8944710798933</v>
      </c>
      <c r="AD360" s="10">
        <f t="shared" si="134"/>
        <v>2185.9000945300136</v>
      </c>
      <c r="AE360" s="10">
        <f t="shared" si="135"/>
        <v>2188.351412080161</v>
      </c>
    </row>
    <row r="361" spans="1:31" x14ac:dyDescent="0.2">
      <c r="A361" s="5">
        <v>356</v>
      </c>
      <c r="B361" s="5">
        <f t="shared" si="136"/>
        <v>358</v>
      </c>
      <c r="C361" s="36">
        <v>3.4776381088229169E-7</v>
      </c>
      <c r="D361" s="6">
        <f t="shared" si="116"/>
        <v>7.1208780323517016E-8</v>
      </c>
      <c r="E361" s="7">
        <f t="shared" si="117"/>
        <v>8.5450536388220419E-4</v>
      </c>
      <c r="F361" s="7">
        <f t="shared" si="118"/>
        <v>1.7090107277644084E-3</v>
      </c>
      <c r="G361" s="7">
        <f t="shared" si="119"/>
        <v>2.5635160916466127E-3</v>
      </c>
      <c r="H361" s="7">
        <f t="shared" si="120"/>
        <v>3.4180214555288167E-3</v>
      </c>
      <c r="I361" s="7">
        <f t="shared" si="121"/>
        <v>4.2725268194110213E-3</v>
      </c>
      <c r="J361" s="7">
        <f t="shared" si="122"/>
        <v>5.1270321832932253E-3</v>
      </c>
      <c r="K361" s="12">
        <f t="shared" si="123"/>
        <v>1.3248145176468128E-8</v>
      </c>
      <c r="L361" s="9">
        <f t="shared" si="124"/>
        <v>1.9077329054114105</v>
      </c>
      <c r="M361" s="9">
        <f t="shared" si="125"/>
        <v>7.630931621645642</v>
      </c>
      <c r="N361" s="9">
        <f t="shared" si="126"/>
        <v>17.169596148702695</v>
      </c>
      <c r="O361" s="9">
        <f t="shared" si="127"/>
        <v>30.523726486582568</v>
      </c>
      <c r="P361" s="9">
        <f t="shared" si="128"/>
        <v>47.693322635285263</v>
      </c>
      <c r="Q361" s="9">
        <f t="shared" si="129"/>
        <v>68.67838459481078</v>
      </c>
      <c r="R361" s="8">
        <f>'Masses &amp; Spring Data'!$G$29</f>
        <v>0.12460000000000002</v>
      </c>
      <c r="S361" s="8">
        <f t="shared" si="115"/>
        <v>0.23770352001426179</v>
      </c>
      <c r="T361" s="8">
        <f t="shared" si="115"/>
        <v>0.95081408005704715</v>
      </c>
      <c r="U361" s="8">
        <f t="shared" si="115"/>
        <v>2.1393316801283562</v>
      </c>
      <c r="V361" s="8">
        <f t="shared" si="115"/>
        <v>3.8032563202281886</v>
      </c>
      <c r="W361" s="8">
        <f t="shared" si="115"/>
        <v>5.9425880003565448</v>
      </c>
      <c r="X361" s="8">
        <f t="shared" si="115"/>
        <v>8.5573267205134247</v>
      </c>
      <c r="Y361" s="3">
        <f>SUM('Masses &amp; Spring Data'!$K$41*('Masses &amp; Spring Data'!$I$3+'Vel,Acc,Jer (Inlet)'!C361))</f>
        <v>2180.3449732878667</v>
      </c>
      <c r="Z361" s="10">
        <f t="shared" si="130"/>
        <v>2180.5826768078809</v>
      </c>
      <c r="AA361" s="10">
        <f t="shared" si="131"/>
        <v>2181.3152342792487</v>
      </c>
      <c r="AB361" s="10">
        <f t="shared" si="132"/>
        <v>2182.4843049679948</v>
      </c>
      <c r="AC361" s="10">
        <f t="shared" si="133"/>
        <v>2184.1482296080949</v>
      </c>
      <c r="AD361" s="10">
        <f t="shared" si="134"/>
        <v>2186.2875612882231</v>
      </c>
      <c r="AE361" s="10">
        <f t="shared" si="135"/>
        <v>2188.9023000083803</v>
      </c>
    </row>
    <row r="362" spans="1:31" x14ac:dyDescent="0.2">
      <c r="A362" s="5">
        <v>358</v>
      </c>
      <c r="B362" s="5">
        <f t="shared" si="136"/>
        <v>359</v>
      </c>
      <c r="C362" s="36">
        <v>4.189725912058087E-7</v>
      </c>
      <c r="D362" s="6">
        <f t="shared" si="116"/>
        <v>8.4456925499985145E-8</v>
      </c>
      <c r="E362" s="7">
        <f t="shared" si="117"/>
        <v>1.0134831059998217E-3</v>
      </c>
      <c r="F362" s="7">
        <f t="shared" si="118"/>
        <v>2.0269662119996434E-3</v>
      </c>
      <c r="G362" s="7">
        <f t="shared" si="119"/>
        <v>3.0404493179994651E-3</v>
      </c>
      <c r="H362" s="7">
        <f t="shared" si="120"/>
        <v>4.0539324239992867E-3</v>
      </c>
      <c r="I362" s="7">
        <f t="shared" si="121"/>
        <v>5.0674155299991084E-3</v>
      </c>
      <c r="J362" s="7">
        <f t="shared" si="122"/>
        <v>6.0808986359989301E-3</v>
      </c>
      <c r="K362" s="12">
        <f t="shared" si="123"/>
        <v>-5.8788644220577899E-7</v>
      </c>
      <c r="L362" s="9">
        <f t="shared" si="124"/>
        <v>-84.655647677632174</v>
      </c>
      <c r="M362" s="9">
        <f t="shared" si="125"/>
        <v>-338.6225907105287</v>
      </c>
      <c r="N362" s="9">
        <f t="shared" si="126"/>
        <v>-761.90082909868954</v>
      </c>
      <c r="O362" s="9">
        <f t="shared" si="127"/>
        <v>-1354.4903628421148</v>
      </c>
      <c r="P362" s="9">
        <f t="shared" si="128"/>
        <v>-2116.3911919408042</v>
      </c>
      <c r="Q362" s="9">
        <f t="shared" si="129"/>
        <v>-3047.6033163947582</v>
      </c>
      <c r="R362" s="8">
        <f>'Masses &amp; Spring Data'!$G$29</f>
        <v>0.12460000000000002</v>
      </c>
      <c r="S362" s="8">
        <f t="shared" si="115"/>
        <v>-10.54809370063297</v>
      </c>
      <c r="T362" s="8">
        <f t="shared" si="115"/>
        <v>-42.19237480253188</v>
      </c>
      <c r="U362" s="8">
        <f t="shared" si="115"/>
        <v>-94.932843305696736</v>
      </c>
      <c r="V362" s="8">
        <f t="shared" si="115"/>
        <v>-168.76949921012752</v>
      </c>
      <c r="W362" s="8">
        <f t="shared" si="115"/>
        <v>-263.70234251582423</v>
      </c>
      <c r="X362" s="8">
        <f t="shared" si="115"/>
        <v>-379.73137322278694</v>
      </c>
      <c r="Y362" s="3">
        <f>SUM('Masses &amp; Spring Data'!$K$41*('Masses &amp; Spring Data'!$I$3+'Vel,Acc,Jer (Inlet)'!C362))</f>
        <v>2180.3644201991915</v>
      </c>
      <c r="Z362" s="10">
        <f t="shared" si="130"/>
        <v>2169.8163264985587</v>
      </c>
      <c r="AA362" s="10">
        <f t="shared" si="131"/>
        <v>2138.1951103379988</v>
      </c>
      <c r="AB362" s="10">
        <f t="shared" si="132"/>
        <v>2085.4315768934948</v>
      </c>
      <c r="AC362" s="10">
        <f t="shared" si="133"/>
        <v>2011.5949209890639</v>
      </c>
      <c r="AD362" s="10">
        <f t="shared" si="134"/>
        <v>1916.6620776833672</v>
      </c>
      <c r="AE362" s="10">
        <f t="shared" si="135"/>
        <v>1800.6330469764046</v>
      </c>
    </row>
    <row r="363" spans="1:31" x14ac:dyDescent="0.2">
      <c r="A363" s="5">
        <v>360</v>
      </c>
      <c r="B363" s="5">
        <f t="shared" si="136"/>
        <v>360</v>
      </c>
      <c r="C363" s="36">
        <v>5.0342951670579385E-7</v>
      </c>
      <c r="D363" s="6">
        <f t="shared" si="116"/>
        <v>1.3984153241827606E-9</v>
      </c>
      <c r="E363" s="7">
        <f t="shared" si="117"/>
        <v>1.6780983890193129E-5</v>
      </c>
      <c r="F363" s="7">
        <f t="shared" si="118"/>
        <v>3.3561967780386258E-5</v>
      </c>
      <c r="G363" s="7">
        <f t="shared" si="119"/>
        <v>5.0342951670579384E-5</v>
      </c>
      <c r="H363" s="7">
        <f t="shared" si="120"/>
        <v>6.7123935560772517E-5</v>
      </c>
      <c r="I363" s="7">
        <f t="shared" si="121"/>
        <v>8.3904919450965642E-5</v>
      </c>
      <c r="J363" s="7">
        <f t="shared" si="122"/>
        <v>1.0068590334115877E-4</v>
      </c>
      <c r="K363" s="12">
        <f t="shared" si="123"/>
        <v>3.8844870116187801E-12</v>
      </c>
      <c r="L363" s="9">
        <f t="shared" si="124"/>
        <v>5.5936612967310434E-4</v>
      </c>
      <c r="M363" s="9">
        <f t="shared" si="125"/>
        <v>2.2374645186924173E-3</v>
      </c>
      <c r="N363" s="9">
        <f t="shared" si="126"/>
        <v>5.0342951670579389E-3</v>
      </c>
      <c r="O363" s="9">
        <f t="shared" si="127"/>
        <v>8.9498580747696694E-3</v>
      </c>
      <c r="P363" s="9">
        <f t="shared" si="128"/>
        <v>1.3984153241827607E-2</v>
      </c>
      <c r="Q363" s="9">
        <f t="shared" si="129"/>
        <v>2.0137180668231756E-2</v>
      </c>
      <c r="R363" s="8">
        <f>'Masses &amp; Spring Data'!$G$29</f>
        <v>0.12460000000000002</v>
      </c>
      <c r="S363" s="8">
        <f t="shared" si="115"/>
        <v>6.9697019757268813E-5</v>
      </c>
      <c r="T363" s="8">
        <f t="shared" si="115"/>
        <v>2.7878807902907525E-4</v>
      </c>
      <c r="U363" s="8">
        <f t="shared" si="115"/>
        <v>6.2727317781541931E-4</v>
      </c>
      <c r="V363" s="8">
        <f t="shared" ref="V363:X363" si="137">SUM($R$3*O363)</f>
        <v>1.115152316116301E-3</v>
      </c>
      <c r="W363" s="8">
        <f t="shared" si="137"/>
        <v>1.7424254939317201E-3</v>
      </c>
      <c r="X363" s="8">
        <f t="shared" si="137"/>
        <v>2.5090927112616773E-3</v>
      </c>
      <c r="Y363" s="3">
        <f>SUM('Masses &amp; Spring Data'!$K$41*('Masses &amp; Spring Data'!$I$3+'Vel,Acc,Jer (Inlet)'!C363))</f>
        <v>2180.3874851405308</v>
      </c>
      <c r="Z363" s="10">
        <f t="shared" si="130"/>
        <v>2180.3875548375504</v>
      </c>
      <c r="AA363" s="10">
        <f t="shared" si="131"/>
        <v>2.7878807902907525E-4</v>
      </c>
      <c r="AB363" s="10">
        <f t="shared" si="132"/>
        <v>2180.3881124137088</v>
      </c>
      <c r="AC363" s="10">
        <f t="shared" si="133"/>
        <v>2180.3886002928471</v>
      </c>
      <c r="AD363" s="10">
        <f t="shared" si="134"/>
        <v>2180.3892275660246</v>
      </c>
      <c r="AE363" s="10">
        <f t="shared" si="135"/>
        <v>2180.3899942332419</v>
      </c>
    </row>
  </sheetData>
  <pageMargins left="0.75" right="0.75" top="1" bottom="1" header="0.5" footer="0.5"/>
  <pageSetup paperSize="9" orientation="portrait" horizontalDpi="0" verticalDpi="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b23fa32-4003-4364-bee1-59546296639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17" ma:contentTypeDescription="Create a new document." ma:contentTypeScope="" ma:versionID="8c5d3b8a74e9f895b91b0c248ba22636">
  <xsd:schema xmlns:xsd="http://www.w3.org/2001/XMLSchema" xmlns:xs="http://www.w3.org/2001/XMLSchema" xmlns:p="http://schemas.microsoft.com/office/2006/metadata/properties" xmlns:ns3="7b23fa32-4003-4364-bee1-595462966394" xmlns:ns4="f54e4810-f1f5-4bce-aa8e-e4722dc561be" targetNamespace="http://schemas.microsoft.com/office/2006/metadata/properties" ma:root="true" ma:fieldsID="61d5529f54bb37ebc507904541af585d" ns3:_="" ns4:_="">
    <xsd:import namespace="7b23fa32-4003-4364-bee1-595462966394"/>
    <xsd:import namespace="f54e4810-f1f5-4bce-aa8e-e4722dc561b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SearchProperties" minOccurs="0"/>
                <xsd:element ref="ns3:_activity" minOccurs="0"/>
                <xsd:element ref="ns3:MediaServiceDateTaken" minOccurs="0"/>
                <xsd:element ref="ns3:MediaServiceObjectDetectorVersions" minOccurs="0"/>
                <xsd:element ref="ns3:MediaServiceSystemTag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54e4810-f1f5-4bce-aa8e-e4722dc561b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C29631-5B88-447F-ADFD-90C45C4E9057}">
  <ds:schemaRefs>
    <ds:schemaRef ds:uri="http://schemas.microsoft.com/sharepoint/v3/contenttype/forms"/>
  </ds:schemaRefs>
</ds:datastoreItem>
</file>

<file path=customXml/itemProps2.xml><?xml version="1.0" encoding="utf-8"?>
<ds:datastoreItem xmlns:ds="http://schemas.openxmlformats.org/officeDocument/2006/customXml" ds:itemID="{F777B38B-E0EF-4C36-AAF1-2F61BDDCE2E1}">
  <ds:schemaRefs>
    <ds:schemaRef ds:uri="http://www.w3.org/XML/1998/namespace"/>
    <ds:schemaRef ds:uri="http://schemas.microsoft.com/office/2006/documentManagement/types"/>
    <ds:schemaRef ds:uri="http://purl.org/dc/terms/"/>
    <ds:schemaRef ds:uri="http://schemas.microsoft.com/office/2006/metadata/properties"/>
    <ds:schemaRef ds:uri="http://purl.org/dc/elements/1.1/"/>
    <ds:schemaRef ds:uri="f54e4810-f1f5-4bce-aa8e-e4722dc561be"/>
    <ds:schemaRef ds:uri="7b23fa32-4003-4364-bee1-595462966394"/>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8C51FC04-D9D1-425A-A8F2-6B2A4B7E80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f54e4810-f1f5-4bce-aa8e-e4722dc561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Charts</vt:lpstr>
      </vt:variant>
      <vt:variant>
        <vt:i4>13</vt:i4>
      </vt:variant>
    </vt:vector>
  </HeadingPairs>
  <TitlesOfParts>
    <vt:vector size="24" baseType="lpstr">
      <vt:lpstr>Part 1</vt:lpstr>
      <vt:lpstr>Part 2</vt:lpstr>
      <vt:lpstr>Masses &amp; Spring Data</vt:lpstr>
      <vt:lpstr>360x360 for Valve Lift (Inlet)</vt:lpstr>
      <vt:lpstr>360x360 for Valve Lift (Exh)</vt:lpstr>
      <vt:lpstr>Vel,Acc,Jer (Inlet)</vt:lpstr>
      <vt:lpstr>Vel,Acc,Jer (Exh)</vt:lpstr>
      <vt:lpstr>Vel,Acc,Jer (In Light)</vt:lpstr>
      <vt:lpstr>Vel,Acc,Jer (Exh Light)</vt:lpstr>
      <vt:lpstr>Vel,Acc,Jer (In Stiff)</vt:lpstr>
      <vt:lpstr>Vel,Acc,Jer (Exh Stiff)</vt:lpstr>
      <vt:lpstr>Valve Lift Graph (In)</vt:lpstr>
      <vt:lpstr>Valve Lift Graph (Exh)</vt:lpstr>
      <vt:lpstr>Velocity Graph (In)</vt:lpstr>
      <vt:lpstr>Velocity Graph (Ex)</vt:lpstr>
      <vt:lpstr>Acceleration Graph (In)</vt:lpstr>
      <vt:lpstr>Acceleration Graph (Ex)</vt:lpstr>
      <vt:lpstr>Spring Force Graph</vt:lpstr>
      <vt:lpstr>Contact Force Graph (In)</vt:lpstr>
      <vt:lpstr>Contact Force Graph (Exh)</vt:lpstr>
      <vt:lpstr>Contact Force Graph (In Light)</vt:lpstr>
      <vt:lpstr>Contact Force Graph (Exh Light)</vt:lpstr>
      <vt:lpstr>Contact Force Graph (In Stiff)</vt:lpstr>
      <vt:lpstr>Contact Force Graph (Exh Stiff)</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Harrison</dc:creator>
  <cp:keywords/>
  <dc:description/>
  <cp:lastModifiedBy>James Greenhill-Upward (2005245)</cp:lastModifiedBy>
  <cp:revision/>
  <dcterms:created xsi:type="dcterms:W3CDTF">2006-04-18T14:50:25Z</dcterms:created>
  <dcterms:modified xsi:type="dcterms:W3CDTF">2026-01-12T21:16:31Z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y fmtid="{D5CDD505-2E9C-101B-9397-08002B2CF9AE}" pid="3" name="MediaServiceImageTags">
    <vt:lpwstr/>
  </property>
</Properties>
</file>